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Cover &amp; Index" sheetId="1" state="visible" r:id="rId1"/>
    <sheet xmlns:r="http://schemas.openxmlformats.org/officeDocument/2006/relationships" name="1 Primitive Inventory" sheetId="2" state="visible" r:id="rId2"/>
    <sheet xmlns:r="http://schemas.openxmlformats.org/officeDocument/2006/relationships" name="2 Primitive Vertex Data" sheetId="3" state="visible" r:id="rId3"/>
    <sheet xmlns:r="http://schemas.openxmlformats.org/officeDocument/2006/relationships" name="3 Object Construction" sheetId="4" state="visible" r:id="rId4"/>
    <sheet xmlns:r="http://schemas.openxmlformats.org/officeDocument/2006/relationships" name="4 Transform Matrices" sheetId="5" state="visible" r:id="rId5"/>
    <sheet xmlns:r="http://schemas.openxmlformats.org/officeDocument/2006/relationships" name="5 Hierarchy" sheetId="6" state="visible" r:id="rId6"/>
    <sheet xmlns:r="http://schemas.openxmlformats.org/officeDocument/2006/relationships" name="6 Geometry Statistics" sheetId="7" state="visible" r:id="rId7"/>
    <sheet xmlns:r="http://schemas.openxmlformats.org/officeDocument/2006/relationships" name="7 Lighting" sheetId="8" state="visible" r:id="rId8"/>
    <sheet xmlns:r="http://schemas.openxmlformats.org/officeDocument/2006/relationships" name="8 Shading" sheetId="9" state="visible" r:id="rId9"/>
    <sheet xmlns:r="http://schemas.openxmlformats.org/officeDocument/2006/relationships" name="9 Render Pipeline" sheetId="10" state="visible" r:id="rId10"/>
    <sheet xmlns:r="http://schemas.openxmlformats.org/officeDocument/2006/relationships" name="10 Testing" sheetId="11" state="visible" r:id="rId11"/>
    <sheet xmlns:r="http://schemas.openxmlformats.org/officeDocument/2006/relationships" name="11 Performance" sheetId="12" state="visible" r:id="rId12"/>
    <sheet xmlns:r="http://schemas.openxmlformats.org/officeDocument/2006/relationships" name="12 Behaviour" sheetId="13" state="visible" r:id="rId13"/>
    <sheet xmlns:r="http://schemas.openxmlformats.org/officeDocument/2006/relationships" name="13 Traceability" sheetId="14" state="visible" r:id="rId14"/>
  </sheets>
  <definedNames>
    <definedName name="TotalParts">'3 Object Construction'!$AH$11</definedName>
    <definedName name="MatrixMaxError">'4 Transform Matrices'!$D$3</definedName>
    <definedName name="WorldMaxError">'5 Hierarchy'!$B$3</definedName>
    <definedName name="TrianglesPerFrame">'6 Geometry Statistics'!$M$11</definedName>
    <definedName name="DetectionRate">'12 Behaviour'!$B$8</definedName>
    <definedName name="TrackingErrorMedian">'12 Behaviour'!$B$10</definedName>
    <definedName name="TestPassRate">'10 Testing'!$H$3</definedName>
    <definedName name="BestFPS">'11 Performance'!$GG$516</definedName>
    <definedName name="_xlnm.Print_Titles" localSheetId="1">'1 Primitive Inventory'!$4:$4</definedName>
    <definedName name="_xlnm.Print_Titles" localSheetId="2">'2 Primitive Vertex Data'!$5:$5</definedName>
    <definedName name="_xlnm.Print_Titles" localSheetId="3">'3 Object Construction'!$4:$4</definedName>
    <definedName name="_xlnm.Print_Titles" localSheetId="4">'4 Transform Matrices'!$5:$5</definedName>
    <definedName name="_xlnm.Print_Area" localSheetId="4">'4 Transform Matrices'!$A$1:$AW$939</definedName>
    <definedName name="_xlnm.Print_Titles" localSheetId="5">'5 Hierarchy'!$4:$4</definedName>
    <definedName name="_xlnm.Print_Titles" localSheetId="6">'6 Geometry Statistics'!$4:$4</definedName>
    <definedName name="_xlnm.Print_Titles" localSheetId="7">'7 Lighting'!$4:$4</definedName>
    <definedName name="_xlnm.Print_Titles" localSheetId="8">'8 Shading'!$4:$4</definedName>
    <definedName name="_xlnm.Print_Titles" localSheetId="9">'9 Render Pipeline'!$4:$4</definedName>
    <definedName name="_xlnm.Print_Titles" localSheetId="10">'10 Testing'!$5:$5</definedName>
    <definedName name="_xlnm.Print_Titles" localSheetId="11">'11 Performance'!$4:$4</definedName>
    <definedName name="_xlnm.Print_Titles" localSheetId="12">'12 Behaviour'!$4:$4</definedName>
    <definedName name="_xlnm.Print_Titles" localSheetId="13">'13 Traceability'!$4:$4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"/>
    <numFmt numFmtId="166" formatCode="0.0000"/>
    <numFmt numFmtId="167" formatCode="0.000"/>
    <numFmt numFmtId="168" formatCode="0.00000"/>
    <numFmt numFmtId="169" formatCode="0.0E+00"/>
  </numFmts>
  <fonts count="12">
    <font>
      <name val="Calibri"/>
      <family val="2"/>
      <color theme="1"/>
      <sz val="11"/>
      <scheme val="minor"/>
    </font>
    <font>
      <b val="1"/>
      <color rgb="001F2937"/>
      <sz val="16"/>
    </font>
    <font>
      <i val="1"/>
      <color rgb="006B7280"/>
      <sz val="10"/>
    </font>
    <font>
      <b val="1"/>
      <color rgb="00FFFFFF"/>
    </font>
    <font>
      <b val="1"/>
    </font>
    <font>
      <b val="1"/>
      <color rgb="000E7490"/>
      <sz val="12"/>
    </font>
    <font>
      <b val="1"/>
      <sz val="12"/>
    </font>
    <font>
      <color rgb="001D4ED8"/>
      <u val="single"/>
    </font>
    <font>
      <b val="1"/>
      <color rgb="001F2937"/>
      <sz val="22"/>
    </font>
    <font>
      <b val="1"/>
      <color rgb="00D1D5DB"/>
      <sz val="9"/>
    </font>
    <font>
      <b val="1"/>
      <color rgb="00FFFFFF"/>
      <sz val="18"/>
    </font>
    <font>
      <i val="1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CFF4FC"/>
      </patternFill>
    </fill>
    <fill>
      <patternFill patternType="solid">
        <fgColor rgb="00EFF6FF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E2E8E4"/>
      </patternFill>
    </fill>
    <fill>
      <patternFill patternType="solid">
        <fgColor rgb="00ECFCCB"/>
      </patternFill>
    </fill>
    <fill>
      <patternFill patternType="solid">
        <fgColor rgb="00E5E7EB"/>
      </patternFill>
    </fill>
    <fill>
      <patternFill patternType="solid">
        <fgColor rgb="00F3F4F6"/>
      </patternFill>
    </fill>
    <fill>
      <patternFill patternType="solid">
        <fgColor rgb="004D6B54"/>
      </patternFill>
    </fill>
    <fill>
      <patternFill patternType="solid">
        <fgColor rgb="00F59E0B"/>
      </patternFill>
    </fill>
    <fill>
      <patternFill patternType="solid">
        <fgColor rgb="00EC4899"/>
      </patternFill>
    </fill>
    <fill>
      <patternFill patternType="solid">
        <fgColor rgb="0065A30D"/>
      </patternFill>
    </fill>
    <fill>
      <patternFill patternType="solid">
        <fgColor rgb="0006B6D4"/>
      </patternFill>
    </fill>
    <fill>
      <patternFill patternType="solid">
        <fgColor rgb="00EA580C"/>
      </patternFill>
    </fill>
    <fill>
      <patternFill patternType="solid">
        <fgColor rgb="00FDE68A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9" fillId="2" borderId="0" applyAlignment="1" pivotButton="0" quotePrefix="0" xfId="0">
      <alignment horizontal="center"/>
    </xf>
    <xf numFmtId="1" fontId="10" fillId="2" borderId="0" applyAlignment="1" pivotButton="0" quotePrefix="0" xfId="0">
      <alignment horizontal="center" vertical="center"/>
    </xf>
    <xf numFmtId="3" fontId="10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164" fontId="10" fillId="2" borderId="0" applyAlignment="1" pivotButton="0" quotePrefix="0" xfId="0">
      <alignment horizontal="center" vertical="center"/>
    </xf>
    <xf numFmtId="165" fontId="10" fillId="2" borderId="0" applyAlignment="1" pivotButton="0" quotePrefix="0" xfId="0">
      <alignment horizontal="center" vertical="center"/>
    </xf>
    <xf numFmtId="169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wrapText="1"/>
    </xf>
    <xf numFmtId="0" fontId="5" fillId="0" borderId="0" pivotButton="0" quotePrefix="0" xfId="0"/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0" borderId="5" pivotButton="0" quotePrefix="0" xfId="0"/>
    <xf numFmtId="0" fontId="0" fillId="0" borderId="4" pivotButton="0" quotePrefix="0" xfId="0"/>
    <xf numFmtId="0" fontId="0" fillId="4" borderId="1" applyAlignment="1" pivotButton="0" quotePrefix="0" xfId="0">
      <alignment vertical="top" wrapText="1"/>
    </xf>
    <xf numFmtId="0" fontId="0" fillId="19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3" fontId="4" fillId="10" borderId="1" applyAlignment="1" pivotButton="0" quotePrefix="0" xfId="0">
      <alignment vertical="top" wrapText="1"/>
    </xf>
    <xf numFmtId="164" fontId="4" fillId="1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166" fontId="0" fillId="4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3" fontId="4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/>
    </xf>
    <xf numFmtId="0" fontId="0" fillId="0" borderId="1" applyAlignment="1" pivotButton="0" quotePrefix="0" xfId="0">
      <alignment vertical="top" indent="1"/>
    </xf>
    <xf numFmtId="0" fontId="0" fillId="6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0" borderId="1" applyAlignment="1" pivotButton="0" quotePrefix="0" xfId="0">
      <alignment vertical="top" indent="2"/>
    </xf>
    <xf numFmtId="0" fontId="0" fillId="9" borderId="1" applyAlignment="1" pivotButton="0" quotePrefix="0" xfId="0">
      <alignment vertical="top"/>
    </xf>
    <xf numFmtId="0" fontId="0" fillId="0" borderId="1" applyAlignment="1" pivotButton="0" quotePrefix="0" xfId="0">
      <alignment vertical="top" indent="3"/>
    </xf>
    <xf numFmtId="0" fontId="0" fillId="3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1" fontId="0" fillId="0" borderId="1" applyAlignment="1" pivotButton="0" quotePrefix="0" xfId="0">
      <alignment vertical="top" wrapText="1"/>
    </xf>
    <xf numFmtId="11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167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  <xf numFmtId="166" fontId="0" fillId="4" borderId="1" applyAlignment="1" pivotButton="0" quotePrefix="0" xfId="0">
      <alignment vertical="top"/>
    </xf>
    <xf numFmtId="11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center"/>
    </xf>
    <xf numFmtId="0" fontId="6" fillId="18" borderId="1" applyAlignment="1" pivotButton="0" quotePrefix="0" xfId="0">
      <alignment vertical="top" wrapText="1"/>
    </xf>
    <xf numFmtId="167" fontId="0" fillId="4" borderId="1" applyAlignment="1" pivotButton="0" quotePrefix="0" xfId="0">
      <alignment vertical="top" wrapText="1"/>
    </xf>
    <xf numFmtId="0" fontId="4" fillId="0" borderId="0" applyAlignment="1" pivotButton="0" quotePrefix="0" xfId="0">
      <alignment vertical="bottom"/>
    </xf>
    <xf numFmtId="0" fontId="0" fillId="0" borderId="0" applyAlignment="1" pivotButton="0" quotePrefix="0" xfId="0">
      <alignment vertical="top" wrapText="1"/>
    </xf>
    <xf numFmtId="0" fontId="0" fillId="18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0" borderId="1" applyAlignment="1" pivotButton="0" quotePrefix="0" xfId="0">
      <alignment vertical="top" indent="4"/>
    </xf>
    <xf numFmtId="0" fontId="0" fillId="0" borderId="1" applyAlignment="1" pivotButton="0" quotePrefix="0" xfId="0">
      <alignment vertical="top" indent="6"/>
    </xf>
    <xf numFmtId="0" fontId="4" fillId="18" borderId="1" applyAlignment="1" pivotButton="0" quotePrefix="0" xfId="0">
      <alignment vertical="top"/>
    </xf>
    <xf numFmtId="0" fontId="4" fillId="18" borderId="1" applyAlignment="1" pivotButton="0" quotePrefix="0" xfId="0">
      <alignment vertical="top" indent="2"/>
    </xf>
    <xf numFmtId="0" fontId="4" fillId="18" borderId="1" applyAlignment="1" pivotButton="0" quotePrefix="0" xfId="0">
      <alignment vertical="top" indent="4"/>
    </xf>
    <xf numFmtId="0" fontId="4" fillId="18" borderId="1" applyAlignment="1" pivotButton="0" quotePrefix="0" xfId="0">
      <alignment vertical="top" indent="6"/>
    </xf>
    <xf numFmtId="2" fontId="0" fillId="0" borderId="1" applyAlignment="1" pivotButton="0" quotePrefix="0" xfId="0">
      <alignment vertical="top" wrapText="1"/>
    </xf>
    <xf numFmtId="2" fontId="4" fillId="10" borderId="1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168" fontId="0" fillId="0" borderId="1" applyAlignment="1" pivotButton="0" quotePrefix="0" xfId="0">
      <alignment vertical="top" wrapText="1"/>
    </xf>
    <xf numFmtId="1" fontId="4" fillId="10" borderId="1" applyAlignment="1" pivotButton="0" quotePrefix="0" xfId="0">
      <alignment vertical="top" wrapText="1"/>
    </xf>
    <xf numFmtId="0" fontId="4" fillId="0" borderId="0" pivotButton="0" quotePrefix="0" xfId="0"/>
    <xf numFmtId="2" fontId="0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D1FAE5"/>
          <bgColor rgb="00D1FAE5"/>
        </patternFill>
      </fill>
    </dxf>
    <dxf>
      <fill>
        <patternFill patternType="solid">
          <fgColor rgb="00FEE2E2"/>
          <bgColor rgb="00FEE2E2"/>
        </patternFill>
      </fill>
    </dxf>
    <dxf>
      <fill>
        <patternFill patternType="solid">
          <fgColor rgb="00FEF9C3"/>
          <bgColor rgb="00FEF9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GPU memory per mesh: non-indexed vs indexed (bytes, log scale)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'6 Geometry Statistics'!I4</f>
            </strRef>
          </tx>
          <spPr>
            <a:ln xmlns:a="http://schemas.openxmlformats.org/drawingml/2006/main">
              <a:prstDash val="solid"/>
            </a:ln>
          </spPr>
          <cat>
            <numRef>
              <f>'6 Geometry Statistics'!$B$5:$B$10</f>
            </numRef>
          </cat>
          <val>
            <numRef>
              <f>'6 Geometry Statistics'!$I$5:$I$10</f>
            </numRef>
          </val>
        </ser>
        <ser>
          <idx val="1"/>
          <order val="1"/>
          <tx>
            <strRef>
              <f>'6 Geometry Statistics'!J4</f>
            </strRef>
          </tx>
          <spPr>
            <a:ln xmlns:a="http://schemas.openxmlformats.org/drawingml/2006/main">
              <a:prstDash val="solid"/>
            </a:ln>
          </spPr>
          <cat>
            <numRef>
              <f>'6 Geometry Statistics'!$B$5:$B$10</f>
            </numRef>
          </cat>
          <val>
            <numRef>
              <f>'6 Geometry Statistics'!$J$5:$J$10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bytes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Triangles submitted per frame, by primitive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'6 Geometry Statistics'!M4</f>
            </strRef>
          </tx>
          <spPr>
            <a:ln xmlns:a="http://schemas.openxmlformats.org/drawingml/2006/main">
              <a:prstDash val="solid"/>
            </a:ln>
          </spPr>
          <cat>
            <numRef>
              <f>'6 Geometry Statistics'!$B$5:$B$10</f>
            </numRef>
          </cat>
          <val>
            <numRef>
              <f>'6 Geometry Statistics'!$M$5:$M$10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Attenuation vs distance</a:t>
            </a:r>
          </a:p>
        </rich>
      </tx>
    </title>
    <plotArea>
      <scatterChart>
        <ser>
          <idx val="0"/>
          <order val="0"/>
          <tx>
            <strRef>
              <f>'7 Lighting'!B15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'7 Lighting'!$A$16:$A$56</f>
            </numRef>
          </xVal>
          <yVal>
            <numRef>
              <f>'7 Lighting'!$B$16:$B$56</f>
            </numRef>
          </yVal>
          <smooth val="1"/>
        </ser>
        <ser>
          <idx val="1"/>
          <order val="1"/>
          <tx>
            <strRef>
              <f>'7 Lighting'!C15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'7 Lighting'!$A$16:$A$56</f>
            </numRef>
          </xVal>
          <yVal>
            <numRef>
              <f>'7 Lighting'!$C$16:$C$56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factor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Spot cone fall-off vs angle from axis</a:t>
            </a:r>
          </a:p>
        </rich>
      </tx>
    </title>
    <plotArea>
      <scatterChart>
        <ser>
          <idx val="0"/>
          <order val="0"/>
          <tx>
            <strRef>
              <f>'7 Lighting'!J15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'7 Lighting'!$H$16:$H$56</f>
            </numRef>
          </xVal>
          <yVal>
            <numRef>
              <f>'7 Lighting'!$J$16:$J$56</f>
            </numRef>
          </yVal>
          <smooth val="1"/>
        </ser>
        <ser>
          <idx val="1"/>
          <order val="1"/>
          <tx>
            <strRef>
              <f>'7 Lighting'!K15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'7 Lighting'!$H$16:$H$56</f>
            </numRef>
          </xVal>
          <yVal>
            <numRef>
              <f>'7 Lighting'!$K$16:$K$56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theta (deg)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factor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Frame-time cost of each feature (ms, ablation)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'9 Render Pipeline'!G5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'9 Render Pipeline'!$C$6:$C$17</f>
            </numRef>
          </cat>
          <val>
            <numRef>
              <f>'9 Render Pipeline'!$G$6:$G$17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GPU time per pass (ms, approximate)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'9 Render Pipeline'!B21</f>
            </strRef>
          </tx>
          <spPr>
            <a:ln xmlns:a="http://schemas.openxmlformats.org/drawingml/2006/main">
              <a:prstDash val="solid"/>
            </a:ln>
          </spPr>
          <cat>
            <numRef>
              <f>'9 Render Pipeline'!$A$22:$A$29</f>
            </numRef>
          </cat>
          <val>
            <numRef>
              <f>'9 Render Pipeline'!$B$22:$B$29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 Performance'!G4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'11 Performance'!$A$5:$A$16</f>
            </numRef>
          </cat>
          <val>
            <numRef>
              <f>'11 Performance'!$G$5:$G$16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frame 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 Performance'!H4</f>
            </strRef>
          </tx>
          <spPr>
            <a:ln xmlns:a="http://schemas.openxmlformats.org/drawingml/2006/main">
              <a:prstDash val="solid"/>
            </a:ln>
          </spPr>
          <cat>
            <numRef>
              <f>'11 Performance'!$A$5:$A$16</f>
            </numRef>
          </cat>
          <val>
            <numRef>
              <f>'11 Performance'!$H$5:$H$16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vertices main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 Performance'!T4</f>
            </strRef>
          </tx>
          <spPr>
            <a:ln xmlns:a="http://schemas.openxmlformats.org/drawingml/2006/main">
              <a:prstDash val="solid"/>
            </a:ln>
          </spPr>
          <cat>
            <numRef>
              <f>'11 Performance'!$A$5:$A$16</f>
            </numRef>
          </cat>
          <val>
            <numRef>
              <f>'11 Performance'!$T$5:$T$16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 calls main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 Performance'!N4</f>
            </strRef>
          </tx>
          <spPr>
            <a:ln xmlns:a="http://schemas.openxmlformats.org/drawingml/2006/main">
              <a:prstDash val="solid"/>
            </a:ln>
          </spPr>
          <cat>
            <numRef>
              <f>'11 Performance'!$A$5:$A$16</f>
            </numRef>
          </cat>
          <val>
            <numRef>
              <f>'11 Performance'!$N$5:$N$16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Tracking error over time (m, only while detected)</a:t>
            </a:r>
          </a:p>
        </rich>
      </tx>
    </title>
    <plotArea>
      <scatterChart>
        <ser>
          <idx val="0"/>
          <order val="0"/>
          <tx>
            <strRef>
              <f>'12 Behaviour'!AE4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'12 Behaviour'!$J$5:$J$723</f>
            </numRef>
          </xVal>
          <yVal>
            <numRef>
              <f>'12 Behaviour'!$AE$5:$AE$723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Detection and hiding over time (1 = yes)</a:t>
            </a:r>
          </a:p>
        </rich>
      </tx>
    </title>
    <plotArea>
      <scatterChart>
        <ser>
          <idx val="0"/>
          <order val="0"/>
          <tx>
            <strRef>
              <f>'12 Behaviour'!L4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'12 Behaviour'!$J$5:$J$723</f>
            </numRef>
          </xVal>
          <yVal>
            <numRef>
              <f>'12 Behaviour'!$L$5:$L$723</f>
            </numRef>
          </yVal>
        </ser>
        <ser>
          <idx val="1"/>
          <order val="1"/>
          <tx>
            <strRef>
              <f>'12 Behaviour'!N4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'12 Behaviour'!$J$5:$J$723</f>
            </numRef>
          </xVal>
          <yVal>
            <numRef>
              <f>'12 Behaviour'!$N$5:$N$723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5334000" cy="3000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14287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5</row>
      <rowOff>0</rowOff>
    </from>
    <ext cx="1428750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6</row>
      <rowOff>0</rowOff>
    </from>
    <ext cx="1428750" cy="12668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13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12</col>
      <colOff>0</colOff>
      <row>14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32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13</row>
      <rowOff>0</rowOff>
    </from>
    <ext cx="2857500" cy="2943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13</row>
      <rowOff>0</rowOff>
    </from>
    <ext cx="2857500" cy="29432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13</row>
      <rowOff>0</rowOff>
    </from>
    <ext cx="2857500" cy="29432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20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34</row>
      <rowOff>0</rowOff>
    </from>
    <ext cx="432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27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44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bjectConstruction" displayName="ObjectConstruction" ref="A4:Y938" headerRowCount="1">
  <autoFilter ref="A4:Y938"/>
  <tableColumns count="25">
    <tableColumn id="1" name="ID"/>
    <tableColumn id="2" name="Final object"/>
    <tableColumn id="3" name="Primitive"/>
    <tableColumn id="4" name="Component"/>
    <tableColumn id="5" name="Parent ID"/>
    <tableColumn id="6" name="Depth"/>
    <tableColumn id="7" name="Sx"/>
    <tableColumn id="8" name="Sy"/>
    <tableColumn id="9" name="Sz"/>
    <tableColumn id="10" name="Rx (deg)"/>
    <tableColumn id="11" name="Ry (deg)"/>
    <tableColumn id="12" name="Rz (deg)"/>
    <tableColumn id="13" name="Tx"/>
    <tableColumn id="14" name="Ty"/>
    <tableColumn id="15" name="Tz"/>
    <tableColumn id="16" name="Shading"/>
    <tableColumn id="17" name="Surface"/>
    <tableColumn id="18" name="Roughness (effective)"/>
    <tableColumn id="19" name="Metalness"/>
    <tableColumn id="20" name="Heat"/>
    <tableColumn id="21" name="Emissive"/>
    <tableColumn id="22" name="Occluder"/>
    <tableColumn id="23" name="Obstacle"/>
    <tableColumn id="24" name="Animation"/>
    <tableColumn id="25" name="Purpos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1.xml.rels><Relationships xmlns="http://schemas.openxmlformats.org/package/2006/relationships"><Relationship Type="http://schemas.openxmlformats.org/officeDocument/2006/relationships/hyperlink" Target="build/test_results.json" TargetMode="External" Id="rId1"/><Relationship Type="http://schemas.openxmlformats.org/officeDocument/2006/relationships/hyperlink" Target="build/test_results.json" TargetMode="External" Id="rId2"/><Relationship Type="http://schemas.openxmlformats.org/officeDocument/2006/relationships/hyperlink" Target="build/test_results.json" TargetMode="External" Id="rId3"/><Relationship Type="http://schemas.openxmlformats.org/officeDocument/2006/relationships/hyperlink" Target="build/test_results.json" TargetMode="External" Id="rId4"/><Relationship Type="http://schemas.openxmlformats.org/officeDocument/2006/relationships/hyperlink" Target="build/test_results.json" TargetMode="External" Id="rId5"/><Relationship Type="http://schemas.openxmlformats.org/officeDocument/2006/relationships/hyperlink" Target="build/test_results.json" TargetMode="External" Id="rId6"/><Relationship Type="http://schemas.openxmlformats.org/officeDocument/2006/relationships/hyperlink" Target="build/test_results.json" TargetMode="External" Id="rId7"/><Relationship Type="http://schemas.openxmlformats.org/officeDocument/2006/relationships/hyperlink" Target="build/test_results.json" TargetMode="External" Id="rId8"/><Relationship Type="http://schemas.openxmlformats.org/officeDocument/2006/relationships/hyperlink" Target="build/test_results.json" TargetMode="External" Id="rId9"/><Relationship Type="http://schemas.openxmlformats.org/officeDocument/2006/relationships/hyperlink" Target="build/test_results.json" TargetMode="External" Id="rId10"/><Relationship Type="http://schemas.openxmlformats.org/officeDocument/2006/relationships/hyperlink" Target="build/test_results.json" TargetMode="External" Id="rId11"/><Relationship Type="http://schemas.openxmlformats.org/officeDocument/2006/relationships/hyperlink" Target="build/test_results.json" TargetMode="External" Id="rId12"/><Relationship Type="http://schemas.openxmlformats.org/officeDocument/2006/relationships/hyperlink" Target="build/test_results.json" TargetMode="External" Id="rId13"/><Relationship Type="http://schemas.openxmlformats.org/officeDocument/2006/relationships/hyperlink" Target="build/test_results.json" TargetMode="External" Id="rId14"/><Relationship Type="http://schemas.openxmlformats.org/officeDocument/2006/relationships/hyperlink" Target="build/test_results.json" TargetMode="External" Id="rId15"/><Relationship Type="http://schemas.openxmlformats.org/officeDocument/2006/relationships/hyperlink" Target="build/test_results.json" TargetMode="External" Id="rId16"/><Relationship Type="http://schemas.openxmlformats.org/officeDocument/2006/relationships/hyperlink" Target="build/test_results.json" TargetMode="External" Id="rId17"/><Relationship Type="http://schemas.openxmlformats.org/officeDocument/2006/relationships/hyperlink" Target="build/test_results.json" TargetMode="External" Id="rId18"/><Relationship Type="http://schemas.openxmlformats.org/officeDocument/2006/relationships/hyperlink" Target="build/test_results.json" TargetMode="External" Id="rId19"/><Relationship Type="http://schemas.openxmlformats.org/officeDocument/2006/relationships/hyperlink" Target="build/test_results.json" TargetMode="External" Id="rId20"/><Relationship Type="http://schemas.openxmlformats.org/officeDocument/2006/relationships/hyperlink" Target="build/test_results.json" TargetMode="External" Id="rId21"/><Relationship Type="http://schemas.openxmlformats.org/officeDocument/2006/relationships/hyperlink" Target="build/test_results.json" TargetMode="External" Id="rId22"/><Relationship Type="http://schemas.openxmlformats.org/officeDocument/2006/relationships/hyperlink" Target="build/test_results.json" TargetMode="External" Id="rId23"/><Relationship Type="http://schemas.openxmlformats.org/officeDocument/2006/relationships/hyperlink" Target="build/test_results.json" TargetMode="External" Id="rId24"/><Relationship Type="http://schemas.openxmlformats.org/officeDocument/2006/relationships/hyperlink" Target="build/test_results.json" TargetMode="External" Id="rId25"/><Relationship Type="http://schemas.openxmlformats.org/officeDocument/2006/relationships/hyperlink" Target="build/test_results.json" TargetMode="External" Id="rId26"/><Relationship Type="http://schemas.openxmlformats.org/officeDocument/2006/relationships/hyperlink" Target="build/test_results.json" TargetMode="External" Id="rId27"/><Relationship Type="http://schemas.openxmlformats.org/officeDocument/2006/relationships/hyperlink" Target="build/test_results.json" TargetMode="External" Id="rId28"/><Relationship Type="http://schemas.openxmlformats.org/officeDocument/2006/relationships/hyperlink" Target="build/test_results.json" TargetMode="External" Id="rId29"/><Relationship Type="http://schemas.openxmlformats.org/officeDocument/2006/relationships/hyperlink" Target="build/test_results.json" TargetMode="External" Id="rId30"/><Relationship Type="http://schemas.openxmlformats.org/officeDocument/2006/relationships/hyperlink" Target="build/test_results.json" TargetMode="External" Id="rId31"/><Relationship Type="http://schemas.openxmlformats.org/officeDocument/2006/relationships/hyperlink" Target="build/test_results.json" TargetMode="External" Id="rId32"/><Relationship Type="http://schemas.openxmlformats.org/officeDocument/2006/relationships/hyperlink" Target="build/test_results.json" TargetMode="External" Id="rId33"/><Relationship Type="http://schemas.openxmlformats.org/officeDocument/2006/relationships/hyperlink" Target="build/test_results.json" TargetMode="External" Id="rId34"/><Relationship Type="http://schemas.openxmlformats.org/officeDocument/2006/relationships/hyperlink" Target="build/test_results.json" TargetMode="External" Id="rId35"/><Relationship Type="http://schemas.openxmlformats.org/officeDocument/2006/relationships/hyperlink" Target="build/test_results.json" TargetMode="External" Id="rId36"/><Relationship Type="http://schemas.openxmlformats.org/officeDocument/2006/relationships/hyperlink" Target="build/test_results.json" TargetMode="External" Id="rId37"/><Relationship Type="http://schemas.openxmlformats.org/officeDocument/2006/relationships/hyperlink" Target="build/test_results.json" TargetMode="External" Id="rId38"/><Relationship Type="http://schemas.openxmlformats.org/officeDocument/2006/relationships/hyperlink" Target="build/test_results.json" TargetMode="External" Id="rId39"/><Relationship Type="http://schemas.openxmlformats.org/officeDocument/2006/relationships/hyperlink" Target="build/test_results.json" TargetMode="External" Id="rId40"/><Relationship Type="http://schemas.openxmlformats.org/officeDocument/2006/relationships/hyperlink" Target="build/test_results.json" TargetMode="External" Id="rId41"/><Relationship Type="http://schemas.openxmlformats.org/officeDocument/2006/relationships/hyperlink" Target="build/test_results.json" TargetMode="External" Id="rId42"/><Relationship Type="http://schemas.openxmlformats.org/officeDocument/2006/relationships/hyperlink" Target="build/test_results.json" TargetMode="External" Id="rId43"/><Relationship Type="http://schemas.openxmlformats.org/officeDocument/2006/relationships/hyperlink" Target="build/test_results.json" TargetMode="External" Id="rId44"/><Relationship Type="http://schemas.openxmlformats.org/officeDocument/2006/relationships/hyperlink" Target="build/test_results.json" TargetMode="External" Id="rId45"/><Relationship Type="http://schemas.openxmlformats.org/officeDocument/2006/relationships/hyperlink" Target="build/test_results.json" TargetMode="External" Id="rId46"/><Relationship Type="http://schemas.openxmlformats.org/officeDocument/2006/relationships/hyperlink" Target="build/test_results.json" TargetMode="External" Id="rId47"/><Relationship Type="http://schemas.openxmlformats.org/officeDocument/2006/relationships/hyperlink" Target="build/test_results.json" TargetMode="External" Id="rId48"/><Relationship Type="http://schemas.openxmlformats.org/officeDocument/2006/relationships/hyperlink" Target="build/test_results.json" TargetMode="External" Id="rId49"/><Relationship Type="http://schemas.openxmlformats.org/officeDocument/2006/relationships/hyperlink" Target="report/figures/primitive_library.png" TargetMode="External" Id="rId50"/><Relationship Type="http://schemas.openxmlformats.org/officeDocument/2006/relationships/hyperlink" Target="report/figures/scene_thermal.png" TargetMode="External" Id="rId51"/><Relationship Type="http://schemas.openxmlformats.org/officeDocument/2006/relationships/hyperlink" Target="report/figures/uav_camera_view.png" TargetMode="External" Id="rId52"/><Relationship Type="http://schemas.openxmlformats.org/officeDocument/2006/relationships/hyperlink" Target="report/figures/hide_thermal.png" TargetMode="External" Id="rId53"/><Relationship Type="http://schemas.openxmlformats.org/officeDocument/2006/relationships/hyperlink" Target="report/figures/hide_ztest_off.png" TargetMode="External" Id="rId54"/><Relationship Type="http://schemas.openxmlformats.org/officeDocument/2006/relationships/hyperlink" Target="report/figures/scene_depth.png" TargetMode="External" Id="rId55"/><Relationship Type="http://schemas.openxmlformats.org/officeDocument/2006/relationships/hyperlink" Target="report/figures/scene_hiddenline.png" TargetMode="External" Id="rId56"/><Relationship Type="http://schemas.openxmlformats.org/officeDocument/2006/relationships/hyperlink" Target="report/figures/scene_xray.png" TargetMode="External" Id="rId57"/><Relationship Type="http://schemas.openxmlformats.org/officeDocument/2006/relationships/hyperlink" Target="report/figures/iso_uav_exploded.png" TargetMode="External" Id="rId58"/><Relationship Type="http://schemas.openxmlformats.org/officeDocument/2006/relationships/hyperlink" Target="report/figures/bunker_flat_visible.png" TargetMode="External" Id="rId59"/><Relationship Type="http://schemas.openxmlformats.org/officeDocument/2006/relationships/hyperlink" Target="report/figures/bunker_all_gouraud.png" TargetMode="External" Id="rId60"/><Relationship Type="http://schemas.openxmlformats.org/officeDocument/2006/relationships/hyperlink" Target="report/figures/scene_visible.png" TargetMode="External" Id="rId61"/><Relationship Type="http://schemas.openxmlformats.org/officeDocument/2006/relationships/hyperlink" Target="report/figures/hierarchy_axes.png" TargetMode="External" Id="rId62"/><Relationship Type="http://schemas.openxmlformats.org/officeDocument/2006/relationships/hyperlink" Target="report/figures/plan_topdown.png" TargetMode="External" Id="rId63"/><Relationship Type="http://schemas.openxmlformats.org/officeDocument/2006/relationships/hyperlink" Target="report/figures/cine_gate.png" TargetMode="External" Id="rId64"/><Relationship Type="http://schemas.openxmlformats.org/officeDocument/2006/relationships/hyperlink" Target="report/figures/compare_v1.png" TargetMode="External" Id="rId65"/><Relationship Type="http://schemas.openxmlformats.org/officeDocument/2006/relationships/hyperlink" Target="report/figures/ablate_shadows.png" TargetMode="External" Id="rId66"/><Relationship Type="http://schemas.openxmlformats.org/officeDocument/2006/relationships/hyperlink" Target="report/figures/cine_chase.png" TargetMode="External" Id="rId67"/><Relationship Type="http://schemas.openxmlformats.org/officeDocument/2006/relationships/hyperlink" Target="report/figures/cine_ground.png" TargetMode="External" Id="rId68"/><Relationship Type="http://schemas.openxmlformats.org/officeDocument/2006/relationships/hyperlink" Target="report/figures/scene_thermal.png" TargetMode="External" Id="rId69"/><Relationship Type="http://schemas.openxmlformats.org/officeDocument/2006/relationships/hyperlink" Target="report/figures/thermal_footprints.png" TargetMode="External" Id="rId70"/><Relationship Type="http://schemas.openxmlformats.org/officeDocument/2006/relationships/hyperlink" Target="report/figures/rain_gate.png" TargetMode="External" Id="rId71"/><Relationship Type="http://schemas.openxmlformats.org/officeDocument/2006/relationships/hyperlink" Target="report/figures/rain_thermal.png" TargetMode="External" Id="rId72"/><Relationship Type="http://schemas.openxmlformats.org/officeDocument/2006/relationships/hyperlink" Target="build/trace.csv" TargetMode="External" Id="rId73"/><Relationship Type="http://schemas.openxmlformats.org/officeDocument/2006/relationships/hyperlink" Target="build/trace.csv" TargetMode="External" Id="rId74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4.xml.rels><Relationships xmlns="http://schemas.openxmlformats.org/package/2006/relationships"><Relationship Type="http://schemas.openxmlformats.org/officeDocument/2006/relationships/hyperlink" Target="src/primitives/Cube.cpp" TargetMode="External" Id="rId1"/><Relationship Type="http://schemas.openxmlformats.org/officeDocument/2006/relationships/hyperlink" Target="src/primitives/MeshData.cpp" TargetMode="External" Id="rId2"/><Relationship Type="http://schemas.openxmlformats.org/officeDocument/2006/relationships/hyperlink" Target="src/rendering/Mesh.cpp" TargetMode="External" Id="rId3"/><Relationship Type="http://schemas.openxmlformats.org/officeDocument/2006/relationships/hyperlink" Target="src/rendering/Renderer.cpp" TargetMode="External" Id="rId4"/><Relationship Type="http://schemas.openxmlformats.org/officeDocument/2006/relationships/hyperlink" Target="src/app/Capture.cpp" TargetMode="External" Id="rId5"/><Relationship Type="http://schemas.openxmlformats.org/officeDocument/2006/relationships/hyperlink" Target="src/objects/Backdrop.cpp" TargetMode="External" Id="rId6"/><Relationship Type="http://schemas.openxmlformats.org/officeDocument/2006/relationships/hyperlink" Target="src/objects/Bunker.cpp" TargetMode="External" Id="rId7"/><Relationship Type="http://schemas.openxmlformats.org/officeDocument/2006/relationships/hyperlink" Target="src/objects/Terrain.cpp" TargetMode="External" Id="rId8"/><Relationship Type="http://schemas.openxmlformats.org/officeDocument/2006/relationships/hyperlink" Target="src/objects/Uav.cpp" TargetMode="External" Id="rId9"/><Relationship Type="http://schemas.openxmlformats.org/officeDocument/2006/relationships/hyperlink" Target="src/objects/Rover.cpp" TargetMode="External" Id="rId10"/><Relationship Type="http://schemas.openxmlformats.org/officeDocument/2006/relationships/hyperlink" Target="src/rendering/Lighting.h" TargetMode="External" Id="rId11"/><Relationship Type="http://schemas.openxmlformats.org/officeDocument/2006/relationships/hyperlink" Target="src/scene/Transform.h" TargetMode="External" Id="rId12"/><Relationship Type="http://schemas.openxmlformats.org/officeDocument/2006/relationships/hyperlink" Target="src/scene/Scene.cpp" TargetMode="External" Id="rId13"/><Relationship Type="http://schemas.openxmlformats.org/officeDocument/2006/relationships/hyperlink" Target="src/scene/Scene.cpp" TargetMode="External" Id="rId14"/><Relationship Type="http://schemas.openxmlformats.org/officeDocument/2006/relationships/hyperlink" Target="src/objects/Uav.cpp" TargetMode="External" Id="rId15"/><Relationship Type="http://schemas.openxmlformats.org/officeDocument/2006/relationships/hyperlink" Target="src/app/App.cpp" TargetMode="External" Id="rId16"/><Relationship Type="http://schemas.openxmlformats.org/officeDocument/2006/relationships/hyperlink" Target="src/ai/DroneController.cpp" TargetMode="External" Id="rId17"/><Relationship Type="http://schemas.openxmlformats.org/officeDocument/2006/relationships/hyperlink" Target="src/scene/Camera.cpp" TargetMode="External" Id="rId18"/><Relationship Type="http://schemas.openxmlformats.org/officeDocument/2006/relationships/hyperlink" Target="src/app/AppHud.cpp" TargetMode="External" Id="rId19"/><Relationship Type="http://schemas.openxmlformats.org/officeDocument/2006/relationships/hyperlink" Target="src/app/DocExport.h" TargetMode="External" Id="rId20"/><Relationship Type="http://schemas.openxmlformats.org/officeDocument/2006/relationships/hyperlink" Target="src/app/App.h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3" customWidth="1" min="8" max="8"/>
  </cols>
  <sheetData>
    <row r="1">
      <c r="A1" s="1" t="inlineStr">
        <is>
          <t>ThermalSense - Computer Graphics Lab Documentation</t>
        </is>
      </c>
    </row>
    <row r="2">
      <c r="A2" s="2" t="inlineStr">
        <is>
          <t>Graphics Lab 04: procedural primitives (cube, sphere, cylinder), indexed rendering, hierarchical modelling with M = T x R x S, lighting and shading. Generated from the program's own exports.</t>
        </is>
      </c>
    </row>
    <row r="3">
      <c r="I3" s="2" t="inlineStr">
        <is>
          <t>Hero shot: report/figures/scene_visible.png (captured by ThermalSense.exe --capture)</t>
        </is>
      </c>
    </row>
    <row r="4">
      <c r="A4" s="3" t="inlineStr">
        <is>
          <t>Author</t>
        </is>
      </c>
      <c r="B4" s="4" t="inlineStr">
        <is>
          <t>Md. Shakhoyat Rahman Shujon</t>
        </is>
      </c>
    </row>
    <row r="5">
      <c r="A5" s="3" t="inlineStr">
        <is>
          <t>Roll</t>
        </is>
      </c>
      <c r="B5" s="4" t="inlineStr">
        <is>
          <t>2107104</t>
        </is>
      </c>
    </row>
    <row r="6">
      <c r="A6" s="3" t="inlineStr">
        <is>
          <t>Generated</t>
        </is>
      </c>
      <c r="B6" s="4" t="inlineStr">
        <is>
          <t>2026-09-29</t>
        </is>
      </c>
    </row>
    <row r="7">
      <c r="A7" s="3" t="inlineStr">
        <is>
          <t>Regenerate</t>
        </is>
      </c>
      <c r="B7" s="4" t="inlineStr">
        <is>
          <t>mingw32-make docs   (build/export_docs.exe -&gt; tools/build_workbook.py)</t>
        </is>
      </c>
    </row>
    <row r="8">
      <c r="A8" s="3" t="inlineStr">
        <is>
          <t>Verify</t>
        </is>
      </c>
      <c r="B8" s="4" t="inlineStr">
        <is>
          <t>python tools/verify_workbook.py   (recalculates every formula, checks for errors)</t>
        </is>
      </c>
    </row>
    <row r="10">
      <c r="A10" s="5" t="inlineStr">
        <is>
          <t>Scene parts</t>
        </is>
      </c>
      <c r="B10" s="5" t="inlineStr">
        <is>
          <t>GPU meshes</t>
        </is>
      </c>
      <c r="C10" s="5" t="inlineStr">
        <is>
          <t>Triangles / frame</t>
        </is>
      </c>
      <c r="D10" s="5" t="inlineStr">
        <is>
          <t>Tests passed</t>
        </is>
      </c>
      <c r="E10" s="5" t="inlineStr">
        <is>
          <t>Pass rate</t>
        </is>
      </c>
      <c r="F10" s="5" t="inlineStr">
        <is>
          <t>Best FPS</t>
        </is>
      </c>
      <c r="G10" s="5" t="inlineStr">
        <is>
          <t>max |Excel - code|</t>
        </is>
      </c>
    </row>
    <row r="11" ht="36" customHeight="1">
      <c r="A11" s="6">
        <f>'3 Object Construction'!$AH$11</f>
        <v/>
      </c>
      <c r="B11" s="6">
        <f>COUNTA('1 Primitive Inventory'!$A$5:$A$10)</f>
        <v/>
      </c>
      <c r="C11" s="7">
        <f>'6 Geometry Statistics'!$M$11</f>
        <v/>
      </c>
      <c r="D11" s="8">
        <f>'10 Testing'!$D$3&amp;" / "&amp;'10 Testing'!$B$3</f>
        <v/>
      </c>
      <c r="E11" s="9">
        <f>'10 Testing'!$H$3</f>
        <v/>
      </c>
      <c r="F11" s="10">
        <f>MAX('11 Performance'!$G$5:$G$16)</f>
        <v/>
      </c>
      <c r="G11" s="11">
        <f>MAX('4 Transform Matrices'!$D$3,'5 Hierarchy'!$B$3)</f>
        <v/>
      </c>
    </row>
    <row r="12" ht="24" customHeight="1">
      <c r="A12" s="12" t="inlineStr">
        <is>
          <t>leaf nodes (sheet 3)</t>
        </is>
      </c>
      <c r="B12" s="12" t="inlineStr">
        <is>
          <t>shared by all parts (sheet 1)</t>
        </is>
      </c>
      <c r="C12" s="12" t="inlineStr">
        <is>
          <t>scene geometry (sheet 6)</t>
        </is>
      </c>
      <c r="D12" s="12" t="inlineStr">
        <is>
          <t>sheet 10</t>
        </is>
      </c>
      <c r="E12" s="12" t="inlineStr">
        <is>
          <t>sheet 10</t>
        </is>
      </c>
      <c r="F12" s="12" t="inlineStr">
        <is>
          <t>measured (sheet 11)</t>
        </is>
      </c>
      <c r="G12" s="12" t="inlineStr">
        <is>
          <t>matrices, sheets 4 + 5</t>
        </is>
      </c>
    </row>
    <row r="14">
      <c r="A14" s="13" t="inlineStr">
        <is>
          <t>Index (click a sheet name)</t>
        </is>
      </c>
    </row>
    <row r="15">
      <c r="A15" s="14" t="n">
        <v>0</v>
      </c>
      <c r="B15" s="15" t="inlineStr">
        <is>
          <t>0 Cover &amp; Index</t>
        </is>
      </c>
      <c r="C15" s="16" t="n"/>
      <c r="D15" s="14" t="inlineStr">
        <is>
          <t>This page: author, KPIs, index</t>
        </is>
      </c>
      <c r="E15" s="17" t="n"/>
      <c r="F15" s="17" t="n"/>
      <c r="G15" s="16" t="n"/>
    </row>
    <row r="16">
      <c r="A16" s="14" t="n">
        <v>1</v>
      </c>
      <c r="B16" s="15" t="inlineStr">
        <is>
          <t>1 Primitive Inventory</t>
        </is>
      </c>
      <c r="C16" s="16" t="n"/>
      <c r="D16" s="14" t="inlineStr">
        <is>
          <t>The GPU meshes (cube, sphere, cylinder, frustum, terrain...) with counts, instances and thumbnails</t>
        </is>
      </c>
      <c r="E16" s="17" t="n"/>
      <c r="F16" s="17" t="n"/>
      <c r="G16" s="16" t="n"/>
    </row>
    <row r="17">
      <c r="A17" s="14" t="n">
        <v>2</v>
      </c>
      <c r="B17" s="15" t="inlineStr">
        <is>
          <t>2 Primitive Vertex Data</t>
        </is>
      </c>
      <c r="C17" s="16" t="n"/>
      <c r="D17" s="14" t="inlineStr">
        <is>
          <t>Cube's 24 vertices + 36 indices, sphere/cylinder samples, CCW test, Technique 1 vs 2 (formulas)</t>
        </is>
      </c>
      <c r="E17" s="17" t="n"/>
      <c r="F17" s="17" t="n"/>
      <c r="G17" s="16" t="n"/>
    </row>
    <row r="18">
      <c r="A18" s="14" t="n">
        <v>3</v>
      </c>
      <c r="B18" s="15" t="inlineStr">
        <is>
          <t>3 Object Construction</t>
        </is>
      </c>
      <c r="C18" s="16" t="n"/>
      <c r="D18" s="14" t="inlineStr">
        <is>
          <t>Every component: primitive, parent, S / R / T, shading, material; COUNTIFS per object</t>
        </is>
      </c>
      <c r="E18" s="17" t="n"/>
      <c r="F18" s="17" t="n"/>
      <c r="G18" s="16" t="n"/>
    </row>
    <row r="19">
      <c r="A19" s="14" t="n">
        <v>4</v>
      </c>
      <c r="B19" s="15" t="inlineStr">
        <is>
          <t>4 Transform Matrices</t>
        </is>
      </c>
      <c r="C19" s="16" t="n"/>
      <c r="D19" s="14" t="inlineStr">
        <is>
          <t>M1, M2, ... for every component: T, R = Ry Rx Rz, S -&gt; M = T R S by formulas; equals the code's matrix</t>
        </is>
      </c>
      <c r="E19" s="17" t="n"/>
      <c r="F19" s="17" t="n"/>
      <c r="G19" s="16" t="n"/>
    </row>
    <row r="20">
      <c r="A20" s="14" t="n">
        <v>5</v>
      </c>
      <c r="B20" s="15" t="inlineStr">
        <is>
          <t>5 Hierarchy</t>
        </is>
      </c>
      <c r="C20" s="16" t="n"/>
      <c r="D20" s="14" t="inlineStr">
        <is>
          <t>Parent -&gt; child tree; world = parent_world x M rebuilt in Excel; searchlight chain highlighted</t>
        </is>
      </c>
      <c r="E20" s="17" t="n"/>
      <c r="F20" s="17" t="n"/>
      <c r="G20" s="16" t="n"/>
    </row>
    <row r="21">
      <c r="A21" s="14" t="n">
        <v>6</v>
      </c>
      <c r="B21" s="15" t="inlineStr">
        <is>
          <t>6 Geometry Statistics</t>
        </is>
      </c>
      <c r="C21" s="16" t="n"/>
      <c r="D21" s="14" t="inlineStr">
        <is>
          <t>Memory indexed vs non-indexed per mesh (formulas) + charts</t>
        </is>
      </c>
      <c r="E21" s="17" t="n"/>
      <c r="F21" s="17" t="n"/>
      <c r="G21" s="16" t="n"/>
    </row>
    <row r="22">
      <c r="A22" s="14" t="n">
        <v>7</v>
      </c>
      <c r="B22" s="15" t="inlineStr">
        <is>
          <t>7 Lighting</t>
        </is>
      </c>
      <c r="C22" s="16" t="n"/>
      <c r="D22" s="14" t="inlineStr">
        <is>
          <t>Moon, beacon, searchlight parameters; attenuation and cone fall-off curves + charts</t>
        </is>
      </c>
      <c r="E22" s="17" t="n"/>
      <c r="F22" s="17" t="n"/>
      <c r="G22" s="16" t="n"/>
    </row>
    <row r="23">
      <c r="A23" s="14" t="n">
        <v>8</v>
      </c>
      <c r="B23" s="15" t="inlineStr">
        <is>
          <t>8 Shading</t>
        </is>
      </c>
      <c r="C23" s="16" t="n"/>
      <c r="D23" s="14" t="inlineStr">
        <is>
          <t>Flat / Gouraud / Phong / PBR: where used, how, why + screenshots</t>
        </is>
      </c>
      <c r="E23" s="17" t="n"/>
      <c r="F23" s="17" t="n"/>
      <c r="G23" s="16" t="n"/>
    </row>
    <row r="24">
      <c r="A24" s="14" t="n">
        <v>9</v>
      </c>
      <c r="B24" s="15" t="inlineStr">
        <is>
          <t>9 Render Pipeline</t>
        </is>
      </c>
      <c r="C24" s="16" t="n"/>
      <c r="D24" s="14" t="inlineStr">
        <is>
          <t>Per-feature frame cost by ablation + approximate GPU pass times (pending until measured)</t>
        </is>
      </c>
      <c r="E24" s="17" t="n"/>
      <c r="F24" s="17" t="n"/>
      <c r="G24" s="16" t="n"/>
    </row>
    <row r="25">
      <c r="A25" s="14" t="n">
        <v>10</v>
      </c>
      <c r="B25" s="15" t="inlineStr">
        <is>
          <t>10 Testing</t>
        </is>
      </c>
      <c r="C25" s="16" t="n"/>
      <c r="D25" s="14" t="inlineStr">
        <is>
          <t>All tests with pass-rate KPI, conditional formatting and evidence links</t>
        </is>
      </c>
      <c r="E25" s="17" t="n"/>
      <c r="F25" s="17" t="n"/>
      <c r="G25" s="16" t="n"/>
    </row>
    <row r="26">
      <c r="A26" s="14" t="n">
        <v>11</v>
      </c>
      <c r="B26" s="15" t="inlineStr">
        <is>
          <t>11 Performance</t>
        </is>
      </c>
      <c r="C26" s="16" t="n"/>
      <c r="D26" s="14" t="inlineStr">
        <is>
          <t>Measured FPS / frame time / submitted geometry + charts</t>
        </is>
      </c>
      <c r="E26" s="17" t="n"/>
      <c r="F26" s="17" t="n"/>
      <c r="G26" s="16" t="n"/>
    </row>
    <row r="27">
      <c r="A27" s="14" t="n">
        <v>12</v>
      </c>
      <c r="B27" s="15" t="inlineStr">
        <is>
          <t>12 Behaviour</t>
        </is>
      </c>
      <c r="C27" s="16" t="n"/>
      <c r="D27" s="14" t="inlineStr">
        <is>
          <t>UAV tracking vs hiding rover: detection %, tracking error, hide events + time series</t>
        </is>
      </c>
      <c r="E27" s="17" t="n"/>
      <c r="F27" s="17" t="n"/>
      <c r="G27" s="16" t="n"/>
    </row>
    <row r="28">
      <c r="A28" s="14" t="n">
        <v>13</v>
      </c>
      <c r="B28" s="15" t="inlineStr">
        <is>
          <t>13 Traceability</t>
        </is>
      </c>
      <c r="C28" s="16" t="n"/>
      <c r="D28" s="14" t="inlineStr">
        <is>
          <t>Requirement -&gt; file -&gt; sheet -&gt; test -&gt; report section</t>
        </is>
      </c>
      <c r="E28" s="17" t="n"/>
      <c r="F28" s="17" t="n"/>
      <c r="G28" s="16" t="n"/>
    </row>
    <row r="30">
      <c r="A30" s="13" t="inlineStr">
        <is>
          <t>Colour key</t>
        </is>
      </c>
    </row>
    <row r="31">
      <c r="A31" s="18" t="inlineStr">
        <is>
          <t>Imported value</t>
        </is>
      </c>
      <c r="B31" s="4" t="inlineStr">
        <is>
          <t>copied from the program's export (JSON / CSV)</t>
        </is>
      </c>
    </row>
    <row r="32">
      <c r="A32" s="19" t="inlineStr">
        <is>
          <t>Formula</t>
        </is>
      </c>
      <c r="B32" s="4" t="inlineStr">
        <is>
          <t>computed by Excel from imported values</t>
        </is>
      </c>
    </row>
    <row r="33">
      <c r="A33" s="20" t="inlineStr">
        <is>
          <t>Cube</t>
        </is>
      </c>
      <c r="B33" s="4" t="inlineStr">
        <is>
          <t>primitive colour code (same as the renderer's primitive diagnostic view)</t>
        </is>
      </c>
    </row>
    <row r="34">
      <c r="A34" s="21" t="inlineStr">
        <is>
          <t>Sphere</t>
        </is>
      </c>
    </row>
    <row r="35">
      <c r="A35" s="22" t="inlineStr">
        <is>
          <t>Cylinder</t>
        </is>
      </c>
    </row>
    <row r="36">
      <c r="A36" s="23" t="inlineStr">
        <is>
          <t>Cylinder (frustum)</t>
        </is>
      </c>
    </row>
    <row r="37">
      <c r="A37" s="24" t="inlineStr">
        <is>
          <t>Cone</t>
        </is>
      </c>
    </row>
    <row r="38">
      <c r="A38" s="25" t="inlineStr">
        <is>
          <t>Terrain disc</t>
        </is>
      </c>
    </row>
    <row r="41">
      <c r="A41" s="13" t="inlineStr">
        <is>
          <t>Input files (last modified)</t>
        </is>
      </c>
    </row>
    <row r="42">
      <c r="A42" t="inlineStr">
        <is>
          <t>build/scene_export.json: 2026-09-29 19:31</t>
        </is>
      </c>
    </row>
    <row r="43">
      <c r="A43" t="inlineStr">
        <is>
          <t>build/test_results.json: 2026-09-29 19:31</t>
        </is>
      </c>
    </row>
    <row r="44">
      <c r="A44" t="inlineStr">
        <is>
          <t>build/benchmark.json: 2026-09-29 19:51</t>
        </is>
      </c>
    </row>
    <row r="45">
      <c r="A45" t="inlineStr">
        <is>
          <t>build/trace.csv: 2026-09-29 19:14</t>
        </is>
      </c>
    </row>
    <row r="46">
      <c r="A46" t="inlineStr">
        <is>
          <t>docs/visual_tests.json: 2026-09-29 19:30</t>
        </is>
      </c>
    </row>
  </sheetData>
  <mergeCells count="33">
    <mergeCell ref="D18:G18"/>
    <mergeCell ref="B16:C16"/>
    <mergeCell ref="B25:C25"/>
    <mergeCell ref="D25:G25"/>
    <mergeCell ref="B8:G8"/>
    <mergeCell ref="D24:G24"/>
    <mergeCell ref="B22:C22"/>
    <mergeCell ref="D15:G15"/>
    <mergeCell ref="B18:C18"/>
    <mergeCell ref="B27:C27"/>
    <mergeCell ref="D23:G23"/>
    <mergeCell ref="B21:C21"/>
    <mergeCell ref="D26:G26"/>
    <mergeCell ref="D20:G20"/>
    <mergeCell ref="B23:C23"/>
    <mergeCell ref="D19:G19"/>
    <mergeCell ref="B17:C17"/>
    <mergeCell ref="B6:G6"/>
    <mergeCell ref="D22:G22"/>
    <mergeCell ref="B5:G5"/>
    <mergeCell ref="B19:C19"/>
    <mergeCell ref="B28:C28"/>
    <mergeCell ref="D21:G21"/>
    <mergeCell ref="B4:G4"/>
    <mergeCell ref="D27:G27"/>
    <mergeCell ref="B7:G7"/>
    <mergeCell ref="B24:C24"/>
    <mergeCell ref="D17:G17"/>
    <mergeCell ref="B15:C15"/>
    <mergeCell ref="B20:C20"/>
    <mergeCell ref="D16:G16"/>
    <mergeCell ref="B26:C26"/>
    <mergeCell ref="D28:G28"/>
  </mergeCells>
  <hyperlinks>
    <hyperlink ref="B15" location="'0 Cover &amp; Index'!A1" display="0 Cover &amp; Index"/>
    <hyperlink ref="B16" location="'1 Primitive Inventory'!A1" display="1 Primitive Inventory"/>
    <hyperlink ref="B17" location="'2 Primitive Vertex Data'!A1" display="2 Primitive Vertex Data"/>
    <hyperlink ref="B18" location="'3 Object Construction'!A1" display="3 Object Construction"/>
    <hyperlink ref="B19" location="'4 Transform Matrices'!A1" display="4 Transform Matrices"/>
    <hyperlink ref="B20" location="'5 Hierarchy'!A1" display="5 Hierarchy"/>
    <hyperlink ref="B21" location="'6 Geometry Statistics'!A1" display="6 Geometry Statistics"/>
    <hyperlink ref="B22" location="'7 Lighting'!A1" display="7 Lighting"/>
    <hyperlink ref="B23" location="'8 Shading'!A1" display="8 Shading"/>
    <hyperlink ref="B24" location="'9 Render Pipeline'!A1" display="9 Render Pipeline"/>
    <hyperlink ref="B25" location="'10 Testing'!A1" display="10 Testing"/>
    <hyperlink ref="B26" location="'11 Performance'!A1" display="11 Performance"/>
    <hyperlink ref="B27" location="'12 Behaviour'!A1" display="12 Behaviour"/>
    <hyperlink ref="B28" location="'13 Traceability'!A1" display="13 Traceability"/>
  </hyperlink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0" customWidth="1" min="3" max="3"/>
    <col width="11" customWidth="1" min="4" max="4"/>
    <col width="11" customWidth="1" min="5" max="5"/>
    <col width="12" customWidth="1" min="6" max="6"/>
    <col width="16" customWidth="1" min="7" max="7"/>
    <col width="11" customWidth="1" min="8" max="8"/>
    <col width="11" customWidth="1" min="9" max="9"/>
    <col width="48" customWidth="1" min="10" max="10"/>
    <col width="24" customWidth="1" min="11" max="11"/>
  </cols>
  <sheetData>
    <row r="1" ht="26" customHeight="1">
      <c r="A1" s="26" t="inlineStr">
        <is>
          <t>1  Primitive Inventory</t>
        </is>
      </c>
    </row>
    <row r="2" ht="30" customHeight="1">
      <c r="A2" s="27" t="inlineStr">
        <is>
          <t>The GPU meshes generated by the program (src/primitives, src/objects/Terrain.cpp). Each mesh is uploaded once (one VAO + VBO + EBO) and reused by every component that references it. Counts come from build/scene_export.json; triangles and shares are Excel formulas.</t>
        </is>
      </c>
    </row>
    <row r="4" ht="32" customHeight="1">
      <c r="A4" s="28" t="inlineStr">
        <is>
          <t>ID</t>
        </is>
      </c>
      <c r="B4" s="28" t="inlineStr">
        <is>
          <t>Primitive</t>
        </is>
      </c>
      <c r="C4" s="28" t="inlineStr">
        <is>
          <t>Generator function</t>
        </is>
      </c>
      <c r="D4" s="28" t="inlineStr">
        <is>
          <t>Unique vertices</t>
        </is>
      </c>
      <c r="E4" s="28" t="inlineStr">
        <is>
          <t>Indices</t>
        </is>
      </c>
      <c r="F4" s="28" t="inlineStr">
        <is>
          <t>Triangles (= indices / 3)</t>
        </is>
      </c>
      <c r="G4" s="28" t="inlineStr">
        <is>
          <t>Normals</t>
        </is>
      </c>
      <c r="H4" s="28" t="inlineStr">
        <is>
          <t>Instances in scene</t>
        </is>
      </c>
      <c r="I4" s="28" t="inlineStr">
        <is>
          <t>Share of scene parts</t>
        </is>
      </c>
      <c r="J4" s="28" t="inlineStr">
        <is>
          <t>Used for (component names, most frequent first)</t>
        </is>
      </c>
      <c r="K4" s="28" t="inlineStr">
        <is>
          <t>Thumbnail</t>
        </is>
      </c>
    </row>
    <row r="5" ht="105.75" customHeight="1">
      <c r="A5" s="14" t="inlineStr">
        <is>
          <t>P01</t>
        </is>
      </c>
      <c r="B5" s="29" t="inlineStr">
        <is>
          <t>Cube</t>
        </is>
      </c>
      <c r="C5" s="14" t="inlineStr">
        <is>
          <t>createCube()</t>
        </is>
      </c>
      <c r="D5" s="30" t="n">
        <v>24</v>
      </c>
      <c r="E5" s="30" t="n">
        <v>36</v>
      </c>
      <c r="F5" s="31">
        <f>IF(ISNUMBER(E5),E5/3,"n/a")</f>
        <v/>
      </c>
      <c r="G5" s="14" t="inlineStr">
        <is>
          <t>Per vertex (nx, ny, nz), unit length</t>
        </is>
      </c>
      <c r="H5" s="30" t="n">
        <v>57</v>
      </c>
      <c r="I5" s="32">
        <f>H5/SUM($H$5:$H$10)</f>
        <v/>
      </c>
      <c r="J5" s="14" t="inlineStr">
        <is>
          <t>Crate, Prop blade, Guy anchor, Parapet side, Roof slab, Tent roof, Lamp arm, Lamp head (+34 more)</t>
        </is>
      </c>
      <c r="K5" s="14" t="inlineStr"/>
    </row>
    <row r="6" ht="105.75" customHeight="1">
      <c r="A6" s="14" t="inlineStr">
        <is>
          <t>P02</t>
        </is>
      </c>
      <c r="B6" s="33" t="inlineStr">
        <is>
          <t>Sphere</t>
        </is>
      </c>
      <c r="C6" s="14" t="inlineStr">
        <is>
          <t>createSphere(36, 18)</t>
        </is>
      </c>
      <c r="D6" s="30" t="n">
        <v>614</v>
      </c>
      <c r="E6" s="30" t="n">
        <v>3672</v>
      </c>
      <c r="F6" s="31">
        <f>IF(ISNUMBER(E6),E6/3,"n/a")</f>
        <v/>
      </c>
      <c r="G6" s="14" t="inlineStr">
        <is>
          <t>Per vertex (nx, ny, nz), unit length</t>
        </is>
      </c>
      <c r="H6" s="30" t="n">
        <v>261</v>
      </c>
      <c r="I6" s="32">
        <f>H6/SUM($H$5:$H$10)</f>
        <v/>
      </c>
      <c r="J6" s="14" t="inlineStr">
        <is>
          <t>Bush, Canopy clump, Rock, Hill, Far hill, Aviation light, Canopy low, Canopy top (+18 more)</t>
        </is>
      </c>
      <c r="K6" s="14" t="inlineStr"/>
    </row>
    <row r="7" ht="105.75" customHeight="1">
      <c r="A7" s="14" t="inlineStr">
        <is>
          <t>P03</t>
        </is>
      </c>
      <c r="B7" s="34" t="inlineStr">
        <is>
          <t>Cylinder</t>
        </is>
      </c>
      <c r="C7" s="14" t="inlineStr">
        <is>
          <t>createCylinder(36)</t>
        </is>
      </c>
      <c r="D7" s="30" t="n">
        <v>146</v>
      </c>
      <c r="E7" s="30" t="n">
        <v>432</v>
      </c>
      <c r="F7" s="31">
        <f>IF(ISNUMBER(E7),E7/3,"n/a")</f>
        <v/>
      </c>
      <c r="G7" s="14" t="inlineStr">
        <is>
          <t>Per vertex (nx, ny, nz), unit length</t>
        </is>
      </c>
      <c r="H7" s="30" t="n">
        <v>261</v>
      </c>
      <c r="I7" s="32">
        <f>H7/SUM($H$5:$H$10)</f>
        <v/>
      </c>
      <c r="J7" s="14" t="inlineStr">
        <is>
          <t>Fence wire, Sandbag, Pine trunk, Fence post, Limb, Tower leg, Tower brace, Fuel drum (+40 more)</t>
        </is>
      </c>
      <c r="K7" s="14" t="inlineStr"/>
    </row>
    <row r="8" ht="48" customHeight="1">
      <c r="A8" s="14" t="inlineStr">
        <is>
          <t>P04</t>
        </is>
      </c>
      <c r="B8" s="35" t="inlineStr">
        <is>
          <t>Cylinder (frustum)</t>
        </is>
      </c>
      <c r="C8" s="14" t="inlineStr">
        <is>
          <t>createCylinder(36, 0.03, 0.5, false)</t>
        </is>
      </c>
      <c r="D8" s="30" t="n">
        <v>72</v>
      </c>
      <c r="E8" s="30" t="n">
        <v>216</v>
      </c>
      <c r="F8" s="31">
        <f>IF(ISNUMBER(E8),E8/3,"n/a")</f>
        <v/>
      </c>
      <c r="G8" s="14" t="inlineStr">
        <is>
          <t>Per vertex (nx, ny, nz), unit length</t>
        </is>
      </c>
      <c r="H8" s="30" t="n">
        <v>1</v>
      </c>
      <c r="I8" s="32">
        <f>H8/SUM($H$5:$H$10)</f>
        <v/>
      </c>
      <c r="J8" s="14" t="inlineStr">
        <is>
          <t>Light cone</t>
        </is>
      </c>
      <c r="K8" s="14" t="inlineStr">
        <is>
          <t>(no separate capture; see Hierarchy / scene figures)</t>
        </is>
      </c>
    </row>
    <row r="9" ht="48" customHeight="1">
      <c r="A9" s="14" t="inlineStr">
        <is>
          <t>P05</t>
        </is>
      </c>
      <c r="B9" s="36" t="inlineStr">
        <is>
          <t>Terrain disc</t>
        </is>
      </c>
      <c r="C9" s="14" t="inlineStr">
        <is>
          <t>createTerrainDisc(72, 256, 20)</t>
        </is>
      </c>
      <c r="D9" s="30" t="n">
        <v>18433</v>
      </c>
      <c r="E9" s="30" t="n">
        <v>109824</v>
      </c>
      <c r="F9" s="31">
        <f>IF(ISNUMBER(E9),E9/3,"n/a")</f>
        <v/>
      </c>
      <c r="G9" s="14" t="inlineStr">
        <is>
          <t>Per vertex (nx, ny, nz), unit length</t>
        </is>
      </c>
      <c r="H9" s="30" t="n">
        <v>1</v>
      </c>
      <c r="I9" s="32">
        <f>H9/SUM($H$5:$H$10)</f>
        <v/>
      </c>
      <c r="J9" s="14" t="inlineStr">
        <is>
          <t>Ground disc</t>
        </is>
      </c>
      <c r="K9" s="14" t="inlineStr">
        <is>
          <t>(no separate capture; see Hierarchy / scene figures)</t>
        </is>
      </c>
    </row>
    <row r="10" ht="48" customHeight="1">
      <c r="A10" s="14" t="inlineStr">
        <is>
          <t>P06</t>
        </is>
      </c>
      <c r="B10" s="37" t="inlineStr">
        <is>
          <t>Cone</t>
        </is>
      </c>
      <c r="C10" s="14" t="inlineStr">
        <is>
          <t>createCylinder(36, 0.5, 0, true)</t>
        </is>
      </c>
      <c r="D10" s="30" t="n">
        <v>109</v>
      </c>
      <c r="E10" s="30" t="n">
        <v>216</v>
      </c>
      <c r="F10" s="31">
        <f>IF(ISNUMBER(E10),E10/3,"n/a")</f>
        <v/>
      </c>
      <c r="G10" s="14" t="inlineStr">
        <is>
          <t>Per vertex (nx, ny, nz), unit length</t>
        </is>
      </c>
      <c r="H10" s="30" t="n">
        <v>224</v>
      </c>
      <c r="I10" s="32">
        <f>H10/SUM($H$5:$H$10)</f>
        <v/>
      </c>
      <c r="J10" s="14" t="inlineStr">
        <is>
          <t>Pine crown, Roof cone</t>
        </is>
      </c>
      <c r="K10" s="14" t="inlineStr">
        <is>
          <t>(no separate capture; see Hierarchy / scene figures)</t>
        </is>
      </c>
    </row>
    <row r="11">
      <c r="A11" s="38" t="inlineStr">
        <is>
          <t>Total</t>
        </is>
      </c>
      <c r="B11" s="39" t="inlineStr"/>
      <c r="C11" s="39" t="inlineStr"/>
      <c r="D11" s="40">
        <f>SUM(D5:D10)</f>
        <v/>
      </c>
      <c r="E11" s="40">
        <f>SUM(E5:E10)</f>
        <v/>
      </c>
      <c r="F11" s="40">
        <f>SUM(F5:F10)</f>
        <v/>
      </c>
      <c r="G11" s="39" t="inlineStr"/>
      <c r="H11" s="40">
        <f>SUM(H5:H10)</f>
        <v/>
      </c>
      <c r="I11" s="41">
        <f>SUM(I5:I10)</f>
        <v/>
      </c>
      <c r="J11" s="39" t="inlineStr"/>
      <c r="K11" s="39" t="inlineStr"/>
    </row>
    <row r="13">
      <c r="A13" s="42" t="inlineStr">
        <is>
          <t>Check</t>
        </is>
      </c>
      <c r="B13" s="14" t="inlineStr">
        <is>
          <t>Leaf nodes exported by the program</t>
        </is>
      </c>
      <c r="D13" s="30" t="n">
        <v>805</v>
      </c>
      <c r="E13" s="14">
        <f>IF(D13=H11,"= sum of instances: OK","MISMATCH")</f>
        <v/>
      </c>
    </row>
  </sheetData>
  <mergeCells count="1">
    <mergeCell ref="A2:K2"/>
  </mergeCells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70"/>
  <sheetViews>
    <sheetView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6" customWidth="1" min="8" max="8"/>
    <col width="3" customWidth="1" min="9" max="9"/>
    <col width="10" customWidth="1" min="10" max="10"/>
    <col width="9" customWidth="1" min="11" max="11"/>
    <col width="9" customWidth="1" min="12" max="12"/>
    <col width="9" customWidth="1" min="13" max="13"/>
    <col width="12" customWidth="1" min="14" max="14"/>
    <col width="26" customWidth="1" min="15" max="15"/>
    <col width="3" customWidth="1" min="16" max="16"/>
  </cols>
  <sheetData>
    <row r="1" ht="26" customHeight="1">
      <c r="A1" s="26" t="inlineStr">
        <is>
          <t>2  Primitive Vertex Data</t>
        </is>
      </c>
    </row>
    <row r="2" ht="30" customHeight="1">
      <c r="A2" s="27" t="inlineStr">
        <is>
          <t>Interleaved vertex layout (x, y, z, nx, ny, nz) = 6 floats = 24 bytes per vertex (Lab-04 sheet p2), exported directly from createCube() / createSphere() / createCylinder(). Faces, winding and the Technique 1 vs Technique 2 memory comparison (Lab-04 sheet p1) are Excel formulas over these values.</t>
        </is>
      </c>
    </row>
    <row r="4">
      <c r="A4" s="13" t="inlineStr">
        <is>
          <t>Cube: all 24 unique vertices (4 per face so every face has its own normal)</t>
        </is>
      </c>
      <c r="J4" s="13" t="inlineStr">
        <is>
          <t>Cube: all 36 indices as 12 triangles</t>
        </is>
      </c>
    </row>
    <row r="5" ht="32" customHeight="1">
      <c r="A5" s="28" t="inlineStr">
        <is>
          <t>#</t>
        </is>
      </c>
      <c r="B5" s="28" t="inlineStr">
        <is>
          <t>x</t>
        </is>
      </c>
      <c r="C5" s="28" t="inlineStr">
        <is>
          <t>y</t>
        </is>
      </c>
      <c r="D5" s="28" t="inlineStr">
        <is>
          <t>z</t>
        </is>
      </c>
      <c r="E5" s="28" t="inlineStr">
        <is>
          <t>nx</t>
        </is>
      </c>
      <c r="F5" s="28" t="inlineStr">
        <is>
          <t>ny</t>
        </is>
      </c>
      <c r="G5" s="28" t="inlineStr">
        <is>
          <t>nz</t>
        </is>
      </c>
      <c r="H5" s="28" t="inlineStr">
        <is>
          <t>Face (from normal)</t>
        </is>
      </c>
      <c r="J5" s="28" t="inlineStr">
        <is>
          <t>Triangle</t>
        </is>
      </c>
      <c r="K5" s="28" t="inlineStr">
        <is>
          <t>i0</t>
        </is>
      </c>
      <c r="L5" s="28" t="inlineStr">
        <is>
          <t>i1</t>
        </is>
      </c>
      <c r="M5" s="28" t="inlineStr">
        <is>
          <t>i2</t>
        </is>
      </c>
      <c r="N5" s="28" t="inlineStr">
        <is>
          <t>Face</t>
        </is>
      </c>
      <c r="O5" s="28" t="inlineStr">
        <is>
          <t>Winding test n0.((p1-p0)x(p2-p0))</t>
        </is>
      </c>
    </row>
    <row r="6">
      <c r="A6" s="14" t="n">
        <v>0</v>
      </c>
      <c r="B6" s="43" t="n">
        <v>0.5</v>
      </c>
      <c r="C6" s="43" t="n">
        <v>-0.5</v>
      </c>
      <c r="D6" s="43" t="n">
        <v>0.5</v>
      </c>
      <c r="E6" s="43" t="n">
        <v>1</v>
      </c>
      <c r="F6" s="43" t="n">
        <v>0</v>
      </c>
      <c r="G6" s="43" t="n">
        <v>0</v>
      </c>
      <c r="H6" s="14">
        <f>IF(E6=1,"+X",IF(E6=-1,"-X",IF(F6=1,"+Y",IF(F6=-1,"-Y",IF(G6=1,"+Z","-Z")))))</f>
        <v/>
      </c>
      <c r="J6" s="14" t="n">
        <v>0</v>
      </c>
      <c r="K6" s="30" t="n">
        <v>0</v>
      </c>
      <c r="L6" s="30" t="n">
        <v>1</v>
      </c>
      <c r="M6" s="30" t="n">
        <v>2</v>
      </c>
      <c r="N6" s="14">
        <f>INDEX($H$6:$H$29,K6+1)</f>
        <v/>
      </c>
      <c r="O6" s="14">
        <f>IF(INDEX($E$6:$E$29,K6+1)*((INDEX($C$6:$C$29,L6+1)-INDEX($C$6:$C$29,K6+1))*(INDEX($D$6:$D$29,M6+1)-INDEX($D$6:$D$29,K6+1))-(INDEX($D$6:$D$29,L6+1)-INDEX($D$6:$D$29,K6+1))*(INDEX($C$6:$C$29,M6+1)-INDEX($C$6:$C$29,K6+1)))+INDEX($F$6:$F$29,K6+1)*((INDEX($D$6:$D$29,L6+1)-INDEX($D$6:$D$29,K6+1))*(INDEX($B$6:$B$29,M6+1)-INDEX($B$6:$B$29,K6+1))-(INDEX($B$6:$B$29,L6+1)-INDEX($B$6:$B$29,K6+1))*(INDEX($D$6:$D$29,M6+1)-INDEX($D$6:$D$29,K6+1)))+INDEX($G$6:$G$29,K6+1)*((INDEX($B$6:$B$29,L6+1)-INDEX($B$6:$B$29,K6+1))*(INDEX($C$6:$C$29,M6+1)-INDEX($C$6:$C$29,K6+1))-(INDEX($C$6:$C$29,L6+1)-INDEX($C$6:$C$29,K6+1))*(INDEX($B$6:$B$29,M6+1)-INDEX($B$6:$B$29,K6+1)))&gt;0,"CCW = front","CW = back")</f>
        <v/>
      </c>
    </row>
    <row r="7">
      <c r="A7" s="14" t="n">
        <v>1</v>
      </c>
      <c r="B7" s="43" t="n">
        <v>0.5</v>
      </c>
      <c r="C7" s="43" t="n">
        <v>-0.5</v>
      </c>
      <c r="D7" s="43" t="n">
        <v>-0.5</v>
      </c>
      <c r="E7" s="43" t="n">
        <v>1</v>
      </c>
      <c r="F7" s="43" t="n">
        <v>0</v>
      </c>
      <c r="G7" s="43" t="n">
        <v>0</v>
      </c>
      <c r="H7" s="14">
        <f>IF(E7=1,"+X",IF(E7=-1,"-X",IF(F7=1,"+Y",IF(F7=-1,"-Y",IF(G7=1,"+Z","-Z")))))</f>
        <v/>
      </c>
      <c r="J7" s="14" t="n">
        <v>1</v>
      </c>
      <c r="K7" s="30" t="n">
        <v>0</v>
      </c>
      <c r="L7" s="30" t="n">
        <v>2</v>
      </c>
      <c r="M7" s="30" t="n">
        <v>3</v>
      </c>
      <c r="N7" s="14">
        <f>INDEX($H$6:$H$29,K7+1)</f>
        <v/>
      </c>
      <c r="O7" s="14">
        <f>IF(INDEX($E$6:$E$29,K7+1)*((INDEX($C$6:$C$29,L7+1)-INDEX($C$6:$C$29,K7+1))*(INDEX($D$6:$D$29,M7+1)-INDEX($D$6:$D$29,K7+1))-(INDEX($D$6:$D$29,L7+1)-INDEX($D$6:$D$29,K7+1))*(INDEX($C$6:$C$29,M7+1)-INDEX($C$6:$C$29,K7+1)))+INDEX($F$6:$F$29,K7+1)*((INDEX($D$6:$D$29,L7+1)-INDEX($D$6:$D$29,K7+1))*(INDEX($B$6:$B$29,M7+1)-INDEX($B$6:$B$29,K7+1))-(INDEX($B$6:$B$29,L7+1)-INDEX($B$6:$B$29,K7+1))*(INDEX($D$6:$D$29,M7+1)-INDEX($D$6:$D$29,K7+1)))+INDEX($G$6:$G$29,K7+1)*((INDEX($B$6:$B$29,L7+1)-INDEX($B$6:$B$29,K7+1))*(INDEX($C$6:$C$29,M7+1)-INDEX($C$6:$C$29,K7+1))-(INDEX($C$6:$C$29,L7+1)-INDEX($C$6:$C$29,K7+1))*(INDEX($B$6:$B$29,M7+1)-INDEX($B$6:$B$29,K7+1)))&gt;0,"CCW = front","CW = back")</f>
        <v/>
      </c>
    </row>
    <row r="8">
      <c r="A8" s="14" t="n">
        <v>2</v>
      </c>
      <c r="B8" s="43" t="n">
        <v>0.5</v>
      </c>
      <c r="C8" s="43" t="n">
        <v>0.5</v>
      </c>
      <c r="D8" s="43" t="n">
        <v>-0.5</v>
      </c>
      <c r="E8" s="43" t="n">
        <v>1</v>
      </c>
      <c r="F8" s="43" t="n">
        <v>0</v>
      </c>
      <c r="G8" s="43" t="n">
        <v>0</v>
      </c>
      <c r="H8" s="14">
        <f>IF(E8=1,"+X",IF(E8=-1,"-X",IF(F8=1,"+Y",IF(F8=-1,"-Y",IF(G8=1,"+Z","-Z")))))</f>
        <v/>
      </c>
      <c r="J8" s="14" t="n">
        <v>2</v>
      </c>
      <c r="K8" s="30" t="n">
        <v>4</v>
      </c>
      <c r="L8" s="30" t="n">
        <v>5</v>
      </c>
      <c r="M8" s="30" t="n">
        <v>6</v>
      </c>
      <c r="N8" s="14">
        <f>INDEX($H$6:$H$29,K8+1)</f>
        <v/>
      </c>
      <c r="O8" s="14">
        <f>IF(INDEX($E$6:$E$29,K8+1)*((INDEX($C$6:$C$29,L8+1)-INDEX($C$6:$C$29,K8+1))*(INDEX($D$6:$D$29,M8+1)-INDEX($D$6:$D$29,K8+1))-(INDEX($D$6:$D$29,L8+1)-INDEX($D$6:$D$29,K8+1))*(INDEX($C$6:$C$29,M8+1)-INDEX($C$6:$C$29,K8+1)))+INDEX($F$6:$F$29,K8+1)*((INDEX($D$6:$D$29,L8+1)-INDEX($D$6:$D$29,K8+1))*(INDEX($B$6:$B$29,M8+1)-INDEX($B$6:$B$29,K8+1))-(INDEX($B$6:$B$29,L8+1)-INDEX($B$6:$B$29,K8+1))*(INDEX($D$6:$D$29,M8+1)-INDEX($D$6:$D$29,K8+1)))+INDEX($G$6:$G$29,K8+1)*((INDEX($B$6:$B$29,L8+1)-INDEX($B$6:$B$29,K8+1))*(INDEX($C$6:$C$29,M8+1)-INDEX($C$6:$C$29,K8+1))-(INDEX($C$6:$C$29,L8+1)-INDEX($C$6:$C$29,K8+1))*(INDEX($B$6:$B$29,M8+1)-INDEX($B$6:$B$29,K8+1)))&gt;0,"CCW = front","CW = back")</f>
        <v/>
      </c>
    </row>
    <row r="9">
      <c r="A9" s="14" t="n">
        <v>3</v>
      </c>
      <c r="B9" s="43" t="n">
        <v>0.5</v>
      </c>
      <c r="C9" s="43" t="n">
        <v>0.5</v>
      </c>
      <c r="D9" s="43" t="n">
        <v>0.5</v>
      </c>
      <c r="E9" s="43" t="n">
        <v>1</v>
      </c>
      <c r="F9" s="43" t="n">
        <v>0</v>
      </c>
      <c r="G9" s="43" t="n">
        <v>0</v>
      </c>
      <c r="H9" s="14">
        <f>IF(E9=1,"+X",IF(E9=-1,"-X",IF(F9=1,"+Y",IF(F9=-1,"-Y",IF(G9=1,"+Z","-Z")))))</f>
        <v/>
      </c>
      <c r="J9" s="14" t="n">
        <v>3</v>
      </c>
      <c r="K9" s="30" t="n">
        <v>4</v>
      </c>
      <c r="L9" s="30" t="n">
        <v>6</v>
      </c>
      <c r="M9" s="30" t="n">
        <v>7</v>
      </c>
      <c r="N9" s="14">
        <f>INDEX($H$6:$H$29,K9+1)</f>
        <v/>
      </c>
      <c r="O9" s="14">
        <f>IF(INDEX($E$6:$E$29,K9+1)*((INDEX($C$6:$C$29,L9+1)-INDEX($C$6:$C$29,K9+1))*(INDEX($D$6:$D$29,M9+1)-INDEX($D$6:$D$29,K9+1))-(INDEX($D$6:$D$29,L9+1)-INDEX($D$6:$D$29,K9+1))*(INDEX($C$6:$C$29,M9+1)-INDEX($C$6:$C$29,K9+1)))+INDEX($F$6:$F$29,K9+1)*((INDEX($D$6:$D$29,L9+1)-INDEX($D$6:$D$29,K9+1))*(INDEX($B$6:$B$29,M9+1)-INDEX($B$6:$B$29,K9+1))-(INDEX($B$6:$B$29,L9+1)-INDEX($B$6:$B$29,K9+1))*(INDEX($D$6:$D$29,M9+1)-INDEX($D$6:$D$29,K9+1)))+INDEX($G$6:$G$29,K9+1)*((INDEX($B$6:$B$29,L9+1)-INDEX($B$6:$B$29,K9+1))*(INDEX($C$6:$C$29,M9+1)-INDEX($C$6:$C$29,K9+1))-(INDEX($C$6:$C$29,L9+1)-INDEX($C$6:$C$29,K9+1))*(INDEX($B$6:$B$29,M9+1)-INDEX($B$6:$B$29,K9+1)))&gt;0,"CCW = front","CW = back")</f>
        <v/>
      </c>
    </row>
    <row r="10">
      <c r="A10" s="14" t="n">
        <v>4</v>
      </c>
      <c r="B10" s="43" t="n">
        <v>-0.5</v>
      </c>
      <c r="C10" s="43" t="n">
        <v>-0.5</v>
      </c>
      <c r="D10" s="43" t="n">
        <v>-0.5</v>
      </c>
      <c r="E10" s="43" t="n">
        <v>-1</v>
      </c>
      <c r="F10" s="43" t="n">
        <v>0</v>
      </c>
      <c r="G10" s="43" t="n">
        <v>0</v>
      </c>
      <c r="H10" s="14">
        <f>IF(E10=1,"+X",IF(E10=-1,"-X",IF(F10=1,"+Y",IF(F10=-1,"-Y",IF(G10=1,"+Z","-Z")))))</f>
        <v/>
      </c>
      <c r="J10" s="14" t="n">
        <v>4</v>
      </c>
      <c r="K10" s="30" t="n">
        <v>8</v>
      </c>
      <c r="L10" s="30" t="n">
        <v>9</v>
      </c>
      <c r="M10" s="30" t="n">
        <v>10</v>
      </c>
      <c r="N10" s="14">
        <f>INDEX($H$6:$H$29,K10+1)</f>
        <v/>
      </c>
      <c r="O10" s="14">
        <f>IF(INDEX($E$6:$E$29,K10+1)*((INDEX($C$6:$C$29,L10+1)-INDEX($C$6:$C$29,K10+1))*(INDEX($D$6:$D$29,M10+1)-INDEX($D$6:$D$29,K10+1))-(INDEX($D$6:$D$29,L10+1)-INDEX($D$6:$D$29,K10+1))*(INDEX($C$6:$C$29,M10+1)-INDEX($C$6:$C$29,K10+1)))+INDEX($F$6:$F$29,K10+1)*((INDEX($D$6:$D$29,L10+1)-INDEX($D$6:$D$29,K10+1))*(INDEX($B$6:$B$29,M10+1)-INDEX($B$6:$B$29,K10+1))-(INDEX($B$6:$B$29,L10+1)-INDEX($B$6:$B$29,K10+1))*(INDEX($D$6:$D$29,M10+1)-INDEX($D$6:$D$29,K10+1)))+INDEX($G$6:$G$29,K10+1)*((INDEX($B$6:$B$29,L10+1)-INDEX($B$6:$B$29,K10+1))*(INDEX($C$6:$C$29,M10+1)-INDEX($C$6:$C$29,K10+1))-(INDEX($C$6:$C$29,L10+1)-INDEX($C$6:$C$29,K10+1))*(INDEX($B$6:$B$29,M10+1)-INDEX($B$6:$B$29,K10+1)))&gt;0,"CCW = front","CW = back")</f>
        <v/>
      </c>
    </row>
    <row r="11">
      <c r="A11" s="14" t="n">
        <v>5</v>
      </c>
      <c r="B11" s="43" t="n">
        <v>-0.5</v>
      </c>
      <c r="C11" s="43" t="n">
        <v>-0.5</v>
      </c>
      <c r="D11" s="43" t="n">
        <v>0.5</v>
      </c>
      <c r="E11" s="43" t="n">
        <v>-1</v>
      </c>
      <c r="F11" s="43" t="n">
        <v>0</v>
      </c>
      <c r="G11" s="43" t="n">
        <v>0</v>
      </c>
      <c r="H11" s="14">
        <f>IF(E11=1,"+X",IF(E11=-1,"-X",IF(F11=1,"+Y",IF(F11=-1,"-Y",IF(G11=1,"+Z","-Z")))))</f>
        <v/>
      </c>
      <c r="J11" s="14" t="n">
        <v>5</v>
      </c>
      <c r="K11" s="30" t="n">
        <v>8</v>
      </c>
      <c r="L11" s="30" t="n">
        <v>10</v>
      </c>
      <c r="M11" s="30" t="n">
        <v>11</v>
      </c>
      <c r="N11" s="14">
        <f>INDEX($H$6:$H$29,K11+1)</f>
        <v/>
      </c>
      <c r="O11" s="14">
        <f>IF(INDEX($E$6:$E$29,K11+1)*((INDEX($C$6:$C$29,L11+1)-INDEX($C$6:$C$29,K11+1))*(INDEX($D$6:$D$29,M11+1)-INDEX($D$6:$D$29,K11+1))-(INDEX($D$6:$D$29,L11+1)-INDEX($D$6:$D$29,K11+1))*(INDEX($C$6:$C$29,M11+1)-INDEX($C$6:$C$29,K11+1)))+INDEX($F$6:$F$29,K11+1)*((INDEX($D$6:$D$29,L11+1)-INDEX($D$6:$D$29,K11+1))*(INDEX($B$6:$B$29,M11+1)-INDEX($B$6:$B$29,K11+1))-(INDEX($B$6:$B$29,L11+1)-INDEX($B$6:$B$29,K11+1))*(INDEX($D$6:$D$29,M11+1)-INDEX($D$6:$D$29,K11+1)))+INDEX($G$6:$G$29,K11+1)*((INDEX($B$6:$B$29,L11+1)-INDEX($B$6:$B$29,K11+1))*(INDEX($C$6:$C$29,M11+1)-INDEX($C$6:$C$29,K11+1))-(INDEX($C$6:$C$29,L11+1)-INDEX($C$6:$C$29,K11+1))*(INDEX($B$6:$B$29,M11+1)-INDEX($B$6:$B$29,K11+1)))&gt;0,"CCW = front","CW = back")</f>
        <v/>
      </c>
    </row>
    <row r="12">
      <c r="A12" s="14" t="n">
        <v>6</v>
      </c>
      <c r="B12" s="43" t="n">
        <v>-0.5</v>
      </c>
      <c r="C12" s="43" t="n">
        <v>0.5</v>
      </c>
      <c r="D12" s="43" t="n">
        <v>0.5</v>
      </c>
      <c r="E12" s="43" t="n">
        <v>-1</v>
      </c>
      <c r="F12" s="43" t="n">
        <v>0</v>
      </c>
      <c r="G12" s="43" t="n">
        <v>0</v>
      </c>
      <c r="H12" s="14">
        <f>IF(E12=1,"+X",IF(E12=-1,"-X",IF(F12=1,"+Y",IF(F12=-1,"-Y",IF(G12=1,"+Z","-Z")))))</f>
        <v/>
      </c>
      <c r="J12" s="14" t="n">
        <v>6</v>
      </c>
      <c r="K12" s="30" t="n">
        <v>12</v>
      </c>
      <c r="L12" s="30" t="n">
        <v>13</v>
      </c>
      <c r="M12" s="30" t="n">
        <v>14</v>
      </c>
      <c r="N12" s="14">
        <f>INDEX($H$6:$H$29,K12+1)</f>
        <v/>
      </c>
      <c r="O12" s="14">
        <f>IF(INDEX($E$6:$E$29,K12+1)*((INDEX($C$6:$C$29,L12+1)-INDEX($C$6:$C$29,K12+1))*(INDEX($D$6:$D$29,M12+1)-INDEX($D$6:$D$29,K12+1))-(INDEX($D$6:$D$29,L12+1)-INDEX($D$6:$D$29,K12+1))*(INDEX($C$6:$C$29,M12+1)-INDEX($C$6:$C$29,K12+1)))+INDEX($F$6:$F$29,K12+1)*((INDEX($D$6:$D$29,L12+1)-INDEX($D$6:$D$29,K12+1))*(INDEX($B$6:$B$29,M12+1)-INDEX($B$6:$B$29,K12+1))-(INDEX($B$6:$B$29,L12+1)-INDEX($B$6:$B$29,K12+1))*(INDEX($D$6:$D$29,M12+1)-INDEX($D$6:$D$29,K12+1)))+INDEX($G$6:$G$29,K12+1)*((INDEX($B$6:$B$29,L12+1)-INDEX($B$6:$B$29,K12+1))*(INDEX($C$6:$C$29,M12+1)-INDEX($C$6:$C$29,K12+1))-(INDEX($C$6:$C$29,L12+1)-INDEX($C$6:$C$29,K12+1))*(INDEX($B$6:$B$29,M12+1)-INDEX($B$6:$B$29,K12+1)))&gt;0,"CCW = front","CW = back")</f>
        <v/>
      </c>
    </row>
    <row r="13">
      <c r="A13" s="14" t="n">
        <v>7</v>
      </c>
      <c r="B13" s="43" t="n">
        <v>-0.5</v>
      </c>
      <c r="C13" s="43" t="n">
        <v>0.5</v>
      </c>
      <c r="D13" s="43" t="n">
        <v>-0.5</v>
      </c>
      <c r="E13" s="43" t="n">
        <v>-1</v>
      </c>
      <c r="F13" s="43" t="n">
        <v>0</v>
      </c>
      <c r="G13" s="43" t="n">
        <v>0</v>
      </c>
      <c r="H13" s="14">
        <f>IF(E13=1,"+X",IF(E13=-1,"-X",IF(F13=1,"+Y",IF(F13=-1,"-Y",IF(G13=1,"+Z","-Z")))))</f>
        <v/>
      </c>
      <c r="J13" s="14" t="n">
        <v>7</v>
      </c>
      <c r="K13" s="30" t="n">
        <v>12</v>
      </c>
      <c r="L13" s="30" t="n">
        <v>14</v>
      </c>
      <c r="M13" s="30" t="n">
        <v>15</v>
      </c>
      <c r="N13" s="14">
        <f>INDEX($H$6:$H$29,K13+1)</f>
        <v/>
      </c>
      <c r="O13" s="14">
        <f>IF(INDEX($E$6:$E$29,K13+1)*((INDEX($C$6:$C$29,L13+1)-INDEX($C$6:$C$29,K13+1))*(INDEX($D$6:$D$29,M13+1)-INDEX($D$6:$D$29,K13+1))-(INDEX($D$6:$D$29,L13+1)-INDEX($D$6:$D$29,K13+1))*(INDEX($C$6:$C$29,M13+1)-INDEX($C$6:$C$29,K13+1)))+INDEX($F$6:$F$29,K13+1)*((INDEX($D$6:$D$29,L13+1)-INDEX($D$6:$D$29,K13+1))*(INDEX($B$6:$B$29,M13+1)-INDEX($B$6:$B$29,K13+1))-(INDEX($B$6:$B$29,L13+1)-INDEX($B$6:$B$29,K13+1))*(INDEX($D$6:$D$29,M13+1)-INDEX($D$6:$D$29,K13+1)))+INDEX($G$6:$G$29,K13+1)*((INDEX($B$6:$B$29,L13+1)-INDEX($B$6:$B$29,K13+1))*(INDEX($C$6:$C$29,M13+1)-INDEX($C$6:$C$29,K13+1))-(INDEX($C$6:$C$29,L13+1)-INDEX($C$6:$C$29,K13+1))*(INDEX($B$6:$B$29,M13+1)-INDEX($B$6:$B$29,K13+1)))&gt;0,"CCW = front","CW = back")</f>
        <v/>
      </c>
    </row>
    <row r="14">
      <c r="A14" s="14" t="n">
        <v>8</v>
      </c>
      <c r="B14" s="43" t="n">
        <v>-0.5</v>
      </c>
      <c r="C14" s="43" t="n">
        <v>0.5</v>
      </c>
      <c r="D14" s="43" t="n">
        <v>0.5</v>
      </c>
      <c r="E14" s="43" t="n">
        <v>0</v>
      </c>
      <c r="F14" s="43" t="n">
        <v>1</v>
      </c>
      <c r="G14" s="43" t="n">
        <v>0</v>
      </c>
      <c r="H14" s="14">
        <f>IF(E14=1,"+X",IF(E14=-1,"-X",IF(F14=1,"+Y",IF(F14=-1,"-Y",IF(G14=1,"+Z","-Z")))))</f>
        <v/>
      </c>
      <c r="J14" s="14" t="n">
        <v>8</v>
      </c>
      <c r="K14" s="30" t="n">
        <v>16</v>
      </c>
      <c r="L14" s="30" t="n">
        <v>17</v>
      </c>
      <c r="M14" s="30" t="n">
        <v>18</v>
      </c>
      <c r="N14" s="14">
        <f>INDEX($H$6:$H$29,K14+1)</f>
        <v/>
      </c>
      <c r="O14" s="14">
        <f>IF(INDEX($E$6:$E$29,K14+1)*((INDEX($C$6:$C$29,L14+1)-INDEX($C$6:$C$29,K14+1))*(INDEX($D$6:$D$29,M14+1)-INDEX($D$6:$D$29,K14+1))-(INDEX($D$6:$D$29,L14+1)-INDEX($D$6:$D$29,K14+1))*(INDEX($C$6:$C$29,M14+1)-INDEX($C$6:$C$29,K14+1)))+INDEX($F$6:$F$29,K14+1)*((INDEX($D$6:$D$29,L14+1)-INDEX($D$6:$D$29,K14+1))*(INDEX($B$6:$B$29,M14+1)-INDEX($B$6:$B$29,K14+1))-(INDEX($B$6:$B$29,L14+1)-INDEX($B$6:$B$29,K14+1))*(INDEX($D$6:$D$29,M14+1)-INDEX($D$6:$D$29,K14+1)))+INDEX($G$6:$G$29,K14+1)*((INDEX($B$6:$B$29,L14+1)-INDEX($B$6:$B$29,K14+1))*(INDEX($C$6:$C$29,M14+1)-INDEX($C$6:$C$29,K14+1))-(INDEX($C$6:$C$29,L14+1)-INDEX($C$6:$C$29,K14+1))*(INDEX($B$6:$B$29,M14+1)-INDEX($B$6:$B$29,K14+1)))&gt;0,"CCW = front","CW = back")</f>
        <v/>
      </c>
    </row>
    <row r="15">
      <c r="A15" s="14" t="n">
        <v>9</v>
      </c>
      <c r="B15" s="43" t="n">
        <v>0.5</v>
      </c>
      <c r="C15" s="43" t="n">
        <v>0.5</v>
      </c>
      <c r="D15" s="43" t="n">
        <v>0.5</v>
      </c>
      <c r="E15" s="43" t="n">
        <v>0</v>
      </c>
      <c r="F15" s="43" t="n">
        <v>1</v>
      </c>
      <c r="G15" s="43" t="n">
        <v>0</v>
      </c>
      <c r="H15" s="14">
        <f>IF(E15=1,"+X",IF(E15=-1,"-X",IF(F15=1,"+Y",IF(F15=-1,"-Y",IF(G15=1,"+Z","-Z")))))</f>
        <v/>
      </c>
      <c r="J15" s="14" t="n">
        <v>9</v>
      </c>
      <c r="K15" s="30" t="n">
        <v>16</v>
      </c>
      <c r="L15" s="30" t="n">
        <v>18</v>
      </c>
      <c r="M15" s="30" t="n">
        <v>19</v>
      </c>
      <c r="N15" s="14">
        <f>INDEX($H$6:$H$29,K15+1)</f>
        <v/>
      </c>
      <c r="O15" s="14">
        <f>IF(INDEX($E$6:$E$29,K15+1)*((INDEX($C$6:$C$29,L15+1)-INDEX($C$6:$C$29,K15+1))*(INDEX($D$6:$D$29,M15+1)-INDEX($D$6:$D$29,K15+1))-(INDEX($D$6:$D$29,L15+1)-INDEX($D$6:$D$29,K15+1))*(INDEX($C$6:$C$29,M15+1)-INDEX($C$6:$C$29,K15+1)))+INDEX($F$6:$F$29,K15+1)*((INDEX($D$6:$D$29,L15+1)-INDEX($D$6:$D$29,K15+1))*(INDEX($B$6:$B$29,M15+1)-INDEX($B$6:$B$29,K15+1))-(INDEX($B$6:$B$29,L15+1)-INDEX($B$6:$B$29,K15+1))*(INDEX($D$6:$D$29,M15+1)-INDEX($D$6:$D$29,K15+1)))+INDEX($G$6:$G$29,K15+1)*((INDEX($B$6:$B$29,L15+1)-INDEX($B$6:$B$29,K15+1))*(INDEX($C$6:$C$29,M15+1)-INDEX($C$6:$C$29,K15+1))-(INDEX($C$6:$C$29,L15+1)-INDEX($C$6:$C$29,K15+1))*(INDEX($B$6:$B$29,M15+1)-INDEX($B$6:$B$29,K15+1)))&gt;0,"CCW = front","CW = back")</f>
        <v/>
      </c>
    </row>
    <row r="16">
      <c r="A16" s="14" t="n">
        <v>10</v>
      </c>
      <c r="B16" s="43" t="n">
        <v>0.5</v>
      </c>
      <c r="C16" s="43" t="n">
        <v>0.5</v>
      </c>
      <c r="D16" s="43" t="n">
        <v>-0.5</v>
      </c>
      <c r="E16" s="43" t="n">
        <v>0</v>
      </c>
      <c r="F16" s="43" t="n">
        <v>1</v>
      </c>
      <c r="G16" s="43" t="n">
        <v>0</v>
      </c>
      <c r="H16" s="14">
        <f>IF(E16=1,"+X",IF(E16=-1,"-X",IF(F16=1,"+Y",IF(F16=-1,"-Y",IF(G16=1,"+Z","-Z")))))</f>
        <v/>
      </c>
      <c r="J16" s="14" t="n">
        <v>10</v>
      </c>
      <c r="K16" s="30" t="n">
        <v>20</v>
      </c>
      <c r="L16" s="30" t="n">
        <v>21</v>
      </c>
      <c r="M16" s="30" t="n">
        <v>22</v>
      </c>
      <c r="N16" s="14">
        <f>INDEX($H$6:$H$29,K16+1)</f>
        <v/>
      </c>
      <c r="O16" s="14">
        <f>IF(INDEX($E$6:$E$29,K16+1)*((INDEX($C$6:$C$29,L16+1)-INDEX($C$6:$C$29,K16+1))*(INDEX($D$6:$D$29,M16+1)-INDEX($D$6:$D$29,K16+1))-(INDEX($D$6:$D$29,L16+1)-INDEX($D$6:$D$29,K16+1))*(INDEX($C$6:$C$29,M16+1)-INDEX($C$6:$C$29,K16+1)))+INDEX($F$6:$F$29,K16+1)*((INDEX($D$6:$D$29,L16+1)-INDEX($D$6:$D$29,K16+1))*(INDEX($B$6:$B$29,M16+1)-INDEX($B$6:$B$29,K16+1))-(INDEX($B$6:$B$29,L16+1)-INDEX($B$6:$B$29,K16+1))*(INDEX($D$6:$D$29,M16+1)-INDEX($D$6:$D$29,K16+1)))+INDEX($G$6:$G$29,K16+1)*((INDEX($B$6:$B$29,L16+1)-INDEX($B$6:$B$29,K16+1))*(INDEX($C$6:$C$29,M16+1)-INDEX($C$6:$C$29,K16+1))-(INDEX($C$6:$C$29,L16+1)-INDEX($C$6:$C$29,K16+1))*(INDEX($B$6:$B$29,M16+1)-INDEX($B$6:$B$29,K16+1)))&gt;0,"CCW = front","CW = back")</f>
        <v/>
      </c>
    </row>
    <row r="17">
      <c r="A17" s="14" t="n">
        <v>11</v>
      </c>
      <c r="B17" s="43" t="n">
        <v>-0.5</v>
      </c>
      <c r="C17" s="43" t="n">
        <v>0.5</v>
      </c>
      <c r="D17" s="43" t="n">
        <v>-0.5</v>
      </c>
      <c r="E17" s="43" t="n">
        <v>0</v>
      </c>
      <c r="F17" s="43" t="n">
        <v>1</v>
      </c>
      <c r="G17" s="43" t="n">
        <v>0</v>
      </c>
      <c r="H17" s="14">
        <f>IF(E17=1,"+X",IF(E17=-1,"-X",IF(F17=1,"+Y",IF(F17=-1,"-Y",IF(G17=1,"+Z","-Z")))))</f>
        <v/>
      </c>
      <c r="J17" s="14" t="n">
        <v>11</v>
      </c>
      <c r="K17" s="30" t="n">
        <v>20</v>
      </c>
      <c r="L17" s="30" t="n">
        <v>22</v>
      </c>
      <c r="M17" s="30" t="n">
        <v>23</v>
      </c>
      <c r="N17" s="14">
        <f>INDEX($H$6:$H$29,K17+1)</f>
        <v/>
      </c>
      <c r="O17" s="14">
        <f>IF(INDEX($E$6:$E$29,K17+1)*((INDEX($C$6:$C$29,L17+1)-INDEX($C$6:$C$29,K17+1))*(INDEX($D$6:$D$29,M17+1)-INDEX($D$6:$D$29,K17+1))-(INDEX($D$6:$D$29,L17+1)-INDEX($D$6:$D$29,K17+1))*(INDEX($C$6:$C$29,M17+1)-INDEX($C$6:$C$29,K17+1)))+INDEX($F$6:$F$29,K17+1)*((INDEX($D$6:$D$29,L17+1)-INDEX($D$6:$D$29,K17+1))*(INDEX($B$6:$B$29,M17+1)-INDEX($B$6:$B$29,K17+1))-(INDEX($B$6:$B$29,L17+1)-INDEX($B$6:$B$29,K17+1))*(INDEX($D$6:$D$29,M17+1)-INDEX($D$6:$D$29,K17+1)))+INDEX($G$6:$G$29,K17+1)*((INDEX($B$6:$B$29,L17+1)-INDEX($B$6:$B$29,K17+1))*(INDEX($C$6:$C$29,M17+1)-INDEX($C$6:$C$29,K17+1))-(INDEX($C$6:$C$29,L17+1)-INDEX($C$6:$C$29,K17+1))*(INDEX($B$6:$B$29,M17+1)-INDEX($B$6:$B$29,K17+1)))&gt;0,"CCW = front","CW = back")</f>
        <v/>
      </c>
    </row>
    <row r="18">
      <c r="A18" s="14" t="n">
        <v>12</v>
      </c>
      <c r="B18" s="43" t="n">
        <v>-0.5</v>
      </c>
      <c r="C18" s="43" t="n">
        <v>-0.5</v>
      </c>
      <c r="D18" s="43" t="n">
        <v>-0.5</v>
      </c>
      <c r="E18" s="43" t="n">
        <v>0</v>
      </c>
      <c r="F18" s="43" t="n">
        <v>-1</v>
      </c>
      <c r="G18" s="43" t="n">
        <v>0</v>
      </c>
      <c r="H18" s="14">
        <f>IF(E18=1,"+X",IF(E18=-1,"-X",IF(F18=1,"+Y",IF(F18=-1,"-Y",IF(G18=1,"+Z","-Z")))))</f>
        <v/>
      </c>
    </row>
    <row r="19">
      <c r="A19" s="14" t="n">
        <v>13</v>
      </c>
      <c r="B19" s="43" t="n">
        <v>0.5</v>
      </c>
      <c r="C19" s="43" t="n">
        <v>-0.5</v>
      </c>
      <c r="D19" s="43" t="n">
        <v>-0.5</v>
      </c>
      <c r="E19" s="43" t="n">
        <v>0</v>
      </c>
      <c r="F19" s="43" t="n">
        <v>-1</v>
      </c>
      <c r="G19" s="43" t="n">
        <v>0</v>
      </c>
      <c r="H19" s="14">
        <f>IF(E19=1,"+X",IF(E19=-1,"-X",IF(F19=1,"+Y",IF(F19=-1,"-Y",IF(G19=1,"+Z","-Z")))))</f>
        <v/>
      </c>
    </row>
    <row r="20">
      <c r="A20" s="14" t="n">
        <v>14</v>
      </c>
      <c r="B20" s="43" t="n">
        <v>0.5</v>
      </c>
      <c r="C20" s="43" t="n">
        <v>-0.5</v>
      </c>
      <c r="D20" s="43" t="n">
        <v>0.5</v>
      </c>
      <c r="E20" s="43" t="n">
        <v>0</v>
      </c>
      <c r="F20" s="43" t="n">
        <v>-1</v>
      </c>
      <c r="G20" s="43" t="n">
        <v>0</v>
      </c>
      <c r="H20" s="14">
        <f>IF(E20=1,"+X",IF(E20=-1,"-X",IF(F20=1,"+Y",IF(F20=-1,"-Y",IF(G20=1,"+Z","-Z")))))</f>
        <v/>
      </c>
      <c r="J20" s="13" t="inlineStr">
        <is>
          <t>Technique 1 (separate triangles) vs Technique 2 (unique vertices + indices)</t>
        </is>
      </c>
    </row>
    <row r="21">
      <c r="A21" s="14" t="n">
        <v>15</v>
      </c>
      <c r="B21" s="43" t="n">
        <v>-0.5</v>
      </c>
      <c r="C21" s="43" t="n">
        <v>-0.5</v>
      </c>
      <c r="D21" s="43" t="n">
        <v>0.5</v>
      </c>
      <c r="E21" s="43" t="n">
        <v>0</v>
      </c>
      <c r="F21" s="43" t="n">
        <v>-1</v>
      </c>
      <c r="G21" s="43" t="n">
        <v>0</v>
      </c>
      <c r="H21" s="14">
        <f>IF(E21=1,"+X",IF(E21=-1,"-X",IF(F21=1,"+Y",IF(F21=-1,"-Y",IF(G21=1,"+Z","-Z")))))</f>
        <v/>
      </c>
      <c r="J21" s="38" t="inlineStr">
        <is>
          <t>Lab-04 p1 example: one square face (a, b, c, d) of the cube</t>
        </is>
      </c>
      <c r="K21" s="17" t="n"/>
      <c r="L21" s="17" t="n"/>
      <c r="M21" s="17" t="n"/>
      <c r="N21" s="16" t="n"/>
      <c r="O21" s="39" t="inlineStr"/>
    </row>
    <row r="22">
      <c r="A22" s="14" t="n">
        <v>16</v>
      </c>
      <c r="B22" s="43" t="n">
        <v>-0.5</v>
      </c>
      <c r="C22" s="43" t="n">
        <v>-0.5</v>
      </c>
      <c r="D22" s="43" t="n">
        <v>0.5</v>
      </c>
      <c r="E22" s="43" t="n">
        <v>0</v>
      </c>
      <c r="F22" s="43" t="n">
        <v>0</v>
      </c>
      <c r="G22" s="43" t="n">
        <v>1</v>
      </c>
      <c r="H22" s="14">
        <f>IF(E22=1,"+X",IF(E22=-1,"-X",IF(F22=1,"+Y",IF(F22=-1,"-Y",IF(G22=1,"+Z","-Z")))))</f>
        <v/>
      </c>
      <c r="J22" s="14" t="inlineStr">
        <is>
          <t>Vertices of one face (+X face, from the table)</t>
        </is>
      </c>
      <c r="K22" s="17" t="n"/>
      <c r="L22" s="17" t="n"/>
      <c r="M22" s="17" t="n"/>
      <c r="N22" s="16" t="n"/>
      <c r="O22" s="31">
        <f>COUNTIF($E$6:$E$29,1)</f>
        <v/>
      </c>
    </row>
    <row r="23">
      <c r="A23" s="14" t="n">
        <v>17</v>
      </c>
      <c r="B23" s="43" t="n">
        <v>0.5</v>
      </c>
      <c r="C23" s="43" t="n">
        <v>-0.5</v>
      </c>
      <c r="D23" s="43" t="n">
        <v>0.5</v>
      </c>
      <c r="E23" s="43" t="n">
        <v>0</v>
      </c>
      <c r="F23" s="43" t="n">
        <v>0</v>
      </c>
      <c r="G23" s="43" t="n">
        <v>1</v>
      </c>
      <c r="H23" s="14">
        <f>IF(E23=1,"+X",IF(E23=-1,"-X",IF(F23=1,"+Y",IF(F23=-1,"-Y",IF(G23=1,"+Z","-Z")))))</f>
        <v/>
      </c>
      <c r="J23" s="14" t="inlineStr">
        <is>
          <t>Triangles per face (quad = vertices - 2)</t>
        </is>
      </c>
      <c r="K23" s="17" t="n"/>
      <c r="L23" s="17" t="n"/>
      <c r="M23" s="17" t="n"/>
      <c r="N23" s="16" t="n"/>
      <c r="O23" s="31">
        <f>O22-2</f>
        <v/>
      </c>
    </row>
    <row r="24">
      <c r="A24" s="14" t="n">
        <v>18</v>
      </c>
      <c r="B24" s="43" t="n">
        <v>0.5</v>
      </c>
      <c r="C24" s="43" t="n">
        <v>0.5</v>
      </c>
      <c r="D24" s="43" t="n">
        <v>0.5</v>
      </c>
      <c r="E24" s="43" t="n">
        <v>0</v>
      </c>
      <c r="F24" s="43" t="n">
        <v>0</v>
      </c>
      <c r="G24" s="43" t="n">
        <v>1</v>
      </c>
      <c r="H24" s="14">
        <f>IF(E24=1,"+X",IF(E24=-1,"-X",IF(F24=1,"+Y",IF(F24=-1,"-Y",IF(G24=1,"+Z","-Z")))))</f>
        <v/>
      </c>
      <c r="J24" s="14" t="inlineStr">
        <is>
          <t>Technique 1 floats: triangles x 3 corners x (x,y,z)</t>
        </is>
      </c>
      <c r="K24" s="17" t="n"/>
      <c r="L24" s="17" t="n"/>
      <c r="M24" s="17" t="n"/>
      <c r="N24" s="16" t="n"/>
      <c r="O24" s="31">
        <f>O23*3*3</f>
        <v/>
      </c>
    </row>
    <row r="25">
      <c r="A25" s="14" t="n">
        <v>19</v>
      </c>
      <c r="B25" s="43" t="n">
        <v>-0.5</v>
      </c>
      <c r="C25" s="43" t="n">
        <v>0.5</v>
      </c>
      <c r="D25" s="43" t="n">
        <v>0.5</v>
      </c>
      <c r="E25" s="43" t="n">
        <v>0</v>
      </c>
      <c r="F25" s="43" t="n">
        <v>0</v>
      </c>
      <c r="G25" s="43" t="n">
        <v>1</v>
      </c>
      <c r="H25" s="14">
        <f>IF(E25=1,"+X",IF(E25=-1,"-X",IF(F25=1,"+Y",IF(F25=-1,"-Y",IF(G25=1,"+Z","-Z")))))</f>
        <v/>
      </c>
      <c r="J25" s="14" t="inlineStr">
        <is>
          <t>Technique 2 floats: unique vertices x (x,y,z)</t>
        </is>
      </c>
      <c r="K25" s="17" t="n"/>
      <c r="L25" s="17" t="n"/>
      <c r="M25" s="17" t="n"/>
      <c r="N25" s="16" t="n"/>
      <c r="O25" s="31">
        <f>O22*3</f>
        <v/>
      </c>
    </row>
    <row r="26">
      <c r="A26" s="14" t="n">
        <v>20</v>
      </c>
      <c r="B26" s="43" t="n">
        <v>0.5</v>
      </c>
      <c r="C26" s="43" t="n">
        <v>-0.5</v>
      </c>
      <c r="D26" s="43" t="n">
        <v>-0.5</v>
      </c>
      <c r="E26" s="43" t="n">
        <v>0</v>
      </c>
      <c r="F26" s="43" t="n">
        <v>0</v>
      </c>
      <c r="G26" s="43" t="n">
        <v>-1</v>
      </c>
      <c r="H26" s="14">
        <f>IF(E26=1,"+X",IF(E26=-1,"-X",IF(F26=1,"+Y",IF(F26=-1,"-Y",IF(G26=1,"+Z","-Z")))))</f>
        <v/>
      </c>
      <c r="J26" s="14" t="inlineStr">
        <is>
          <t>Technique 2 indices: triangles x 3</t>
        </is>
      </c>
      <c r="K26" s="17" t="n"/>
      <c r="L26" s="17" t="n"/>
      <c r="M26" s="17" t="n"/>
      <c r="N26" s="16" t="n"/>
      <c r="O26" s="31">
        <f>O23*3</f>
        <v/>
      </c>
    </row>
    <row r="27">
      <c r="A27" s="14" t="n">
        <v>21</v>
      </c>
      <c r="B27" s="43" t="n">
        <v>-0.5</v>
      </c>
      <c r="C27" s="43" t="n">
        <v>-0.5</v>
      </c>
      <c r="D27" s="43" t="n">
        <v>-0.5</v>
      </c>
      <c r="E27" s="43" t="n">
        <v>0</v>
      </c>
      <c r="F27" s="43" t="n">
        <v>0</v>
      </c>
      <c r="G27" s="43" t="n">
        <v>-1</v>
      </c>
      <c r="H27" s="14">
        <f>IF(E27=1,"+X",IF(E27=-1,"-X",IF(F27=1,"+Y",IF(F27=-1,"-Y",IF(G27=1,"+Z","-Z")))))</f>
        <v/>
      </c>
      <c r="J27" s="38" t="inlineStr">
        <is>
          <t>Whole cube with the real layout (x,y,z,nx,ny,nz)</t>
        </is>
      </c>
      <c r="K27" s="17" t="n"/>
      <c r="L27" s="17" t="n"/>
      <c r="M27" s="17" t="n"/>
      <c r="N27" s="16" t="n"/>
      <c r="O27" s="39" t="inlineStr"/>
    </row>
    <row r="28">
      <c r="A28" s="14" t="n">
        <v>22</v>
      </c>
      <c r="B28" s="43" t="n">
        <v>-0.5</v>
      </c>
      <c r="C28" s="43" t="n">
        <v>0.5</v>
      </c>
      <c r="D28" s="43" t="n">
        <v>-0.5</v>
      </c>
      <c r="E28" s="43" t="n">
        <v>0</v>
      </c>
      <c r="F28" s="43" t="n">
        <v>0</v>
      </c>
      <c r="G28" s="43" t="n">
        <v>-1</v>
      </c>
      <c r="H28" s="14">
        <f>IF(E28=1,"+X",IF(E28=-1,"-X",IF(F28=1,"+Y",IF(F28=-1,"-Y",IF(G28=1,"+Z","-Z")))))</f>
        <v/>
      </c>
      <c r="J28" s="14" t="inlineStr">
        <is>
          <t>Floats per vertex (columns x..nz above)</t>
        </is>
      </c>
      <c r="K28" s="17" t="n"/>
      <c r="L28" s="17" t="n"/>
      <c r="M28" s="17" t="n"/>
      <c r="N28" s="16" t="n"/>
      <c r="O28" s="31">
        <f>COLUMNS($B$5:$G$5)</f>
        <v/>
      </c>
    </row>
    <row r="29">
      <c r="A29" s="14" t="n">
        <v>23</v>
      </c>
      <c r="B29" s="43" t="n">
        <v>0.5</v>
      </c>
      <c r="C29" s="43" t="n">
        <v>0.5</v>
      </c>
      <c r="D29" s="43" t="n">
        <v>-0.5</v>
      </c>
      <c r="E29" s="43" t="n">
        <v>0</v>
      </c>
      <c r="F29" s="43" t="n">
        <v>0</v>
      </c>
      <c r="G29" s="43" t="n">
        <v>-1</v>
      </c>
      <c r="H29" s="14">
        <f>IF(E29=1,"+X",IF(E29=-1,"-X",IF(F29=1,"+Y",IF(F29=-1,"-Y",IF(G29=1,"+Z","-Z")))))</f>
        <v/>
      </c>
      <c r="J29" s="14" t="inlineStr">
        <is>
          <t>Bytes per vertex (exporter, sizeof(Vertex))</t>
        </is>
      </c>
      <c r="K29" s="17" t="n"/>
      <c r="L29" s="17" t="n"/>
      <c r="M29" s="17" t="n"/>
      <c r="N29" s="16" t="n"/>
      <c r="O29" s="30" t="n">
        <v>24</v>
      </c>
    </row>
    <row r="30">
      <c r="J30" s="14" t="inlineStr">
        <is>
          <t>Bytes per float</t>
        </is>
      </c>
      <c r="K30" s="17" t="n"/>
      <c r="L30" s="17" t="n"/>
      <c r="M30" s="17" t="n"/>
      <c r="N30" s="16" t="n"/>
      <c r="O30" s="31">
        <f>O29/O28</f>
        <v/>
      </c>
    </row>
    <row r="31">
      <c r="J31" s="14" t="inlineStr">
        <is>
          <t>Index size in bytes (exporter: (indexed bytes - V x 24) / I)</t>
        </is>
      </c>
      <c r="K31" s="17" t="n"/>
      <c r="L31" s="17" t="n"/>
      <c r="M31" s="17" t="n"/>
      <c r="N31" s="16" t="n"/>
      <c r="O31" s="31">
        <f>(720-COUNT($B$6:$B$29)*O29)/COUNT($K$6:$M$17)</f>
        <v/>
      </c>
    </row>
    <row r="32">
      <c r="J32" s="14" t="inlineStr">
        <is>
          <t>Technique 1: vertices stored (= indices)</t>
        </is>
      </c>
      <c r="K32" s="17" t="n"/>
      <c r="L32" s="17" t="n"/>
      <c r="M32" s="17" t="n"/>
      <c r="N32" s="16" t="n"/>
      <c r="O32" s="31">
        <f>COUNT($K$6:$M$17)</f>
        <v/>
      </c>
    </row>
    <row r="33">
      <c r="J33" s="14" t="inlineStr">
        <is>
          <t>Technique 1: floats</t>
        </is>
      </c>
      <c r="K33" s="17" t="n"/>
      <c r="L33" s="17" t="n"/>
      <c r="M33" s="17" t="n"/>
      <c r="N33" s="16" t="n"/>
      <c r="O33" s="31">
        <f>O32*O28</f>
        <v/>
      </c>
    </row>
    <row r="34">
      <c r="J34" s="14" t="inlineStr">
        <is>
          <t>Technique 1: bytes</t>
        </is>
      </c>
      <c r="K34" s="17" t="n"/>
      <c r="L34" s="17" t="n"/>
      <c r="M34" s="17" t="n"/>
      <c r="N34" s="16" t="n"/>
      <c r="O34" s="31">
        <f>O33*O30</f>
        <v/>
      </c>
    </row>
    <row r="35">
      <c r="J35" s="14" t="inlineStr">
        <is>
          <t>Technique 2: unique vertices</t>
        </is>
      </c>
      <c r="K35" s="17" t="n"/>
      <c r="L35" s="17" t="n"/>
      <c r="M35" s="17" t="n"/>
      <c r="N35" s="16" t="n"/>
      <c r="O35" s="31">
        <f>COUNT($B$6:$B$29)</f>
        <v/>
      </c>
    </row>
    <row r="36">
      <c r="J36" s="14" t="inlineStr">
        <is>
          <t>Technique 2: floats + indices</t>
        </is>
      </c>
      <c r="K36" s="17" t="n"/>
      <c r="L36" s="17" t="n"/>
      <c r="M36" s="17" t="n"/>
      <c r="N36" s="16" t="n"/>
      <c r="O36" s="31">
        <f>O35*O28+COUNT($K$6:$M$17)</f>
        <v/>
      </c>
    </row>
    <row r="37">
      <c r="J37" s="14" t="inlineStr">
        <is>
          <t>Technique 2: bytes (floats x 4 + indices x index size)</t>
        </is>
      </c>
      <c r="K37" s="17" t="n"/>
      <c r="L37" s="17" t="n"/>
      <c r="M37" s="17" t="n"/>
      <c r="N37" s="16" t="n"/>
      <c r="O37" s="31">
        <f>O35*O29+COUNT($K$6:$M$17)*O31</f>
        <v/>
      </c>
    </row>
    <row r="38">
      <c r="J38" s="14" t="inlineStr">
        <is>
          <t>Saving of Technique 2</t>
        </is>
      </c>
      <c r="K38" s="17" t="n"/>
      <c r="L38" s="17" t="n"/>
      <c r="M38" s="17" t="n"/>
      <c r="N38" s="16" t="n"/>
      <c r="O38" s="32">
        <f>1-O37/O34</f>
        <v/>
      </c>
    </row>
    <row r="39">
      <c r="J39" s="14" t="inlineStr">
        <is>
          <t>Check vs exporter bytes (indexed / non-indexed)</t>
        </is>
      </c>
      <c r="K39" s="17" t="n"/>
      <c r="L39" s="17" t="n"/>
      <c r="M39" s="17" t="n"/>
      <c r="N39" s="16" t="n"/>
      <c r="O39" s="14">
        <f>IF(AND(O37=720,O34=864),"match","MISMATCH")</f>
        <v/>
      </c>
    </row>
    <row r="42">
      <c r="A42" s="13" t="inlineStr">
        <is>
          <t>Sphere: first 12 of 614 vertices (x, y, z, nx, ny, nz)</t>
        </is>
      </c>
      <c r="J42" s="13" t="inlineStr">
        <is>
          <t>Cylinder: first 12 of 146 vertices (x, y, z, nx, ny, nz)</t>
        </is>
      </c>
    </row>
    <row r="43" ht="32" customHeight="1">
      <c r="A43" s="28" t="inlineStr">
        <is>
          <t>#</t>
        </is>
      </c>
      <c r="B43" s="28" t="inlineStr">
        <is>
          <t>x</t>
        </is>
      </c>
      <c r="C43" s="28" t="inlineStr">
        <is>
          <t>y</t>
        </is>
      </c>
      <c r="D43" s="28" t="inlineStr">
        <is>
          <t>z</t>
        </is>
      </c>
      <c r="E43" s="28" t="inlineStr">
        <is>
          <t>nx</t>
        </is>
      </c>
      <c r="F43" s="28" t="inlineStr">
        <is>
          <t>ny</t>
        </is>
      </c>
      <c r="G43" s="28" t="inlineStr">
        <is>
          <t>nz</t>
        </is>
      </c>
      <c r="H43" s="28" t="inlineStr">
        <is>
          <t>|p| (radius 0.5)</t>
        </is>
      </c>
      <c r="J43" s="28" t="inlineStr">
        <is>
          <t>#</t>
        </is>
      </c>
      <c r="K43" s="28" t="inlineStr">
        <is>
          <t>x</t>
        </is>
      </c>
      <c r="L43" s="28" t="inlineStr">
        <is>
          <t>y</t>
        </is>
      </c>
      <c r="M43" s="28" t="inlineStr">
        <is>
          <t>z</t>
        </is>
      </c>
      <c r="N43" s="28" t="inlineStr">
        <is>
          <t>nx</t>
        </is>
      </c>
      <c r="O43" s="28" t="inlineStr">
        <is>
          <t>ny</t>
        </is>
      </c>
      <c r="P43" s="28" t="inlineStr">
        <is>
          <t>nz</t>
        </is>
      </c>
      <c r="Q43" s="28" t="inlineStr">
        <is>
          <t>sqrt(x^2+y^2) (radius 0.5)</t>
        </is>
      </c>
    </row>
    <row r="44">
      <c r="A44" s="14" t="n">
        <v>0</v>
      </c>
      <c r="B44" s="44" t="n">
        <v>0</v>
      </c>
      <c r="C44" s="44" t="n">
        <v>0.5</v>
      </c>
      <c r="D44" s="44" t="n">
        <v>0</v>
      </c>
      <c r="E44" s="44" t="n">
        <v>0</v>
      </c>
      <c r="F44" s="44" t="n">
        <v>1</v>
      </c>
      <c r="G44" s="44" t="n">
        <v>0</v>
      </c>
      <c r="H44" s="45">
        <f>SQRT(B44^2+C44^2+D44^2)</f>
        <v/>
      </c>
      <c r="J44" s="14" t="n">
        <v>0</v>
      </c>
      <c r="K44" s="44" t="n">
        <v>0.5</v>
      </c>
      <c r="L44" s="44" t="n">
        <v>0</v>
      </c>
      <c r="M44" s="44" t="n">
        <v>-0.5</v>
      </c>
      <c r="N44" s="44" t="n">
        <v>1</v>
      </c>
      <c r="O44" s="44" t="n">
        <v>0</v>
      </c>
      <c r="P44" s="44" t="n">
        <v>0</v>
      </c>
      <c r="Q44" s="45">
        <f>SQRT(K44^2+L44^2)</f>
        <v/>
      </c>
    </row>
    <row r="45">
      <c r="A45" s="14" t="n">
        <v>1</v>
      </c>
      <c r="B45" s="44" t="n">
        <v>0.08682409670000001</v>
      </c>
      <c r="C45" s="44" t="n">
        <v>0.492403865</v>
      </c>
      <c r="D45" s="44" t="n">
        <v>0</v>
      </c>
      <c r="E45" s="44" t="n">
        <v>0.173648193</v>
      </c>
      <c r="F45" s="44" t="n">
        <v>0.98480773</v>
      </c>
      <c r="G45" s="44" t="n">
        <v>0</v>
      </c>
      <c r="H45" s="45">
        <f>SQRT(B45^2+C45^2+D45^2)</f>
        <v/>
      </c>
      <c r="J45" s="14" t="n">
        <v>1</v>
      </c>
      <c r="K45" s="44" t="n">
        <v>0.5</v>
      </c>
      <c r="L45" s="44" t="n">
        <v>0</v>
      </c>
      <c r="M45" s="44" t="n">
        <v>0.5</v>
      </c>
      <c r="N45" s="44" t="n">
        <v>1</v>
      </c>
      <c r="O45" s="44" t="n">
        <v>0</v>
      </c>
      <c r="P45" s="44" t="n">
        <v>0</v>
      </c>
      <c r="Q45" s="45">
        <f>SQRT(K45^2+L45^2)</f>
        <v/>
      </c>
    </row>
    <row r="46">
      <c r="A46" s="14" t="n">
        <v>2</v>
      </c>
      <c r="B46" s="44" t="n">
        <v>0.08550503850000001</v>
      </c>
      <c r="C46" s="44" t="n">
        <v>0.492403865</v>
      </c>
      <c r="D46" s="44" t="n">
        <v>0.0150768477</v>
      </c>
      <c r="E46" s="44" t="n">
        <v>0.171010077</v>
      </c>
      <c r="F46" s="44" t="n">
        <v>0.98480773</v>
      </c>
      <c r="G46" s="44" t="n">
        <v>0.0301536955</v>
      </c>
      <c r="H46" s="45">
        <f>SQRT(B46^2+C46^2+D46^2)</f>
        <v/>
      </c>
      <c r="J46" s="14" t="n">
        <v>2</v>
      </c>
      <c r="K46" s="44" t="n">
        <v>0.492403865</v>
      </c>
      <c r="L46" s="44" t="n">
        <v>0.08682409670000001</v>
      </c>
      <c r="M46" s="44" t="n">
        <v>-0.5</v>
      </c>
      <c r="N46" s="44" t="n">
        <v>0.984807789</v>
      </c>
      <c r="O46" s="44" t="n">
        <v>0.173648208</v>
      </c>
      <c r="P46" s="44" t="n">
        <v>0</v>
      </c>
      <c r="Q46" s="45">
        <f>SQRT(K46^2+L46^2)</f>
        <v/>
      </c>
    </row>
    <row r="47">
      <c r="A47" s="14" t="n">
        <v>3</v>
      </c>
      <c r="B47" s="44" t="n">
        <v>0.0815879628</v>
      </c>
      <c r="C47" s="44" t="n">
        <v>0.492403865</v>
      </c>
      <c r="D47" s="44" t="n">
        <v>0.029695591</v>
      </c>
      <c r="E47" s="44" t="n">
        <v>0.163175926</v>
      </c>
      <c r="F47" s="44" t="n">
        <v>0.98480773</v>
      </c>
      <c r="G47" s="44" t="n">
        <v>0.0593911819</v>
      </c>
      <c r="H47" s="45">
        <f>SQRT(B47^2+C47^2+D47^2)</f>
        <v/>
      </c>
      <c r="J47" s="14" t="n">
        <v>3</v>
      </c>
      <c r="K47" s="44" t="n">
        <v>0.492403865</v>
      </c>
      <c r="L47" s="44" t="n">
        <v>0.08682409670000001</v>
      </c>
      <c r="M47" s="44" t="n">
        <v>0.5</v>
      </c>
      <c r="N47" s="44" t="n">
        <v>0.984807789</v>
      </c>
      <c r="O47" s="44" t="n">
        <v>0.173648208</v>
      </c>
      <c r="P47" s="44" t="n">
        <v>0</v>
      </c>
      <c r="Q47" s="45">
        <f>SQRT(K47^2+L47^2)</f>
        <v/>
      </c>
    </row>
    <row r="48">
      <c r="A48" s="14" t="n">
        <v>4</v>
      </c>
      <c r="B48" s="44" t="n">
        <v>0.0751918703</v>
      </c>
      <c r="C48" s="44" t="n">
        <v>0.492403865</v>
      </c>
      <c r="D48" s="44" t="n">
        <v>0.0434120484</v>
      </c>
      <c r="E48" s="44" t="n">
        <v>0.150383741</v>
      </c>
      <c r="F48" s="44" t="n">
        <v>0.98480773</v>
      </c>
      <c r="G48" s="44" t="n">
        <v>0.08682409670000001</v>
      </c>
      <c r="H48" s="45">
        <f>SQRT(B48^2+C48^2+D48^2)</f>
        <v/>
      </c>
      <c r="J48" s="14" t="n">
        <v>4</v>
      </c>
      <c r="K48" s="44" t="n">
        <v>0.469846308</v>
      </c>
      <c r="L48" s="44" t="n">
        <v>0.171010077</v>
      </c>
      <c r="M48" s="44" t="n">
        <v>-0.5</v>
      </c>
      <c r="N48" s="44" t="n">
        <v>0.939692616</v>
      </c>
      <c r="O48" s="44" t="n">
        <v>0.342020154</v>
      </c>
      <c r="P48" s="44" t="n">
        <v>0</v>
      </c>
      <c r="Q48" s="45">
        <f>SQRT(K48^2+L48^2)</f>
        <v/>
      </c>
    </row>
    <row r="49">
      <c r="A49" s="14" t="n">
        <v>5</v>
      </c>
      <c r="B49" s="44" t="n">
        <v>0.0665111169</v>
      </c>
      <c r="C49" s="44" t="n">
        <v>0.492403865</v>
      </c>
      <c r="D49" s="44" t="n">
        <v>0.0558094569</v>
      </c>
      <c r="E49" s="44" t="n">
        <v>0.133022234</v>
      </c>
      <c r="F49" s="44" t="n">
        <v>0.98480773</v>
      </c>
      <c r="G49" s="44" t="n">
        <v>0.111618914</v>
      </c>
      <c r="H49" s="45">
        <f>SQRT(B49^2+C49^2+D49^2)</f>
        <v/>
      </c>
      <c r="J49" s="14" t="n">
        <v>5</v>
      </c>
      <c r="K49" s="44" t="n">
        <v>0.469846308</v>
      </c>
      <c r="L49" s="44" t="n">
        <v>0.171010077</v>
      </c>
      <c r="M49" s="44" t="n">
        <v>0.5</v>
      </c>
      <c r="N49" s="44" t="n">
        <v>0.939692616</v>
      </c>
      <c r="O49" s="44" t="n">
        <v>0.342020154</v>
      </c>
      <c r="P49" s="44" t="n">
        <v>0</v>
      </c>
      <c r="Q49" s="45">
        <f>SQRT(K49^2+L49^2)</f>
        <v/>
      </c>
    </row>
    <row r="50">
      <c r="A50" s="14" t="n">
        <v>6</v>
      </c>
      <c r="B50" s="44" t="n">
        <v>0.0558094494</v>
      </c>
      <c r="C50" s="44" t="n">
        <v>0.492403865</v>
      </c>
      <c r="D50" s="44" t="n">
        <v>0.0665111244</v>
      </c>
      <c r="E50" s="44" t="n">
        <v>0.111618899</v>
      </c>
      <c r="F50" s="44" t="n">
        <v>0.98480773</v>
      </c>
      <c r="G50" s="44" t="n">
        <v>0.133022249</v>
      </c>
      <c r="H50" s="45">
        <f>SQRT(B50^2+C50^2+D50^2)</f>
        <v/>
      </c>
      <c r="J50" s="14" t="n">
        <v>6</v>
      </c>
      <c r="K50" s="44" t="n">
        <v>0.433012694</v>
      </c>
      <c r="L50" s="44" t="n">
        <v>0.25</v>
      </c>
      <c r="M50" s="44" t="n">
        <v>-0.5</v>
      </c>
      <c r="N50" s="44" t="n">
        <v>0.866025388</v>
      </c>
      <c r="O50" s="44" t="n">
        <v>0.5</v>
      </c>
      <c r="P50" s="44" t="n">
        <v>0</v>
      </c>
      <c r="Q50" s="45">
        <f>SQRT(K50^2+L50^2)</f>
        <v/>
      </c>
    </row>
    <row r="51">
      <c r="A51" s="14" t="n">
        <v>7</v>
      </c>
      <c r="B51" s="44" t="n">
        <v>0.0434120446</v>
      </c>
      <c r="C51" s="44" t="n">
        <v>0.492403865</v>
      </c>
      <c r="D51" s="44" t="n">
        <v>0.0751918778</v>
      </c>
      <c r="E51" s="44" t="n">
        <v>0.0868240893</v>
      </c>
      <c r="F51" s="44" t="n">
        <v>0.98480773</v>
      </c>
      <c r="G51" s="44" t="n">
        <v>0.150383756</v>
      </c>
      <c r="H51" s="45">
        <f>SQRT(B51^2+C51^2+D51^2)</f>
        <v/>
      </c>
      <c r="J51" s="14" t="n">
        <v>7</v>
      </c>
      <c r="K51" s="44" t="n">
        <v>0.433012694</v>
      </c>
      <c r="L51" s="44" t="n">
        <v>0.25</v>
      </c>
      <c r="M51" s="44" t="n">
        <v>0.5</v>
      </c>
      <c r="N51" s="44" t="n">
        <v>0.866025388</v>
      </c>
      <c r="O51" s="44" t="n">
        <v>0.5</v>
      </c>
      <c r="P51" s="44" t="n">
        <v>0</v>
      </c>
      <c r="Q51" s="45">
        <f>SQRT(K51^2+L51^2)</f>
        <v/>
      </c>
    </row>
    <row r="52">
      <c r="A52" s="14" t="n">
        <v>8</v>
      </c>
      <c r="B52" s="44" t="n">
        <v>0.0296955798</v>
      </c>
      <c r="C52" s="44" t="n">
        <v>0.492403865</v>
      </c>
      <c r="D52" s="44" t="n">
        <v>0.08158797030000001</v>
      </c>
      <c r="E52" s="44" t="n">
        <v>0.0593911596</v>
      </c>
      <c r="F52" s="44" t="n">
        <v>0.98480773</v>
      </c>
      <c r="G52" s="44" t="n">
        <v>0.163175941</v>
      </c>
      <c r="H52" s="45">
        <f>SQRT(B52^2+C52^2+D52^2)</f>
        <v/>
      </c>
      <c r="J52" s="14" t="n">
        <v>8</v>
      </c>
      <c r="K52" s="44" t="n">
        <v>0.383022219</v>
      </c>
      <c r="L52" s="44" t="n">
        <v>0.321393818</v>
      </c>
      <c r="M52" s="44" t="n">
        <v>-0.5</v>
      </c>
      <c r="N52" s="44" t="n">
        <v>0.766044438</v>
      </c>
      <c r="O52" s="44" t="n">
        <v>0.642787635</v>
      </c>
      <c r="P52" s="44" t="n">
        <v>0</v>
      </c>
      <c r="Q52" s="45">
        <f>SQRT(K52^2+L52^2)</f>
        <v/>
      </c>
    </row>
    <row r="53">
      <c r="A53" s="14" t="n">
        <v>9</v>
      </c>
      <c r="B53" s="44" t="n">
        <v>0.0150768394</v>
      </c>
      <c r="C53" s="44" t="n">
        <v>0.492403865</v>
      </c>
      <c r="D53" s="44" t="n">
        <v>0.085505046</v>
      </c>
      <c r="E53" s="44" t="n">
        <v>0.0301536787</v>
      </c>
      <c r="F53" s="44" t="n">
        <v>0.98480773</v>
      </c>
      <c r="G53" s="44" t="n">
        <v>0.171010092</v>
      </c>
      <c r="H53" s="45">
        <f>SQRT(B53^2+C53^2+D53^2)</f>
        <v/>
      </c>
      <c r="J53" s="14" t="n">
        <v>9</v>
      </c>
      <c r="K53" s="44" t="n">
        <v>0.383022219</v>
      </c>
      <c r="L53" s="44" t="n">
        <v>0.321393818</v>
      </c>
      <c r="M53" s="44" t="n">
        <v>0.5</v>
      </c>
      <c r="N53" s="44" t="n">
        <v>0.766044438</v>
      </c>
      <c r="O53" s="44" t="n">
        <v>0.642787635</v>
      </c>
      <c r="P53" s="44" t="n">
        <v>0</v>
      </c>
      <c r="Q53" s="45">
        <f>SQRT(K53^2+L53^2)</f>
        <v/>
      </c>
    </row>
    <row r="54">
      <c r="A54" s="14" t="n">
        <v>10</v>
      </c>
      <c r="B54" s="44" t="n">
        <v>-3.79520193e-09</v>
      </c>
      <c r="C54" s="44" t="n">
        <v>0.492403865</v>
      </c>
      <c r="D54" s="44" t="n">
        <v>0.08682409670000001</v>
      </c>
      <c r="E54" s="44" t="n">
        <v>-7.590403860000001e-09</v>
      </c>
      <c r="F54" s="44" t="n">
        <v>0.98480773</v>
      </c>
      <c r="G54" s="44" t="n">
        <v>0.173648193</v>
      </c>
      <c r="H54" s="45">
        <f>SQRT(B54^2+C54^2+D54^2)</f>
        <v/>
      </c>
      <c r="J54" s="14" t="n">
        <v>10</v>
      </c>
      <c r="K54" s="44" t="n">
        <v>0.321393788</v>
      </c>
      <c r="L54" s="44" t="n">
        <v>0.383022249</v>
      </c>
      <c r="M54" s="44" t="n">
        <v>-0.5</v>
      </c>
      <c r="N54" s="44" t="n">
        <v>0.642787576</v>
      </c>
      <c r="O54" s="44" t="n">
        <v>0.766044497</v>
      </c>
      <c r="P54" s="44" t="n">
        <v>0</v>
      </c>
      <c r="Q54" s="45">
        <f>SQRT(K54^2+L54^2)</f>
        <v/>
      </c>
    </row>
    <row r="55">
      <c r="A55" s="14" t="n">
        <v>11</v>
      </c>
      <c r="B55" s="44" t="n">
        <v>-0.0150768571</v>
      </c>
      <c r="C55" s="44" t="n">
        <v>0.492403865</v>
      </c>
      <c r="D55" s="44" t="n">
        <v>0.08550503850000001</v>
      </c>
      <c r="E55" s="44" t="n">
        <v>-0.0301537141</v>
      </c>
      <c r="F55" s="44" t="n">
        <v>0.98480773</v>
      </c>
      <c r="G55" s="44" t="n">
        <v>0.171010077</v>
      </c>
      <c r="H55" s="45">
        <f>SQRT(B55^2+C55^2+D55^2)</f>
        <v/>
      </c>
      <c r="J55" s="14" t="n">
        <v>11</v>
      </c>
      <c r="K55" s="44" t="n">
        <v>0.321393788</v>
      </c>
      <c r="L55" s="44" t="n">
        <v>0.383022249</v>
      </c>
      <c r="M55" s="44" t="n">
        <v>0.5</v>
      </c>
      <c r="N55" s="44" t="n">
        <v>0.642787576</v>
      </c>
      <c r="O55" s="44" t="n">
        <v>0.766044497</v>
      </c>
      <c r="P55" s="44" t="n">
        <v>0</v>
      </c>
      <c r="Q55" s="45">
        <f>SQRT(K55^2+L55^2)</f>
        <v/>
      </c>
    </row>
    <row r="57">
      <c r="A57" s="13" t="inlineStr">
        <is>
          <t>Sphere: index buffer (EBO), 12 triangles shown</t>
        </is>
      </c>
      <c r="J57" s="13" t="inlineStr">
        <is>
          <t>Cylinder: index buffer (EBO), 12 triangles shown</t>
        </is>
      </c>
    </row>
    <row r="58" ht="32" customHeight="1">
      <c r="A58" s="28" t="inlineStr">
        <is>
          <t>Triangle</t>
        </is>
      </c>
      <c r="B58" s="28" t="inlineStr">
        <is>
          <t>i0</t>
        </is>
      </c>
      <c r="C58" s="28" t="inlineStr">
        <is>
          <t>i1</t>
        </is>
      </c>
      <c r="D58" s="28" t="inlineStr">
        <is>
          <t>i2</t>
        </is>
      </c>
      <c r="J58" s="28" t="inlineStr">
        <is>
          <t>Triangle</t>
        </is>
      </c>
      <c r="K58" s="28" t="inlineStr">
        <is>
          <t>i0</t>
        </is>
      </c>
      <c r="L58" s="28" t="inlineStr">
        <is>
          <t>i1</t>
        </is>
      </c>
      <c r="M58" s="28" t="inlineStr">
        <is>
          <t>i2</t>
        </is>
      </c>
    </row>
    <row r="59">
      <c r="A59" s="14" t="n">
        <v>0</v>
      </c>
      <c r="B59" s="30" t="n">
        <v>0</v>
      </c>
      <c r="C59" s="30" t="n">
        <v>2</v>
      </c>
      <c r="D59" s="30" t="n">
        <v>1</v>
      </c>
      <c r="J59" s="14" t="n">
        <v>0</v>
      </c>
      <c r="K59" s="30" t="n">
        <v>0</v>
      </c>
      <c r="L59" s="30" t="n">
        <v>2</v>
      </c>
      <c r="M59" s="30" t="n">
        <v>1</v>
      </c>
    </row>
    <row r="60">
      <c r="A60" s="14" t="n">
        <v>1</v>
      </c>
      <c r="B60" s="30" t="n">
        <v>0</v>
      </c>
      <c r="C60" s="30" t="n">
        <v>3</v>
      </c>
      <c r="D60" s="30" t="n">
        <v>2</v>
      </c>
      <c r="J60" s="14" t="n">
        <v>1</v>
      </c>
      <c r="K60" s="30" t="n">
        <v>2</v>
      </c>
      <c r="L60" s="30" t="n">
        <v>3</v>
      </c>
      <c r="M60" s="30" t="n">
        <v>1</v>
      </c>
    </row>
    <row r="61">
      <c r="A61" s="14" t="n">
        <v>2</v>
      </c>
      <c r="B61" s="30" t="n">
        <v>0</v>
      </c>
      <c r="C61" s="30" t="n">
        <v>4</v>
      </c>
      <c r="D61" s="30" t="n">
        <v>3</v>
      </c>
      <c r="J61" s="14" t="n">
        <v>2</v>
      </c>
      <c r="K61" s="30" t="n">
        <v>2</v>
      </c>
      <c r="L61" s="30" t="n">
        <v>4</v>
      </c>
      <c r="M61" s="30" t="n">
        <v>3</v>
      </c>
    </row>
    <row r="62">
      <c r="A62" s="14" t="n">
        <v>3</v>
      </c>
      <c r="B62" s="30" t="n">
        <v>0</v>
      </c>
      <c r="C62" s="30" t="n">
        <v>5</v>
      </c>
      <c r="D62" s="30" t="n">
        <v>4</v>
      </c>
      <c r="J62" s="14" t="n">
        <v>3</v>
      </c>
      <c r="K62" s="30" t="n">
        <v>4</v>
      </c>
      <c r="L62" s="30" t="n">
        <v>5</v>
      </c>
      <c r="M62" s="30" t="n">
        <v>3</v>
      </c>
    </row>
    <row r="63">
      <c r="A63" s="14" t="n">
        <v>4</v>
      </c>
      <c r="B63" s="30" t="n">
        <v>0</v>
      </c>
      <c r="C63" s="30" t="n">
        <v>6</v>
      </c>
      <c r="D63" s="30" t="n">
        <v>5</v>
      </c>
      <c r="J63" s="14" t="n">
        <v>4</v>
      </c>
      <c r="K63" s="30" t="n">
        <v>4</v>
      </c>
      <c r="L63" s="30" t="n">
        <v>6</v>
      </c>
      <c r="M63" s="30" t="n">
        <v>5</v>
      </c>
    </row>
    <row r="64">
      <c r="A64" s="14" t="n">
        <v>5</v>
      </c>
      <c r="B64" s="30" t="n">
        <v>0</v>
      </c>
      <c r="C64" s="30" t="n">
        <v>7</v>
      </c>
      <c r="D64" s="30" t="n">
        <v>6</v>
      </c>
      <c r="J64" s="14" t="n">
        <v>5</v>
      </c>
      <c r="K64" s="30" t="n">
        <v>6</v>
      </c>
      <c r="L64" s="30" t="n">
        <v>7</v>
      </c>
      <c r="M64" s="30" t="n">
        <v>5</v>
      </c>
    </row>
    <row r="65">
      <c r="A65" s="14" t="n">
        <v>6</v>
      </c>
      <c r="B65" s="30" t="n">
        <v>0</v>
      </c>
      <c r="C65" s="30" t="n">
        <v>8</v>
      </c>
      <c r="D65" s="30" t="n">
        <v>7</v>
      </c>
      <c r="J65" s="14" t="n">
        <v>6</v>
      </c>
      <c r="K65" s="30" t="n">
        <v>6</v>
      </c>
      <c r="L65" s="30" t="n">
        <v>8</v>
      </c>
      <c r="M65" s="30" t="n">
        <v>7</v>
      </c>
    </row>
    <row r="66">
      <c r="A66" s="14" t="n">
        <v>7</v>
      </c>
      <c r="B66" s="30" t="n">
        <v>0</v>
      </c>
      <c r="C66" s="30" t="n">
        <v>9</v>
      </c>
      <c r="D66" s="30" t="n">
        <v>8</v>
      </c>
      <c r="J66" s="14" t="n">
        <v>7</v>
      </c>
      <c r="K66" s="30" t="n">
        <v>8</v>
      </c>
      <c r="L66" s="30" t="n">
        <v>9</v>
      </c>
      <c r="M66" s="30" t="n">
        <v>7</v>
      </c>
    </row>
    <row r="67">
      <c r="A67" s="14" t="n">
        <v>8</v>
      </c>
      <c r="B67" s="30" t="n">
        <v>0</v>
      </c>
      <c r="C67" s="30" t="n">
        <v>10</v>
      </c>
      <c r="D67" s="30" t="n">
        <v>9</v>
      </c>
      <c r="J67" s="14" t="n">
        <v>8</v>
      </c>
      <c r="K67" s="30" t="n">
        <v>8</v>
      </c>
      <c r="L67" s="30" t="n">
        <v>10</v>
      </c>
      <c r="M67" s="30" t="n">
        <v>9</v>
      </c>
    </row>
    <row r="68">
      <c r="A68" s="14" t="n">
        <v>9</v>
      </c>
      <c r="B68" s="30" t="n">
        <v>0</v>
      </c>
      <c r="C68" s="30" t="n">
        <v>11</v>
      </c>
      <c r="D68" s="30" t="n">
        <v>10</v>
      </c>
      <c r="J68" s="14" t="n">
        <v>9</v>
      </c>
      <c r="K68" s="30" t="n">
        <v>10</v>
      </c>
      <c r="L68" s="30" t="n">
        <v>11</v>
      </c>
      <c r="M68" s="30" t="n">
        <v>9</v>
      </c>
    </row>
    <row r="69">
      <c r="A69" s="14" t="n">
        <v>10</v>
      </c>
      <c r="B69" s="30" t="n">
        <v>0</v>
      </c>
      <c r="C69" s="30" t="n">
        <v>12</v>
      </c>
      <c r="D69" s="30" t="n">
        <v>11</v>
      </c>
      <c r="J69" s="14" t="n">
        <v>10</v>
      </c>
      <c r="K69" s="30" t="n">
        <v>10</v>
      </c>
      <c r="L69" s="30" t="n">
        <v>12</v>
      </c>
      <c r="M69" s="30" t="n">
        <v>11</v>
      </c>
    </row>
    <row r="70">
      <c r="A70" s="14" t="n">
        <v>11</v>
      </c>
      <c r="B70" s="30" t="n">
        <v>0</v>
      </c>
      <c r="C70" s="30" t="n">
        <v>13</v>
      </c>
      <c r="D70" s="30" t="n">
        <v>12</v>
      </c>
      <c r="J70" s="14" t="n">
        <v>11</v>
      </c>
      <c r="K70" s="30" t="n">
        <v>12</v>
      </c>
      <c r="L70" s="30" t="n">
        <v>13</v>
      </c>
      <c r="M70" s="30" t="n">
        <v>11</v>
      </c>
    </row>
  </sheetData>
  <mergeCells count="20">
    <mergeCell ref="J29:N29"/>
    <mergeCell ref="J38:N38"/>
    <mergeCell ref="J28:N28"/>
    <mergeCell ref="J37:N37"/>
    <mergeCell ref="J34:N34"/>
    <mergeCell ref="J30:N30"/>
    <mergeCell ref="J24:N24"/>
    <mergeCell ref="J36:N36"/>
    <mergeCell ref="J27:N27"/>
    <mergeCell ref="J35:N35"/>
    <mergeCell ref="J26:N26"/>
    <mergeCell ref="J25:N25"/>
    <mergeCell ref="A2:N2"/>
    <mergeCell ref="J32:N32"/>
    <mergeCell ref="J31:N31"/>
    <mergeCell ref="J22:N22"/>
    <mergeCell ref="J21:N21"/>
    <mergeCell ref="J33:N33"/>
    <mergeCell ref="J23:N23"/>
    <mergeCell ref="J39:N39"/>
  </mergeCells>
  <conditionalFormatting sqref="O6:O17">
    <cfRule type="expression" priority="1" dxfId="0">
      <formula>LEFT(O6,3)="CCW"</formula>
    </cfRule>
    <cfRule type="expression" priority="2" dxfId="1">
      <formula>LEFT(O6,2)="CW"</formula>
    </cfRule>
  </conditionalFormatting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1"/>
    <pageSetUpPr fitToPage="1"/>
  </sheetPr>
  <dimension ref="A1:AI938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5" customWidth="1" min="3" max="3"/>
    <col width="24" customWidth="1" min="4" max="4"/>
    <col width="9" customWidth="1" min="5" max="5"/>
    <col width="6" customWidth="1" min="6" max="6"/>
    <col width="7" customWidth="1" min="7" max="7"/>
    <col width="7" customWidth="1" min="8" max="8"/>
    <col width="7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0" customWidth="1" min="16" max="16"/>
    <col width="10" customWidth="1" min="17" max="17"/>
    <col width="10" customWidth="1" min="18" max="18"/>
    <col width="9" customWidth="1" min="19" max="19"/>
    <col width="7" customWidth="1" min="20" max="20"/>
    <col width="8" customWidth="1" min="21" max="21"/>
    <col width="9" customWidth="1" min="22" max="22"/>
    <col width="9" customWidth="1" min="23" max="23"/>
    <col width="30" customWidth="1" min="24" max="24"/>
    <col width="40" customWidth="1" min="25" max="25"/>
    <col width="16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</cols>
  <sheetData>
    <row r="1" ht="26" customHeight="1">
      <c r="A1" s="26" t="inlineStr">
        <is>
          <t>3  Object Construction</t>
        </is>
      </c>
    </row>
    <row r="2" ht="30" customHeight="1">
      <c r="A2" s="27" t="inlineStr">
        <is>
          <t>Every scene-graph node exported by the program (tree order, grouped by final object - use the outline [+]/[-] buttons on the left to collapse an object to its root). Group nodes carry only a transform; leaf nodes draw one primitive. S, R, T are the node's LOCAL transform relative to its parent. The block on the right counts components per object with COUNTIFS.</t>
        </is>
      </c>
    </row>
    <row r="3">
      <c r="AA3" s="13" t="inlineStr">
        <is>
          <t>Components per object (COUNTIFS over the table)</t>
        </is>
      </c>
    </row>
    <row r="4" ht="32" customHeight="1">
      <c r="A4" s="28" t="inlineStr">
        <is>
          <t>ID</t>
        </is>
      </c>
      <c r="B4" s="28" t="inlineStr">
        <is>
          <t>Final object</t>
        </is>
      </c>
      <c r="C4" s="28" t="inlineStr">
        <is>
          <t>Primitive</t>
        </is>
      </c>
      <c r="D4" s="28" t="inlineStr">
        <is>
          <t>Component</t>
        </is>
      </c>
      <c r="E4" s="28" t="inlineStr">
        <is>
          <t>Parent ID</t>
        </is>
      </c>
      <c r="F4" s="28" t="inlineStr">
        <is>
          <t>Depth</t>
        </is>
      </c>
      <c r="G4" s="28" t="inlineStr">
        <is>
          <t>Sx</t>
        </is>
      </c>
      <c r="H4" s="28" t="inlineStr">
        <is>
          <t>Sy</t>
        </is>
      </c>
      <c r="I4" s="28" t="inlineStr">
        <is>
          <t>Sz</t>
        </is>
      </c>
      <c r="J4" s="28" t="inlineStr">
        <is>
          <t>Rx (deg)</t>
        </is>
      </c>
      <c r="K4" s="28" t="inlineStr">
        <is>
          <t>Ry (deg)</t>
        </is>
      </c>
      <c r="L4" s="28" t="inlineStr">
        <is>
          <t>Rz (deg)</t>
        </is>
      </c>
      <c r="M4" s="28" t="inlineStr">
        <is>
          <t>Tx</t>
        </is>
      </c>
      <c r="N4" s="28" t="inlineStr">
        <is>
          <t>Ty</t>
        </is>
      </c>
      <c r="O4" s="28" t="inlineStr">
        <is>
          <t>Tz</t>
        </is>
      </c>
      <c r="P4" s="28" t="inlineStr">
        <is>
          <t>Shading</t>
        </is>
      </c>
      <c r="Q4" s="28" t="inlineStr">
        <is>
          <t>Surface</t>
        </is>
      </c>
      <c r="R4" s="28" t="inlineStr">
        <is>
          <t>Roughness (effective)</t>
        </is>
      </c>
      <c r="S4" s="28" t="inlineStr">
        <is>
          <t>Metalness</t>
        </is>
      </c>
      <c r="T4" s="28" t="inlineStr">
        <is>
          <t>Heat</t>
        </is>
      </c>
      <c r="U4" s="28" t="inlineStr">
        <is>
          <t>Emissive</t>
        </is>
      </c>
      <c r="V4" s="28" t="inlineStr">
        <is>
          <t>Occluder</t>
        </is>
      </c>
      <c r="W4" s="28" t="inlineStr">
        <is>
          <t>Obstacle</t>
        </is>
      </c>
      <c r="X4" s="28" t="inlineStr">
        <is>
          <t>Animation</t>
        </is>
      </c>
      <c r="Y4" s="28" t="inlineStr">
        <is>
          <t>Purpose</t>
        </is>
      </c>
      <c r="AA4" s="28" t="inlineStr">
        <is>
          <t>Object</t>
        </is>
      </c>
      <c r="AB4" s="46" t="inlineStr">
        <is>
          <t>Terrain disc</t>
        </is>
      </c>
      <c r="AC4" s="47" t="inlineStr">
        <is>
          <t>Cylinder</t>
        </is>
      </c>
      <c r="AD4" s="48" t="inlineStr">
        <is>
          <t>Sphere</t>
        </is>
      </c>
      <c r="AE4" s="49" t="inlineStr">
        <is>
          <t>Cone</t>
        </is>
      </c>
      <c r="AF4" s="50" t="inlineStr">
        <is>
          <t>Cube</t>
        </is>
      </c>
      <c r="AG4" s="51" t="inlineStr">
        <is>
          <t>Cylinder (frustum)</t>
        </is>
      </c>
      <c r="AH4" s="28" t="inlineStr">
        <is>
          <t>Parts (leaves)</t>
        </is>
      </c>
      <c r="AI4" s="28" t="inlineStr">
        <is>
          <t>Group nodes</t>
        </is>
      </c>
    </row>
    <row r="5">
      <c r="A5" s="52" t="inlineStr">
        <is>
          <t>TER-00</t>
        </is>
      </c>
      <c r="B5" s="52" t="inlineStr">
        <is>
          <t>Terrain</t>
        </is>
      </c>
      <c r="C5" s="53" t="inlineStr">
        <is>
          <t>Group</t>
        </is>
      </c>
      <c r="D5" s="52" t="inlineStr">
        <is>
          <t>Terrain</t>
        </is>
      </c>
      <c r="E5" s="52" t="inlineStr">
        <is>
          <t>World</t>
        </is>
      </c>
      <c r="F5" s="52" t="n">
        <v>0</v>
      </c>
      <c r="G5" s="54" t="n">
        <v>1</v>
      </c>
      <c r="H5" s="54" t="n">
        <v>1</v>
      </c>
      <c r="I5" s="54" t="n">
        <v>1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2" t="inlineStr">
        <is>
          <t>-</t>
        </is>
      </c>
      <c r="Q5" s="52" t="inlineStr">
        <is>
          <t>Plain</t>
        </is>
      </c>
      <c r="R5" s="54" t="n">
        <v>0.5</v>
      </c>
      <c r="S5" s="54" t="n">
        <v>0</v>
      </c>
      <c r="T5" s="54" t="n">
        <v>0.2</v>
      </c>
      <c r="U5" s="54" t="n">
        <v>0</v>
      </c>
      <c r="V5" s="52" t="inlineStr">
        <is>
          <t>No</t>
        </is>
      </c>
      <c r="W5" s="52" t="inlineStr">
        <is>
          <t>Yes</t>
        </is>
      </c>
      <c r="X5" s="52" t="inlineStr">
        <is>
          <t>-</t>
        </is>
      </c>
      <c r="Y5" s="52" t="inlineStr">
        <is>
          <t>Ground of the patrol area</t>
        </is>
      </c>
      <c r="AA5" s="42" t="inlineStr">
        <is>
          <t>Terrain</t>
        </is>
      </c>
      <c r="AB5" s="31">
        <f>COUNTIFS($B$5:$B$938,$AA5,$C$5:$C$938,AB$4)</f>
        <v/>
      </c>
      <c r="AC5" s="31">
        <f>COUNTIFS($B$5:$B$938,$AA5,$C$5:$C$938,AC$4)</f>
        <v/>
      </c>
      <c r="AD5" s="31">
        <f>COUNTIFS($B$5:$B$938,$AA5,$C$5:$C$938,AD$4)</f>
        <v/>
      </c>
      <c r="AE5" s="31">
        <f>COUNTIFS($B$5:$B$938,$AA5,$C$5:$C$938,AE$4)</f>
        <v/>
      </c>
      <c r="AF5" s="31">
        <f>COUNTIFS($B$5:$B$938,$AA5,$C$5:$C$938,AF$4)</f>
        <v/>
      </c>
      <c r="AG5" s="31">
        <f>COUNTIFS($B$5:$B$938,$AA5,$C$5:$C$938,AG$4)</f>
        <v/>
      </c>
      <c r="AH5" s="55">
        <f>SUM(AB5:AG5)</f>
        <v/>
      </c>
      <c r="AI5" s="31">
        <f>COUNTIFS($B$5:$B$938,$AA5,$C$5:$C$938,"Group")</f>
        <v/>
      </c>
    </row>
    <row r="6" outlineLevel="1">
      <c r="A6" s="52" t="inlineStr">
        <is>
          <t>TER-01</t>
        </is>
      </c>
      <c r="B6" s="52" t="inlineStr">
        <is>
          <t>Terrain</t>
        </is>
      </c>
      <c r="C6" s="56" t="inlineStr">
        <is>
          <t>Terrain disc</t>
        </is>
      </c>
      <c r="D6" s="57" t="inlineStr">
        <is>
          <t>Ground disc</t>
        </is>
      </c>
      <c r="E6" s="52" t="inlineStr">
        <is>
          <t>TER-00</t>
        </is>
      </c>
      <c r="F6" s="52" t="n">
        <v>1</v>
      </c>
      <c r="G6" s="54" t="n">
        <v>1</v>
      </c>
      <c r="H6" s="54" t="n">
        <v>1</v>
      </c>
      <c r="I6" s="54" t="n">
        <v>1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2" t="inlineStr">
        <is>
          <t>Gouraud</t>
        </is>
      </c>
      <c r="Q6" s="52" t="inlineStr">
        <is>
          <t>Ground</t>
        </is>
      </c>
      <c r="R6" s="54" t="n">
        <v>0.92</v>
      </c>
      <c r="S6" s="54" t="n">
        <v>0</v>
      </c>
      <c r="T6" s="54" t="n">
        <v>0.15</v>
      </c>
      <c r="U6" s="54" t="n">
        <v>0</v>
      </c>
      <c r="V6" s="52" t="inlineStr">
        <is>
          <t>No</t>
        </is>
      </c>
      <c r="W6" s="52" t="inlineStr">
        <is>
          <t>Yes</t>
        </is>
      </c>
      <c r="X6" s="52" t="inlineStr">
        <is>
          <t>-</t>
        </is>
      </c>
      <c r="Y6" s="52" t="inlineStr">
        <is>
          <t>20 m radius height-field disc</t>
        </is>
      </c>
      <c r="AA6" s="42" t="inlineStr">
        <is>
          <t>Backdrop</t>
        </is>
      </c>
      <c r="AB6" s="31">
        <f>COUNTIFS($B$5:$B$938,$AA6,$C$5:$C$938,AB$4)</f>
        <v/>
      </c>
      <c r="AC6" s="31">
        <f>COUNTIFS($B$5:$B$938,$AA6,$C$5:$C$938,AC$4)</f>
        <v/>
      </c>
      <c r="AD6" s="31">
        <f>COUNTIFS($B$5:$B$938,$AA6,$C$5:$C$938,AD$4)</f>
        <v/>
      </c>
      <c r="AE6" s="31">
        <f>COUNTIFS($B$5:$B$938,$AA6,$C$5:$C$938,AE$4)</f>
        <v/>
      </c>
      <c r="AF6" s="31">
        <f>COUNTIFS($B$5:$B$938,$AA6,$C$5:$C$938,AF$4)</f>
        <v/>
      </c>
      <c r="AG6" s="31">
        <f>COUNTIFS($B$5:$B$938,$AA6,$C$5:$C$938,AG$4)</f>
        <v/>
      </c>
      <c r="AH6" s="55">
        <f>SUM(AB6:AG6)</f>
        <v/>
      </c>
      <c r="AI6" s="31">
        <f>COUNTIFS($B$5:$B$938,$AA6,$C$5:$C$938,"Group")</f>
        <v/>
      </c>
    </row>
    <row r="7">
      <c r="A7" s="52" t="inlineStr">
        <is>
          <t>BKG-00</t>
        </is>
      </c>
      <c r="B7" s="52" t="inlineStr">
        <is>
          <t>Backdrop</t>
        </is>
      </c>
      <c r="C7" s="53" t="inlineStr">
        <is>
          <t>Group</t>
        </is>
      </c>
      <c r="D7" s="52" t="inlineStr">
        <is>
          <t>Backdrop</t>
        </is>
      </c>
      <c r="E7" s="52" t="inlineStr">
        <is>
          <t>World</t>
        </is>
      </c>
      <c r="F7" s="52" t="n">
        <v>0</v>
      </c>
      <c r="G7" s="54" t="n">
        <v>1</v>
      </c>
      <c r="H7" s="54" t="n">
        <v>1</v>
      </c>
      <c r="I7" s="54" t="n">
        <v>1</v>
      </c>
      <c r="J7" s="54" t="n">
        <v>0</v>
      </c>
      <c r="K7" s="54" t="n">
        <v>0</v>
      </c>
      <c r="L7" s="54" t="n">
        <v>0</v>
      </c>
      <c r="M7" s="54" t="n">
        <v>0</v>
      </c>
      <c r="N7" s="54" t="n">
        <v>0</v>
      </c>
      <c r="O7" s="54" t="n">
        <v>0</v>
      </c>
      <c r="P7" s="52" t="inlineStr">
        <is>
          <t>-</t>
        </is>
      </c>
      <c r="Q7" s="52" t="inlineStr">
        <is>
          <t>Plain</t>
        </is>
      </c>
      <c r="R7" s="54" t="n">
        <v>0.5</v>
      </c>
      <c r="S7" s="54" t="n">
        <v>0</v>
      </c>
      <c r="T7" s="54" t="n">
        <v>0.2</v>
      </c>
      <c r="U7" s="54" t="n">
        <v>0</v>
      </c>
      <c r="V7" s="52" t="inlineStr">
        <is>
          <t>No</t>
        </is>
      </c>
      <c r="W7" s="52" t="inlineStr">
        <is>
          <t>No</t>
        </is>
      </c>
      <c r="X7" s="52" t="inlineStr">
        <is>
          <t>-</t>
        </is>
      </c>
      <c r="Y7" s="52" t="inlineStr">
        <is>
          <t>Distant world outside the playable disc</t>
        </is>
      </c>
      <c r="AA7" s="42" t="inlineStr">
        <is>
          <t>Environment</t>
        </is>
      </c>
      <c r="AB7" s="31">
        <f>COUNTIFS($B$5:$B$938,$AA7,$C$5:$C$938,AB$4)</f>
        <v/>
      </c>
      <c r="AC7" s="31">
        <f>COUNTIFS($B$5:$B$938,$AA7,$C$5:$C$938,AC$4)</f>
        <v/>
      </c>
      <c r="AD7" s="31">
        <f>COUNTIFS($B$5:$B$938,$AA7,$C$5:$C$938,AD$4)</f>
        <v/>
      </c>
      <c r="AE7" s="31">
        <f>COUNTIFS($B$5:$B$938,$AA7,$C$5:$C$938,AE$4)</f>
        <v/>
      </c>
      <c r="AF7" s="31">
        <f>COUNTIFS($B$5:$B$938,$AA7,$C$5:$C$938,AF$4)</f>
        <v/>
      </c>
      <c r="AG7" s="31">
        <f>COUNTIFS($B$5:$B$938,$AA7,$C$5:$C$938,AG$4)</f>
        <v/>
      </c>
      <c r="AH7" s="55">
        <f>SUM(AB7:AG7)</f>
        <v/>
      </c>
      <c r="AI7" s="31">
        <f>COUNTIFS($B$5:$B$938,$AA7,$C$5:$C$938,"Group")</f>
        <v/>
      </c>
    </row>
    <row r="8" outlineLevel="1">
      <c r="A8" s="52" t="inlineStr">
        <is>
          <t>BKG-01</t>
        </is>
      </c>
      <c r="B8" s="52" t="inlineStr">
        <is>
          <t>Backdrop</t>
        </is>
      </c>
      <c r="C8" s="58" t="inlineStr">
        <is>
          <t>Cylinder</t>
        </is>
      </c>
      <c r="D8" s="57" t="inlineStr">
        <is>
          <t>Far ground</t>
        </is>
      </c>
      <c r="E8" s="52" t="inlineStr">
        <is>
          <t>BKG-00</t>
        </is>
      </c>
      <c r="F8" s="52" t="n">
        <v>1</v>
      </c>
      <c r="G8" s="54" t="n">
        <v>400</v>
      </c>
      <c r="H8" s="54" t="n">
        <v>400</v>
      </c>
      <c r="I8" s="54" t="n">
        <v>0.100000001</v>
      </c>
      <c r="J8" s="54" t="n">
        <v>90</v>
      </c>
      <c r="K8" s="54" t="n">
        <v>0</v>
      </c>
      <c r="L8" s="54" t="n">
        <v>0</v>
      </c>
      <c r="M8" s="54" t="n">
        <v>0</v>
      </c>
      <c r="N8" s="54" t="n">
        <v>-0.400000036</v>
      </c>
      <c r="O8" s="54" t="n">
        <v>0</v>
      </c>
      <c r="P8" s="52" t="inlineStr">
        <is>
          <t>Gouraud</t>
        </is>
      </c>
      <c r="Q8" s="52" t="inlineStr">
        <is>
          <t>Ground</t>
        </is>
      </c>
      <c r="R8" s="54" t="n">
        <v>0.95</v>
      </c>
      <c r="S8" s="54" t="n">
        <v>0</v>
      </c>
      <c r="T8" s="54" t="n">
        <v>0.12</v>
      </c>
      <c r="U8" s="54" t="n">
        <v>0</v>
      </c>
      <c r="V8" s="52" t="inlineStr">
        <is>
          <t>No</t>
        </is>
      </c>
      <c r="W8" s="52" t="inlineStr">
        <is>
          <t>No</t>
        </is>
      </c>
      <c r="X8" s="52" t="inlineStr">
        <is>
          <t>-</t>
        </is>
      </c>
      <c r="Y8" s="52" t="inlineStr">
        <is>
          <t>Ground plane beyond the disc</t>
        </is>
      </c>
      <c r="AA8" s="42" t="inlineStr">
        <is>
          <t>Command Bunker</t>
        </is>
      </c>
      <c r="AB8" s="31">
        <f>COUNTIFS($B$5:$B$938,$AA8,$C$5:$C$938,AB$4)</f>
        <v/>
      </c>
      <c r="AC8" s="31">
        <f>COUNTIFS($B$5:$B$938,$AA8,$C$5:$C$938,AC$4)</f>
        <v/>
      </c>
      <c r="AD8" s="31">
        <f>COUNTIFS($B$5:$B$938,$AA8,$C$5:$C$938,AD$4)</f>
        <v/>
      </c>
      <c r="AE8" s="31">
        <f>COUNTIFS($B$5:$B$938,$AA8,$C$5:$C$938,AE$4)</f>
        <v/>
      </c>
      <c r="AF8" s="31">
        <f>COUNTIFS($B$5:$B$938,$AA8,$C$5:$C$938,AF$4)</f>
        <v/>
      </c>
      <c r="AG8" s="31">
        <f>COUNTIFS($B$5:$B$938,$AA8,$C$5:$C$938,AG$4)</f>
        <v/>
      </c>
      <c r="AH8" s="55">
        <f>SUM(AB8:AG8)</f>
        <v/>
      </c>
      <c r="AI8" s="31">
        <f>COUNTIFS($B$5:$B$938,$AA8,$C$5:$C$938,"Group")</f>
        <v/>
      </c>
    </row>
    <row r="9" outlineLevel="1">
      <c r="A9" s="52" t="inlineStr">
        <is>
          <t>BKG-02</t>
        </is>
      </c>
      <c r="B9" s="52" t="inlineStr">
        <is>
          <t>Backdrop</t>
        </is>
      </c>
      <c r="C9" s="53" t="inlineStr">
        <is>
          <t>Group</t>
        </is>
      </c>
      <c r="D9" s="57" t="inlineStr">
        <is>
          <t>Distant hills</t>
        </is>
      </c>
      <c r="E9" s="52" t="inlineStr">
        <is>
          <t>BKG-00</t>
        </is>
      </c>
      <c r="F9" s="52" t="n">
        <v>1</v>
      </c>
      <c r="G9" s="54" t="n">
        <v>1</v>
      </c>
      <c r="H9" s="54" t="n">
        <v>1</v>
      </c>
      <c r="I9" s="54" t="n">
        <v>1</v>
      </c>
      <c r="J9" s="54" t="n">
        <v>0</v>
      </c>
      <c r="K9" s="54" t="n">
        <v>0</v>
      </c>
      <c r="L9" s="54" t="n">
        <v>0</v>
      </c>
      <c r="M9" s="54" t="n">
        <v>0</v>
      </c>
      <c r="N9" s="54" t="n">
        <v>0</v>
      </c>
      <c r="O9" s="54" t="n">
        <v>0</v>
      </c>
      <c r="P9" s="52" t="inlineStr">
        <is>
          <t>-</t>
        </is>
      </c>
      <c r="Q9" s="52" t="inlineStr">
        <is>
          <t>Plain</t>
        </is>
      </c>
      <c r="R9" s="54" t="n">
        <v>0.5</v>
      </c>
      <c r="S9" s="54" t="n">
        <v>0</v>
      </c>
      <c r="T9" s="54" t="n">
        <v>0.2</v>
      </c>
      <c r="U9" s="54" t="n">
        <v>0</v>
      </c>
      <c r="V9" s="52" t="inlineStr">
        <is>
          <t>No</t>
        </is>
      </c>
      <c r="W9" s="52" t="inlineStr">
        <is>
          <t>No</t>
        </is>
      </c>
      <c r="X9" s="52" t="inlineStr">
        <is>
          <t>-</t>
        </is>
      </c>
      <c r="Y9" s="52" t="inlineStr">
        <is>
          <t>Flattened spheres, half buried</t>
        </is>
      </c>
      <c r="AA9" s="42" t="inlineStr">
        <is>
          <t>Target Rover</t>
        </is>
      </c>
      <c r="AB9" s="31">
        <f>COUNTIFS($B$5:$B$938,$AA9,$C$5:$C$938,AB$4)</f>
        <v/>
      </c>
      <c r="AC9" s="31">
        <f>COUNTIFS($B$5:$B$938,$AA9,$C$5:$C$938,AC$4)</f>
        <v/>
      </c>
      <c r="AD9" s="31">
        <f>COUNTIFS($B$5:$B$938,$AA9,$C$5:$C$938,AD$4)</f>
        <v/>
      </c>
      <c r="AE9" s="31">
        <f>COUNTIFS($B$5:$B$938,$AA9,$C$5:$C$938,AE$4)</f>
        <v/>
      </c>
      <c r="AF9" s="31">
        <f>COUNTIFS($B$5:$B$938,$AA9,$C$5:$C$938,AF$4)</f>
        <v/>
      </c>
      <c r="AG9" s="31">
        <f>COUNTIFS($B$5:$B$938,$AA9,$C$5:$C$938,AG$4)</f>
        <v/>
      </c>
      <c r="AH9" s="55">
        <f>SUM(AB9:AG9)</f>
        <v/>
      </c>
      <c r="AI9" s="31">
        <f>COUNTIFS($B$5:$B$938,$AA9,$C$5:$C$938,"Group")</f>
        <v/>
      </c>
    </row>
    <row r="10" outlineLevel="1">
      <c r="A10" s="52" t="inlineStr">
        <is>
          <t>BKG-03</t>
        </is>
      </c>
      <c r="B10" s="52" t="inlineStr">
        <is>
          <t>Backdrop</t>
        </is>
      </c>
      <c r="C10" s="59" t="inlineStr">
        <is>
          <t>Sphere</t>
        </is>
      </c>
      <c r="D10" s="60" t="inlineStr">
        <is>
          <t>Hill</t>
        </is>
      </c>
      <c r="E10" s="52" t="inlineStr">
        <is>
          <t>BKG-02</t>
        </is>
      </c>
      <c r="F10" s="52" t="n">
        <v>2</v>
      </c>
      <c r="G10" s="54" t="n">
        <v>30.8348331</v>
      </c>
      <c r="H10" s="54" t="n">
        <v>7.55072641</v>
      </c>
      <c r="I10" s="54" t="n">
        <v>17.536644</v>
      </c>
      <c r="J10" s="54" t="n">
        <v>0</v>
      </c>
      <c r="K10" s="54" t="n">
        <v>-86.37856290000001</v>
      </c>
      <c r="L10" s="54" t="n">
        <v>0</v>
      </c>
      <c r="M10" s="54" t="n">
        <v>38.6909103</v>
      </c>
      <c r="N10" s="54" t="n">
        <v>-0.650000036</v>
      </c>
      <c r="O10" s="54" t="n">
        <v>-2.44875574</v>
      </c>
      <c r="P10" s="52" t="inlineStr">
        <is>
          <t>Gouraud</t>
        </is>
      </c>
      <c r="Q10" s="52" t="inlineStr">
        <is>
          <t>Ground</t>
        </is>
      </c>
      <c r="R10" s="54" t="n">
        <v>0.95</v>
      </c>
      <c r="S10" s="54" t="n">
        <v>0</v>
      </c>
      <c r="T10" s="54" t="n">
        <v>0.1</v>
      </c>
      <c r="U10" s="54" t="n">
        <v>0</v>
      </c>
      <c r="V10" s="52" t="inlineStr">
        <is>
          <t>No</t>
        </is>
      </c>
      <c r="W10" s="52" t="inlineStr">
        <is>
          <t>No</t>
        </is>
      </c>
      <c r="X10" s="52" t="inlineStr">
        <is>
          <t>-</t>
        </is>
      </c>
      <c r="Y10" s="52" t="inlineStr">
        <is>
          <t>Horizon silhouette</t>
        </is>
      </c>
      <c r="AA10" s="42" t="inlineStr">
        <is>
          <t>Autonomous UAV</t>
        </is>
      </c>
      <c r="AB10" s="31">
        <f>COUNTIFS($B$5:$B$938,$AA10,$C$5:$C$938,AB$4)</f>
        <v/>
      </c>
      <c r="AC10" s="31">
        <f>COUNTIFS($B$5:$B$938,$AA10,$C$5:$C$938,AC$4)</f>
        <v/>
      </c>
      <c r="AD10" s="31">
        <f>COUNTIFS($B$5:$B$938,$AA10,$C$5:$C$938,AD$4)</f>
        <v/>
      </c>
      <c r="AE10" s="31">
        <f>COUNTIFS($B$5:$B$938,$AA10,$C$5:$C$938,AE$4)</f>
        <v/>
      </c>
      <c r="AF10" s="31">
        <f>COUNTIFS($B$5:$B$938,$AA10,$C$5:$C$938,AF$4)</f>
        <v/>
      </c>
      <c r="AG10" s="31">
        <f>COUNTIFS($B$5:$B$938,$AA10,$C$5:$C$938,AG$4)</f>
        <v/>
      </c>
      <c r="AH10" s="55">
        <f>SUM(AB10:AG10)</f>
        <v/>
      </c>
      <c r="AI10" s="31">
        <f>COUNTIFS($B$5:$B$938,$AA10,$C$5:$C$938,"Group")</f>
        <v/>
      </c>
    </row>
    <row r="11" outlineLevel="1">
      <c r="A11" s="52" t="inlineStr">
        <is>
          <t>BKG-04</t>
        </is>
      </c>
      <c r="B11" s="52" t="inlineStr">
        <is>
          <t>Backdrop</t>
        </is>
      </c>
      <c r="C11" s="59" t="inlineStr">
        <is>
          <t>Sphere</t>
        </is>
      </c>
      <c r="D11" s="60" t="inlineStr">
        <is>
          <t>Hill</t>
        </is>
      </c>
      <c r="E11" s="52" t="inlineStr">
        <is>
          <t>BKG-02</t>
        </is>
      </c>
      <c r="F11" s="52" t="n">
        <v>2</v>
      </c>
      <c r="G11" s="54" t="n">
        <v>29.8518162</v>
      </c>
      <c r="H11" s="54" t="n">
        <v>9.04123688</v>
      </c>
      <c r="I11" s="54" t="n">
        <v>18.9952316</v>
      </c>
      <c r="J11" s="54" t="n">
        <v>0</v>
      </c>
      <c r="K11" s="54" t="n">
        <v>-112.50087</v>
      </c>
      <c r="L11" s="54" t="n">
        <v>0</v>
      </c>
      <c r="M11" s="54" t="n">
        <v>36.4908104</v>
      </c>
      <c r="N11" s="54" t="n">
        <v>-0.650000036</v>
      </c>
      <c r="O11" s="54" t="n">
        <v>15.1156378</v>
      </c>
      <c r="P11" s="52" t="inlineStr">
        <is>
          <t>Gouraud</t>
        </is>
      </c>
      <c r="Q11" s="52" t="inlineStr">
        <is>
          <t>Ground</t>
        </is>
      </c>
      <c r="R11" s="54" t="n">
        <v>0.95</v>
      </c>
      <c r="S11" s="54" t="n">
        <v>0</v>
      </c>
      <c r="T11" s="54" t="n">
        <v>0.1</v>
      </c>
      <c r="U11" s="54" t="n">
        <v>0</v>
      </c>
      <c r="V11" s="52" t="inlineStr">
        <is>
          <t>No</t>
        </is>
      </c>
      <c r="W11" s="52" t="inlineStr">
        <is>
          <t>No</t>
        </is>
      </c>
      <c r="X11" s="52" t="inlineStr">
        <is>
          <t>-</t>
        </is>
      </c>
      <c r="Y11" s="52" t="inlineStr">
        <is>
          <t>Horizon silhouette</t>
        </is>
      </c>
      <c r="AA11" s="38" t="inlineStr">
        <is>
          <t>Total</t>
        </is>
      </c>
      <c r="AB11" s="40">
        <f>SUM(AB5:AB10)</f>
        <v/>
      </c>
      <c r="AC11" s="40">
        <f>SUM(AC5:AC10)</f>
        <v/>
      </c>
      <c r="AD11" s="40">
        <f>SUM(AD5:AD10)</f>
        <v/>
      </c>
      <c r="AE11" s="40">
        <f>SUM(AE5:AE10)</f>
        <v/>
      </c>
      <c r="AF11" s="40">
        <f>SUM(AF5:AF10)</f>
        <v/>
      </c>
      <c r="AG11" s="40">
        <f>SUM(AG5:AG10)</f>
        <v/>
      </c>
      <c r="AH11" s="40">
        <f>SUM(AH5:AH10)</f>
        <v/>
      </c>
      <c r="AI11" s="40">
        <f>SUM(AI5:AI10)</f>
        <v/>
      </c>
    </row>
    <row r="12" outlineLevel="1">
      <c r="A12" s="52" t="inlineStr">
        <is>
          <t>BKG-05</t>
        </is>
      </c>
      <c r="B12" s="52" t="inlineStr">
        <is>
          <t>Backdrop</t>
        </is>
      </c>
      <c r="C12" s="59" t="inlineStr">
        <is>
          <t>Sphere</t>
        </is>
      </c>
      <c r="D12" s="60" t="inlineStr">
        <is>
          <t>Hill</t>
        </is>
      </c>
      <c r="E12" s="52" t="inlineStr">
        <is>
          <t>BKG-02</t>
        </is>
      </c>
      <c r="F12" s="52" t="n">
        <v>2</v>
      </c>
      <c r="G12" s="54" t="n">
        <v>37.697361</v>
      </c>
      <c r="H12" s="54" t="n">
        <v>6.98607635</v>
      </c>
      <c r="I12" s="54" t="n">
        <v>19.0860291</v>
      </c>
      <c r="J12" s="54" t="n">
        <v>0</v>
      </c>
      <c r="K12" s="54" t="n">
        <v>-155.65033</v>
      </c>
      <c r="L12" s="54" t="n">
        <v>0</v>
      </c>
      <c r="M12" s="54" t="n">
        <v>16.3037453</v>
      </c>
      <c r="N12" s="54" t="n">
        <v>-0.650000036</v>
      </c>
      <c r="O12" s="54" t="n">
        <v>36.0255165</v>
      </c>
      <c r="P12" s="52" t="inlineStr">
        <is>
          <t>Gouraud</t>
        </is>
      </c>
      <c r="Q12" s="52" t="inlineStr">
        <is>
          <t>Ground</t>
        </is>
      </c>
      <c r="R12" s="54" t="n">
        <v>0.95</v>
      </c>
      <c r="S12" s="54" t="n">
        <v>0</v>
      </c>
      <c r="T12" s="54" t="n">
        <v>0.1</v>
      </c>
      <c r="U12" s="54" t="n">
        <v>0</v>
      </c>
      <c r="V12" s="52" t="inlineStr">
        <is>
          <t>No</t>
        </is>
      </c>
      <c r="W12" s="52" t="inlineStr">
        <is>
          <t>No</t>
        </is>
      </c>
      <c r="X12" s="52" t="inlineStr">
        <is>
          <t>-</t>
        </is>
      </c>
      <c r="Y12" s="52" t="inlineStr">
        <is>
          <t>Horizon silhouette</t>
        </is>
      </c>
    </row>
    <row r="13" outlineLevel="1">
      <c r="A13" s="52" t="inlineStr">
        <is>
          <t>BKG-06</t>
        </is>
      </c>
      <c r="B13" s="52" t="inlineStr">
        <is>
          <t>Backdrop</t>
        </is>
      </c>
      <c r="C13" s="59" t="inlineStr">
        <is>
          <t>Sphere</t>
        </is>
      </c>
      <c r="D13" s="60" t="inlineStr">
        <is>
          <t>Hill</t>
        </is>
      </c>
      <c r="E13" s="52" t="inlineStr">
        <is>
          <t>BKG-02</t>
        </is>
      </c>
      <c r="F13" s="52" t="n">
        <v>2</v>
      </c>
      <c r="G13" s="54" t="n">
        <v>29.8532448</v>
      </c>
      <c r="H13" s="54" t="n">
        <v>10.3559246</v>
      </c>
      <c r="I13" s="54" t="n">
        <v>20.228508</v>
      </c>
      <c r="J13" s="54" t="n">
        <v>0</v>
      </c>
      <c r="K13" s="54" t="n">
        <v>-177.909912</v>
      </c>
      <c r="L13" s="54" t="n">
        <v>0</v>
      </c>
      <c r="M13" s="54" t="n">
        <v>1.46300149</v>
      </c>
      <c r="N13" s="54" t="n">
        <v>-0.650000036</v>
      </c>
      <c r="O13" s="54" t="n">
        <v>40.0875664</v>
      </c>
      <c r="P13" s="52" t="inlineStr">
        <is>
          <t>Gouraud</t>
        </is>
      </c>
      <c r="Q13" s="52" t="inlineStr">
        <is>
          <t>Ground</t>
        </is>
      </c>
      <c r="R13" s="54" t="n">
        <v>0.95</v>
      </c>
      <c r="S13" s="54" t="n">
        <v>0</v>
      </c>
      <c r="T13" s="54" t="n">
        <v>0.1</v>
      </c>
      <c r="U13" s="54" t="n">
        <v>0</v>
      </c>
      <c r="V13" s="52" t="inlineStr">
        <is>
          <t>No</t>
        </is>
      </c>
      <c r="W13" s="52" t="inlineStr">
        <is>
          <t>No</t>
        </is>
      </c>
      <c r="X13" s="52" t="inlineStr">
        <is>
          <t>-</t>
        </is>
      </c>
      <c r="Y13" s="52" t="inlineStr">
        <is>
          <t>Horizon silhouette</t>
        </is>
      </c>
    </row>
    <row r="14" outlineLevel="1">
      <c r="A14" s="52" t="inlineStr">
        <is>
          <t>BKG-07</t>
        </is>
      </c>
      <c r="B14" s="52" t="inlineStr">
        <is>
          <t>Backdrop</t>
        </is>
      </c>
      <c r="C14" s="59" t="inlineStr">
        <is>
          <t>Sphere</t>
        </is>
      </c>
      <c r="D14" s="60" t="inlineStr">
        <is>
          <t>Hill</t>
        </is>
      </c>
      <c r="E14" s="52" t="inlineStr">
        <is>
          <t>BKG-02</t>
        </is>
      </c>
      <c r="F14" s="52" t="n">
        <v>2</v>
      </c>
      <c r="G14" s="54" t="n">
        <v>32.1602478</v>
      </c>
      <c r="H14" s="54" t="n">
        <v>9.974453929999999</v>
      </c>
      <c r="I14" s="54" t="n">
        <v>22</v>
      </c>
      <c r="J14" s="54" t="n">
        <v>0</v>
      </c>
      <c r="K14" s="54" t="n">
        <v>148.980927</v>
      </c>
      <c r="L14" s="54" t="n">
        <v>0</v>
      </c>
      <c r="M14" s="54" t="n">
        <v>-23.6332684</v>
      </c>
      <c r="N14" s="54" t="n">
        <v>-0.650000036</v>
      </c>
      <c r="O14" s="54" t="n">
        <v>39.3027344</v>
      </c>
      <c r="P14" s="52" t="inlineStr">
        <is>
          <t>Gouraud</t>
        </is>
      </c>
      <c r="Q14" s="52" t="inlineStr">
        <is>
          <t>Ground</t>
        </is>
      </c>
      <c r="R14" s="54" t="n">
        <v>0.95</v>
      </c>
      <c r="S14" s="54" t="n">
        <v>0</v>
      </c>
      <c r="T14" s="54" t="n">
        <v>0.1</v>
      </c>
      <c r="U14" s="54" t="n">
        <v>0</v>
      </c>
      <c r="V14" s="52" t="inlineStr">
        <is>
          <t>No</t>
        </is>
      </c>
      <c r="W14" s="52" t="inlineStr">
        <is>
          <t>No</t>
        </is>
      </c>
      <c r="X14" s="52" t="inlineStr">
        <is>
          <t>-</t>
        </is>
      </c>
      <c r="Y14" s="52" t="inlineStr">
        <is>
          <t>Horizon silhouette</t>
        </is>
      </c>
    </row>
    <row r="15" outlineLevel="1">
      <c r="A15" s="52" t="inlineStr">
        <is>
          <t>BKG-08</t>
        </is>
      </c>
      <c r="B15" s="52" t="inlineStr">
        <is>
          <t>Backdrop</t>
        </is>
      </c>
      <c r="C15" s="59" t="inlineStr">
        <is>
          <t>Sphere</t>
        </is>
      </c>
      <c r="D15" s="60" t="inlineStr">
        <is>
          <t>Hill</t>
        </is>
      </c>
      <c r="E15" s="52" t="inlineStr">
        <is>
          <t>BKG-02</t>
        </is>
      </c>
      <c r="F15" s="52" t="n">
        <v>2</v>
      </c>
      <c r="G15" s="54" t="n">
        <v>32.9546013</v>
      </c>
      <c r="H15" s="54" t="n">
        <v>7.21790791</v>
      </c>
      <c r="I15" s="54" t="n">
        <v>18.7220535</v>
      </c>
      <c r="J15" s="54" t="n">
        <v>0</v>
      </c>
      <c r="K15" s="54" t="n">
        <v>119.035316</v>
      </c>
      <c r="L15" s="54" t="n">
        <v>0</v>
      </c>
      <c r="M15" s="54" t="n">
        <v>-34.4141617</v>
      </c>
      <c r="N15" s="54" t="n">
        <v>-0.650000036</v>
      </c>
      <c r="O15" s="54" t="n">
        <v>19.1038227</v>
      </c>
      <c r="P15" s="52" t="inlineStr">
        <is>
          <t>Gouraud</t>
        </is>
      </c>
      <c r="Q15" s="52" t="inlineStr">
        <is>
          <t>Ground</t>
        </is>
      </c>
      <c r="R15" s="54" t="n">
        <v>0.95</v>
      </c>
      <c r="S15" s="54" t="n">
        <v>0</v>
      </c>
      <c r="T15" s="54" t="n">
        <v>0.1</v>
      </c>
      <c r="U15" s="54" t="n">
        <v>0</v>
      </c>
      <c r="V15" s="52" t="inlineStr">
        <is>
          <t>No</t>
        </is>
      </c>
      <c r="W15" s="52" t="inlineStr">
        <is>
          <t>No</t>
        </is>
      </c>
      <c r="X15" s="52" t="inlineStr">
        <is>
          <t>-</t>
        </is>
      </c>
      <c r="Y15" s="52" t="inlineStr">
        <is>
          <t>Horizon silhouette</t>
        </is>
      </c>
    </row>
    <row r="16" outlineLevel="1">
      <c r="A16" s="52" t="inlineStr">
        <is>
          <t>BKG-09</t>
        </is>
      </c>
      <c r="B16" s="52" t="inlineStr">
        <is>
          <t>Backdrop</t>
        </is>
      </c>
      <c r="C16" s="59" t="inlineStr">
        <is>
          <t>Sphere</t>
        </is>
      </c>
      <c r="D16" s="60" t="inlineStr">
        <is>
          <t>Hill</t>
        </is>
      </c>
      <c r="E16" s="52" t="inlineStr">
        <is>
          <t>BKG-02</t>
        </is>
      </c>
      <c r="F16" s="52" t="n">
        <v>2</v>
      </c>
      <c r="G16" s="54" t="n">
        <v>29.4193439</v>
      </c>
      <c r="H16" s="54" t="n">
        <v>6.11117649</v>
      </c>
      <c r="I16" s="54" t="n">
        <v>18.4222183</v>
      </c>
      <c r="J16" s="54" t="n">
        <v>0</v>
      </c>
      <c r="K16" s="54" t="n">
        <v>91.6000519</v>
      </c>
      <c r="L16" s="54" t="n">
        <v>0</v>
      </c>
      <c r="M16" s="54" t="n">
        <v>-39.1958199</v>
      </c>
      <c r="N16" s="54" t="n">
        <v>-0.650000036</v>
      </c>
      <c r="O16" s="54" t="n">
        <v>1.09487176</v>
      </c>
      <c r="P16" s="52" t="inlineStr">
        <is>
          <t>Gouraud</t>
        </is>
      </c>
      <c r="Q16" s="52" t="inlineStr">
        <is>
          <t>Ground</t>
        </is>
      </c>
      <c r="R16" s="54" t="n">
        <v>0.95</v>
      </c>
      <c r="S16" s="54" t="n">
        <v>0</v>
      </c>
      <c r="T16" s="54" t="n">
        <v>0.1</v>
      </c>
      <c r="U16" s="54" t="n">
        <v>0</v>
      </c>
      <c r="V16" s="52" t="inlineStr">
        <is>
          <t>No</t>
        </is>
      </c>
      <c r="W16" s="52" t="inlineStr">
        <is>
          <t>No</t>
        </is>
      </c>
      <c r="X16" s="52" t="inlineStr">
        <is>
          <t>-</t>
        </is>
      </c>
      <c r="Y16" s="52" t="inlineStr">
        <is>
          <t>Horizon silhouette</t>
        </is>
      </c>
    </row>
    <row r="17" outlineLevel="1">
      <c r="A17" s="52" t="inlineStr">
        <is>
          <t>BKG-10</t>
        </is>
      </c>
      <c r="B17" s="52" t="inlineStr">
        <is>
          <t>Backdrop</t>
        </is>
      </c>
      <c r="C17" s="59" t="inlineStr">
        <is>
          <t>Sphere</t>
        </is>
      </c>
      <c r="D17" s="60" t="inlineStr">
        <is>
          <t>Hill</t>
        </is>
      </c>
      <c r="E17" s="52" t="inlineStr">
        <is>
          <t>BKG-02</t>
        </is>
      </c>
      <c r="F17" s="52" t="n">
        <v>2</v>
      </c>
      <c r="G17" s="54" t="n">
        <v>32.0879478</v>
      </c>
      <c r="H17" s="54" t="n">
        <v>6.41409492</v>
      </c>
      <c r="I17" s="54" t="n">
        <v>16.257515</v>
      </c>
      <c r="J17" s="54" t="n">
        <v>0</v>
      </c>
      <c r="K17" s="54" t="n">
        <v>67.85856630000001</v>
      </c>
      <c r="L17" s="54" t="n">
        <v>0</v>
      </c>
      <c r="M17" s="54" t="n">
        <v>-35.3170052</v>
      </c>
      <c r="N17" s="54" t="n">
        <v>-0.650000036</v>
      </c>
      <c r="O17" s="54" t="n">
        <v>-14.3705044</v>
      </c>
      <c r="P17" s="52" t="inlineStr">
        <is>
          <t>Gouraud</t>
        </is>
      </c>
      <c r="Q17" s="52" t="inlineStr">
        <is>
          <t>Ground</t>
        </is>
      </c>
      <c r="R17" s="54" t="n">
        <v>0.95</v>
      </c>
      <c r="S17" s="54" t="n">
        <v>0</v>
      </c>
      <c r="T17" s="54" t="n">
        <v>0.1</v>
      </c>
      <c r="U17" s="54" t="n">
        <v>0</v>
      </c>
      <c r="V17" s="52" t="inlineStr">
        <is>
          <t>No</t>
        </is>
      </c>
      <c r="W17" s="52" t="inlineStr">
        <is>
          <t>No</t>
        </is>
      </c>
      <c r="X17" s="52" t="inlineStr">
        <is>
          <t>-</t>
        </is>
      </c>
      <c r="Y17" s="52" t="inlineStr">
        <is>
          <t>Horizon silhouette</t>
        </is>
      </c>
    </row>
    <row r="18" outlineLevel="1">
      <c r="A18" s="52" t="inlineStr">
        <is>
          <t>BKG-11</t>
        </is>
      </c>
      <c r="B18" s="52" t="inlineStr">
        <is>
          <t>Backdrop</t>
        </is>
      </c>
      <c r="C18" s="59" t="inlineStr">
        <is>
          <t>Sphere</t>
        </is>
      </c>
      <c r="D18" s="60" t="inlineStr">
        <is>
          <t>Hill</t>
        </is>
      </c>
      <c r="E18" s="52" t="inlineStr">
        <is>
          <t>BKG-02</t>
        </is>
      </c>
      <c r="F18" s="52" t="n">
        <v>2</v>
      </c>
      <c r="G18" s="54" t="n">
        <v>34.4378433</v>
      </c>
      <c r="H18" s="54" t="n">
        <v>6.79173374</v>
      </c>
      <c r="I18" s="54" t="n">
        <v>19.9383392</v>
      </c>
      <c r="J18" s="54" t="n">
        <v>0</v>
      </c>
      <c r="K18" s="54" t="n">
        <v>25.0057011</v>
      </c>
      <c r="L18" s="54" t="n">
        <v>0</v>
      </c>
      <c r="M18" s="54" t="n">
        <v>-16.8953075</v>
      </c>
      <c r="N18" s="54" t="n">
        <v>-0.650000036</v>
      </c>
      <c r="O18" s="54" t="n">
        <v>-36.2226906</v>
      </c>
      <c r="P18" s="52" t="inlineStr">
        <is>
          <t>Gouraud</t>
        </is>
      </c>
      <c r="Q18" s="52" t="inlineStr">
        <is>
          <t>Ground</t>
        </is>
      </c>
      <c r="R18" s="54" t="n">
        <v>0.95</v>
      </c>
      <c r="S18" s="54" t="n">
        <v>0</v>
      </c>
      <c r="T18" s="54" t="n">
        <v>0.1</v>
      </c>
      <c r="U18" s="54" t="n">
        <v>0</v>
      </c>
      <c r="V18" s="52" t="inlineStr">
        <is>
          <t>No</t>
        </is>
      </c>
      <c r="W18" s="52" t="inlineStr">
        <is>
          <t>No</t>
        </is>
      </c>
      <c r="X18" s="52" t="inlineStr">
        <is>
          <t>-</t>
        </is>
      </c>
      <c r="Y18" s="52" t="inlineStr">
        <is>
          <t>Horizon silhouette</t>
        </is>
      </c>
    </row>
    <row r="19" outlineLevel="1">
      <c r="A19" s="52" t="inlineStr">
        <is>
          <t>BKG-12</t>
        </is>
      </c>
      <c r="B19" s="52" t="inlineStr">
        <is>
          <t>Backdrop</t>
        </is>
      </c>
      <c r="C19" s="59" t="inlineStr">
        <is>
          <t>Sphere</t>
        </is>
      </c>
      <c r="D19" s="60" t="inlineStr">
        <is>
          <t>Hill</t>
        </is>
      </c>
      <c r="E19" s="52" t="inlineStr">
        <is>
          <t>BKG-02</t>
        </is>
      </c>
      <c r="F19" s="52" t="n">
        <v>2</v>
      </c>
      <c r="G19" s="54" t="n">
        <v>29.5112667</v>
      </c>
      <c r="H19" s="54" t="n">
        <v>10.6624222</v>
      </c>
      <c r="I19" s="54" t="n">
        <v>22</v>
      </c>
      <c r="J19" s="54" t="n">
        <v>0</v>
      </c>
      <c r="K19" s="54" t="n">
        <v>-3.15560246</v>
      </c>
      <c r="L19" s="54" t="n">
        <v>0</v>
      </c>
      <c r="M19" s="54" t="n">
        <v>2.59081149</v>
      </c>
      <c r="N19" s="54" t="n">
        <v>-0.650000036</v>
      </c>
      <c r="O19" s="54" t="n">
        <v>-46.9933815</v>
      </c>
      <c r="P19" s="52" t="inlineStr">
        <is>
          <t>Gouraud</t>
        </is>
      </c>
      <c r="Q19" s="52" t="inlineStr">
        <is>
          <t>Ground</t>
        </is>
      </c>
      <c r="R19" s="54" t="n">
        <v>0.95</v>
      </c>
      <c r="S19" s="54" t="n">
        <v>0</v>
      </c>
      <c r="T19" s="54" t="n">
        <v>0.1</v>
      </c>
      <c r="U19" s="54" t="n">
        <v>0</v>
      </c>
      <c r="V19" s="52" t="inlineStr">
        <is>
          <t>No</t>
        </is>
      </c>
      <c r="W19" s="52" t="inlineStr">
        <is>
          <t>No</t>
        </is>
      </c>
      <c r="X19" s="52" t="inlineStr">
        <is>
          <t>-</t>
        </is>
      </c>
      <c r="Y19" s="52" t="inlineStr">
        <is>
          <t>Horizon silhouette</t>
        </is>
      </c>
    </row>
    <row r="20" outlineLevel="1">
      <c r="A20" s="52" t="inlineStr">
        <is>
          <t>BKG-13</t>
        </is>
      </c>
      <c r="B20" s="52" t="inlineStr">
        <is>
          <t>Backdrop</t>
        </is>
      </c>
      <c r="C20" s="59" t="inlineStr">
        <is>
          <t>Sphere</t>
        </is>
      </c>
      <c r="D20" s="60" t="inlineStr">
        <is>
          <t>Hill</t>
        </is>
      </c>
      <c r="E20" s="52" t="inlineStr">
        <is>
          <t>BKG-02</t>
        </is>
      </c>
      <c r="F20" s="52" t="n">
        <v>2</v>
      </c>
      <c r="G20" s="54" t="n">
        <v>38.5009537</v>
      </c>
      <c r="H20" s="54" t="n">
        <v>10.8172531</v>
      </c>
      <c r="I20" s="54" t="n">
        <v>22</v>
      </c>
      <c r="J20" s="54" t="n">
        <v>0</v>
      </c>
      <c r="K20" s="54" t="n">
        <v>-26.4458389</v>
      </c>
      <c r="L20" s="54" t="n">
        <v>0</v>
      </c>
      <c r="M20" s="54" t="n">
        <v>18.6126251</v>
      </c>
      <c r="N20" s="54" t="n">
        <v>-0.650000036</v>
      </c>
      <c r="O20" s="54" t="n">
        <v>-37.419693</v>
      </c>
      <c r="P20" s="52" t="inlineStr">
        <is>
          <t>Gouraud</t>
        </is>
      </c>
      <c r="Q20" s="52" t="inlineStr">
        <is>
          <t>Ground</t>
        </is>
      </c>
      <c r="R20" s="54" t="n">
        <v>0.95</v>
      </c>
      <c r="S20" s="54" t="n">
        <v>0</v>
      </c>
      <c r="T20" s="54" t="n">
        <v>0.1</v>
      </c>
      <c r="U20" s="54" t="n">
        <v>0</v>
      </c>
      <c r="V20" s="52" t="inlineStr">
        <is>
          <t>No</t>
        </is>
      </c>
      <c r="W20" s="52" t="inlineStr">
        <is>
          <t>No</t>
        </is>
      </c>
      <c r="X20" s="52" t="inlineStr">
        <is>
          <t>-</t>
        </is>
      </c>
      <c r="Y20" s="52" t="inlineStr">
        <is>
          <t>Horizon silhouette</t>
        </is>
      </c>
    </row>
    <row r="21" outlineLevel="1">
      <c r="A21" s="52" t="inlineStr">
        <is>
          <t>BKG-14</t>
        </is>
      </c>
      <c r="B21" s="52" t="inlineStr">
        <is>
          <t>Backdrop</t>
        </is>
      </c>
      <c r="C21" s="59" t="inlineStr">
        <is>
          <t>Sphere</t>
        </is>
      </c>
      <c r="D21" s="60" t="inlineStr">
        <is>
          <t>Hill</t>
        </is>
      </c>
      <c r="E21" s="52" t="inlineStr">
        <is>
          <t>BKG-02</t>
        </is>
      </c>
      <c r="F21" s="52" t="n">
        <v>2</v>
      </c>
      <c r="G21" s="54" t="n">
        <v>35.2381668</v>
      </c>
      <c r="H21" s="54" t="n">
        <v>8.404826160000001</v>
      </c>
      <c r="I21" s="54" t="n">
        <v>17.5595856</v>
      </c>
      <c r="J21" s="54" t="n">
        <v>0</v>
      </c>
      <c r="K21" s="54" t="n">
        <v>-62.6182442</v>
      </c>
      <c r="L21" s="54" t="n">
        <v>0</v>
      </c>
      <c r="M21" s="54" t="n">
        <v>34.4349785</v>
      </c>
      <c r="N21" s="54" t="n">
        <v>-0.650000036</v>
      </c>
      <c r="O21" s="54" t="n">
        <v>-17.8354874</v>
      </c>
      <c r="P21" s="52" t="inlineStr">
        <is>
          <t>Gouraud</t>
        </is>
      </c>
      <c r="Q21" s="52" t="inlineStr">
        <is>
          <t>Ground</t>
        </is>
      </c>
      <c r="R21" s="54" t="n">
        <v>0.95</v>
      </c>
      <c r="S21" s="54" t="n">
        <v>0</v>
      </c>
      <c r="T21" s="54" t="n">
        <v>0.1</v>
      </c>
      <c r="U21" s="54" t="n">
        <v>0</v>
      </c>
      <c r="V21" s="52" t="inlineStr">
        <is>
          <t>No</t>
        </is>
      </c>
      <c r="W21" s="52" t="inlineStr">
        <is>
          <t>No</t>
        </is>
      </c>
      <c r="X21" s="52" t="inlineStr">
        <is>
          <t>-</t>
        </is>
      </c>
      <c r="Y21" s="52" t="inlineStr">
        <is>
          <t>Horizon silhouette</t>
        </is>
      </c>
    </row>
    <row r="22" outlineLevel="1">
      <c r="A22" s="52" t="inlineStr">
        <is>
          <t>BKG-15</t>
        </is>
      </c>
      <c r="B22" s="52" t="inlineStr">
        <is>
          <t>Backdrop</t>
        </is>
      </c>
      <c r="C22" s="59" t="inlineStr">
        <is>
          <t>Sphere</t>
        </is>
      </c>
      <c r="D22" s="60" t="inlineStr">
        <is>
          <t>Far hill</t>
        </is>
      </c>
      <c r="E22" s="52" t="inlineStr">
        <is>
          <t>BKG-02</t>
        </is>
      </c>
      <c r="F22" s="52" t="n">
        <v>2</v>
      </c>
      <c r="G22" s="54" t="n">
        <v>65.8676529</v>
      </c>
      <c r="H22" s="54" t="n">
        <v>22.7499428</v>
      </c>
      <c r="I22" s="54" t="n">
        <v>30</v>
      </c>
      <c r="J22" s="54" t="n">
        <v>0</v>
      </c>
      <c r="K22" s="54" t="n">
        <v>-104.996887</v>
      </c>
      <c r="L22" s="54" t="n">
        <v>0</v>
      </c>
      <c r="M22" s="54" t="n">
        <v>73.5070496</v>
      </c>
      <c r="N22" s="54" t="n">
        <v>-0.650000036</v>
      </c>
      <c r="O22" s="54" t="n">
        <v>19.6918736</v>
      </c>
      <c r="P22" s="52" t="inlineStr">
        <is>
          <t>Gouraud</t>
        </is>
      </c>
      <c r="Q22" s="52" t="inlineStr">
        <is>
          <t>Ground</t>
        </is>
      </c>
      <c r="R22" s="54" t="n">
        <v>0.95</v>
      </c>
      <c r="S22" s="54" t="n">
        <v>0</v>
      </c>
      <c r="T22" s="54" t="n">
        <v>0.09</v>
      </c>
      <c r="U22" s="54" t="n">
        <v>0</v>
      </c>
      <c r="V22" s="52" t="inlineStr">
        <is>
          <t>No</t>
        </is>
      </c>
      <c r="W22" s="52" t="inlineStr">
        <is>
          <t>No</t>
        </is>
      </c>
      <c r="X22" s="52" t="inlineStr">
        <is>
          <t>-</t>
        </is>
      </c>
      <c r="Y22" s="52" t="inlineStr">
        <is>
          <t>Horizon silhouette</t>
        </is>
      </c>
    </row>
    <row r="23" outlineLevel="1">
      <c r="A23" s="52" t="inlineStr">
        <is>
          <t>BKG-16</t>
        </is>
      </c>
      <c r="B23" s="52" t="inlineStr">
        <is>
          <t>Backdrop</t>
        </is>
      </c>
      <c r="C23" s="59" t="inlineStr">
        <is>
          <t>Sphere</t>
        </is>
      </c>
      <c r="D23" s="60" t="inlineStr">
        <is>
          <t>Far hill</t>
        </is>
      </c>
      <c r="E23" s="52" t="inlineStr">
        <is>
          <t>BKG-02</t>
        </is>
      </c>
      <c r="F23" s="52" t="n">
        <v>2</v>
      </c>
      <c r="G23" s="54" t="n">
        <v>68.6959229</v>
      </c>
      <c r="H23" s="54" t="n">
        <v>21.9504242</v>
      </c>
      <c r="I23" s="54" t="n">
        <v>30</v>
      </c>
      <c r="J23" s="54" t="n">
        <v>0</v>
      </c>
      <c r="K23" s="54" t="n">
        <v>-159.692093</v>
      </c>
      <c r="L23" s="54" t="n">
        <v>0</v>
      </c>
      <c r="M23" s="54" t="n">
        <v>23.514452</v>
      </c>
      <c r="N23" s="54" t="n">
        <v>-0.650000036</v>
      </c>
      <c r="O23" s="54" t="n">
        <v>63.540905</v>
      </c>
      <c r="P23" s="52" t="inlineStr">
        <is>
          <t>Gouraud</t>
        </is>
      </c>
      <c r="Q23" s="52" t="inlineStr">
        <is>
          <t>Ground</t>
        </is>
      </c>
      <c r="R23" s="54" t="n">
        <v>0.95</v>
      </c>
      <c r="S23" s="54" t="n">
        <v>0</v>
      </c>
      <c r="T23" s="54" t="n">
        <v>0.09</v>
      </c>
      <c r="U23" s="54" t="n">
        <v>0</v>
      </c>
      <c r="V23" s="52" t="inlineStr">
        <is>
          <t>No</t>
        </is>
      </c>
      <c r="W23" s="52" t="inlineStr">
        <is>
          <t>No</t>
        </is>
      </c>
      <c r="X23" s="52" t="inlineStr">
        <is>
          <t>-</t>
        </is>
      </c>
      <c r="Y23" s="52" t="inlineStr">
        <is>
          <t>Horizon silhouette</t>
        </is>
      </c>
    </row>
    <row r="24" outlineLevel="1">
      <c r="A24" s="52" t="inlineStr">
        <is>
          <t>BKG-17</t>
        </is>
      </c>
      <c r="B24" s="52" t="inlineStr">
        <is>
          <t>Backdrop</t>
        </is>
      </c>
      <c r="C24" s="59" t="inlineStr">
        <is>
          <t>Sphere</t>
        </is>
      </c>
      <c r="D24" s="60" t="inlineStr">
        <is>
          <t>Far hill</t>
        </is>
      </c>
      <c r="E24" s="52" t="inlineStr">
        <is>
          <t>BKG-02</t>
        </is>
      </c>
      <c r="F24" s="52" t="n">
        <v>2</v>
      </c>
      <c r="G24" s="54" t="n">
        <v>63.4834595</v>
      </c>
      <c r="H24" s="54" t="n">
        <v>16.7874069</v>
      </c>
      <c r="I24" s="54" t="n">
        <v>30</v>
      </c>
      <c r="J24" s="54" t="n">
        <v>0</v>
      </c>
      <c r="K24" s="54" t="n">
        <v>167.355301</v>
      </c>
      <c r="L24" s="54" t="n">
        <v>0</v>
      </c>
      <c r="M24" s="54" t="n">
        <v>-14.751977</v>
      </c>
      <c r="N24" s="54" t="n">
        <v>-0.650000036</v>
      </c>
      <c r="O24" s="54" t="n">
        <v>65.7555923</v>
      </c>
      <c r="P24" s="52" t="inlineStr">
        <is>
          <t>Gouraud</t>
        </is>
      </c>
      <c r="Q24" s="52" t="inlineStr">
        <is>
          <t>Ground</t>
        </is>
      </c>
      <c r="R24" s="54" t="n">
        <v>0.95</v>
      </c>
      <c r="S24" s="54" t="n">
        <v>0</v>
      </c>
      <c r="T24" s="54" t="n">
        <v>0.09</v>
      </c>
      <c r="U24" s="54" t="n">
        <v>0</v>
      </c>
      <c r="V24" s="52" t="inlineStr">
        <is>
          <t>No</t>
        </is>
      </c>
      <c r="W24" s="52" t="inlineStr">
        <is>
          <t>No</t>
        </is>
      </c>
      <c r="X24" s="52" t="inlineStr">
        <is>
          <t>-</t>
        </is>
      </c>
      <c r="Y24" s="52" t="inlineStr">
        <is>
          <t>Horizon silhouette</t>
        </is>
      </c>
    </row>
    <row r="25" outlineLevel="1">
      <c r="A25" s="52" t="inlineStr">
        <is>
          <t>BKG-18</t>
        </is>
      </c>
      <c r="B25" s="52" t="inlineStr">
        <is>
          <t>Backdrop</t>
        </is>
      </c>
      <c r="C25" s="59" t="inlineStr">
        <is>
          <t>Sphere</t>
        </is>
      </c>
      <c r="D25" s="60" t="inlineStr">
        <is>
          <t>Far hill</t>
        </is>
      </c>
      <c r="E25" s="52" t="inlineStr">
        <is>
          <t>BKG-02</t>
        </is>
      </c>
      <c r="F25" s="52" t="n">
        <v>2</v>
      </c>
      <c r="G25" s="54" t="n">
        <v>52.1055298</v>
      </c>
      <c r="H25" s="54" t="n">
        <v>22.2848396</v>
      </c>
      <c r="I25" s="54" t="n">
        <v>30</v>
      </c>
      <c r="J25" s="54" t="n">
        <v>0</v>
      </c>
      <c r="K25" s="54" t="n">
        <v>108.252098</v>
      </c>
      <c r="L25" s="54" t="n">
        <v>0</v>
      </c>
      <c r="M25" s="54" t="n">
        <v>-61.3449783</v>
      </c>
      <c r="N25" s="54" t="n">
        <v>-0.650000036</v>
      </c>
      <c r="O25" s="54" t="n">
        <v>20.231039</v>
      </c>
      <c r="P25" s="52" t="inlineStr">
        <is>
          <t>Gouraud</t>
        </is>
      </c>
      <c r="Q25" s="52" t="inlineStr">
        <is>
          <t>Ground</t>
        </is>
      </c>
      <c r="R25" s="54" t="n">
        <v>0.95</v>
      </c>
      <c r="S25" s="54" t="n">
        <v>0</v>
      </c>
      <c r="T25" s="54" t="n">
        <v>0.09</v>
      </c>
      <c r="U25" s="54" t="n">
        <v>0</v>
      </c>
      <c r="V25" s="52" t="inlineStr">
        <is>
          <t>No</t>
        </is>
      </c>
      <c r="W25" s="52" t="inlineStr">
        <is>
          <t>No</t>
        </is>
      </c>
      <c r="X25" s="52" t="inlineStr">
        <is>
          <t>-</t>
        </is>
      </c>
      <c r="Y25" s="52" t="inlineStr">
        <is>
          <t>Horizon silhouette</t>
        </is>
      </c>
    </row>
    <row r="26" outlineLevel="1">
      <c r="A26" s="52" t="inlineStr">
        <is>
          <t>BKG-19</t>
        </is>
      </c>
      <c r="B26" s="52" t="inlineStr">
        <is>
          <t>Backdrop</t>
        </is>
      </c>
      <c r="C26" s="59" t="inlineStr">
        <is>
          <t>Sphere</t>
        </is>
      </c>
      <c r="D26" s="60" t="inlineStr">
        <is>
          <t>Far hill</t>
        </is>
      </c>
      <c r="E26" s="52" t="inlineStr">
        <is>
          <t>BKG-02</t>
        </is>
      </c>
      <c r="F26" s="52" t="n">
        <v>2</v>
      </c>
      <c r="G26" s="54" t="n">
        <v>65.48133850000001</v>
      </c>
      <c r="H26" s="54" t="n">
        <v>16.5486183</v>
      </c>
      <c r="I26" s="54" t="n">
        <v>30</v>
      </c>
      <c r="J26" s="54" t="n">
        <v>0</v>
      </c>
      <c r="K26" s="54" t="n">
        <v>62.7023926</v>
      </c>
      <c r="L26" s="54" t="n">
        <v>0</v>
      </c>
      <c r="M26" s="54" t="n">
        <v>-58.4299507</v>
      </c>
      <c r="N26" s="54" t="n">
        <v>-0.650000036</v>
      </c>
      <c r="O26" s="54" t="n">
        <v>-30.1548557</v>
      </c>
      <c r="P26" s="52" t="inlineStr">
        <is>
          <t>Gouraud</t>
        </is>
      </c>
      <c r="Q26" s="52" t="inlineStr">
        <is>
          <t>Ground</t>
        </is>
      </c>
      <c r="R26" s="54" t="n">
        <v>0.95</v>
      </c>
      <c r="S26" s="54" t="n">
        <v>0</v>
      </c>
      <c r="T26" s="54" t="n">
        <v>0.09</v>
      </c>
      <c r="U26" s="54" t="n">
        <v>0</v>
      </c>
      <c r="V26" s="52" t="inlineStr">
        <is>
          <t>No</t>
        </is>
      </c>
      <c r="W26" s="52" t="inlineStr">
        <is>
          <t>No</t>
        </is>
      </c>
      <c r="X26" s="52" t="inlineStr">
        <is>
          <t>-</t>
        </is>
      </c>
      <c r="Y26" s="52" t="inlineStr">
        <is>
          <t>Horizon silhouette</t>
        </is>
      </c>
    </row>
    <row r="27" outlineLevel="1">
      <c r="A27" s="52" t="inlineStr">
        <is>
          <t>BKG-20</t>
        </is>
      </c>
      <c r="B27" s="52" t="inlineStr">
        <is>
          <t>Backdrop</t>
        </is>
      </c>
      <c r="C27" s="59" t="inlineStr">
        <is>
          <t>Sphere</t>
        </is>
      </c>
      <c r="D27" s="60" t="inlineStr">
        <is>
          <t>Far hill</t>
        </is>
      </c>
      <c r="E27" s="52" t="inlineStr">
        <is>
          <t>BKG-02</t>
        </is>
      </c>
      <c r="F27" s="52" t="n">
        <v>2</v>
      </c>
      <c r="G27" s="54" t="n">
        <v>54.5567284</v>
      </c>
      <c r="H27" s="54" t="n">
        <v>26.0563908</v>
      </c>
      <c r="I27" s="54" t="n">
        <v>30</v>
      </c>
      <c r="J27" s="54" t="n">
        <v>0</v>
      </c>
      <c r="K27" s="54" t="n">
        <v>28.9793167</v>
      </c>
      <c r="L27" s="54" t="n">
        <v>0</v>
      </c>
      <c r="M27" s="54" t="n">
        <v>-32.3692131</v>
      </c>
      <c r="N27" s="54" t="n">
        <v>-0.650000036</v>
      </c>
      <c r="O27" s="54" t="n">
        <v>-58.4453545</v>
      </c>
      <c r="P27" s="52" t="inlineStr">
        <is>
          <t>Gouraud</t>
        </is>
      </c>
      <c r="Q27" s="52" t="inlineStr">
        <is>
          <t>Ground</t>
        </is>
      </c>
      <c r="R27" s="54" t="n">
        <v>0.95</v>
      </c>
      <c r="S27" s="54" t="n">
        <v>0</v>
      </c>
      <c r="T27" s="54" t="n">
        <v>0.09</v>
      </c>
      <c r="U27" s="54" t="n">
        <v>0</v>
      </c>
      <c r="V27" s="52" t="inlineStr">
        <is>
          <t>No</t>
        </is>
      </c>
      <c r="W27" s="52" t="inlineStr">
        <is>
          <t>No</t>
        </is>
      </c>
      <c r="X27" s="52" t="inlineStr">
        <is>
          <t>-</t>
        </is>
      </c>
      <c r="Y27" s="52" t="inlineStr">
        <is>
          <t>Horizon silhouette</t>
        </is>
      </c>
    </row>
    <row r="28" outlineLevel="1">
      <c r="A28" s="52" t="inlineStr">
        <is>
          <t>BKG-21</t>
        </is>
      </c>
      <c r="B28" s="52" t="inlineStr">
        <is>
          <t>Backdrop</t>
        </is>
      </c>
      <c r="C28" s="59" t="inlineStr">
        <is>
          <t>Sphere</t>
        </is>
      </c>
      <c r="D28" s="60" t="inlineStr">
        <is>
          <t>Far hill</t>
        </is>
      </c>
      <c r="E28" s="52" t="inlineStr">
        <is>
          <t>BKG-02</t>
        </is>
      </c>
      <c r="F28" s="52" t="n">
        <v>2</v>
      </c>
      <c r="G28" s="54" t="n">
        <v>53.728241</v>
      </c>
      <c r="H28" s="54" t="n">
        <v>25.9903221</v>
      </c>
      <c r="I28" s="54" t="n">
        <v>30</v>
      </c>
      <c r="J28" s="54" t="n">
        <v>0</v>
      </c>
      <c r="K28" s="54" t="n">
        <v>-19.9313393</v>
      </c>
      <c r="L28" s="54" t="n">
        <v>0</v>
      </c>
      <c r="M28" s="54" t="n">
        <v>25.8086662</v>
      </c>
      <c r="N28" s="54" t="n">
        <v>-0.650000036</v>
      </c>
      <c r="O28" s="54" t="n">
        <v>-71.173996</v>
      </c>
      <c r="P28" s="52" t="inlineStr">
        <is>
          <t>Gouraud</t>
        </is>
      </c>
      <c r="Q28" s="52" t="inlineStr">
        <is>
          <t>Ground</t>
        </is>
      </c>
      <c r="R28" s="54" t="n">
        <v>0.95</v>
      </c>
      <c r="S28" s="54" t="n">
        <v>0</v>
      </c>
      <c r="T28" s="54" t="n">
        <v>0.09</v>
      </c>
      <c r="U28" s="54" t="n">
        <v>0</v>
      </c>
      <c r="V28" s="52" t="inlineStr">
        <is>
          <t>No</t>
        </is>
      </c>
      <c r="W28" s="52" t="inlineStr">
        <is>
          <t>No</t>
        </is>
      </c>
      <c r="X28" s="52" t="inlineStr">
        <is>
          <t>-</t>
        </is>
      </c>
      <c r="Y28" s="52" t="inlineStr">
        <is>
          <t>Horizon silhouette</t>
        </is>
      </c>
    </row>
    <row r="29" outlineLevel="1">
      <c r="A29" s="52" t="inlineStr">
        <is>
          <t>BKG-22</t>
        </is>
      </c>
      <c r="B29" s="52" t="inlineStr">
        <is>
          <t>Backdrop</t>
        </is>
      </c>
      <c r="C29" s="59" t="inlineStr">
        <is>
          <t>Sphere</t>
        </is>
      </c>
      <c r="D29" s="60" t="inlineStr">
        <is>
          <t>Far hill</t>
        </is>
      </c>
      <c r="E29" s="52" t="inlineStr">
        <is>
          <t>BKG-02</t>
        </is>
      </c>
      <c r="F29" s="52" t="n">
        <v>2</v>
      </c>
      <c r="G29" s="54" t="n">
        <v>63.2710876</v>
      </c>
      <c r="H29" s="54" t="n">
        <v>18.8003197</v>
      </c>
      <c r="I29" s="54" t="n">
        <v>30</v>
      </c>
      <c r="J29" s="54" t="n">
        <v>0</v>
      </c>
      <c r="K29" s="54" t="n">
        <v>-58.2658806</v>
      </c>
      <c r="L29" s="54" t="n">
        <v>0</v>
      </c>
      <c r="M29" s="54" t="n">
        <v>57.3642807</v>
      </c>
      <c r="N29" s="54" t="n">
        <v>-0.650000036</v>
      </c>
      <c r="O29" s="54" t="n">
        <v>-35.4761047</v>
      </c>
      <c r="P29" s="52" t="inlineStr">
        <is>
          <t>Gouraud</t>
        </is>
      </c>
      <c r="Q29" s="52" t="inlineStr">
        <is>
          <t>Ground</t>
        </is>
      </c>
      <c r="R29" s="54" t="n">
        <v>0.95</v>
      </c>
      <c r="S29" s="54" t="n">
        <v>0</v>
      </c>
      <c r="T29" s="54" t="n">
        <v>0.09</v>
      </c>
      <c r="U29" s="54" t="n">
        <v>0</v>
      </c>
      <c r="V29" s="52" t="inlineStr">
        <is>
          <t>No</t>
        </is>
      </c>
      <c r="W29" s="52" t="inlineStr">
        <is>
          <t>No</t>
        </is>
      </c>
      <c r="X29" s="52" t="inlineStr">
        <is>
          <t>-</t>
        </is>
      </c>
      <c r="Y29" s="52" t="inlineStr">
        <is>
          <t>Horizon silhouette</t>
        </is>
      </c>
    </row>
    <row r="30" outlineLevel="1">
      <c r="A30" s="52" t="inlineStr">
        <is>
          <t>BKG-23</t>
        </is>
      </c>
      <c r="B30" s="52" t="inlineStr">
        <is>
          <t>Backdrop</t>
        </is>
      </c>
      <c r="C30" s="53" t="inlineStr">
        <is>
          <t>Group</t>
        </is>
      </c>
      <c r="D30" s="57" t="inlineStr">
        <is>
          <t>Treeline</t>
        </is>
      </c>
      <c r="E30" s="52" t="inlineStr">
        <is>
          <t>BKG-00</t>
        </is>
      </c>
      <c r="F30" s="52" t="n">
        <v>1</v>
      </c>
      <c r="G30" s="54" t="n">
        <v>1</v>
      </c>
      <c r="H30" s="54" t="n">
        <v>1</v>
      </c>
      <c r="I30" s="54" t="n">
        <v>1</v>
      </c>
      <c r="J30" s="54" t="n">
        <v>0</v>
      </c>
      <c r="K30" s="54" t="n">
        <v>0</v>
      </c>
      <c r="L30" s="54" t="n">
        <v>0</v>
      </c>
      <c r="M30" s="54" t="n">
        <v>0</v>
      </c>
      <c r="N30" s="54" t="n">
        <v>0</v>
      </c>
      <c r="O30" s="54" t="n">
        <v>0</v>
      </c>
      <c r="P30" s="52" t="inlineStr">
        <is>
          <t>-</t>
        </is>
      </c>
      <c r="Q30" s="52" t="inlineStr">
        <is>
          <t>Plain</t>
        </is>
      </c>
      <c r="R30" s="54" t="n">
        <v>0.5</v>
      </c>
      <c r="S30" s="54" t="n">
        <v>0</v>
      </c>
      <c r="T30" s="54" t="n">
        <v>0.2</v>
      </c>
      <c r="U30" s="54" t="n">
        <v>0</v>
      </c>
      <c r="V30" s="52" t="inlineStr">
        <is>
          <t>No</t>
        </is>
      </c>
      <c r="W30" s="52" t="inlineStr">
        <is>
          <t>No</t>
        </is>
      </c>
      <c r="X30" s="52" t="inlineStr">
        <is>
          <t>-</t>
        </is>
      </c>
      <c r="Y30" s="52" t="inlineStr">
        <is>
          <t>Ring of tall pines behind the fence</t>
        </is>
      </c>
    </row>
    <row r="31" outlineLevel="1">
      <c r="A31" s="52" t="inlineStr">
        <is>
          <t>BKG-24</t>
        </is>
      </c>
      <c r="B31" s="52" t="inlineStr">
        <is>
          <t>Backdrop</t>
        </is>
      </c>
      <c r="C31" s="53" t="inlineStr">
        <is>
          <t>Group</t>
        </is>
      </c>
      <c r="D31" s="60" t="inlineStr">
        <is>
          <t>Treeline pine</t>
        </is>
      </c>
      <c r="E31" s="52" t="inlineStr">
        <is>
          <t>BKG-23</t>
        </is>
      </c>
      <c r="F31" s="52" t="n">
        <v>2</v>
      </c>
      <c r="G31" s="54" t="n">
        <v>1</v>
      </c>
      <c r="H31" s="54" t="n">
        <v>1</v>
      </c>
      <c r="I31" s="54" t="n">
        <v>1</v>
      </c>
      <c r="J31" s="54" t="n">
        <v>0</v>
      </c>
      <c r="K31" s="54" t="n">
        <v>186.123886</v>
      </c>
      <c r="L31" s="54" t="n">
        <v>0</v>
      </c>
      <c r="M31" s="54" t="n">
        <v>25.2122498</v>
      </c>
      <c r="N31" s="54" t="n">
        <v>-0.350000024</v>
      </c>
      <c r="O31" s="54" t="n">
        <v>-0.750616968</v>
      </c>
      <c r="P31" s="52" t="inlineStr">
        <is>
          <t>-</t>
        </is>
      </c>
      <c r="Q31" s="52" t="inlineStr">
        <is>
          <t>Plain</t>
        </is>
      </c>
      <c r="R31" s="54" t="n">
        <v>0.5</v>
      </c>
      <c r="S31" s="54" t="n">
        <v>0</v>
      </c>
      <c r="T31" s="54" t="n">
        <v>0.2</v>
      </c>
      <c r="U31" s="54" t="n">
        <v>0</v>
      </c>
      <c r="V31" s="52" t="inlineStr">
        <is>
          <t>No</t>
        </is>
      </c>
      <c r="W31" s="52" t="inlineStr">
        <is>
          <t>No</t>
        </is>
      </c>
      <c r="X31" s="52" t="inlineStr">
        <is>
          <t>-</t>
        </is>
      </c>
      <c r="Y31" s="52" t="inlineStr">
        <is>
          <t>Two stacked cones</t>
        </is>
      </c>
    </row>
    <row r="32" outlineLevel="1">
      <c r="A32" s="52" t="inlineStr">
        <is>
          <t>BKG-25</t>
        </is>
      </c>
      <c r="B32" s="52" t="inlineStr">
        <is>
          <t>Backdrop</t>
        </is>
      </c>
      <c r="C32" s="61" t="inlineStr">
        <is>
          <t>Cone</t>
        </is>
      </c>
      <c r="D32" s="62" t="inlineStr">
        <is>
          <t>Pine crown</t>
        </is>
      </c>
      <c r="E32" s="52" t="inlineStr">
        <is>
          <t>BKG-24</t>
        </is>
      </c>
      <c r="F32" s="52" t="n">
        <v>3</v>
      </c>
      <c r="G32" s="54" t="n">
        <v>3.66741323</v>
      </c>
      <c r="H32" s="54" t="n">
        <v>3.66741323</v>
      </c>
      <c r="I32" s="54" t="n">
        <v>4.06035042</v>
      </c>
      <c r="J32" s="54" t="n">
        <v>-90</v>
      </c>
      <c r="K32" s="54" t="n">
        <v>0</v>
      </c>
      <c r="L32" s="54" t="n">
        <v>0</v>
      </c>
      <c r="M32" s="54" t="n">
        <v>0</v>
      </c>
      <c r="N32" s="54" t="n">
        <v>2.03017521</v>
      </c>
      <c r="O32" s="54" t="n">
        <v>0</v>
      </c>
      <c r="P32" s="52" t="inlineStr">
        <is>
          <t>Gouraud</t>
        </is>
      </c>
      <c r="Q32" s="52" t="inlineStr">
        <is>
          <t>Foliage</t>
        </is>
      </c>
      <c r="R32" s="54" t="n">
        <v>0.75</v>
      </c>
      <c r="S32" s="54" t="n">
        <v>0</v>
      </c>
      <c r="T32" s="54" t="n">
        <v>0.11</v>
      </c>
      <c r="U32" s="54" t="n">
        <v>0</v>
      </c>
      <c r="V32" s="52" t="inlineStr">
        <is>
          <t>No</t>
        </is>
      </c>
      <c r="W32" s="52" t="inlineStr">
        <is>
          <t>No</t>
        </is>
      </c>
      <c r="X32" s="52" t="inlineStr">
        <is>
          <t>-</t>
        </is>
      </c>
      <c r="Y32" s="52" t="inlineStr">
        <is>
          <t>Lower tier</t>
        </is>
      </c>
    </row>
    <row r="33" outlineLevel="1">
      <c r="A33" s="52" t="inlineStr">
        <is>
          <t>BKG-26</t>
        </is>
      </c>
      <c r="B33" s="52" t="inlineStr">
        <is>
          <t>Backdrop</t>
        </is>
      </c>
      <c r="C33" s="61" t="inlineStr">
        <is>
          <t>Cone</t>
        </is>
      </c>
      <c r="D33" s="62" t="inlineStr">
        <is>
          <t>Pine crown</t>
        </is>
      </c>
      <c r="E33" s="52" t="inlineStr">
        <is>
          <t>BKG-24</t>
        </is>
      </c>
      <c r="F33" s="52" t="n">
        <v>3</v>
      </c>
      <c r="G33" s="54" t="n">
        <v>2.38381863</v>
      </c>
      <c r="H33" s="54" t="n">
        <v>2.38381863</v>
      </c>
      <c r="I33" s="54" t="n">
        <v>3.6019237</v>
      </c>
      <c r="J33" s="54" t="n">
        <v>-90</v>
      </c>
      <c r="K33" s="54" t="n">
        <v>30</v>
      </c>
      <c r="L33" s="54" t="n">
        <v>0</v>
      </c>
      <c r="M33" s="54" t="n">
        <v>0</v>
      </c>
      <c r="N33" s="54" t="n">
        <v>4.74799061</v>
      </c>
      <c r="O33" s="54" t="n">
        <v>0</v>
      </c>
      <c r="P33" s="52" t="inlineStr">
        <is>
          <t>Gouraud</t>
        </is>
      </c>
      <c r="Q33" s="52" t="inlineStr">
        <is>
          <t>Foliage</t>
        </is>
      </c>
      <c r="R33" s="54" t="n">
        <v>0.75</v>
      </c>
      <c r="S33" s="54" t="n">
        <v>0</v>
      </c>
      <c r="T33" s="54" t="n">
        <v>0.11</v>
      </c>
      <c r="U33" s="54" t="n">
        <v>0</v>
      </c>
      <c r="V33" s="52" t="inlineStr">
        <is>
          <t>No</t>
        </is>
      </c>
      <c r="W33" s="52" t="inlineStr">
        <is>
          <t>No</t>
        </is>
      </c>
      <c r="X33" s="52" t="inlineStr">
        <is>
          <t>-</t>
        </is>
      </c>
      <c r="Y33" s="52" t="inlineStr">
        <is>
          <t>Upper tier</t>
        </is>
      </c>
    </row>
    <row r="34" outlineLevel="1">
      <c r="A34" s="52" t="inlineStr">
        <is>
          <t>BKG-27</t>
        </is>
      </c>
      <c r="B34" s="52" t="inlineStr">
        <is>
          <t>Backdrop</t>
        </is>
      </c>
      <c r="C34" s="53" t="inlineStr">
        <is>
          <t>Group</t>
        </is>
      </c>
      <c r="D34" s="60" t="inlineStr">
        <is>
          <t>Treeline pine</t>
        </is>
      </c>
      <c r="E34" s="52" t="inlineStr">
        <is>
          <t>BKG-23</t>
        </is>
      </c>
      <c r="F34" s="52" t="n">
        <v>2</v>
      </c>
      <c r="G34" s="54" t="n">
        <v>1</v>
      </c>
      <c r="H34" s="54" t="n">
        <v>1</v>
      </c>
      <c r="I34" s="54" t="n">
        <v>1</v>
      </c>
      <c r="J34" s="54" t="n">
        <v>0</v>
      </c>
      <c r="K34" s="54" t="n">
        <v>236.186493</v>
      </c>
      <c r="L34" s="54" t="n">
        <v>0</v>
      </c>
      <c r="M34" s="54" t="n">
        <v>26.3224106</v>
      </c>
      <c r="N34" s="54" t="n">
        <v>-0.350000024</v>
      </c>
      <c r="O34" s="54" t="n">
        <v>6.33366919</v>
      </c>
      <c r="P34" s="52" t="inlineStr">
        <is>
          <t>-</t>
        </is>
      </c>
      <c r="Q34" s="52" t="inlineStr">
        <is>
          <t>Plain</t>
        </is>
      </c>
      <c r="R34" s="54" t="n">
        <v>0.5</v>
      </c>
      <c r="S34" s="54" t="n">
        <v>0</v>
      </c>
      <c r="T34" s="54" t="n">
        <v>0.2</v>
      </c>
      <c r="U34" s="54" t="n">
        <v>0</v>
      </c>
      <c r="V34" s="52" t="inlineStr">
        <is>
          <t>No</t>
        </is>
      </c>
      <c r="W34" s="52" t="inlineStr">
        <is>
          <t>No</t>
        </is>
      </c>
      <c r="X34" s="52" t="inlineStr">
        <is>
          <t>-</t>
        </is>
      </c>
      <c r="Y34" s="52" t="inlineStr">
        <is>
          <t>Two stacked cones</t>
        </is>
      </c>
    </row>
    <row r="35" outlineLevel="1">
      <c r="A35" s="52" t="inlineStr">
        <is>
          <t>BKG-28</t>
        </is>
      </c>
      <c r="B35" s="52" t="inlineStr">
        <is>
          <t>Backdrop</t>
        </is>
      </c>
      <c r="C35" s="61" t="inlineStr">
        <is>
          <t>Cone</t>
        </is>
      </c>
      <c r="D35" s="62" t="inlineStr">
        <is>
          <t>Pine crown</t>
        </is>
      </c>
      <c r="E35" s="52" t="inlineStr">
        <is>
          <t>BKG-27</t>
        </is>
      </c>
      <c r="F35" s="52" t="n">
        <v>3</v>
      </c>
      <c r="G35" s="54" t="n">
        <v>4.16008949</v>
      </c>
      <c r="H35" s="54" t="n">
        <v>4.16008949</v>
      </c>
      <c r="I35" s="54" t="n">
        <v>4.6058135</v>
      </c>
      <c r="J35" s="54" t="n">
        <v>-90</v>
      </c>
      <c r="K35" s="54" t="n">
        <v>0</v>
      </c>
      <c r="L35" s="54" t="n">
        <v>0</v>
      </c>
      <c r="M35" s="54" t="n">
        <v>0</v>
      </c>
      <c r="N35" s="54" t="n">
        <v>2.30290675</v>
      </c>
      <c r="O35" s="54" t="n">
        <v>0</v>
      </c>
      <c r="P35" s="52" t="inlineStr">
        <is>
          <t>Gouraud</t>
        </is>
      </c>
      <c r="Q35" s="52" t="inlineStr">
        <is>
          <t>Foliage</t>
        </is>
      </c>
      <c r="R35" s="54" t="n">
        <v>0.75</v>
      </c>
      <c r="S35" s="54" t="n">
        <v>0</v>
      </c>
      <c r="T35" s="54" t="n">
        <v>0.11</v>
      </c>
      <c r="U35" s="54" t="n">
        <v>0</v>
      </c>
      <c r="V35" s="52" t="inlineStr">
        <is>
          <t>No</t>
        </is>
      </c>
      <c r="W35" s="52" t="inlineStr">
        <is>
          <t>No</t>
        </is>
      </c>
      <c r="X35" s="52" t="inlineStr">
        <is>
          <t>-</t>
        </is>
      </c>
      <c r="Y35" s="52" t="inlineStr">
        <is>
          <t>Lower tier</t>
        </is>
      </c>
    </row>
    <row r="36" outlineLevel="1">
      <c r="A36" s="52" t="inlineStr">
        <is>
          <t>BKG-29</t>
        </is>
      </c>
      <c r="B36" s="52" t="inlineStr">
        <is>
          <t>Backdrop</t>
        </is>
      </c>
      <c r="C36" s="61" t="inlineStr">
        <is>
          <t>Cone</t>
        </is>
      </c>
      <c r="D36" s="62" t="inlineStr">
        <is>
          <t>Pine crown</t>
        </is>
      </c>
      <c r="E36" s="52" t="inlineStr">
        <is>
          <t>BKG-27</t>
        </is>
      </c>
      <c r="F36" s="52" t="n">
        <v>3</v>
      </c>
      <c r="G36" s="54" t="n">
        <v>2.70405817</v>
      </c>
      <c r="H36" s="54" t="n">
        <v>2.70405817</v>
      </c>
      <c r="I36" s="54" t="n">
        <v>4.08580256</v>
      </c>
      <c r="J36" s="54" t="n">
        <v>-90</v>
      </c>
      <c r="K36" s="54" t="n">
        <v>30</v>
      </c>
      <c r="L36" s="54" t="n">
        <v>0</v>
      </c>
      <c r="M36" s="54" t="n">
        <v>0</v>
      </c>
      <c r="N36" s="54" t="n">
        <v>5.3858304</v>
      </c>
      <c r="O36" s="54" t="n">
        <v>0</v>
      </c>
      <c r="P36" s="52" t="inlineStr">
        <is>
          <t>Gouraud</t>
        </is>
      </c>
      <c r="Q36" s="52" t="inlineStr">
        <is>
          <t>Foliage</t>
        </is>
      </c>
      <c r="R36" s="54" t="n">
        <v>0.75</v>
      </c>
      <c r="S36" s="54" t="n">
        <v>0</v>
      </c>
      <c r="T36" s="54" t="n">
        <v>0.11</v>
      </c>
      <c r="U36" s="54" t="n">
        <v>0</v>
      </c>
      <c r="V36" s="52" t="inlineStr">
        <is>
          <t>No</t>
        </is>
      </c>
      <c r="W36" s="52" t="inlineStr">
        <is>
          <t>No</t>
        </is>
      </c>
      <c r="X36" s="52" t="inlineStr">
        <is>
          <t>-</t>
        </is>
      </c>
      <c r="Y36" s="52" t="inlineStr">
        <is>
          <t>Upper tier</t>
        </is>
      </c>
    </row>
    <row r="37" outlineLevel="1">
      <c r="A37" s="52" t="inlineStr">
        <is>
          <t>BKG-30</t>
        </is>
      </c>
      <c r="B37" s="52" t="inlineStr">
        <is>
          <t>Backdrop</t>
        </is>
      </c>
      <c r="C37" s="53" t="inlineStr">
        <is>
          <t>Group</t>
        </is>
      </c>
      <c r="D37" s="60" t="inlineStr">
        <is>
          <t>Treeline pine</t>
        </is>
      </c>
      <c r="E37" s="52" t="inlineStr">
        <is>
          <t>BKG-23</t>
        </is>
      </c>
      <c r="F37" s="52" t="n">
        <v>2</v>
      </c>
      <c r="G37" s="54" t="n">
        <v>1</v>
      </c>
      <c r="H37" s="54" t="n">
        <v>1</v>
      </c>
      <c r="I37" s="54" t="n">
        <v>1</v>
      </c>
      <c r="J37" s="54" t="n">
        <v>0</v>
      </c>
      <c r="K37" s="54" t="n">
        <v>161.265518</v>
      </c>
      <c r="L37" s="54" t="n">
        <v>0</v>
      </c>
      <c r="M37" s="54" t="n">
        <v>23.2938366</v>
      </c>
      <c r="N37" s="54" t="n">
        <v>-0.350000024</v>
      </c>
      <c r="O37" s="54" t="n">
        <v>9.033065799999999</v>
      </c>
      <c r="P37" s="52" t="inlineStr">
        <is>
          <t>-</t>
        </is>
      </c>
      <c r="Q37" s="52" t="inlineStr">
        <is>
          <t>Plain</t>
        </is>
      </c>
      <c r="R37" s="54" t="n">
        <v>0.5</v>
      </c>
      <c r="S37" s="54" t="n">
        <v>0</v>
      </c>
      <c r="T37" s="54" t="n">
        <v>0.2</v>
      </c>
      <c r="U37" s="54" t="n">
        <v>0</v>
      </c>
      <c r="V37" s="52" t="inlineStr">
        <is>
          <t>No</t>
        </is>
      </c>
      <c r="W37" s="52" t="inlineStr">
        <is>
          <t>No</t>
        </is>
      </c>
      <c r="X37" s="52" t="inlineStr">
        <is>
          <t>-</t>
        </is>
      </c>
      <c r="Y37" s="52" t="inlineStr">
        <is>
          <t>Two stacked cones</t>
        </is>
      </c>
    </row>
    <row r="38" outlineLevel="1">
      <c r="A38" s="52" t="inlineStr">
        <is>
          <t>BKG-31</t>
        </is>
      </c>
      <c r="B38" s="52" t="inlineStr">
        <is>
          <t>Backdrop</t>
        </is>
      </c>
      <c r="C38" s="61" t="inlineStr">
        <is>
          <t>Cone</t>
        </is>
      </c>
      <c r="D38" s="62" t="inlineStr">
        <is>
          <t>Pine crown</t>
        </is>
      </c>
      <c r="E38" s="52" t="inlineStr">
        <is>
          <t>BKG-30</t>
        </is>
      </c>
      <c r="F38" s="52" t="n">
        <v>3</v>
      </c>
      <c r="G38" s="54" t="n">
        <v>3.19443941</v>
      </c>
      <c r="H38" s="54" t="n">
        <v>3.19443941</v>
      </c>
      <c r="I38" s="54" t="n">
        <v>3.53670096</v>
      </c>
      <c r="J38" s="54" t="n">
        <v>-90</v>
      </c>
      <c r="K38" s="54" t="n">
        <v>0</v>
      </c>
      <c r="L38" s="54" t="n">
        <v>0</v>
      </c>
      <c r="M38" s="54" t="n">
        <v>0</v>
      </c>
      <c r="N38" s="54" t="n">
        <v>1.76835048</v>
      </c>
      <c r="O38" s="54" t="n">
        <v>0</v>
      </c>
      <c r="P38" s="52" t="inlineStr">
        <is>
          <t>Gouraud</t>
        </is>
      </c>
      <c r="Q38" s="52" t="inlineStr">
        <is>
          <t>Foliage</t>
        </is>
      </c>
      <c r="R38" s="54" t="n">
        <v>0.75</v>
      </c>
      <c r="S38" s="54" t="n">
        <v>0</v>
      </c>
      <c r="T38" s="54" t="n">
        <v>0.11</v>
      </c>
      <c r="U38" s="54" t="n">
        <v>0</v>
      </c>
      <c r="V38" s="52" t="inlineStr">
        <is>
          <t>No</t>
        </is>
      </c>
      <c r="W38" s="52" t="inlineStr">
        <is>
          <t>No</t>
        </is>
      </c>
      <c r="X38" s="52" t="inlineStr">
        <is>
          <t>-</t>
        </is>
      </c>
      <c r="Y38" s="52" t="inlineStr">
        <is>
          <t>Lower tier</t>
        </is>
      </c>
    </row>
    <row r="39" outlineLevel="1">
      <c r="A39" s="52" t="inlineStr">
        <is>
          <t>BKG-32</t>
        </is>
      </c>
      <c r="B39" s="52" t="inlineStr">
        <is>
          <t>Backdrop</t>
        </is>
      </c>
      <c r="C39" s="61" t="inlineStr">
        <is>
          <t>Cone</t>
        </is>
      </c>
      <c r="D39" s="62" t="inlineStr">
        <is>
          <t>Pine crown</t>
        </is>
      </c>
      <c r="E39" s="52" t="inlineStr">
        <is>
          <t>BKG-30</t>
        </is>
      </c>
      <c r="F39" s="52" t="n">
        <v>3</v>
      </c>
      <c r="G39" s="54" t="n">
        <v>2.0763855</v>
      </c>
      <c r="H39" s="54" t="n">
        <v>2.0763855</v>
      </c>
      <c r="I39" s="54" t="n">
        <v>3.13739586</v>
      </c>
      <c r="J39" s="54" t="n">
        <v>-90</v>
      </c>
      <c r="K39" s="54" t="n">
        <v>30</v>
      </c>
      <c r="L39" s="54" t="n">
        <v>0</v>
      </c>
      <c r="M39" s="54" t="n">
        <v>0</v>
      </c>
      <c r="N39" s="54" t="n">
        <v>4.13565826</v>
      </c>
      <c r="O39" s="54" t="n">
        <v>0</v>
      </c>
      <c r="P39" s="52" t="inlineStr">
        <is>
          <t>Gouraud</t>
        </is>
      </c>
      <c r="Q39" s="52" t="inlineStr">
        <is>
          <t>Foliage</t>
        </is>
      </c>
      <c r="R39" s="54" t="n">
        <v>0.75</v>
      </c>
      <c r="S39" s="54" t="n">
        <v>0</v>
      </c>
      <c r="T39" s="54" t="n">
        <v>0.11</v>
      </c>
      <c r="U39" s="54" t="n">
        <v>0</v>
      </c>
      <c r="V39" s="52" t="inlineStr">
        <is>
          <t>No</t>
        </is>
      </c>
      <c r="W39" s="52" t="inlineStr">
        <is>
          <t>No</t>
        </is>
      </c>
      <c r="X39" s="52" t="inlineStr">
        <is>
          <t>-</t>
        </is>
      </c>
      <c r="Y39" s="52" t="inlineStr">
        <is>
          <t>Upper tier</t>
        </is>
      </c>
    </row>
    <row r="40" outlineLevel="1">
      <c r="A40" s="52" t="inlineStr">
        <is>
          <t>BKG-33</t>
        </is>
      </c>
      <c r="B40" s="52" t="inlineStr">
        <is>
          <t>Backdrop</t>
        </is>
      </c>
      <c r="C40" s="53" t="inlineStr">
        <is>
          <t>Group</t>
        </is>
      </c>
      <c r="D40" s="60" t="inlineStr">
        <is>
          <t>Treeline pine</t>
        </is>
      </c>
      <c r="E40" s="52" t="inlineStr">
        <is>
          <t>BKG-23</t>
        </is>
      </c>
      <c r="F40" s="52" t="n">
        <v>2</v>
      </c>
      <c r="G40" s="54" t="n">
        <v>1</v>
      </c>
      <c r="H40" s="54" t="n">
        <v>1</v>
      </c>
      <c r="I40" s="54" t="n">
        <v>1</v>
      </c>
      <c r="J40" s="54" t="n">
        <v>0</v>
      </c>
      <c r="K40" s="54" t="n">
        <v>206.361023</v>
      </c>
      <c r="L40" s="54" t="n">
        <v>0</v>
      </c>
      <c r="M40" s="54" t="n">
        <v>21.7226429</v>
      </c>
      <c r="N40" s="54" t="n">
        <v>-0.350000024</v>
      </c>
      <c r="O40" s="54" t="n">
        <v>16.1686935</v>
      </c>
      <c r="P40" s="52" t="inlineStr">
        <is>
          <t>-</t>
        </is>
      </c>
      <c r="Q40" s="52" t="inlineStr">
        <is>
          <t>Plain</t>
        </is>
      </c>
      <c r="R40" s="54" t="n">
        <v>0.5</v>
      </c>
      <c r="S40" s="54" t="n">
        <v>0</v>
      </c>
      <c r="T40" s="54" t="n">
        <v>0.2</v>
      </c>
      <c r="U40" s="54" t="n">
        <v>0</v>
      </c>
      <c r="V40" s="52" t="inlineStr">
        <is>
          <t>No</t>
        </is>
      </c>
      <c r="W40" s="52" t="inlineStr">
        <is>
          <t>No</t>
        </is>
      </c>
      <c r="X40" s="52" t="inlineStr">
        <is>
          <t>-</t>
        </is>
      </c>
      <c r="Y40" s="52" t="inlineStr">
        <is>
          <t>Two stacked cones</t>
        </is>
      </c>
    </row>
    <row r="41" outlineLevel="1">
      <c r="A41" s="52" t="inlineStr">
        <is>
          <t>BKG-34</t>
        </is>
      </c>
      <c r="B41" s="52" t="inlineStr">
        <is>
          <t>Backdrop</t>
        </is>
      </c>
      <c r="C41" s="61" t="inlineStr">
        <is>
          <t>Cone</t>
        </is>
      </c>
      <c r="D41" s="62" t="inlineStr">
        <is>
          <t>Pine crown</t>
        </is>
      </c>
      <c r="E41" s="52" t="inlineStr">
        <is>
          <t>BKG-33</t>
        </is>
      </c>
      <c r="F41" s="52" t="n">
        <v>3</v>
      </c>
      <c r="G41" s="54" t="n">
        <v>4.34147406</v>
      </c>
      <c r="H41" s="54" t="n">
        <v>4.34147406</v>
      </c>
      <c r="I41" s="54" t="n">
        <v>4.80663204</v>
      </c>
      <c r="J41" s="54" t="n">
        <v>-90</v>
      </c>
      <c r="K41" s="54" t="n">
        <v>0</v>
      </c>
      <c r="L41" s="54" t="n">
        <v>0</v>
      </c>
      <c r="M41" s="54" t="n">
        <v>0</v>
      </c>
      <c r="N41" s="54" t="n">
        <v>2.40331602</v>
      </c>
      <c r="O41" s="54" t="n">
        <v>0</v>
      </c>
      <c r="P41" s="52" t="inlineStr">
        <is>
          <t>Gouraud</t>
        </is>
      </c>
      <c r="Q41" s="52" t="inlineStr">
        <is>
          <t>Foliage</t>
        </is>
      </c>
      <c r="R41" s="54" t="n">
        <v>0.75</v>
      </c>
      <c r="S41" s="54" t="n">
        <v>0</v>
      </c>
      <c r="T41" s="54" t="n">
        <v>0.11</v>
      </c>
      <c r="U41" s="54" t="n">
        <v>0</v>
      </c>
      <c r="V41" s="52" t="inlineStr">
        <is>
          <t>No</t>
        </is>
      </c>
      <c r="W41" s="52" t="inlineStr">
        <is>
          <t>No</t>
        </is>
      </c>
      <c r="X41" s="52" t="inlineStr">
        <is>
          <t>-</t>
        </is>
      </c>
      <c r="Y41" s="52" t="inlineStr">
        <is>
          <t>Lower tier</t>
        </is>
      </c>
    </row>
    <row r="42" outlineLevel="1">
      <c r="A42" s="52" t="inlineStr">
        <is>
          <t>BKG-35</t>
        </is>
      </c>
      <c r="B42" s="52" t="inlineStr">
        <is>
          <t>Backdrop</t>
        </is>
      </c>
      <c r="C42" s="61" t="inlineStr">
        <is>
          <t>Cone</t>
        </is>
      </c>
      <c r="D42" s="62" t="inlineStr">
        <is>
          <t>Pine crown</t>
        </is>
      </c>
      <c r="E42" s="52" t="inlineStr">
        <is>
          <t>BKG-33</t>
        </is>
      </c>
      <c r="F42" s="52" t="n">
        <v>3</v>
      </c>
      <c r="G42" s="54" t="n">
        <v>2.82195807</v>
      </c>
      <c r="H42" s="54" t="n">
        <v>2.82195807</v>
      </c>
      <c r="I42" s="54" t="n">
        <v>4.26394796</v>
      </c>
      <c r="J42" s="54" t="n">
        <v>-90</v>
      </c>
      <c r="K42" s="54" t="n">
        <v>30</v>
      </c>
      <c r="L42" s="54" t="n">
        <v>0</v>
      </c>
      <c r="M42" s="54" t="n">
        <v>0</v>
      </c>
      <c r="N42" s="54" t="n">
        <v>5.62065887</v>
      </c>
      <c r="O42" s="54" t="n">
        <v>0</v>
      </c>
      <c r="P42" s="52" t="inlineStr">
        <is>
          <t>Gouraud</t>
        </is>
      </c>
      <c r="Q42" s="52" t="inlineStr">
        <is>
          <t>Foliage</t>
        </is>
      </c>
      <c r="R42" s="54" t="n">
        <v>0.75</v>
      </c>
      <c r="S42" s="54" t="n">
        <v>0</v>
      </c>
      <c r="T42" s="54" t="n">
        <v>0.11</v>
      </c>
      <c r="U42" s="54" t="n">
        <v>0</v>
      </c>
      <c r="V42" s="52" t="inlineStr">
        <is>
          <t>No</t>
        </is>
      </c>
      <c r="W42" s="52" t="inlineStr">
        <is>
          <t>No</t>
        </is>
      </c>
      <c r="X42" s="52" t="inlineStr">
        <is>
          <t>-</t>
        </is>
      </c>
      <c r="Y42" s="52" t="inlineStr">
        <is>
          <t>Upper tier</t>
        </is>
      </c>
    </row>
    <row r="43" outlineLevel="1">
      <c r="A43" s="52" t="inlineStr">
        <is>
          <t>BKG-36</t>
        </is>
      </c>
      <c r="B43" s="52" t="inlineStr">
        <is>
          <t>Backdrop</t>
        </is>
      </c>
      <c r="C43" s="53" t="inlineStr">
        <is>
          <t>Group</t>
        </is>
      </c>
      <c r="D43" s="60" t="inlineStr">
        <is>
          <t>Treeline pine</t>
        </is>
      </c>
      <c r="E43" s="52" t="inlineStr">
        <is>
          <t>BKG-23</t>
        </is>
      </c>
      <c r="F43" s="52" t="n">
        <v>2</v>
      </c>
      <c r="G43" s="54" t="n">
        <v>1</v>
      </c>
      <c r="H43" s="54" t="n">
        <v>1</v>
      </c>
      <c r="I43" s="54" t="n">
        <v>1</v>
      </c>
      <c r="J43" s="54" t="n">
        <v>0</v>
      </c>
      <c r="K43" s="54" t="n">
        <v>292.66333</v>
      </c>
      <c r="L43" s="54" t="n">
        <v>0</v>
      </c>
      <c r="M43" s="54" t="n">
        <v>16.5665112</v>
      </c>
      <c r="N43" s="54" t="n">
        <v>-0.350000024</v>
      </c>
      <c r="O43" s="54" t="n">
        <v>19.8608074</v>
      </c>
      <c r="P43" s="52" t="inlineStr">
        <is>
          <t>-</t>
        </is>
      </c>
      <c r="Q43" s="52" t="inlineStr">
        <is>
          <t>Plain</t>
        </is>
      </c>
      <c r="R43" s="54" t="n">
        <v>0.5</v>
      </c>
      <c r="S43" s="54" t="n">
        <v>0</v>
      </c>
      <c r="T43" s="54" t="n">
        <v>0.2</v>
      </c>
      <c r="U43" s="54" t="n">
        <v>0</v>
      </c>
      <c r="V43" s="52" t="inlineStr">
        <is>
          <t>No</t>
        </is>
      </c>
      <c r="W43" s="52" t="inlineStr">
        <is>
          <t>No</t>
        </is>
      </c>
      <c r="X43" s="52" t="inlineStr">
        <is>
          <t>-</t>
        </is>
      </c>
      <c r="Y43" s="52" t="inlineStr">
        <is>
          <t>Two stacked cones</t>
        </is>
      </c>
    </row>
    <row r="44" outlineLevel="1">
      <c r="A44" s="52" t="inlineStr">
        <is>
          <t>BKG-37</t>
        </is>
      </c>
      <c r="B44" s="52" t="inlineStr">
        <is>
          <t>Backdrop</t>
        </is>
      </c>
      <c r="C44" s="61" t="inlineStr">
        <is>
          <t>Cone</t>
        </is>
      </c>
      <c r="D44" s="62" t="inlineStr">
        <is>
          <t>Pine crown</t>
        </is>
      </c>
      <c r="E44" s="52" t="inlineStr">
        <is>
          <t>BKG-36</t>
        </is>
      </c>
      <c r="F44" s="52" t="n">
        <v>3</v>
      </c>
      <c r="G44" s="54" t="n">
        <v>3.63756466</v>
      </c>
      <c r="H44" s="54" t="n">
        <v>3.63756466</v>
      </c>
      <c r="I44" s="54" t="n">
        <v>4.0273037</v>
      </c>
      <c r="J44" s="54" t="n">
        <v>-90</v>
      </c>
      <c r="K44" s="54" t="n">
        <v>0</v>
      </c>
      <c r="L44" s="54" t="n">
        <v>0</v>
      </c>
      <c r="M44" s="54" t="n">
        <v>0</v>
      </c>
      <c r="N44" s="54" t="n">
        <v>2.01365185</v>
      </c>
      <c r="O44" s="54" t="n">
        <v>0</v>
      </c>
      <c r="P44" s="52" t="inlineStr">
        <is>
          <t>Gouraud</t>
        </is>
      </c>
      <c r="Q44" s="52" t="inlineStr">
        <is>
          <t>Foliage</t>
        </is>
      </c>
      <c r="R44" s="54" t="n">
        <v>0.75</v>
      </c>
      <c r="S44" s="54" t="n">
        <v>0</v>
      </c>
      <c r="T44" s="54" t="n">
        <v>0.11</v>
      </c>
      <c r="U44" s="54" t="n">
        <v>0</v>
      </c>
      <c r="V44" s="52" t="inlineStr">
        <is>
          <t>No</t>
        </is>
      </c>
      <c r="W44" s="52" t="inlineStr">
        <is>
          <t>No</t>
        </is>
      </c>
      <c r="X44" s="52" t="inlineStr">
        <is>
          <t>-</t>
        </is>
      </c>
      <c r="Y44" s="52" t="inlineStr">
        <is>
          <t>Lower tier</t>
        </is>
      </c>
    </row>
    <row r="45" outlineLevel="1">
      <c r="A45" s="52" t="inlineStr">
        <is>
          <t>BKG-38</t>
        </is>
      </c>
      <c r="B45" s="52" t="inlineStr">
        <is>
          <t>Backdrop</t>
        </is>
      </c>
      <c r="C45" s="61" t="inlineStr">
        <is>
          <t>Cone</t>
        </is>
      </c>
      <c r="D45" s="62" t="inlineStr">
        <is>
          <t>Pine crown</t>
        </is>
      </c>
      <c r="E45" s="52" t="inlineStr">
        <is>
          <t>BKG-36</t>
        </is>
      </c>
      <c r="F45" s="52" t="n">
        <v>3</v>
      </c>
      <c r="G45" s="54" t="n">
        <v>2.36441684</v>
      </c>
      <c r="H45" s="54" t="n">
        <v>2.36441684</v>
      </c>
      <c r="I45" s="54" t="n">
        <v>3.57260823</v>
      </c>
      <c r="J45" s="54" t="n">
        <v>-90</v>
      </c>
      <c r="K45" s="54" t="n">
        <v>30</v>
      </c>
      <c r="L45" s="54" t="n">
        <v>0</v>
      </c>
      <c r="M45" s="54" t="n">
        <v>0</v>
      </c>
      <c r="N45" s="54" t="n">
        <v>4.70934725</v>
      </c>
      <c r="O45" s="54" t="n">
        <v>0</v>
      </c>
      <c r="P45" s="52" t="inlineStr">
        <is>
          <t>Gouraud</t>
        </is>
      </c>
      <c r="Q45" s="52" t="inlineStr">
        <is>
          <t>Foliage</t>
        </is>
      </c>
      <c r="R45" s="54" t="n">
        <v>0.75</v>
      </c>
      <c r="S45" s="54" t="n">
        <v>0</v>
      </c>
      <c r="T45" s="54" t="n">
        <v>0.11</v>
      </c>
      <c r="U45" s="54" t="n">
        <v>0</v>
      </c>
      <c r="V45" s="52" t="inlineStr">
        <is>
          <t>No</t>
        </is>
      </c>
      <c r="W45" s="52" t="inlineStr">
        <is>
          <t>No</t>
        </is>
      </c>
      <c r="X45" s="52" t="inlineStr">
        <is>
          <t>-</t>
        </is>
      </c>
      <c r="Y45" s="52" t="inlineStr">
        <is>
          <t>Upper tier</t>
        </is>
      </c>
    </row>
    <row r="46" outlineLevel="1">
      <c r="A46" s="52" t="inlineStr">
        <is>
          <t>BKG-39</t>
        </is>
      </c>
      <c r="B46" s="52" t="inlineStr">
        <is>
          <t>Backdrop</t>
        </is>
      </c>
      <c r="C46" s="53" t="inlineStr">
        <is>
          <t>Group</t>
        </is>
      </c>
      <c r="D46" s="60" t="inlineStr">
        <is>
          <t>Treeline pine</t>
        </is>
      </c>
      <c r="E46" s="52" t="inlineStr">
        <is>
          <t>BKG-23</t>
        </is>
      </c>
      <c r="F46" s="52" t="n">
        <v>2</v>
      </c>
      <c r="G46" s="54" t="n">
        <v>1</v>
      </c>
      <c r="H46" s="54" t="n">
        <v>1</v>
      </c>
      <c r="I46" s="54" t="n">
        <v>1</v>
      </c>
      <c r="J46" s="54" t="n">
        <v>0</v>
      </c>
      <c r="K46" s="54" t="n">
        <v>230.79776</v>
      </c>
      <c r="L46" s="54" t="n">
        <v>0</v>
      </c>
      <c r="M46" s="54" t="n">
        <v>14.2144499</v>
      </c>
      <c r="N46" s="54" t="n">
        <v>-0.350000024</v>
      </c>
      <c r="O46" s="54" t="n">
        <v>21.4415264</v>
      </c>
      <c r="P46" s="52" t="inlineStr">
        <is>
          <t>-</t>
        </is>
      </c>
      <c r="Q46" s="52" t="inlineStr">
        <is>
          <t>Plain</t>
        </is>
      </c>
      <c r="R46" s="54" t="n">
        <v>0.5</v>
      </c>
      <c r="S46" s="54" t="n">
        <v>0</v>
      </c>
      <c r="T46" s="54" t="n">
        <v>0.2</v>
      </c>
      <c r="U46" s="54" t="n">
        <v>0</v>
      </c>
      <c r="V46" s="52" t="inlineStr">
        <is>
          <t>No</t>
        </is>
      </c>
      <c r="W46" s="52" t="inlineStr">
        <is>
          <t>No</t>
        </is>
      </c>
      <c r="X46" s="52" t="inlineStr">
        <is>
          <t>-</t>
        </is>
      </c>
      <c r="Y46" s="52" t="inlineStr">
        <is>
          <t>Two stacked cones</t>
        </is>
      </c>
    </row>
    <row r="47" outlineLevel="1">
      <c r="A47" s="52" t="inlineStr">
        <is>
          <t>BKG-40</t>
        </is>
      </c>
      <c r="B47" s="52" t="inlineStr">
        <is>
          <t>Backdrop</t>
        </is>
      </c>
      <c r="C47" s="61" t="inlineStr">
        <is>
          <t>Cone</t>
        </is>
      </c>
      <c r="D47" s="62" t="inlineStr">
        <is>
          <t>Pine crown</t>
        </is>
      </c>
      <c r="E47" s="52" t="inlineStr">
        <is>
          <t>BKG-39</t>
        </is>
      </c>
      <c r="F47" s="52" t="n">
        <v>3</v>
      </c>
      <c r="G47" s="54" t="n">
        <v>3.13733554</v>
      </c>
      <c r="H47" s="54" t="n">
        <v>3.13733554</v>
      </c>
      <c r="I47" s="54" t="n">
        <v>3.47347879</v>
      </c>
      <c r="J47" s="54" t="n">
        <v>-90</v>
      </c>
      <c r="K47" s="54" t="n">
        <v>0</v>
      </c>
      <c r="L47" s="54" t="n">
        <v>0</v>
      </c>
      <c r="M47" s="54" t="n">
        <v>0</v>
      </c>
      <c r="N47" s="54" t="n">
        <v>1.7367394</v>
      </c>
      <c r="O47" s="54" t="n">
        <v>0</v>
      </c>
      <c r="P47" s="52" t="inlineStr">
        <is>
          <t>Gouraud</t>
        </is>
      </c>
      <c r="Q47" s="52" t="inlineStr">
        <is>
          <t>Foliage</t>
        </is>
      </c>
      <c r="R47" s="54" t="n">
        <v>0.75</v>
      </c>
      <c r="S47" s="54" t="n">
        <v>0</v>
      </c>
      <c r="T47" s="54" t="n">
        <v>0.11</v>
      </c>
      <c r="U47" s="54" t="n">
        <v>0</v>
      </c>
      <c r="V47" s="52" t="inlineStr">
        <is>
          <t>No</t>
        </is>
      </c>
      <c r="W47" s="52" t="inlineStr">
        <is>
          <t>No</t>
        </is>
      </c>
      <c r="X47" s="52" t="inlineStr">
        <is>
          <t>-</t>
        </is>
      </c>
      <c r="Y47" s="52" t="inlineStr">
        <is>
          <t>Lower tier</t>
        </is>
      </c>
    </row>
    <row r="48" outlineLevel="1">
      <c r="A48" s="52" t="inlineStr">
        <is>
          <t>BKG-41</t>
        </is>
      </c>
      <c r="B48" s="52" t="inlineStr">
        <is>
          <t>Backdrop</t>
        </is>
      </c>
      <c r="C48" s="61" t="inlineStr">
        <is>
          <t>Cone</t>
        </is>
      </c>
      <c r="D48" s="62" t="inlineStr">
        <is>
          <t>Pine crown</t>
        </is>
      </c>
      <c r="E48" s="52" t="inlineStr">
        <is>
          <t>BKG-39</t>
        </is>
      </c>
      <c r="F48" s="52" t="n">
        <v>3</v>
      </c>
      <c r="G48" s="54" t="n">
        <v>2.03926802</v>
      </c>
      <c r="H48" s="54" t="n">
        <v>2.03926802</v>
      </c>
      <c r="I48" s="54" t="n">
        <v>3.08131194</v>
      </c>
      <c r="J48" s="54" t="n">
        <v>-90</v>
      </c>
      <c r="K48" s="54" t="n">
        <v>30</v>
      </c>
      <c r="L48" s="54" t="n">
        <v>0</v>
      </c>
      <c r="M48" s="54" t="n">
        <v>0</v>
      </c>
      <c r="N48" s="54" t="n">
        <v>4.06172943</v>
      </c>
      <c r="O48" s="54" t="n">
        <v>0</v>
      </c>
      <c r="P48" s="52" t="inlineStr">
        <is>
          <t>Gouraud</t>
        </is>
      </c>
      <c r="Q48" s="52" t="inlineStr">
        <is>
          <t>Foliage</t>
        </is>
      </c>
      <c r="R48" s="54" t="n">
        <v>0.75</v>
      </c>
      <c r="S48" s="54" t="n">
        <v>0</v>
      </c>
      <c r="T48" s="54" t="n">
        <v>0.11</v>
      </c>
      <c r="U48" s="54" t="n">
        <v>0</v>
      </c>
      <c r="V48" s="52" t="inlineStr">
        <is>
          <t>No</t>
        </is>
      </c>
      <c r="W48" s="52" t="inlineStr">
        <is>
          <t>No</t>
        </is>
      </c>
      <c r="X48" s="52" t="inlineStr">
        <is>
          <t>-</t>
        </is>
      </c>
      <c r="Y48" s="52" t="inlineStr">
        <is>
          <t>Upper tier</t>
        </is>
      </c>
    </row>
    <row r="49" outlineLevel="1">
      <c r="A49" s="52" t="inlineStr">
        <is>
          <t>BKG-42</t>
        </is>
      </c>
      <c r="B49" s="52" t="inlineStr">
        <is>
          <t>Backdrop</t>
        </is>
      </c>
      <c r="C49" s="53" t="inlineStr">
        <is>
          <t>Group</t>
        </is>
      </c>
      <c r="D49" s="60" t="inlineStr">
        <is>
          <t>Treeline pine</t>
        </is>
      </c>
      <c r="E49" s="52" t="inlineStr">
        <is>
          <t>BKG-23</t>
        </is>
      </c>
      <c r="F49" s="52" t="n">
        <v>2</v>
      </c>
      <c r="G49" s="54" t="n">
        <v>1</v>
      </c>
      <c r="H49" s="54" t="n">
        <v>1</v>
      </c>
      <c r="I49" s="54" t="n">
        <v>1</v>
      </c>
      <c r="J49" s="54" t="n">
        <v>0</v>
      </c>
      <c r="K49" s="54" t="n">
        <v>35.6707611</v>
      </c>
      <c r="L49" s="54" t="n">
        <v>0</v>
      </c>
      <c r="M49" s="54" t="n">
        <v>8.13061237</v>
      </c>
      <c r="N49" s="54" t="n">
        <v>-0.350000024</v>
      </c>
      <c r="O49" s="54" t="n">
        <v>23.791132</v>
      </c>
      <c r="P49" s="52" t="inlineStr">
        <is>
          <t>-</t>
        </is>
      </c>
      <c r="Q49" s="52" t="inlineStr">
        <is>
          <t>Plain</t>
        </is>
      </c>
      <c r="R49" s="54" t="n">
        <v>0.5</v>
      </c>
      <c r="S49" s="54" t="n">
        <v>0</v>
      </c>
      <c r="T49" s="54" t="n">
        <v>0.2</v>
      </c>
      <c r="U49" s="54" t="n">
        <v>0</v>
      </c>
      <c r="V49" s="52" t="inlineStr">
        <is>
          <t>No</t>
        </is>
      </c>
      <c r="W49" s="52" t="inlineStr">
        <is>
          <t>No</t>
        </is>
      </c>
      <c r="X49" s="52" t="inlineStr">
        <is>
          <t>-</t>
        </is>
      </c>
      <c r="Y49" s="52" t="inlineStr">
        <is>
          <t>Two stacked cones</t>
        </is>
      </c>
    </row>
    <row r="50" outlineLevel="1">
      <c r="A50" s="52" t="inlineStr">
        <is>
          <t>BKG-43</t>
        </is>
      </c>
      <c r="B50" s="52" t="inlineStr">
        <is>
          <t>Backdrop</t>
        </is>
      </c>
      <c r="C50" s="61" t="inlineStr">
        <is>
          <t>Cone</t>
        </is>
      </c>
      <c r="D50" s="62" t="inlineStr">
        <is>
          <t>Pine crown</t>
        </is>
      </c>
      <c r="E50" s="52" t="inlineStr">
        <is>
          <t>BKG-42</t>
        </is>
      </c>
      <c r="F50" s="52" t="n">
        <v>3</v>
      </c>
      <c r="G50" s="54" t="n">
        <v>3.63226604</v>
      </c>
      <c r="H50" s="54" t="n">
        <v>3.63226604</v>
      </c>
      <c r="I50" s="54" t="n">
        <v>4.02143764</v>
      </c>
      <c r="J50" s="54" t="n">
        <v>-90</v>
      </c>
      <c r="K50" s="54" t="n">
        <v>0</v>
      </c>
      <c r="L50" s="54" t="n">
        <v>0</v>
      </c>
      <c r="M50" s="54" t="n">
        <v>0</v>
      </c>
      <c r="N50" s="54" t="n">
        <v>2.01071882</v>
      </c>
      <c r="O50" s="54" t="n">
        <v>0</v>
      </c>
      <c r="P50" s="52" t="inlineStr">
        <is>
          <t>Gouraud</t>
        </is>
      </c>
      <c r="Q50" s="52" t="inlineStr">
        <is>
          <t>Foliage</t>
        </is>
      </c>
      <c r="R50" s="54" t="n">
        <v>0.75</v>
      </c>
      <c r="S50" s="54" t="n">
        <v>0</v>
      </c>
      <c r="T50" s="54" t="n">
        <v>0.11</v>
      </c>
      <c r="U50" s="54" t="n">
        <v>0</v>
      </c>
      <c r="V50" s="52" t="inlineStr">
        <is>
          <t>No</t>
        </is>
      </c>
      <c r="W50" s="52" t="inlineStr">
        <is>
          <t>No</t>
        </is>
      </c>
      <c r="X50" s="52" t="inlineStr">
        <is>
          <t>-</t>
        </is>
      </c>
      <c r="Y50" s="52" t="inlineStr">
        <is>
          <t>Lower tier</t>
        </is>
      </c>
    </row>
    <row r="51" outlineLevel="1">
      <c r="A51" s="52" t="inlineStr">
        <is>
          <t>BKG-44</t>
        </is>
      </c>
      <c r="B51" s="52" t="inlineStr">
        <is>
          <t>Backdrop</t>
        </is>
      </c>
      <c r="C51" s="61" t="inlineStr">
        <is>
          <t>Cone</t>
        </is>
      </c>
      <c r="D51" s="62" t="inlineStr">
        <is>
          <t>Pine crown</t>
        </is>
      </c>
      <c r="E51" s="52" t="inlineStr">
        <is>
          <t>BKG-42</t>
        </is>
      </c>
      <c r="F51" s="52" t="n">
        <v>3</v>
      </c>
      <c r="G51" s="54" t="n">
        <v>2.36097288</v>
      </c>
      <c r="H51" s="54" t="n">
        <v>2.36097288</v>
      </c>
      <c r="I51" s="54" t="n">
        <v>3.56740427</v>
      </c>
      <c r="J51" s="54" t="n">
        <v>-90</v>
      </c>
      <c r="K51" s="54" t="n">
        <v>30</v>
      </c>
      <c r="L51" s="54" t="n">
        <v>0</v>
      </c>
      <c r="M51" s="54" t="n">
        <v>0</v>
      </c>
      <c r="N51" s="54" t="n">
        <v>4.70248747</v>
      </c>
      <c r="O51" s="54" t="n">
        <v>0</v>
      </c>
      <c r="P51" s="52" t="inlineStr">
        <is>
          <t>Gouraud</t>
        </is>
      </c>
      <c r="Q51" s="52" t="inlineStr">
        <is>
          <t>Foliage</t>
        </is>
      </c>
      <c r="R51" s="54" t="n">
        <v>0.75</v>
      </c>
      <c r="S51" s="54" t="n">
        <v>0</v>
      </c>
      <c r="T51" s="54" t="n">
        <v>0.11</v>
      </c>
      <c r="U51" s="54" t="n">
        <v>0</v>
      </c>
      <c r="V51" s="52" t="inlineStr">
        <is>
          <t>No</t>
        </is>
      </c>
      <c r="W51" s="52" t="inlineStr">
        <is>
          <t>No</t>
        </is>
      </c>
      <c r="X51" s="52" t="inlineStr">
        <is>
          <t>-</t>
        </is>
      </c>
      <c r="Y51" s="52" t="inlineStr">
        <is>
          <t>Upper tier</t>
        </is>
      </c>
    </row>
    <row r="52" outlineLevel="1">
      <c r="A52" s="52" t="inlineStr">
        <is>
          <t>BKG-45</t>
        </is>
      </c>
      <c r="B52" s="52" t="inlineStr">
        <is>
          <t>Backdrop</t>
        </is>
      </c>
      <c r="C52" s="53" t="inlineStr">
        <is>
          <t>Group</t>
        </is>
      </c>
      <c r="D52" s="60" t="inlineStr">
        <is>
          <t>Treeline pine</t>
        </is>
      </c>
      <c r="E52" s="52" t="inlineStr">
        <is>
          <t>BKG-23</t>
        </is>
      </c>
      <c r="F52" s="52" t="n">
        <v>2</v>
      </c>
      <c r="G52" s="54" t="n">
        <v>1</v>
      </c>
      <c r="H52" s="54" t="n">
        <v>1</v>
      </c>
      <c r="I52" s="54" t="n">
        <v>1</v>
      </c>
      <c r="J52" s="54" t="n">
        <v>0</v>
      </c>
      <c r="K52" s="54" t="n">
        <v>307.628174</v>
      </c>
      <c r="L52" s="54" t="n">
        <v>0</v>
      </c>
      <c r="M52" s="54" t="n">
        <v>-6.64839315</v>
      </c>
      <c r="N52" s="54" t="n">
        <v>-0.350000024</v>
      </c>
      <c r="O52" s="54" t="n">
        <v>25.9358349</v>
      </c>
      <c r="P52" s="52" t="inlineStr">
        <is>
          <t>-</t>
        </is>
      </c>
      <c r="Q52" s="52" t="inlineStr">
        <is>
          <t>Plain</t>
        </is>
      </c>
      <c r="R52" s="54" t="n">
        <v>0.5</v>
      </c>
      <c r="S52" s="54" t="n">
        <v>0</v>
      </c>
      <c r="T52" s="54" t="n">
        <v>0.2</v>
      </c>
      <c r="U52" s="54" t="n">
        <v>0</v>
      </c>
      <c r="V52" s="52" t="inlineStr">
        <is>
          <t>No</t>
        </is>
      </c>
      <c r="W52" s="52" t="inlineStr">
        <is>
          <t>No</t>
        </is>
      </c>
      <c r="X52" s="52" t="inlineStr">
        <is>
          <t>-</t>
        </is>
      </c>
      <c r="Y52" s="52" t="inlineStr">
        <is>
          <t>Two stacked cones</t>
        </is>
      </c>
    </row>
    <row r="53" outlineLevel="1">
      <c r="A53" s="52" t="inlineStr">
        <is>
          <t>BKG-46</t>
        </is>
      </c>
      <c r="B53" s="52" t="inlineStr">
        <is>
          <t>Backdrop</t>
        </is>
      </c>
      <c r="C53" s="61" t="inlineStr">
        <is>
          <t>Cone</t>
        </is>
      </c>
      <c r="D53" s="62" t="inlineStr">
        <is>
          <t>Pine crown</t>
        </is>
      </c>
      <c r="E53" s="52" t="inlineStr">
        <is>
          <t>BKG-45</t>
        </is>
      </c>
      <c r="F53" s="52" t="n">
        <v>3</v>
      </c>
      <c r="G53" s="54" t="n">
        <v>4.17884636</v>
      </c>
      <c r="H53" s="54" t="n">
        <v>4.17884636</v>
      </c>
      <c r="I53" s="54" t="n">
        <v>4.62658024</v>
      </c>
      <c r="J53" s="54" t="n">
        <v>-90</v>
      </c>
      <c r="K53" s="54" t="n">
        <v>0</v>
      </c>
      <c r="L53" s="54" t="n">
        <v>0</v>
      </c>
      <c r="M53" s="54" t="n">
        <v>0</v>
      </c>
      <c r="N53" s="54" t="n">
        <v>2.31329012</v>
      </c>
      <c r="O53" s="54" t="n">
        <v>0</v>
      </c>
      <c r="P53" s="52" t="inlineStr">
        <is>
          <t>Gouraud</t>
        </is>
      </c>
      <c r="Q53" s="52" t="inlineStr">
        <is>
          <t>Foliage</t>
        </is>
      </c>
      <c r="R53" s="54" t="n">
        <v>0.75</v>
      </c>
      <c r="S53" s="54" t="n">
        <v>0</v>
      </c>
      <c r="T53" s="54" t="n">
        <v>0.11</v>
      </c>
      <c r="U53" s="54" t="n">
        <v>0</v>
      </c>
      <c r="V53" s="52" t="inlineStr">
        <is>
          <t>No</t>
        </is>
      </c>
      <c r="W53" s="52" t="inlineStr">
        <is>
          <t>No</t>
        </is>
      </c>
      <c r="X53" s="52" t="inlineStr">
        <is>
          <t>-</t>
        </is>
      </c>
      <c r="Y53" s="52" t="inlineStr">
        <is>
          <t>Lower tier</t>
        </is>
      </c>
    </row>
    <row r="54" outlineLevel="1">
      <c r="A54" s="52" t="inlineStr">
        <is>
          <t>BKG-47</t>
        </is>
      </c>
      <c r="B54" s="52" t="inlineStr">
        <is>
          <t>Backdrop</t>
        </is>
      </c>
      <c r="C54" s="61" t="inlineStr">
        <is>
          <t>Cone</t>
        </is>
      </c>
      <c r="D54" s="62" t="inlineStr">
        <is>
          <t>Pine crown</t>
        </is>
      </c>
      <c r="E54" s="52" t="inlineStr">
        <is>
          <t>BKG-45</t>
        </is>
      </c>
      <c r="F54" s="52" t="n">
        <v>3</v>
      </c>
      <c r="G54" s="54" t="n">
        <v>2.71624994</v>
      </c>
      <c r="H54" s="54" t="n">
        <v>2.71624994</v>
      </c>
      <c r="I54" s="54" t="n">
        <v>4.10422421</v>
      </c>
      <c r="J54" s="54" t="n">
        <v>-90</v>
      </c>
      <c r="K54" s="54" t="n">
        <v>30</v>
      </c>
      <c r="L54" s="54" t="n">
        <v>0</v>
      </c>
      <c r="M54" s="54" t="n">
        <v>0</v>
      </c>
      <c r="N54" s="54" t="n">
        <v>5.41011381</v>
      </c>
      <c r="O54" s="54" t="n">
        <v>0</v>
      </c>
      <c r="P54" s="52" t="inlineStr">
        <is>
          <t>Gouraud</t>
        </is>
      </c>
      <c r="Q54" s="52" t="inlineStr">
        <is>
          <t>Foliage</t>
        </is>
      </c>
      <c r="R54" s="54" t="n">
        <v>0.75</v>
      </c>
      <c r="S54" s="54" t="n">
        <v>0</v>
      </c>
      <c r="T54" s="54" t="n">
        <v>0.11</v>
      </c>
      <c r="U54" s="54" t="n">
        <v>0</v>
      </c>
      <c r="V54" s="52" t="inlineStr">
        <is>
          <t>No</t>
        </is>
      </c>
      <c r="W54" s="52" t="inlineStr">
        <is>
          <t>No</t>
        </is>
      </c>
      <c r="X54" s="52" t="inlineStr">
        <is>
          <t>-</t>
        </is>
      </c>
      <c r="Y54" s="52" t="inlineStr">
        <is>
          <t>Upper tier</t>
        </is>
      </c>
    </row>
    <row r="55" outlineLevel="1">
      <c r="A55" s="52" t="inlineStr">
        <is>
          <t>BKG-48</t>
        </is>
      </c>
      <c r="B55" s="52" t="inlineStr">
        <is>
          <t>Backdrop</t>
        </is>
      </c>
      <c r="C55" s="53" t="inlineStr">
        <is>
          <t>Group</t>
        </is>
      </c>
      <c r="D55" s="60" t="inlineStr">
        <is>
          <t>Treeline pine</t>
        </is>
      </c>
      <c r="E55" s="52" t="inlineStr">
        <is>
          <t>BKG-23</t>
        </is>
      </c>
      <c r="F55" s="52" t="n">
        <v>2</v>
      </c>
      <c r="G55" s="54" t="n">
        <v>1</v>
      </c>
      <c r="H55" s="54" t="n">
        <v>1</v>
      </c>
      <c r="I55" s="54" t="n">
        <v>1</v>
      </c>
      <c r="J55" s="54" t="n">
        <v>0</v>
      </c>
      <c r="K55" s="54" t="n">
        <v>225.60202</v>
      </c>
      <c r="L55" s="54" t="n">
        <v>0</v>
      </c>
      <c r="M55" s="54" t="n">
        <v>-14.5372248</v>
      </c>
      <c r="N55" s="54" t="n">
        <v>-0.350000024</v>
      </c>
      <c r="O55" s="54" t="n">
        <v>23.8297825</v>
      </c>
      <c r="P55" s="52" t="inlineStr">
        <is>
          <t>-</t>
        </is>
      </c>
      <c r="Q55" s="52" t="inlineStr">
        <is>
          <t>Plain</t>
        </is>
      </c>
      <c r="R55" s="54" t="n">
        <v>0.5</v>
      </c>
      <c r="S55" s="54" t="n">
        <v>0</v>
      </c>
      <c r="T55" s="54" t="n">
        <v>0.2</v>
      </c>
      <c r="U55" s="54" t="n">
        <v>0</v>
      </c>
      <c r="V55" s="52" t="inlineStr">
        <is>
          <t>No</t>
        </is>
      </c>
      <c r="W55" s="52" t="inlineStr">
        <is>
          <t>No</t>
        </is>
      </c>
      <c r="X55" s="52" t="inlineStr">
        <is>
          <t>-</t>
        </is>
      </c>
      <c r="Y55" s="52" t="inlineStr">
        <is>
          <t>Two stacked cones</t>
        </is>
      </c>
    </row>
    <row r="56" outlineLevel="1">
      <c r="A56" s="52" t="inlineStr">
        <is>
          <t>BKG-49</t>
        </is>
      </c>
      <c r="B56" s="52" t="inlineStr">
        <is>
          <t>Backdrop</t>
        </is>
      </c>
      <c r="C56" s="61" t="inlineStr">
        <is>
          <t>Cone</t>
        </is>
      </c>
      <c r="D56" s="62" t="inlineStr">
        <is>
          <t>Pine crown</t>
        </is>
      </c>
      <c r="E56" s="52" t="inlineStr">
        <is>
          <t>BKG-48</t>
        </is>
      </c>
      <c r="F56" s="52" t="n">
        <v>3</v>
      </c>
      <c r="G56" s="54" t="n">
        <v>3.10729194</v>
      </c>
      <c r="H56" s="54" t="n">
        <v>3.10729194</v>
      </c>
      <c r="I56" s="54" t="n">
        <v>3.44021606</v>
      </c>
      <c r="J56" s="54" t="n">
        <v>-90</v>
      </c>
      <c r="K56" s="54" t="n">
        <v>0</v>
      </c>
      <c r="L56" s="54" t="n">
        <v>0</v>
      </c>
      <c r="M56" s="54" t="n">
        <v>0</v>
      </c>
      <c r="N56" s="54" t="n">
        <v>1.72010803</v>
      </c>
      <c r="O56" s="54" t="n">
        <v>0</v>
      </c>
      <c r="P56" s="52" t="inlineStr">
        <is>
          <t>Gouraud</t>
        </is>
      </c>
      <c r="Q56" s="52" t="inlineStr">
        <is>
          <t>Foliage</t>
        </is>
      </c>
      <c r="R56" s="54" t="n">
        <v>0.75</v>
      </c>
      <c r="S56" s="54" t="n">
        <v>0</v>
      </c>
      <c r="T56" s="54" t="n">
        <v>0.11</v>
      </c>
      <c r="U56" s="54" t="n">
        <v>0</v>
      </c>
      <c r="V56" s="52" t="inlineStr">
        <is>
          <t>No</t>
        </is>
      </c>
      <c r="W56" s="52" t="inlineStr">
        <is>
          <t>No</t>
        </is>
      </c>
      <c r="X56" s="52" t="inlineStr">
        <is>
          <t>-</t>
        </is>
      </c>
      <c r="Y56" s="52" t="inlineStr">
        <is>
          <t>Lower tier</t>
        </is>
      </c>
    </row>
    <row r="57" outlineLevel="1">
      <c r="A57" s="52" t="inlineStr">
        <is>
          <t>BKG-50</t>
        </is>
      </c>
      <c r="B57" s="52" t="inlineStr">
        <is>
          <t>Backdrop</t>
        </is>
      </c>
      <c r="C57" s="61" t="inlineStr">
        <is>
          <t>Cone</t>
        </is>
      </c>
      <c r="D57" s="62" t="inlineStr">
        <is>
          <t>Pine crown</t>
        </is>
      </c>
      <c r="E57" s="52" t="inlineStr">
        <is>
          <t>BKG-48</t>
        </is>
      </c>
      <c r="F57" s="52" t="n">
        <v>3</v>
      </c>
      <c r="G57" s="54" t="n">
        <v>2.01973963</v>
      </c>
      <c r="H57" s="54" t="n">
        <v>2.01973963</v>
      </c>
      <c r="I57" s="54" t="n">
        <v>3.05180454</v>
      </c>
      <c r="J57" s="54" t="n">
        <v>-90</v>
      </c>
      <c r="K57" s="54" t="n">
        <v>30</v>
      </c>
      <c r="L57" s="54" t="n">
        <v>0</v>
      </c>
      <c r="M57" s="54" t="n">
        <v>0</v>
      </c>
      <c r="N57" s="54" t="n">
        <v>4.02283335</v>
      </c>
      <c r="O57" s="54" t="n">
        <v>0</v>
      </c>
      <c r="P57" s="52" t="inlineStr">
        <is>
          <t>Gouraud</t>
        </is>
      </c>
      <c r="Q57" s="52" t="inlineStr">
        <is>
          <t>Foliage</t>
        </is>
      </c>
      <c r="R57" s="54" t="n">
        <v>0.75</v>
      </c>
      <c r="S57" s="54" t="n">
        <v>0</v>
      </c>
      <c r="T57" s="54" t="n">
        <v>0.11</v>
      </c>
      <c r="U57" s="54" t="n">
        <v>0</v>
      </c>
      <c r="V57" s="52" t="inlineStr">
        <is>
          <t>No</t>
        </is>
      </c>
      <c r="W57" s="52" t="inlineStr">
        <is>
          <t>No</t>
        </is>
      </c>
      <c r="X57" s="52" t="inlineStr">
        <is>
          <t>-</t>
        </is>
      </c>
      <c r="Y57" s="52" t="inlineStr">
        <is>
          <t>Upper tier</t>
        </is>
      </c>
    </row>
    <row r="58" outlineLevel="1">
      <c r="A58" s="52" t="inlineStr">
        <is>
          <t>BKG-51</t>
        </is>
      </c>
      <c r="B58" s="52" t="inlineStr">
        <is>
          <t>Backdrop</t>
        </is>
      </c>
      <c r="C58" s="53" t="inlineStr">
        <is>
          <t>Group</t>
        </is>
      </c>
      <c r="D58" s="60" t="inlineStr">
        <is>
          <t>Treeline pine</t>
        </is>
      </c>
      <c r="E58" s="52" t="inlineStr">
        <is>
          <t>BKG-23</t>
        </is>
      </c>
      <c r="F58" s="52" t="n">
        <v>2</v>
      </c>
      <c r="G58" s="54" t="n">
        <v>1</v>
      </c>
      <c r="H58" s="54" t="n">
        <v>1</v>
      </c>
      <c r="I58" s="54" t="n">
        <v>1</v>
      </c>
      <c r="J58" s="54" t="n">
        <v>0</v>
      </c>
      <c r="K58" s="54" t="n">
        <v>17.1629181</v>
      </c>
      <c r="L58" s="54" t="n">
        <v>0</v>
      </c>
      <c r="M58" s="54" t="n">
        <v>-19.7059383</v>
      </c>
      <c r="N58" s="54" t="n">
        <v>-0.350000024</v>
      </c>
      <c r="O58" s="54" t="n">
        <v>19.5636272</v>
      </c>
      <c r="P58" s="52" t="inlineStr">
        <is>
          <t>-</t>
        </is>
      </c>
      <c r="Q58" s="52" t="inlineStr">
        <is>
          <t>Plain</t>
        </is>
      </c>
      <c r="R58" s="54" t="n">
        <v>0.5</v>
      </c>
      <c r="S58" s="54" t="n">
        <v>0</v>
      </c>
      <c r="T58" s="54" t="n">
        <v>0.2</v>
      </c>
      <c r="U58" s="54" t="n">
        <v>0</v>
      </c>
      <c r="V58" s="52" t="inlineStr">
        <is>
          <t>No</t>
        </is>
      </c>
      <c r="W58" s="52" t="inlineStr">
        <is>
          <t>No</t>
        </is>
      </c>
      <c r="X58" s="52" t="inlineStr">
        <is>
          <t>-</t>
        </is>
      </c>
      <c r="Y58" s="52" t="inlineStr">
        <is>
          <t>Two stacked cones</t>
        </is>
      </c>
    </row>
    <row r="59" outlineLevel="1">
      <c r="A59" s="52" t="inlineStr">
        <is>
          <t>BKG-52</t>
        </is>
      </c>
      <c r="B59" s="52" t="inlineStr">
        <is>
          <t>Backdrop</t>
        </is>
      </c>
      <c r="C59" s="61" t="inlineStr">
        <is>
          <t>Cone</t>
        </is>
      </c>
      <c r="D59" s="62" t="inlineStr">
        <is>
          <t>Pine crown</t>
        </is>
      </c>
      <c r="E59" s="52" t="inlineStr">
        <is>
          <t>BKG-51</t>
        </is>
      </c>
      <c r="F59" s="52" t="n">
        <v>3</v>
      </c>
      <c r="G59" s="54" t="n">
        <v>3.13151646</v>
      </c>
      <c r="H59" s="54" t="n">
        <v>3.13151646</v>
      </c>
      <c r="I59" s="54" t="n">
        <v>3.46703625</v>
      </c>
      <c r="J59" s="54" t="n">
        <v>-90</v>
      </c>
      <c r="K59" s="54" t="n">
        <v>0</v>
      </c>
      <c r="L59" s="54" t="n">
        <v>0</v>
      </c>
      <c r="M59" s="54" t="n">
        <v>0</v>
      </c>
      <c r="N59" s="54" t="n">
        <v>1.73351812</v>
      </c>
      <c r="O59" s="54" t="n">
        <v>0</v>
      </c>
      <c r="P59" s="52" t="inlineStr">
        <is>
          <t>Gouraud</t>
        </is>
      </c>
      <c r="Q59" s="52" t="inlineStr">
        <is>
          <t>Foliage</t>
        </is>
      </c>
      <c r="R59" s="54" t="n">
        <v>0.75</v>
      </c>
      <c r="S59" s="54" t="n">
        <v>0</v>
      </c>
      <c r="T59" s="54" t="n">
        <v>0.11</v>
      </c>
      <c r="U59" s="54" t="n">
        <v>0</v>
      </c>
      <c r="V59" s="52" t="inlineStr">
        <is>
          <t>No</t>
        </is>
      </c>
      <c r="W59" s="52" t="inlineStr">
        <is>
          <t>No</t>
        </is>
      </c>
      <c r="X59" s="52" t="inlineStr">
        <is>
          <t>-</t>
        </is>
      </c>
      <c r="Y59" s="52" t="inlineStr">
        <is>
          <t>Lower tier</t>
        </is>
      </c>
    </row>
    <row r="60" outlineLevel="1">
      <c r="A60" s="52" t="inlineStr">
        <is>
          <t>BKG-53</t>
        </is>
      </c>
      <c r="B60" s="52" t="inlineStr">
        <is>
          <t>Backdrop</t>
        </is>
      </c>
      <c r="C60" s="61" t="inlineStr">
        <is>
          <t>Cone</t>
        </is>
      </c>
      <c r="D60" s="62" t="inlineStr">
        <is>
          <t>Pine crown</t>
        </is>
      </c>
      <c r="E60" s="52" t="inlineStr">
        <is>
          <t>BKG-51</t>
        </is>
      </c>
      <c r="F60" s="52" t="n">
        <v>3</v>
      </c>
      <c r="G60" s="54" t="n">
        <v>2.03548551</v>
      </c>
      <c r="H60" s="54" t="n">
        <v>2.03548551</v>
      </c>
      <c r="I60" s="54" t="n">
        <v>3.07559657</v>
      </c>
      <c r="J60" s="54" t="n">
        <v>-90</v>
      </c>
      <c r="K60" s="54" t="n">
        <v>30</v>
      </c>
      <c r="L60" s="54" t="n">
        <v>0</v>
      </c>
      <c r="M60" s="54" t="n">
        <v>0</v>
      </c>
      <c r="N60" s="54" t="n">
        <v>4.05419588</v>
      </c>
      <c r="O60" s="54" t="n">
        <v>0</v>
      </c>
      <c r="P60" s="52" t="inlineStr">
        <is>
          <t>Gouraud</t>
        </is>
      </c>
      <c r="Q60" s="52" t="inlineStr">
        <is>
          <t>Foliage</t>
        </is>
      </c>
      <c r="R60" s="54" t="n">
        <v>0.75</v>
      </c>
      <c r="S60" s="54" t="n">
        <v>0</v>
      </c>
      <c r="T60" s="54" t="n">
        <v>0.11</v>
      </c>
      <c r="U60" s="54" t="n">
        <v>0</v>
      </c>
      <c r="V60" s="52" t="inlineStr">
        <is>
          <t>No</t>
        </is>
      </c>
      <c r="W60" s="52" t="inlineStr">
        <is>
          <t>No</t>
        </is>
      </c>
      <c r="X60" s="52" t="inlineStr">
        <is>
          <t>-</t>
        </is>
      </c>
      <c r="Y60" s="52" t="inlineStr">
        <is>
          <t>Upper tier</t>
        </is>
      </c>
    </row>
    <row r="61" outlineLevel="1">
      <c r="A61" s="52" t="inlineStr">
        <is>
          <t>BKG-54</t>
        </is>
      </c>
      <c r="B61" s="52" t="inlineStr">
        <is>
          <t>Backdrop</t>
        </is>
      </c>
      <c r="C61" s="53" t="inlineStr">
        <is>
          <t>Group</t>
        </is>
      </c>
      <c r="D61" s="60" t="inlineStr">
        <is>
          <t>Treeline pine</t>
        </is>
      </c>
      <c r="E61" s="52" t="inlineStr">
        <is>
          <t>BKG-23</t>
        </is>
      </c>
      <c r="F61" s="52" t="n">
        <v>2</v>
      </c>
      <c r="G61" s="54" t="n">
        <v>1</v>
      </c>
      <c r="H61" s="54" t="n">
        <v>1</v>
      </c>
      <c r="I61" s="54" t="n">
        <v>1</v>
      </c>
      <c r="J61" s="54" t="n">
        <v>0</v>
      </c>
      <c r="K61" s="54" t="n">
        <v>325.145752</v>
      </c>
      <c r="L61" s="54" t="n">
        <v>0</v>
      </c>
      <c r="M61" s="54" t="n">
        <v>-21.1746311</v>
      </c>
      <c r="N61" s="54" t="n">
        <v>-0.350000024</v>
      </c>
      <c r="O61" s="54" t="n">
        <v>17.2655697</v>
      </c>
      <c r="P61" s="52" t="inlineStr">
        <is>
          <t>-</t>
        </is>
      </c>
      <c r="Q61" s="52" t="inlineStr">
        <is>
          <t>Plain</t>
        </is>
      </c>
      <c r="R61" s="54" t="n">
        <v>0.5</v>
      </c>
      <c r="S61" s="54" t="n">
        <v>0</v>
      </c>
      <c r="T61" s="54" t="n">
        <v>0.2</v>
      </c>
      <c r="U61" s="54" t="n">
        <v>0</v>
      </c>
      <c r="V61" s="52" t="inlineStr">
        <is>
          <t>No</t>
        </is>
      </c>
      <c r="W61" s="52" t="inlineStr">
        <is>
          <t>No</t>
        </is>
      </c>
      <c r="X61" s="52" t="inlineStr">
        <is>
          <t>-</t>
        </is>
      </c>
      <c r="Y61" s="52" t="inlineStr">
        <is>
          <t>Two stacked cones</t>
        </is>
      </c>
    </row>
    <row r="62" outlineLevel="1">
      <c r="A62" s="52" t="inlineStr">
        <is>
          <t>BKG-55</t>
        </is>
      </c>
      <c r="B62" s="52" t="inlineStr">
        <is>
          <t>Backdrop</t>
        </is>
      </c>
      <c r="C62" s="61" t="inlineStr">
        <is>
          <t>Cone</t>
        </is>
      </c>
      <c r="D62" s="62" t="inlineStr">
        <is>
          <t>Pine crown</t>
        </is>
      </c>
      <c r="E62" s="52" t="inlineStr">
        <is>
          <t>BKG-54</t>
        </is>
      </c>
      <c r="F62" s="52" t="n">
        <v>3</v>
      </c>
      <c r="G62" s="54" t="n">
        <v>3.32881165</v>
      </c>
      <c r="H62" s="54" t="n">
        <v>3.32881165</v>
      </c>
      <c r="I62" s="54" t="n">
        <v>3.68546987</v>
      </c>
      <c r="J62" s="54" t="n">
        <v>-90</v>
      </c>
      <c r="K62" s="54" t="n">
        <v>0</v>
      </c>
      <c r="L62" s="54" t="n">
        <v>0</v>
      </c>
      <c r="M62" s="54" t="n">
        <v>0</v>
      </c>
      <c r="N62" s="54" t="n">
        <v>1.84273493</v>
      </c>
      <c r="O62" s="54" t="n">
        <v>0</v>
      </c>
      <c r="P62" s="52" t="inlineStr">
        <is>
          <t>Gouraud</t>
        </is>
      </c>
      <c r="Q62" s="52" t="inlineStr">
        <is>
          <t>Foliage</t>
        </is>
      </c>
      <c r="R62" s="54" t="n">
        <v>0.75</v>
      </c>
      <c r="S62" s="54" t="n">
        <v>0</v>
      </c>
      <c r="T62" s="54" t="n">
        <v>0.11</v>
      </c>
      <c r="U62" s="54" t="n">
        <v>0</v>
      </c>
      <c r="V62" s="52" t="inlineStr">
        <is>
          <t>No</t>
        </is>
      </c>
      <c r="W62" s="52" t="inlineStr">
        <is>
          <t>No</t>
        </is>
      </c>
      <c r="X62" s="52" t="inlineStr">
        <is>
          <t>-</t>
        </is>
      </c>
      <c r="Y62" s="52" t="inlineStr">
        <is>
          <t>Lower tier</t>
        </is>
      </c>
    </row>
    <row r="63" outlineLevel="1">
      <c r="A63" s="52" t="inlineStr">
        <is>
          <t>BKG-56</t>
        </is>
      </c>
      <c r="B63" s="52" t="inlineStr">
        <is>
          <t>Backdrop</t>
        </is>
      </c>
      <c r="C63" s="61" t="inlineStr">
        <is>
          <t>Cone</t>
        </is>
      </c>
      <c r="D63" s="62" t="inlineStr">
        <is>
          <t>Pine crown</t>
        </is>
      </c>
      <c r="E63" s="52" t="inlineStr">
        <is>
          <t>BKG-54</t>
        </is>
      </c>
      <c r="F63" s="52" t="n">
        <v>3</v>
      </c>
      <c r="G63" s="54" t="n">
        <v>2.16372752</v>
      </c>
      <c r="H63" s="54" t="n">
        <v>2.16372752</v>
      </c>
      <c r="I63" s="54" t="n">
        <v>3.26936865</v>
      </c>
      <c r="J63" s="54" t="n">
        <v>-90</v>
      </c>
      <c r="K63" s="54" t="n">
        <v>30</v>
      </c>
      <c r="L63" s="54" t="n">
        <v>0</v>
      </c>
      <c r="M63" s="54" t="n">
        <v>0</v>
      </c>
      <c r="N63" s="54" t="n">
        <v>4.30962229</v>
      </c>
      <c r="O63" s="54" t="n">
        <v>0</v>
      </c>
      <c r="P63" s="52" t="inlineStr">
        <is>
          <t>Gouraud</t>
        </is>
      </c>
      <c r="Q63" s="52" t="inlineStr">
        <is>
          <t>Foliage</t>
        </is>
      </c>
      <c r="R63" s="54" t="n">
        <v>0.75</v>
      </c>
      <c r="S63" s="54" t="n">
        <v>0</v>
      </c>
      <c r="T63" s="54" t="n">
        <v>0.11</v>
      </c>
      <c r="U63" s="54" t="n">
        <v>0</v>
      </c>
      <c r="V63" s="52" t="inlineStr">
        <is>
          <t>No</t>
        </is>
      </c>
      <c r="W63" s="52" t="inlineStr">
        <is>
          <t>No</t>
        </is>
      </c>
      <c r="X63" s="52" t="inlineStr">
        <is>
          <t>-</t>
        </is>
      </c>
      <c r="Y63" s="52" t="inlineStr">
        <is>
          <t>Upper tier</t>
        </is>
      </c>
    </row>
    <row r="64" outlineLevel="1">
      <c r="A64" s="52" t="inlineStr">
        <is>
          <t>BKG-57</t>
        </is>
      </c>
      <c r="B64" s="52" t="inlineStr">
        <is>
          <t>Backdrop</t>
        </is>
      </c>
      <c r="C64" s="53" t="inlineStr">
        <is>
          <t>Group</t>
        </is>
      </c>
      <c r="D64" s="60" t="inlineStr">
        <is>
          <t>Treeline pine</t>
        </is>
      </c>
      <c r="E64" s="52" t="inlineStr">
        <is>
          <t>BKG-23</t>
        </is>
      </c>
      <c r="F64" s="52" t="n">
        <v>2</v>
      </c>
      <c r="G64" s="54" t="n">
        <v>1</v>
      </c>
      <c r="H64" s="54" t="n">
        <v>1</v>
      </c>
      <c r="I64" s="54" t="n">
        <v>1</v>
      </c>
      <c r="J64" s="54" t="n">
        <v>0</v>
      </c>
      <c r="K64" s="54" t="n">
        <v>303.728271</v>
      </c>
      <c r="L64" s="54" t="n">
        <v>0</v>
      </c>
      <c r="M64" s="54" t="n">
        <v>-25.3820496</v>
      </c>
      <c r="N64" s="54" t="n">
        <v>-0.350000024</v>
      </c>
      <c r="O64" s="54" t="n">
        <v>12.0207176</v>
      </c>
      <c r="P64" s="52" t="inlineStr">
        <is>
          <t>-</t>
        </is>
      </c>
      <c r="Q64" s="52" t="inlineStr">
        <is>
          <t>Plain</t>
        </is>
      </c>
      <c r="R64" s="54" t="n">
        <v>0.5</v>
      </c>
      <c r="S64" s="54" t="n">
        <v>0</v>
      </c>
      <c r="T64" s="54" t="n">
        <v>0.2</v>
      </c>
      <c r="U64" s="54" t="n">
        <v>0</v>
      </c>
      <c r="V64" s="52" t="inlineStr">
        <is>
          <t>No</t>
        </is>
      </c>
      <c r="W64" s="52" t="inlineStr">
        <is>
          <t>No</t>
        </is>
      </c>
      <c r="X64" s="52" t="inlineStr">
        <is>
          <t>-</t>
        </is>
      </c>
      <c r="Y64" s="52" t="inlineStr">
        <is>
          <t>Two stacked cones</t>
        </is>
      </c>
    </row>
    <row r="65" outlineLevel="1">
      <c r="A65" s="52" t="inlineStr">
        <is>
          <t>BKG-58</t>
        </is>
      </c>
      <c r="B65" s="52" t="inlineStr">
        <is>
          <t>Backdrop</t>
        </is>
      </c>
      <c r="C65" s="61" t="inlineStr">
        <is>
          <t>Cone</t>
        </is>
      </c>
      <c r="D65" s="62" t="inlineStr">
        <is>
          <t>Pine crown</t>
        </is>
      </c>
      <c r="E65" s="52" t="inlineStr">
        <is>
          <t>BKG-57</t>
        </is>
      </c>
      <c r="F65" s="52" t="n">
        <v>3</v>
      </c>
      <c r="G65" s="54" t="n">
        <v>3.65377378</v>
      </c>
      <c r="H65" s="54" t="n">
        <v>3.65377378</v>
      </c>
      <c r="I65" s="54" t="n">
        <v>4.04524946</v>
      </c>
      <c r="J65" s="54" t="n">
        <v>-90</v>
      </c>
      <c r="K65" s="54" t="n">
        <v>0</v>
      </c>
      <c r="L65" s="54" t="n">
        <v>0</v>
      </c>
      <c r="M65" s="54" t="n">
        <v>0</v>
      </c>
      <c r="N65" s="54" t="n">
        <v>2.02262473</v>
      </c>
      <c r="O65" s="54" t="n">
        <v>0</v>
      </c>
      <c r="P65" s="52" t="inlineStr">
        <is>
          <t>Gouraud</t>
        </is>
      </c>
      <c r="Q65" s="52" t="inlineStr">
        <is>
          <t>Foliage</t>
        </is>
      </c>
      <c r="R65" s="54" t="n">
        <v>0.75</v>
      </c>
      <c r="S65" s="54" t="n">
        <v>0</v>
      </c>
      <c r="T65" s="54" t="n">
        <v>0.11</v>
      </c>
      <c r="U65" s="54" t="n">
        <v>0</v>
      </c>
      <c r="V65" s="52" t="inlineStr">
        <is>
          <t>No</t>
        </is>
      </c>
      <c r="W65" s="52" t="inlineStr">
        <is>
          <t>No</t>
        </is>
      </c>
      <c r="X65" s="52" t="inlineStr">
        <is>
          <t>-</t>
        </is>
      </c>
      <c r="Y65" s="52" t="inlineStr">
        <is>
          <t>Lower tier</t>
        </is>
      </c>
    </row>
    <row r="66" outlineLevel="1">
      <c r="A66" s="52" t="inlineStr">
        <is>
          <t>BKG-59</t>
        </is>
      </c>
      <c r="B66" s="52" t="inlineStr">
        <is>
          <t>Backdrop</t>
        </is>
      </c>
      <c r="C66" s="61" t="inlineStr">
        <is>
          <t>Cone</t>
        </is>
      </c>
      <c r="D66" s="62" t="inlineStr">
        <is>
          <t>Pine crown</t>
        </is>
      </c>
      <c r="E66" s="52" t="inlineStr">
        <is>
          <t>BKG-57</t>
        </is>
      </c>
      <c r="F66" s="52" t="n">
        <v>3</v>
      </c>
      <c r="G66" s="54" t="n">
        <v>2.37495279</v>
      </c>
      <c r="H66" s="54" t="n">
        <v>2.37495279</v>
      </c>
      <c r="I66" s="54" t="n">
        <v>3.58852792</v>
      </c>
      <c r="J66" s="54" t="n">
        <v>-90</v>
      </c>
      <c r="K66" s="54" t="n">
        <v>30</v>
      </c>
      <c r="L66" s="54" t="n">
        <v>0</v>
      </c>
      <c r="M66" s="54" t="n">
        <v>0</v>
      </c>
      <c r="N66" s="54" t="n">
        <v>4.73033237</v>
      </c>
      <c r="O66" s="54" t="n">
        <v>0</v>
      </c>
      <c r="P66" s="52" t="inlineStr">
        <is>
          <t>Gouraud</t>
        </is>
      </c>
      <c r="Q66" s="52" t="inlineStr">
        <is>
          <t>Foliage</t>
        </is>
      </c>
      <c r="R66" s="54" t="n">
        <v>0.75</v>
      </c>
      <c r="S66" s="54" t="n">
        <v>0</v>
      </c>
      <c r="T66" s="54" t="n">
        <v>0.11</v>
      </c>
      <c r="U66" s="54" t="n">
        <v>0</v>
      </c>
      <c r="V66" s="52" t="inlineStr">
        <is>
          <t>No</t>
        </is>
      </c>
      <c r="W66" s="52" t="inlineStr">
        <is>
          <t>No</t>
        </is>
      </c>
      <c r="X66" s="52" t="inlineStr">
        <is>
          <t>-</t>
        </is>
      </c>
      <c r="Y66" s="52" t="inlineStr">
        <is>
          <t>Upper tier</t>
        </is>
      </c>
    </row>
    <row r="67" outlineLevel="1">
      <c r="A67" s="52" t="inlineStr">
        <is>
          <t>BKG-60</t>
        </is>
      </c>
      <c r="B67" s="52" t="inlineStr">
        <is>
          <t>Backdrop</t>
        </is>
      </c>
      <c r="C67" s="53" t="inlineStr">
        <is>
          <t>Group</t>
        </is>
      </c>
      <c r="D67" s="60" t="inlineStr">
        <is>
          <t>Treeline pine</t>
        </is>
      </c>
      <c r="E67" s="52" t="inlineStr">
        <is>
          <t>BKG-23</t>
        </is>
      </c>
      <c r="F67" s="52" t="n">
        <v>2</v>
      </c>
      <c r="G67" s="54" t="n">
        <v>1</v>
      </c>
      <c r="H67" s="54" t="n">
        <v>1</v>
      </c>
      <c r="I67" s="54" t="n">
        <v>1</v>
      </c>
      <c r="J67" s="54" t="n">
        <v>0</v>
      </c>
      <c r="K67" s="54" t="n">
        <v>157.08606</v>
      </c>
      <c r="L67" s="54" t="n">
        <v>0</v>
      </c>
      <c r="M67" s="54" t="n">
        <v>-26.3162689</v>
      </c>
      <c r="N67" s="54" t="n">
        <v>-0.350000024</v>
      </c>
      <c r="O67" s="54" t="n">
        <v>4.11900187</v>
      </c>
      <c r="P67" s="52" t="inlineStr">
        <is>
          <t>-</t>
        </is>
      </c>
      <c r="Q67" s="52" t="inlineStr">
        <is>
          <t>Plain</t>
        </is>
      </c>
      <c r="R67" s="54" t="n">
        <v>0.5</v>
      </c>
      <c r="S67" s="54" t="n">
        <v>0</v>
      </c>
      <c r="T67" s="54" t="n">
        <v>0.2</v>
      </c>
      <c r="U67" s="54" t="n">
        <v>0</v>
      </c>
      <c r="V67" s="52" t="inlineStr">
        <is>
          <t>No</t>
        </is>
      </c>
      <c r="W67" s="52" t="inlineStr">
        <is>
          <t>No</t>
        </is>
      </c>
      <c r="X67" s="52" t="inlineStr">
        <is>
          <t>-</t>
        </is>
      </c>
      <c r="Y67" s="52" t="inlineStr">
        <is>
          <t>Two stacked cones</t>
        </is>
      </c>
    </row>
    <row r="68" outlineLevel="1">
      <c r="A68" s="52" t="inlineStr">
        <is>
          <t>BKG-61</t>
        </is>
      </c>
      <c r="B68" s="52" t="inlineStr">
        <is>
          <t>Backdrop</t>
        </is>
      </c>
      <c r="C68" s="61" t="inlineStr">
        <is>
          <t>Cone</t>
        </is>
      </c>
      <c r="D68" s="62" t="inlineStr">
        <is>
          <t>Pine crown</t>
        </is>
      </c>
      <c r="E68" s="52" t="inlineStr">
        <is>
          <t>BKG-60</t>
        </is>
      </c>
      <c r="F68" s="52" t="n">
        <v>3</v>
      </c>
      <c r="G68" s="54" t="n">
        <v>4.23827076</v>
      </c>
      <c r="H68" s="54" t="n">
        <v>4.23827076</v>
      </c>
      <c r="I68" s="54" t="n">
        <v>4.69237089</v>
      </c>
      <c r="J68" s="54" t="n">
        <v>-90</v>
      </c>
      <c r="K68" s="54" t="n">
        <v>0</v>
      </c>
      <c r="L68" s="54" t="n">
        <v>0</v>
      </c>
      <c r="M68" s="54" t="n">
        <v>0</v>
      </c>
      <c r="N68" s="54" t="n">
        <v>2.34618545</v>
      </c>
      <c r="O68" s="54" t="n">
        <v>0</v>
      </c>
      <c r="P68" s="52" t="inlineStr">
        <is>
          <t>Gouraud</t>
        </is>
      </c>
      <c r="Q68" s="52" t="inlineStr">
        <is>
          <t>Foliage</t>
        </is>
      </c>
      <c r="R68" s="54" t="n">
        <v>0.75</v>
      </c>
      <c r="S68" s="54" t="n">
        <v>0</v>
      </c>
      <c r="T68" s="54" t="n">
        <v>0.11</v>
      </c>
      <c r="U68" s="54" t="n">
        <v>0</v>
      </c>
      <c r="V68" s="52" t="inlineStr">
        <is>
          <t>No</t>
        </is>
      </c>
      <c r="W68" s="52" t="inlineStr">
        <is>
          <t>No</t>
        </is>
      </c>
      <c r="X68" s="52" t="inlineStr">
        <is>
          <t>-</t>
        </is>
      </c>
      <c r="Y68" s="52" t="inlineStr">
        <is>
          <t>Lower tier</t>
        </is>
      </c>
    </row>
    <row r="69" outlineLevel="1">
      <c r="A69" s="52" t="inlineStr">
        <is>
          <t>BKG-62</t>
        </is>
      </c>
      <c r="B69" s="52" t="inlineStr">
        <is>
          <t>Backdrop</t>
        </is>
      </c>
      <c r="C69" s="61" t="inlineStr">
        <is>
          <t>Cone</t>
        </is>
      </c>
      <c r="D69" s="62" t="inlineStr">
        <is>
          <t>Pine crown</t>
        </is>
      </c>
      <c r="E69" s="52" t="inlineStr">
        <is>
          <t>BKG-60</t>
        </is>
      </c>
      <c r="F69" s="52" t="n">
        <v>3</v>
      </c>
      <c r="G69" s="54" t="n">
        <v>2.7548759</v>
      </c>
      <c r="H69" s="54" t="n">
        <v>2.7548759</v>
      </c>
      <c r="I69" s="54" t="n">
        <v>4.16258717</v>
      </c>
      <c r="J69" s="54" t="n">
        <v>-90</v>
      </c>
      <c r="K69" s="54" t="n">
        <v>30</v>
      </c>
      <c r="L69" s="54" t="n">
        <v>0</v>
      </c>
      <c r="M69" s="54" t="n">
        <v>0</v>
      </c>
      <c r="N69" s="54" t="n">
        <v>5.48704672</v>
      </c>
      <c r="O69" s="54" t="n">
        <v>0</v>
      </c>
      <c r="P69" s="52" t="inlineStr">
        <is>
          <t>Gouraud</t>
        </is>
      </c>
      <c r="Q69" s="52" t="inlineStr">
        <is>
          <t>Foliage</t>
        </is>
      </c>
      <c r="R69" s="54" t="n">
        <v>0.75</v>
      </c>
      <c r="S69" s="54" t="n">
        <v>0</v>
      </c>
      <c r="T69" s="54" t="n">
        <v>0.11</v>
      </c>
      <c r="U69" s="54" t="n">
        <v>0</v>
      </c>
      <c r="V69" s="52" t="inlineStr">
        <is>
          <t>No</t>
        </is>
      </c>
      <c r="W69" s="52" t="inlineStr">
        <is>
          <t>No</t>
        </is>
      </c>
      <c r="X69" s="52" t="inlineStr">
        <is>
          <t>-</t>
        </is>
      </c>
      <c r="Y69" s="52" t="inlineStr">
        <is>
          <t>Upper tier</t>
        </is>
      </c>
    </row>
    <row r="70" outlineLevel="1">
      <c r="A70" s="52" t="inlineStr">
        <is>
          <t>BKG-63</t>
        </is>
      </c>
      <c r="B70" s="52" t="inlineStr">
        <is>
          <t>Backdrop</t>
        </is>
      </c>
      <c r="C70" s="53" t="inlineStr">
        <is>
          <t>Group</t>
        </is>
      </c>
      <c r="D70" s="60" t="inlineStr">
        <is>
          <t>Treeline pine</t>
        </is>
      </c>
      <c r="E70" s="52" t="inlineStr">
        <is>
          <t>BKG-23</t>
        </is>
      </c>
      <c r="F70" s="52" t="n">
        <v>2</v>
      </c>
      <c r="G70" s="54" t="n">
        <v>1</v>
      </c>
      <c r="H70" s="54" t="n">
        <v>1</v>
      </c>
      <c r="I70" s="54" t="n">
        <v>1</v>
      </c>
      <c r="J70" s="54" t="n">
        <v>0</v>
      </c>
      <c r="K70" s="54" t="n">
        <v>13.7111092</v>
      </c>
      <c r="L70" s="54" t="n">
        <v>0</v>
      </c>
      <c r="M70" s="54" t="n">
        <v>-24.4574184</v>
      </c>
      <c r="N70" s="54" t="n">
        <v>-0.350000024</v>
      </c>
      <c r="O70" s="54" t="n">
        <v>1.49963844</v>
      </c>
      <c r="P70" s="52" t="inlineStr">
        <is>
          <t>-</t>
        </is>
      </c>
      <c r="Q70" s="52" t="inlineStr">
        <is>
          <t>Plain</t>
        </is>
      </c>
      <c r="R70" s="54" t="n">
        <v>0.5</v>
      </c>
      <c r="S70" s="54" t="n">
        <v>0</v>
      </c>
      <c r="T70" s="54" t="n">
        <v>0.2</v>
      </c>
      <c r="U70" s="54" t="n">
        <v>0</v>
      </c>
      <c r="V70" s="52" t="inlineStr">
        <is>
          <t>No</t>
        </is>
      </c>
      <c r="W70" s="52" t="inlineStr">
        <is>
          <t>No</t>
        </is>
      </c>
      <c r="X70" s="52" t="inlineStr">
        <is>
          <t>-</t>
        </is>
      </c>
      <c r="Y70" s="52" t="inlineStr">
        <is>
          <t>Two stacked cones</t>
        </is>
      </c>
    </row>
    <row r="71" outlineLevel="1">
      <c r="A71" s="52" t="inlineStr">
        <is>
          <t>BKG-64</t>
        </is>
      </c>
      <c r="B71" s="52" t="inlineStr">
        <is>
          <t>Backdrop</t>
        </is>
      </c>
      <c r="C71" s="61" t="inlineStr">
        <is>
          <t>Cone</t>
        </is>
      </c>
      <c r="D71" s="62" t="inlineStr">
        <is>
          <t>Pine crown</t>
        </is>
      </c>
      <c r="E71" s="52" t="inlineStr">
        <is>
          <t>BKG-63</t>
        </is>
      </c>
      <c r="F71" s="52" t="n">
        <v>3</v>
      </c>
      <c r="G71" s="54" t="n">
        <v>4.34523344</v>
      </c>
      <c r="H71" s="54" t="n">
        <v>4.34523344</v>
      </c>
      <c r="I71" s="54" t="n">
        <v>4.81079388</v>
      </c>
      <c r="J71" s="54" t="n">
        <v>-90</v>
      </c>
      <c r="K71" s="54" t="n">
        <v>0</v>
      </c>
      <c r="L71" s="54" t="n">
        <v>0</v>
      </c>
      <c r="M71" s="54" t="n">
        <v>0</v>
      </c>
      <c r="N71" s="54" t="n">
        <v>2.40539694</v>
      </c>
      <c r="O71" s="54" t="n">
        <v>0</v>
      </c>
      <c r="P71" s="52" t="inlineStr">
        <is>
          <t>Gouraud</t>
        </is>
      </c>
      <c r="Q71" s="52" t="inlineStr">
        <is>
          <t>Foliage</t>
        </is>
      </c>
      <c r="R71" s="54" t="n">
        <v>0.75</v>
      </c>
      <c r="S71" s="54" t="n">
        <v>0</v>
      </c>
      <c r="T71" s="54" t="n">
        <v>0.11</v>
      </c>
      <c r="U71" s="54" t="n">
        <v>0</v>
      </c>
      <c r="V71" s="52" t="inlineStr">
        <is>
          <t>No</t>
        </is>
      </c>
      <c r="W71" s="52" t="inlineStr">
        <is>
          <t>No</t>
        </is>
      </c>
      <c r="X71" s="52" t="inlineStr">
        <is>
          <t>-</t>
        </is>
      </c>
      <c r="Y71" s="52" t="inlineStr">
        <is>
          <t>Lower tier</t>
        </is>
      </c>
    </row>
    <row r="72" outlineLevel="1">
      <c r="A72" s="52" t="inlineStr">
        <is>
          <t>BKG-65</t>
        </is>
      </c>
      <c r="B72" s="52" t="inlineStr">
        <is>
          <t>Backdrop</t>
        </is>
      </c>
      <c r="C72" s="61" t="inlineStr">
        <is>
          <t>Cone</t>
        </is>
      </c>
      <c r="D72" s="62" t="inlineStr">
        <is>
          <t>Pine crown</t>
        </is>
      </c>
      <c r="E72" s="52" t="inlineStr">
        <is>
          <t>BKG-63</t>
        </is>
      </c>
      <c r="F72" s="52" t="n">
        <v>3</v>
      </c>
      <c r="G72" s="54" t="n">
        <v>2.82440162</v>
      </c>
      <c r="H72" s="54" t="n">
        <v>2.82440162</v>
      </c>
      <c r="I72" s="54" t="n">
        <v>4.26763964</v>
      </c>
      <c r="J72" s="54" t="n">
        <v>-90</v>
      </c>
      <c r="K72" s="54" t="n">
        <v>30</v>
      </c>
      <c r="L72" s="54" t="n">
        <v>0</v>
      </c>
      <c r="M72" s="54" t="n">
        <v>0</v>
      </c>
      <c r="N72" s="54" t="n">
        <v>5.62552547</v>
      </c>
      <c r="O72" s="54" t="n">
        <v>0</v>
      </c>
      <c r="P72" s="52" t="inlineStr">
        <is>
          <t>Gouraud</t>
        </is>
      </c>
      <c r="Q72" s="52" t="inlineStr">
        <is>
          <t>Foliage</t>
        </is>
      </c>
      <c r="R72" s="54" t="n">
        <v>0.75</v>
      </c>
      <c r="S72" s="54" t="n">
        <v>0</v>
      </c>
      <c r="T72" s="54" t="n">
        <v>0.11</v>
      </c>
      <c r="U72" s="54" t="n">
        <v>0</v>
      </c>
      <c r="V72" s="52" t="inlineStr">
        <is>
          <t>No</t>
        </is>
      </c>
      <c r="W72" s="52" t="inlineStr">
        <is>
          <t>No</t>
        </is>
      </c>
      <c r="X72" s="52" t="inlineStr">
        <is>
          <t>-</t>
        </is>
      </c>
      <c r="Y72" s="52" t="inlineStr">
        <is>
          <t>Upper tier</t>
        </is>
      </c>
    </row>
    <row r="73" outlineLevel="1">
      <c r="A73" s="52" t="inlineStr">
        <is>
          <t>BKG-66</t>
        </is>
      </c>
      <c r="B73" s="52" t="inlineStr">
        <is>
          <t>Backdrop</t>
        </is>
      </c>
      <c r="C73" s="53" t="inlineStr">
        <is>
          <t>Group</t>
        </is>
      </c>
      <c r="D73" s="60" t="inlineStr">
        <is>
          <t>Treeline pine</t>
        </is>
      </c>
      <c r="E73" s="52" t="inlineStr">
        <is>
          <t>BKG-23</t>
        </is>
      </c>
      <c r="F73" s="52" t="n">
        <v>2</v>
      </c>
      <c r="G73" s="54" t="n">
        <v>1</v>
      </c>
      <c r="H73" s="54" t="n">
        <v>1</v>
      </c>
      <c r="I73" s="54" t="n">
        <v>1</v>
      </c>
      <c r="J73" s="54" t="n">
        <v>0</v>
      </c>
      <c r="K73" s="54" t="n">
        <v>182.019958</v>
      </c>
      <c r="L73" s="54" t="n">
        <v>0</v>
      </c>
      <c r="M73" s="54" t="n">
        <v>-27.7987022</v>
      </c>
      <c r="N73" s="54" t="n">
        <v>-0.350000024</v>
      </c>
      <c r="O73" s="54" t="n">
        <v>-4.26528311</v>
      </c>
      <c r="P73" s="52" t="inlineStr">
        <is>
          <t>-</t>
        </is>
      </c>
      <c r="Q73" s="52" t="inlineStr">
        <is>
          <t>Plain</t>
        </is>
      </c>
      <c r="R73" s="54" t="n">
        <v>0.5</v>
      </c>
      <c r="S73" s="54" t="n">
        <v>0</v>
      </c>
      <c r="T73" s="54" t="n">
        <v>0.2</v>
      </c>
      <c r="U73" s="54" t="n">
        <v>0</v>
      </c>
      <c r="V73" s="52" t="inlineStr">
        <is>
          <t>No</t>
        </is>
      </c>
      <c r="W73" s="52" t="inlineStr">
        <is>
          <t>No</t>
        </is>
      </c>
      <c r="X73" s="52" t="inlineStr">
        <is>
          <t>-</t>
        </is>
      </c>
      <c r="Y73" s="52" t="inlineStr">
        <is>
          <t>Two stacked cones</t>
        </is>
      </c>
    </row>
    <row r="74" outlineLevel="1">
      <c r="A74" s="52" t="inlineStr">
        <is>
          <t>BKG-67</t>
        </is>
      </c>
      <c r="B74" s="52" t="inlineStr">
        <is>
          <t>Backdrop</t>
        </is>
      </c>
      <c r="C74" s="61" t="inlineStr">
        <is>
          <t>Cone</t>
        </is>
      </c>
      <c r="D74" s="62" t="inlineStr">
        <is>
          <t>Pine crown</t>
        </is>
      </c>
      <c r="E74" s="52" t="inlineStr">
        <is>
          <t>BKG-66</t>
        </is>
      </c>
      <c r="F74" s="52" t="n">
        <v>3</v>
      </c>
      <c r="G74" s="54" t="n">
        <v>4.4675312</v>
      </c>
      <c r="H74" s="54" t="n">
        <v>4.4675312</v>
      </c>
      <c r="I74" s="54" t="n">
        <v>4.9461956</v>
      </c>
      <c r="J74" s="54" t="n">
        <v>-90</v>
      </c>
      <c r="K74" s="54" t="n">
        <v>0</v>
      </c>
      <c r="L74" s="54" t="n">
        <v>0</v>
      </c>
      <c r="M74" s="54" t="n">
        <v>0</v>
      </c>
      <c r="N74" s="54" t="n">
        <v>2.4730978</v>
      </c>
      <c r="O74" s="54" t="n">
        <v>0</v>
      </c>
      <c r="P74" s="52" t="inlineStr">
        <is>
          <t>Gouraud</t>
        </is>
      </c>
      <c r="Q74" s="52" t="inlineStr">
        <is>
          <t>Foliage</t>
        </is>
      </c>
      <c r="R74" s="54" t="n">
        <v>0.75</v>
      </c>
      <c r="S74" s="54" t="n">
        <v>0</v>
      </c>
      <c r="T74" s="54" t="n">
        <v>0.11</v>
      </c>
      <c r="U74" s="54" t="n">
        <v>0</v>
      </c>
      <c r="V74" s="52" t="inlineStr">
        <is>
          <t>No</t>
        </is>
      </c>
      <c r="W74" s="52" t="inlineStr">
        <is>
          <t>No</t>
        </is>
      </c>
      <c r="X74" s="52" t="inlineStr">
        <is>
          <t>-</t>
        </is>
      </c>
      <c r="Y74" s="52" t="inlineStr">
        <is>
          <t>Lower tier</t>
        </is>
      </c>
    </row>
    <row r="75" outlineLevel="1">
      <c r="A75" s="52" t="inlineStr">
        <is>
          <t>BKG-68</t>
        </is>
      </c>
      <c r="B75" s="52" t="inlineStr">
        <is>
          <t>Backdrop</t>
        </is>
      </c>
      <c r="C75" s="61" t="inlineStr">
        <is>
          <t>Cone</t>
        </is>
      </c>
      <c r="D75" s="62" t="inlineStr">
        <is>
          <t>Pine crown</t>
        </is>
      </c>
      <c r="E75" s="52" t="inlineStr">
        <is>
          <t>BKG-66</t>
        </is>
      </c>
      <c r="F75" s="52" t="n">
        <v>3</v>
      </c>
      <c r="G75" s="54" t="n">
        <v>2.90389514</v>
      </c>
      <c r="H75" s="54" t="n">
        <v>2.90389514</v>
      </c>
      <c r="I75" s="54" t="n">
        <v>4.38775396</v>
      </c>
      <c r="J75" s="54" t="n">
        <v>-90</v>
      </c>
      <c r="K75" s="54" t="n">
        <v>30</v>
      </c>
      <c r="L75" s="54" t="n">
        <v>0</v>
      </c>
      <c r="M75" s="54" t="n">
        <v>0</v>
      </c>
      <c r="N75" s="54" t="n">
        <v>5.78385782</v>
      </c>
      <c r="O75" s="54" t="n">
        <v>0</v>
      </c>
      <c r="P75" s="52" t="inlineStr">
        <is>
          <t>Gouraud</t>
        </is>
      </c>
      <c r="Q75" s="52" t="inlineStr">
        <is>
          <t>Foliage</t>
        </is>
      </c>
      <c r="R75" s="54" t="n">
        <v>0.75</v>
      </c>
      <c r="S75" s="54" t="n">
        <v>0</v>
      </c>
      <c r="T75" s="54" t="n">
        <v>0.11</v>
      </c>
      <c r="U75" s="54" t="n">
        <v>0</v>
      </c>
      <c r="V75" s="52" t="inlineStr">
        <is>
          <t>No</t>
        </is>
      </c>
      <c r="W75" s="52" t="inlineStr">
        <is>
          <t>No</t>
        </is>
      </c>
      <c r="X75" s="52" t="inlineStr">
        <is>
          <t>-</t>
        </is>
      </c>
      <c r="Y75" s="52" t="inlineStr">
        <is>
          <t>Upper tier</t>
        </is>
      </c>
    </row>
    <row r="76" outlineLevel="1">
      <c r="A76" s="52" t="inlineStr">
        <is>
          <t>BKG-69</t>
        </is>
      </c>
      <c r="B76" s="52" t="inlineStr">
        <is>
          <t>Backdrop</t>
        </is>
      </c>
      <c r="C76" s="53" t="inlineStr">
        <is>
          <t>Group</t>
        </is>
      </c>
      <c r="D76" s="60" t="inlineStr">
        <is>
          <t>Treeline pine</t>
        </is>
      </c>
      <c r="E76" s="52" t="inlineStr">
        <is>
          <t>BKG-23</t>
        </is>
      </c>
      <c r="F76" s="52" t="n">
        <v>2</v>
      </c>
      <c r="G76" s="54" t="n">
        <v>1</v>
      </c>
      <c r="H76" s="54" t="n">
        <v>1</v>
      </c>
      <c r="I76" s="54" t="n">
        <v>1</v>
      </c>
      <c r="J76" s="54" t="n">
        <v>0</v>
      </c>
      <c r="K76" s="54" t="n">
        <v>2.87560701</v>
      </c>
      <c r="L76" s="54" t="n">
        <v>0</v>
      </c>
      <c r="M76" s="54" t="n">
        <v>-25.8753738</v>
      </c>
      <c r="N76" s="54" t="n">
        <v>-0.350000024</v>
      </c>
      <c r="O76" s="54" t="n">
        <v>-11.4416037</v>
      </c>
      <c r="P76" s="52" t="inlineStr">
        <is>
          <t>-</t>
        </is>
      </c>
      <c r="Q76" s="52" t="inlineStr">
        <is>
          <t>Plain</t>
        </is>
      </c>
      <c r="R76" s="54" t="n">
        <v>0.5</v>
      </c>
      <c r="S76" s="54" t="n">
        <v>0</v>
      </c>
      <c r="T76" s="54" t="n">
        <v>0.2</v>
      </c>
      <c r="U76" s="54" t="n">
        <v>0</v>
      </c>
      <c r="V76" s="52" t="inlineStr">
        <is>
          <t>No</t>
        </is>
      </c>
      <c r="W76" s="52" t="inlineStr">
        <is>
          <t>No</t>
        </is>
      </c>
      <c r="X76" s="52" t="inlineStr">
        <is>
          <t>-</t>
        </is>
      </c>
      <c r="Y76" s="52" t="inlineStr">
        <is>
          <t>Two stacked cones</t>
        </is>
      </c>
    </row>
    <row r="77" outlineLevel="1">
      <c r="A77" s="52" t="inlineStr">
        <is>
          <t>BKG-70</t>
        </is>
      </c>
      <c r="B77" s="52" t="inlineStr">
        <is>
          <t>Backdrop</t>
        </is>
      </c>
      <c r="C77" s="61" t="inlineStr">
        <is>
          <t>Cone</t>
        </is>
      </c>
      <c r="D77" s="62" t="inlineStr">
        <is>
          <t>Pine crown</t>
        </is>
      </c>
      <c r="E77" s="52" t="inlineStr">
        <is>
          <t>BKG-69</t>
        </is>
      </c>
      <c r="F77" s="52" t="n">
        <v>3</v>
      </c>
      <c r="G77" s="54" t="n">
        <v>3.72317052</v>
      </c>
      <c r="H77" s="54" t="n">
        <v>3.72317052</v>
      </c>
      <c r="I77" s="54" t="n">
        <v>4.12208176</v>
      </c>
      <c r="J77" s="54" t="n">
        <v>-90</v>
      </c>
      <c r="K77" s="54" t="n">
        <v>0</v>
      </c>
      <c r="L77" s="54" t="n">
        <v>0</v>
      </c>
      <c r="M77" s="54" t="n">
        <v>0</v>
      </c>
      <c r="N77" s="54" t="n">
        <v>2.06104088</v>
      </c>
      <c r="O77" s="54" t="n">
        <v>0</v>
      </c>
      <c r="P77" s="52" t="inlineStr">
        <is>
          <t>Gouraud</t>
        </is>
      </c>
      <c r="Q77" s="52" t="inlineStr">
        <is>
          <t>Foliage</t>
        </is>
      </c>
      <c r="R77" s="54" t="n">
        <v>0.75</v>
      </c>
      <c r="S77" s="54" t="n">
        <v>0</v>
      </c>
      <c r="T77" s="54" t="n">
        <v>0.11</v>
      </c>
      <c r="U77" s="54" t="n">
        <v>0</v>
      </c>
      <c r="V77" s="52" t="inlineStr">
        <is>
          <t>No</t>
        </is>
      </c>
      <c r="W77" s="52" t="inlineStr">
        <is>
          <t>No</t>
        </is>
      </c>
      <c r="X77" s="52" t="inlineStr">
        <is>
          <t>-</t>
        </is>
      </c>
      <c r="Y77" s="52" t="inlineStr">
        <is>
          <t>Lower tier</t>
        </is>
      </c>
    </row>
    <row r="78" outlineLevel="1">
      <c r="A78" s="52" t="inlineStr">
        <is>
          <t>BKG-71</t>
        </is>
      </c>
      <c r="B78" s="52" t="inlineStr">
        <is>
          <t>Backdrop</t>
        </is>
      </c>
      <c r="C78" s="61" t="inlineStr">
        <is>
          <t>Cone</t>
        </is>
      </c>
      <c r="D78" s="62" t="inlineStr">
        <is>
          <t>Pine crown</t>
        </is>
      </c>
      <c r="E78" s="52" t="inlineStr">
        <is>
          <t>BKG-69</t>
        </is>
      </c>
      <c r="F78" s="52" t="n">
        <v>3</v>
      </c>
      <c r="G78" s="54" t="n">
        <v>2.42006063</v>
      </c>
      <c r="H78" s="54" t="n">
        <v>2.42006063</v>
      </c>
      <c r="I78" s="54" t="n">
        <v>3.65668535</v>
      </c>
      <c r="J78" s="54" t="n">
        <v>-90</v>
      </c>
      <c r="K78" s="54" t="n">
        <v>30</v>
      </c>
      <c r="L78" s="54" t="n">
        <v>0</v>
      </c>
      <c r="M78" s="54" t="n">
        <v>0</v>
      </c>
      <c r="N78" s="54" t="n">
        <v>4.82017612</v>
      </c>
      <c r="O78" s="54" t="n">
        <v>0</v>
      </c>
      <c r="P78" s="52" t="inlineStr">
        <is>
          <t>Gouraud</t>
        </is>
      </c>
      <c r="Q78" s="52" t="inlineStr">
        <is>
          <t>Foliage</t>
        </is>
      </c>
      <c r="R78" s="54" t="n">
        <v>0.75</v>
      </c>
      <c r="S78" s="54" t="n">
        <v>0</v>
      </c>
      <c r="T78" s="54" t="n">
        <v>0.11</v>
      </c>
      <c r="U78" s="54" t="n">
        <v>0</v>
      </c>
      <c r="V78" s="52" t="inlineStr">
        <is>
          <t>No</t>
        </is>
      </c>
      <c r="W78" s="52" t="inlineStr">
        <is>
          <t>No</t>
        </is>
      </c>
      <c r="X78" s="52" t="inlineStr">
        <is>
          <t>-</t>
        </is>
      </c>
      <c r="Y78" s="52" t="inlineStr">
        <is>
          <t>Upper tier</t>
        </is>
      </c>
    </row>
    <row r="79" outlineLevel="1">
      <c r="A79" s="52" t="inlineStr">
        <is>
          <t>BKG-72</t>
        </is>
      </c>
      <c r="B79" s="52" t="inlineStr">
        <is>
          <t>Backdrop</t>
        </is>
      </c>
      <c r="C79" s="53" t="inlineStr">
        <is>
          <t>Group</t>
        </is>
      </c>
      <c r="D79" s="60" t="inlineStr">
        <is>
          <t>Treeline pine</t>
        </is>
      </c>
      <c r="E79" s="52" t="inlineStr">
        <is>
          <t>BKG-23</t>
        </is>
      </c>
      <c r="F79" s="52" t="n">
        <v>2</v>
      </c>
      <c r="G79" s="54" t="n">
        <v>1</v>
      </c>
      <c r="H79" s="54" t="n">
        <v>1</v>
      </c>
      <c r="I79" s="54" t="n">
        <v>1</v>
      </c>
      <c r="J79" s="54" t="n">
        <v>0</v>
      </c>
      <c r="K79" s="54" t="n">
        <v>164.648468</v>
      </c>
      <c r="L79" s="54" t="n">
        <v>0</v>
      </c>
      <c r="M79" s="54" t="n">
        <v>-21.7839165</v>
      </c>
      <c r="N79" s="54" t="n">
        <v>-0.350000024</v>
      </c>
      <c r="O79" s="54" t="n">
        <v>-14.3337383</v>
      </c>
      <c r="P79" s="52" t="inlineStr">
        <is>
          <t>-</t>
        </is>
      </c>
      <c r="Q79" s="52" t="inlineStr">
        <is>
          <t>Plain</t>
        </is>
      </c>
      <c r="R79" s="54" t="n">
        <v>0.5</v>
      </c>
      <c r="S79" s="54" t="n">
        <v>0</v>
      </c>
      <c r="T79" s="54" t="n">
        <v>0.2</v>
      </c>
      <c r="U79" s="54" t="n">
        <v>0</v>
      </c>
      <c r="V79" s="52" t="inlineStr">
        <is>
          <t>No</t>
        </is>
      </c>
      <c r="W79" s="52" t="inlineStr">
        <is>
          <t>No</t>
        </is>
      </c>
      <c r="X79" s="52" t="inlineStr">
        <is>
          <t>-</t>
        </is>
      </c>
      <c r="Y79" s="52" t="inlineStr">
        <is>
          <t>Two stacked cones</t>
        </is>
      </c>
    </row>
    <row r="80" outlineLevel="1">
      <c r="A80" s="52" t="inlineStr">
        <is>
          <t>BKG-73</t>
        </is>
      </c>
      <c r="B80" s="52" t="inlineStr">
        <is>
          <t>Backdrop</t>
        </is>
      </c>
      <c r="C80" s="61" t="inlineStr">
        <is>
          <t>Cone</t>
        </is>
      </c>
      <c r="D80" s="62" t="inlineStr">
        <is>
          <t>Pine crown</t>
        </is>
      </c>
      <c r="E80" s="52" t="inlineStr">
        <is>
          <t>BKG-72</t>
        </is>
      </c>
      <c r="F80" s="52" t="n">
        <v>3</v>
      </c>
      <c r="G80" s="54" t="n">
        <v>3.59807134</v>
      </c>
      <c r="H80" s="54" t="n">
        <v>3.59807134</v>
      </c>
      <c r="I80" s="54" t="n">
        <v>3.98357916</v>
      </c>
      <c r="J80" s="54" t="n">
        <v>-90</v>
      </c>
      <c r="K80" s="54" t="n">
        <v>0</v>
      </c>
      <c r="L80" s="54" t="n">
        <v>0</v>
      </c>
      <c r="M80" s="54" t="n">
        <v>0</v>
      </c>
      <c r="N80" s="54" t="n">
        <v>1.99178958</v>
      </c>
      <c r="O80" s="54" t="n">
        <v>0</v>
      </c>
      <c r="P80" s="52" t="inlineStr">
        <is>
          <t>Gouraud</t>
        </is>
      </c>
      <c r="Q80" s="52" t="inlineStr">
        <is>
          <t>Foliage</t>
        </is>
      </c>
      <c r="R80" s="54" t="n">
        <v>0.75</v>
      </c>
      <c r="S80" s="54" t="n">
        <v>0</v>
      </c>
      <c r="T80" s="54" t="n">
        <v>0.11</v>
      </c>
      <c r="U80" s="54" t="n">
        <v>0</v>
      </c>
      <c r="V80" s="52" t="inlineStr">
        <is>
          <t>No</t>
        </is>
      </c>
      <c r="W80" s="52" t="inlineStr">
        <is>
          <t>No</t>
        </is>
      </c>
      <c r="X80" s="52" t="inlineStr">
        <is>
          <t>-</t>
        </is>
      </c>
      <c r="Y80" s="52" t="inlineStr">
        <is>
          <t>Lower tier</t>
        </is>
      </c>
    </row>
    <row r="81" outlineLevel="1">
      <c r="A81" s="52" t="inlineStr">
        <is>
          <t>BKG-74</t>
        </is>
      </c>
      <c r="B81" s="52" t="inlineStr">
        <is>
          <t>Backdrop</t>
        </is>
      </c>
      <c r="C81" s="61" t="inlineStr">
        <is>
          <t>Cone</t>
        </is>
      </c>
      <c r="D81" s="62" t="inlineStr">
        <is>
          <t>Pine crown</t>
        </is>
      </c>
      <c r="E81" s="52" t="inlineStr">
        <is>
          <t>BKG-72</t>
        </is>
      </c>
      <c r="F81" s="52" t="n">
        <v>3</v>
      </c>
      <c r="G81" s="54" t="n">
        <v>2.33874631</v>
      </c>
      <c r="H81" s="54" t="n">
        <v>2.33874631</v>
      </c>
      <c r="I81" s="54" t="n">
        <v>3.53382015</v>
      </c>
      <c r="J81" s="54" t="n">
        <v>-90</v>
      </c>
      <c r="K81" s="54" t="n">
        <v>30</v>
      </c>
      <c r="L81" s="54" t="n">
        <v>0</v>
      </c>
      <c r="M81" s="54" t="n">
        <v>0</v>
      </c>
      <c r="N81" s="54" t="n">
        <v>4.65821743</v>
      </c>
      <c r="O81" s="54" t="n">
        <v>0</v>
      </c>
      <c r="P81" s="52" t="inlineStr">
        <is>
          <t>Gouraud</t>
        </is>
      </c>
      <c r="Q81" s="52" t="inlineStr">
        <is>
          <t>Foliage</t>
        </is>
      </c>
      <c r="R81" s="54" t="n">
        <v>0.75</v>
      </c>
      <c r="S81" s="54" t="n">
        <v>0</v>
      </c>
      <c r="T81" s="54" t="n">
        <v>0.11</v>
      </c>
      <c r="U81" s="54" t="n">
        <v>0</v>
      </c>
      <c r="V81" s="52" t="inlineStr">
        <is>
          <t>No</t>
        </is>
      </c>
      <c r="W81" s="52" t="inlineStr">
        <is>
          <t>No</t>
        </is>
      </c>
      <c r="X81" s="52" t="inlineStr">
        <is>
          <t>-</t>
        </is>
      </c>
      <c r="Y81" s="52" t="inlineStr">
        <is>
          <t>Upper tier</t>
        </is>
      </c>
    </row>
    <row r="82" outlineLevel="1">
      <c r="A82" s="52" t="inlineStr">
        <is>
          <t>BKG-75</t>
        </is>
      </c>
      <c r="B82" s="52" t="inlineStr">
        <is>
          <t>Backdrop</t>
        </is>
      </c>
      <c r="C82" s="53" t="inlineStr">
        <is>
          <t>Group</t>
        </is>
      </c>
      <c r="D82" s="60" t="inlineStr">
        <is>
          <t>Treeline pine</t>
        </is>
      </c>
      <c r="E82" s="52" t="inlineStr">
        <is>
          <t>BKG-23</t>
        </is>
      </c>
      <c r="F82" s="52" t="n">
        <v>2</v>
      </c>
      <c r="G82" s="54" t="n">
        <v>1</v>
      </c>
      <c r="H82" s="54" t="n">
        <v>1</v>
      </c>
      <c r="I82" s="54" t="n">
        <v>1</v>
      </c>
      <c r="J82" s="54" t="n">
        <v>0</v>
      </c>
      <c r="K82" s="54" t="n">
        <v>116.441582</v>
      </c>
      <c r="L82" s="54" t="n">
        <v>0</v>
      </c>
      <c r="M82" s="54" t="n">
        <v>-17.3895245</v>
      </c>
      <c r="N82" s="54" t="n">
        <v>-0.350000024</v>
      </c>
      <c r="O82" s="54" t="n">
        <v>-17.7622471</v>
      </c>
      <c r="P82" s="52" t="inlineStr">
        <is>
          <t>-</t>
        </is>
      </c>
      <c r="Q82" s="52" t="inlineStr">
        <is>
          <t>Plain</t>
        </is>
      </c>
      <c r="R82" s="54" t="n">
        <v>0.5</v>
      </c>
      <c r="S82" s="54" t="n">
        <v>0</v>
      </c>
      <c r="T82" s="54" t="n">
        <v>0.2</v>
      </c>
      <c r="U82" s="54" t="n">
        <v>0</v>
      </c>
      <c r="V82" s="52" t="inlineStr">
        <is>
          <t>No</t>
        </is>
      </c>
      <c r="W82" s="52" t="inlineStr">
        <is>
          <t>No</t>
        </is>
      </c>
      <c r="X82" s="52" t="inlineStr">
        <is>
          <t>-</t>
        </is>
      </c>
      <c r="Y82" s="52" t="inlineStr">
        <is>
          <t>Two stacked cones</t>
        </is>
      </c>
    </row>
    <row r="83" outlineLevel="1">
      <c r="A83" s="52" t="inlineStr">
        <is>
          <t>BKG-76</t>
        </is>
      </c>
      <c r="B83" s="52" t="inlineStr">
        <is>
          <t>Backdrop</t>
        </is>
      </c>
      <c r="C83" s="61" t="inlineStr">
        <is>
          <t>Cone</t>
        </is>
      </c>
      <c r="D83" s="62" t="inlineStr">
        <is>
          <t>Pine crown</t>
        </is>
      </c>
      <c r="E83" s="52" t="inlineStr">
        <is>
          <t>BKG-75</t>
        </is>
      </c>
      <c r="F83" s="52" t="n">
        <v>3</v>
      </c>
      <c r="G83" s="54" t="n">
        <v>4.30767775</v>
      </c>
      <c r="H83" s="54" t="n">
        <v>4.30767775</v>
      </c>
      <c r="I83" s="54" t="n">
        <v>4.76921463</v>
      </c>
      <c r="J83" s="54" t="n">
        <v>-90</v>
      </c>
      <c r="K83" s="54" t="n">
        <v>0</v>
      </c>
      <c r="L83" s="54" t="n">
        <v>0</v>
      </c>
      <c r="M83" s="54" t="n">
        <v>0</v>
      </c>
      <c r="N83" s="54" t="n">
        <v>2.38460732</v>
      </c>
      <c r="O83" s="54" t="n">
        <v>0</v>
      </c>
      <c r="P83" s="52" t="inlineStr">
        <is>
          <t>Gouraud</t>
        </is>
      </c>
      <c r="Q83" s="52" t="inlineStr">
        <is>
          <t>Foliage</t>
        </is>
      </c>
      <c r="R83" s="54" t="n">
        <v>0.75</v>
      </c>
      <c r="S83" s="54" t="n">
        <v>0</v>
      </c>
      <c r="T83" s="54" t="n">
        <v>0.11</v>
      </c>
      <c r="U83" s="54" t="n">
        <v>0</v>
      </c>
      <c r="V83" s="52" t="inlineStr">
        <is>
          <t>No</t>
        </is>
      </c>
      <c r="W83" s="52" t="inlineStr">
        <is>
          <t>No</t>
        </is>
      </c>
      <c r="X83" s="52" t="inlineStr">
        <is>
          <t>-</t>
        </is>
      </c>
      <c r="Y83" s="52" t="inlineStr">
        <is>
          <t>Lower tier</t>
        </is>
      </c>
    </row>
    <row r="84" outlineLevel="1">
      <c r="A84" s="52" t="inlineStr">
        <is>
          <t>BKG-77</t>
        </is>
      </c>
      <c r="B84" s="52" t="inlineStr">
        <is>
          <t>Backdrop</t>
        </is>
      </c>
      <c r="C84" s="61" t="inlineStr">
        <is>
          <t>Cone</t>
        </is>
      </c>
      <c r="D84" s="62" t="inlineStr">
        <is>
          <t>Pine crown</t>
        </is>
      </c>
      <c r="E84" s="52" t="inlineStr">
        <is>
          <t>BKG-75</t>
        </is>
      </c>
      <c r="F84" s="52" t="n">
        <v>3</v>
      </c>
      <c r="G84" s="54" t="n">
        <v>2.79999042</v>
      </c>
      <c r="H84" s="54" t="n">
        <v>2.79999042</v>
      </c>
      <c r="I84" s="54" t="n">
        <v>4.23075485</v>
      </c>
      <c r="J84" s="54" t="n">
        <v>-90</v>
      </c>
      <c r="K84" s="54" t="n">
        <v>30</v>
      </c>
      <c r="L84" s="54" t="n">
        <v>0</v>
      </c>
      <c r="M84" s="54" t="n">
        <v>0</v>
      </c>
      <c r="N84" s="54" t="n">
        <v>5.5769043</v>
      </c>
      <c r="O84" s="54" t="n">
        <v>0</v>
      </c>
      <c r="P84" s="52" t="inlineStr">
        <is>
          <t>Gouraud</t>
        </is>
      </c>
      <c r="Q84" s="52" t="inlineStr">
        <is>
          <t>Foliage</t>
        </is>
      </c>
      <c r="R84" s="54" t="n">
        <v>0.75</v>
      </c>
      <c r="S84" s="54" t="n">
        <v>0</v>
      </c>
      <c r="T84" s="54" t="n">
        <v>0.11</v>
      </c>
      <c r="U84" s="54" t="n">
        <v>0</v>
      </c>
      <c r="V84" s="52" t="inlineStr">
        <is>
          <t>No</t>
        </is>
      </c>
      <c r="W84" s="52" t="inlineStr">
        <is>
          <t>No</t>
        </is>
      </c>
      <c r="X84" s="52" t="inlineStr">
        <is>
          <t>-</t>
        </is>
      </c>
      <c r="Y84" s="52" t="inlineStr">
        <is>
          <t>Upper tier</t>
        </is>
      </c>
    </row>
    <row r="85" outlineLevel="1">
      <c r="A85" s="52" t="inlineStr">
        <is>
          <t>BKG-78</t>
        </is>
      </c>
      <c r="B85" s="52" t="inlineStr">
        <is>
          <t>Backdrop</t>
        </is>
      </c>
      <c r="C85" s="53" t="inlineStr">
        <is>
          <t>Group</t>
        </is>
      </c>
      <c r="D85" s="60" t="inlineStr">
        <is>
          <t>Treeline pine</t>
        </is>
      </c>
      <c r="E85" s="52" t="inlineStr">
        <is>
          <t>BKG-23</t>
        </is>
      </c>
      <c r="F85" s="52" t="n">
        <v>2</v>
      </c>
      <c r="G85" s="54" t="n">
        <v>1</v>
      </c>
      <c r="H85" s="54" t="n">
        <v>1</v>
      </c>
      <c r="I85" s="54" t="n">
        <v>1</v>
      </c>
      <c r="J85" s="54" t="n">
        <v>0</v>
      </c>
      <c r="K85" s="54" t="n">
        <v>305.104675</v>
      </c>
      <c r="L85" s="54" t="n">
        <v>0</v>
      </c>
      <c r="M85" s="54" t="n">
        <v>-11.7184229</v>
      </c>
      <c r="N85" s="54" t="n">
        <v>-0.350000024</v>
      </c>
      <c r="O85" s="54" t="n">
        <v>-23.4685497</v>
      </c>
      <c r="P85" s="52" t="inlineStr">
        <is>
          <t>-</t>
        </is>
      </c>
      <c r="Q85" s="52" t="inlineStr">
        <is>
          <t>Plain</t>
        </is>
      </c>
      <c r="R85" s="54" t="n">
        <v>0.5</v>
      </c>
      <c r="S85" s="54" t="n">
        <v>0</v>
      </c>
      <c r="T85" s="54" t="n">
        <v>0.2</v>
      </c>
      <c r="U85" s="54" t="n">
        <v>0</v>
      </c>
      <c r="V85" s="52" t="inlineStr">
        <is>
          <t>No</t>
        </is>
      </c>
      <c r="W85" s="52" t="inlineStr">
        <is>
          <t>No</t>
        </is>
      </c>
      <c r="X85" s="52" t="inlineStr">
        <is>
          <t>-</t>
        </is>
      </c>
      <c r="Y85" s="52" t="inlineStr">
        <is>
          <t>Two stacked cones</t>
        </is>
      </c>
    </row>
    <row r="86" outlineLevel="1">
      <c r="A86" s="52" t="inlineStr">
        <is>
          <t>BKG-79</t>
        </is>
      </c>
      <c r="B86" s="52" t="inlineStr">
        <is>
          <t>Backdrop</t>
        </is>
      </c>
      <c r="C86" s="61" t="inlineStr">
        <is>
          <t>Cone</t>
        </is>
      </c>
      <c r="D86" s="62" t="inlineStr">
        <is>
          <t>Pine crown</t>
        </is>
      </c>
      <c r="E86" s="52" t="inlineStr">
        <is>
          <t>BKG-78</t>
        </is>
      </c>
      <c r="F86" s="52" t="n">
        <v>3</v>
      </c>
      <c r="G86" s="54" t="n">
        <v>3.98863864</v>
      </c>
      <c r="H86" s="54" t="n">
        <v>3.98863864</v>
      </c>
      <c r="I86" s="54" t="n">
        <v>4.41599274</v>
      </c>
      <c r="J86" s="54" t="n">
        <v>-90</v>
      </c>
      <c r="K86" s="54" t="n">
        <v>0</v>
      </c>
      <c r="L86" s="54" t="n">
        <v>0</v>
      </c>
      <c r="M86" s="54" t="n">
        <v>0</v>
      </c>
      <c r="N86" s="54" t="n">
        <v>2.20799637</v>
      </c>
      <c r="O86" s="54" t="n">
        <v>0</v>
      </c>
      <c r="P86" s="52" t="inlineStr">
        <is>
          <t>Gouraud</t>
        </is>
      </c>
      <c r="Q86" s="52" t="inlineStr">
        <is>
          <t>Foliage</t>
        </is>
      </c>
      <c r="R86" s="54" t="n">
        <v>0.75</v>
      </c>
      <c r="S86" s="54" t="n">
        <v>0</v>
      </c>
      <c r="T86" s="54" t="n">
        <v>0.11</v>
      </c>
      <c r="U86" s="54" t="n">
        <v>0</v>
      </c>
      <c r="V86" s="52" t="inlineStr">
        <is>
          <t>No</t>
        </is>
      </c>
      <c r="W86" s="52" t="inlineStr">
        <is>
          <t>No</t>
        </is>
      </c>
      <c r="X86" s="52" t="inlineStr">
        <is>
          <t>-</t>
        </is>
      </c>
      <c r="Y86" s="52" t="inlineStr">
        <is>
          <t>Lower tier</t>
        </is>
      </c>
    </row>
    <row r="87" outlineLevel="1">
      <c r="A87" s="52" t="inlineStr">
        <is>
          <t>BKG-80</t>
        </is>
      </c>
      <c r="B87" s="52" t="inlineStr">
        <is>
          <t>Backdrop</t>
        </is>
      </c>
      <c r="C87" s="61" t="inlineStr">
        <is>
          <t>Cone</t>
        </is>
      </c>
      <c r="D87" s="62" t="inlineStr">
        <is>
          <t>Pine crown</t>
        </is>
      </c>
      <c r="E87" s="52" t="inlineStr">
        <is>
          <t>BKG-78</t>
        </is>
      </c>
      <c r="F87" s="52" t="n">
        <v>3</v>
      </c>
      <c r="G87" s="54" t="n">
        <v>2.59261513</v>
      </c>
      <c r="H87" s="54" t="n">
        <v>2.59261513</v>
      </c>
      <c r="I87" s="54" t="n">
        <v>3.917413</v>
      </c>
      <c r="J87" s="54" t="n">
        <v>-90</v>
      </c>
      <c r="K87" s="54" t="n">
        <v>30</v>
      </c>
      <c r="L87" s="54" t="n">
        <v>0</v>
      </c>
      <c r="M87" s="54" t="n">
        <v>0</v>
      </c>
      <c r="N87" s="54" t="n">
        <v>5.16386271</v>
      </c>
      <c r="O87" s="54" t="n">
        <v>0</v>
      </c>
      <c r="P87" s="52" t="inlineStr">
        <is>
          <t>Gouraud</t>
        </is>
      </c>
      <c r="Q87" s="52" t="inlineStr">
        <is>
          <t>Foliage</t>
        </is>
      </c>
      <c r="R87" s="54" t="n">
        <v>0.75</v>
      </c>
      <c r="S87" s="54" t="n">
        <v>0</v>
      </c>
      <c r="T87" s="54" t="n">
        <v>0.11</v>
      </c>
      <c r="U87" s="54" t="n">
        <v>0</v>
      </c>
      <c r="V87" s="52" t="inlineStr">
        <is>
          <t>No</t>
        </is>
      </c>
      <c r="W87" s="52" t="inlineStr">
        <is>
          <t>No</t>
        </is>
      </c>
      <c r="X87" s="52" t="inlineStr">
        <is>
          <t>-</t>
        </is>
      </c>
      <c r="Y87" s="52" t="inlineStr">
        <is>
          <t>Upper tier</t>
        </is>
      </c>
    </row>
    <row r="88" outlineLevel="1">
      <c r="A88" s="52" t="inlineStr">
        <is>
          <t>BKG-81</t>
        </is>
      </c>
      <c r="B88" s="52" t="inlineStr">
        <is>
          <t>Backdrop</t>
        </is>
      </c>
      <c r="C88" s="53" t="inlineStr">
        <is>
          <t>Group</t>
        </is>
      </c>
      <c r="D88" s="60" t="inlineStr">
        <is>
          <t>Treeline pine</t>
        </is>
      </c>
      <c r="E88" s="52" t="inlineStr">
        <is>
          <t>BKG-23</t>
        </is>
      </c>
      <c r="F88" s="52" t="n">
        <v>2</v>
      </c>
      <c r="G88" s="54" t="n">
        <v>1</v>
      </c>
      <c r="H88" s="54" t="n">
        <v>1</v>
      </c>
      <c r="I88" s="54" t="n">
        <v>1</v>
      </c>
      <c r="J88" s="54" t="n">
        <v>0</v>
      </c>
      <c r="K88" s="54" t="n">
        <v>331.662537</v>
      </c>
      <c r="L88" s="54" t="n">
        <v>0</v>
      </c>
      <c r="M88" s="54" t="n">
        <v>-7.21923208</v>
      </c>
      <c r="N88" s="54" t="n">
        <v>-0.350000024</v>
      </c>
      <c r="O88" s="54" t="n">
        <v>-27.234272</v>
      </c>
      <c r="P88" s="52" t="inlineStr">
        <is>
          <t>-</t>
        </is>
      </c>
      <c r="Q88" s="52" t="inlineStr">
        <is>
          <t>Plain</t>
        </is>
      </c>
      <c r="R88" s="54" t="n">
        <v>0.5</v>
      </c>
      <c r="S88" s="54" t="n">
        <v>0</v>
      </c>
      <c r="T88" s="54" t="n">
        <v>0.2</v>
      </c>
      <c r="U88" s="54" t="n">
        <v>0</v>
      </c>
      <c r="V88" s="52" t="inlineStr">
        <is>
          <t>No</t>
        </is>
      </c>
      <c r="W88" s="52" t="inlineStr">
        <is>
          <t>No</t>
        </is>
      </c>
      <c r="X88" s="52" t="inlineStr">
        <is>
          <t>-</t>
        </is>
      </c>
      <c r="Y88" s="52" t="inlineStr">
        <is>
          <t>Two stacked cones</t>
        </is>
      </c>
    </row>
    <row r="89" outlineLevel="1">
      <c r="A89" s="52" t="inlineStr">
        <is>
          <t>BKG-82</t>
        </is>
      </c>
      <c r="B89" s="52" t="inlineStr">
        <is>
          <t>Backdrop</t>
        </is>
      </c>
      <c r="C89" s="61" t="inlineStr">
        <is>
          <t>Cone</t>
        </is>
      </c>
      <c r="D89" s="62" t="inlineStr">
        <is>
          <t>Pine crown</t>
        </is>
      </c>
      <c r="E89" s="52" t="inlineStr">
        <is>
          <t>BKG-81</t>
        </is>
      </c>
      <c r="F89" s="52" t="n">
        <v>3</v>
      </c>
      <c r="G89" s="54" t="n">
        <v>2.95182228</v>
      </c>
      <c r="H89" s="54" t="n">
        <v>2.95182228</v>
      </c>
      <c r="I89" s="54" t="n">
        <v>3.26808882</v>
      </c>
      <c r="J89" s="54" t="n">
        <v>-90</v>
      </c>
      <c r="K89" s="54" t="n">
        <v>0</v>
      </c>
      <c r="L89" s="54" t="n">
        <v>0</v>
      </c>
      <c r="M89" s="54" t="n">
        <v>0</v>
      </c>
      <c r="N89" s="54" t="n">
        <v>1.63404441</v>
      </c>
      <c r="O89" s="54" t="n">
        <v>0</v>
      </c>
      <c r="P89" s="52" t="inlineStr">
        <is>
          <t>Gouraud</t>
        </is>
      </c>
      <c r="Q89" s="52" t="inlineStr">
        <is>
          <t>Foliage</t>
        </is>
      </c>
      <c r="R89" s="54" t="n">
        <v>0.75</v>
      </c>
      <c r="S89" s="54" t="n">
        <v>0</v>
      </c>
      <c r="T89" s="54" t="n">
        <v>0.11</v>
      </c>
      <c r="U89" s="54" t="n">
        <v>0</v>
      </c>
      <c r="V89" s="52" t="inlineStr">
        <is>
          <t>No</t>
        </is>
      </c>
      <c r="W89" s="52" t="inlineStr">
        <is>
          <t>No</t>
        </is>
      </c>
      <c r="X89" s="52" t="inlineStr">
        <is>
          <t>-</t>
        </is>
      </c>
      <c r="Y89" s="52" t="inlineStr">
        <is>
          <t>Lower tier</t>
        </is>
      </c>
    </row>
    <row r="90" outlineLevel="1">
      <c r="A90" s="52" t="inlineStr">
        <is>
          <t>BKG-83</t>
        </is>
      </c>
      <c r="B90" s="52" t="inlineStr">
        <is>
          <t>Backdrop</t>
        </is>
      </c>
      <c r="C90" s="61" t="inlineStr">
        <is>
          <t>Cone</t>
        </is>
      </c>
      <c r="D90" s="62" t="inlineStr">
        <is>
          <t>Pine crown</t>
        </is>
      </c>
      <c r="E90" s="52" t="inlineStr">
        <is>
          <t>BKG-81</t>
        </is>
      </c>
      <c r="F90" s="52" t="n">
        <v>3</v>
      </c>
      <c r="G90" s="54" t="n">
        <v>1.91868436</v>
      </c>
      <c r="H90" s="54" t="n">
        <v>1.91868436</v>
      </c>
      <c r="I90" s="54" t="n">
        <v>2.89911103</v>
      </c>
      <c r="J90" s="54" t="n">
        <v>-90</v>
      </c>
      <c r="K90" s="54" t="n">
        <v>30</v>
      </c>
      <c r="L90" s="54" t="n">
        <v>0</v>
      </c>
      <c r="M90" s="54" t="n">
        <v>0</v>
      </c>
      <c r="N90" s="54" t="n">
        <v>3.82155561</v>
      </c>
      <c r="O90" s="54" t="n">
        <v>0</v>
      </c>
      <c r="P90" s="52" t="inlineStr">
        <is>
          <t>Gouraud</t>
        </is>
      </c>
      <c r="Q90" s="52" t="inlineStr">
        <is>
          <t>Foliage</t>
        </is>
      </c>
      <c r="R90" s="54" t="n">
        <v>0.75</v>
      </c>
      <c r="S90" s="54" t="n">
        <v>0</v>
      </c>
      <c r="T90" s="54" t="n">
        <v>0.11</v>
      </c>
      <c r="U90" s="54" t="n">
        <v>0</v>
      </c>
      <c r="V90" s="52" t="inlineStr">
        <is>
          <t>No</t>
        </is>
      </c>
      <c r="W90" s="52" t="inlineStr">
        <is>
          <t>No</t>
        </is>
      </c>
      <c r="X90" s="52" t="inlineStr">
        <is>
          <t>-</t>
        </is>
      </c>
      <c r="Y90" s="52" t="inlineStr">
        <is>
          <t>Upper tier</t>
        </is>
      </c>
    </row>
    <row r="91" outlineLevel="1">
      <c r="A91" s="52" t="inlineStr">
        <is>
          <t>BKG-84</t>
        </is>
      </c>
      <c r="B91" s="52" t="inlineStr">
        <is>
          <t>Backdrop</t>
        </is>
      </c>
      <c r="C91" s="53" t="inlineStr">
        <is>
          <t>Group</t>
        </is>
      </c>
      <c r="D91" s="60" t="inlineStr">
        <is>
          <t>Treeline pine</t>
        </is>
      </c>
      <c r="E91" s="52" t="inlineStr">
        <is>
          <t>BKG-23</t>
        </is>
      </c>
      <c r="F91" s="52" t="n">
        <v>2</v>
      </c>
      <c r="G91" s="54" t="n">
        <v>1</v>
      </c>
      <c r="H91" s="54" t="n">
        <v>1</v>
      </c>
      <c r="I91" s="54" t="n">
        <v>1</v>
      </c>
      <c r="J91" s="54" t="n">
        <v>0</v>
      </c>
      <c r="K91" s="54" t="n">
        <v>52.7820129</v>
      </c>
      <c r="L91" s="54" t="n">
        <v>0</v>
      </c>
      <c r="M91" s="54" t="n">
        <v>-1.53442025</v>
      </c>
      <c r="N91" s="54" t="n">
        <v>-0.350000024</v>
      </c>
      <c r="O91" s="54" t="n">
        <v>-24.918047</v>
      </c>
      <c r="P91" s="52" t="inlineStr">
        <is>
          <t>-</t>
        </is>
      </c>
      <c r="Q91" s="52" t="inlineStr">
        <is>
          <t>Plain</t>
        </is>
      </c>
      <c r="R91" s="54" t="n">
        <v>0.5</v>
      </c>
      <c r="S91" s="54" t="n">
        <v>0</v>
      </c>
      <c r="T91" s="54" t="n">
        <v>0.2</v>
      </c>
      <c r="U91" s="54" t="n">
        <v>0</v>
      </c>
      <c r="V91" s="52" t="inlineStr">
        <is>
          <t>No</t>
        </is>
      </c>
      <c r="W91" s="52" t="inlineStr">
        <is>
          <t>No</t>
        </is>
      </c>
      <c r="X91" s="52" t="inlineStr">
        <is>
          <t>-</t>
        </is>
      </c>
      <c r="Y91" s="52" t="inlineStr">
        <is>
          <t>Two stacked cones</t>
        </is>
      </c>
    </row>
    <row r="92" outlineLevel="1">
      <c r="A92" s="52" t="inlineStr">
        <is>
          <t>BKG-85</t>
        </is>
      </c>
      <c r="B92" s="52" t="inlineStr">
        <is>
          <t>Backdrop</t>
        </is>
      </c>
      <c r="C92" s="61" t="inlineStr">
        <is>
          <t>Cone</t>
        </is>
      </c>
      <c r="D92" s="62" t="inlineStr">
        <is>
          <t>Pine crown</t>
        </is>
      </c>
      <c r="E92" s="52" t="inlineStr">
        <is>
          <t>BKG-84</t>
        </is>
      </c>
      <c r="F92" s="52" t="n">
        <v>3</v>
      </c>
      <c r="G92" s="54" t="n">
        <v>3.88790679</v>
      </c>
      <c r="H92" s="54" t="n">
        <v>3.88790679</v>
      </c>
      <c r="I92" s="54" t="n">
        <v>4.30446815</v>
      </c>
      <c r="J92" s="54" t="n">
        <v>-90</v>
      </c>
      <c r="K92" s="54" t="n">
        <v>0</v>
      </c>
      <c r="L92" s="54" t="n">
        <v>0</v>
      </c>
      <c r="M92" s="54" t="n">
        <v>0</v>
      </c>
      <c r="N92" s="54" t="n">
        <v>2.15223408</v>
      </c>
      <c r="O92" s="54" t="n">
        <v>0</v>
      </c>
      <c r="P92" s="52" t="inlineStr">
        <is>
          <t>Gouraud</t>
        </is>
      </c>
      <c r="Q92" s="52" t="inlineStr">
        <is>
          <t>Foliage</t>
        </is>
      </c>
      <c r="R92" s="54" t="n">
        <v>0.75</v>
      </c>
      <c r="S92" s="54" t="n">
        <v>0</v>
      </c>
      <c r="T92" s="54" t="n">
        <v>0.11</v>
      </c>
      <c r="U92" s="54" t="n">
        <v>0</v>
      </c>
      <c r="V92" s="52" t="inlineStr">
        <is>
          <t>No</t>
        </is>
      </c>
      <c r="W92" s="52" t="inlineStr">
        <is>
          <t>No</t>
        </is>
      </c>
      <c r="X92" s="52" t="inlineStr">
        <is>
          <t>-</t>
        </is>
      </c>
      <c r="Y92" s="52" t="inlineStr">
        <is>
          <t>Lower tier</t>
        </is>
      </c>
    </row>
    <row r="93" outlineLevel="1">
      <c r="A93" s="52" t="inlineStr">
        <is>
          <t>BKG-86</t>
        </is>
      </c>
      <c r="B93" s="52" t="inlineStr">
        <is>
          <t>Backdrop</t>
        </is>
      </c>
      <c r="C93" s="61" t="inlineStr">
        <is>
          <t>Cone</t>
        </is>
      </c>
      <c r="D93" s="62" t="inlineStr">
        <is>
          <t>Pine crown</t>
        </is>
      </c>
      <c r="E93" s="52" t="inlineStr">
        <is>
          <t>BKG-84</t>
        </is>
      </c>
      <c r="F93" s="52" t="n">
        <v>3</v>
      </c>
      <c r="G93" s="54" t="n">
        <v>2.52713943</v>
      </c>
      <c r="H93" s="54" t="n">
        <v>2.52713943</v>
      </c>
      <c r="I93" s="54" t="n">
        <v>3.81848001</v>
      </c>
      <c r="J93" s="54" t="n">
        <v>-90</v>
      </c>
      <c r="K93" s="54" t="n">
        <v>30</v>
      </c>
      <c r="L93" s="54" t="n">
        <v>0</v>
      </c>
      <c r="M93" s="54" t="n">
        <v>0</v>
      </c>
      <c r="N93" s="54" t="n">
        <v>5.03345108</v>
      </c>
      <c r="O93" s="54" t="n">
        <v>0</v>
      </c>
      <c r="P93" s="52" t="inlineStr">
        <is>
          <t>Gouraud</t>
        </is>
      </c>
      <c r="Q93" s="52" t="inlineStr">
        <is>
          <t>Foliage</t>
        </is>
      </c>
      <c r="R93" s="54" t="n">
        <v>0.75</v>
      </c>
      <c r="S93" s="54" t="n">
        <v>0</v>
      </c>
      <c r="T93" s="54" t="n">
        <v>0.11</v>
      </c>
      <c r="U93" s="54" t="n">
        <v>0</v>
      </c>
      <c r="V93" s="52" t="inlineStr">
        <is>
          <t>No</t>
        </is>
      </c>
      <c r="W93" s="52" t="inlineStr">
        <is>
          <t>No</t>
        </is>
      </c>
      <c r="X93" s="52" t="inlineStr">
        <is>
          <t>-</t>
        </is>
      </c>
      <c r="Y93" s="52" t="inlineStr">
        <is>
          <t>Upper tier</t>
        </is>
      </c>
    </row>
    <row r="94" outlineLevel="1">
      <c r="A94" s="52" t="inlineStr">
        <is>
          <t>BKG-87</t>
        </is>
      </c>
      <c r="B94" s="52" t="inlineStr">
        <is>
          <t>Backdrop</t>
        </is>
      </c>
      <c r="C94" s="53" t="inlineStr">
        <is>
          <t>Group</t>
        </is>
      </c>
      <c r="D94" s="60" t="inlineStr">
        <is>
          <t>Treeline pine</t>
        </is>
      </c>
      <c r="E94" s="52" t="inlineStr">
        <is>
          <t>BKG-23</t>
        </is>
      </c>
      <c r="F94" s="52" t="n">
        <v>2</v>
      </c>
      <c r="G94" s="54" t="n">
        <v>1</v>
      </c>
      <c r="H94" s="54" t="n">
        <v>1</v>
      </c>
      <c r="I94" s="54" t="n">
        <v>1</v>
      </c>
      <c r="J94" s="54" t="n">
        <v>0</v>
      </c>
      <c r="K94" s="54" t="n">
        <v>302.903717</v>
      </c>
      <c r="L94" s="54" t="n">
        <v>0</v>
      </c>
      <c r="M94" s="54" t="n">
        <v>2.76199412</v>
      </c>
      <c r="N94" s="54" t="n">
        <v>-0.350000024</v>
      </c>
      <c r="O94" s="54" t="n">
        <v>-27.3619347</v>
      </c>
      <c r="P94" s="52" t="inlineStr">
        <is>
          <t>-</t>
        </is>
      </c>
      <c r="Q94" s="52" t="inlineStr">
        <is>
          <t>Plain</t>
        </is>
      </c>
      <c r="R94" s="54" t="n">
        <v>0.5</v>
      </c>
      <c r="S94" s="54" t="n">
        <v>0</v>
      </c>
      <c r="T94" s="54" t="n">
        <v>0.2</v>
      </c>
      <c r="U94" s="54" t="n">
        <v>0</v>
      </c>
      <c r="V94" s="52" t="inlineStr">
        <is>
          <t>No</t>
        </is>
      </c>
      <c r="W94" s="52" t="inlineStr">
        <is>
          <t>No</t>
        </is>
      </c>
      <c r="X94" s="52" t="inlineStr">
        <is>
          <t>-</t>
        </is>
      </c>
      <c r="Y94" s="52" t="inlineStr">
        <is>
          <t>Two stacked cones</t>
        </is>
      </c>
    </row>
    <row r="95" outlineLevel="1">
      <c r="A95" s="52" t="inlineStr">
        <is>
          <t>BKG-88</t>
        </is>
      </c>
      <c r="B95" s="52" t="inlineStr">
        <is>
          <t>Backdrop</t>
        </is>
      </c>
      <c r="C95" s="61" t="inlineStr">
        <is>
          <t>Cone</t>
        </is>
      </c>
      <c r="D95" s="62" t="inlineStr">
        <is>
          <t>Pine crown</t>
        </is>
      </c>
      <c r="E95" s="52" t="inlineStr">
        <is>
          <t>BKG-87</t>
        </is>
      </c>
      <c r="F95" s="52" t="n">
        <v>3</v>
      </c>
      <c r="G95" s="54" t="n">
        <v>4.37679958</v>
      </c>
      <c r="H95" s="54" t="n">
        <v>4.37679958</v>
      </c>
      <c r="I95" s="54" t="n">
        <v>4.8457427</v>
      </c>
      <c r="J95" s="54" t="n">
        <v>-90</v>
      </c>
      <c r="K95" s="54" t="n">
        <v>0</v>
      </c>
      <c r="L95" s="54" t="n">
        <v>0</v>
      </c>
      <c r="M95" s="54" t="n">
        <v>0</v>
      </c>
      <c r="N95" s="54" t="n">
        <v>2.42287135</v>
      </c>
      <c r="O95" s="54" t="n">
        <v>0</v>
      </c>
      <c r="P95" s="52" t="inlineStr">
        <is>
          <t>Gouraud</t>
        </is>
      </c>
      <c r="Q95" s="52" t="inlineStr">
        <is>
          <t>Foliage</t>
        </is>
      </c>
      <c r="R95" s="54" t="n">
        <v>0.75</v>
      </c>
      <c r="S95" s="54" t="n">
        <v>0</v>
      </c>
      <c r="T95" s="54" t="n">
        <v>0.11</v>
      </c>
      <c r="U95" s="54" t="n">
        <v>0</v>
      </c>
      <c r="V95" s="52" t="inlineStr">
        <is>
          <t>No</t>
        </is>
      </c>
      <c r="W95" s="52" t="inlineStr">
        <is>
          <t>No</t>
        </is>
      </c>
      <c r="X95" s="52" t="inlineStr">
        <is>
          <t>-</t>
        </is>
      </c>
      <c r="Y95" s="52" t="inlineStr">
        <is>
          <t>Lower tier</t>
        </is>
      </c>
    </row>
    <row r="96" outlineLevel="1">
      <c r="A96" s="52" t="inlineStr">
        <is>
          <t>BKG-89</t>
        </is>
      </c>
      <c r="B96" s="52" t="inlineStr">
        <is>
          <t>Backdrop</t>
        </is>
      </c>
      <c r="C96" s="61" t="inlineStr">
        <is>
          <t>Cone</t>
        </is>
      </c>
      <c r="D96" s="62" t="inlineStr">
        <is>
          <t>Pine crown</t>
        </is>
      </c>
      <c r="E96" s="52" t="inlineStr">
        <is>
          <t>BKG-87</t>
        </is>
      </c>
      <c r="F96" s="52" t="n">
        <v>3</v>
      </c>
      <c r="G96" s="54" t="n">
        <v>2.84491968</v>
      </c>
      <c r="H96" s="54" t="n">
        <v>2.84491968</v>
      </c>
      <c r="I96" s="54" t="n">
        <v>4.29864264</v>
      </c>
      <c r="J96" s="54" t="n">
        <v>-90</v>
      </c>
      <c r="K96" s="54" t="n">
        <v>30</v>
      </c>
      <c r="L96" s="54" t="n">
        <v>0</v>
      </c>
      <c r="M96" s="54" t="n">
        <v>0</v>
      </c>
      <c r="N96" s="54" t="n">
        <v>5.6663928</v>
      </c>
      <c r="O96" s="54" t="n">
        <v>0</v>
      </c>
      <c r="P96" s="52" t="inlineStr">
        <is>
          <t>Gouraud</t>
        </is>
      </c>
      <c r="Q96" s="52" t="inlineStr">
        <is>
          <t>Foliage</t>
        </is>
      </c>
      <c r="R96" s="54" t="n">
        <v>0.75</v>
      </c>
      <c r="S96" s="54" t="n">
        <v>0</v>
      </c>
      <c r="T96" s="54" t="n">
        <v>0.11</v>
      </c>
      <c r="U96" s="54" t="n">
        <v>0</v>
      </c>
      <c r="V96" s="52" t="inlineStr">
        <is>
          <t>No</t>
        </is>
      </c>
      <c r="W96" s="52" t="inlineStr">
        <is>
          <t>No</t>
        </is>
      </c>
      <c r="X96" s="52" t="inlineStr">
        <is>
          <t>-</t>
        </is>
      </c>
      <c r="Y96" s="52" t="inlineStr">
        <is>
          <t>Upper tier</t>
        </is>
      </c>
    </row>
    <row r="97" outlineLevel="1">
      <c r="A97" s="52" t="inlineStr">
        <is>
          <t>BKG-90</t>
        </is>
      </c>
      <c r="B97" s="52" t="inlineStr">
        <is>
          <t>Backdrop</t>
        </is>
      </c>
      <c r="C97" s="53" t="inlineStr">
        <is>
          <t>Group</t>
        </is>
      </c>
      <c r="D97" s="60" t="inlineStr">
        <is>
          <t>Treeline pine</t>
        </is>
      </c>
      <c r="E97" s="52" t="inlineStr">
        <is>
          <t>BKG-23</t>
        </is>
      </c>
      <c r="F97" s="52" t="n">
        <v>2</v>
      </c>
      <c r="G97" s="54" t="n">
        <v>1</v>
      </c>
      <c r="H97" s="54" t="n">
        <v>1</v>
      </c>
      <c r="I97" s="54" t="n">
        <v>1</v>
      </c>
      <c r="J97" s="54" t="n">
        <v>0</v>
      </c>
      <c r="K97" s="54" t="n">
        <v>2.66223192</v>
      </c>
      <c r="L97" s="54" t="n">
        <v>0</v>
      </c>
      <c r="M97" s="54" t="n">
        <v>7.34043884</v>
      </c>
      <c r="N97" s="54" t="n">
        <v>-0.350000024</v>
      </c>
      <c r="O97" s="54" t="n">
        <v>-23.6594372</v>
      </c>
      <c r="P97" s="52" t="inlineStr">
        <is>
          <t>-</t>
        </is>
      </c>
      <c r="Q97" s="52" t="inlineStr">
        <is>
          <t>Plain</t>
        </is>
      </c>
      <c r="R97" s="54" t="n">
        <v>0.5</v>
      </c>
      <c r="S97" s="54" t="n">
        <v>0</v>
      </c>
      <c r="T97" s="54" t="n">
        <v>0.2</v>
      </c>
      <c r="U97" s="54" t="n">
        <v>0</v>
      </c>
      <c r="V97" s="52" t="inlineStr">
        <is>
          <t>No</t>
        </is>
      </c>
      <c r="W97" s="52" t="inlineStr">
        <is>
          <t>No</t>
        </is>
      </c>
      <c r="X97" s="52" t="inlineStr">
        <is>
          <t>-</t>
        </is>
      </c>
      <c r="Y97" s="52" t="inlineStr">
        <is>
          <t>Two stacked cones</t>
        </is>
      </c>
    </row>
    <row r="98" outlineLevel="1">
      <c r="A98" s="52" t="inlineStr">
        <is>
          <t>BKG-91</t>
        </is>
      </c>
      <c r="B98" s="52" t="inlineStr">
        <is>
          <t>Backdrop</t>
        </is>
      </c>
      <c r="C98" s="61" t="inlineStr">
        <is>
          <t>Cone</t>
        </is>
      </c>
      <c r="D98" s="62" t="inlineStr">
        <is>
          <t>Pine crown</t>
        </is>
      </c>
      <c r="E98" s="52" t="inlineStr">
        <is>
          <t>BKG-90</t>
        </is>
      </c>
      <c r="F98" s="52" t="n">
        <v>3</v>
      </c>
      <c r="G98" s="54" t="n">
        <v>3.67213416</v>
      </c>
      <c r="H98" s="54" t="n">
        <v>3.67213416</v>
      </c>
      <c r="I98" s="54" t="n">
        <v>4.06557703</v>
      </c>
      <c r="J98" s="54" t="n">
        <v>-90</v>
      </c>
      <c r="K98" s="54" t="n">
        <v>0</v>
      </c>
      <c r="L98" s="54" t="n">
        <v>0</v>
      </c>
      <c r="M98" s="54" t="n">
        <v>0</v>
      </c>
      <c r="N98" s="54" t="n">
        <v>2.03278852</v>
      </c>
      <c r="O98" s="54" t="n">
        <v>0</v>
      </c>
      <c r="P98" s="52" t="inlineStr">
        <is>
          <t>Gouraud</t>
        </is>
      </c>
      <c r="Q98" s="52" t="inlineStr">
        <is>
          <t>Foliage</t>
        </is>
      </c>
      <c r="R98" s="54" t="n">
        <v>0.75</v>
      </c>
      <c r="S98" s="54" t="n">
        <v>0</v>
      </c>
      <c r="T98" s="54" t="n">
        <v>0.11</v>
      </c>
      <c r="U98" s="54" t="n">
        <v>0</v>
      </c>
      <c r="V98" s="52" t="inlineStr">
        <is>
          <t>No</t>
        </is>
      </c>
      <c r="W98" s="52" t="inlineStr">
        <is>
          <t>No</t>
        </is>
      </c>
      <c r="X98" s="52" t="inlineStr">
        <is>
          <t>-</t>
        </is>
      </c>
      <c r="Y98" s="52" t="inlineStr">
        <is>
          <t>Lower tier</t>
        </is>
      </c>
    </row>
    <row r="99" outlineLevel="1">
      <c r="A99" s="52" t="inlineStr">
        <is>
          <t>BKG-92</t>
        </is>
      </c>
      <c r="B99" s="52" t="inlineStr">
        <is>
          <t>Backdrop</t>
        </is>
      </c>
      <c r="C99" s="61" t="inlineStr">
        <is>
          <t>Cone</t>
        </is>
      </c>
      <c r="D99" s="62" t="inlineStr">
        <is>
          <t>Pine crown</t>
        </is>
      </c>
      <c r="E99" s="52" t="inlineStr">
        <is>
          <t>BKG-90</t>
        </is>
      </c>
      <c r="F99" s="52" t="n">
        <v>3</v>
      </c>
      <c r="G99" s="54" t="n">
        <v>2.38688707</v>
      </c>
      <c r="H99" s="54" t="n">
        <v>2.38688707</v>
      </c>
      <c r="I99" s="54" t="n">
        <v>3.60656047</v>
      </c>
      <c r="J99" s="54" t="n">
        <v>-90</v>
      </c>
      <c r="K99" s="54" t="n">
        <v>30</v>
      </c>
      <c r="L99" s="54" t="n">
        <v>0</v>
      </c>
      <c r="M99" s="54" t="n">
        <v>0</v>
      </c>
      <c r="N99" s="54" t="n">
        <v>4.75410271</v>
      </c>
      <c r="O99" s="54" t="n">
        <v>0</v>
      </c>
      <c r="P99" s="52" t="inlineStr">
        <is>
          <t>Gouraud</t>
        </is>
      </c>
      <c r="Q99" s="52" t="inlineStr">
        <is>
          <t>Foliage</t>
        </is>
      </c>
      <c r="R99" s="54" t="n">
        <v>0.75</v>
      </c>
      <c r="S99" s="54" t="n">
        <v>0</v>
      </c>
      <c r="T99" s="54" t="n">
        <v>0.11</v>
      </c>
      <c r="U99" s="54" t="n">
        <v>0</v>
      </c>
      <c r="V99" s="52" t="inlineStr">
        <is>
          <t>No</t>
        </is>
      </c>
      <c r="W99" s="52" t="inlineStr">
        <is>
          <t>No</t>
        </is>
      </c>
      <c r="X99" s="52" t="inlineStr">
        <is>
          <t>-</t>
        </is>
      </c>
      <c r="Y99" s="52" t="inlineStr">
        <is>
          <t>Upper tier</t>
        </is>
      </c>
    </row>
    <row r="100" outlineLevel="1">
      <c r="A100" s="52" t="inlineStr">
        <is>
          <t>BKG-93</t>
        </is>
      </c>
      <c r="B100" s="52" t="inlineStr">
        <is>
          <t>Backdrop</t>
        </is>
      </c>
      <c r="C100" s="53" t="inlineStr">
        <is>
          <t>Group</t>
        </is>
      </c>
      <c r="D100" s="60" t="inlineStr">
        <is>
          <t>Treeline pine</t>
        </is>
      </c>
      <c r="E100" s="52" t="inlineStr">
        <is>
          <t>BKG-23</t>
        </is>
      </c>
      <c r="F100" s="52" t="n">
        <v>2</v>
      </c>
      <c r="G100" s="54" t="n">
        <v>1</v>
      </c>
      <c r="H100" s="54" t="n">
        <v>1</v>
      </c>
      <c r="I100" s="54" t="n">
        <v>1</v>
      </c>
      <c r="J100" s="54" t="n">
        <v>0</v>
      </c>
      <c r="K100" s="54" t="n">
        <v>189.22049</v>
      </c>
      <c r="L100" s="54" t="n">
        <v>0</v>
      </c>
      <c r="M100" s="54" t="n">
        <v>14.6112556</v>
      </c>
      <c r="N100" s="54" t="n">
        <v>-0.350000024</v>
      </c>
      <c r="O100" s="54" t="n">
        <v>-24.8956623</v>
      </c>
      <c r="P100" s="52" t="inlineStr">
        <is>
          <t>-</t>
        </is>
      </c>
      <c r="Q100" s="52" t="inlineStr">
        <is>
          <t>Plain</t>
        </is>
      </c>
      <c r="R100" s="54" t="n">
        <v>0.5</v>
      </c>
      <c r="S100" s="54" t="n">
        <v>0</v>
      </c>
      <c r="T100" s="54" t="n">
        <v>0.2</v>
      </c>
      <c r="U100" s="54" t="n">
        <v>0</v>
      </c>
      <c r="V100" s="52" t="inlineStr">
        <is>
          <t>No</t>
        </is>
      </c>
      <c r="W100" s="52" t="inlineStr">
        <is>
          <t>No</t>
        </is>
      </c>
      <c r="X100" s="52" t="inlineStr">
        <is>
          <t>-</t>
        </is>
      </c>
      <c r="Y100" s="52" t="inlineStr">
        <is>
          <t>Two stacked cones</t>
        </is>
      </c>
    </row>
    <row r="101" outlineLevel="1">
      <c r="A101" s="52" t="inlineStr">
        <is>
          <t>BKG-94</t>
        </is>
      </c>
      <c r="B101" s="52" t="inlineStr">
        <is>
          <t>Backdrop</t>
        </is>
      </c>
      <c r="C101" s="61" t="inlineStr">
        <is>
          <t>Cone</t>
        </is>
      </c>
      <c r="D101" s="62" t="inlineStr">
        <is>
          <t>Pine crown</t>
        </is>
      </c>
      <c r="E101" s="52" t="inlineStr">
        <is>
          <t>BKG-93</t>
        </is>
      </c>
      <c r="F101" s="52" t="n">
        <v>3</v>
      </c>
      <c r="G101" s="54" t="n">
        <v>4.15209389</v>
      </c>
      <c r="H101" s="54" t="n">
        <v>4.15209389</v>
      </c>
      <c r="I101" s="54" t="n">
        <v>4.59696102</v>
      </c>
      <c r="J101" s="54" t="n">
        <v>-90</v>
      </c>
      <c r="K101" s="54" t="n">
        <v>0</v>
      </c>
      <c r="L101" s="54" t="n">
        <v>0</v>
      </c>
      <c r="M101" s="54" t="n">
        <v>0</v>
      </c>
      <c r="N101" s="54" t="n">
        <v>2.29848051</v>
      </c>
      <c r="O101" s="54" t="n">
        <v>0</v>
      </c>
      <c r="P101" s="52" t="inlineStr">
        <is>
          <t>Gouraud</t>
        </is>
      </c>
      <c r="Q101" s="52" t="inlineStr">
        <is>
          <t>Foliage</t>
        </is>
      </c>
      <c r="R101" s="54" t="n">
        <v>0.75</v>
      </c>
      <c r="S101" s="54" t="n">
        <v>0</v>
      </c>
      <c r="T101" s="54" t="n">
        <v>0.11</v>
      </c>
      <c r="U101" s="54" t="n">
        <v>0</v>
      </c>
      <c r="V101" s="52" t="inlineStr">
        <is>
          <t>No</t>
        </is>
      </c>
      <c r="W101" s="52" t="inlineStr">
        <is>
          <t>No</t>
        </is>
      </c>
      <c r="X101" s="52" t="inlineStr">
        <is>
          <t>-</t>
        </is>
      </c>
      <c r="Y101" s="52" t="inlineStr">
        <is>
          <t>Lower tier</t>
        </is>
      </c>
    </row>
    <row r="102" outlineLevel="1">
      <c r="A102" s="52" t="inlineStr">
        <is>
          <t>BKG-95</t>
        </is>
      </c>
      <c r="B102" s="52" t="inlineStr">
        <is>
          <t>Backdrop</t>
        </is>
      </c>
      <c r="C102" s="61" t="inlineStr">
        <is>
          <t>Cone</t>
        </is>
      </c>
      <c r="D102" s="62" t="inlineStr">
        <is>
          <t>Pine crown</t>
        </is>
      </c>
      <c r="E102" s="52" t="inlineStr">
        <is>
          <t>BKG-93</t>
        </is>
      </c>
      <c r="F102" s="52" t="n">
        <v>3</v>
      </c>
      <c r="G102" s="54" t="n">
        <v>2.69886088</v>
      </c>
      <c r="H102" s="54" t="n">
        <v>2.69886088</v>
      </c>
      <c r="I102" s="54" t="n">
        <v>4.07794952</v>
      </c>
      <c r="J102" s="54" t="n">
        <v>-90</v>
      </c>
      <c r="K102" s="54" t="n">
        <v>30</v>
      </c>
      <c r="L102" s="54" t="n">
        <v>0</v>
      </c>
      <c r="M102" s="54" t="n">
        <v>0</v>
      </c>
      <c r="N102" s="54" t="n">
        <v>5.37547874</v>
      </c>
      <c r="O102" s="54" t="n">
        <v>0</v>
      </c>
      <c r="P102" s="52" t="inlineStr">
        <is>
          <t>Gouraud</t>
        </is>
      </c>
      <c r="Q102" s="52" t="inlineStr">
        <is>
          <t>Foliage</t>
        </is>
      </c>
      <c r="R102" s="54" t="n">
        <v>0.75</v>
      </c>
      <c r="S102" s="54" t="n">
        <v>0</v>
      </c>
      <c r="T102" s="54" t="n">
        <v>0.11</v>
      </c>
      <c r="U102" s="54" t="n">
        <v>0</v>
      </c>
      <c r="V102" s="52" t="inlineStr">
        <is>
          <t>No</t>
        </is>
      </c>
      <c r="W102" s="52" t="inlineStr">
        <is>
          <t>No</t>
        </is>
      </c>
      <c r="X102" s="52" t="inlineStr">
        <is>
          <t>-</t>
        </is>
      </c>
      <c r="Y102" s="52" t="inlineStr">
        <is>
          <t>Upper tier</t>
        </is>
      </c>
    </row>
    <row r="103" outlineLevel="1">
      <c r="A103" s="52" t="inlineStr">
        <is>
          <t>BKG-96</t>
        </is>
      </c>
      <c r="B103" s="52" t="inlineStr">
        <is>
          <t>Backdrop</t>
        </is>
      </c>
      <c r="C103" s="53" t="inlineStr">
        <is>
          <t>Group</t>
        </is>
      </c>
      <c r="D103" s="60" t="inlineStr">
        <is>
          <t>Treeline pine</t>
        </is>
      </c>
      <c r="E103" s="52" t="inlineStr">
        <is>
          <t>BKG-23</t>
        </is>
      </c>
      <c r="F103" s="52" t="n">
        <v>2</v>
      </c>
      <c r="G103" s="54" t="n">
        <v>1</v>
      </c>
      <c r="H103" s="54" t="n">
        <v>1</v>
      </c>
      <c r="I103" s="54" t="n">
        <v>1</v>
      </c>
      <c r="J103" s="54" t="n">
        <v>0</v>
      </c>
      <c r="K103" s="54" t="n">
        <v>34.1435776</v>
      </c>
      <c r="L103" s="54" t="n">
        <v>0</v>
      </c>
      <c r="M103" s="54" t="n">
        <v>18.1132336</v>
      </c>
      <c r="N103" s="54" t="n">
        <v>-0.350000024</v>
      </c>
      <c r="O103" s="54" t="n">
        <v>-20.7215195</v>
      </c>
      <c r="P103" s="52" t="inlineStr">
        <is>
          <t>-</t>
        </is>
      </c>
      <c r="Q103" s="52" t="inlineStr">
        <is>
          <t>Plain</t>
        </is>
      </c>
      <c r="R103" s="54" t="n">
        <v>0.5</v>
      </c>
      <c r="S103" s="54" t="n">
        <v>0</v>
      </c>
      <c r="T103" s="54" t="n">
        <v>0.2</v>
      </c>
      <c r="U103" s="54" t="n">
        <v>0</v>
      </c>
      <c r="V103" s="52" t="inlineStr">
        <is>
          <t>No</t>
        </is>
      </c>
      <c r="W103" s="52" t="inlineStr">
        <is>
          <t>No</t>
        </is>
      </c>
      <c r="X103" s="52" t="inlineStr">
        <is>
          <t>-</t>
        </is>
      </c>
      <c r="Y103" s="52" t="inlineStr">
        <is>
          <t>Two stacked cones</t>
        </is>
      </c>
    </row>
    <row r="104" outlineLevel="1">
      <c r="A104" s="52" t="inlineStr">
        <is>
          <t>BKG-97</t>
        </is>
      </c>
      <c r="B104" s="52" t="inlineStr">
        <is>
          <t>Backdrop</t>
        </is>
      </c>
      <c r="C104" s="61" t="inlineStr">
        <is>
          <t>Cone</t>
        </is>
      </c>
      <c r="D104" s="62" t="inlineStr">
        <is>
          <t>Pine crown</t>
        </is>
      </c>
      <c r="E104" s="52" t="inlineStr">
        <is>
          <t>BKG-96</t>
        </is>
      </c>
      <c r="F104" s="52" t="n">
        <v>3</v>
      </c>
      <c r="G104" s="54" t="n">
        <v>3.36781693</v>
      </c>
      <c r="H104" s="54" t="n">
        <v>3.36781693</v>
      </c>
      <c r="I104" s="54" t="n">
        <v>3.72865462</v>
      </c>
      <c r="J104" s="54" t="n">
        <v>-90</v>
      </c>
      <c r="K104" s="54" t="n">
        <v>0</v>
      </c>
      <c r="L104" s="54" t="n">
        <v>0</v>
      </c>
      <c r="M104" s="54" t="n">
        <v>0</v>
      </c>
      <c r="N104" s="54" t="n">
        <v>1.86432731</v>
      </c>
      <c r="O104" s="54" t="n">
        <v>0</v>
      </c>
      <c r="P104" s="52" t="inlineStr">
        <is>
          <t>Gouraud</t>
        </is>
      </c>
      <c r="Q104" s="52" t="inlineStr">
        <is>
          <t>Foliage</t>
        </is>
      </c>
      <c r="R104" s="54" t="n">
        <v>0.75</v>
      </c>
      <c r="S104" s="54" t="n">
        <v>0</v>
      </c>
      <c r="T104" s="54" t="n">
        <v>0.11</v>
      </c>
      <c r="U104" s="54" t="n">
        <v>0</v>
      </c>
      <c r="V104" s="52" t="inlineStr">
        <is>
          <t>No</t>
        </is>
      </c>
      <c r="W104" s="52" t="inlineStr">
        <is>
          <t>No</t>
        </is>
      </c>
      <c r="X104" s="52" t="inlineStr">
        <is>
          <t>-</t>
        </is>
      </c>
      <c r="Y104" s="52" t="inlineStr">
        <is>
          <t>Lower tier</t>
        </is>
      </c>
    </row>
    <row r="105" outlineLevel="1">
      <c r="A105" s="52" t="inlineStr">
        <is>
          <t>BKG-98</t>
        </is>
      </c>
      <c r="B105" s="52" t="inlineStr">
        <is>
          <t>Backdrop</t>
        </is>
      </c>
      <c r="C105" s="61" t="inlineStr">
        <is>
          <t>Cone</t>
        </is>
      </c>
      <c r="D105" s="62" t="inlineStr">
        <is>
          <t>Pine crown</t>
        </is>
      </c>
      <c r="E105" s="52" t="inlineStr">
        <is>
          <t>BKG-96</t>
        </is>
      </c>
      <c r="F105" s="52" t="n">
        <v>3</v>
      </c>
      <c r="G105" s="54" t="n">
        <v>2.18908095</v>
      </c>
      <c r="H105" s="54" t="n">
        <v>2.18908095</v>
      </c>
      <c r="I105" s="54" t="n">
        <v>3.30767751</v>
      </c>
      <c r="J105" s="54" t="n">
        <v>-90</v>
      </c>
      <c r="K105" s="54" t="n">
        <v>30</v>
      </c>
      <c r="L105" s="54" t="n">
        <v>0</v>
      </c>
      <c r="M105" s="54" t="n">
        <v>0</v>
      </c>
      <c r="N105" s="54" t="n">
        <v>4.3601203</v>
      </c>
      <c r="O105" s="54" t="n">
        <v>0</v>
      </c>
      <c r="P105" s="52" t="inlineStr">
        <is>
          <t>Gouraud</t>
        </is>
      </c>
      <c r="Q105" s="52" t="inlineStr">
        <is>
          <t>Foliage</t>
        </is>
      </c>
      <c r="R105" s="54" t="n">
        <v>0.75</v>
      </c>
      <c r="S105" s="54" t="n">
        <v>0</v>
      </c>
      <c r="T105" s="54" t="n">
        <v>0.11</v>
      </c>
      <c r="U105" s="54" t="n">
        <v>0</v>
      </c>
      <c r="V105" s="52" t="inlineStr">
        <is>
          <t>No</t>
        </is>
      </c>
      <c r="W105" s="52" t="inlineStr">
        <is>
          <t>No</t>
        </is>
      </c>
      <c r="X105" s="52" t="inlineStr">
        <is>
          <t>-</t>
        </is>
      </c>
      <c r="Y105" s="52" t="inlineStr">
        <is>
          <t>Upper tier</t>
        </is>
      </c>
    </row>
    <row r="106" outlineLevel="1">
      <c r="A106" s="52" t="inlineStr">
        <is>
          <t>BKG-99</t>
        </is>
      </c>
      <c r="B106" s="52" t="inlineStr">
        <is>
          <t>Backdrop</t>
        </is>
      </c>
      <c r="C106" s="53" t="inlineStr">
        <is>
          <t>Group</t>
        </is>
      </c>
      <c r="D106" s="60" t="inlineStr">
        <is>
          <t>Treeline pine</t>
        </is>
      </c>
      <c r="E106" s="52" t="inlineStr">
        <is>
          <t>BKG-23</t>
        </is>
      </c>
      <c r="F106" s="52" t="n">
        <v>2</v>
      </c>
      <c r="G106" s="54" t="n">
        <v>1</v>
      </c>
      <c r="H106" s="54" t="n">
        <v>1</v>
      </c>
      <c r="I106" s="54" t="n">
        <v>1</v>
      </c>
      <c r="J106" s="54" t="n">
        <v>0</v>
      </c>
      <c r="K106" s="54" t="n">
        <v>244.436096</v>
      </c>
      <c r="L106" s="54" t="n">
        <v>0</v>
      </c>
      <c r="M106" s="54" t="n">
        <v>19.6051121</v>
      </c>
      <c r="N106" s="54" t="n">
        <v>-0.350000024</v>
      </c>
      <c r="O106" s="54" t="n">
        <v>-15.2716846</v>
      </c>
      <c r="P106" s="52" t="inlineStr">
        <is>
          <t>-</t>
        </is>
      </c>
      <c r="Q106" s="52" t="inlineStr">
        <is>
          <t>Plain</t>
        </is>
      </c>
      <c r="R106" s="54" t="n">
        <v>0.5</v>
      </c>
      <c r="S106" s="54" t="n">
        <v>0</v>
      </c>
      <c r="T106" s="54" t="n">
        <v>0.2</v>
      </c>
      <c r="U106" s="54" t="n">
        <v>0</v>
      </c>
      <c r="V106" s="52" t="inlineStr">
        <is>
          <t>No</t>
        </is>
      </c>
      <c r="W106" s="52" t="inlineStr">
        <is>
          <t>No</t>
        </is>
      </c>
      <c r="X106" s="52" t="inlineStr">
        <is>
          <t>-</t>
        </is>
      </c>
      <c r="Y106" s="52" t="inlineStr">
        <is>
          <t>Two stacked cones</t>
        </is>
      </c>
    </row>
    <row r="107" outlineLevel="1">
      <c r="A107" s="52" t="inlineStr">
        <is>
          <t>BKG-100</t>
        </is>
      </c>
      <c r="B107" s="52" t="inlineStr">
        <is>
          <t>Backdrop</t>
        </is>
      </c>
      <c r="C107" s="61" t="inlineStr">
        <is>
          <t>Cone</t>
        </is>
      </c>
      <c r="D107" s="62" t="inlineStr">
        <is>
          <t>Pine crown</t>
        </is>
      </c>
      <c r="E107" s="52" t="inlineStr">
        <is>
          <t>BKG-99</t>
        </is>
      </c>
      <c r="F107" s="52" t="n">
        <v>3</v>
      </c>
      <c r="G107" s="54" t="n">
        <v>3.28062868</v>
      </c>
      <c r="H107" s="54" t="n">
        <v>3.28062868</v>
      </c>
      <c r="I107" s="54" t="n">
        <v>3.63212466</v>
      </c>
      <c r="J107" s="54" t="n">
        <v>-90</v>
      </c>
      <c r="K107" s="54" t="n">
        <v>0</v>
      </c>
      <c r="L107" s="54" t="n">
        <v>0</v>
      </c>
      <c r="M107" s="54" t="n">
        <v>0</v>
      </c>
      <c r="N107" s="54" t="n">
        <v>1.81606233</v>
      </c>
      <c r="O107" s="54" t="n">
        <v>0</v>
      </c>
      <c r="P107" s="52" t="inlineStr">
        <is>
          <t>Gouraud</t>
        </is>
      </c>
      <c r="Q107" s="52" t="inlineStr">
        <is>
          <t>Foliage</t>
        </is>
      </c>
      <c r="R107" s="54" t="n">
        <v>0.75</v>
      </c>
      <c r="S107" s="54" t="n">
        <v>0</v>
      </c>
      <c r="T107" s="54" t="n">
        <v>0.11</v>
      </c>
      <c r="U107" s="54" t="n">
        <v>0</v>
      </c>
      <c r="V107" s="52" t="inlineStr">
        <is>
          <t>No</t>
        </is>
      </c>
      <c r="W107" s="52" t="inlineStr">
        <is>
          <t>No</t>
        </is>
      </c>
      <c r="X107" s="52" t="inlineStr">
        <is>
          <t>-</t>
        </is>
      </c>
      <c r="Y107" s="52" t="inlineStr">
        <is>
          <t>Lower tier</t>
        </is>
      </c>
    </row>
    <row r="108" outlineLevel="1">
      <c r="A108" s="52" t="inlineStr">
        <is>
          <t>BKG-101</t>
        </is>
      </c>
      <c r="B108" s="52" t="inlineStr">
        <is>
          <t>Backdrop</t>
        </is>
      </c>
      <c r="C108" s="61" t="inlineStr">
        <is>
          <t>Cone</t>
        </is>
      </c>
      <c r="D108" s="62" t="inlineStr">
        <is>
          <t>Pine crown</t>
        </is>
      </c>
      <c r="E108" s="52" t="inlineStr">
        <is>
          <t>BKG-99</t>
        </is>
      </c>
      <c r="F108" s="52" t="n">
        <v>3</v>
      </c>
      <c r="G108" s="54" t="n">
        <v>2.13240862</v>
      </c>
      <c r="H108" s="54" t="n">
        <v>2.13240862</v>
      </c>
      <c r="I108" s="54" t="n">
        <v>3.22204614</v>
      </c>
      <c r="J108" s="54" t="n">
        <v>-90</v>
      </c>
      <c r="K108" s="54" t="n">
        <v>30</v>
      </c>
      <c r="L108" s="54" t="n">
        <v>0</v>
      </c>
      <c r="M108" s="54" t="n">
        <v>0</v>
      </c>
      <c r="N108" s="54" t="n">
        <v>4.24724245</v>
      </c>
      <c r="O108" s="54" t="n">
        <v>0</v>
      </c>
      <c r="P108" s="52" t="inlineStr">
        <is>
          <t>Gouraud</t>
        </is>
      </c>
      <c r="Q108" s="52" t="inlineStr">
        <is>
          <t>Foliage</t>
        </is>
      </c>
      <c r="R108" s="54" t="n">
        <v>0.75</v>
      </c>
      <c r="S108" s="54" t="n">
        <v>0</v>
      </c>
      <c r="T108" s="54" t="n">
        <v>0.11</v>
      </c>
      <c r="U108" s="54" t="n">
        <v>0</v>
      </c>
      <c r="V108" s="52" t="inlineStr">
        <is>
          <t>No</t>
        </is>
      </c>
      <c r="W108" s="52" t="inlineStr">
        <is>
          <t>No</t>
        </is>
      </c>
      <c r="X108" s="52" t="inlineStr">
        <is>
          <t>-</t>
        </is>
      </c>
      <c r="Y108" s="52" t="inlineStr">
        <is>
          <t>Upper tier</t>
        </is>
      </c>
    </row>
    <row r="109" outlineLevel="1">
      <c r="A109" s="52" t="inlineStr">
        <is>
          <t>BKG-102</t>
        </is>
      </c>
      <c r="B109" s="52" t="inlineStr">
        <is>
          <t>Backdrop</t>
        </is>
      </c>
      <c r="C109" s="53" t="inlineStr">
        <is>
          <t>Group</t>
        </is>
      </c>
      <c r="D109" s="60" t="inlineStr">
        <is>
          <t>Treeline pine</t>
        </is>
      </c>
      <c r="E109" s="52" t="inlineStr">
        <is>
          <t>BKG-23</t>
        </is>
      </c>
      <c r="F109" s="52" t="n">
        <v>2</v>
      </c>
      <c r="G109" s="54" t="n">
        <v>1</v>
      </c>
      <c r="H109" s="54" t="n">
        <v>1</v>
      </c>
      <c r="I109" s="54" t="n">
        <v>1</v>
      </c>
      <c r="J109" s="54" t="n">
        <v>0</v>
      </c>
      <c r="K109" s="54" t="n">
        <v>172.368958</v>
      </c>
      <c r="L109" s="54" t="n">
        <v>0</v>
      </c>
      <c r="M109" s="54" t="n">
        <v>25.9224129</v>
      </c>
      <c r="N109" s="54" t="n">
        <v>-0.350000024</v>
      </c>
      <c r="O109" s="54" t="n">
        <v>-10.5911665</v>
      </c>
      <c r="P109" s="52" t="inlineStr">
        <is>
          <t>-</t>
        </is>
      </c>
      <c r="Q109" s="52" t="inlineStr">
        <is>
          <t>Plain</t>
        </is>
      </c>
      <c r="R109" s="54" t="n">
        <v>0.5</v>
      </c>
      <c r="S109" s="54" t="n">
        <v>0</v>
      </c>
      <c r="T109" s="54" t="n">
        <v>0.2</v>
      </c>
      <c r="U109" s="54" t="n">
        <v>0</v>
      </c>
      <c r="V109" s="52" t="inlineStr">
        <is>
          <t>No</t>
        </is>
      </c>
      <c r="W109" s="52" t="inlineStr">
        <is>
          <t>No</t>
        </is>
      </c>
      <c r="X109" s="52" t="inlineStr">
        <is>
          <t>-</t>
        </is>
      </c>
      <c r="Y109" s="52" t="inlineStr">
        <is>
          <t>Two stacked cones</t>
        </is>
      </c>
    </row>
    <row r="110" outlineLevel="1">
      <c r="A110" s="52" t="inlineStr">
        <is>
          <t>BKG-103</t>
        </is>
      </c>
      <c r="B110" s="52" t="inlineStr">
        <is>
          <t>Backdrop</t>
        </is>
      </c>
      <c r="C110" s="61" t="inlineStr">
        <is>
          <t>Cone</t>
        </is>
      </c>
      <c r="D110" s="62" t="inlineStr">
        <is>
          <t>Pine crown</t>
        </is>
      </c>
      <c r="E110" s="52" t="inlineStr">
        <is>
          <t>BKG-102</t>
        </is>
      </c>
      <c r="F110" s="52" t="n">
        <v>3</v>
      </c>
      <c r="G110" s="54" t="n">
        <v>3.21934795</v>
      </c>
      <c r="H110" s="54" t="n">
        <v>3.21934795</v>
      </c>
      <c r="I110" s="54" t="n">
        <v>3.56427813</v>
      </c>
      <c r="J110" s="54" t="n">
        <v>-90</v>
      </c>
      <c r="K110" s="54" t="n">
        <v>0</v>
      </c>
      <c r="L110" s="54" t="n">
        <v>0</v>
      </c>
      <c r="M110" s="54" t="n">
        <v>0</v>
      </c>
      <c r="N110" s="54" t="n">
        <v>1.78213906</v>
      </c>
      <c r="O110" s="54" t="n">
        <v>0</v>
      </c>
      <c r="P110" s="52" t="inlineStr">
        <is>
          <t>Gouraud</t>
        </is>
      </c>
      <c r="Q110" s="52" t="inlineStr">
        <is>
          <t>Foliage</t>
        </is>
      </c>
      <c r="R110" s="54" t="n">
        <v>0.75</v>
      </c>
      <c r="S110" s="54" t="n">
        <v>0</v>
      </c>
      <c r="T110" s="54" t="n">
        <v>0.11</v>
      </c>
      <c r="U110" s="54" t="n">
        <v>0</v>
      </c>
      <c r="V110" s="52" t="inlineStr">
        <is>
          <t>No</t>
        </is>
      </c>
      <c r="W110" s="52" t="inlineStr">
        <is>
          <t>No</t>
        </is>
      </c>
      <c r="X110" s="52" t="inlineStr">
        <is>
          <t>-</t>
        </is>
      </c>
      <c r="Y110" s="52" t="inlineStr">
        <is>
          <t>Lower tier</t>
        </is>
      </c>
    </row>
    <row r="111" outlineLevel="1">
      <c r="A111" s="52" t="inlineStr">
        <is>
          <t>BKG-104</t>
        </is>
      </c>
      <c r="B111" s="52" t="inlineStr">
        <is>
          <t>Backdrop</t>
        </is>
      </c>
      <c r="C111" s="61" t="inlineStr">
        <is>
          <t>Cone</t>
        </is>
      </c>
      <c r="D111" s="62" t="inlineStr">
        <is>
          <t>Pine crown</t>
        </is>
      </c>
      <c r="E111" s="52" t="inlineStr">
        <is>
          <t>BKG-102</t>
        </is>
      </c>
      <c r="F111" s="52" t="n">
        <v>3</v>
      </c>
      <c r="G111" s="54" t="n">
        <v>2.09257603</v>
      </c>
      <c r="H111" s="54" t="n">
        <v>2.09257603</v>
      </c>
      <c r="I111" s="54" t="n">
        <v>3.16185951</v>
      </c>
      <c r="J111" s="54" t="n">
        <v>-90</v>
      </c>
      <c r="K111" s="54" t="n">
        <v>30</v>
      </c>
      <c r="L111" s="54" t="n">
        <v>0</v>
      </c>
      <c r="M111" s="54" t="n">
        <v>0</v>
      </c>
      <c r="N111" s="54" t="n">
        <v>4.16790581</v>
      </c>
      <c r="O111" s="54" t="n">
        <v>0</v>
      </c>
      <c r="P111" s="52" t="inlineStr">
        <is>
          <t>Gouraud</t>
        </is>
      </c>
      <c r="Q111" s="52" t="inlineStr">
        <is>
          <t>Foliage</t>
        </is>
      </c>
      <c r="R111" s="54" t="n">
        <v>0.75</v>
      </c>
      <c r="S111" s="54" t="n">
        <v>0</v>
      </c>
      <c r="T111" s="54" t="n">
        <v>0.11</v>
      </c>
      <c r="U111" s="54" t="n">
        <v>0</v>
      </c>
      <c r="V111" s="52" t="inlineStr">
        <is>
          <t>No</t>
        </is>
      </c>
      <c r="W111" s="52" t="inlineStr">
        <is>
          <t>No</t>
        </is>
      </c>
      <c r="X111" s="52" t="inlineStr">
        <is>
          <t>-</t>
        </is>
      </c>
      <c r="Y111" s="52" t="inlineStr">
        <is>
          <t>Upper tier</t>
        </is>
      </c>
    </row>
    <row r="112" outlineLevel="1">
      <c r="A112" s="52" t="inlineStr">
        <is>
          <t>BKG-105</t>
        </is>
      </c>
      <c r="B112" s="52" t="inlineStr">
        <is>
          <t>Backdrop</t>
        </is>
      </c>
      <c r="C112" s="53" t="inlineStr">
        <is>
          <t>Group</t>
        </is>
      </c>
      <c r="D112" s="60" t="inlineStr">
        <is>
          <t>Treeline pine</t>
        </is>
      </c>
      <c r="E112" s="52" t="inlineStr">
        <is>
          <t>BKG-23</t>
        </is>
      </c>
      <c r="F112" s="52" t="n">
        <v>2</v>
      </c>
      <c r="G112" s="54" t="n">
        <v>1</v>
      </c>
      <c r="H112" s="54" t="n">
        <v>1</v>
      </c>
      <c r="I112" s="54" t="n">
        <v>1</v>
      </c>
      <c r="J112" s="54" t="n">
        <v>0</v>
      </c>
      <c r="K112" s="54" t="n">
        <v>249.720078</v>
      </c>
      <c r="L112" s="54" t="n">
        <v>0</v>
      </c>
      <c r="M112" s="54" t="n">
        <v>26.8900814</v>
      </c>
      <c r="N112" s="54" t="n">
        <v>-0.350000024</v>
      </c>
      <c r="O112" s="54" t="n">
        <v>-6.38845539</v>
      </c>
      <c r="P112" s="52" t="inlineStr">
        <is>
          <t>-</t>
        </is>
      </c>
      <c r="Q112" s="52" t="inlineStr">
        <is>
          <t>Plain</t>
        </is>
      </c>
      <c r="R112" s="54" t="n">
        <v>0.5</v>
      </c>
      <c r="S112" s="54" t="n">
        <v>0</v>
      </c>
      <c r="T112" s="54" t="n">
        <v>0.2</v>
      </c>
      <c r="U112" s="54" t="n">
        <v>0</v>
      </c>
      <c r="V112" s="52" t="inlineStr">
        <is>
          <t>No</t>
        </is>
      </c>
      <c r="W112" s="52" t="inlineStr">
        <is>
          <t>No</t>
        </is>
      </c>
      <c r="X112" s="52" t="inlineStr">
        <is>
          <t>-</t>
        </is>
      </c>
      <c r="Y112" s="52" t="inlineStr">
        <is>
          <t>Two stacked cones</t>
        </is>
      </c>
    </row>
    <row r="113" outlineLevel="1">
      <c r="A113" s="52" t="inlineStr">
        <is>
          <t>BKG-106</t>
        </is>
      </c>
      <c r="B113" s="52" t="inlineStr">
        <is>
          <t>Backdrop</t>
        </is>
      </c>
      <c r="C113" s="61" t="inlineStr">
        <is>
          <t>Cone</t>
        </is>
      </c>
      <c r="D113" s="62" t="inlineStr">
        <is>
          <t>Pine crown</t>
        </is>
      </c>
      <c r="E113" s="52" t="inlineStr">
        <is>
          <t>BKG-105</t>
        </is>
      </c>
      <c r="F113" s="52" t="n">
        <v>3</v>
      </c>
      <c r="G113" s="54" t="n">
        <v>3.98892808</v>
      </c>
      <c r="H113" s="54" t="n">
        <v>3.98892808</v>
      </c>
      <c r="I113" s="54" t="n">
        <v>4.41631317</v>
      </c>
      <c r="J113" s="54" t="n">
        <v>-90</v>
      </c>
      <c r="K113" s="54" t="n">
        <v>0</v>
      </c>
      <c r="L113" s="54" t="n">
        <v>0</v>
      </c>
      <c r="M113" s="54" t="n">
        <v>0</v>
      </c>
      <c r="N113" s="54" t="n">
        <v>2.20815659</v>
      </c>
      <c r="O113" s="54" t="n">
        <v>0</v>
      </c>
      <c r="P113" s="52" t="inlineStr">
        <is>
          <t>Gouraud</t>
        </is>
      </c>
      <c r="Q113" s="52" t="inlineStr">
        <is>
          <t>Foliage</t>
        </is>
      </c>
      <c r="R113" s="54" t="n">
        <v>0.75</v>
      </c>
      <c r="S113" s="54" t="n">
        <v>0</v>
      </c>
      <c r="T113" s="54" t="n">
        <v>0.11</v>
      </c>
      <c r="U113" s="54" t="n">
        <v>0</v>
      </c>
      <c r="V113" s="52" t="inlineStr">
        <is>
          <t>No</t>
        </is>
      </c>
      <c r="W113" s="52" t="inlineStr">
        <is>
          <t>No</t>
        </is>
      </c>
      <c r="X113" s="52" t="inlineStr">
        <is>
          <t>-</t>
        </is>
      </c>
      <c r="Y113" s="52" t="inlineStr">
        <is>
          <t>Lower tier</t>
        </is>
      </c>
    </row>
    <row r="114" outlineLevel="1">
      <c r="A114" s="52" t="inlineStr">
        <is>
          <t>BKG-107</t>
        </is>
      </c>
      <c r="B114" s="52" t="inlineStr">
        <is>
          <t>Backdrop</t>
        </is>
      </c>
      <c r="C114" s="61" t="inlineStr">
        <is>
          <t>Cone</t>
        </is>
      </c>
      <c r="D114" s="62" t="inlineStr">
        <is>
          <t>Pine crown</t>
        </is>
      </c>
      <c r="E114" s="52" t="inlineStr">
        <is>
          <t>BKG-105</t>
        </is>
      </c>
      <c r="F114" s="52" t="n">
        <v>3</v>
      </c>
      <c r="G114" s="54" t="n">
        <v>2.59280324</v>
      </c>
      <c r="H114" s="54" t="n">
        <v>2.59280324</v>
      </c>
      <c r="I114" s="54" t="n">
        <v>3.91769743</v>
      </c>
      <c r="J114" s="54" t="n">
        <v>-90</v>
      </c>
      <c r="K114" s="54" t="n">
        <v>30</v>
      </c>
      <c r="L114" s="54" t="n">
        <v>0</v>
      </c>
      <c r="M114" s="54" t="n">
        <v>0</v>
      </c>
      <c r="N114" s="54" t="n">
        <v>5.1642375</v>
      </c>
      <c r="O114" s="54" t="n">
        <v>0</v>
      </c>
      <c r="P114" s="52" t="inlineStr">
        <is>
          <t>Gouraud</t>
        </is>
      </c>
      <c r="Q114" s="52" t="inlineStr">
        <is>
          <t>Foliage</t>
        </is>
      </c>
      <c r="R114" s="54" t="n">
        <v>0.75</v>
      </c>
      <c r="S114" s="54" t="n">
        <v>0</v>
      </c>
      <c r="T114" s="54" t="n">
        <v>0.11</v>
      </c>
      <c r="U114" s="54" t="n">
        <v>0</v>
      </c>
      <c r="V114" s="52" t="inlineStr">
        <is>
          <t>No</t>
        </is>
      </c>
      <c r="W114" s="52" t="inlineStr">
        <is>
          <t>No</t>
        </is>
      </c>
      <c r="X114" s="52" t="inlineStr">
        <is>
          <t>-</t>
        </is>
      </c>
      <c r="Y114" s="52" t="inlineStr">
        <is>
          <t>Upper tier</t>
        </is>
      </c>
    </row>
    <row r="115" outlineLevel="1">
      <c r="A115" s="52" t="inlineStr">
        <is>
          <t>BKG-108</t>
        </is>
      </c>
      <c r="B115" s="52" t="inlineStr">
        <is>
          <t>Backdrop</t>
        </is>
      </c>
      <c r="C115" s="53" t="inlineStr">
        <is>
          <t>Group</t>
        </is>
      </c>
      <c r="D115" s="57" t="inlineStr">
        <is>
          <t>Far radio tower</t>
        </is>
      </c>
      <c r="E115" s="52" t="inlineStr">
        <is>
          <t>BKG-00</t>
        </is>
      </c>
      <c r="F115" s="52" t="n">
        <v>1</v>
      </c>
      <c r="G115" s="54" t="n">
        <v>1</v>
      </c>
      <c r="H115" s="54" t="n">
        <v>1</v>
      </c>
      <c r="I115" s="54" t="n">
        <v>1</v>
      </c>
      <c r="J115" s="54" t="n">
        <v>0</v>
      </c>
      <c r="K115" s="54" t="n">
        <v>20</v>
      </c>
      <c r="L115" s="54" t="n">
        <v>0</v>
      </c>
      <c r="M115" s="54" t="n">
        <v>-53.6231232</v>
      </c>
      <c r="N115" s="54" t="n">
        <v>-0.350000024</v>
      </c>
      <c r="O115" s="54" t="n">
        <v>44.995121</v>
      </c>
      <c r="P115" s="52" t="inlineStr">
        <is>
          <t>-</t>
        </is>
      </c>
      <c r="Q115" s="52" t="inlineStr">
        <is>
          <t>Plain</t>
        </is>
      </c>
      <c r="R115" s="54" t="n">
        <v>0.5</v>
      </c>
      <c r="S115" s="54" t="n">
        <v>0</v>
      </c>
      <c r="T115" s="54" t="n">
        <v>0.2</v>
      </c>
      <c r="U115" s="54" t="n">
        <v>0</v>
      </c>
      <c r="V115" s="52" t="inlineStr">
        <is>
          <t>No</t>
        </is>
      </c>
      <c r="W115" s="52" t="inlineStr">
        <is>
          <t>No</t>
        </is>
      </c>
      <c r="X115" s="52" t="inlineStr">
        <is>
          <t>-</t>
        </is>
      </c>
      <c r="Y115" s="52" t="inlineStr">
        <is>
          <t>Distant lattice tower</t>
        </is>
      </c>
    </row>
    <row r="116" outlineLevel="1">
      <c r="A116" s="52" t="inlineStr">
        <is>
          <t>BKG-109</t>
        </is>
      </c>
      <c r="B116" s="52" t="inlineStr">
        <is>
          <t>Backdrop</t>
        </is>
      </c>
      <c r="C116" s="58" t="inlineStr">
        <is>
          <t>Cylinder</t>
        </is>
      </c>
      <c r="D116" s="60" t="inlineStr">
        <is>
          <t>Tower leg</t>
        </is>
      </c>
      <c r="E116" s="52" t="inlineStr">
        <is>
          <t>BKG-108</t>
        </is>
      </c>
      <c r="F116" s="52" t="n">
        <v>2</v>
      </c>
      <c r="G116" s="54" t="n">
        <v>0.300000012</v>
      </c>
      <c r="H116" s="54" t="n">
        <v>0.300000012</v>
      </c>
      <c r="I116" s="54" t="n">
        <v>32.0901871</v>
      </c>
      <c r="J116" s="54" t="n">
        <v>-85.7034302</v>
      </c>
      <c r="K116" s="54" t="n">
        <v>-135</v>
      </c>
      <c r="L116" s="54" t="n">
        <v>0</v>
      </c>
      <c r="M116" s="54" t="n">
        <v>1.14999998</v>
      </c>
      <c r="N116" s="54" t="n">
        <v>16</v>
      </c>
      <c r="O116" s="54" t="n">
        <v>1.14999998</v>
      </c>
      <c r="P116" s="52" t="inlineStr">
        <is>
          <t>Gouraud</t>
        </is>
      </c>
      <c r="Q116" s="52" t="inlineStr">
        <is>
          <t>Paint</t>
        </is>
      </c>
      <c r="R116" s="54" t="n">
        <v>0.5</v>
      </c>
      <c r="S116" s="54" t="n">
        <v>0.6</v>
      </c>
      <c r="T116" s="54" t="n">
        <v>0.14</v>
      </c>
      <c r="U116" s="54" t="n">
        <v>0</v>
      </c>
      <c r="V116" s="52" t="inlineStr">
        <is>
          <t>No</t>
        </is>
      </c>
      <c r="W116" s="52" t="inlineStr">
        <is>
          <t>No</t>
        </is>
      </c>
      <c r="X116" s="52" t="inlineStr">
        <is>
          <t>-</t>
        </is>
      </c>
      <c r="Y116" s="52" t="inlineStr">
        <is>
          <t>Leg</t>
        </is>
      </c>
    </row>
    <row r="117" outlineLevel="1">
      <c r="A117" s="52" t="inlineStr">
        <is>
          <t>BKG-110</t>
        </is>
      </c>
      <c r="B117" s="52" t="inlineStr">
        <is>
          <t>Backdrop</t>
        </is>
      </c>
      <c r="C117" s="58" t="inlineStr">
        <is>
          <t>Cylinder</t>
        </is>
      </c>
      <c r="D117" s="60" t="inlineStr">
        <is>
          <t>Tower leg</t>
        </is>
      </c>
      <c r="E117" s="52" t="inlineStr">
        <is>
          <t>BKG-108</t>
        </is>
      </c>
      <c r="F117" s="52" t="n">
        <v>2</v>
      </c>
      <c r="G117" s="54" t="n">
        <v>0.300000012</v>
      </c>
      <c r="H117" s="54" t="n">
        <v>0.300000012</v>
      </c>
      <c r="I117" s="54" t="n">
        <v>32.0901871</v>
      </c>
      <c r="J117" s="54" t="n">
        <v>-85.7034302</v>
      </c>
      <c r="K117" s="54" t="n">
        <v>-45</v>
      </c>
      <c r="L117" s="54" t="n">
        <v>0</v>
      </c>
      <c r="M117" s="54" t="n">
        <v>1.14999998</v>
      </c>
      <c r="N117" s="54" t="n">
        <v>16</v>
      </c>
      <c r="O117" s="54" t="n">
        <v>-1.14999998</v>
      </c>
      <c r="P117" s="52" t="inlineStr">
        <is>
          <t>Gouraud</t>
        </is>
      </c>
      <c r="Q117" s="52" t="inlineStr">
        <is>
          <t>Paint</t>
        </is>
      </c>
      <c r="R117" s="54" t="n">
        <v>0.5</v>
      </c>
      <c r="S117" s="54" t="n">
        <v>0.6</v>
      </c>
      <c r="T117" s="54" t="n">
        <v>0.14</v>
      </c>
      <c r="U117" s="54" t="n">
        <v>0</v>
      </c>
      <c r="V117" s="52" t="inlineStr">
        <is>
          <t>No</t>
        </is>
      </c>
      <c r="W117" s="52" t="inlineStr">
        <is>
          <t>No</t>
        </is>
      </c>
      <c r="X117" s="52" t="inlineStr">
        <is>
          <t>-</t>
        </is>
      </c>
      <c r="Y117" s="52" t="inlineStr">
        <is>
          <t>Leg</t>
        </is>
      </c>
    </row>
    <row r="118" outlineLevel="1">
      <c r="A118" s="52" t="inlineStr">
        <is>
          <t>BKG-111</t>
        </is>
      </c>
      <c r="B118" s="52" t="inlineStr">
        <is>
          <t>Backdrop</t>
        </is>
      </c>
      <c r="C118" s="58" t="inlineStr">
        <is>
          <t>Cylinder</t>
        </is>
      </c>
      <c r="D118" s="60" t="inlineStr">
        <is>
          <t>Tower leg</t>
        </is>
      </c>
      <c r="E118" s="52" t="inlineStr">
        <is>
          <t>BKG-108</t>
        </is>
      </c>
      <c r="F118" s="52" t="n">
        <v>2</v>
      </c>
      <c r="G118" s="54" t="n">
        <v>0.300000012</v>
      </c>
      <c r="H118" s="54" t="n">
        <v>0.300000012</v>
      </c>
      <c r="I118" s="54" t="n">
        <v>32.0901871</v>
      </c>
      <c r="J118" s="54" t="n">
        <v>-85.7034302</v>
      </c>
      <c r="K118" s="54" t="n">
        <v>45</v>
      </c>
      <c r="L118" s="54" t="n">
        <v>0</v>
      </c>
      <c r="M118" s="54" t="n">
        <v>-1.14999998</v>
      </c>
      <c r="N118" s="54" t="n">
        <v>16</v>
      </c>
      <c r="O118" s="54" t="n">
        <v>-1.14999998</v>
      </c>
      <c r="P118" s="52" t="inlineStr">
        <is>
          <t>Gouraud</t>
        </is>
      </c>
      <c r="Q118" s="52" t="inlineStr">
        <is>
          <t>Paint</t>
        </is>
      </c>
      <c r="R118" s="54" t="n">
        <v>0.5</v>
      </c>
      <c r="S118" s="54" t="n">
        <v>0.6</v>
      </c>
      <c r="T118" s="54" t="n">
        <v>0.14</v>
      </c>
      <c r="U118" s="54" t="n">
        <v>0</v>
      </c>
      <c r="V118" s="52" t="inlineStr">
        <is>
          <t>No</t>
        </is>
      </c>
      <c r="W118" s="52" t="inlineStr">
        <is>
          <t>No</t>
        </is>
      </c>
      <c r="X118" s="52" t="inlineStr">
        <is>
          <t>-</t>
        </is>
      </c>
      <c r="Y118" s="52" t="inlineStr">
        <is>
          <t>Leg</t>
        </is>
      </c>
    </row>
    <row r="119" outlineLevel="1">
      <c r="A119" s="52" t="inlineStr">
        <is>
          <t>BKG-112</t>
        </is>
      </c>
      <c r="B119" s="52" t="inlineStr">
        <is>
          <t>Backdrop</t>
        </is>
      </c>
      <c r="C119" s="58" t="inlineStr">
        <is>
          <t>Cylinder</t>
        </is>
      </c>
      <c r="D119" s="60" t="inlineStr">
        <is>
          <t>Tower leg</t>
        </is>
      </c>
      <c r="E119" s="52" t="inlineStr">
        <is>
          <t>BKG-108</t>
        </is>
      </c>
      <c r="F119" s="52" t="n">
        <v>2</v>
      </c>
      <c r="G119" s="54" t="n">
        <v>0.300000012</v>
      </c>
      <c r="H119" s="54" t="n">
        <v>0.300000012</v>
      </c>
      <c r="I119" s="54" t="n">
        <v>32.0901871</v>
      </c>
      <c r="J119" s="54" t="n">
        <v>-85.7034302</v>
      </c>
      <c r="K119" s="54" t="n">
        <v>135</v>
      </c>
      <c r="L119" s="54" t="n">
        <v>0</v>
      </c>
      <c r="M119" s="54" t="n">
        <v>-1.14999998</v>
      </c>
      <c r="N119" s="54" t="n">
        <v>16</v>
      </c>
      <c r="O119" s="54" t="n">
        <v>1.14999998</v>
      </c>
      <c r="P119" s="52" t="inlineStr">
        <is>
          <t>Gouraud</t>
        </is>
      </c>
      <c r="Q119" s="52" t="inlineStr">
        <is>
          <t>Paint</t>
        </is>
      </c>
      <c r="R119" s="54" t="n">
        <v>0.5</v>
      </c>
      <c r="S119" s="54" t="n">
        <v>0.6</v>
      </c>
      <c r="T119" s="54" t="n">
        <v>0.14</v>
      </c>
      <c r="U119" s="54" t="n">
        <v>0</v>
      </c>
      <c r="V119" s="52" t="inlineStr">
        <is>
          <t>No</t>
        </is>
      </c>
      <c r="W119" s="52" t="inlineStr">
        <is>
          <t>No</t>
        </is>
      </c>
      <c r="X119" s="52" t="inlineStr">
        <is>
          <t>-</t>
        </is>
      </c>
      <c r="Y119" s="52" t="inlineStr">
        <is>
          <t>Leg</t>
        </is>
      </c>
    </row>
    <row r="120" outlineLevel="1">
      <c r="A120" s="52" t="inlineStr">
        <is>
          <t>BKG-113</t>
        </is>
      </c>
      <c r="B120" s="52" t="inlineStr">
        <is>
          <t>Backdrop</t>
        </is>
      </c>
      <c r="C120" s="58" t="inlineStr">
        <is>
          <t>Cylinder</t>
        </is>
      </c>
      <c r="D120" s="60" t="inlineStr">
        <is>
          <t>Tower brace</t>
        </is>
      </c>
      <c r="E120" s="52" t="inlineStr">
        <is>
          <t>BKG-108</t>
        </is>
      </c>
      <c r="F120" s="52" t="n">
        <v>2</v>
      </c>
      <c r="G120" s="54" t="n">
        <v>0.150000006</v>
      </c>
      <c r="H120" s="54" t="n">
        <v>0.150000006</v>
      </c>
      <c r="I120" s="54" t="n">
        <v>14.346344</v>
      </c>
      <c r="J120" s="54" t="n">
        <v>-77.3846741</v>
      </c>
      <c r="K120" s="54" t="n">
        <v>-166.268646</v>
      </c>
      <c r="L120" s="54" t="n">
        <v>0</v>
      </c>
      <c r="M120" s="54" t="n">
        <v>1.5218749</v>
      </c>
      <c r="N120" s="54" t="n">
        <v>9</v>
      </c>
      <c r="O120" s="54" t="n">
        <v>0.371874988</v>
      </c>
      <c r="P120" s="52" t="inlineStr">
        <is>
          <t>Gouraud</t>
        </is>
      </c>
      <c r="Q120" s="52" t="inlineStr">
        <is>
          <t>Paint</t>
        </is>
      </c>
      <c r="R120" s="54" t="n">
        <v>0.5</v>
      </c>
      <c r="S120" s="54" t="n">
        <v>0.6</v>
      </c>
      <c r="T120" s="54" t="n">
        <v>0.14</v>
      </c>
      <c r="U120" s="54" t="n">
        <v>0</v>
      </c>
      <c r="V120" s="52" t="inlineStr">
        <is>
          <t>No</t>
        </is>
      </c>
      <c r="W120" s="52" t="inlineStr">
        <is>
          <t>No</t>
        </is>
      </c>
      <c r="X120" s="52" t="inlineStr">
        <is>
          <t>-</t>
        </is>
      </c>
      <c r="Y120" s="52" t="inlineStr">
        <is>
          <t>Brace</t>
        </is>
      </c>
    </row>
    <row r="121" outlineLevel="1">
      <c r="A121" s="52" t="inlineStr">
        <is>
          <t>BKG-114</t>
        </is>
      </c>
      <c r="B121" s="52" t="inlineStr">
        <is>
          <t>Backdrop</t>
        </is>
      </c>
      <c r="C121" s="58" t="inlineStr">
        <is>
          <t>Cylinder</t>
        </is>
      </c>
      <c r="D121" s="60" t="inlineStr">
        <is>
          <t>Tower brace</t>
        </is>
      </c>
      <c r="E121" s="52" t="inlineStr">
        <is>
          <t>BKG-108</t>
        </is>
      </c>
      <c r="F121" s="52" t="n">
        <v>2</v>
      </c>
      <c r="G121" s="54" t="n">
        <v>0.150000006</v>
      </c>
      <c r="H121" s="54" t="n">
        <v>0.150000006</v>
      </c>
      <c r="I121" s="54" t="n">
        <v>14.346344</v>
      </c>
      <c r="J121" s="54" t="n">
        <v>-77.3846741</v>
      </c>
      <c r="K121" s="54" t="n">
        <v>-76.26866149999999</v>
      </c>
      <c r="L121" s="54" t="n">
        <v>0</v>
      </c>
      <c r="M121" s="54" t="n">
        <v>0.371874988</v>
      </c>
      <c r="N121" s="54" t="n">
        <v>9</v>
      </c>
      <c r="O121" s="54" t="n">
        <v>-1.5218749</v>
      </c>
      <c r="P121" s="52" t="inlineStr">
        <is>
          <t>Gouraud</t>
        </is>
      </c>
      <c r="Q121" s="52" t="inlineStr">
        <is>
          <t>Paint</t>
        </is>
      </c>
      <c r="R121" s="54" t="n">
        <v>0.5</v>
      </c>
      <c r="S121" s="54" t="n">
        <v>0.6</v>
      </c>
      <c r="T121" s="54" t="n">
        <v>0.14</v>
      </c>
      <c r="U121" s="54" t="n">
        <v>0</v>
      </c>
      <c r="V121" s="52" t="inlineStr">
        <is>
          <t>No</t>
        </is>
      </c>
      <c r="W121" s="52" t="inlineStr">
        <is>
          <t>No</t>
        </is>
      </c>
      <c r="X121" s="52" t="inlineStr">
        <is>
          <t>-</t>
        </is>
      </c>
      <c r="Y121" s="52" t="inlineStr">
        <is>
          <t>Brace</t>
        </is>
      </c>
    </row>
    <row r="122" outlineLevel="1">
      <c r="A122" s="52" t="inlineStr">
        <is>
          <t>BKG-115</t>
        </is>
      </c>
      <c r="B122" s="52" t="inlineStr">
        <is>
          <t>Backdrop</t>
        </is>
      </c>
      <c r="C122" s="58" t="inlineStr">
        <is>
          <t>Cylinder</t>
        </is>
      </c>
      <c r="D122" s="60" t="inlineStr">
        <is>
          <t>Tower brace</t>
        </is>
      </c>
      <c r="E122" s="52" t="inlineStr">
        <is>
          <t>BKG-108</t>
        </is>
      </c>
      <c r="F122" s="52" t="n">
        <v>2</v>
      </c>
      <c r="G122" s="54" t="n">
        <v>0.150000006</v>
      </c>
      <c r="H122" s="54" t="n">
        <v>0.150000006</v>
      </c>
      <c r="I122" s="54" t="n">
        <v>14.346344</v>
      </c>
      <c r="J122" s="54" t="n">
        <v>-77.3846741</v>
      </c>
      <c r="K122" s="54" t="n">
        <v>13.7313347</v>
      </c>
      <c r="L122" s="54" t="n">
        <v>0</v>
      </c>
      <c r="M122" s="54" t="n">
        <v>-1.5218749</v>
      </c>
      <c r="N122" s="54" t="n">
        <v>9</v>
      </c>
      <c r="O122" s="54" t="n">
        <v>-0.371874988</v>
      </c>
      <c r="P122" s="52" t="inlineStr">
        <is>
          <t>Gouraud</t>
        </is>
      </c>
      <c r="Q122" s="52" t="inlineStr">
        <is>
          <t>Paint</t>
        </is>
      </c>
      <c r="R122" s="54" t="n">
        <v>0.5</v>
      </c>
      <c r="S122" s="54" t="n">
        <v>0.6</v>
      </c>
      <c r="T122" s="54" t="n">
        <v>0.14</v>
      </c>
      <c r="U122" s="54" t="n">
        <v>0</v>
      </c>
      <c r="V122" s="52" t="inlineStr">
        <is>
          <t>No</t>
        </is>
      </c>
      <c r="W122" s="52" t="inlineStr">
        <is>
          <t>No</t>
        </is>
      </c>
      <c r="X122" s="52" t="inlineStr">
        <is>
          <t>-</t>
        </is>
      </c>
      <c r="Y122" s="52" t="inlineStr">
        <is>
          <t>Brace</t>
        </is>
      </c>
    </row>
    <row r="123" outlineLevel="1">
      <c r="A123" s="52" t="inlineStr">
        <is>
          <t>BKG-116</t>
        </is>
      </c>
      <c r="B123" s="52" t="inlineStr">
        <is>
          <t>Backdrop</t>
        </is>
      </c>
      <c r="C123" s="58" t="inlineStr">
        <is>
          <t>Cylinder</t>
        </is>
      </c>
      <c r="D123" s="60" t="inlineStr">
        <is>
          <t>Tower brace</t>
        </is>
      </c>
      <c r="E123" s="52" t="inlineStr">
        <is>
          <t>BKG-108</t>
        </is>
      </c>
      <c r="F123" s="52" t="n">
        <v>2</v>
      </c>
      <c r="G123" s="54" t="n">
        <v>0.150000006</v>
      </c>
      <c r="H123" s="54" t="n">
        <v>0.150000006</v>
      </c>
      <c r="I123" s="54" t="n">
        <v>14.346344</v>
      </c>
      <c r="J123" s="54" t="n">
        <v>-77.3846741</v>
      </c>
      <c r="K123" s="54" t="n">
        <v>103.731331</v>
      </c>
      <c r="L123" s="54" t="n">
        <v>0</v>
      </c>
      <c r="M123" s="54" t="n">
        <v>-0.371874988</v>
      </c>
      <c r="N123" s="54" t="n">
        <v>9</v>
      </c>
      <c r="O123" s="54" t="n">
        <v>1.5218749</v>
      </c>
      <c r="P123" s="52" t="inlineStr">
        <is>
          <t>Gouraud</t>
        </is>
      </c>
      <c r="Q123" s="52" t="inlineStr">
        <is>
          <t>Paint</t>
        </is>
      </c>
      <c r="R123" s="54" t="n">
        <v>0.5</v>
      </c>
      <c r="S123" s="54" t="n">
        <v>0.6</v>
      </c>
      <c r="T123" s="54" t="n">
        <v>0.14</v>
      </c>
      <c r="U123" s="54" t="n">
        <v>0</v>
      </c>
      <c r="V123" s="52" t="inlineStr">
        <is>
          <t>No</t>
        </is>
      </c>
      <c r="W123" s="52" t="inlineStr">
        <is>
          <t>No</t>
        </is>
      </c>
      <c r="X123" s="52" t="inlineStr">
        <is>
          <t>-</t>
        </is>
      </c>
      <c r="Y123" s="52" t="inlineStr">
        <is>
          <t>Brace</t>
        </is>
      </c>
    </row>
    <row r="124" outlineLevel="1">
      <c r="A124" s="52" t="inlineStr">
        <is>
          <t>BKG-117</t>
        </is>
      </c>
      <c r="B124" s="52" t="inlineStr">
        <is>
          <t>Backdrop</t>
        </is>
      </c>
      <c r="C124" s="58" t="inlineStr">
        <is>
          <t>Cylinder</t>
        </is>
      </c>
      <c r="D124" s="60" t="inlineStr">
        <is>
          <t>Tower antenna</t>
        </is>
      </c>
      <c r="E124" s="52" t="inlineStr">
        <is>
          <t>BKG-108</t>
        </is>
      </c>
      <c r="F124" s="52" t="n">
        <v>2</v>
      </c>
      <c r="G124" s="54" t="n">
        <v>0.119999997</v>
      </c>
      <c r="H124" s="54" t="n">
        <v>0.119999997</v>
      </c>
      <c r="I124" s="54" t="n">
        <v>4</v>
      </c>
      <c r="J124" s="54" t="n">
        <v>90</v>
      </c>
      <c r="K124" s="54" t="n">
        <v>0</v>
      </c>
      <c r="L124" s="54" t="n">
        <v>0</v>
      </c>
      <c r="M124" s="54" t="n">
        <v>0</v>
      </c>
      <c r="N124" s="54" t="n">
        <v>34</v>
      </c>
      <c r="O124" s="54" t="n">
        <v>0</v>
      </c>
      <c r="P124" s="52" t="inlineStr">
        <is>
          <t>Gouraud</t>
        </is>
      </c>
      <c r="Q124" s="52" t="inlineStr">
        <is>
          <t>Paint</t>
        </is>
      </c>
      <c r="R124" s="54" t="n">
        <v>0.5</v>
      </c>
      <c r="S124" s="54" t="n">
        <v>0.6</v>
      </c>
      <c r="T124" s="54" t="n">
        <v>0.14</v>
      </c>
      <c r="U124" s="54" t="n">
        <v>0</v>
      </c>
      <c r="V124" s="52" t="inlineStr">
        <is>
          <t>No</t>
        </is>
      </c>
      <c r="W124" s="52" t="inlineStr">
        <is>
          <t>No</t>
        </is>
      </c>
      <c r="X124" s="52" t="inlineStr">
        <is>
          <t>-</t>
        </is>
      </c>
      <c r="Y124" s="52" t="inlineStr">
        <is>
          <t>Antenna</t>
        </is>
      </c>
    </row>
    <row r="125" outlineLevel="1">
      <c r="A125" s="52" t="inlineStr">
        <is>
          <t>BKG-118</t>
        </is>
      </c>
      <c r="B125" s="52" t="inlineStr">
        <is>
          <t>Backdrop</t>
        </is>
      </c>
      <c r="C125" s="59" t="inlineStr">
        <is>
          <t>Sphere</t>
        </is>
      </c>
      <c r="D125" s="60" t="inlineStr">
        <is>
          <t>Aviation light</t>
        </is>
      </c>
      <c r="E125" s="52" t="inlineStr">
        <is>
          <t>BKG-108</t>
        </is>
      </c>
      <c r="F125" s="52" t="n">
        <v>2</v>
      </c>
      <c r="G125" s="54" t="n">
        <v>0.600000024</v>
      </c>
      <c r="H125" s="54" t="n">
        <v>0.600000024</v>
      </c>
      <c r="I125" s="54" t="n">
        <v>0.600000024</v>
      </c>
      <c r="J125" s="54" t="n">
        <v>0</v>
      </c>
      <c r="K125" s="54" t="n">
        <v>0</v>
      </c>
      <c r="L125" s="54" t="n">
        <v>0</v>
      </c>
      <c r="M125" s="54" t="n">
        <v>0</v>
      </c>
      <c r="N125" s="54" t="n">
        <v>11</v>
      </c>
      <c r="O125" s="54" t="n">
        <v>0</v>
      </c>
      <c r="P125" s="52" t="inlineStr">
        <is>
          <t>Gouraud</t>
        </is>
      </c>
      <c r="Q125" s="52" t="inlineStr">
        <is>
          <t>Glass</t>
        </is>
      </c>
      <c r="R125" s="54" t="n">
        <v>0.1</v>
      </c>
      <c r="S125" s="54" t="n">
        <v>0</v>
      </c>
      <c r="T125" s="54" t="n">
        <v>0.5</v>
      </c>
      <c r="U125" s="54" t="n">
        <v>1</v>
      </c>
      <c r="V125" s="52" t="inlineStr">
        <is>
          <t>No</t>
        </is>
      </c>
      <c r="W125" s="52" t="inlineStr">
        <is>
          <t>No</t>
        </is>
      </c>
      <c r="X125" s="52" t="inlineStr">
        <is>
          <t>Blinks 0.5 s on / 1.0 s off</t>
        </is>
      </c>
      <c r="Y125" s="52" t="inlineStr">
        <is>
          <t>Blinking red obstruction light</t>
        </is>
      </c>
    </row>
    <row r="126" outlineLevel="1">
      <c r="A126" s="52" t="inlineStr">
        <is>
          <t>BKG-119</t>
        </is>
      </c>
      <c r="B126" s="52" t="inlineStr">
        <is>
          <t>Backdrop</t>
        </is>
      </c>
      <c r="C126" s="59" t="inlineStr">
        <is>
          <t>Sphere</t>
        </is>
      </c>
      <c r="D126" s="60" t="inlineStr">
        <is>
          <t>Aviation light</t>
        </is>
      </c>
      <c r="E126" s="52" t="inlineStr">
        <is>
          <t>BKG-108</t>
        </is>
      </c>
      <c r="F126" s="52" t="n">
        <v>2</v>
      </c>
      <c r="G126" s="54" t="n">
        <v>0.600000024</v>
      </c>
      <c r="H126" s="54" t="n">
        <v>0.600000024</v>
      </c>
      <c r="I126" s="54" t="n">
        <v>0.600000024</v>
      </c>
      <c r="J126" s="54" t="n">
        <v>0</v>
      </c>
      <c r="K126" s="54" t="n">
        <v>0</v>
      </c>
      <c r="L126" s="54" t="n">
        <v>0</v>
      </c>
      <c r="M126" s="54" t="n">
        <v>0</v>
      </c>
      <c r="N126" s="54" t="n">
        <v>22</v>
      </c>
      <c r="O126" s="54" t="n">
        <v>0</v>
      </c>
      <c r="P126" s="52" t="inlineStr">
        <is>
          <t>Gouraud</t>
        </is>
      </c>
      <c r="Q126" s="52" t="inlineStr">
        <is>
          <t>Glass</t>
        </is>
      </c>
      <c r="R126" s="54" t="n">
        <v>0.1</v>
      </c>
      <c r="S126" s="54" t="n">
        <v>0</v>
      </c>
      <c r="T126" s="54" t="n">
        <v>0.5</v>
      </c>
      <c r="U126" s="54" t="n">
        <v>1</v>
      </c>
      <c r="V126" s="52" t="inlineStr">
        <is>
          <t>No</t>
        </is>
      </c>
      <c r="W126" s="52" t="inlineStr">
        <is>
          <t>No</t>
        </is>
      </c>
      <c r="X126" s="52" t="inlineStr">
        <is>
          <t>Blinks 0.5 s on / 1.0 s off</t>
        </is>
      </c>
      <c r="Y126" s="52" t="inlineStr">
        <is>
          <t>Blinking red obstruction light</t>
        </is>
      </c>
    </row>
    <row r="127" outlineLevel="1">
      <c r="A127" s="52" t="inlineStr">
        <is>
          <t>BKG-120</t>
        </is>
      </c>
      <c r="B127" s="52" t="inlineStr">
        <is>
          <t>Backdrop</t>
        </is>
      </c>
      <c r="C127" s="59" t="inlineStr">
        <is>
          <t>Sphere</t>
        </is>
      </c>
      <c r="D127" s="60" t="inlineStr">
        <is>
          <t>Aviation light</t>
        </is>
      </c>
      <c r="E127" s="52" t="inlineStr">
        <is>
          <t>BKG-108</t>
        </is>
      </c>
      <c r="F127" s="52" t="n">
        <v>2</v>
      </c>
      <c r="G127" s="54" t="n">
        <v>0.600000024</v>
      </c>
      <c r="H127" s="54" t="n">
        <v>0.600000024</v>
      </c>
      <c r="I127" s="54" t="n">
        <v>0.600000024</v>
      </c>
      <c r="J127" s="54" t="n">
        <v>0</v>
      </c>
      <c r="K127" s="54" t="n">
        <v>0</v>
      </c>
      <c r="L127" s="54" t="n">
        <v>0</v>
      </c>
      <c r="M127" s="54" t="n">
        <v>0</v>
      </c>
      <c r="N127" s="54" t="n">
        <v>36.0999985</v>
      </c>
      <c r="O127" s="54" t="n">
        <v>0</v>
      </c>
      <c r="P127" s="52" t="inlineStr">
        <is>
          <t>Gouraud</t>
        </is>
      </c>
      <c r="Q127" s="52" t="inlineStr">
        <is>
          <t>Glass</t>
        </is>
      </c>
      <c r="R127" s="54" t="n">
        <v>0.1</v>
      </c>
      <c r="S127" s="54" t="n">
        <v>0</v>
      </c>
      <c r="T127" s="54" t="n">
        <v>0.5</v>
      </c>
      <c r="U127" s="54" t="n">
        <v>1</v>
      </c>
      <c r="V127" s="52" t="inlineStr">
        <is>
          <t>No</t>
        </is>
      </c>
      <c r="W127" s="52" t="inlineStr">
        <is>
          <t>No</t>
        </is>
      </c>
      <c r="X127" s="52" t="inlineStr">
        <is>
          <t>Blinks 0.5 s on / 1.0 s off</t>
        </is>
      </c>
      <c r="Y127" s="52" t="inlineStr">
        <is>
          <t>Blinking red obstruction light</t>
        </is>
      </c>
    </row>
    <row r="128">
      <c r="A128" s="52" t="inlineStr">
        <is>
          <t>ENV-00</t>
        </is>
      </c>
      <c r="B128" s="52" t="inlineStr">
        <is>
          <t>Environment</t>
        </is>
      </c>
      <c r="C128" s="53" t="inlineStr">
        <is>
          <t>Group</t>
        </is>
      </c>
      <c r="D128" s="52" t="inlineStr">
        <is>
          <t>Environment</t>
        </is>
      </c>
      <c r="E128" s="52" t="inlineStr">
        <is>
          <t>World</t>
        </is>
      </c>
      <c r="F128" s="52" t="n">
        <v>0</v>
      </c>
      <c r="G128" s="54" t="n">
        <v>1</v>
      </c>
      <c r="H128" s="54" t="n">
        <v>1</v>
      </c>
      <c r="I128" s="54" t="n">
        <v>1</v>
      </c>
      <c r="J128" s="54" t="n">
        <v>0</v>
      </c>
      <c r="K128" s="54" t="n">
        <v>0</v>
      </c>
      <c r="L128" s="54" t="n">
        <v>0</v>
      </c>
      <c r="M128" s="54" t="n">
        <v>0</v>
      </c>
      <c r="N128" s="54" t="n">
        <v>0</v>
      </c>
      <c r="O128" s="54" t="n">
        <v>0</v>
      </c>
      <c r="P128" s="52" t="inlineStr">
        <is>
          <t>-</t>
        </is>
      </c>
      <c r="Q128" s="52" t="inlineStr">
        <is>
          <t>Plain</t>
        </is>
      </c>
      <c r="R128" s="54" t="n">
        <v>0.5</v>
      </c>
      <c r="S128" s="54" t="n">
        <v>0</v>
      </c>
      <c r="T128" s="54" t="n">
        <v>0.2</v>
      </c>
      <c r="U128" s="54" t="n">
        <v>0</v>
      </c>
      <c r="V128" s="52" t="inlineStr">
        <is>
          <t>No</t>
        </is>
      </c>
      <c r="W128" s="52" t="inlineStr">
        <is>
          <t>Yes</t>
        </is>
      </c>
      <c r="X128" s="52" t="inlineStr">
        <is>
          <t>-</t>
        </is>
      </c>
      <c r="Y128" s="52" t="inlineStr">
        <is>
          <t>Props that give cover and depth</t>
        </is>
      </c>
    </row>
    <row r="129" outlineLevel="1">
      <c r="A129" s="52" t="inlineStr">
        <is>
          <t>ENV-01</t>
        </is>
      </c>
      <c r="B129" s="52" t="inlineStr">
        <is>
          <t>Environment</t>
        </is>
      </c>
      <c r="C129" s="53" t="inlineStr">
        <is>
          <t>Group</t>
        </is>
      </c>
      <c r="D129" s="57" t="inlineStr">
        <is>
          <t>Perimeter fence</t>
        </is>
      </c>
      <c r="E129" s="52" t="inlineStr">
        <is>
          <t>ENV-00</t>
        </is>
      </c>
      <c r="F129" s="52" t="n">
        <v>1</v>
      </c>
      <c r="G129" s="54" t="n">
        <v>1</v>
      </c>
      <c r="H129" s="54" t="n">
        <v>1</v>
      </c>
      <c r="I129" s="54" t="n">
        <v>1</v>
      </c>
      <c r="J129" s="54" t="n">
        <v>0</v>
      </c>
      <c r="K129" s="54" t="n">
        <v>0</v>
      </c>
      <c r="L129" s="54" t="n">
        <v>0</v>
      </c>
      <c r="M129" s="54" t="n">
        <v>0</v>
      </c>
      <c r="N129" s="54" t="n">
        <v>0</v>
      </c>
      <c r="O129" s="54" t="n">
        <v>0</v>
      </c>
      <c r="P129" s="52" t="inlineStr">
        <is>
          <t>-</t>
        </is>
      </c>
      <c r="Q129" s="52" t="inlineStr">
        <is>
          <t>Plain</t>
        </is>
      </c>
      <c r="R129" s="54" t="n">
        <v>0.5</v>
      </c>
      <c r="S129" s="54" t="n">
        <v>0</v>
      </c>
      <c r="T129" s="54" t="n">
        <v>0.2</v>
      </c>
      <c r="U129" s="54" t="n">
        <v>0</v>
      </c>
      <c r="V129" s="52" t="inlineStr">
        <is>
          <t>No</t>
        </is>
      </c>
      <c r="W129" s="52" t="inlineStr">
        <is>
          <t>Yes</t>
        </is>
      </c>
      <c r="X129" s="52" t="inlineStr">
        <is>
          <t>-</t>
        </is>
      </c>
      <c r="Y129" s="52" t="inlineStr">
        <is>
          <t>Posts, three wire strands, gate</t>
        </is>
      </c>
    </row>
    <row r="130" outlineLevel="1">
      <c r="A130" s="52" t="inlineStr">
        <is>
          <t>ENV-02</t>
        </is>
      </c>
      <c r="B130" s="52" t="inlineStr">
        <is>
          <t>Environment</t>
        </is>
      </c>
      <c r="C130" s="58" t="inlineStr">
        <is>
          <t>Cylinder</t>
        </is>
      </c>
      <c r="D130" s="60" t="inlineStr">
        <is>
          <t>Gate post</t>
        </is>
      </c>
      <c r="E130" s="52" t="inlineStr">
        <is>
          <t>ENV-01</t>
        </is>
      </c>
      <c r="F130" s="52" t="n">
        <v>2</v>
      </c>
      <c r="G130" s="54" t="n">
        <v>0.180000007</v>
      </c>
      <c r="H130" s="54" t="n">
        <v>0.180000007</v>
      </c>
      <c r="I130" s="54" t="n">
        <v>1.75</v>
      </c>
      <c r="J130" s="54" t="n">
        <v>90</v>
      </c>
      <c r="K130" s="54" t="n">
        <v>0</v>
      </c>
      <c r="L130" s="54" t="n">
        <v>0</v>
      </c>
      <c r="M130" s="54" t="n">
        <v>-2.97225451</v>
      </c>
      <c r="N130" s="54" t="n">
        <v>0.591252804</v>
      </c>
      <c r="O130" s="54" t="n">
        <v>18.7660789</v>
      </c>
      <c r="P130" s="52" t="inlineStr">
        <is>
          <t>Gouraud</t>
        </is>
      </c>
      <c r="Q130" s="52" t="inlineStr">
        <is>
          <t>Metal</t>
        </is>
      </c>
      <c r="R130" s="54" t="n">
        <v>0.4</v>
      </c>
      <c r="S130" s="54" t="n">
        <v>0.9</v>
      </c>
      <c r="T130" s="54" t="n">
        <v>0.22</v>
      </c>
      <c r="U130" s="54" t="n">
        <v>0</v>
      </c>
      <c r="V130" s="52" t="inlineStr">
        <is>
          <t>No</t>
        </is>
      </c>
      <c r="W130" s="52" t="inlineStr">
        <is>
          <t>Yes</t>
        </is>
      </c>
      <c r="X130" s="52" t="inlineStr">
        <is>
          <t>-</t>
        </is>
      </c>
      <c r="Y130" s="52" t="inlineStr">
        <is>
          <t>Perimeter post</t>
        </is>
      </c>
    </row>
    <row r="131" outlineLevel="1">
      <c r="A131" s="52" t="inlineStr">
        <is>
          <t>ENV-03</t>
        </is>
      </c>
      <c r="B131" s="52" t="inlineStr">
        <is>
          <t>Environment</t>
        </is>
      </c>
      <c r="C131" s="58" t="inlineStr">
        <is>
          <t>Cylinder</t>
        </is>
      </c>
      <c r="D131" s="60" t="inlineStr">
        <is>
          <t>Fence post</t>
        </is>
      </c>
      <c r="E131" s="52" t="inlineStr">
        <is>
          <t>ENV-01</t>
        </is>
      </c>
      <c r="F131" s="52" t="n">
        <v>2</v>
      </c>
      <c r="G131" s="54" t="n">
        <v>0.100000001</v>
      </c>
      <c r="H131" s="54" t="n">
        <v>0.100000001</v>
      </c>
      <c r="I131" s="54" t="n">
        <v>1.54999995</v>
      </c>
      <c r="J131" s="54" t="n">
        <v>90</v>
      </c>
      <c r="K131" s="54" t="n">
        <v>0</v>
      </c>
      <c r="L131" s="54" t="n">
        <v>0</v>
      </c>
      <c r="M131" s="54" t="n">
        <v>-8.62582111</v>
      </c>
      <c r="N131" s="54" t="n">
        <v>0.50443995</v>
      </c>
      <c r="O131" s="54" t="n">
        <v>16.9291229</v>
      </c>
      <c r="P131" s="52" t="inlineStr">
        <is>
          <t>Gouraud</t>
        </is>
      </c>
      <c r="Q131" s="52" t="inlineStr">
        <is>
          <t>Wood</t>
        </is>
      </c>
      <c r="R131" s="54" t="n">
        <v>0.85</v>
      </c>
      <c r="S131" s="54" t="n">
        <v>0</v>
      </c>
      <c r="T131" s="54" t="n">
        <v>0.2</v>
      </c>
      <c r="U131" s="54" t="n">
        <v>0</v>
      </c>
      <c r="V131" s="52" t="inlineStr">
        <is>
          <t>No</t>
        </is>
      </c>
      <c r="W131" s="52" t="inlineStr">
        <is>
          <t>Yes</t>
        </is>
      </c>
      <c r="X131" s="52" t="inlineStr">
        <is>
          <t>-</t>
        </is>
      </c>
      <c r="Y131" s="52" t="inlineStr">
        <is>
          <t>Perimeter post</t>
        </is>
      </c>
    </row>
    <row r="132" outlineLevel="1">
      <c r="A132" s="52" t="inlineStr">
        <is>
          <t>ENV-04</t>
        </is>
      </c>
      <c r="B132" s="52" t="inlineStr">
        <is>
          <t>Environment</t>
        </is>
      </c>
      <c r="C132" s="58" t="inlineStr">
        <is>
          <t>Cylinder</t>
        </is>
      </c>
      <c r="D132" s="60" t="inlineStr">
        <is>
          <t>Fence post</t>
        </is>
      </c>
      <c r="E132" s="52" t="inlineStr">
        <is>
          <t>ENV-01</t>
        </is>
      </c>
      <c r="F132" s="52" t="n">
        <v>2</v>
      </c>
      <c r="G132" s="54" t="n">
        <v>0.100000001</v>
      </c>
      <c r="H132" s="54" t="n">
        <v>0.100000001</v>
      </c>
      <c r="I132" s="54" t="n">
        <v>1.54999995</v>
      </c>
      <c r="J132" s="54" t="n">
        <v>90</v>
      </c>
      <c r="K132" s="54" t="n">
        <v>0</v>
      </c>
      <c r="L132" s="54" t="n">
        <v>0</v>
      </c>
      <c r="M132" s="54" t="n">
        <v>-13.435029</v>
      </c>
      <c r="N132" s="54" t="n">
        <v>0.45661962</v>
      </c>
      <c r="O132" s="54" t="n">
        <v>13.435029</v>
      </c>
      <c r="P132" s="52" t="inlineStr">
        <is>
          <t>Gouraud</t>
        </is>
      </c>
      <c r="Q132" s="52" t="inlineStr">
        <is>
          <t>Wood</t>
        </is>
      </c>
      <c r="R132" s="54" t="n">
        <v>0.85</v>
      </c>
      <c r="S132" s="54" t="n">
        <v>0</v>
      </c>
      <c r="T132" s="54" t="n">
        <v>0.2</v>
      </c>
      <c r="U132" s="54" t="n">
        <v>0</v>
      </c>
      <c r="V132" s="52" t="inlineStr">
        <is>
          <t>No</t>
        </is>
      </c>
      <c r="W132" s="52" t="inlineStr">
        <is>
          <t>Yes</t>
        </is>
      </c>
      <c r="X132" s="52" t="inlineStr">
        <is>
          <t>-</t>
        </is>
      </c>
      <c r="Y132" s="52" t="inlineStr">
        <is>
          <t>Perimeter post</t>
        </is>
      </c>
    </row>
    <row r="133" outlineLevel="1">
      <c r="A133" s="52" t="inlineStr">
        <is>
          <t>ENV-05</t>
        </is>
      </c>
      <c r="B133" s="52" t="inlineStr">
        <is>
          <t>Environment</t>
        </is>
      </c>
      <c r="C133" s="58" t="inlineStr">
        <is>
          <t>Cylinder</t>
        </is>
      </c>
      <c r="D133" s="60" t="inlineStr">
        <is>
          <t>Fence post</t>
        </is>
      </c>
      <c r="E133" s="52" t="inlineStr">
        <is>
          <t>ENV-01</t>
        </is>
      </c>
      <c r="F133" s="52" t="n">
        <v>2</v>
      </c>
      <c r="G133" s="54" t="n">
        <v>0.100000001</v>
      </c>
      <c r="H133" s="54" t="n">
        <v>0.100000001</v>
      </c>
      <c r="I133" s="54" t="n">
        <v>1.54999995</v>
      </c>
      <c r="J133" s="54" t="n">
        <v>90</v>
      </c>
      <c r="K133" s="54" t="n">
        <v>0</v>
      </c>
      <c r="L133" s="54" t="n">
        <v>0</v>
      </c>
      <c r="M133" s="54" t="n">
        <v>-16.9291248</v>
      </c>
      <c r="N133" s="54" t="n">
        <v>0.460084587</v>
      </c>
      <c r="O133" s="54" t="n">
        <v>8.6258173</v>
      </c>
      <c r="P133" s="52" t="inlineStr">
        <is>
          <t>Gouraud</t>
        </is>
      </c>
      <c r="Q133" s="52" t="inlineStr">
        <is>
          <t>Wood</t>
        </is>
      </c>
      <c r="R133" s="54" t="n">
        <v>0.85</v>
      </c>
      <c r="S133" s="54" t="n">
        <v>0</v>
      </c>
      <c r="T133" s="54" t="n">
        <v>0.2</v>
      </c>
      <c r="U133" s="54" t="n">
        <v>0</v>
      </c>
      <c r="V133" s="52" t="inlineStr">
        <is>
          <t>No</t>
        </is>
      </c>
      <c r="W133" s="52" t="inlineStr">
        <is>
          <t>Yes</t>
        </is>
      </c>
      <c r="X133" s="52" t="inlineStr">
        <is>
          <t>-</t>
        </is>
      </c>
      <c r="Y133" s="52" t="inlineStr">
        <is>
          <t>Perimeter post</t>
        </is>
      </c>
    </row>
    <row r="134" outlineLevel="1">
      <c r="A134" s="52" t="inlineStr">
        <is>
          <t>ENV-06</t>
        </is>
      </c>
      <c r="B134" s="52" t="inlineStr">
        <is>
          <t>Environment</t>
        </is>
      </c>
      <c r="C134" s="58" t="inlineStr">
        <is>
          <t>Cylinder</t>
        </is>
      </c>
      <c r="D134" s="60" t="inlineStr">
        <is>
          <t>Fence post</t>
        </is>
      </c>
      <c r="E134" s="52" t="inlineStr">
        <is>
          <t>ENV-01</t>
        </is>
      </c>
      <c r="F134" s="52" t="n">
        <v>2</v>
      </c>
      <c r="G134" s="54" t="n">
        <v>0.100000001</v>
      </c>
      <c r="H134" s="54" t="n">
        <v>0.100000001</v>
      </c>
      <c r="I134" s="54" t="n">
        <v>1.54999995</v>
      </c>
      <c r="J134" s="54" t="n">
        <v>90</v>
      </c>
      <c r="K134" s="54" t="n">
        <v>0</v>
      </c>
      <c r="L134" s="54" t="n">
        <v>0</v>
      </c>
      <c r="M134" s="54" t="n">
        <v>-18.7660789</v>
      </c>
      <c r="N134" s="54" t="n">
        <v>0.504860699</v>
      </c>
      <c r="O134" s="54" t="n">
        <v>2.97225451</v>
      </c>
      <c r="P134" s="52" t="inlineStr">
        <is>
          <t>Gouraud</t>
        </is>
      </c>
      <c r="Q134" s="52" t="inlineStr">
        <is>
          <t>Wood</t>
        </is>
      </c>
      <c r="R134" s="54" t="n">
        <v>0.85</v>
      </c>
      <c r="S134" s="54" t="n">
        <v>0</v>
      </c>
      <c r="T134" s="54" t="n">
        <v>0.2</v>
      </c>
      <c r="U134" s="54" t="n">
        <v>0</v>
      </c>
      <c r="V134" s="52" t="inlineStr">
        <is>
          <t>No</t>
        </is>
      </c>
      <c r="W134" s="52" t="inlineStr">
        <is>
          <t>Yes</t>
        </is>
      </c>
      <c r="X134" s="52" t="inlineStr">
        <is>
          <t>-</t>
        </is>
      </c>
      <c r="Y134" s="52" t="inlineStr">
        <is>
          <t>Perimeter post</t>
        </is>
      </c>
    </row>
    <row r="135" outlineLevel="1">
      <c r="A135" s="52" t="inlineStr">
        <is>
          <t>ENV-07</t>
        </is>
      </c>
      <c r="B135" s="52" t="inlineStr">
        <is>
          <t>Environment</t>
        </is>
      </c>
      <c r="C135" s="58" t="inlineStr">
        <is>
          <t>Cylinder</t>
        </is>
      </c>
      <c r="D135" s="60" t="inlineStr">
        <is>
          <t>Fence post</t>
        </is>
      </c>
      <c r="E135" s="52" t="inlineStr">
        <is>
          <t>ENV-01</t>
        </is>
      </c>
      <c r="F135" s="52" t="n">
        <v>2</v>
      </c>
      <c r="G135" s="54" t="n">
        <v>0.100000001</v>
      </c>
      <c r="H135" s="54" t="n">
        <v>0.100000001</v>
      </c>
      <c r="I135" s="54" t="n">
        <v>1.54999995</v>
      </c>
      <c r="J135" s="54" t="n">
        <v>90</v>
      </c>
      <c r="K135" s="54" t="n">
        <v>0</v>
      </c>
      <c r="L135" s="54" t="n">
        <v>0</v>
      </c>
      <c r="M135" s="54" t="n">
        <v>-18.766077</v>
      </c>
      <c r="N135" s="54" t="n">
        <v>0.504536748</v>
      </c>
      <c r="O135" s="54" t="n">
        <v>-2.97225761</v>
      </c>
      <c r="P135" s="52" t="inlineStr">
        <is>
          <t>Gouraud</t>
        </is>
      </c>
      <c r="Q135" s="52" t="inlineStr">
        <is>
          <t>Wood</t>
        </is>
      </c>
      <c r="R135" s="54" t="n">
        <v>0.85</v>
      </c>
      <c r="S135" s="54" t="n">
        <v>0</v>
      </c>
      <c r="T135" s="54" t="n">
        <v>0.2</v>
      </c>
      <c r="U135" s="54" t="n">
        <v>0</v>
      </c>
      <c r="V135" s="52" t="inlineStr">
        <is>
          <t>No</t>
        </is>
      </c>
      <c r="W135" s="52" t="inlineStr">
        <is>
          <t>Yes</t>
        </is>
      </c>
      <c r="X135" s="52" t="inlineStr">
        <is>
          <t>-</t>
        </is>
      </c>
      <c r="Y135" s="52" t="inlineStr">
        <is>
          <t>Perimeter post</t>
        </is>
      </c>
    </row>
    <row r="136" outlineLevel="1">
      <c r="A136" s="52" t="inlineStr">
        <is>
          <t>ENV-08</t>
        </is>
      </c>
      <c r="B136" s="52" t="inlineStr">
        <is>
          <t>Environment</t>
        </is>
      </c>
      <c r="C136" s="58" t="inlineStr">
        <is>
          <t>Cylinder</t>
        </is>
      </c>
      <c r="D136" s="60" t="inlineStr">
        <is>
          <t>Fence post</t>
        </is>
      </c>
      <c r="E136" s="52" t="inlineStr">
        <is>
          <t>ENV-01</t>
        </is>
      </c>
      <c r="F136" s="52" t="n">
        <v>2</v>
      </c>
      <c r="G136" s="54" t="n">
        <v>0.100000001</v>
      </c>
      <c r="H136" s="54" t="n">
        <v>0.100000001</v>
      </c>
      <c r="I136" s="54" t="n">
        <v>1.54999995</v>
      </c>
      <c r="J136" s="54" t="n">
        <v>90</v>
      </c>
      <c r="K136" s="54" t="n">
        <v>0</v>
      </c>
      <c r="L136" s="54" t="n">
        <v>0</v>
      </c>
      <c r="M136" s="54" t="n">
        <v>-16.9291248</v>
      </c>
      <c r="N136" s="54" t="n">
        <v>0.415373743</v>
      </c>
      <c r="O136" s="54" t="n">
        <v>-8.62582016</v>
      </c>
      <c r="P136" s="52" t="inlineStr">
        <is>
          <t>Gouraud</t>
        </is>
      </c>
      <c r="Q136" s="52" t="inlineStr">
        <is>
          <t>Wood</t>
        </is>
      </c>
      <c r="R136" s="54" t="n">
        <v>0.85</v>
      </c>
      <c r="S136" s="54" t="n">
        <v>0</v>
      </c>
      <c r="T136" s="54" t="n">
        <v>0.2</v>
      </c>
      <c r="U136" s="54" t="n">
        <v>0</v>
      </c>
      <c r="V136" s="52" t="inlineStr">
        <is>
          <t>No</t>
        </is>
      </c>
      <c r="W136" s="52" t="inlineStr">
        <is>
          <t>Yes</t>
        </is>
      </c>
      <c r="X136" s="52" t="inlineStr">
        <is>
          <t>-</t>
        </is>
      </c>
      <c r="Y136" s="52" t="inlineStr">
        <is>
          <t>Perimeter post</t>
        </is>
      </c>
    </row>
    <row r="137" outlineLevel="1">
      <c r="A137" s="52" t="inlineStr">
        <is>
          <t>ENV-09</t>
        </is>
      </c>
      <c r="B137" s="52" t="inlineStr">
        <is>
          <t>Environment</t>
        </is>
      </c>
      <c r="C137" s="58" t="inlineStr">
        <is>
          <t>Cylinder</t>
        </is>
      </c>
      <c r="D137" s="60" t="inlineStr">
        <is>
          <t>Fence post</t>
        </is>
      </c>
      <c r="E137" s="52" t="inlineStr">
        <is>
          <t>ENV-01</t>
        </is>
      </c>
      <c r="F137" s="52" t="n">
        <v>2</v>
      </c>
      <c r="G137" s="54" t="n">
        <v>0.100000001</v>
      </c>
      <c r="H137" s="54" t="n">
        <v>0.100000001</v>
      </c>
      <c r="I137" s="54" t="n">
        <v>1.54999995</v>
      </c>
      <c r="J137" s="54" t="n">
        <v>90</v>
      </c>
      <c r="K137" s="54" t="n">
        <v>0</v>
      </c>
      <c r="L137" s="54" t="n">
        <v>0</v>
      </c>
      <c r="M137" s="54" t="n">
        <v>-13.43503</v>
      </c>
      <c r="N137" s="54" t="n">
        <v>0.450360417</v>
      </c>
      <c r="O137" s="54" t="n">
        <v>-13.4350271</v>
      </c>
      <c r="P137" s="52" t="inlineStr">
        <is>
          <t>Gouraud</t>
        </is>
      </c>
      <c r="Q137" s="52" t="inlineStr">
        <is>
          <t>Wood</t>
        </is>
      </c>
      <c r="R137" s="54" t="n">
        <v>0.85</v>
      </c>
      <c r="S137" s="54" t="n">
        <v>0</v>
      </c>
      <c r="T137" s="54" t="n">
        <v>0.2</v>
      </c>
      <c r="U137" s="54" t="n">
        <v>0</v>
      </c>
      <c r="V137" s="52" t="inlineStr">
        <is>
          <t>No</t>
        </is>
      </c>
      <c r="W137" s="52" t="inlineStr">
        <is>
          <t>Yes</t>
        </is>
      </c>
      <c r="X137" s="52" t="inlineStr">
        <is>
          <t>-</t>
        </is>
      </c>
      <c r="Y137" s="52" t="inlineStr">
        <is>
          <t>Perimeter post</t>
        </is>
      </c>
    </row>
    <row r="138" outlineLevel="1">
      <c r="A138" s="52" t="inlineStr">
        <is>
          <t>ENV-10</t>
        </is>
      </c>
      <c r="B138" s="52" t="inlineStr">
        <is>
          <t>Environment</t>
        </is>
      </c>
      <c r="C138" s="58" t="inlineStr">
        <is>
          <t>Cylinder</t>
        </is>
      </c>
      <c r="D138" s="60" t="inlineStr">
        <is>
          <t>Fence post</t>
        </is>
      </c>
      <c r="E138" s="52" t="inlineStr">
        <is>
          <t>ENV-01</t>
        </is>
      </c>
      <c r="F138" s="52" t="n">
        <v>2</v>
      </c>
      <c r="G138" s="54" t="n">
        <v>0.100000001</v>
      </c>
      <c r="H138" s="54" t="n">
        <v>0.100000001</v>
      </c>
      <c r="I138" s="54" t="n">
        <v>1.54999995</v>
      </c>
      <c r="J138" s="54" t="n">
        <v>90</v>
      </c>
      <c r="K138" s="54" t="n">
        <v>0</v>
      </c>
      <c r="L138" s="54" t="n">
        <v>0</v>
      </c>
      <c r="M138" s="54" t="n">
        <v>-8.625814439999999</v>
      </c>
      <c r="N138" s="54" t="n">
        <v>0.500019133</v>
      </c>
      <c r="O138" s="54" t="n">
        <v>-16.9291267</v>
      </c>
      <c r="P138" s="52" t="inlineStr">
        <is>
          <t>Gouraud</t>
        </is>
      </c>
      <c r="Q138" s="52" t="inlineStr">
        <is>
          <t>Wood</t>
        </is>
      </c>
      <c r="R138" s="54" t="n">
        <v>0.85</v>
      </c>
      <c r="S138" s="54" t="n">
        <v>0</v>
      </c>
      <c r="T138" s="54" t="n">
        <v>0.2</v>
      </c>
      <c r="U138" s="54" t="n">
        <v>0</v>
      </c>
      <c r="V138" s="52" t="inlineStr">
        <is>
          <t>No</t>
        </is>
      </c>
      <c r="W138" s="52" t="inlineStr">
        <is>
          <t>Yes</t>
        </is>
      </c>
      <c r="X138" s="52" t="inlineStr">
        <is>
          <t>-</t>
        </is>
      </c>
      <c r="Y138" s="52" t="inlineStr">
        <is>
          <t>Perimeter post</t>
        </is>
      </c>
    </row>
    <row r="139" outlineLevel="1">
      <c r="A139" s="52" t="inlineStr">
        <is>
          <t>ENV-11</t>
        </is>
      </c>
      <c r="B139" s="52" t="inlineStr">
        <is>
          <t>Environment</t>
        </is>
      </c>
      <c r="C139" s="58" t="inlineStr">
        <is>
          <t>Cylinder</t>
        </is>
      </c>
      <c r="D139" s="60" t="inlineStr">
        <is>
          <t>Fence post</t>
        </is>
      </c>
      <c r="E139" s="52" t="inlineStr">
        <is>
          <t>ENV-01</t>
        </is>
      </c>
      <c r="F139" s="52" t="n">
        <v>2</v>
      </c>
      <c r="G139" s="54" t="n">
        <v>0.100000001</v>
      </c>
      <c r="H139" s="54" t="n">
        <v>0.100000001</v>
      </c>
      <c r="I139" s="54" t="n">
        <v>1.54999995</v>
      </c>
      <c r="J139" s="54" t="n">
        <v>90</v>
      </c>
      <c r="K139" s="54" t="n">
        <v>0</v>
      </c>
      <c r="L139" s="54" t="n">
        <v>0</v>
      </c>
      <c r="M139" s="54" t="n">
        <v>-2.97225595</v>
      </c>
      <c r="N139" s="54" t="n">
        <v>0.453977525</v>
      </c>
      <c r="O139" s="54" t="n">
        <v>-18.766077</v>
      </c>
      <c r="P139" s="52" t="inlineStr">
        <is>
          <t>Gouraud</t>
        </is>
      </c>
      <c r="Q139" s="52" t="inlineStr">
        <is>
          <t>Wood</t>
        </is>
      </c>
      <c r="R139" s="54" t="n">
        <v>0.85</v>
      </c>
      <c r="S139" s="54" t="n">
        <v>0</v>
      </c>
      <c r="T139" s="54" t="n">
        <v>0.2</v>
      </c>
      <c r="U139" s="54" t="n">
        <v>0</v>
      </c>
      <c r="V139" s="52" t="inlineStr">
        <is>
          <t>No</t>
        </is>
      </c>
      <c r="W139" s="52" t="inlineStr">
        <is>
          <t>Yes</t>
        </is>
      </c>
      <c r="X139" s="52" t="inlineStr">
        <is>
          <t>-</t>
        </is>
      </c>
      <c r="Y139" s="52" t="inlineStr">
        <is>
          <t>Perimeter post</t>
        </is>
      </c>
    </row>
    <row r="140" outlineLevel="1">
      <c r="A140" s="52" t="inlineStr">
        <is>
          <t>ENV-12</t>
        </is>
      </c>
      <c r="B140" s="52" t="inlineStr">
        <is>
          <t>Environment</t>
        </is>
      </c>
      <c r="C140" s="58" t="inlineStr">
        <is>
          <t>Cylinder</t>
        </is>
      </c>
      <c r="D140" s="60" t="inlineStr">
        <is>
          <t>Fence post</t>
        </is>
      </c>
      <c r="E140" s="52" t="inlineStr">
        <is>
          <t>ENV-01</t>
        </is>
      </c>
      <c r="F140" s="52" t="n">
        <v>2</v>
      </c>
      <c r="G140" s="54" t="n">
        <v>0.100000001</v>
      </c>
      <c r="H140" s="54" t="n">
        <v>0.100000001</v>
      </c>
      <c r="I140" s="54" t="n">
        <v>1.54999995</v>
      </c>
      <c r="J140" s="54" t="n">
        <v>90</v>
      </c>
      <c r="K140" s="54" t="n">
        <v>0</v>
      </c>
      <c r="L140" s="54" t="n">
        <v>0</v>
      </c>
      <c r="M140" s="54" t="n">
        <v>2.97225618</v>
      </c>
      <c r="N140" s="54" t="n">
        <v>0.466875345</v>
      </c>
      <c r="O140" s="54" t="n">
        <v>-18.766077</v>
      </c>
      <c r="P140" s="52" t="inlineStr">
        <is>
          <t>Gouraud</t>
        </is>
      </c>
      <c r="Q140" s="52" t="inlineStr">
        <is>
          <t>Wood</t>
        </is>
      </c>
      <c r="R140" s="54" t="n">
        <v>0.85</v>
      </c>
      <c r="S140" s="54" t="n">
        <v>0</v>
      </c>
      <c r="T140" s="54" t="n">
        <v>0.2</v>
      </c>
      <c r="U140" s="54" t="n">
        <v>0</v>
      </c>
      <c r="V140" s="52" t="inlineStr">
        <is>
          <t>No</t>
        </is>
      </c>
      <c r="W140" s="52" t="inlineStr">
        <is>
          <t>Yes</t>
        </is>
      </c>
      <c r="X140" s="52" t="inlineStr">
        <is>
          <t>-</t>
        </is>
      </c>
      <c r="Y140" s="52" t="inlineStr">
        <is>
          <t>Perimeter post</t>
        </is>
      </c>
    </row>
    <row r="141" outlineLevel="1">
      <c r="A141" s="52" t="inlineStr">
        <is>
          <t>ENV-13</t>
        </is>
      </c>
      <c r="B141" s="52" t="inlineStr">
        <is>
          <t>Environment</t>
        </is>
      </c>
      <c r="C141" s="58" t="inlineStr">
        <is>
          <t>Cylinder</t>
        </is>
      </c>
      <c r="D141" s="60" t="inlineStr">
        <is>
          <t>Fence post</t>
        </is>
      </c>
      <c r="E141" s="52" t="inlineStr">
        <is>
          <t>ENV-01</t>
        </is>
      </c>
      <c r="F141" s="52" t="n">
        <v>2</v>
      </c>
      <c r="G141" s="54" t="n">
        <v>0.100000001</v>
      </c>
      <c r="H141" s="54" t="n">
        <v>0.100000001</v>
      </c>
      <c r="I141" s="54" t="n">
        <v>1.54999995</v>
      </c>
      <c r="J141" s="54" t="n">
        <v>90</v>
      </c>
      <c r="K141" s="54" t="n">
        <v>0</v>
      </c>
      <c r="L141" s="54" t="n">
        <v>0</v>
      </c>
      <c r="M141" s="54" t="n">
        <v>8.62582302</v>
      </c>
      <c r="N141" s="54" t="n">
        <v>0.470878839</v>
      </c>
      <c r="O141" s="54" t="n">
        <v>-16.929121</v>
      </c>
      <c r="P141" s="52" t="inlineStr">
        <is>
          <t>Gouraud</t>
        </is>
      </c>
      <c r="Q141" s="52" t="inlineStr">
        <is>
          <t>Wood</t>
        </is>
      </c>
      <c r="R141" s="54" t="n">
        <v>0.85</v>
      </c>
      <c r="S141" s="54" t="n">
        <v>0</v>
      </c>
      <c r="T141" s="54" t="n">
        <v>0.2</v>
      </c>
      <c r="U141" s="54" t="n">
        <v>0</v>
      </c>
      <c r="V141" s="52" t="inlineStr">
        <is>
          <t>No</t>
        </is>
      </c>
      <c r="W141" s="52" t="inlineStr">
        <is>
          <t>Yes</t>
        </is>
      </c>
      <c r="X141" s="52" t="inlineStr">
        <is>
          <t>-</t>
        </is>
      </c>
      <c r="Y141" s="52" t="inlineStr">
        <is>
          <t>Perimeter post</t>
        </is>
      </c>
    </row>
    <row r="142" outlineLevel="1">
      <c r="A142" s="52" t="inlineStr">
        <is>
          <t>ENV-14</t>
        </is>
      </c>
      <c r="B142" s="52" t="inlineStr">
        <is>
          <t>Environment</t>
        </is>
      </c>
      <c r="C142" s="58" t="inlineStr">
        <is>
          <t>Cylinder</t>
        </is>
      </c>
      <c r="D142" s="60" t="inlineStr">
        <is>
          <t>Fence post</t>
        </is>
      </c>
      <c r="E142" s="52" t="inlineStr">
        <is>
          <t>ENV-01</t>
        </is>
      </c>
      <c r="F142" s="52" t="n">
        <v>2</v>
      </c>
      <c r="G142" s="54" t="n">
        <v>0.100000001</v>
      </c>
      <c r="H142" s="54" t="n">
        <v>0.100000001</v>
      </c>
      <c r="I142" s="54" t="n">
        <v>1.54999995</v>
      </c>
      <c r="J142" s="54" t="n">
        <v>90</v>
      </c>
      <c r="K142" s="54" t="n">
        <v>0</v>
      </c>
      <c r="L142" s="54" t="n">
        <v>0</v>
      </c>
      <c r="M142" s="54" t="n">
        <v>13.4350271</v>
      </c>
      <c r="N142" s="54" t="n">
        <v>0.505350053</v>
      </c>
      <c r="O142" s="54" t="n">
        <v>-13.4350309</v>
      </c>
      <c r="P142" s="52" t="inlineStr">
        <is>
          <t>Gouraud</t>
        </is>
      </c>
      <c r="Q142" s="52" t="inlineStr">
        <is>
          <t>Wood</t>
        </is>
      </c>
      <c r="R142" s="54" t="n">
        <v>0.85</v>
      </c>
      <c r="S142" s="54" t="n">
        <v>0</v>
      </c>
      <c r="T142" s="54" t="n">
        <v>0.2</v>
      </c>
      <c r="U142" s="54" t="n">
        <v>0</v>
      </c>
      <c r="V142" s="52" t="inlineStr">
        <is>
          <t>No</t>
        </is>
      </c>
      <c r="W142" s="52" t="inlineStr">
        <is>
          <t>Yes</t>
        </is>
      </c>
      <c r="X142" s="52" t="inlineStr">
        <is>
          <t>-</t>
        </is>
      </c>
      <c r="Y142" s="52" t="inlineStr">
        <is>
          <t>Perimeter post</t>
        </is>
      </c>
    </row>
    <row r="143" outlineLevel="1">
      <c r="A143" s="52" t="inlineStr">
        <is>
          <t>ENV-15</t>
        </is>
      </c>
      <c r="B143" s="52" t="inlineStr">
        <is>
          <t>Environment</t>
        </is>
      </c>
      <c r="C143" s="58" t="inlineStr">
        <is>
          <t>Cylinder</t>
        </is>
      </c>
      <c r="D143" s="60" t="inlineStr">
        <is>
          <t>Fence post</t>
        </is>
      </c>
      <c r="E143" s="52" t="inlineStr">
        <is>
          <t>ENV-01</t>
        </is>
      </c>
      <c r="F143" s="52" t="n">
        <v>2</v>
      </c>
      <c r="G143" s="54" t="n">
        <v>0.100000001</v>
      </c>
      <c r="H143" s="54" t="n">
        <v>0.100000001</v>
      </c>
      <c r="I143" s="54" t="n">
        <v>1.54999995</v>
      </c>
      <c r="J143" s="54" t="n">
        <v>90</v>
      </c>
      <c r="K143" s="54" t="n">
        <v>0</v>
      </c>
      <c r="L143" s="54" t="n">
        <v>0</v>
      </c>
      <c r="M143" s="54" t="n">
        <v>16.9291248</v>
      </c>
      <c r="N143" s="54" t="n">
        <v>0.279559553</v>
      </c>
      <c r="O143" s="54" t="n">
        <v>-8.62582016</v>
      </c>
      <c r="P143" s="52" t="inlineStr">
        <is>
          <t>Gouraud</t>
        </is>
      </c>
      <c r="Q143" s="52" t="inlineStr">
        <is>
          <t>Wood</t>
        </is>
      </c>
      <c r="R143" s="54" t="n">
        <v>0.85</v>
      </c>
      <c r="S143" s="54" t="n">
        <v>0</v>
      </c>
      <c r="T143" s="54" t="n">
        <v>0.2</v>
      </c>
      <c r="U143" s="54" t="n">
        <v>0</v>
      </c>
      <c r="V143" s="52" t="inlineStr">
        <is>
          <t>No</t>
        </is>
      </c>
      <c r="W143" s="52" t="inlineStr">
        <is>
          <t>Yes</t>
        </is>
      </c>
      <c r="X143" s="52" t="inlineStr">
        <is>
          <t>-</t>
        </is>
      </c>
      <c r="Y143" s="52" t="inlineStr">
        <is>
          <t>Perimeter post</t>
        </is>
      </c>
    </row>
    <row r="144" outlineLevel="1">
      <c r="A144" s="52" t="inlineStr">
        <is>
          <t>ENV-16</t>
        </is>
      </c>
      <c r="B144" s="52" t="inlineStr">
        <is>
          <t>Environment</t>
        </is>
      </c>
      <c r="C144" s="58" t="inlineStr">
        <is>
          <t>Cylinder</t>
        </is>
      </c>
      <c r="D144" s="60" t="inlineStr">
        <is>
          <t>Fence post</t>
        </is>
      </c>
      <c r="E144" s="52" t="inlineStr">
        <is>
          <t>ENV-01</t>
        </is>
      </c>
      <c r="F144" s="52" t="n">
        <v>2</v>
      </c>
      <c r="G144" s="54" t="n">
        <v>0.100000001</v>
      </c>
      <c r="H144" s="54" t="n">
        <v>0.100000001</v>
      </c>
      <c r="I144" s="54" t="n">
        <v>1.54999995</v>
      </c>
      <c r="J144" s="54" t="n">
        <v>90</v>
      </c>
      <c r="K144" s="54" t="n">
        <v>0</v>
      </c>
      <c r="L144" s="54" t="n">
        <v>0</v>
      </c>
      <c r="M144" s="54" t="n">
        <v>18.7660809</v>
      </c>
      <c r="N144" s="54" t="n">
        <v>0.474525124</v>
      </c>
      <c r="O144" s="54" t="n">
        <v>-2.97224379</v>
      </c>
      <c r="P144" s="52" t="inlineStr">
        <is>
          <t>Gouraud</t>
        </is>
      </c>
      <c r="Q144" s="52" t="inlineStr">
        <is>
          <t>Wood</t>
        </is>
      </c>
      <c r="R144" s="54" t="n">
        <v>0.85</v>
      </c>
      <c r="S144" s="54" t="n">
        <v>0</v>
      </c>
      <c r="T144" s="54" t="n">
        <v>0.2</v>
      </c>
      <c r="U144" s="54" t="n">
        <v>0</v>
      </c>
      <c r="V144" s="52" t="inlineStr">
        <is>
          <t>No</t>
        </is>
      </c>
      <c r="W144" s="52" t="inlineStr">
        <is>
          <t>Yes</t>
        </is>
      </c>
      <c r="X144" s="52" t="inlineStr">
        <is>
          <t>-</t>
        </is>
      </c>
      <c r="Y144" s="52" t="inlineStr">
        <is>
          <t>Perimeter post</t>
        </is>
      </c>
    </row>
    <row r="145" outlineLevel="1">
      <c r="A145" s="52" t="inlineStr">
        <is>
          <t>ENV-17</t>
        </is>
      </c>
      <c r="B145" s="52" t="inlineStr">
        <is>
          <t>Environment</t>
        </is>
      </c>
      <c r="C145" s="58" t="inlineStr">
        <is>
          <t>Cylinder</t>
        </is>
      </c>
      <c r="D145" s="60" t="inlineStr">
        <is>
          <t>Fence post</t>
        </is>
      </c>
      <c r="E145" s="52" t="inlineStr">
        <is>
          <t>ENV-01</t>
        </is>
      </c>
      <c r="F145" s="52" t="n">
        <v>2</v>
      </c>
      <c r="G145" s="54" t="n">
        <v>0.100000001</v>
      </c>
      <c r="H145" s="54" t="n">
        <v>0.100000001</v>
      </c>
      <c r="I145" s="54" t="n">
        <v>1.54999995</v>
      </c>
      <c r="J145" s="54" t="n">
        <v>90</v>
      </c>
      <c r="K145" s="54" t="n">
        <v>0</v>
      </c>
      <c r="L145" s="54" t="n">
        <v>0</v>
      </c>
      <c r="M145" s="54" t="n">
        <v>18.7660789</v>
      </c>
      <c r="N145" s="54" t="n">
        <v>0.414780915</v>
      </c>
      <c r="O145" s="54" t="n">
        <v>2.97225022</v>
      </c>
      <c r="P145" s="52" t="inlineStr">
        <is>
          <t>Gouraud</t>
        </is>
      </c>
      <c r="Q145" s="52" t="inlineStr">
        <is>
          <t>Wood</t>
        </is>
      </c>
      <c r="R145" s="54" t="n">
        <v>0.85</v>
      </c>
      <c r="S145" s="54" t="n">
        <v>0</v>
      </c>
      <c r="T145" s="54" t="n">
        <v>0.2</v>
      </c>
      <c r="U145" s="54" t="n">
        <v>0</v>
      </c>
      <c r="V145" s="52" t="inlineStr">
        <is>
          <t>No</t>
        </is>
      </c>
      <c r="W145" s="52" t="inlineStr">
        <is>
          <t>Yes</t>
        </is>
      </c>
      <c r="X145" s="52" t="inlineStr">
        <is>
          <t>-</t>
        </is>
      </c>
      <c r="Y145" s="52" t="inlineStr">
        <is>
          <t>Perimeter post</t>
        </is>
      </c>
    </row>
    <row r="146" outlineLevel="1">
      <c r="A146" s="52" t="inlineStr">
        <is>
          <t>ENV-18</t>
        </is>
      </c>
      <c r="B146" s="52" t="inlineStr">
        <is>
          <t>Environment</t>
        </is>
      </c>
      <c r="C146" s="58" t="inlineStr">
        <is>
          <t>Cylinder</t>
        </is>
      </c>
      <c r="D146" s="60" t="inlineStr">
        <is>
          <t>Fence post</t>
        </is>
      </c>
      <c r="E146" s="52" t="inlineStr">
        <is>
          <t>ENV-01</t>
        </is>
      </c>
      <c r="F146" s="52" t="n">
        <v>2</v>
      </c>
      <c r="G146" s="54" t="n">
        <v>0.100000001</v>
      </c>
      <c r="H146" s="54" t="n">
        <v>0.100000001</v>
      </c>
      <c r="I146" s="54" t="n">
        <v>1.54999995</v>
      </c>
      <c r="J146" s="54" t="n">
        <v>90</v>
      </c>
      <c r="K146" s="54" t="n">
        <v>0</v>
      </c>
      <c r="L146" s="54" t="n">
        <v>0</v>
      </c>
      <c r="M146" s="54" t="n">
        <v>16.929121</v>
      </c>
      <c r="N146" s="54" t="n">
        <v>0.445598543</v>
      </c>
      <c r="O146" s="54" t="n">
        <v>8.625825880000001</v>
      </c>
      <c r="P146" s="52" t="inlineStr">
        <is>
          <t>Gouraud</t>
        </is>
      </c>
      <c r="Q146" s="52" t="inlineStr">
        <is>
          <t>Wood</t>
        </is>
      </c>
      <c r="R146" s="54" t="n">
        <v>0.85</v>
      </c>
      <c r="S146" s="54" t="n">
        <v>0</v>
      </c>
      <c r="T146" s="54" t="n">
        <v>0.2</v>
      </c>
      <c r="U146" s="54" t="n">
        <v>0</v>
      </c>
      <c r="V146" s="52" t="inlineStr">
        <is>
          <t>No</t>
        </is>
      </c>
      <c r="W146" s="52" t="inlineStr">
        <is>
          <t>Yes</t>
        </is>
      </c>
      <c r="X146" s="52" t="inlineStr">
        <is>
          <t>-</t>
        </is>
      </c>
      <c r="Y146" s="52" t="inlineStr">
        <is>
          <t>Perimeter post</t>
        </is>
      </c>
    </row>
    <row r="147" outlineLevel="1">
      <c r="A147" s="52" t="inlineStr">
        <is>
          <t>ENV-19</t>
        </is>
      </c>
      <c r="B147" s="52" t="inlineStr">
        <is>
          <t>Environment</t>
        </is>
      </c>
      <c r="C147" s="58" t="inlineStr">
        <is>
          <t>Cylinder</t>
        </is>
      </c>
      <c r="D147" s="60" t="inlineStr">
        <is>
          <t>Fence post</t>
        </is>
      </c>
      <c r="E147" s="52" t="inlineStr">
        <is>
          <t>ENV-01</t>
        </is>
      </c>
      <c r="F147" s="52" t="n">
        <v>2</v>
      </c>
      <c r="G147" s="54" t="n">
        <v>0.100000001</v>
      </c>
      <c r="H147" s="54" t="n">
        <v>0.100000001</v>
      </c>
      <c r="I147" s="54" t="n">
        <v>1.54999995</v>
      </c>
      <c r="J147" s="54" t="n">
        <v>90</v>
      </c>
      <c r="K147" s="54" t="n">
        <v>0</v>
      </c>
      <c r="L147" s="54" t="n">
        <v>0</v>
      </c>
      <c r="M147" s="54" t="n">
        <v>13.4350214</v>
      </c>
      <c r="N147" s="54" t="n">
        <v>0.506196082</v>
      </c>
      <c r="O147" s="54" t="n">
        <v>13.4350357</v>
      </c>
      <c r="P147" s="52" t="inlineStr">
        <is>
          <t>Gouraud</t>
        </is>
      </c>
      <c r="Q147" s="52" t="inlineStr">
        <is>
          <t>Wood</t>
        </is>
      </c>
      <c r="R147" s="54" t="n">
        <v>0.85</v>
      </c>
      <c r="S147" s="54" t="n">
        <v>0</v>
      </c>
      <c r="T147" s="54" t="n">
        <v>0.2</v>
      </c>
      <c r="U147" s="54" t="n">
        <v>0</v>
      </c>
      <c r="V147" s="52" t="inlineStr">
        <is>
          <t>No</t>
        </is>
      </c>
      <c r="W147" s="52" t="inlineStr">
        <is>
          <t>Yes</t>
        </is>
      </c>
      <c r="X147" s="52" t="inlineStr">
        <is>
          <t>-</t>
        </is>
      </c>
      <c r="Y147" s="52" t="inlineStr">
        <is>
          <t>Perimeter post</t>
        </is>
      </c>
    </row>
    <row r="148" outlineLevel="1">
      <c r="A148" s="52" t="inlineStr">
        <is>
          <t>ENV-20</t>
        </is>
      </c>
      <c r="B148" s="52" t="inlineStr">
        <is>
          <t>Environment</t>
        </is>
      </c>
      <c r="C148" s="58" t="inlineStr">
        <is>
          <t>Cylinder</t>
        </is>
      </c>
      <c r="D148" s="60" t="inlineStr">
        <is>
          <t>Fence post</t>
        </is>
      </c>
      <c r="E148" s="52" t="inlineStr">
        <is>
          <t>ENV-01</t>
        </is>
      </c>
      <c r="F148" s="52" t="n">
        <v>2</v>
      </c>
      <c r="G148" s="54" t="n">
        <v>0.100000001</v>
      </c>
      <c r="H148" s="54" t="n">
        <v>0.100000001</v>
      </c>
      <c r="I148" s="54" t="n">
        <v>1.54999995</v>
      </c>
      <c r="J148" s="54" t="n">
        <v>90</v>
      </c>
      <c r="K148" s="54" t="n">
        <v>0</v>
      </c>
      <c r="L148" s="54" t="n">
        <v>0</v>
      </c>
      <c r="M148" s="54" t="n">
        <v>8.6258173</v>
      </c>
      <c r="N148" s="54" t="n">
        <v>0.425250441</v>
      </c>
      <c r="O148" s="54" t="n">
        <v>16.9291248</v>
      </c>
      <c r="P148" s="52" t="inlineStr">
        <is>
          <t>Gouraud</t>
        </is>
      </c>
      <c r="Q148" s="52" t="inlineStr">
        <is>
          <t>Wood</t>
        </is>
      </c>
      <c r="R148" s="54" t="n">
        <v>0.85</v>
      </c>
      <c r="S148" s="54" t="n">
        <v>0</v>
      </c>
      <c r="T148" s="54" t="n">
        <v>0.2</v>
      </c>
      <c r="U148" s="54" t="n">
        <v>0</v>
      </c>
      <c r="V148" s="52" t="inlineStr">
        <is>
          <t>No</t>
        </is>
      </c>
      <c r="W148" s="52" t="inlineStr">
        <is>
          <t>Yes</t>
        </is>
      </c>
      <c r="X148" s="52" t="inlineStr">
        <is>
          <t>-</t>
        </is>
      </c>
      <c r="Y148" s="52" t="inlineStr">
        <is>
          <t>Perimeter post</t>
        </is>
      </c>
    </row>
    <row r="149" outlineLevel="1">
      <c r="A149" s="52" t="inlineStr">
        <is>
          <t>ENV-21</t>
        </is>
      </c>
      <c r="B149" s="52" t="inlineStr">
        <is>
          <t>Environment</t>
        </is>
      </c>
      <c r="C149" s="58" t="inlineStr">
        <is>
          <t>Cylinder</t>
        </is>
      </c>
      <c r="D149" s="60" t="inlineStr">
        <is>
          <t>Gate post</t>
        </is>
      </c>
      <c r="E149" s="52" t="inlineStr">
        <is>
          <t>ENV-01</t>
        </is>
      </c>
      <c r="F149" s="52" t="n">
        <v>2</v>
      </c>
      <c r="G149" s="54" t="n">
        <v>0.180000007</v>
      </c>
      <c r="H149" s="54" t="n">
        <v>0.180000007</v>
      </c>
      <c r="I149" s="54" t="n">
        <v>1.75</v>
      </c>
      <c r="J149" s="54" t="n">
        <v>90</v>
      </c>
      <c r="K149" s="54" t="n">
        <v>0</v>
      </c>
      <c r="L149" s="54" t="n">
        <v>0</v>
      </c>
      <c r="M149" s="54" t="n">
        <v>2.97224975</v>
      </c>
      <c r="N149" s="54" t="n">
        <v>0.512986183</v>
      </c>
      <c r="O149" s="54" t="n">
        <v>18.7660789</v>
      </c>
      <c r="P149" s="52" t="inlineStr">
        <is>
          <t>Gouraud</t>
        </is>
      </c>
      <c r="Q149" s="52" t="inlineStr">
        <is>
          <t>Metal</t>
        </is>
      </c>
      <c r="R149" s="54" t="n">
        <v>0.4</v>
      </c>
      <c r="S149" s="54" t="n">
        <v>0.9</v>
      </c>
      <c r="T149" s="54" t="n">
        <v>0.22</v>
      </c>
      <c r="U149" s="54" t="n">
        <v>0</v>
      </c>
      <c r="V149" s="52" t="inlineStr">
        <is>
          <t>No</t>
        </is>
      </c>
      <c r="W149" s="52" t="inlineStr">
        <is>
          <t>Yes</t>
        </is>
      </c>
      <c r="X149" s="52" t="inlineStr">
        <is>
          <t>-</t>
        </is>
      </c>
      <c r="Y149" s="52" t="inlineStr">
        <is>
          <t>Perimeter post</t>
        </is>
      </c>
    </row>
    <row r="150" outlineLevel="1">
      <c r="A150" s="52" t="inlineStr">
        <is>
          <t>ENV-22</t>
        </is>
      </c>
      <c r="B150" s="52" t="inlineStr">
        <is>
          <t>Environment</t>
        </is>
      </c>
      <c r="C150" s="58" t="inlineStr">
        <is>
          <t>Cylinder</t>
        </is>
      </c>
      <c r="D150" s="60" t="inlineStr">
        <is>
          <t>Fence wire</t>
        </is>
      </c>
      <c r="E150" s="52" t="inlineStr">
        <is>
          <t>ENV-01</t>
        </is>
      </c>
      <c r="F150" s="52" t="n">
        <v>2</v>
      </c>
      <c r="G150" s="54" t="n">
        <v>0.0120000001</v>
      </c>
      <c r="H150" s="54" t="n">
        <v>0.0120000001</v>
      </c>
      <c r="I150" s="54" t="n">
        <v>5.94452667</v>
      </c>
      <c r="J150" s="54" t="n">
        <v>-0.127103448</v>
      </c>
      <c r="K150" s="54" t="n">
        <v>-108</v>
      </c>
      <c r="L150" s="54" t="n">
        <v>0</v>
      </c>
      <c r="M150" s="54" t="n">
        <v>-5.79903793</v>
      </c>
      <c r="N150" s="54" t="n">
        <v>0.372846425</v>
      </c>
      <c r="O150" s="54" t="n">
        <v>17.8476009</v>
      </c>
      <c r="P150" s="52" t="inlineStr">
        <is>
          <t>Gouraud</t>
        </is>
      </c>
      <c r="Q150" s="52" t="inlineStr">
        <is>
          <t>Metal</t>
        </is>
      </c>
      <c r="R150" s="54" t="n">
        <v>0.75</v>
      </c>
      <c r="S150" s="54" t="n">
        <v>0.6</v>
      </c>
      <c r="T150" s="54" t="n">
        <v>0.12</v>
      </c>
      <c r="U150" s="54" t="n">
        <v>0</v>
      </c>
      <c r="V150" s="52" t="inlineStr">
        <is>
          <t>No</t>
        </is>
      </c>
      <c r="W150" s="52" t="inlineStr">
        <is>
          <t>No</t>
        </is>
      </c>
      <c r="X150" s="52" t="inlineStr">
        <is>
          <t>-</t>
        </is>
      </c>
      <c r="Y150" s="52" t="inlineStr">
        <is>
          <t>Wire strand</t>
        </is>
      </c>
    </row>
    <row r="151" outlineLevel="1">
      <c r="A151" s="52" t="inlineStr">
        <is>
          <t>ENV-23</t>
        </is>
      </c>
      <c r="B151" s="52" t="inlineStr">
        <is>
          <t>Environment</t>
        </is>
      </c>
      <c r="C151" s="58" t="inlineStr">
        <is>
          <t>Cylinder</t>
        </is>
      </c>
      <c r="D151" s="60" t="inlineStr">
        <is>
          <t>Fence wire</t>
        </is>
      </c>
      <c r="E151" s="52" t="inlineStr">
        <is>
          <t>ENV-01</t>
        </is>
      </c>
      <c r="F151" s="52" t="n">
        <v>2</v>
      </c>
      <c r="G151" s="54" t="n">
        <v>0.0120000001</v>
      </c>
      <c r="H151" s="54" t="n">
        <v>0.0120000001</v>
      </c>
      <c r="I151" s="54" t="n">
        <v>5.94452667</v>
      </c>
      <c r="J151" s="54" t="n">
        <v>-0.127103448</v>
      </c>
      <c r="K151" s="54" t="n">
        <v>-108</v>
      </c>
      <c r="L151" s="54" t="n">
        <v>0</v>
      </c>
      <c r="M151" s="54" t="n">
        <v>-5.79903793</v>
      </c>
      <c r="N151" s="54" t="n">
        <v>0.772846401</v>
      </c>
      <c r="O151" s="54" t="n">
        <v>17.8476009</v>
      </c>
      <c r="P151" s="52" t="inlineStr">
        <is>
          <t>Gouraud</t>
        </is>
      </c>
      <c r="Q151" s="52" t="inlineStr">
        <is>
          <t>Metal</t>
        </is>
      </c>
      <c r="R151" s="54" t="n">
        <v>0.75</v>
      </c>
      <c r="S151" s="54" t="n">
        <v>0.6</v>
      </c>
      <c r="T151" s="54" t="n">
        <v>0.12</v>
      </c>
      <c r="U151" s="54" t="n">
        <v>0</v>
      </c>
      <c r="V151" s="52" t="inlineStr">
        <is>
          <t>No</t>
        </is>
      </c>
      <c r="W151" s="52" t="inlineStr">
        <is>
          <t>No</t>
        </is>
      </c>
      <c r="X151" s="52" t="inlineStr">
        <is>
          <t>-</t>
        </is>
      </c>
      <c r="Y151" s="52" t="inlineStr">
        <is>
          <t>Wire strand</t>
        </is>
      </c>
    </row>
    <row r="152" outlineLevel="1">
      <c r="A152" s="52" t="inlineStr">
        <is>
          <t>ENV-24</t>
        </is>
      </c>
      <c r="B152" s="52" t="inlineStr">
        <is>
          <t>Environment</t>
        </is>
      </c>
      <c r="C152" s="58" t="inlineStr">
        <is>
          <t>Cylinder</t>
        </is>
      </c>
      <c r="D152" s="60" t="inlineStr">
        <is>
          <t>Fence wire</t>
        </is>
      </c>
      <c r="E152" s="52" t="inlineStr">
        <is>
          <t>ENV-01</t>
        </is>
      </c>
      <c r="F152" s="52" t="n">
        <v>2</v>
      </c>
      <c r="G152" s="54" t="n">
        <v>0.0120000001</v>
      </c>
      <c r="H152" s="54" t="n">
        <v>0.0120000001</v>
      </c>
      <c r="I152" s="54" t="n">
        <v>5.94452667</v>
      </c>
      <c r="J152" s="54" t="n">
        <v>-0.127103448</v>
      </c>
      <c r="K152" s="54" t="n">
        <v>-108</v>
      </c>
      <c r="L152" s="54" t="n">
        <v>0</v>
      </c>
      <c r="M152" s="54" t="n">
        <v>-5.79903793</v>
      </c>
      <c r="N152" s="54" t="n">
        <v>1.17284644</v>
      </c>
      <c r="O152" s="54" t="n">
        <v>17.8476009</v>
      </c>
      <c r="P152" s="52" t="inlineStr">
        <is>
          <t>Gouraud</t>
        </is>
      </c>
      <c r="Q152" s="52" t="inlineStr">
        <is>
          <t>Metal</t>
        </is>
      </c>
      <c r="R152" s="54" t="n">
        <v>0.75</v>
      </c>
      <c r="S152" s="54" t="n">
        <v>0.6</v>
      </c>
      <c r="T152" s="54" t="n">
        <v>0.12</v>
      </c>
      <c r="U152" s="54" t="n">
        <v>0</v>
      </c>
      <c r="V152" s="52" t="inlineStr">
        <is>
          <t>No</t>
        </is>
      </c>
      <c r="W152" s="52" t="inlineStr">
        <is>
          <t>No</t>
        </is>
      </c>
      <c r="X152" s="52" t="inlineStr">
        <is>
          <t>-</t>
        </is>
      </c>
      <c r="Y152" s="52" t="inlineStr">
        <is>
          <t>Wire strand</t>
        </is>
      </c>
    </row>
    <row r="153" outlineLevel="1">
      <c r="A153" s="52" t="inlineStr">
        <is>
          <t>ENV-25</t>
        </is>
      </c>
      <c r="B153" s="52" t="inlineStr">
        <is>
          <t>Environment</t>
        </is>
      </c>
      <c r="C153" s="58" t="inlineStr">
        <is>
          <t>Cylinder</t>
        </is>
      </c>
      <c r="D153" s="60" t="inlineStr">
        <is>
          <t>Fence wire</t>
        </is>
      </c>
      <c r="E153" s="52" t="inlineStr">
        <is>
          <t>ENV-01</t>
        </is>
      </c>
      <c r="F153" s="52" t="n">
        <v>2</v>
      </c>
      <c r="G153" s="54" t="n">
        <v>0.0120000001</v>
      </c>
      <c r="H153" s="54" t="n">
        <v>0.0120000001</v>
      </c>
      <c r="I153" s="54" t="n">
        <v>5.94470024</v>
      </c>
      <c r="J153" s="54" t="n">
        <v>0.460903645</v>
      </c>
      <c r="K153" s="54" t="n">
        <v>-125.999992</v>
      </c>
      <c r="L153" s="54" t="n">
        <v>0</v>
      </c>
      <c r="M153" s="54" t="n">
        <v>-11.0304251</v>
      </c>
      <c r="N153" s="54" t="n">
        <v>0.355529845</v>
      </c>
      <c r="O153" s="54" t="n">
        <v>15.1820755</v>
      </c>
      <c r="P153" s="52" t="inlineStr">
        <is>
          <t>Gouraud</t>
        </is>
      </c>
      <c r="Q153" s="52" t="inlineStr">
        <is>
          <t>Metal</t>
        </is>
      </c>
      <c r="R153" s="54" t="n">
        <v>0.75</v>
      </c>
      <c r="S153" s="54" t="n">
        <v>0.6</v>
      </c>
      <c r="T153" s="54" t="n">
        <v>0.12</v>
      </c>
      <c r="U153" s="54" t="n">
        <v>0</v>
      </c>
      <c r="V153" s="52" t="inlineStr">
        <is>
          <t>No</t>
        </is>
      </c>
      <c r="W153" s="52" t="inlineStr">
        <is>
          <t>No</t>
        </is>
      </c>
      <c r="X153" s="52" t="inlineStr">
        <is>
          <t>-</t>
        </is>
      </c>
      <c r="Y153" s="52" t="inlineStr">
        <is>
          <t>Wire strand</t>
        </is>
      </c>
    </row>
    <row r="154" outlineLevel="1">
      <c r="A154" s="52" t="inlineStr">
        <is>
          <t>ENV-26</t>
        </is>
      </c>
      <c r="B154" s="52" t="inlineStr">
        <is>
          <t>Environment</t>
        </is>
      </c>
      <c r="C154" s="58" t="inlineStr">
        <is>
          <t>Cylinder</t>
        </is>
      </c>
      <c r="D154" s="60" t="inlineStr">
        <is>
          <t>Fence wire</t>
        </is>
      </c>
      <c r="E154" s="52" t="inlineStr">
        <is>
          <t>ENV-01</t>
        </is>
      </c>
      <c r="F154" s="52" t="n">
        <v>2</v>
      </c>
      <c r="G154" s="54" t="n">
        <v>0.0120000001</v>
      </c>
      <c r="H154" s="54" t="n">
        <v>0.0120000001</v>
      </c>
      <c r="I154" s="54" t="n">
        <v>5.94470024</v>
      </c>
      <c r="J154" s="54" t="n">
        <v>0.460903376</v>
      </c>
      <c r="K154" s="54" t="n">
        <v>-125.999992</v>
      </c>
      <c r="L154" s="54" t="n">
        <v>0</v>
      </c>
      <c r="M154" s="54" t="n">
        <v>-11.0304251</v>
      </c>
      <c r="N154" s="54" t="n">
        <v>0.755529821</v>
      </c>
      <c r="O154" s="54" t="n">
        <v>15.1820755</v>
      </c>
      <c r="P154" s="52" t="inlineStr">
        <is>
          <t>Gouraud</t>
        </is>
      </c>
      <c r="Q154" s="52" t="inlineStr">
        <is>
          <t>Metal</t>
        </is>
      </c>
      <c r="R154" s="54" t="n">
        <v>0.75</v>
      </c>
      <c r="S154" s="54" t="n">
        <v>0.6</v>
      </c>
      <c r="T154" s="54" t="n">
        <v>0.12</v>
      </c>
      <c r="U154" s="54" t="n">
        <v>0</v>
      </c>
      <c r="V154" s="52" t="inlineStr">
        <is>
          <t>No</t>
        </is>
      </c>
      <c r="W154" s="52" t="inlineStr">
        <is>
          <t>No</t>
        </is>
      </c>
      <c r="X154" s="52" t="inlineStr">
        <is>
          <t>-</t>
        </is>
      </c>
      <c r="Y154" s="52" t="inlineStr">
        <is>
          <t>Wire strand</t>
        </is>
      </c>
    </row>
    <row r="155" outlineLevel="1">
      <c r="A155" s="52" t="inlineStr">
        <is>
          <t>ENV-27</t>
        </is>
      </c>
      <c r="B155" s="52" t="inlineStr">
        <is>
          <t>Environment</t>
        </is>
      </c>
      <c r="C155" s="58" t="inlineStr">
        <is>
          <t>Cylinder</t>
        </is>
      </c>
      <c r="D155" s="60" t="inlineStr">
        <is>
          <t>Fence wire</t>
        </is>
      </c>
      <c r="E155" s="52" t="inlineStr">
        <is>
          <t>ENV-01</t>
        </is>
      </c>
      <c r="F155" s="52" t="n">
        <v>2</v>
      </c>
      <c r="G155" s="54" t="n">
        <v>0.0120000001</v>
      </c>
      <c r="H155" s="54" t="n">
        <v>0.0120000001</v>
      </c>
      <c r="I155" s="54" t="n">
        <v>5.94470024</v>
      </c>
      <c r="J155" s="54" t="n">
        <v>0.460903376</v>
      </c>
      <c r="K155" s="54" t="n">
        <v>-125.999992</v>
      </c>
      <c r="L155" s="54" t="n">
        <v>0</v>
      </c>
      <c r="M155" s="54" t="n">
        <v>-11.0304251</v>
      </c>
      <c r="N155" s="54" t="n">
        <v>1.15552986</v>
      </c>
      <c r="O155" s="54" t="n">
        <v>15.1820755</v>
      </c>
      <c r="P155" s="52" t="inlineStr">
        <is>
          <t>Gouraud</t>
        </is>
      </c>
      <c r="Q155" s="52" t="inlineStr">
        <is>
          <t>Metal</t>
        </is>
      </c>
      <c r="R155" s="54" t="n">
        <v>0.75</v>
      </c>
      <c r="S155" s="54" t="n">
        <v>0.6</v>
      </c>
      <c r="T155" s="54" t="n">
        <v>0.12</v>
      </c>
      <c r="U155" s="54" t="n">
        <v>0</v>
      </c>
      <c r="V155" s="52" t="inlineStr">
        <is>
          <t>No</t>
        </is>
      </c>
      <c r="W155" s="52" t="inlineStr">
        <is>
          <t>No</t>
        </is>
      </c>
      <c r="X155" s="52" t="inlineStr">
        <is>
          <t>-</t>
        </is>
      </c>
      <c r="Y155" s="52" t="inlineStr">
        <is>
          <t>Wire strand</t>
        </is>
      </c>
    </row>
    <row r="156" outlineLevel="1">
      <c r="A156" s="52" t="inlineStr">
        <is>
          <t>ENV-28</t>
        </is>
      </c>
      <c r="B156" s="52" t="inlineStr">
        <is>
          <t>Environment</t>
        </is>
      </c>
      <c r="C156" s="58" t="inlineStr">
        <is>
          <t>Cylinder</t>
        </is>
      </c>
      <c r="D156" s="60" t="inlineStr">
        <is>
          <t>Fence wire</t>
        </is>
      </c>
      <c r="E156" s="52" t="inlineStr">
        <is>
          <t>ENV-01</t>
        </is>
      </c>
      <c r="F156" s="52" t="n">
        <v>2</v>
      </c>
      <c r="G156" s="54" t="n">
        <v>0.0120000001</v>
      </c>
      <c r="H156" s="54" t="n">
        <v>0.0120000001</v>
      </c>
      <c r="I156" s="54" t="n">
        <v>5.94451284</v>
      </c>
      <c r="J156" s="54" t="n">
        <v>-0.0333968475</v>
      </c>
      <c r="K156" s="54" t="n">
        <v>-144</v>
      </c>
      <c r="L156" s="54" t="n">
        <v>0</v>
      </c>
      <c r="M156" s="54" t="n">
        <v>-15.1820774</v>
      </c>
      <c r="N156" s="54" t="n">
        <v>0.333352149</v>
      </c>
      <c r="O156" s="54" t="n">
        <v>11.0304232</v>
      </c>
      <c r="P156" s="52" t="inlineStr">
        <is>
          <t>Gouraud</t>
        </is>
      </c>
      <c r="Q156" s="52" t="inlineStr">
        <is>
          <t>Metal</t>
        </is>
      </c>
      <c r="R156" s="54" t="n">
        <v>0.75</v>
      </c>
      <c r="S156" s="54" t="n">
        <v>0.6</v>
      </c>
      <c r="T156" s="54" t="n">
        <v>0.12</v>
      </c>
      <c r="U156" s="54" t="n">
        <v>0</v>
      </c>
      <c r="V156" s="52" t="inlineStr">
        <is>
          <t>No</t>
        </is>
      </c>
      <c r="W156" s="52" t="inlineStr">
        <is>
          <t>No</t>
        </is>
      </c>
      <c r="X156" s="52" t="inlineStr">
        <is>
          <t>-</t>
        </is>
      </c>
      <c r="Y156" s="52" t="inlineStr">
        <is>
          <t>Wire strand</t>
        </is>
      </c>
    </row>
    <row r="157" outlineLevel="1">
      <c r="A157" s="52" t="inlineStr">
        <is>
          <t>ENV-29</t>
        </is>
      </c>
      <c r="B157" s="52" t="inlineStr">
        <is>
          <t>Environment</t>
        </is>
      </c>
      <c r="C157" s="58" t="inlineStr">
        <is>
          <t>Cylinder</t>
        </is>
      </c>
      <c r="D157" s="60" t="inlineStr">
        <is>
          <t>Fence wire</t>
        </is>
      </c>
      <c r="E157" s="52" t="inlineStr">
        <is>
          <t>ENV-01</t>
        </is>
      </c>
      <c r="F157" s="52" t="n">
        <v>2</v>
      </c>
      <c r="G157" s="54" t="n">
        <v>0.0120000001</v>
      </c>
      <c r="H157" s="54" t="n">
        <v>0.0120000001</v>
      </c>
      <c r="I157" s="54" t="n">
        <v>5.94451284</v>
      </c>
      <c r="J157" s="54" t="n">
        <v>-0.0333971381</v>
      </c>
      <c r="K157" s="54" t="n">
        <v>-144</v>
      </c>
      <c r="L157" s="54" t="n">
        <v>0</v>
      </c>
      <c r="M157" s="54" t="n">
        <v>-15.1820774</v>
      </c>
      <c r="N157" s="54" t="n">
        <v>0.733352184</v>
      </c>
      <c r="O157" s="54" t="n">
        <v>11.0304232</v>
      </c>
      <c r="P157" s="52" t="inlineStr">
        <is>
          <t>Gouraud</t>
        </is>
      </c>
      <c r="Q157" s="52" t="inlineStr">
        <is>
          <t>Metal</t>
        </is>
      </c>
      <c r="R157" s="54" t="n">
        <v>0.75</v>
      </c>
      <c r="S157" s="54" t="n">
        <v>0.6</v>
      </c>
      <c r="T157" s="54" t="n">
        <v>0.12</v>
      </c>
      <c r="U157" s="54" t="n">
        <v>0</v>
      </c>
      <c r="V157" s="52" t="inlineStr">
        <is>
          <t>No</t>
        </is>
      </c>
      <c r="W157" s="52" t="inlineStr">
        <is>
          <t>No</t>
        </is>
      </c>
      <c r="X157" s="52" t="inlineStr">
        <is>
          <t>-</t>
        </is>
      </c>
      <c r="Y157" s="52" t="inlineStr">
        <is>
          <t>Wire strand</t>
        </is>
      </c>
    </row>
    <row r="158" outlineLevel="1">
      <c r="A158" s="52" t="inlineStr">
        <is>
          <t>ENV-30</t>
        </is>
      </c>
      <c r="B158" s="52" t="inlineStr">
        <is>
          <t>Environment</t>
        </is>
      </c>
      <c r="C158" s="58" t="inlineStr">
        <is>
          <t>Cylinder</t>
        </is>
      </c>
      <c r="D158" s="60" t="inlineStr">
        <is>
          <t>Fence wire</t>
        </is>
      </c>
      <c r="E158" s="52" t="inlineStr">
        <is>
          <t>ENV-01</t>
        </is>
      </c>
      <c r="F158" s="52" t="n">
        <v>2</v>
      </c>
      <c r="G158" s="54" t="n">
        <v>0.0120000001</v>
      </c>
      <c r="H158" s="54" t="n">
        <v>0.0120000001</v>
      </c>
      <c r="I158" s="54" t="n">
        <v>5.94451284</v>
      </c>
      <c r="J158" s="54" t="n">
        <v>-0.0333965607</v>
      </c>
      <c r="K158" s="54" t="n">
        <v>-144</v>
      </c>
      <c r="L158" s="54" t="n">
        <v>0</v>
      </c>
      <c r="M158" s="54" t="n">
        <v>-15.1820774</v>
      </c>
      <c r="N158" s="54" t="n">
        <v>1.13335216</v>
      </c>
      <c r="O158" s="54" t="n">
        <v>11.0304232</v>
      </c>
      <c r="P158" s="52" t="inlineStr">
        <is>
          <t>Gouraud</t>
        </is>
      </c>
      <c r="Q158" s="52" t="inlineStr">
        <is>
          <t>Metal</t>
        </is>
      </c>
      <c r="R158" s="54" t="n">
        <v>0.75</v>
      </c>
      <c r="S158" s="54" t="n">
        <v>0.6</v>
      </c>
      <c r="T158" s="54" t="n">
        <v>0.12</v>
      </c>
      <c r="U158" s="54" t="n">
        <v>0</v>
      </c>
      <c r="V158" s="52" t="inlineStr">
        <is>
          <t>No</t>
        </is>
      </c>
      <c r="W158" s="52" t="inlineStr">
        <is>
          <t>No</t>
        </is>
      </c>
      <c r="X158" s="52" t="inlineStr">
        <is>
          <t>-</t>
        </is>
      </c>
      <c r="Y158" s="52" t="inlineStr">
        <is>
          <t>Wire strand</t>
        </is>
      </c>
    </row>
    <row r="159" outlineLevel="1">
      <c r="A159" s="52" t="inlineStr">
        <is>
          <t>ENV-31</t>
        </is>
      </c>
      <c r="B159" s="52" t="inlineStr">
        <is>
          <t>Environment</t>
        </is>
      </c>
      <c r="C159" s="58" t="inlineStr">
        <is>
          <t>Cylinder</t>
        </is>
      </c>
      <c r="D159" s="60" t="inlineStr">
        <is>
          <t>Fence wire</t>
        </is>
      </c>
      <c r="E159" s="52" t="inlineStr">
        <is>
          <t>ENV-01</t>
        </is>
      </c>
      <c r="F159" s="52" t="n">
        <v>2</v>
      </c>
      <c r="G159" s="54" t="n">
        <v>0.0120000001</v>
      </c>
      <c r="H159" s="54" t="n">
        <v>0.0120000001</v>
      </c>
      <c r="I159" s="54" t="n">
        <v>5.94467592</v>
      </c>
      <c r="J159" s="54" t="n">
        <v>-0.431563973</v>
      </c>
      <c r="K159" s="54" t="n">
        <v>-161.999985</v>
      </c>
      <c r="L159" s="54" t="n">
        <v>0</v>
      </c>
      <c r="M159" s="54" t="n">
        <v>-17.8476028</v>
      </c>
      <c r="N159" s="54" t="n">
        <v>0.357472688</v>
      </c>
      <c r="O159" s="54" t="n">
        <v>5.79903603</v>
      </c>
      <c r="P159" s="52" t="inlineStr">
        <is>
          <t>Gouraud</t>
        </is>
      </c>
      <c r="Q159" s="52" t="inlineStr">
        <is>
          <t>Metal</t>
        </is>
      </c>
      <c r="R159" s="54" t="n">
        <v>0.75</v>
      </c>
      <c r="S159" s="54" t="n">
        <v>0.6</v>
      </c>
      <c r="T159" s="54" t="n">
        <v>0.12</v>
      </c>
      <c r="U159" s="54" t="n">
        <v>0</v>
      </c>
      <c r="V159" s="52" t="inlineStr">
        <is>
          <t>No</t>
        </is>
      </c>
      <c r="W159" s="52" t="inlineStr">
        <is>
          <t>No</t>
        </is>
      </c>
      <c r="X159" s="52" t="inlineStr">
        <is>
          <t>-</t>
        </is>
      </c>
      <c r="Y159" s="52" t="inlineStr">
        <is>
          <t>Wire strand</t>
        </is>
      </c>
    </row>
    <row r="160" outlineLevel="1">
      <c r="A160" s="52" t="inlineStr">
        <is>
          <t>ENV-32</t>
        </is>
      </c>
      <c r="B160" s="52" t="inlineStr">
        <is>
          <t>Environment</t>
        </is>
      </c>
      <c r="C160" s="58" t="inlineStr">
        <is>
          <t>Cylinder</t>
        </is>
      </c>
      <c r="D160" s="60" t="inlineStr">
        <is>
          <t>Fence wire</t>
        </is>
      </c>
      <c r="E160" s="52" t="inlineStr">
        <is>
          <t>ENV-01</t>
        </is>
      </c>
      <c r="F160" s="52" t="n">
        <v>2</v>
      </c>
      <c r="G160" s="54" t="n">
        <v>0.0120000001</v>
      </c>
      <c r="H160" s="54" t="n">
        <v>0.0120000001</v>
      </c>
      <c r="I160" s="54" t="n">
        <v>5.94467592</v>
      </c>
      <c r="J160" s="54" t="n">
        <v>-0.431563407</v>
      </c>
      <c r="K160" s="54" t="n">
        <v>-161.999985</v>
      </c>
      <c r="L160" s="54" t="n">
        <v>0</v>
      </c>
      <c r="M160" s="54" t="n">
        <v>-17.8476028</v>
      </c>
      <c r="N160" s="54" t="n">
        <v>0.7574726939999999</v>
      </c>
      <c r="O160" s="54" t="n">
        <v>5.79903603</v>
      </c>
      <c r="P160" s="52" t="inlineStr">
        <is>
          <t>Gouraud</t>
        </is>
      </c>
      <c r="Q160" s="52" t="inlineStr">
        <is>
          <t>Metal</t>
        </is>
      </c>
      <c r="R160" s="54" t="n">
        <v>0.75</v>
      </c>
      <c r="S160" s="54" t="n">
        <v>0.6</v>
      </c>
      <c r="T160" s="54" t="n">
        <v>0.12</v>
      </c>
      <c r="U160" s="54" t="n">
        <v>0</v>
      </c>
      <c r="V160" s="52" t="inlineStr">
        <is>
          <t>No</t>
        </is>
      </c>
      <c r="W160" s="52" t="inlineStr">
        <is>
          <t>No</t>
        </is>
      </c>
      <c r="X160" s="52" t="inlineStr">
        <is>
          <t>-</t>
        </is>
      </c>
      <c r="Y160" s="52" t="inlineStr">
        <is>
          <t>Wire strand</t>
        </is>
      </c>
    </row>
    <row r="161" outlineLevel="1">
      <c r="A161" s="52" t="inlineStr">
        <is>
          <t>ENV-33</t>
        </is>
      </c>
      <c r="B161" s="52" t="inlineStr">
        <is>
          <t>Environment</t>
        </is>
      </c>
      <c r="C161" s="58" t="inlineStr">
        <is>
          <t>Cylinder</t>
        </is>
      </c>
      <c r="D161" s="60" t="inlineStr">
        <is>
          <t>Fence wire</t>
        </is>
      </c>
      <c r="E161" s="52" t="inlineStr">
        <is>
          <t>ENV-01</t>
        </is>
      </c>
      <c r="F161" s="52" t="n">
        <v>2</v>
      </c>
      <c r="G161" s="54" t="n">
        <v>0.0120000001</v>
      </c>
      <c r="H161" s="54" t="n">
        <v>0.0120000001</v>
      </c>
      <c r="I161" s="54" t="n">
        <v>5.94467592</v>
      </c>
      <c r="J161" s="54" t="n">
        <v>-0.431563407</v>
      </c>
      <c r="K161" s="54" t="n">
        <v>-161.999985</v>
      </c>
      <c r="L161" s="54" t="n">
        <v>0</v>
      </c>
      <c r="M161" s="54" t="n">
        <v>-17.8476028</v>
      </c>
      <c r="N161" s="54" t="n">
        <v>1.15747261</v>
      </c>
      <c r="O161" s="54" t="n">
        <v>5.79903603</v>
      </c>
      <c r="P161" s="52" t="inlineStr">
        <is>
          <t>Gouraud</t>
        </is>
      </c>
      <c r="Q161" s="52" t="inlineStr">
        <is>
          <t>Metal</t>
        </is>
      </c>
      <c r="R161" s="54" t="n">
        <v>0.75</v>
      </c>
      <c r="S161" s="54" t="n">
        <v>0.6</v>
      </c>
      <c r="T161" s="54" t="n">
        <v>0.12</v>
      </c>
      <c r="U161" s="54" t="n">
        <v>0</v>
      </c>
      <c r="V161" s="52" t="inlineStr">
        <is>
          <t>No</t>
        </is>
      </c>
      <c r="W161" s="52" t="inlineStr">
        <is>
          <t>No</t>
        </is>
      </c>
      <c r="X161" s="52" t="inlineStr">
        <is>
          <t>-</t>
        </is>
      </c>
      <c r="Y161" s="52" t="inlineStr">
        <is>
          <t>Wire strand</t>
        </is>
      </c>
    </row>
    <row r="162" outlineLevel="1">
      <c r="A162" s="52" t="inlineStr">
        <is>
          <t>ENV-34</t>
        </is>
      </c>
      <c r="B162" s="52" t="inlineStr">
        <is>
          <t>Environment</t>
        </is>
      </c>
      <c r="C162" s="58" t="inlineStr">
        <is>
          <t>Cylinder</t>
        </is>
      </c>
      <c r="D162" s="60" t="inlineStr">
        <is>
          <t>Fence wire</t>
        </is>
      </c>
      <c r="E162" s="52" t="inlineStr">
        <is>
          <t>ENV-01</t>
        </is>
      </c>
      <c r="F162" s="52" t="n">
        <v>2</v>
      </c>
      <c r="G162" s="54" t="n">
        <v>0.0120000001</v>
      </c>
      <c r="H162" s="54" t="n">
        <v>0.0120000001</v>
      </c>
      <c r="I162" s="54" t="n">
        <v>5.94451237</v>
      </c>
      <c r="J162" s="54" t="n">
        <v>0.00312295649</v>
      </c>
      <c r="K162" s="54" t="n">
        <v>179.999985</v>
      </c>
      <c r="L162" s="54" t="n">
        <v>0</v>
      </c>
      <c r="M162" s="54" t="n">
        <v>-18.7660789</v>
      </c>
      <c r="N162" s="54" t="n">
        <v>0.379698753</v>
      </c>
      <c r="O162" s="54" t="n">
        <v>-1.54972076e-06</v>
      </c>
      <c r="P162" s="52" t="inlineStr">
        <is>
          <t>Gouraud</t>
        </is>
      </c>
      <c r="Q162" s="52" t="inlineStr">
        <is>
          <t>Metal</t>
        </is>
      </c>
      <c r="R162" s="54" t="n">
        <v>0.75</v>
      </c>
      <c r="S162" s="54" t="n">
        <v>0.6</v>
      </c>
      <c r="T162" s="54" t="n">
        <v>0.12</v>
      </c>
      <c r="U162" s="54" t="n">
        <v>0</v>
      </c>
      <c r="V162" s="52" t="inlineStr">
        <is>
          <t>No</t>
        </is>
      </c>
      <c r="W162" s="52" t="inlineStr">
        <is>
          <t>No</t>
        </is>
      </c>
      <c r="X162" s="52" t="inlineStr">
        <is>
          <t>-</t>
        </is>
      </c>
      <c r="Y162" s="52" t="inlineStr">
        <is>
          <t>Wire strand</t>
        </is>
      </c>
    </row>
    <row r="163" outlineLevel="1">
      <c r="A163" s="52" t="inlineStr">
        <is>
          <t>ENV-35</t>
        </is>
      </c>
      <c r="B163" s="52" t="inlineStr">
        <is>
          <t>Environment</t>
        </is>
      </c>
      <c r="C163" s="58" t="inlineStr">
        <is>
          <t>Cylinder</t>
        </is>
      </c>
      <c r="D163" s="60" t="inlineStr">
        <is>
          <t>Fence wire</t>
        </is>
      </c>
      <c r="E163" s="52" t="inlineStr">
        <is>
          <t>ENV-01</t>
        </is>
      </c>
      <c r="F163" s="52" t="n">
        <v>2</v>
      </c>
      <c r="G163" s="54" t="n">
        <v>0.0120000001</v>
      </c>
      <c r="H163" s="54" t="n">
        <v>0.0120000001</v>
      </c>
      <c r="I163" s="54" t="n">
        <v>5.94451237</v>
      </c>
      <c r="J163" s="54" t="n">
        <v>0.0031223821</v>
      </c>
      <c r="K163" s="54" t="n">
        <v>179.999985</v>
      </c>
      <c r="L163" s="54" t="n">
        <v>0</v>
      </c>
      <c r="M163" s="54" t="n">
        <v>-18.7660789</v>
      </c>
      <c r="N163" s="54" t="n">
        <v>0.77969873</v>
      </c>
      <c r="O163" s="54" t="n">
        <v>-1.54972076e-06</v>
      </c>
      <c r="P163" s="52" t="inlineStr">
        <is>
          <t>Gouraud</t>
        </is>
      </c>
      <c r="Q163" s="52" t="inlineStr">
        <is>
          <t>Metal</t>
        </is>
      </c>
      <c r="R163" s="54" t="n">
        <v>0.75</v>
      </c>
      <c r="S163" s="54" t="n">
        <v>0.6</v>
      </c>
      <c r="T163" s="54" t="n">
        <v>0.12</v>
      </c>
      <c r="U163" s="54" t="n">
        <v>0</v>
      </c>
      <c r="V163" s="52" t="inlineStr">
        <is>
          <t>No</t>
        </is>
      </c>
      <c r="W163" s="52" t="inlineStr">
        <is>
          <t>No</t>
        </is>
      </c>
      <c r="X163" s="52" t="inlineStr">
        <is>
          <t>-</t>
        </is>
      </c>
      <c r="Y163" s="52" t="inlineStr">
        <is>
          <t>Wire strand</t>
        </is>
      </c>
    </row>
    <row r="164" outlineLevel="1">
      <c r="A164" s="52" t="inlineStr">
        <is>
          <t>ENV-36</t>
        </is>
      </c>
      <c r="B164" s="52" t="inlineStr">
        <is>
          <t>Environment</t>
        </is>
      </c>
      <c r="C164" s="58" t="inlineStr">
        <is>
          <t>Cylinder</t>
        </is>
      </c>
      <c r="D164" s="60" t="inlineStr">
        <is>
          <t>Fence wire</t>
        </is>
      </c>
      <c r="E164" s="52" t="inlineStr">
        <is>
          <t>ENV-01</t>
        </is>
      </c>
      <c r="F164" s="52" t="n">
        <v>2</v>
      </c>
      <c r="G164" s="54" t="n">
        <v>0.0120000001</v>
      </c>
      <c r="H164" s="54" t="n">
        <v>0.0120000001</v>
      </c>
      <c r="I164" s="54" t="n">
        <v>5.94451237</v>
      </c>
      <c r="J164" s="54" t="n">
        <v>0.00312295649</v>
      </c>
      <c r="K164" s="54" t="n">
        <v>179.999985</v>
      </c>
      <c r="L164" s="54" t="n">
        <v>0</v>
      </c>
      <c r="M164" s="54" t="n">
        <v>-18.7660789</v>
      </c>
      <c r="N164" s="54" t="n">
        <v>1.17969871</v>
      </c>
      <c r="O164" s="54" t="n">
        <v>-1.54972076e-06</v>
      </c>
      <c r="P164" s="52" t="inlineStr">
        <is>
          <t>Gouraud</t>
        </is>
      </c>
      <c r="Q164" s="52" t="inlineStr">
        <is>
          <t>Metal</t>
        </is>
      </c>
      <c r="R164" s="54" t="n">
        <v>0.75</v>
      </c>
      <c r="S164" s="54" t="n">
        <v>0.6</v>
      </c>
      <c r="T164" s="54" t="n">
        <v>0.12</v>
      </c>
      <c r="U164" s="54" t="n">
        <v>0</v>
      </c>
      <c r="V164" s="52" t="inlineStr">
        <is>
          <t>No</t>
        </is>
      </c>
      <c r="W164" s="52" t="inlineStr">
        <is>
          <t>No</t>
        </is>
      </c>
      <c r="X164" s="52" t="inlineStr">
        <is>
          <t>-</t>
        </is>
      </c>
      <c r="Y164" s="52" t="inlineStr">
        <is>
          <t>Wire strand</t>
        </is>
      </c>
    </row>
    <row r="165" outlineLevel="1">
      <c r="A165" s="52" t="inlineStr">
        <is>
          <t>ENV-37</t>
        </is>
      </c>
      <c r="B165" s="52" t="inlineStr">
        <is>
          <t>Environment</t>
        </is>
      </c>
      <c r="C165" s="58" t="inlineStr">
        <is>
          <t>Cylinder</t>
        </is>
      </c>
      <c r="D165" s="60" t="inlineStr">
        <is>
          <t>Fence wire</t>
        </is>
      </c>
      <c r="E165" s="52" t="inlineStr">
        <is>
          <t>ENV-01</t>
        </is>
      </c>
      <c r="F165" s="52" t="n">
        <v>2</v>
      </c>
      <c r="G165" s="54" t="n">
        <v>0.0120000001</v>
      </c>
      <c r="H165" s="54" t="n">
        <v>0.0120000001</v>
      </c>
      <c r="I165" s="54" t="n">
        <v>5.94517565</v>
      </c>
      <c r="J165" s="54" t="n">
        <v>0.859327734</v>
      </c>
      <c r="K165" s="54" t="n">
        <v>162.000015</v>
      </c>
      <c r="L165" s="54" t="n">
        <v>0</v>
      </c>
      <c r="M165" s="54" t="n">
        <v>-17.8476009</v>
      </c>
      <c r="N165" s="54" t="n">
        <v>0.334955275</v>
      </c>
      <c r="O165" s="54" t="n">
        <v>-5.79903889</v>
      </c>
      <c r="P165" s="52" t="inlineStr">
        <is>
          <t>Gouraud</t>
        </is>
      </c>
      <c r="Q165" s="52" t="inlineStr">
        <is>
          <t>Metal</t>
        </is>
      </c>
      <c r="R165" s="54" t="n">
        <v>0.75</v>
      </c>
      <c r="S165" s="54" t="n">
        <v>0.6</v>
      </c>
      <c r="T165" s="54" t="n">
        <v>0.12</v>
      </c>
      <c r="U165" s="54" t="n">
        <v>0</v>
      </c>
      <c r="V165" s="52" t="inlineStr">
        <is>
          <t>No</t>
        </is>
      </c>
      <c r="W165" s="52" t="inlineStr">
        <is>
          <t>No</t>
        </is>
      </c>
      <c r="X165" s="52" t="inlineStr">
        <is>
          <t>-</t>
        </is>
      </c>
      <c r="Y165" s="52" t="inlineStr">
        <is>
          <t>Wire strand</t>
        </is>
      </c>
    </row>
    <row r="166" outlineLevel="1">
      <c r="A166" s="52" t="inlineStr">
        <is>
          <t>ENV-38</t>
        </is>
      </c>
      <c r="B166" s="52" t="inlineStr">
        <is>
          <t>Environment</t>
        </is>
      </c>
      <c r="C166" s="58" t="inlineStr">
        <is>
          <t>Cylinder</t>
        </is>
      </c>
      <c r="D166" s="60" t="inlineStr">
        <is>
          <t>Fence wire</t>
        </is>
      </c>
      <c r="E166" s="52" t="inlineStr">
        <is>
          <t>ENV-01</t>
        </is>
      </c>
      <c r="F166" s="52" t="n">
        <v>2</v>
      </c>
      <c r="G166" s="54" t="n">
        <v>0.0120000001</v>
      </c>
      <c r="H166" s="54" t="n">
        <v>0.0120000001</v>
      </c>
      <c r="I166" s="54" t="n">
        <v>5.94517565</v>
      </c>
      <c r="J166" s="54" t="n">
        <v>0.859327912</v>
      </c>
      <c r="K166" s="54" t="n">
        <v>162.000015</v>
      </c>
      <c r="L166" s="54" t="n">
        <v>0</v>
      </c>
      <c r="M166" s="54" t="n">
        <v>-17.8476009</v>
      </c>
      <c r="N166" s="54" t="n">
        <v>0.734955311</v>
      </c>
      <c r="O166" s="54" t="n">
        <v>-5.79903889</v>
      </c>
      <c r="P166" s="52" t="inlineStr">
        <is>
          <t>Gouraud</t>
        </is>
      </c>
      <c r="Q166" s="52" t="inlineStr">
        <is>
          <t>Metal</t>
        </is>
      </c>
      <c r="R166" s="54" t="n">
        <v>0.75</v>
      </c>
      <c r="S166" s="54" t="n">
        <v>0.6</v>
      </c>
      <c r="T166" s="54" t="n">
        <v>0.12</v>
      </c>
      <c r="U166" s="54" t="n">
        <v>0</v>
      </c>
      <c r="V166" s="52" t="inlineStr">
        <is>
          <t>No</t>
        </is>
      </c>
      <c r="W166" s="52" t="inlineStr">
        <is>
          <t>No</t>
        </is>
      </c>
      <c r="X166" s="52" t="inlineStr">
        <is>
          <t>-</t>
        </is>
      </c>
      <c r="Y166" s="52" t="inlineStr">
        <is>
          <t>Wire strand</t>
        </is>
      </c>
    </row>
    <row r="167" outlineLevel="1">
      <c r="A167" s="52" t="inlineStr">
        <is>
          <t>ENV-39</t>
        </is>
      </c>
      <c r="B167" s="52" t="inlineStr">
        <is>
          <t>Environment</t>
        </is>
      </c>
      <c r="C167" s="58" t="inlineStr">
        <is>
          <t>Cylinder</t>
        </is>
      </c>
      <c r="D167" s="60" t="inlineStr">
        <is>
          <t>Fence wire</t>
        </is>
      </c>
      <c r="E167" s="52" t="inlineStr">
        <is>
          <t>ENV-01</t>
        </is>
      </c>
      <c r="F167" s="52" t="n">
        <v>2</v>
      </c>
      <c r="G167" s="54" t="n">
        <v>0.0120000001</v>
      </c>
      <c r="H167" s="54" t="n">
        <v>0.0120000001</v>
      </c>
      <c r="I167" s="54" t="n">
        <v>5.94517565</v>
      </c>
      <c r="J167" s="54" t="n">
        <v>0.859327376</v>
      </c>
      <c r="K167" s="54" t="n">
        <v>162.000015</v>
      </c>
      <c r="L167" s="54" t="n">
        <v>0</v>
      </c>
      <c r="M167" s="54" t="n">
        <v>-17.8476009</v>
      </c>
      <c r="N167" s="54" t="n">
        <v>1.13495517</v>
      </c>
      <c r="O167" s="54" t="n">
        <v>-5.79903889</v>
      </c>
      <c r="P167" s="52" t="inlineStr">
        <is>
          <t>Gouraud</t>
        </is>
      </c>
      <c r="Q167" s="52" t="inlineStr">
        <is>
          <t>Metal</t>
        </is>
      </c>
      <c r="R167" s="54" t="n">
        <v>0.75</v>
      </c>
      <c r="S167" s="54" t="n">
        <v>0.6</v>
      </c>
      <c r="T167" s="54" t="n">
        <v>0.12</v>
      </c>
      <c r="U167" s="54" t="n">
        <v>0</v>
      </c>
      <c r="V167" s="52" t="inlineStr">
        <is>
          <t>No</t>
        </is>
      </c>
      <c r="W167" s="52" t="inlineStr">
        <is>
          <t>No</t>
        </is>
      </c>
      <c r="X167" s="52" t="inlineStr">
        <is>
          <t>-</t>
        </is>
      </c>
      <c r="Y167" s="52" t="inlineStr">
        <is>
          <t>Wire strand</t>
        </is>
      </c>
    </row>
    <row r="168" outlineLevel="1">
      <c r="A168" s="52" t="inlineStr">
        <is>
          <t>ENV-40</t>
        </is>
      </c>
      <c r="B168" s="52" t="inlineStr">
        <is>
          <t>Environment</t>
        </is>
      </c>
      <c r="C168" s="58" t="inlineStr">
        <is>
          <t>Cylinder</t>
        </is>
      </c>
      <c r="D168" s="60" t="inlineStr">
        <is>
          <t>Fence wire</t>
        </is>
      </c>
      <c r="E168" s="52" t="inlineStr">
        <is>
          <t>ENV-01</t>
        </is>
      </c>
      <c r="F168" s="52" t="n">
        <v>2</v>
      </c>
      <c r="G168" s="54" t="n">
        <v>0.0120000001</v>
      </c>
      <c r="H168" s="54" t="n">
        <v>0.0120000001</v>
      </c>
      <c r="I168" s="54" t="n">
        <v>5.9446106</v>
      </c>
      <c r="J168" s="54" t="n">
        <v>-0.337213069</v>
      </c>
      <c r="K168" s="54" t="n">
        <v>143.999985</v>
      </c>
      <c r="L168" s="54" t="n">
        <v>0</v>
      </c>
      <c r="M168" s="54" t="n">
        <v>-15.1820774</v>
      </c>
      <c r="N168" s="54" t="n">
        <v>0.30786711</v>
      </c>
      <c r="O168" s="54" t="n">
        <v>-11.0304241</v>
      </c>
      <c r="P168" s="52" t="inlineStr">
        <is>
          <t>Gouraud</t>
        </is>
      </c>
      <c r="Q168" s="52" t="inlineStr">
        <is>
          <t>Metal</t>
        </is>
      </c>
      <c r="R168" s="54" t="n">
        <v>0.75</v>
      </c>
      <c r="S168" s="54" t="n">
        <v>0.6</v>
      </c>
      <c r="T168" s="54" t="n">
        <v>0.12</v>
      </c>
      <c r="U168" s="54" t="n">
        <v>0</v>
      </c>
      <c r="V168" s="52" t="inlineStr">
        <is>
          <t>No</t>
        </is>
      </c>
      <c r="W168" s="52" t="inlineStr">
        <is>
          <t>No</t>
        </is>
      </c>
      <c r="X168" s="52" t="inlineStr">
        <is>
          <t>-</t>
        </is>
      </c>
      <c r="Y168" s="52" t="inlineStr">
        <is>
          <t>Wire strand</t>
        </is>
      </c>
    </row>
    <row r="169" outlineLevel="1">
      <c r="A169" s="52" t="inlineStr">
        <is>
          <t>ENV-41</t>
        </is>
      </c>
      <c r="B169" s="52" t="inlineStr">
        <is>
          <t>Environment</t>
        </is>
      </c>
      <c r="C169" s="58" t="inlineStr">
        <is>
          <t>Cylinder</t>
        </is>
      </c>
      <c r="D169" s="60" t="inlineStr">
        <is>
          <t>Fence wire</t>
        </is>
      </c>
      <c r="E169" s="52" t="inlineStr">
        <is>
          <t>ENV-01</t>
        </is>
      </c>
      <c r="F169" s="52" t="n">
        <v>2</v>
      </c>
      <c r="G169" s="54" t="n">
        <v>0.0120000001</v>
      </c>
      <c r="H169" s="54" t="n">
        <v>0.0120000001</v>
      </c>
      <c r="I169" s="54" t="n">
        <v>5.9446106</v>
      </c>
      <c r="J169" s="54" t="n">
        <v>-0.337213069</v>
      </c>
      <c r="K169" s="54" t="n">
        <v>143.999985</v>
      </c>
      <c r="L169" s="54" t="n">
        <v>0</v>
      </c>
      <c r="M169" s="54" t="n">
        <v>-15.1820774</v>
      </c>
      <c r="N169" s="54" t="n">
        <v>0.707867146</v>
      </c>
      <c r="O169" s="54" t="n">
        <v>-11.0304241</v>
      </c>
      <c r="P169" s="52" t="inlineStr">
        <is>
          <t>Gouraud</t>
        </is>
      </c>
      <c r="Q169" s="52" t="inlineStr">
        <is>
          <t>Metal</t>
        </is>
      </c>
      <c r="R169" s="54" t="n">
        <v>0.75</v>
      </c>
      <c r="S169" s="54" t="n">
        <v>0.6</v>
      </c>
      <c r="T169" s="54" t="n">
        <v>0.12</v>
      </c>
      <c r="U169" s="54" t="n">
        <v>0</v>
      </c>
      <c r="V169" s="52" t="inlineStr">
        <is>
          <t>No</t>
        </is>
      </c>
      <c r="W169" s="52" t="inlineStr">
        <is>
          <t>No</t>
        </is>
      </c>
      <c r="X169" s="52" t="inlineStr">
        <is>
          <t>-</t>
        </is>
      </c>
      <c r="Y169" s="52" t="inlineStr">
        <is>
          <t>Wire strand</t>
        </is>
      </c>
    </row>
    <row r="170" outlineLevel="1">
      <c r="A170" s="52" t="inlineStr">
        <is>
          <t>ENV-42</t>
        </is>
      </c>
      <c r="B170" s="52" t="inlineStr">
        <is>
          <t>Environment</t>
        </is>
      </c>
      <c r="C170" s="58" t="inlineStr">
        <is>
          <t>Cylinder</t>
        </is>
      </c>
      <c r="D170" s="60" t="inlineStr">
        <is>
          <t>Fence wire</t>
        </is>
      </c>
      <c r="E170" s="52" t="inlineStr">
        <is>
          <t>ENV-01</t>
        </is>
      </c>
      <c r="F170" s="52" t="n">
        <v>2</v>
      </c>
      <c r="G170" s="54" t="n">
        <v>0.0120000001</v>
      </c>
      <c r="H170" s="54" t="n">
        <v>0.0120000001</v>
      </c>
      <c r="I170" s="54" t="n">
        <v>5.9446106</v>
      </c>
      <c r="J170" s="54" t="n">
        <v>-0.337213635</v>
      </c>
      <c r="K170" s="54" t="n">
        <v>143.999985</v>
      </c>
      <c r="L170" s="54" t="n">
        <v>0</v>
      </c>
      <c r="M170" s="54" t="n">
        <v>-15.1820774</v>
      </c>
      <c r="N170" s="54" t="n">
        <v>1.10786712</v>
      </c>
      <c r="O170" s="54" t="n">
        <v>-11.0304241</v>
      </c>
      <c r="P170" s="52" t="inlineStr">
        <is>
          <t>Gouraud</t>
        </is>
      </c>
      <c r="Q170" s="52" t="inlineStr">
        <is>
          <t>Metal</t>
        </is>
      </c>
      <c r="R170" s="54" t="n">
        <v>0.75</v>
      </c>
      <c r="S170" s="54" t="n">
        <v>0.6</v>
      </c>
      <c r="T170" s="54" t="n">
        <v>0.12</v>
      </c>
      <c r="U170" s="54" t="n">
        <v>0</v>
      </c>
      <c r="V170" s="52" t="inlineStr">
        <is>
          <t>No</t>
        </is>
      </c>
      <c r="W170" s="52" t="inlineStr">
        <is>
          <t>No</t>
        </is>
      </c>
      <c r="X170" s="52" t="inlineStr">
        <is>
          <t>-</t>
        </is>
      </c>
      <c r="Y170" s="52" t="inlineStr">
        <is>
          <t>Wire strand</t>
        </is>
      </c>
    </row>
    <row r="171" outlineLevel="1">
      <c r="A171" s="52" t="inlineStr">
        <is>
          <t>ENV-43</t>
        </is>
      </c>
      <c r="B171" s="52" t="inlineStr">
        <is>
          <t>Environment</t>
        </is>
      </c>
      <c r="C171" s="58" t="inlineStr">
        <is>
          <t>Cylinder</t>
        </is>
      </c>
      <c r="D171" s="60" t="inlineStr">
        <is>
          <t>Fence wire</t>
        </is>
      </c>
      <c r="E171" s="52" t="inlineStr">
        <is>
          <t>ENV-01</t>
        </is>
      </c>
      <c r="F171" s="52" t="n">
        <v>2</v>
      </c>
      <c r="G171" s="54" t="n">
        <v>0.0120000001</v>
      </c>
      <c r="H171" s="54" t="n">
        <v>0.0120000001</v>
      </c>
      <c r="I171" s="54" t="n">
        <v>5.94472456</v>
      </c>
      <c r="J171" s="54" t="n">
        <v>-0.478620589</v>
      </c>
      <c r="K171" s="54" t="n">
        <v>125.999992</v>
      </c>
      <c r="L171" s="54" t="n">
        <v>0</v>
      </c>
      <c r="M171" s="54" t="n">
        <v>-11.0304222</v>
      </c>
      <c r="N171" s="54" t="n">
        <v>0.350189805</v>
      </c>
      <c r="O171" s="54" t="n">
        <v>-15.1820774</v>
      </c>
      <c r="P171" s="52" t="inlineStr">
        <is>
          <t>Gouraud</t>
        </is>
      </c>
      <c r="Q171" s="52" t="inlineStr">
        <is>
          <t>Metal</t>
        </is>
      </c>
      <c r="R171" s="54" t="n">
        <v>0.75</v>
      </c>
      <c r="S171" s="54" t="n">
        <v>0.6</v>
      </c>
      <c r="T171" s="54" t="n">
        <v>0.12</v>
      </c>
      <c r="U171" s="54" t="n">
        <v>0</v>
      </c>
      <c r="V171" s="52" t="inlineStr">
        <is>
          <t>No</t>
        </is>
      </c>
      <c r="W171" s="52" t="inlineStr">
        <is>
          <t>No</t>
        </is>
      </c>
      <c r="X171" s="52" t="inlineStr">
        <is>
          <t>-</t>
        </is>
      </c>
      <c r="Y171" s="52" t="inlineStr">
        <is>
          <t>Wire strand</t>
        </is>
      </c>
    </row>
    <row r="172" outlineLevel="1">
      <c r="A172" s="52" t="inlineStr">
        <is>
          <t>ENV-44</t>
        </is>
      </c>
      <c r="B172" s="52" t="inlineStr">
        <is>
          <t>Environment</t>
        </is>
      </c>
      <c r="C172" s="58" t="inlineStr">
        <is>
          <t>Cylinder</t>
        </is>
      </c>
      <c r="D172" s="60" t="inlineStr">
        <is>
          <t>Fence wire</t>
        </is>
      </c>
      <c r="E172" s="52" t="inlineStr">
        <is>
          <t>ENV-01</t>
        </is>
      </c>
      <c r="F172" s="52" t="n">
        <v>2</v>
      </c>
      <c r="G172" s="54" t="n">
        <v>0.0120000001</v>
      </c>
      <c r="H172" s="54" t="n">
        <v>0.0120000001</v>
      </c>
      <c r="I172" s="54" t="n">
        <v>5.94472456</v>
      </c>
      <c r="J172" s="54" t="n">
        <v>-0.478620589</v>
      </c>
      <c r="K172" s="54" t="n">
        <v>125.999992</v>
      </c>
      <c r="L172" s="54" t="n">
        <v>0</v>
      </c>
      <c r="M172" s="54" t="n">
        <v>-11.0304222</v>
      </c>
      <c r="N172" s="54" t="n">
        <v>0.750189781</v>
      </c>
      <c r="O172" s="54" t="n">
        <v>-15.1820774</v>
      </c>
      <c r="P172" s="52" t="inlineStr">
        <is>
          <t>Gouraud</t>
        </is>
      </c>
      <c r="Q172" s="52" t="inlineStr">
        <is>
          <t>Metal</t>
        </is>
      </c>
      <c r="R172" s="54" t="n">
        <v>0.75</v>
      </c>
      <c r="S172" s="54" t="n">
        <v>0.6</v>
      </c>
      <c r="T172" s="54" t="n">
        <v>0.12</v>
      </c>
      <c r="U172" s="54" t="n">
        <v>0</v>
      </c>
      <c r="V172" s="52" t="inlineStr">
        <is>
          <t>No</t>
        </is>
      </c>
      <c r="W172" s="52" t="inlineStr">
        <is>
          <t>No</t>
        </is>
      </c>
      <c r="X172" s="52" t="inlineStr">
        <is>
          <t>-</t>
        </is>
      </c>
      <c r="Y172" s="52" t="inlineStr">
        <is>
          <t>Wire strand</t>
        </is>
      </c>
    </row>
    <row r="173" outlineLevel="1">
      <c r="A173" s="52" t="inlineStr">
        <is>
          <t>ENV-45</t>
        </is>
      </c>
      <c r="B173" s="52" t="inlineStr">
        <is>
          <t>Environment</t>
        </is>
      </c>
      <c r="C173" s="58" t="inlineStr">
        <is>
          <t>Cylinder</t>
        </is>
      </c>
      <c r="D173" s="60" t="inlineStr">
        <is>
          <t>Fence wire</t>
        </is>
      </c>
      <c r="E173" s="52" t="inlineStr">
        <is>
          <t>ENV-01</t>
        </is>
      </c>
      <c r="F173" s="52" t="n">
        <v>2</v>
      </c>
      <c r="G173" s="54" t="n">
        <v>0.0120000001</v>
      </c>
      <c r="H173" s="54" t="n">
        <v>0.0120000001</v>
      </c>
      <c r="I173" s="54" t="n">
        <v>5.94472456</v>
      </c>
      <c r="J173" s="54" t="n">
        <v>-0.478619993</v>
      </c>
      <c r="K173" s="54" t="n">
        <v>125.999992</v>
      </c>
      <c r="L173" s="54" t="n">
        <v>0</v>
      </c>
      <c r="M173" s="54" t="n">
        <v>-11.0304222</v>
      </c>
      <c r="N173" s="54" t="n">
        <v>1.15018988</v>
      </c>
      <c r="O173" s="54" t="n">
        <v>-15.1820774</v>
      </c>
      <c r="P173" s="52" t="inlineStr">
        <is>
          <t>Gouraud</t>
        </is>
      </c>
      <c r="Q173" s="52" t="inlineStr">
        <is>
          <t>Metal</t>
        </is>
      </c>
      <c r="R173" s="54" t="n">
        <v>0.75</v>
      </c>
      <c r="S173" s="54" t="n">
        <v>0.6</v>
      </c>
      <c r="T173" s="54" t="n">
        <v>0.12</v>
      </c>
      <c r="U173" s="54" t="n">
        <v>0</v>
      </c>
      <c r="V173" s="52" t="inlineStr">
        <is>
          <t>No</t>
        </is>
      </c>
      <c r="W173" s="52" t="inlineStr">
        <is>
          <t>No</t>
        </is>
      </c>
      <c r="X173" s="52" t="inlineStr">
        <is>
          <t>-</t>
        </is>
      </c>
      <c r="Y173" s="52" t="inlineStr">
        <is>
          <t>Wire strand</t>
        </is>
      </c>
    </row>
    <row r="174" outlineLevel="1">
      <c r="A174" s="52" t="inlineStr">
        <is>
          <t>ENV-46</t>
        </is>
      </c>
      <c r="B174" s="52" t="inlineStr">
        <is>
          <t>Environment</t>
        </is>
      </c>
      <c r="C174" s="58" t="inlineStr">
        <is>
          <t>Cylinder</t>
        </is>
      </c>
      <c r="D174" s="60" t="inlineStr">
        <is>
          <t>Fence wire</t>
        </is>
      </c>
      <c r="E174" s="52" t="inlineStr">
        <is>
          <t>ENV-01</t>
        </is>
      </c>
      <c r="F174" s="52" t="n">
        <v>2</v>
      </c>
      <c r="G174" s="54" t="n">
        <v>0.0120000001</v>
      </c>
      <c r="H174" s="54" t="n">
        <v>0.0120000001</v>
      </c>
      <c r="I174" s="54" t="n">
        <v>5.94468117</v>
      </c>
      <c r="J174" s="54" t="n">
        <v>0.443760455</v>
      </c>
      <c r="K174" s="54" t="n">
        <v>107.999969</v>
      </c>
      <c r="L174" s="54" t="n">
        <v>0</v>
      </c>
      <c r="M174" s="54" t="n">
        <v>-5.79903507</v>
      </c>
      <c r="N174" s="54" t="n">
        <v>0.351998389</v>
      </c>
      <c r="O174" s="54" t="n">
        <v>-17.8476028</v>
      </c>
      <c r="P174" s="52" t="inlineStr">
        <is>
          <t>Gouraud</t>
        </is>
      </c>
      <c r="Q174" s="52" t="inlineStr">
        <is>
          <t>Metal</t>
        </is>
      </c>
      <c r="R174" s="54" t="n">
        <v>0.75</v>
      </c>
      <c r="S174" s="54" t="n">
        <v>0.6</v>
      </c>
      <c r="T174" s="54" t="n">
        <v>0.12</v>
      </c>
      <c r="U174" s="54" t="n">
        <v>0</v>
      </c>
      <c r="V174" s="52" t="inlineStr">
        <is>
          <t>No</t>
        </is>
      </c>
      <c r="W174" s="52" t="inlineStr">
        <is>
          <t>No</t>
        </is>
      </c>
      <c r="X174" s="52" t="inlineStr">
        <is>
          <t>-</t>
        </is>
      </c>
      <c r="Y174" s="52" t="inlineStr">
        <is>
          <t>Wire strand</t>
        </is>
      </c>
    </row>
    <row r="175" outlineLevel="1">
      <c r="A175" s="52" t="inlineStr">
        <is>
          <t>ENV-47</t>
        </is>
      </c>
      <c r="B175" s="52" t="inlineStr">
        <is>
          <t>Environment</t>
        </is>
      </c>
      <c r="C175" s="58" t="inlineStr">
        <is>
          <t>Cylinder</t>
        </is>
      </c>
      <c r="D175" s="60" t="inlineStr">
        <is>
          <t>Fence wire</t>
        </is>
      </c>
      <c r="E175" s="52" t="inlineStr">
        <is>
          <t>ENV-01</t>
        </is>
      </c>
      <c r="F175" s="52" t="n">
        <v>2</v>
      </c>
      <c r="G175" s="54" t="n">
        <v>0.0120000001</v>
      </c>
      <c r="H175" s="54" t="n">
        <v>0.0120000001</v>
      </c>
      <c r="I175" s="54" t="n">
        <v>5.94468117</v>
      </c>
      <c r="J175" s="54" t="n">
        <v>0.443760753</v>
      </c>
      <c r="K175" s="54" t="n">
        <v>107.999969</v>
      </c>
      <c r="L175" s="54" t="n">
        <v>0</v>
      </c>
      <c r="M175" s="54" t="n">
        <v>-5.79903507</v>
      </c>
      <c r="N175" s="54" t="n">
        <v>0.7519983649999999</v>
      </c>
      <c r="O175" s="54" t="n">
        <v>-17.8476028</v>
      </c>
      <c r="P175" s="52" t="inlineStr">
        <is>
          <t>Gouraud</t>
        </is>
      </c>
      <c r="Q175" s="52" t="inlineStr">
        <is>
          <t>Metal</t>
        </is>
      </c>
      <c r="R175" s="54" t="n">
        <v>0.75</v>
      </c>
      <c r="S175" s="54" t="n">
        <v>0.6</v>
      </c>
      <c r="T175" s="54" t="n">
        <v>0.12</v>
      </c>
      <c r="U175" s="54" t="n">
        <v>0</v>
      </c>
      <c r="V175" s="52" t="inlineStr">
        <is>
          <t>No</t>
        </is>
      </c>
      <c r="W175" s="52" t="inlineStr">
        <is>
          <t>No</t>
        </is>
      </c>
      <c r="X175" s="52" t="inlineStr">
        <is>
          <t>-</t>
        </is>
      </c>
      <c r="Y175" s="52" t="inlineStr">
        <is>
          <t>Wire strand</t>
        </is>
      </c>
    </row>
    <row r="176" outlineLevel="1">
      <c r="A176" s="52" t="inlineStr">
        <is>
          <t>ENV-48</t>
        </is>
      </c>
      <c r="B176" s="52" t="inlineStr">
        <is>
          <t>Environment</t>
        </is>
      </c>
      <c r="C176" s="58" t="inlineStr">
        <is>
          <t>Cylinder</t>
        </is>
      </c>
      <c r="D176" s="60" t="inlineStr">
        <is>
          <t>Fence wire</t>
        </is>
      </c>
      <c r="E176" s="52" t="inlineStr">
        <is>
          <t>ENV-01</t>
        </is>
      </c>
      <c r="F176" s="52" t="n">
        <v>2</v>
      </c>
      <c r="G176" s="54" t="n">
        <v>0.0120000001</v>
      </c>
      <c r="H176" s="54" t="n">
        <v>0.0120000001</v>
      </c>
      <c r="I176" s="54" t="n">
        <v>5.94468117</v>
      </c>
      <c r="J176" s="54" t="n">
        <v>0.443760753</v>
      </c>
      <c r="K176" s="54" t="n">
        <v>107.999969</v>
      </c>
      <c r="L176" s="54" t="n">
        <v>0</v>
      </c>
      <c r="M176" s="54" t="n">
        <v>-5.79903507</v>
      </c>
      <c r="N176" s="54" t="n">
        <v>1.15199828</v>
      </c>
      <c r="O176" s="54" t="n">
        <v>-17.8476028</v>
      </c>
      <c r="P176" s="52" t="inlineStr">
        <is>
          <t>Gouraud</t>
        </is>
      </c>
      <c r="Q176" s="52" t="inlineStr">
        <is>
          <t>Metal</t>
        </is>
      </c>
      <c r="R176" s="54" t="n">
        <v>0.75</v>
      </c>
      <c r="S176" s="54" t="n">
        <v>0.6</v>
      </c>
      <c r="T176" s="54" t="n">
        <v>0.12</v>
      </c>
      <c r="U176" s="54" t="n">
        <v>0</v>
      </c>
      <c r="V176" s="52" t="inlineStr">
        <is>
          <t>No</t>
        </is>
      </c>
      <c r="W176" s="52" t="inlineStr">
        <is>
          <t>No</t>
        </is>
      </c>
      <c r="X176" s="52" t="inlineStr">
        <is>
          <t>-</t>
        </is>
      </c>
      <c r="Y176" s="52" t="inlineStr">
        <is>
          <t>Wire strand</t>
        </is>
      </c>
    </row>
    <row r="177" outlineLevel="1">
      <c r="A177" s="52" t="inlineStr">
        <is>
          <t>ENV-49</t>
        </is>
      </c>
      <c r="B177" s="52" t="inlineStr">
        <is>
          <t>Environment</t>
        </is>
      </c>
      <c r="C177" s="58" t="inlineStr">
        <is>
          <t>Cylinder</t>
        </is>
      </c>
      <c r="D177" s="60" t="inlineStr">
        <is>
          <t>Fence wire</t>
        </is>
      </c>
      <c r="E177" s="52" t="inlineStr">
        <is>
          <t>ENV-01</t>
        </is>
      </c>
      <c r="F177" s="52" t="n">
        <v>2</v>
      </c>
      <c r="G177" s="54" t="n">
        <v>0.0120000001</v>
      </c>
      <c r="H177" s="54" t="n">
        <v>0.0120000001</v>
      </c>
      <c r="I177" s="54" t="n">
        <v>5.94452667</v>
      </c>
      <c r="J177" s="54" t="n">
        <v>-0.124314271</v>
      </c>
      <c r="K177" s="54" t="n">
        <v>90</v>
      </c>
      <c r="L177" s="54" t="n">
        <v>0</v>
      </c>
      <c r="M177" s="54" t="n">
        <v>1.1920929e-07</v>
      </c>
      <c r="N177" s="54" t="n">
        <v>0.33542648</v>
      </c>
      <c r="O177" s="54" t="n">
        <v>-18.766077</v>
      </c>
      <c r="P177" s="52" t="inlineStr">
        <is>
          <t>Gouraud</t>
        </is>
      </c>
      <c r="Q177" s="52" t="inlineStr">
        <is>
          <t>Metal</t>
        </is>
      </c>
      <c r="R177" s="54" t="n">
        <v>0.75</v>
      </c>
      <c r="S177" s="54" t="n">
        <v>0.6</v>
      </c>
      <c r="T177" s="54" t="n">
        <v>0.12</v>
      </c>
      <c r="U177" s="54" t="n">
        <v>0</v>
      </c>
      <c r="V177" s="52" t="inlineStr">
        <is>
          <t>No</t>
        </is>
      </c>
      <c r="W177" s="52" t="inlineStr">
        <is>
          <t>No</t>
        </is>
      </c>
      <c r="X177" s="52" t="inlineStr">
        <is>
          <t>-</t>
        </is>
      </c>
      <c r="Y177" s="52" t="inlineStr">
        <is>
          <t>Wire strand</t>
        </is>
      </c>
    </row>
    <row r="178" outlineLevel="1">
      <c r="A178" s="52" t="inlineStr">
        <is>
          <t>ENV-50</t>
        </is>
      </c>
      <c r="B178" s="52" t="inlineStr">
        <is>
          <t>Environment</t>
        </is>
      </c>
      <c r="C178" s="58" t="inlineStr">
        <is>
          <t>Cylinder</t>
        </is>
      </c>
      <c r="D178" s="60" t="inlineStr">
        <is>
          <t>Fence wire</t>
        </is>
      </c>
      <c r="E178" s="52" t="inlineStr">
        <is>
          <t>ENV-01</t>
        </is>
      </c>
      <c r="F178" s="52" t="n">
        <v>2</v>
      </c>
      <c r="G178" s="54" t="n">
        <v>0.0120000001</v>
      </c>
      <c r="H178" s="54" t="n">
        <v>0.0120000001</v>
      </c>
      <c r="I178" s="54" t="n">
        <v>5.94452667</v>
      </c>
      <c r="J178" s="54" t="n">
        <v>-0.124314845</v>
      </c>
      <c r="K178" s="54" t="n">
        <v>90</v>
      </c>
      <c r="L178" s="54" t="n">
        <v>0</v>
      </c>
      <c r="M178" s="54" t="n">
        <v>1.1920929e-07</v>
      </c>
      <c r="N178" s="54" t="n">
        <v>0.735426486</v>
      </c>
      <c r="O178" s="54" t="n">
        <v>-18.766077</v>
      </c>
      <c r="P178" s="52" t="inlineStr">
        <is>
          <t>Gouraud</t>
        </is>
      </c>
      <c r="Q178" s="52" t="inlineStr">
        <is>
          <t>Metal</t>
        </is>
      </c>
      <c r="R178" s="54" t="n">
        <v>0.75</v>
      </c>
      <c r="S178" s="54" t="n">
        <v>0.6</v>
      </c>
      <c r="T178" s="54" t="n">
        <v>0.12</v>
      </c>
      <c r="U178" s="54" t="n">
        <v>0</v>
      </c>
      <c r="V178" s="52" t="inlineStr">
        <is>
          <t>No</t>
        </is>
      </c>
      <c r="W178" s="52" t="inlineStr">
        <is>
          <t>No</t>
        </is>
      </c>
      <c r="X178" s="52" t="inlineStr">
        <is>
          <t>-</t>
        </is>
      </c>
      <c r="Y178" s="52" t="inlineStr">
        <is>
          <t>Wire strand</t>
        </is>
      </c>
    </row>
    <row r="179" outlineLevel="1">
      <c r="A179" s="52" t="inlineStr">
        <is>
          <t>ENV-51</t>
        </is>
      </c>
      <c r="B179" s="52" t="inlineStr">
        <is>
          <t>Environment</t>
        </is>
      </c>
      <c r="C179" s="58" t="inlineStr">
        <is>
          <t>Cylinder</t>
        </is>
      </c>
      <c r="D179" s="60" t="inlineStr">
        <is>
          <t>Fence wire</t>
        </is>
      </c>
      <c r="E179" s="52" t="inlineStr">
        <is>
          <t>ENV-01</t>
        </is>
      </c>
      <c r="F179" s="52" t="n">
        <v>2</v>
      </c>
      <c r="G179" s="54" t="n">
        <v>0.0120000001</v>
      </c>
      <c r="H179" s="54" t="n">
        <v>0.0120000001</v>
      </c>
      <c r="I179" s="54" t="n">
        <v>5.94452667</v>
      </c>
      <c r="J179" s="54" t="n">
        <v>-0.124314845</v>
      </c>
      <c r="K179" s="54" t="n">
        <v>90</v>
      </c>
      <c r="L179" s="54" t="n">
        <v>0</v>
      </c>
      <c r="M179" s="54" t="n">
        <v>1.1920929e-07</v>
      </c>
      <c r="N179" s="54" t="n">
        <v>1.13542652</v>
      </c>
      <c r="O179" s="54" t="n">
        <v>-18.766077</v>
      </c>
      <c r="P179" s="52" t="inlineStr">
        <is>
          <t>Gouraud</t>
        </is>
      </c>
      <c r="Q179" s="52" t="inlineStr">
        <is>
          <t>Metal</t>
        </is>
      </c>
      <c r="R179" s="54" t="n">
        <v>0.75</v>
      </c>
      <c r="S179" s="54" t="n">
        <v>0.6</v>
      </c>
      <c r="T179" s="54" t="n">
        <v>0.12</v>
      </c>
      <c r="U179" s="54" t="n">
        <v>0</v>
      </c>
      <c r="V179" s="52" t="inlineStr">
        <is>
          <t>No</t>
        </is>
      </c>
      <c r="W179" s="52" t="inlineStr">
        <is>
          <t>No</t>
        </is>
      </c>
      <c r="X179" s="52" t="inlineStr">
        <is>
          <t>-</t>
        </is>
      </c>
      <c r="Y179" s="52" t="inlineStr">
        <is>
          <t>Wire strand</t>
        </is>
      </c>
    </row>
    <row r="180" outlineLevel="1">
      <c r="A180" s="52" t="inlineStr">
        <is>
          <t>ENV-52</t>
        </is>
      </c>
      <c r="B180" s="52" t="inlineStr">
        <is>
          <t>Environment</t>
        </is>
      </c>
      <c r="C180" s="58" t="inlineStr">
        <is>
          <t>Cylinder</t>
        </is>
      </c>
      <c r="D180" s="60" t="inlineStr">
        <is>
          <t>Fence wire</t>
        </is>
      </c>
      <c r="E180" s="52" t="inlineStr">
        <is>
          <t>ENV-01</t>
        </is>
      </c>
      <c r="F180" s="52" t="n">
        <v>2</v>
      </c>
      <c r="G180" s="54" t="n">
        <v>0.0120000001</v>
      </c>
      <c r="H180" s="54" t="n">
        <v>0.0120000001</v>
      </c>
      <c r="I180" s="54" t="n">
        <v>5.9445138</v>
      </c>
      <c r="J180" s="54" t="n">
        <v>-0.03858741</v>
      </c>
      <c r="K180" s="54" t="n">
        <v>71.9999924</v>
      </c>
      <c r="L180" s="54" t="n">
        <v>0</v>
      </c>
      <c r="M180" s="54" t="n">
        <v>5.79903984</v>
      </c>
      <c r="N180" s="54" t="n">
        <v>0.343877137</v>
      </c>
      <c r="O180" s="54" t="n">
        <v>-17.847599</v>
      </c>
      <c r="P180" s="52" t="inlineStr">
        <is>
          <t>Gouraud</t>
        </is>
      </c>
      <c r="Q180" s="52" t="inlineStr">
        <is>
          <t>Metal</t>
        </is>
      </c>
      <c r="R180" s="54" t="n">
        <v>0.75</v>
      </c>
      <c r="S180" s="54" t="n">
        <v>0.6</v>
      </c>
      <c r="T180" s="54" t="n">
        <v>0.12</v>
      </c>
      <c r="U180" s="54" t="n">
        <v>0</v>
      </c>
      <c r="V180" s="52" t="inlineStr">
        <is>
          <t>No</t>
        </is>
      </c>
      <c r="W180" s="52" t="inlineStr">
        <is>
          <t>No</t>
        </is>
      </c>
      <c r="X180" s="52" t="inlineStr">
        <is>
          <t>-</t>
        </is>
      </c>
      <c r="Y180" s="52" t="inlineStr">
        <is>
          <t>Wire strand</t>
        </is>
      </c>
    </row>
    <row r="181" outlineLevel="1">
      <c r="A181" s="52" t="inlineStr">
        <is>
          <t>ENV-53</t>
        </is>
      </c>
      <c r="B181" s="52" t="inlineStr">
        <is>
          <t>Environment</t>
        </is>
      </c>
      <c r="C181" s="58" t="inlineStr">
        <is>
          <t>Cylinder</t>
        </is>
      </c>
      <c r="D181" s="60" t="inlineStr">
        <is>
          <t>Fence wire</t>
        </is>
      </c>
      <c r="E181" s="52" t="inlineStr">
        <is>
          <t>ENV-01</t>
        </is>
      </c>
      <c r="F181" s="52" t="n">
        <v>2</v>
      </c>
      <c r="G181" s="54" t="n">
        <v>0.0120000001</v>
      </c>
      <c r="H181" s="54" t="n">
        <v>0.0120000001</v>
      </c>
      <c r="I181" s="54" t="n">
        <v>5.9445138</v>
      </c>
      <c r="J181" s="54" t="n">
        <v>-0.0385871194</v>
      </c>
      <c r="K181" s="54" t="n">
        <v>71.9999924</v>
      </c>
      <c r="L181" s="54" t="n">
        <v>0</v>
      </c>
      <c r="M181" s="54" t="n">
        <v>5.79903984</v>
      </c>
      <c r="N181" s="54" t="n">
        <v>0.743877172</v>
      </c>
      <c r="O181" s="54" t="n">
        <v>-17.847599</v>
      </c>
      <c r="P181" s="52" t="inlineStr">
        <is>
          <t>Gouraud</t>
        </is>
      </c>
      <c r="Q181" s="52" t="inlineStr">
        <is>
          <t>Metal</t>
        </is>
      </c>
      <c r="R181" s="54" t="n">
        <v>0.75</v>
      </c>
      <c r="S181" s="54" t="n">
        <v>0.6</v>
      </c>
      <c r="T181" s="54" t="n">
        <v>0.12</v>
      </c>
      <c r="U181" s="54" t="n">
        <v>0</v>
      </c>
      <c r="V181" s="52" t="inlineStr">
        <is>
          <t>No</t>
        </is>
      </c>
      <c r="W181" s="52" t="inlineStr">
        <is>
          <t>No</t>
        </is>
      </c>
      <c r="X181" s="52" t="inlineStr">
        <is>
          <t>-</t>
        </is>
      </c>
      <c r="Y181" s="52" t="inlineStr">
        <is>
          <t>Wire strand</t>
        </is>
      </c>
    </row>
    <row r="182" outlineLevel="1">
      <c r="A182" s="52" t="inlineStr">
        <is>
          <t>ENV-54</t>
        </is>
      </c>
      <c r="B182" s="52" t="inlineStr">
        <is>
          <t>Environment</t>
        </is>
      </c>
      <c r="C182" s="58" t="inlineStr">
        <is>
          <t>Cylinder</t>
        </is>
      </c>
      <c r="D182" s="60" t="inlineStr">
        <is>
          <t>Fence wire</t>
        </is>
      </c>
      <c r="E182" s="52" t="inlineStr">
        <is>
          <t>ENV-01</t>
        </is>
      </c>
      <c r="F182" s="52" t="n">
        <v>2</v>
      </c>
      <c r="G182" s="54" t="n">
        <v>0.0120000001</v>
      </c>
      <c r="H182" s="54" t="n">
        <v>0.0120000001</v>
      </c>
      <c r="I182" s="54" t="n">
        <v>5.9445138</v>
      </c>
      <c r="J182" s="54" t="n">
        <v>-0.0385865457</v>
      </c>
      <c r="K182" s="54" t="n">
        <v>71.9999924</v>
      </c>
      <c r="L182" s="54" t="n">
        <v>0</v>
      </c>
      <c r="M182" s="54" t="n">
        <v>5.79903984</v>
      </c>
      <c r="N182" s="54" t="n">
        <v>1.14387703</v>
      </c>
      <c r="O182" s="54" t="n">
        <v>-17.847599</v>
      </c>
      <c r="P182" s="52" t="inlineStr">
        <is>
          <t>Gouraud</t>
        </is>
      </c>
      <c r="Q182" s="52" t="inlineStr">
        <is>
          <t>Metal</t>
        </is>
      </c>
      <c r="R182" s="54" t="n">
        <v>0.75</v>
      </c>
      <c r="S182" s="54" t="n">
        <v>0.6</v>
      </c>
      <c r="T182" s="54" t="n">
        <v>0.12</v>
      </c>
      <c r="U182" s="54" t="n">
        <v>0</v>
      </c>
      <c r="V182" s="52" t="inlineStr">
        <is>
          <t>No</t>
        </is>
      </c>
      <c r="W182" s="52" t="inlineStr">
        <is>
          <t>No</t>
        </is>
      </c>
      <c r="X182" s="52" t="inlineStr">
        <is>
          <t>-</t>
        </is>
      </c>
      <c r="Y182" s="52" t="inlineStr">
        <is>
          <t>Wire strand</t>
        </is>
      </c>
    </row>
    <row r="183" outlineLevel="1">
      <c r="A183" s="52" t="inlineStr">
        <is>
          <t>ENV-55</t>
        </is>
      </c>
      <c r="B183" s="52" t="inlineStr">
        <is>
          <t>Environment</t>
        </is>
      </c>
      <c r="C183" s="58" t="inlineStr">
        <is>
          <t>Cylinder</t>
        </is>
      </c>
      <c r="D183" s="60" t="inlineStr">
        <is>
          <t>Fence wire</t>
        </is>
      </c>
      <c r="E183" s="52" t="inlineStr">
        <is>
          <t>ENV-01</t>
        </is>
      </c>
      <c r="F183" s="52" t="n">
        <v>2</v>
      </c>
      <c r="G183" s="54" t="n">
        <v>0.0120000001</v>
      </c>
      <c r="H183" s="54" t="n">
        <v>0.0120000001</v>
      </c>
      <c r="I183" s="54" t="n">
        <v>5.94460249</v>
      </c>
      <c r="J183" s="54" t="n">
        <v>-0.332245559</v>
      </c>
      <c r="K183" s="54" t="n">
        <v>54.0000076</v>
      </c>
      <c r="L183" s="54" t="n">
        <v>0</v>
      </c>
      <c r="M183" s="54" t="n">
        <v>11.0304251</v>
      </c>
      <c r="N183" s="54" t="n">
        <v>0.363114476</v>
      </c>
      <c r="O183" s="54" t="n">
        <v>-15.1820755</v>
      </c>
      <c r="P183" s="52" t="inlineStr">
        <is>
          <t>Gouraud</t>
        </is>
      </c>
      <c r="Q183" s="52" t="inlineStr">
        <is>
          <t>Metal</t>
        </is>
      </c>
      <c r="R183" s="54" t="n">
        <v>0.75</v>
      </c>
      <c r="S183" s="54" t="n">
        <v>0.6</v>
      </c>
      <c r="T183" s="54" t="n">
        <v>0.12</v>
      </c>
      <c r="U183" s="54" t="n">
        <v>0</v>
      </c>
      <c r="V183" s="52" t="inlineStr">
        <is>
          <t>No</t>
        </is>
      </c>
      <c r="W183" s="52" t="inlineStr">
        <is>
          <t>No</t>
        </is>
      </c>
      <c r="X183" s="52" t="inlineStr">
        <is>
          <t>-</t>
        </is>
      </c>
      <c r="Y183" s="52" t="inlineStr">
        <is>
          <t>Wire strand</t>
        </is>
      </c>
    </row>
    <row r="184" outlineLevel="1">
      <c r="A184" s="52" t="inlineStr">
        <is>
          <t>ENV-56</t>
        </is>
      </c>
      <c r="B184" s="52" t="inlineStr">
        <is>
          <t>Environment</t>
        </is>
      </c>
      <c r="C184" s="58" t="inlineStr">
        <is>
          <t>Cylinder</t>
        </is>
      </c>
      <c r="D184" s="60" t="inlineStr">
        <is>
          <t>Fence wire</t>
        </is>
      </c>
      <c r="E184" s="52" t="inlineStr">
        <is>
          <t>ENV-01</t>
        </is>
      </c>
      <c r="F184" s="52" t="n">
        <v>2</v>
      </c>
      <c r="G184" s="54" t="n">
        <v>0.0120000001</v>
      </c>
      <c r="H184" s="54" t="n">
        <v>0.0120000001</v>
      </c>
      <c r="I184" s="54" t="n">
        <v>5.94460249</v>
      </c>
      <c r="J184" s="54" t="n">
        <v>-0.33224526</v>
      </c>
      <c r="K184" s="54" t="n">
        <v>54.0000076</v>
      </c>
      <c r="L184" s="54" t="n">
        <v>0</v>
      </c>
      <c r="M184" s="54" t="n">
        <v>11.0304251</v>
      </c>
      <c r="N184" s="54" t="n">
        <v>0.7631144520000001</v>
      </c>
      <c r="O184" s="54" t="n">
        <v>-15.1820755</v>
      </c>
      <c r="P184" s="52" t="inlineStr">
        <is>
          <t>Gouraud</t>
        </is>
      </c>
      <c r="Q184" s="52" t="inlineStr">
        <is>
          <t>Metal</t>
        </is>
      </c>
      <c r="R184" s="54" t="n">
        <v>0.75</v>
      </c>
      <c r="S184" s="54" t="n">
        <v>0.6</v>
      </c>
      <c r="T184" s="54" t="n">
        <v>0.12</v>
      </c>
      <c r="U184" s="54" t="n">
        <v>0</v>
      </c>
      <c r="V184" s="52" t="inlineStr">
        <is>
          <t>No</t>
        </is>
      </c>
      <c r="W184" s="52" t="inlineStr">
        <is>
          <t>No</t>
        </is>
      </c>
      <c r="X184" s="52" t="inlineStr">
        <is>
          <t>-</t>
        </is>
      </c>
      <c r="Y184" s="52" t="inlineStr">
        <is>
          <t>Wire strand</t>
        </is>
      </c>
    </row>
    <row r="185" outlineLevel="1">
      <c r="A185" s="52" t="inlineStr">
        <is>
          <t>ENV-57</t>
        </is>
      </c>
      <c r="B185" s="52" t="inlineStr">
        <is>
          <t>Environment</t>
        </is>
      </c>
      <c r="C185" s="58" t="inlineStr">
        <is>
          <t>Cylinder</t>
        </is>
      </c>
      <c r="D185" s="60" t="inlineStr">
        <is>
          <t>Fence wire</t>
        </is>
      </c>
      <c r="E185" s="52" t="inlineStr">
        <is>
          <t>ENV-01</t>
        </is>
      </c>
      <c r="F185" s="52" t="n">
        <v>2</v>
      </c>
      <c r="G185" s="54" t="n">
        <v>0.0120000001</v>
      </c>
      <c r="H185" s="54" t="n">
        <v>0.0120000001</v>
      </c>
      <c r="I185" s="54" t="n">
        <v>5.94460249</v>
      </c>
      <c r="J185" s="54" t="n">
        <v>-0.332245857</v>
      </c>
      <c r="K185" s="54" t="n">
        <v>54.0000076</v>
      </c>
      <c r="L185" s="54" t="n">
        <v>0</v>
      </c>
      <c r="M185" s="54" t="n">
        <v>11.0304251</v>
      </c>
      <c r="N185" s="54" t="n">
        <v>1.16311443</v>
      </c>
      <c r="O185" s="54" t="n">
        <v>-15.1820755</v>
      </c>
      <c r="P185" s="52" t="inlineStr">
        <is>
          <t>Gouraud</t>
        </is>
      </c>
      <c r="Q185" s="52" t="inlineStr">
        <is>
          <t>Metal</t>
        </is>
      </c>
      <c r="R185" s="54" t="n">
        <v>0.75</v>
      </c>
      <c r="S185" s="54" t="n">
        <v>0.6</v>
      </c>
      <c r="T185" s="54" t="n">
        <v>0.12</v>
      </c>
      <c r="U185" s="54" t="n">
        <v>0</v>
      </c>
      <c r="V185" s="52" t="inlineStr">
        <is>
          <t>No</t>
        </is>
      </c>
      <c r="W185" s="52" t="inlineStr">
        <is>
          <t>No</t>
        </is>
      </c>
      <c r="X185" s="52" t="inlineStr">
        <is>
          <t>-</t>
        </is>
      </c>
      <c r="Y185" s="52" t="inlineStr">
        <is>
          <t>Wire strand</t>
        </is>
      </c>
    </row>
    <row r="186" outlineLevel="1">
      <c r="A186" s="52" t="inlineStr">
        <is>
          <t>ENV-58</t>
        </is>
      </c>
      <c r="B186" s="52" t="inlineStr">
        <is>
          <t>Environment</t>
        </is>
      </c>
      <c r="C186" s="58" t="inlineStr">
        <is>
          <t>Cylinder</t>
        </is>
      </c>
      <c r="D186" s="60" t="inlineStr">
        <is>
          <t>Fence wire</t>
        </is>
      </c>
      <c r="E186" s="52" t="inlineStr">
        <is>
          <t>ENV-01</t>
        </is>
      </c>
      <c r="F186" s="52" t="n">
        <v>2</v>
      </c>
      <c r="G186" s="54" t="n">
        <v>0.0120000001</v>
      </c>
      <c r="H186" s="54" t="n">
        <v>0.0120000001</v>
      </c>
      <c r="I186" s="54" t="n">
        <v>5.94879866</v>
      </c>
      <c r="J186" s="54" t="n">
        <v>2.17522097</v>
      </c>
      <c r="K186" s="54" t="n">
        <v>36.0000114</v>
      </c>
      <c r="L186" s="54" t="n">
        <v>0</v>
      </c>
      <c r="M186" s="54" t="n">
        <v>15.1820755</v>
      </c>
      <c r="N186" s="54" t="n">
        <v>0.267454863</v>
      </c>
      <c r="O186" s="54" t="n">
        <v>-11.030426</v>
      </c>
      <c r="P186" s="52" t="inlineStr">
        <is>
          <t>Gouraud</t>
        </is>
      </c>
      <c r="Q186" s="52" t="inlineStr">
        <is>
          <t>Metal</t>
        </is>
      </c>
      <c r="R186" s="54" t="n">
        <v>0.75</v>
      </c>
      <c r="S186" s="54" t="n">
        <v>0.6</v>
      </c>
      <c r="T186" s="54" t="n">
        <v>0.12</v>
      </c>
      <c r="U186" s="54" t="n">
        <v>0</v>
      </c>
      <c r="V186" s="52" t="inlineStr">
        <is>
          <t>No</t>
        </is>
      </c>
      <c r="W186" s="52" t="inlineStr">
        <is>
          <t>No</t>
        </is>
      </c>
      <c r="X186" s="52" t="inlineStr">
        <is>
          <t>-</t>
        </is>
      </c>
      <c r="Y186" s="52" t="inlineStr">
        <is>
          <t>Wire strand</t>
        </is>
      </c>
    </row>
    <row r="187" outlineLevel="1">
      <c r="A187" s="52" t="inlineStr">
        <is>
          <t>ENV-59</t>
        </is>
      </c>
      <c r="B187" s="52" t="inlineStr">
        <is>
          <t>Environment</t>
        </is>
      </c>
      <c r="C187" s="58" t="inlineStr">
        <is>
          <t>Cylinder</t>
        </is>
      </c>
      <c r="D187" s="60" t="inlineStr">
        <is>
          <t>Fence wire</t>
        </is>
      </c>
      <c r="E187" s="52" t="inlineStr">
        <is>
          <t>ENV-01</t>
        </is>
      </c>
      <c r="F187" s="52" t="n">
        <v>2</v>
      </c>
      <c r="G187" s="54" t="n">
        <v>0.0120000001</v>
      </c>
      <c r="H187" s="54" t="n">
        <v>0.0120000001</v>
      </c>
      <c r="I187" s="54" t="n">
        <v>5.94879866</v>
      </c>
      <c r="J187" s="54" t="n">
        <v>2.17522073</v>
      </c>
      <c r="K187" s="54" t="n">
        <v>36.0000114</v>
      </c>
      <c r="L187" s="54" t="n">
        <v>0</v>
      </c>
      <c r="M187" s="54" t="n">
        <v>15.1820755</v>
      </c>
      <c r="N187" s="54" t="n">
        <v>0.667454839</v>
      </c>
      <c r="O187" s="54" t="n">
        <v>-11.030426</v>
      </c>
      <c r="P187" s="52" t="inlineStr">
        <is>
          <t>Gouraud</t>
        </is>
      </c>
      <c r="Q187" s="52" t="inlineStr">
        <is>
          <t>Metal</t>
        </is>
      </c>
      <c r="R187" s="54" t="n">
        <v>0.75</v>
      </c>
      <c r="S187" s="54" t="n">
        <v>0.6</v>
      </c>
      <c r="T187" s="54" t="n">
        <v>0.12</v>
      </c>
      <c r="U187" s="54" t="n">
        <v>0</v>
      </c>
      <c r="V187" s="52" t="inlineStr">
        <is>
          <t>No</t>
        </is>
      </c>
      <c r="W187" s="52" t="inlineStr">
        <is>
          <t>No</t>
        </is>
      </c>
      <c r="X187" s="52" t="inlineStr">
        <is>
          <t>-</t>
        </is>
      </c>
      <c r="Y187" s="52" t="inlineStr">
        <is>
          <t>Wire strand</t>
        </is>
      </c>
    </row>
    <row r="188" outlineLevel="1">
      <c r="A188" s="52" t="inlineStr">
        <is>
          <t>ENV-60</t>
        </is>
      </c>
      <c r="B188" s="52" t="inlineStr">
        <is>
          <t>Environment</t>
        </is>
      </c>
      <c r="C188" s="58" t="inlineStr">
        <is>
          <t>Cylinder</t>
        </is>
      </c>
      <c r="D188" s="60" t="inlineStr">
        <is>
          <t>Fence wire</t>
        </is>
      </c>
      <c r="E188" s="52" t="inlineStr">
        <is>
          <t>ENV-01</t>
        </is>
      </c>
      <c r="F188" s="52" t="n">
        <v>2</v>
      </c>
      <c r="G188" s="54" t="n">
        <v>0.0120000001</v>
      </c>
      <c r="H188" s="54" t="n">
        <v>0.0120000001</v>
      </c>
      <c r="I188" s="54" t="n">
        <v>5.94879866</v>
      </c>
      <c r="J188" s="54" t="n">
        <v>2.17522073</v>
      </c>
      <c r="K188" s="54" t="n">
        <v>36.0000114</v>
      </c>
      <c r="L188" s="54" t="n">
        <v>0</v>
      </c>
      <c r="M188" s="54" t="n">
        <v>15.1820755</v>
      </c>
      <c r="N188" s="54" t="n">
        <v>1.06745481</v>
      </c>
      <c r="O188" s="54" t="n">
        <v>-11.030426</v>
      </c>
      <c r="P188" s="52" t="inlineStr">
        <is>
          <t>Gouraud</t>
        </is>
      </c>
      <c r="Q188" s="52" t="inlineStr">
        <is>
          <t>Metal</t>
        </is>
      </c>
      <c r="R188" s="54" t="n">
        <v>0.75</v>
      </c>
      <c r="S188" s="54" t="n">
        <v>0.6</v>
      </c>
      <c r="T188" s="54" t="n">
        <v>0.12</v>
      </c>
      <c r="U188" s="54" t="n">
        <v>0</v>
      </c>
      <c r="V188" s="52" t="inlineStr">
        <is>
          <t>No</t>
        </is>
      </c>
      <c r="W188" s="52" t="inlineStr">
        <is>
          <t>No</t>
        </is>
      </c>
      <c r="X188" s="52" t="inlineStr">
        <is>
          <t>-</t>
        </is>
      </c>
      <c r="Y188" s="52" t="inlineStr">
        <is>
          <t>Wire strand</t>
        </is>
      </c>
    </row>
    <row r="189" outlineLevel="1">
      <c r="A189" s="52" t="inlineStr">
        <is>
          <t>ENV-61</t>
        </is>
      </c>
      <c r="B189" s="52" t="inlineStr">
        <is>
          <t>Environment</t>
        </is>
      </c>
      <c r="C189" s="58" t="inlineStr">
        <is>
          <t>Cylinder</t>
        </is>
      </c>
      <c r="D189" s="60" t="inlineStr">
        <is>
          <t>Fence wire</t>
        </is>
      </c>
      <c r="E189" s="52" t="inlineStr">
        <is>
          <t>ENV-01</t>
        </is>
      </c>
      <c r="F189" s="52" t="n">
        <v>2</v>
      </c>
      <c r="G189" s="54" t="n">
        <v>0.0120000001</v>
      </c>
      <c r="H189" s="54" t="n">
        <v>0.0120000001</v>
      </c>
      <c r="I189" s="54" t="n">
        <v>5.94771767</v>
      </c>
      <c r="J189" s="54" t="n">
        <v>-1.87848592</v>
      </c>
      <c r="K189" s="54" t="n">
        <v>17.9999771</v>
      </c>
      <c r="L189" s="54" t="n">
        <v>0</v>
      </c>
      <c r="M189" s="54" t="n">
        <v>17.8476028</v>
      </c>
      <c r="N189" s="54" t="n">
        <v>0.252042383</v>
      </c>
      <c r="O189" s="54" t="n">
        <v>-5.79903221</v>
      </c>
      <c r="P189" s="52" t="inlineStr">
        <is>
          <t>Gouraud</t>
        </is>
      </c>
      <c r="Q189" s="52" t="inlineStr">
        <is>
          <t>Metal</t>
        </is>
      </c>
      <c r="R189" s="54" t="n">
        <v>0.75</v>
      </c>
      <c r="S189" s="54" t="n">
        <v>0.6</v>
      </c>
      <c r="T189" s="54" t="n">
        <v>0.12</v>
      </c>
      <c r="U189" s="54" t="n">
        <v>0</v>
      </c>
      <c r="V189" s="52" t="inlineStr">
        <is>
          <t>No</t>
        </is>
      </c>
      <c r="W189" s="52" t="inlineStr">
        <is>
          <t>No</t>
        </is>
      </c>
      <c r="X189" s="52" t="inlineStr">
        <is>
          <t>-</t>
        </is>
      </c>
      <c r="Y189" s="52" t="inlineStr">
        <is>
          <t>Wire strand</t>
        </is>
      </c>
    </row>
    <row r="190" outlineLevel="1">
      <c r="A190" s="52" t="inlineStr">
        <is>
          <t>ENV-62</t>
        </is>
      </c>
      <c r="B190" s="52" t="inlineStr">
        <is>
          <t>Environment</t>
        </is>
      </c>
      <c r="C190" s="58" t="inlineStr">
        <is>
          <t>Cylinder</t>
        </is>
      </c>
      <c r="D190" s="60" t="inlineStr">
        <is>
          <t>Fence wire</t>
        </is>
      </c>
      <c r="E190" s="52" t="inlineStr">
        <is>
          <t>ENV-01</t>
        </is>
      </c>
      <c r="F190" s="52" t="n">
        <v>2</v>
      </c>
      <c r="G190" s="54" t="n">
        <v>0.0120000001</v>
      </c>
      <c r="H190" s="54" t="n">
        <v>0.0120000001</v>
      </c>
      <c r="I190" s="54" t="n">
        <v>5.94771767</v>
      </c>
      <c r="J190" s="54" t="n">
        <v>-1.87848592</v>
      </c>
      <c r="K190" s="54" t="n">
        <v>17.9999771</v>
      </c>
      <c r="L190" s="54" t="n">
        <v>0</v>
      </c>
      <c r="M190" s="54" t="n">
        <v>17.8476028</v>
      </c>
      <c r="N190" s="54" t="n">
        <v>0.652042389</v>
      </c>
      <c r="O190" s="54" t="n">
        <v>-5.79903221</v>
      </c>
      <c r="P190" s="52" t="inlineStr">
        <is>
          <t>Gouraud</t>
        </is>
      </c>
      <c r="Q190" s="52" t="inlineStr">
        <is>
          <t>Metal</t>
        </is>
      </c>
      <c r="R190" s="54" t="n">
        <v>0.75</v>
      </c>
      <c r="S190" s="54" t="n">
        <v>0.6</v>
      </c>
      <c r="T190" s="54" t="n">
        <v>0.12</v>
      </c>
      <c r="U190" s="54" t="n">
        <v>0</v>
      </c>
      <c r="V190" s="52" t="inlineStr">
        <is>
          <t>No</t>
        </is>
      </c>
      <c r="W190" s="52" t="inlineStr">
        <is>
          <t>No</t>
        </is>
      </c>
      <c r="X190" s="52" t="inlineStr">
        <is>
          <t>-</t>
        </is>
      </c>
      <c r="Y190" s="52" t="inlineStr">
        <is>
          <t>Wire strand</t>
        </is>
      </c>
    </row>
    <row r="191" outlineLevel="1">
      <c r="A191" s="52" t="inlineStr">
        <is>
          <t>ENV-63</t>
        </is>
      </c>
      <c r="B191" s="52" t="inlineStr">
        <is>
          <t>Environment</t>
        </is>
      </c>
      <c r="C191" s="58" t="inlineStr">
        <is>
          <t>Cylinder</t>
        </is>
      </c>
      <c r="D191" s="60" t="inlineStr">
        <is>
          <t>Fence wire</t>
        </is>
      </c>
      <c r="E191" s="52" t="inlineStr">
        <is>
          <t>ENV-01</t>
        </is>
      </c>
      <c r="F191" s="52" t="n">
        <v>2</v>
      </c>
      <c r="G191" s="54" t="n">
        <v>0.0120000001</v>
      </c>
      <c r="H191" s="54" t="n">
        <v>0.0120000001</v>
      </c>
      <c r="I191" s="54" t="n">
        <v>5.94771767</v>
      </c>
      <c r="J191" s="54" t="n">
        <v>-1.87848639</v>
      </c>
      <c r="K191" s="54" t="n">
        <v>17.9999771</v>
      </c>
      <c r="L191" s="54" t="n">
        <v>0</v>
      </c>
      <c r="M191" s="54" t="n">
        <v>17.8476028</v>
      </c>
      <c r="N191" s="54" t="n">
        <v>1.05204237</v>
      </c>
      <c r="O191" s="54" t="n">
        <v>-5.79903221</v>
      </c>
      <c r="P191" s="52" t="inlineStr">
        <is>
          <t>Gouraud</t>
        </is>
      </c>
      <c r="Q191" s="52" t="inlineStr">
        <is>
          <t>Metal</t>
        </is>
      </c>
      <c r="R191" s="54" t="n">
        <v>0.75</v>
      </c>
      <c r="S191" s="54" t="n">
        <v>0.6</v>
      </c>
      <c r="T191" s="54" t="n">
        <v>0.12</v>
      </c>
      <c r="U191" s="54" t="n">
        <v>0</v>
      </c>
      <c r="V191" s="52" t="inlineStr">
        <is>
          <t>No</t>
        </is>
      </c>
      <c r="W191" s="52" t="inlineStr">
        <is>
          <t>No</t>
        </is>
      </c>
      <c r="X191" s="52" t="inlineStr">
        <is>
          <t>-</t>
        </is>
      </c>
      <c r="Y191" s="52" t="inlineStr">
        <is>
          <t>Wire strand</t>
        </is>
      </c>
    </row>
    <row r="192" outlineLevel="1">
      <c r="A192" s="52" t="inlineStr">
        <is>
          <t>ENV-64</t>
        </is>
      </c>
      <c r="B192" s="52" t="inlineStr">
        <is>
          <t>Environment</t>
        </is>
      </c>
      <c r="C192" s="58" t="inlineStr">
        <is>
          <t>Cylinder</t>
        </is>
      </c>
      <c r="D192" s="60" t="inlineStr">
        <is>
          <t>Fence wire</t>
        </is>
      </c>
      <c r="E192" s="52" t="inlineStr">
        <is>
          <t>ENV-01</t>
        </is>
      </c>
      <c r="F192" s="52" t="n">
        <v>2</v>
      </c>
      <c r="G192" s="54" t="n">
        <v>0.0120000001</v>
      </c>
      <c r="H192" s="54" t="n">
        <v>0.0120000001</v>
      </c>
      <c r="I192" s="54" t="n">
        <v>5.94479465</v>
      </c>
      <c r="J192" s="54" t="n">
        <v>0.57582289</v>
      </c>
      <c r="K192" s="54" t="n">
        <v>-1.83839056e-05</v>
      </c>
      <c r="L192" s="54" t="n">
        <v>0</v>
      </c>
      <c r="M192" s="54" t="n">
        <v>18.7660789</v>
      </c>
      <c r="N192" s="54" t="n">
        <v>0.319653034</v>
      </c>
      <c r="O192" s="54" t="n">
        <v>3.21865082e-06</v>
      </c>
      <c r="P192" s="52" t="inlineStr">
        <is>
          <t>Gouraud</t>
        </is>
      </c>
      <c r="Q192" s="52" t="inlineStr">
        <is>
          <t>Metal</t>
        </is>
      </c>
      <c r="R192" s="54" t="n">
        <v>0.75</v>
      </c>
      <c r="S192" s="54" t="n">
        <v>0.6</v>
      </c>
      <c r="T192" s="54" t="n">
        <v>0.12</v>
      </c>
      <c r="U192" s="54" t="n">
        <v>0</v>
      </c>
      <c r="V192" s="52" t="inlineStr">
        <is>
          <t>No</t>
        </is>
      </c>
      <c r="W192" s="52" t="inlineStr">
        <is>
          <t>No</t>
        </is>
      </c>
      <c r="X192" s="52" t="inlineStr">
        <is>
          <t>-</t>
        </is>
      </c>
      <c r="Y192" s="52" t="inlineStr">
        <is>
          <t>Wire strand</t>
        </is>
      </c>
    </row>
    <row r="193" outlineLevel="1">
      <c r="A193" s="52" t="inlineStr">
        <is>
          <t>ENV-65</t>
        </is>
      </c>
      <c r="B193" s="52" t="inlineStr">
        <is>
          <t>Environment</t>
        </is>
      </c>
      <c r="C193" s="58" t="inlineStr">
        <is>
          <t>Cylinder</t>
        </is>
      </c>
      <c r="D193" s="60" t="inlineStr">
        <is>
          <t>Fence wire</t>
        </is>
      </c>
      <c r="E193" s="52" t="inlineStr">
        <is>
          <t>ENV-01</t>
        </is>
      </c>
      <c r="F193" s="52" t="n">
        <v>2</v>
      </c>
      <c r="G193" s="54" t="n">
        <v>0.0120000001</v>
      </c>
      <c r="H193" s="54" t="n">
        <v>0.0120000001</v>
      </c>
      <c r="I193" s="54" t="n">
        <v>5.94479465</v>
      </c>
      <c r="J193" s="54" t="n">
        <v>0.575822532</v>
      </c>
      <c r="K193" s="54" t="n">
        <v>-1.83839056e-05</v>
      </c>
      <c r="L193" s="54" t="n">
        <v>0</v>
      </c>
      <c r="M193" s="54" t="n">
        <v>18.7660789</v>
      </c>
      <c r="N193" s="54" t="n">
        <v>0.71965301</v>
      </c>
      <c r="O193" s="54" t="n">
        <v>3.21865082e-06</v>
      </c>
      <c r="P193" s="52" t="inlineStr">
        <is>
          <t>Gouraud</t>
        </is>
      </c>
      <c r="Q193" s="52" t="inlineStr">
        <is>
          <t>Metal</t>
        </is>
      </c>
      <c r="R193" s="54" t="n">
        <v>0.75</v>
      </c>
      <c r="S193" s="54" t="n">
        <v>0.6</v>
      </c>
      <c r="T193" s="54" t="n">
        <v>0.12</v>
      </c>
      <c r="U193" s="54" t="n">
        <v>0</v>
      </c>
      <c r="V193" s="52" t="inlineStr">
        <is>
          <t>No</t>
        </is>
      </c>
      <c r="W193" s="52" t="inlineStr">
        <is>
          <t>No</t>
        </is>
      </c>
      <c r="X193" s="52" t="inlineStr">
        <is>
          <t>-</t>
        </is>
      </c>
      <c r="Y193" s="52" t="inlineStr">
        <is>
          <t>Wire strand</t>
        </is>
      </c>
    </row>
    <row r="194" outlineLevel="1">
      <c r="A194" s="52" t="inlineStr">
        <is>
          <t>ENV-66</t>
        </is>
      </c>
      <c r="B194" s="52" t="inlineStr">
        <is>
          <t>Environment</t>
        </is>
      </c>
      <c r="C194" s="58" t="inlineStr">
        <is>
          <t>Cylinder</t>
        </is>
      </c>
      <c r="D194" s="60" t="inlineStr">
        <is>
          <t>Fence wire</t>
        </is>
      </c>
      <c r="E194" s="52" t="inlineStr">
        <is>
          <t>ENV-01</t>
        </is>
      </c>
      <c r="F194" s="52" t="n">
        <v>2</v>
      </c>
      <c r="G194" s="54" t="n">
        <v>0.0120000001</v>
      </c>
      <c r="H194" s="54" t="n">
        <v>0.0120000001</v>
      </c>
      <c r="I194" s="54" t="n">
        <v>5.94479465</v>
      </c>
      <c r="J194" s="54" t="n">
        <v>0.575823128</v>
      </c>
      <c r="K194" s="54" t="n">
        <v>-1.83839056e-05</v>
      </c>
      <c r="L194" s="54" t="n">
        <v>0</v>
      </c>
      <c r="M194" s="54" t="n">
        <v>18.7660789</v>
      </c>
      <c r="N194" s="54" t="n">
        <v>1.11965299</v>
      </c>
      <c r="O194" s="54" t="n">
        <v>3.21865082e-06</v>
      </c>
      <c r="P194" s="52" t="inlineStr">
        <is>
          <t>Gouraud</t>
        </is>
      </c>
      <c r="Q194" s="52" t="inlineStr">
        <is>
          <t>Metal</t>
        </is>
      </c>
      <c r="R194" s="54" t="n">
        <v>0.75</v>
      </c>
      <c r="S194" s="54" t="n">
        <v>0.6</v>
      </c>
      <c r="T194" s="54" t="n">
        <v>0.12</v>
      </c>
      <c r="U194" s="54" t="n">
        <v>0</v>
      </c>
      <c r="V194" s="52" t="inlineStr">
        <is>
          <t>No</t>
        </is>
      </c>
      <c r="W194" s="52" t="inlineStr">
        <is>
          <t>No</t>
        </is>
      </c>
      <c r="X194" s="52" t="inlineStr">
        <is>
          <t>-</t>
        </is>
      </c>
      <c r="Y194" s="52" t="inlineStr">
        <is>
          <t>Wire strand</t>
        </is>
      </c>
    </row>
    <row r="195" outlineLevel="1">
      <c r="A195" s="52" t="inlineStr">
        <is>
          <t>ENV-67</t>
        </is>
      </c>
      <c r="B195" s="52" t="inlineStr">
        <is>
          <t>Environment</t>
        </is>
      </c>
      <c r="C195" s="58" t="inlineStr">
        <is>
          <t>Cylinder</t>
        </is>
      </c>
      <c r="D195" s="60" t="inlineStr">
        <is>
          <t>Fence wire</t>
        </is>
      </c>
      <c r="E195" s="52" t="inlineStr">
        <is>
          <t>ENV-01</t>
        </is>
      </c>
      <c r="F195" s="52" t="n">
        <v>2</v>
      </c>
      <c r="G195" s="54" t="n">
        <v>0.0120000001</v>
      </c>
      <c r="H195" s="54" t="n">
        <v>0.0120000001</v>
      </c>
      <c r="I195" s="54" t="n">
        <v>5.94460106</v>
      </c>
      <c r="J195" s="54" t="n">
        <v>-0.297030479</v>
      </c>
      <c r="K195" s="54" t="n">
        <v>-17.9999962</v>
      </c>
      <c r="L195" s="54" t="n">
        <v>0</v>
      </c>
      <c r="M195" s="54" t="n">
        <v>17.847599</v>
      </c>
      <c r="N195" s="54" t="n">
        <v>0.305189759</v>
      </c>
      <c r="O195" s="54" t="n">
        <v>5.79903793</v>
      </c>
      <c r="P195" s="52" t="inlineStr">
        <is>
          <t>Gouraud</t>
        </is>
      </c>
      <c r="Q195" s="52" t="inlineStr">
        <is>
          <t>Metal</t>
        </is>
      </c>
      <c r="R195" s="54" t="n">
        <v>0.75</v>
      </c>
      <c r="S195" s="54" t="n">
        <v>0.6</v>
      </c>
      <c r="T195" s="54" t="n">
        <v>0.12</v>
      </c>
      <c r="U195" s="54" t="n">
        <v>0</v>
      </c>
      <c r="V195" s="52" t="inlineStr">
        <is>
          <t>No</t>
        </is>
      </c>
      <c r="W195" s="52" t="inlineStr">
        <is>
          <t>No</t>
        </is>
      </c>
      <c r="X195" s="52" t="inlineStr">
        <is>
          <t>-</t>
        </is>
      </c>
      <c r="Y195" s="52" t="inlineStr">
        <is>
          <t>Wire strand</t>
        </is>
      </c>
    </row>
    <row r="196" outlineLevel="1">
      <c r="A196" s="52" t="inlineStr">
        <is>
          <t>ENV-68</t>
        </is>
      </c>
      <c r="B196" s="52" t="inlineStr">
        <is>
          <t>Environment</t>
        </is>
      </c>
      <c r="C196" s="58" t="inlineStr">
        <is>
          <t>Cylinder</t>
        </is>
      </c>
      <c r="D196" s="60" t="inlineStr">
        <is>
          <t>Fence wire</t>
        </is>
      </c>
      <c r="E196" s="52" t="inlineStr">
        <is>
          <t>ENV-01</t>
        </is>
      </c>
      <c r="F196" s="52" t="n">
        <v>2</v>
      </c>
      <c r="G196" s="54" t="n">
        <v>0.0120000001</v>
      </c>
      <c r="H196" s="54" t="n">
        <v>0.0120000001</v>
      </c>
      <c r="I196" s="54" t="n">
        <v>5.94460106</v>
      </c>
      <c r="J196" s="54" t="n">
        <v>-0.297030479</v>
      </c>
      <c r="K196" s="54" t="n">
        <v>-17.9999962</v>
      </c>
      <c r="L196" s="54" t="n">
        <v>0</v>
      </c>
      <c r="M196" s="54" t="n">
        <v>17.847599</v>
      </c>
      <c r="N196" s="54" t="n">
        <v>0.705189764</v>
      </c>
      <c r="O196" s="54" t="n">
        <v>5.79903793</v>
      </c>
      <c r="P196" s="52" t="inlineStr">
        <is>
          <t>Gouraud</t>
        </is>
      </c>
      <c r="Q196" s="52" t="inlineStr">
        <is>
          <t>Metal</t>
        </is>
      </c>
      <c r="R196" s="54" t="n">
        <v>0.75</v>
      </c>
      <c r="S196" s="54" t="n">
        <v>0.6</v>
      </c>
      <c r="T196" s="54" t="n">
        <v>0.12</v>
      </c>
      <c r="U196" s="54" t="n">
        <v>0</v>
      </c>
      <c r="V196" s="52" t="inlineStr">
        <is>
          <t>No</t>
        </is>
      </c>
      <c r="W196" s="52" t="inlineStr">
        <is>
          <t>No</t>
        </is>
      </c>
      <c r="X196" s="52" t="inlineStr">
        <is>
          <t>-</t>
        </is>
      </c>
      <c r="Y196" s="52" t="inlineStr">
        <is>
          <t>Wire strand</t>
        </is>
      </c>
    </row>
    <row r="197" outlineLevel="1">
      <c r="A197" s="52" t="inlineStr">
        <is>
          <t>ENV-69</t>
        </is>
      </c>
      <c r="B197" s="52" t="inlineStr">
        <is>
          <t>Environment</t>
        </is>
      </c>
      <c r="C197" s="58" t="inlineStr">
        <is>
          <t>Cylinder</t>
        </is>
      </c>
      <c r="D197" s="60" t="inlineStr">
        <is>
          <t>Fence wire</t>
        </is>
      </c>
      <c r="E197" s="52" t="inlineStr">
        <is>
          <t>ENV-01</t>
        </is>
      </c>
      <c r="F197" s="52" t="n">
        <v>2</v>
      </c>
      <c r="G197" s="54" t="n">
        <v>0.0120000001</v>
      </c>
      <c r="H197" s="54" t="n">
        <v>0.0120000001</v>
      </c>
      <c r="I197" s="54" t="n">
        <v>5.94460106</v>
      </c>
      <c r="J197" s="54" t="n">
        <v>-0.297030479</v>
      </c>
      <c r="K197" s="54" t="n">
        <v>-17.9999962</v>
      </c>
      <c r="L197" s="54" t="n">
        <v>0</v>
      </c>
      <c r="M197" s="54" t="n">
        <v>17.847599</v>
      </c>
      <c r="N197" s="54" t="n">
        <v>1.1051898</v>
      </c>
      <c r="O197" s="54" t="n">
        <v>5.79903793</v>
      </c>
      <c r="P197" s="52" t="inlineStr">
        <is>
          <t>Gouraud</t>
        </is>
      </c>
      <c r="Q197" s="52" t="inlineStr">
        <is>
          <t>Metal</t>
        </is>
      </c>
      <c r="R197" s="54" t="n">
        <v>0.75</v>
      </c>
      <c r="S197" s="54" t="n">
        <v>0.6</v>
      </c>
      <c r="T197" s="54" t="n">
        <v>0.12</v>
      </c>
      <c r="U197" s="54" t="n">
        <v>0</v>
      </c>
      <c r="V197" s="52" t="inlineStr">
        <is>
          <t>No</t>
        </is>
      </c>
      <c r="W197" s="52" t="inlineStr">
        <is>
          <t>No</t>
        </is>
      </c>
      <c r="X197" s="52" t="inlineStr">
        <is>
          <t>-</t>
        </is>
      </c>
      <c r="Y197" s="52" t="inlineStr">
        <is>
          <t>Wire strand</t>
        </is>
      </c>
    </row>
    <row r="198" outlineLevel="1">
      <c r="A198" s="52" t="inlineStr">
        <is>
          <t>ENV-70</t>
        </is>
      </c>
      <c r="B198" s="52" t="inlineStr">
        <is>
          <t>Environment</t>
        </is>
      </c>
      <c r="C198" s="58" t="inlineStr">
        <is>
          <t>Cylinder</t>
        </is>
      </c>
      <c r="D198" s="60" t="inlineStr">
        <is>
          <t>Fence wire</t>
        </is>
      </c>
      <c r="E198" s="52" t="inlineStr">
        <is>
          <t>ENV-01</t>
        </is>
      </c>
      <c r="F198" s="52" t="n">
        <v>2</v>
      </c>
      <c r="G198" s="54" t="n">
        <v>0.0120000001</v>
      </c>
      <c r="H198" s="54" t="n">
        <v>0.0120000001</v>
      </c>
      <c r="I198" s="54" t="n">
        <v>5.94482183</v>
      </c>
      <c r="J198" s="54" t="n">
        <v>-0.584044993</v>
      </c>
      <c r="K198" s="54" t="n">
        <v>-36.0000305</v>
      </c>
      <c r="L198" s="54" t="n">
        <v>0</v>
      </c>
      <c r="M198" s="54" t="n">
        <v>15.1820717</v>
      </c>
      <c r="N198" s="54" t="n">
        <v>0.350897342</v>
      </c>
      <c r="O198" s="54" t="n">
        <v>11.0304308</v>
      </c>
      <c r="P198" s="52" t="inlineStr">
        <is>
          <t>Gouraud</t>
        </is>
      </c>
      <c r="Q198" s="52" t="inlineStr">
        <is>
          <t>Metal</t>
        </is>
      </c>
      <c r="R198" s="54" t="n">
        <v>0.75</v>
      </c>
      <c r="S198" s="54" t="n">
        <v>0.6</v>
      </c>
      <c r="T198" s="54" t="n">
        <v>0.12</v>
      </c>
      <c r="U198" s="54" t="n">
        <v>0</v>
      </c>
      <c r="V198" s="52" t="inlineStr">
        <is>
          <t>No</t>
        </is>
      </c>
      <c r="W198" s="52" t="inlineStr">
        <is>
          <t>No</t>
        </is>
      </c>
      <c r="X198" s="52" t="inlineStr">
        <is>
          <t>-</t>
        </is>
      </c>
      <c r="Y198" s="52" t="inlineStr">
        <is>
          <t>Wire strand</t>
        </is>
      </c>
    </row>
    <row r="199" outlineLevel="1">
      <c r="A199" s="52" t="inlineStr">
        <is>
          <t>ENV-71</t>
        </is>
      </c>
      <c r="B199" s="52" t="inlineStr">
        <is>
          <t>Environment</t>
        </is>
      </c>
      <c r="C199" s="58" t="inlineStr">
        <is>
          <t>Cylinder</t>
        </is>
      </c>
      <c r="D199" s="60" t="inlineStr">
        <is>
          <t>Fence wire</t>
        </is>
      </c>
      <c r="E199" s="52" t="inlineStr">
        <is>
          <t>ENV-01</t>
        </is>
      </c>
      <c r="F199" s="52" t="n">
        <v>2</v>
      </c>
      <c r="G199" s="54" t="n">
        <v>0.0120000001</v>
      </c>
      <c r="H199" s="54" t="n">
        <v>0.0120000001</v>
      </c>
      <c r="I199" s="54" t="n">
        <v>5.94482183</v>
      </c>
      <c r="J199" s="54" t="n">
        <v>-0.584044993</v>
      </c>
      <c r="K199" s="54" t="n">
        <v>-36.0000305</v>
      </c>
      <c r="L199" s="54" t="n">
        <v>0</v>
      </c>
      <c r="M199" s="54" t="n">
        <v>15.1820717</v>
      </c>
      <c r="N199" s="54" t="n">
        <v>0.750897348</v>
      </c>
      <c r="O199" s="54" t="n">
        <v>11.0304308</v>
      </c>
      <c r="P199" s="52" t="inlineStr">
        <is>
          <t>Gouraud</t>
        </is>
      </c>
      <c r="Q199" s="52" t="inlineStr">
        <is>
          <t>Metal</t>
        </is>
      </c>
      <c r="R199" s="54" t="n">
        <v>0.75</v>
      </c>
      <c r="S199" s="54" t="n">
        <v>0.6</v>
      </c>
      <c r="T199" s="54" t="n">
        <v>0.12</v>
      </c>
      <c r="U199" s="54" t="n">
        <v>0</v>
      </c>
      <c r="V199" s="52" t="inlineStr">
        <is>
          <t>No</t>
        </is>
      </c>
      <c r="W199" s="52" t="inlineStr">
        <is>
          <t>No</t>
        </is>
      </c>
      <c r="X199" s="52" t="inlineStr">
        <is>
          <t>-</t>
        </is>
      </c>
      <c r="Y199" s="52" t="inlineStr">
        <is>
          <t>Wire strand</t>
        </is>
      </c>
    </row>
    <row r="200" outlineLevel="1">
      <c r="A200" s="52" t="inlineStr">
        <is>
          <t>ENV-72</t>
        </is>
      </c>
      <c r="B200" s="52" t="inlineStr">
        <is>
          <t>Environment</t>
        </is>
      </c>
      <c r="C200" s="58" t="inlineStr">
        <is>
          <t>Cylinder</t>
        </is>
      </c>
      <c r="D200" s="60" t="inlineStr">
        <is>
          <t>Fence wire</t>
        </is>
      </c>
      <c r="E200" s="52" t="inlineStr">
        <is>
          <t>ENV-01</t>
        </is>
      </c>
      <c r="F200" s="52" t="n">
        <v>2</v>
      </c>
      <c r="G200" s="54" t="n">
        <v>0.0120000001</v>
      </c>
      <c r="H200" s="54" t="n">
        <v>0.0120000001</v>
      </c>
      <c r="I200" s="54" t="n">
        <v>5.94482183</v>
      </c>
      <c r="J200" s="54" t="n">
        <v>-0.584044993</v>
      </c>
      <c r="K200" s="54" t="n">
        <v>-36.0000305</v>
      </c>
      <c r="L200" s="54" t="n">
        <v>0</v>
      </c>
      <c r="M200" s="54" t="n">
        <v>15.1820717</v>
      </c>
      <c r="N200" s="54" t="n">
        <v>1.15089726</v>
      </c>
      <c r="O200" s="54" t="n">
        <v>11.0304308</v>
      </c>
      <c r="P200" s="52" t="inlineStr">
        <is>
          <t>Gouraud</t>
        </is>
      </c>
      <c r="Q200" s="52" t="inlineStr">
        <is>
          <t>Metal</t>
        </is>
      </c>
      <c r="R200" s="54" t="n">
        <v>0.75</v>
      </c>
      <c r="S200" s="54" t="n">
        <v>0.6</v>
      </c>
      <c r="T200" s="54" t="n">
        <v>0.12</v>
      </c>
      <c r="U200" s="54" t="n">
        <v>0</v>
      </c>
      <c r="V200" s="52" t="inlineStr">
        <is>
          <t>No</t>
        </is>
      </c>
      <c r="W200" s="52" t="inlineStr">
        <is>
          <t>No</t>
        </is>
      </c>
      <c r="X200" s="52" t="inlineStr">
        <is>
          <t>-</t>
        </is>
      </c>
      <c r="Y200" s="52" t="inlineStr">
        <is>
          <t>Wire strand</t>
        </is>
      </c>
    </row>
    <row r="201" outlineLevel="1">
      <c r="A201" s="52" t="inlineStr">
        <is>
          <t>ENV-73</t>
        </is>
      </c>
      <c r="B201" s="52" t="inlineStr">
        <is>
          <t>Environment</t>
        </is>
      </c>
      <c r="C201" s="58" t="inlineStr">
        <is>
          <t>Cylinder</t>
        </is>
      </c>
      <c r="D201" s="60" t="inlineStr">
        <is>
          <t>Fence wire</t>
        </is>
      </c>
      <c r="E201" s="52" t="inlineStr">
        <is>
          <t>ENV-01</t>
        </is>
      </c>
      <c r="F201" s="52" t="n">
        <v>2</v>
      </c>
      <c r="G201" s="54" t="n">
        <v>0.0120000001</v>
      </c>
      <c r="H201" s="54" t="n">
        <v>0.0120000001</v>
      </c>
      <c r="I201" s="54" t="n">
        <v>5.9450531</v>
      </c>
      <c r="J201" s="54" t="n">
        <v>0.780142188</v>
      </c>
      <c r="K201" s="54" t="n">
        <v>-54.0000153</v>
      </c>
      <c r="L201" s="54" t="n">
        <v>0</v>
      </c>
      <c r="M201" s="54" t="n">
        <v>11.0304193</v>
      </c>
      <c r="N201" s="54" t="n">
        <v>0.340723276</v>
      </c>
      <c r="O201" s="54" t="n">
        <v>15.1820803</v>
      </c>
      <c r="P201" s="52" t="inlineStr">
        <is>
          <t>Gouraud</t>
        </is>
      </c>
      <c r="Q201" s="52" t="inlineStr">
        <is>
          <t>Metal</t>
        </is>
      </c>
      <c r="R201" s="54" t="n">
        <v>0.75</v>
      </c>
      <c r="S201" s="54" t="n">
        <v>0.6</v>
      </c>
      <c r="T201" s="54" t="n">
        <v>0.12</v>
      </c>
      <c r="U201" s="54" t="n">
        <v>0</v>
      </c>
      <c r="V201" s="52" t="inlineStr">
        <is>
          <t>No</t>
        </is>
      </c>
      <c r="W201" s="52" t="inlineStr">
        <is>
          <t>No</t>
        </is>
      </c>
      <c r="X201" s="52" t="inlineStr">
        <is>
          <t>-</t>
        </is>
      </c>
      <c r="Y201" s="52" t="inlineStr">
        <is>
          <t>Wire strand</t>
        </is>
      </c>
    </row>
    <row r="202" outlineLevel="1">
      <c r="A202" s="52" t="inlineStr">
        <is>
          <t>ENV-74</t>
        </is>
      </c>
      <c r="B202" s="52" t="inlineStr">
        <is>
          <t>Environment</t>
        </is>
      </c>
      <c r="C202" s="58" t="inlineStr">
        <is>
          <t>Cylinder</t>
        </is>
      </c>
      <c r="D202" s="60" t="inlineStr">
        <is>
          <t>Fence wire</t>
        </is>
      </c>
      <c r="E202" s="52" t="inlineStr">
        <is>
          <t>ENV-01</t>
        </is>
      </c>
      <c r="F202" s="52" t="n">
        <v>2</v>
      </c>
      <c r="G202" s="54" t="n">
        <v>0.0120000001</v>
      </c>
      <c r="H202" s="54" t="n">
        <v>0.0120000001</v>
      </c>
      <c r="I202" s="54" t="n">
        <v>5.9450531</v>
      </c>
      <c r="J202" s="54" t="n">
        <v>0.780142486</v>
      </c>
      <c r="K202" s="54" t="n">
        <v>-54.0000153</v>
      </c>
      <c r="L202" s="54" t="n">
        <v>0</v>
      </c>
      <c r="M202" s="54" t="n">
        <v>11.0304193</v>
      </c>
      <c r="N202" s="54" t="n">
        <v>0.740723252</v>
      </c>
      <c r="O202" s="54" t="n">
        <v>15.1820803</v>
      </c>
      <c r="P202" s="52" t="inlineStr">
        <is>
          <t>Gouraud</t>
        </is>
      </c>
      <c r="Q202" s="52" t="inlineStr">
        <is>
          <t>Metal</t>
        </is>
      </c>
      <c r="R202" s="54" t="n">
        <v>0.75</v>
      </c>
      <c r="S202" s="54" t="n">
        <v>0.6</v>
      </c>
      <c r="T202" s="54" t="n">
        <v>0.12</v>
      </c>
      <c r="U202" s="54" t="n">
        <v>0</v>
      </c>
      <c r="V202" s="52" t="inlineStr">
        <is>
          <t>No</t>
        </is>
      </c>
      <c r="W202" s="52" t="inlineStr">
        <is>
          <t>No</t>
        </is>
      </c>
      <c r="X202" s="52" t="inlineStr">
        <is>
          <t>-</t>
        </is>
      </c>
      <c r="Y202" s="52" t="inlineStr">
        <is>
          <t>Wire strand</t>
        </is>
      </c>
    </row>
    <row r="203" outlineLevel="1">
      <c r="A203" s="52" t="inlineStr">
        <is>
          <t>ENV-75</t>
        </is>
      </c>
      <c r="B203" s="52" t="inlineStr">
        <is>
          <t>Environment</t>
        </is>
      </c>
      <c r="C203" s="58" t="inlineStr">
        <is>
          <t>Cylinder</t>
        </is>
      </c>
      <c r="D203" s="60" t="inlineStr">
        <is>
          <t>Fence wire</t>
        </is>
      </c>
      <c r="E203" s="52" t="inlineStr">
        <is>
          <t>ENV-01</t>
        </is>
      </c>
      <c r="F203" s="52" t="n">
        <v>2</v>
      </c>
      <c r="G203" s="54" t="n">
        <v>0.0120000001</v>
      </c>
      <c r="H203" s="54" t="n">
        <v>0.0120000001</v>
      </c>
      <c r="I203" s="54" t="n">
        <v>5.9450531</v>
      </c>
      <c r="J203" s="54" t="n">
        <v>0.78014189</v>
      </c>
      <c r="K203" s="54" t="n">
        <v>-54.0000153</v>
      </c>
      <c r="L203" s="54" t="n">
        <v>0</v>
      </c>
      <c r="M203" s="54" t="n">
        <v>11.0304193</v>
      </c>
      <c r="N203" s="54" t="n">
        <v>1.14072323</v>
      </c>
      <c r="O203" s="54" t="n">
        <v>15.1820803</v>
      </c>
      <c r="P203" s="52" t="inlineStr">
        <is>
          <t>Gouraud</t>
        </is>
      </c>
      <c r="Q203" s="52" t="inlineStr">
        <is>
          <t>Metal</t>
        </is>
      </c>
      <c r="R203" s="54" t="n">
        <v>0.75</v>
      </c>
      <c r="S203" s="54" t="n">
        <v>0.6</v>
      </c>
      <c r="T203" s="54" t="n">
        <v>0.12</v>
      </c>
      <c r="U203" s="54" t="n">
        <v>0</v>
      </c>
      <c r="V203" s="52" t="inlineStr">
        <is>
          <t>No</t>
        </is>
      </c>
      <c r="W203" s="52" t="inlineStr">
        <is>
          <t>No</t>
        </is>
      </c>
      <c r="X203" s="52" t="inlineStr">
        <is>
          <t>-</t>
        </is>
      </c>
      <c r="Y203" s="52" t="inlineStr">
        <is>
          <t>Wire strand</t>
        </is>
      </c>
    </row>
    <row r="204" outlineLevel="1">
      <c r="A204" s="52" t="inlineStr">
        <is>
          <t>ENV-76</t>
        </is>
      </c>
      <c r="B204" s="52" t="inlineStr">
        <is>
          <t>Environment</t>
        </is>
      </c>
      <c r="C204" s="58" t="inlineStr">
        <is>
          <t>Cylinder</t>
        </is>
      </c>
      <c r="D204" s="60" t="inlineStr">
        <is>
          <t>Fence wire</t>
        </is>
      </c>
      <c r="E204" s="52" t="inlineStr">
        <is>
          <t>ENV-01</t>
        </is>
      </c>
      <c r="F204" s="52" t="n">
        <v>2</v>
      </c>
      <c r="G204" s="54" t="n">
        <v>0.0120000001</v>
      </c>
      <c r="H204" s="54" t="n">
        <v>0.0120000001</v>
      </c>
      <c r="I204" s="54" t="n">
        <v>5.94452477</v>
      </c>
      <c r="J204" s="54" t="n">
        <v>0.118208282</v>
      </c>
      <c r="K204" s="54" t="n">
        <v>-72.0000076</v>
      </c>
      <c r="L204" s="54" t="n">
        <v>0</v>
      </c>
      <c r="M204" s="54" t="n">
        <v>5.79903364</v>
      </c>
      <c r="N204" s="54" t="n">
        <v>0.294118345</v>
      </c>
      <c r="O204" s="54" t="n">
        <v>17.8476028</v>
      </c>
      <c r="P204" s="52" t="inlineStr">
        <is>
          <t>Gouraud</t>
        </is>
      </c>
      <c r="Q204" s="52" t="inlineStr">
        <is>
          <t>Metal</t>
        </is>
      </c>
      <c r="R204" s="54" t="n">
        <v>0.75</v>
      </c>
      <c r="S204" s="54" t="n">
        <v>0.6</v>
      </c>
      <c r="T204" s="54" t="n">
        <v>0.12</v>
      </c>
      <c r="U204" s="54" t="n">
        <v>0</v>
      </c>
      <c r="V204" s="52" t="inlineStr">
        <is>
          <t>No</t>
        </is>
      </c>
      <c r="W204" s="52" t="inlineStr">
        <is>
          <t>No</t>
        </is>
      </c>
      <c r="X204" s="52" t="inlineStr">
        <is>
          <t>-</t>
        </is>
      </c>
      <c r="Y204" s="52" t="inlineStr">
        <is>
          <t>Wire strand</t>
        </is>
      </c>
    </row>
    <row r="205" outlineLevel="1">
      <c r="A205" s="52" t="inlineStr">
        <is>
          <t>ENV-77</t>
        </is>
      </c>
      <c r="B205" s="52" t="inlineStr">
        <is>
          <t>Environment</t>
        </is>
      </c>
      <c r="C205" s="58" t="inlineStr">
        <is>
          <t>Cylinder</t>
        </is>
      </c>
      <c r="D205" s="60" t="inlineStr">
        <is>
          <t>Fence wire</t>
        </is>
      </c>
      <c r="E205" s="52" t="inlineStr">
        <is>
          <t>ENV-01</t>
        </is>
      </c>
      <c r="F205" s="52" t="n">
        <v>2</v>
      </c>
      <c r="G205" s="54" t="n">
        <v>0.0120000001</v>
      </c>
      <c r="H205" s="54" t="n">
        <v>0.0120000001</v>
      </c>
      <c r="I205" s="54" t="n">
        <v>5.94452477</v>
      </c>
      <c r="J205" s="54" t="n">
        <v>0.118208006</v>
      </c>
      <c r="K205" s="54" t="n">
        <v>-72.0000076</v>
      </c>
      <c r="L205" s="54" t="n">
        <v>0</v>
      </c>
      <c r="M205" s="54" t="n">
        <v>5.79903364</v>
      </c>
      <c r="N205" s="54" t="n">
        <v>0.694118321</v>
      </c>
      <c r="O205" s="54" t="n">
        <v>17.8476028</v>
      </c>
      <c r="P205" s="52" t="inlineStr">
        <is>
          <t>Gouraud</t>
        </is>
      </c>
      <c r="Q205" s="52" t="inlineStr">
        <is>
          <t>Metal</t>
        </is>
      </c>
      <c r="R205" s="54" t="n">
        <v>0.75</v>
      </c>
      <c r="S205" s="54" t="n">
        <v>0.6</v>
      </c>
      <c r="T205" s="54" t="n">
        <v>0.12</v>
      </c>
      <c r="U205" s="54" t="n">
        <v>0</v>
      </c>
      <c r="V205" s="52" t="inlineStr">
        <is>
          <t>No</t>
        </is>
      </c>
      <c r="W205" s="52" t="inlineStr">
        <is>
          <t>No</t>
        </is>
      </c>
      <c r="X205" s="52" t="inlineStr">
        <is>
          <t>-</t>
        </is>
      </c>
      <c r="Y205" s="52" t="inlineStr">
        <is>
          <t>Wire strand</t>
        </is>
      </c>
    </row>
    <row r="206" outlineLevel="1">
      <c r="A206" s="52" t="inlineStr">
        <is>
          <t>ENV-78</t>
        </is>
      </c>
      <c r="B206" s="52" t="inlineStr">
        <is>
          <t>Environment</t>
        </is>
      </c>
      <c r="C206" s="58" t="inlineStr">
        <is>
          <t>Cylinder</t>
        </is>
      </c>
      <c r="D206" s="60" t="inlineStr">
        <is>
          <t>Fence wire</t>
        </is>
      </c>
      <c r="E206" s="52" t="inlineStr">
        <is>
          <t>ENV-01</t>
        </is>
      </c>
      <c r="F206" s="52" t="n">
        <v>2</v>
      </c>
      <c r="G206" s="54" t="n">
        <v>0.0120000001</v>
      </c>
      <c r="H206" s="54" t="n">
        <v>0.0120000001</v>
      </c>
      <c r="I206" s="54" t="n">
        <v>5.94452477</v>
      </c>
      <c r="J206" s="54" t="n">
        <v>0.118208006</v>
      </c>
      <c r="K206" s="54" t="n">
        <v>-72.0000076</v>
      </c>
      <c r="L206" s="54" t="n">
        <v>0</v>
      </c>
      <c r="M206" s="54" t="n">
        <v>5.79903364</v>
      </c>
      <c r="N206" s="54" t="n">
        <v>1.09411836</v>
      </c>
      <c r="O206" s="54" t="n">
        <v>17.8476028</v>
      </c>
      <c r="P206" s="52" t="inlineStr">
        <is>
          <t>Gouraud</t>
        </is>
      </c>
      <c r="Q206" s="52" t="inlineStr">
        <is>
          <t>Metal</t>
        </is>
      </c>
      <c r="R206" s="54" t="n">
        <v>0.75</v>
      </c>
      <c r="S206" s="54" t="n">
        <v>0.6</v>
      </c>
      <c r="T206" s="54" t="n">
        <v>0.12</v>
      </c>
      <c r="U206" s="54" t="n">
        <v>0</v>
      </c>
      <c r="V206" s="52" t="inlineStr">
        <is>
          <t>No</t>
        </is>
      </c>
      <c r="W206" s="52" t="inlineStr">
        <is>
          <t>No</t>
        </is>
      </c>
      <c r="X206" s="52" t="inlineStr">
        <is>
          <t>-</t>
        </is>
      </c>
      <c r="Y206" s="52" t="inlineStr">
        <is>
          <t>Wire strand</t>
        </is>
      </c>
    </row>
    <row r="207" outlineLevel="1">
      <c r="A207" s="52" t="inlineStr">
        <is>
          <t>ENV-79</t>
        </is>
      </c>
      <c r="B207" s="52" t="inlineStr">
        <is>
          <t>Environment</t>
        </is>
      </c>
      <c r="C207" s="53" t="inlineStr">
        <is>
          <t>Group</t>
        </is>
      </c>
      <c r="D207" s="60" t="inlineStr">
        <is>
          <t>Gate leaf</t>
        </is>
      </c>
      <c r="E207" s="52" t="inlineStr">
        <is>
          <t>ENV-01</t>
        </is>
      </c>
      <c r="F207" s="52" t="n">
        <v>2</v>
      </c>
      <c r="G207" s="54" t="n">
        <v>1</v>
      </c>
      <c r="H207" s="54" t="n">
        <v>1</v>
      </c>
      <c r="I207" s="54" t="n">
        <v>1</v>
      </c>
      <c r="J207" s="54" t="n">
        <v>0</v>
      </c>
      <c r="K207" s="54" t="n">
        <v>-160</v>
      </c>
      <c r="L207" s="54" t="n">
        <v>0</v>
      </c>
      <c r="M207" s="54" t="n">
        <v>2.97224975</v>
      </c>
      <c r="N207" s="54" t="n">
        <v>-0.0620138049</v>
      </c>
      <c r="O207" s="54" t="n">
        <v>18.7660789</v>
      </c>
      <c r="P207" s="52" t="inlineStr">
        <is>
          <t>-</t>
        </is>
      </c>
      <c r="Q207" s="52" t="inlineStr">
        <is>
          <t>Plain</t>
        </is>
      </c>
      <c r="R207" s="54" t="n">
        <v>0.5</v>
      </c>
      <c r="S207" s="54" t="n">
        <v>0</v>
      </c>
      <c r="T207" s="54" t="n">
        <v>0.2</v>
      </c>
      <c r="U207" s="54" t="n">
        <v>0</v>
      </c>
      <c r="V207" s="52" t="inlineStr">
        <is>
          <t>No</t>
        </is>
      </c>
      <c r="W207" s="52" t="inlineStr">
        <is>
          <t>Yes</t>
        </is>
      </c>
      <c r="X207" s="52" t="inlineStr">
        <is>
          <t>-</t>
        </is>
      </c>
      <c r="Y207" s="52" t="inlineStr">
        <is>
          <t>Swing gate hinged on the gate post</t>
        </is>
      </c>
    </row>
    <row r="208" outlineLevel="1">
      <c r="A208" s="52" t="inlineStr">
        <is>
          <t>ENV-80</t>
        </is>
      </c>
      <c r="B208" s="52" t="inlineStr">
        <is>
          <t>Environment</t>
        </is>
      </c>
      <c r="C208" s="58" t="inlineStr">
        <is>
          <t>Cylinder</t>
        </is>
      </c>
      <c r="D208" s="62" t="inlineStr">
        <is>
          <t>Gate stile</t>
        </is>
      </c>
      <c r="E208" s="52" t="inlineStr">
        <is>
          <t>ENV-79</t>
        </is>
      </c>
      <c r="F208" s="52" t="n">
        <v>3</v>
      </c>
      <c r="G208" s="54" t="n">
        <v>0.0599999987</v>
      </c>
      <c r="H208" s="54" t="n">
        <v>0.0599999987</v>
      </c>
      <c r="I208" s="54" t="n">
        <v>1.20000005</v>
      </c>
      <c r="J208" s="54" t="n">
        <v>90</v>
      </c>
      <c r="K208" s="54" t="n">
        <v>0</v>
      </c>
      <c r="L208" s="54" t="n">
        <v>0</v>
      </c>
      <c r="M208" s="54" t="n">
        <v>0</v>
      </c>
      <c r="N208" s="54" t="n">
        <v>0.800000012</v>
      </c>
      <c r="O208" s="54" t="n">
        <v>2.82250977</v>
      </c>
      <c r="P208" s="52" t="inlineStr">
        <is>
          <t>Gouraud</t>
        </is>
      </c>
      <c r="Q208" s="52" t="inlineStr">
        <is>
          <t>Metal</t>
        </is>
      </c>
      <c r="R208" s="54" t="n">
        <v>0.4</v>
      </c>
      <c r="S208" s="54" t="n">
        <v>0.9</v>
      </c>
      <c r="T208" s="54" t="n">
        <v>0.22</v>
      </c>
      <c r="U208" s="54" t="n">
        <v>0</v>
      </c>
      <c r="V208" s="52" t="inlineStr">
        <is>
          <t>No</t>
        </is>
      </c>
      <c r="W208" s="52" t="inlineStr">
        <is>
          <t>Yes</t>
        </is>
      </c>
      <c r="X208" s="52" t="inlineStr">
        <is>
          <t>-</t>
        </is>
      </c>
      <c r="Y208" s="52" t="inlineStr">
        <is>
          <t>Outer upright</t>
        </is>
      </c>
    </row>
    <row r="209" outlineLevel="1">
      <c r="A209" s="52" t="inlineStr">
        <is>
          <t>ENV-81</t>
        </is>
      </c>
      <c r="B209" s="52" t="inlineStr">
        <is>
          <t>Environment</t>
        </is>
      </c>
      <c r="C209" s="58" t="inlineStr">
        <is>
          <t>Cylinder</t>
        </is>
      </c>
      <c r="D209" s="62" t="inlineStr">
        <is>
          <t>Gate rail top</t>
        </is>
      </c>
      <c r="E209" s="52" t="inlineStr">
        <is>
          <t>ENV-79</t>
        </is>
      </c>
      <c r="F209" s="52" t="n">
        <v>3</v>
      </c>
      <c r="G209" s="54" t="n">
        <v>0.0500000007</v>
      </c>
      <c r="H209" s="54" t="n">
        <v>0.0500000007</v>
      </c>
      <c r="I209" s="54" t="n">
        <v>2.72250986</v>
      </c>
      <c r="J209" s="54" t="n">
        <v>0</v>
      </c>
      <c r="K209" s="54" t="n">
        <v>0</v>
      </c>
      <c r="L209" s="54" t="n">
        <v>0</v>
      </c>
      <c r="M209" s="54" t="n">
        <v>0</v>
      </c>
      <c r="N209" s="54" t="n">
        <v>1.35000002</v>
      </c>
      <c r="O209" s="54" t="n">
        <v>1.46125484</v>
      </c>
      <c r="P209" s="52" t="inlineStr">
        <is>
          <t>Gouraud</t>
        </is>
      </c>
      <c r="Q209" s="52" t="inlineStr">
        <is>
          <t>Metal</t>
        </is>
      </c>
      <c r="R209" s="54" t="n">
        <v>0.4</v>
      </c>
      <c r="S209" s="54" t="n">
        <v>0.9</v>
      </c>
      <c r="T209" s="54" t="n">
        <v>0.22</v>
      </c>
      <c r="U209" s="54" t="n">
        <v>0</v>
      </c>
      <c r="V209" s="52" t="inlineStr">
        <is>
          <t>No</t>
        </is>
      </c>
      <c r="W209" s="52" t="inlineStr">
        <is>
          <t>Yes</t>
        </is>
      </c>
      <c r="X209" s="52" t="inlineStr">
        <is>
          <t>-</t>
        </is>
      </c>
      <c r="Y209" s="52" t="inlineStr">
        <is>
          <t>Top rail</t>
        </is>
      </c>
    </row>
    <row r="210" outlineLevel="1">
      <c r="A210" s="52" t="inlineStr">
        <is>
          <t>ENV-82</t>
        </is>
      </c>
      <c r="B210" s="52" t="inlineStr">
        <is>
          <t>Environment</t>
        </is>
      </c>
      <c r="C210" s="58" t="inlineStr">
        <is>
          <t>Cylinder</t>
        </is>
      </c>
      <c r="D210" s="62" t="inlineStr">
        <is>
          <t>Gate rail bottom</t>
        </is>
      </c>
      <c r="E210" s="52" t="inlineStr">
        <is>
          <t>ENV-79</t>
        </is>
      </c>
      <c r="F210" s="52" t="n">
        <v>3</v>
      </c>
      <c r="G210" s="54" t="n">
        <v>0.0500000007</v>
      </c>
      <c r="H210" s="54" t="n">
        <v>0.0500000007</v>
      </c>
      <c r="I210" s="54" t="n">
        <v>2.72250986</v>
      </c>
      <c r="J210" s="54" t="n">
        <v>0</v>
      </c>
      <c r="K210" s="54" t="n">
        <v>0</v>
      </c>
      <c r="L210" s="54" t="n">
        <v>0</v>
      </c>
      <c r="M210" s="54" t="n">
        <v>0</v>
      </c>
      <c r="N210" s="54" t="n">
        <v>0.25</v>
      </c>
      <c r="O210" s="54" t="n">
        <v>1.46125484</v>
      </c>
      <c r="P210" s="52" t="inlineStr">
        <is>
          <t>Gouraud</t>
        </is>
      </c>
      <c r="Q210" s="52" t="inlineStr">
        <is>
          <t>Metal</t>
        </is>
      </c>
      <c r="R210" s="54" t="n">
        <v>0.4</v>
      </c>
      <c r="S210" s="54" t="n">
        <v>0.9</v>
      </c>
      <c r="T210" s="54" t="n">
        <v>0.22</v>
      </c>
      <c r="U210" s="54" t="n">
        <v>0</v>
      </c>
      <c r="V210" s="52" t="inlineStr">
        <is>
          <t>No</t>
        </is>
      </c>
      <c r="W210" s="52" t="inlineStr">
        <is>
          <t>Yes</t>
        </is>
      </c>
      <c r="X210" s="52" t="inlineStr">
        <is>
          <t>-</t>
        </is>
      </c>
      <c r="Y210" s="52" t="inlineStr">
        <is>
          <t>Bottom rail</t>
        </is>
      </c>
    </row>
    <row r="211" outlineLevel="1">
      <c r="A211" s="52" t="inlineStr">
        <is>
          <t>ENV-83</t>
        </is>
      </c>
      <c r="B211" s="52" t="inlineStr">
        <is>
          <t>Environment</t>
        </is>
      </c>
      <c r="C211" s="58" t="inlineStr">
        <is>
          <t>Cylinder</t>
        </is>
      </c>
      <c r="D211" s="62" t="inlineStr">
        <is>
          <t>Gate brace</t>
        </is>
      </c>
      <c r="E211" s="52" t="inlineStr">
        <is>
          <t>ENV-79</t>
        </is>
      </c>
      <c r="F211" s="52" t="n">
        <v>3</v>
      </c>
      <c r="G211" s="54" t="n">
        <v>0.0399999991</v>
      </c>
      <c r="H211" s="54" t="n">
        <v>0.0399999991</v>
      </c>
      <c r="I211" s="54" t="n">
        <v>2.93633437</v>
      </c>
      <c r="J211" s="54" t="n">
        <v>-22.0006256</v>
      </c>
      <c r="K211" s="54" t="n">
        <v>0</v>
      </c>
      <c r="L211" s="54" t="n">
        <v>0</v>
      </c>
      <c r="M211" s="54" t="n">
        <v>0</v>
      </c>
      <c r="N211" s="54" t="n">
        <v>0.800000012</v>
      </c>
      <c r="O211" s="54" t="n">
        <v>1.46125484</v>
      </c>
      <c r="P211" s="52" t="inlineStr">
        <is>
          <t>Gouraud</t>
        </is>
      </c>
      <c r="Q211" s="52" t="inlineStr">
        <is>
          <t>Metal</t>
        </is>
      </c>
      <c r="R211" s="54" t="n">
        <v>0.4</v>
      </c>
      <c r="S211" s="54" t="n">
        <v>0.9</v>
      </c>
      <c r="T211" s="54" t="n">
        <v>0.22</v>
      </c>
      <c r="U211" s="54" t="n">
        <v>0</v>
      </c>
      <c r="V211" s="52" t="inlineStr">
        <is>
          <t>No</t>
        </is>
      </c>
      <c r="W211" s="52" t="inlineStr">
        <is>
          <t>Yes</t>
        </is>
      </c>
      <c r="X211" s="52" t="inlineStr">
        <is>
          <t>-</t>
        </is>
      </c>
      <c r="Y211" s="52" t="inlineStr">
        <is>
          <t>Diagonal brace</t>
        </is>
      </c>
    </row>
    <row r="212" outlineLevel="1">
      <c r="A212" s="52" t="inlineStr">
        <is>
          <t>ENV-84</t>
        </is>
      </c>
      <c r="B212" s="52" t="inlineStr">
        <is>
          <t>Environment</t>
        </is>
      </c>
      <c r="C212" s="53" t="inlineStr">
        <is>
          <t>Group</t>
        </is>
      </c>
      <c r="D212" s="60" t="inlineStr">
        <is>
          <t>Gate leaf</t>
        </is>
      </c>
      <c r="E212" s="52" t="inlineStr">
        <is>
          <t>ENV-01</t>
        </is>
      </c>
      <c r="F212" s="52" t="n">
        <v>2</v>
      </c>
      <c r="G212" s="54" t="n">
        <v>1</v>
      </c>
      <c r="H212" s="54" t="n">
        <v>1</v>
      </c>
      <c r="I212" s="54" t="n">
        <v>1</v>
      </c>
      <c r="J212" s="54" t="n">
        <v>0</v>
      </c>
      <c r="K212" s="54" t="n">
        <v>104.999992</v>
      </c>
      <c r="L212" s="54" t="n">
        <v>0</v>
      </c>
      <c r="M212" s="54" t="n">
        <v>-2.97225451</v>
      </c>
      <c r="N212" s="54" t="n">
        <v>0.0162528381</v>
      </c>
      <c r="O212" s="54" t="n">
        <v>18.7660789</v>
      </c>
      <c r="P212" s="52" t="inlineStr">
        <is>
          <t>-</t>
        </is>
      </c>
      <c r="Q212" s="52" t="inlineStr">
        <is>
          <t>Plain</t>
        </is>
      </c>
      <c r="R212" s="54" t="n">
        <v>0.5</v>
      </c>
      <c r="S212" s="54" t="n">
        <v>0</v>
      </c>
      <c r="T212" s="54" t="n">
        <v>0.2</v>
      </c>
      <c r="U212" s="54" t="n">
        <v>0</v>
      </c>
      <c r="V212" s="52" t="inlineStr">
        <is>
          <t>No</t>
        </is>
      </c>
      <c r="W212" s="52" t="inlineStr">
        <is>
          <t>Yes</t>
        </is>
      </c>
      <c r="X212" s="52" t="inlineStr">
        <is>
          <t>-</t>
        </is>
      </c>
      <c r="Y212" s="52" t="inlineStr">
        <is>
          <t>Swing gate hinged on the gate post</t>
        </is>
      </c>
    </row>
    <row r="213" outlineLevel="1">
      <c r="A213" s="52" t="inlineStr">
        <is>
          <t>ENV-85</t>
        </is>
      </c>
      <c r="B213" s="52" t="inlineStr">
        <is>
          <t>Environment</t>
        </is>
      </c>
      <c r="C213" s="58" t="inlineStr">
        <is>
          <t>Cylinder</t>
        </is>
      </c>
      <c r="D213" s="62" t="inlineStr">
        <is>
          <t>Gate stile</t>
        </is>
      </c>
      <c r="E213" s="52" t="inlineStr">
        <is>
          <t>ENV-84</t>
        </is>
      </c>
      <c r="F213" s="52" t="n">
        <v>3</v>
      </c>
      <c r="G213" s="54" t="n">
        <v>0.0599999987</v>
      </c>
      <c r="H213" s="54" t="n">
        <v>0.0599999987</v>
      </c>
      <c r="I213" s="54" t="n">
        <v>1.20000005</v>
      </c>
      <c r="J213" s="54" t="n">
        <v>90</v>
      </c>
      <c r="K213" s="54" t="n">
        <v>0</v>
      </c>
      <c r="L213" s="54" t="n">
        <v>0</v>
      </c>
      <c r="M213" s="54" t="n">
        <v>0</v>
      </c>
      <c r="N213" s="54" t="n">
        <v>0.800000012</v>
      </c>
      <c r="O213" s="54" t="n">
        <v>2.82250977</v>
      </c>
      <c r="P213" s="52" t="inlineStr">
        <is>
          <t>Gouraud</t>
        </is>
      </c>
      <c r="Q213" s="52" t="inlineStr">
        <is>
          <t>Metal</t>
        </is>
      </c>
      <c r="R213" s="54" t="n">
        <v>0.4</v>
      </c>
      <c r="S213" s="54" t="n">
        <v>0.9</v>
      </c>
      <c r="T213" s="54" t="n">
        <v>0.22</v>
      </c>
      <c r="U213" s="54" t="n">
        <v>0</v>
      </c>
      <c r="V213" s="52" t="inlineStr">
        <is>
          <t>No</t>
        </is>
      </c>
      <c r="W213" s="52" t="inlineStr">
        <is>
          <t>Yes</t>
        </is>
      </c>
      <c r="X213" s="52" t="inlineStr">
        <is>
          <t>-</t>
        </is>
      </c>
      <c r="Y213" s="52" t="inlineStr">
        <is>
          <t>Outer upright</t>
        </is>
      </c>
    </row>
    <row r="214" outlineLevel="1">
      <c r="A214" s="52" t="inlineStr">
        <is>
          <t>ENV-86</t>
        </is>
      </c>
      <c r="B214" s="52" t="inlineStr">
        <is>
          <t>Environment</t>
        </is>
      </c>
      <c r="C214" s="58" t="inlineStr">
        <is>
          <t>Cylinder</t>
        </is>
      </c>
      <c r="D214" s="62" t="inlineStr">
        <is>
          <t>Gate rail top</t>
        </is>
      </c>
      <c r="E214" s="52" t="inlineStr">
        <is>
          <t>ENV-84</t>
        </is>
      </c>
      <c r="F214" s="52" t="n">
        <v>3</v>
      </c>
      <c r="G214" s="54" t="n">
        <v>0.0500000007</v>
      </c>
      <c r="H214" s="54" t="n">
        <v>0.0500000007</v>
      </c>
      <c r="I214" s="54" t="n">
        <v>2.72250986</v>
      </c>
      <c r="J214" s="54" t="n">
        <v>0</v>
      </c>
      <c r="K214" s="54" t="n">
        <v>0</v>
      </c>
      <c r="L214" s="54" t="n">
        <v>0</v>
      </c>
      <c r="M214" s="54" t="n">
        <v>0</v>
      </c>
      <c r="N214" s="54" t="n">
        <v>1.35000002</v>
      </c>
      <c r="O214" s="54" t="n">
        <v>1.46125484</v>
      </c>
      <c r="P214" s="52" t="inlineStr">
        <is>
          <t>Gouraud</t>
        </is>
      </c>
      <c r="Q214" s="52" t="inlineStr">
        <is>
          <t>Metal</t>
        </is>
      </c>
      <c r="R214" s="54" t="n">
        <v>0.4</v>
      </c>
      <c r="S214" s="54" t="n">
        <v>0.9</v>
      </c>
      <c r="T214" s="54" t="n">
        <v>0.22</v>
      </c>
      <c r="U214" s="54" t="n">
        <v>0</v>
      </c>
      <c r="V214" s="52" t="inlineStr">
        <is>
          <t>No</t>
        </is>
      </c>
      <c r="W214" s="52" t="inlineStr">
        <is>
          <t>Yes</t>
        </is>
      </c>
      <c r="X214" s="52" t="inlineStr">
        <is>
          <t>-</t>
        </is>
      </c>
      <c r="Y214" s="52" t="inlineStr">
        <is>
          <t>Top rail</t>
        </is>
      </c>
    </row>
    <row r="215" outlineLevel="1">
      <c r="A215" s="52" t="inlineStr">
        <is>
          <t>ENV-87</t>
        </is>
      </c>
      <c r="B215" s="52" t="inlineStr">
        <is>
          <t>Environment</t>
        </is>
      </c>
      <c r="C215" s="58" t="inlineStr">
        <is>
          <t>Cylinder</t>
        </is>
      </c>
      <c r="D215" s="62" t="inlineStr">
        <is>
          <t>Gate rail bottom</t>
        </is>
      </c>
      <c r="E215" s="52" t="inlineStr">
        <is>
          <t>ENV-84</t>
        </is>
      </c>
      <c r="F215" s="52" t="n">
        <v>3</v>
      </c>
      <c r="G215" s="54" t="n">
        <v>0.0500000007</v>
      </c>
      <c r="H215" s="54" t="n">
        <v>0.0500000007</v>
      </c>
      <c r="I215" s="54" t="n">
        <v>2.72250986</v>
      </c>
      <c r="J215" s="54" t="n">
        <v>0</v>
      </c>
      <c r="K215" s="54" t="n">
        <v>0</v>
      </c>
      <c r="L215" s="54" t="n">
        <v>0</v>
      </c>
      <c r="M215" s="54" t="n">
        <v>0</v>
      </c>
      <c r="N215" s="54" t="n">
        <v>0.25</v>
      </c>
      <c r="O215" s="54" t="n">
        <v>1.46125484</v>
      </c>
      <c r="P215" s="52" t="inlineStr">
        <is>
          <t>Gouraud</t>
        </is>
      </c>
      <c r="Q215" s="52" t="inlineStr">
        <is>
          <t>Metal</t>
        </is>
      </c>
      <c r="R215" s="54" t="n">
        <v>0.4</v>
      </c>
      <c r="S215" s="54" t="n">
        <v>0.9</v>
      </c>
      <c r="T215" s="54" t="n">
        <v>0.22</v>
      </c>
      <c r="U215" s="54" t="n">
        <v>0</v>
      </c>
      <c r="V215" s="52" t="inlineStr">
        <is>
          <t>No</t>
        </is>
      </c>
      <c r="W215" s="52" t="inlineStr">
        <is>
          <t>Yes</t>
        </is>
      </c>
      <c r="X215" s="52" t="inlineStr">
        <is>
          <t>-</t>
        </is>
      </c>
      <c r="Y215" s="52" t="inlineStr">
        <is>
          <t>Bottom rail</t>
        </is>
      </c>
    </row>
    <row r="216" outlineLevel="1">
      <c r="A216" s="52" t="inlineStr">
        <is>
          <t>ENV-88</t>
        </is>
      </c>
      <c r="B216" s="52" t="inlineStr">
        <is>
          <t>Environment</t>
        </is>
      </c>
      <c r="C216" s="58" t="inlineStr">
        <is>
          <t>Cylinder</t>
        </is>
      </c>
      <c r="D216" s="62" t="inlineStr">
        <is>
          <t>Gate brace</t>
        </is>
      </c>
      <c r="E216" s="52" t="inlineStr">
        <is>
          <t>ENV-84</t>
        </is>
      </c>
      <c r="F216" s="52" t="n">
        <v>3</v>
      </c>
      <c r="G216" s="54" t="n">
        <v>0.0399999991</v>
      </c>
      <c r="H216" s="54" t="n">
        <v>0.0399999991</v>
      </c>
      <c r="I216" s="54" t="n">
        <v>2.93633437</v>
      </c>
      <c r="J216" s="54" t="n">
        <v>-22.0006256</v>
      </c>
      <c r="K216" s="54" t="n">
        <v>0</v>
      </c>
      <c r="L216" s="54" t="n">
        <v>0</v>
      </c>
      <c r="M216" s="54" t="n">
        <v>0</v>
      </c>
      <c r="N216" s="54" t="n">
        <v>0.800000012</v>
      </c>
      <c r="O216" s="54" t="n">
        <v>1.46125484</v>
      </c>
      <c r="P216" s="52" t="inlineStr">
        <is>
          <t>Gouraud</t>
        </is>
      </c>
      <c r="Q216" s="52" t="inlineStr">
        <is>
          <t>Metal</t>
        </is>
      </c>
      <c r="R216" s="54" t="n">
        <v>0.4</v>
      </c>
      <c r="S216" s="54" t="n">
        <v>0.9</v>
      </c>
      <c r="T216" s="54" t="n">
        <v>0.22</v>
      </c>
      <c r="U216" s="54" t="n">
        <v>0</v>
      </c>
      <c r="V216" s="52" t="inlineStr">
        <is>
          <t>No</t>
        </is>
      </c>
      <c r="W216" s="52" t="inlineStr">
        <is>
          <t>Yes</t>
        </is>
      </c>
      <c r="X216" s="52" t="inlineStr">
        <is>
          <t>-</t>
        </is>
      </c>
      <c r="Y216" s="52" t="inlineStr">
        <is>
          <t>Diagonal brace</t>
        </is>
      </c>
    </row>
    <row r="217" outlineLevel="1">
      <c r="A217" s="52" t="inlineStr">
        <is>
          <t>ENV-89</t>
        </is>
      </c>
      <c r="B217" s="52" t="inlineStr">
        <is>
          <t>Environment</t>
        </is>
      </c>
      <c r="C217" s="63" t="inlineStr">
        <is>
          <t>Cube</t>
        </is>
      </c>
      <c r="D217" s="60" t="inlineStr">
        <is>
          <t>Warning sign</t>
        </is>
      </c>
      <c r="E217" s="52" t="inlineStr">
        <is>
          <t>ENV-01</t>
        </is>
      </c>
      <c r="F217" s="52" t="n">
        <v>2</v>
      </c>
      <c r="G217" s="54" t="n">
        <v>0.550000012</v>
      </c>
      <c r="H217" s="54" t="n">
        <v>0.379999995</v>
      </c>
      <c r="I217" s="54" t="n">
        <v>0.0299999993</v>
      </c>
      <c r="J217" s="54" t="n">
        <v>0</v>
      </c>
      <c r="K217" s="54" t="n">
        <v>-7.27929273e-06</v>
      </c>
      <c r="L217" s="54" t="n">
        <v>0</v>
      </c>
      <c r="M217" s="54" t="n">
        <v>2.97224975</v>
      </c>
      <c r="N217" s="54" t="n">
        <v>0.987986147</v>
      </c>
      <c r="O217" s="54" t="n">
        <v>18.8860798</v>
      </c>
      <c r="P217" s="52" t="inlineStr">
        <is>
          <t>Gouraud</t>
        </is>
      </c>
      <c r="Q217" s="52" t="inlineStr">
        <is>
          <t>Paint</t>
        </is>
      </c>
      <c r="R217" s="54" t="n">
        <v>0.5</v>
      </c>
      <c r="S217" s="54" t="n">
        <v>0.3</v>
      </c>
      <c r="T217" s="54" t="n">
        <v>0.2</v>
      </c>
      <c r="U217" s="54" t="n">
        <v>0</v>
      </c>
      <c r="V217" s="52" t="inlineStr">
        <is>
          <t>No</t>
        </is>
      </c>
      <c r="W217" s="52" t="inlineStr">
        <is>
          <t>Yes</t>
        </is>
      </c>
      <c r="X217" s="52" t="inlineStr">
        <is>
          <t>-</t>
        </is>
      </c>
      <c r="Y217" s="52" t="inlineStr">
        <is>
          <t>Restricted area sign</t>
        </is>
      </c>
    </row>
    <row r="218" outlineLevel="1">
      <c r="A218" s="52" t="inlineStr">
        <is>
          <t>ENV-90</t>
        </is>
      </c>
      <c r="B218" s="52" t="inlineStr">
        <is>
          <t>Environment</t>
        </is>
      </c>
      <c r="C218" s="53" t="inlineStr">
        <is>
          <t>Group</t>
        </is>
      </c>
      <c r="D218" s="57" t="inlineStr">
        <is>
          <t>Watchtower</t>
        </is>
      </c>
      <c r="E218" s="52" t="inlineStr">
        <is>
          <t>ENV-00</t>
        </is>
      </c>
      <c r="F218" s="52" t="n">
        <v>1</v>
      </c>
      <c r="G218" s="54" t="n">
        <v>1</v>
      </c>
      <c r="H218" s="54" t="n">
        <v>1</v>
      </c>
      <c r="I218" s="54" t="n">
        <v>1</v>
      </c>
      <c r="J218" s="54" t="n">
        <v>0</v>
      </c>
      <c r="K218" s="54" t="n">
        <v>0</v>
      </c>
      <c r="L218" s="54" t="n">
        <v>0</v>
      </c>
      <c r="M218" s="54" t="n">
        <v>10.5</v>
      </c>
      <c r="N218" s="54" t="n">
        <v>0.06344249840000001</v>
      </c>
      <c r="O218" s="54" t="n">
        <v>10</v>
      </c>
      <c r="P218" s="52" t="inlineStr">
        <is>
          <t>-</t>
        </is>
      </c>
      <c r="Q218" s="52" t="inlineStr">
        <is>
          <t>Plain</t>
        </is>
      </c>
      <c r="R218" s="54" t="n">
        <v>0.5</v>
      </c>
      <c r="S218" s="54" t="n">
        <v>0</v>
      </c>
      <c r="T218" s="54" t="n">
        <v>0.2</v>
      </c>
      <c r="U218" s="54" t="n">
        <v>0</v>
      </c>
      <c r="V218" s="52" t="inlineStr">
        <is>
          <t>No</t>
        </is>
      </c>
      <c r="W218" s="52" t="inlineStr">
        <is>
          <t>Yes</t>
        </is>
      </c>
      <c r="X218" s="52" t="inlineStr">
        <is>
          <t>-</t>
        </is>
      </c>
      <c r="Y218" s="52" t="inlineStr">
        <is>
          <t>Guard tower with floodlight</t>
        </is>
      </c>
    </row>
    <row r="219" outlineLevel="1">
      <c r="A219" s="52" t="inlineStr">
        <is>
          <t>ENV-91</t>
        </is>
      </c>
      <c r="B219" s="52" t="inlineStr">
        <is>
          <t>Environment</t>
        </is>
      </c>
      <c r="C219" s="58" t="inlineStr">
        <is>
          <t>Cylinder</t>
        </is>
      </c>
      <c r="D219" s="60" t="inlineStr">
        <is>
          <t>Tower leg</t>
        </is>
      </c>
      <c r="E219" s="52" t="inlineStr">
        <is>
          <t>ENV-90</t>
        </is>
      </c>
      <c r="F219" s="52" t="n">
        <v>2</v>
      </c>
      <c r="G219" s="54" t="n">
        <v>0.140000001</v>
      </c>
      <c r="H219" s="54" t="n">
        <v>0.140000001</v>
      </c>
      <c r="I219" s="54" t="n">
        <v>5.30754232</v>
      </c>
      <c r="J219" s="54" t="n">
        <v>-86.94521330000001</v>
      </c>
      <c r="K219" s="54" t="n">
        <v>-135</v>
      </c>
      <c r="L219" s="54" t="n">
        <v>0</v>
      </c>
      <c r="M219" s="54" t="n">
        <v>0.949999928</v>
      </c>
      <c r="N219" s="54" t="n">
        <v>2.3499999</v>
      </c>
      <c r="O219" s="54" t="n">
        <v>0.949999928</v>
      </c>
      <c r="P219" s="52" t="inlineStr">
        <is>
          <t>Gouraud</t>
        </is>
      </c>
      <c r="Q219" s="52" t="inlineStr">
        <is>
          <t>Paint</t>
        </is>
      </c>
      <c r="R219" s="54" t="n">
        <v>0.45</v>
      </c>
      <c r="S219" s="54" t="n">
        <v>0.6</v>
      </c>
      <c r="T219" s="54" t="n">
        <v>0.24</v>
      </c>
      <c r="U219" s="54" t="n">
        <v>0</v>
      </c>
      <c r="V219" s="52" t="inlineStr">
        <is>
          <t>Yes</t>
        </is>
      </c>
      <c r="W219" s="52" t="inlineStr">
        <is>
          <t>Yes</t>
        </is>
      </c>
      <c r="X219" s="52" t="inlineStr">
        <is>
          <t>-</t>
        </is>
      </c>
      <c r="Y219" s="52" t="inlineStr">
        <is>
          <t>Tapered steel leg</t>
        </is>
      </c>
    </row>
    <row r="220" outlineLevel="1">
      <c r="A220" s="52" t="inlineStr">
        <is>
          <t>ENV-92</t>
        </is>
      </c>
      <c r="B220" s="52" t="inlineStr">
        <is>
          <t>Environment</t>
        </is>
      </c>
      <c r="C220" s="58" t="inlineStr">
        <is>
          <t>Cylinder</t>
        </is>
      </c>
      <c r="D220" s="60" t="inlineStr">
        <is>
          <t>Tower leg</t>
        </is>
      </c>
      <c r="E220" s="52" t="inlineStr">
        <is>
          <t>ENV-90</t>
        </is>
      </c>
      <c r="F220" s="52" t="n">
        <v>2</v>
      </c>
      <c r="G220" s="54" t="n">
        <v>0.140000001</v>
      </c>
      <c r="H220" s="54" t="n">
        <v>0.140000001</v>
      </c>
      <c r="I220" s="54" t="n">
        <v>5.30754232</v>
      </c>
      <c r="J220" s="54" t="n">
        <v>-86.94521330000001</v>
      </c>
      <c r="K220" s="54" t="n">
        <v>-45</v>
      </c>
      <c r="L220" s="54" t="n">
        <v>0</v>
      </c>
      <c r="M220" s="54" t="n">
        <v>0.949999928</v>
      </c>
      <c r="N220" s="54" t="n">
        <v>2.3499999</v>
      </c>
      <c r="O220" s="54" t="n">
        <v>-0.949999928</v>
      </c>
      <c r="P220" s="52" t="inlineStr">
        <is>
          <t>Gouraud</t>
        </is>
      </c>
      <c r="Q220" s="52" t="inlineStr">
        <is>
          <t>Paint</t>
        </is>
      </c>
      <c r="R220" s="54" t="n">
        <v>0.45</v>
      </c>
      <c r="S220" s="54" t="n">
        <v>0.6</v>
      </c>
      <c r="T220" s="54" t="n">
        <v>0.24</v>
      </c>
      <c r="U220" s="54" t="n">
        <v>0</v>
      </c>
      <c r="V220" s="52" t="inlineStr">
        <is>
          <t>Yes</t>
        </is>
      </c>
      <c r="W220" s="52" t="inlineStr">
        <is>
          <t>Yes</t>
        </is>
      </c>
      <c r="X220" s="52" t="inlineStr">
        <is>
          <t>-</t>
        </is>
      </c>
      <c r="Y220" s="52" t="inlineStr">
        <is>
          <t>Tapered steel leg</t>
        </is>
      </c>
    </row>
    <row r="221" outlineLevel="1">
      <c r="A221" s="52" t="inlineStr">
        <is>
          <t>ENV-93</t>
        </is>
      </c>
      <c r="B221" s="52" t="inlineStr">
        <is>
          <t>Environment</t>
        </is>
      </c>
      <c r="C221" s="58" t="inlineStr">
        <is>
          <t>Cylinder</t>
        </is>
      </c>
      <c r="D221" s="60" t="inlineStr">
        <is>
          <t>Tower leg</t>
        </is>
      </c>
      <c r="E221" s="52" t="inlineStr">
        <is>
          <t>ENV-90</t>
        </is>
      </c>
      <c r="F221" s="52" t="n">
        <v>2</v>
      </c>
      <c r="G221" s="54" t="n">
        <v>0.140000001</v>
      </c>
      <c r="H221" s="54" t="n">
        <v>0.140000001</v>
      </c>
      <c r="I221" s="54" t="n">
        <v>5.30754232</v>
      </c>
      <c r="J221" s="54" t="n">
        <v>-86.94521330000001</v>
      </c>
      <c r="K221" s="54" t="n">
        <v>45</v>
      </c>
      <c r="L221" s="54" t="n">
        <v>0</v>
      </c>
      <c r="M221" s="54" t="n">
        <v>-0.949999928</v>
      </c>
      <c r="N221" s="54" t="n">
        <v>2.3499999</v>
      </c>
      <c r="O221" s="54" t="n">
        <v>-0.949999928</v>
      </c>
      <c r="P221" s="52" t="inlineStr">
        <is>
          <t>Gouraud</t>
        </is>
      </c>
      <c r="Q221" s="52" t="inlineStr">
        <is>
          <t>Paint</t>
        </is>
      </c>
      <c r="R221" s="54" t="n">
        <v>0.45</v>
      </c>
      <c r="S221" s="54" t="n">
        <v>0.6</v>
      </c>
      <c r="T221" s="54" t="n">
        <v>0.24</v>
      </c>
      <c r="U221" s="54" t="n">
        <v>0</v>
      </c>
      <c r="V221" s="52" t="inlineStr">
        <is>
          <t>Yes</t>
        </is>
      </c>
      <c r="W221" s="52" t="inlineStr">
        <is>
          <t>Yes</t>
        </is>
      </c>
      <c r="X221" s="52" t="inlineStr">
        <is>
          <t>-</t>
        </is>
      </c>
      <c r="Y221" s="52" t="inlineStr">
        <is>
          <t>Tapered steel leg</t>
        </is>
      </c>
    </row>
    <row r="222" outlineLevel="1">
      <c r="A222" s="52" t="inlineStr">
        <is>
          <t>ENV-94</t>
        </is>
      </c>
      <c r="B222" s="52" t="inlineStr">
        <is>
          <t>Environment</t>
        </is>
      </c>
      <c r="C222" s="58" t="inlineStr">
        <is>
          <t>Cylinder</t>
        </is>
      </c>
      <c r="D222" s="60" t="inlineStr">
        <is>
          <t>Tower leg</t>
        </is>
      </c>
      <c r="E222" s="52" t="inlineStr">
        <is>
          <t>ENV-90</t>
        </is>
      </c>
      <c r="F222" s="52" t="n">
        <v>2</v>
      </c>
      <c r="G222" s="54" t="n">
        <v>0.140000001</v>
      </c>
      <c r="H222" s="54" t="n">
        <v>0.140000001</v>
      </c>
      <c r="I222" s="54" t="n">
        <v>5.30754232</v>
      </c>
      <c r="J222" s="54" t="n">
        <v>-86.94521330000001</v>
      </c>
      <c r="K222" s="54" t="n">
        <v>135</v>
      </c>
      <c r="L222" s="54" t="n">
        <v>0</v>
      </c>
      <c r="M222" s="54" t="n">
        <v>-0.949999928</v>
      </c>
      <c r="N222" s="54" t="n">
        <v>2.3499999</v>
      </c>
      <c r="O222" s="54" t="n">
        <v>0.949999928</v>
      </c>
      <c r="P222" s="52" t="inlineStr">
        <is>
          <t>Gouraud</t>
        </is>
      </c>
      <c r="Q222" s="52" t="inlineStr">
        <is>
          <t>Paint</t>
        </is>
      </c>
      <c r="R222" s="54" t="n">
        <v>0.45</v>
      </c>
      <c r="S222" s="54" t="n">
        <v>0.6</v>
      </c>
      <c r="T222" s="54" t="n">
        <v>0.24</v>
      </c>
      <c r="U222" s="54" t="n">
        <v>0</v>
      </c>
      <c r="V222" s="52" t="inlineStr">
        <is>
          <t>Yes</t>
        </is>
      </c>
      <c r="W222" s="52" t="inlineStr">
        <is>
          <t>Yes</t>
        </is>
      </c>
      <c r="X222" s="52" t="inlineStr">
        <is>
          <t>-</t>
        </is>
      </c>
      <c r="Y222" s="52" t="inlineStr">
        <is>
          <t>Tapered steel leg</t>
        </is>
      </c>
    </row>
    <row r="223" outlineLevel="1">
      <c r="A223" s="52" t="inlineStr">
        <is>
          <t>ENV-95</t>
        </is>
      </c>
      <c r="B223" s="52" t="inlineStr">
        <is>
          <t>Environment</t>
        </is>
      </c>
      <c r="C223" s="58" t="inlineStr">
        <is>
          <t>Cylinder</t>
        </is>
      </c>
      <c r="D223" s="60" t="inlineStr">
        <is>
          <t>Tower brace</t>
        </is>
      </c>
      <c r="E223" s="52" t="inlineStr">
        <is>
          <t>ENV-90</t>
        </is>
      </c>
      <c r="F223" s="52" t="n">
        <v>2</v>
      </c>
      <c r="G223" s="54" t="n">
        <v>0.07999999820000001</v>
      </c>
      <c r="H223" s="54" t="n">
        <v>0.07999999820000001</v>
      </c>
      <c r="I223" s="54" t="n">
        <v>3.41752267</v>
      </c>
      <c r="J223" s="54" t="n">
        <v>-55.0154686</v>
      </c>
      <c r="K223" s="54" t="n">
        <v>-176.90892</v>
      </c>
      <c r="L223" s="54" t="n">
        <v>0</v>
      </c>
      <c r="M223" s="54" t="n">
        <v>0.978301823</v>
      </c>
      <c r="N223" s="54" t="n">
        <v>1.60000002</v>
      </c>
      <c r="O223" s="54" t="n">
        <v>0.0528301597</v>
      </c>
      <c r="P223" s="52" t="inlineStr">
        <is>
          <t>Gouraud</t>
        </is>
      </c>
      <c r="Q223" s="52" t="inlineStr">
        <is>
          <t>Paint</t>
        </is>
      </c>
      <c r="R223" s="54" t="n">
        <v>0.45</v>
      </c>
      <c r="S223" s="54" t="n">
        <v>0.6</v>
      </c>
      <c r="T223" s="54" t="n">
        <v>0.24</v>
      </c>
      <c r="U223" s="54" t="n">
        <v>0</v>
      </c>
      <c r="V223" s="52" t="inlineStr">
        <is>
          <t>No</t>
        </is>
      </c>
      <c r="W223" s="52" t="inlineStr">
        <is>
          <t>Yes</t>
        </is>
      </c>
      <c r="X223" s="52" t="inlineStr">
        <is>
          <t>-</t>
        </is>
      </c>
      <c r="Y223" s="52" t="inlineStr">
        <is>
          <t>Cross brace</t>
        </is>
      </c>
    </row>
    <row r="224" outlineLevel="1">
      <c r="A224" s="52" t="inlineStr">
        <is>
          <t>ENV-96</t>
        </is>
      </c>
      <c r="B224" s="52" t="inlineStr">
        <is>
          <t>Environment</t>
        </is>
      </c>
      <c r="C224" s="58" t="inlineStr">
        <is>
          <t>Cylinder</t>
        </is>
      </c>
      <c r="D224" s="60" t="inlineStr">
        <is>
          <t>Tower brace</t>
        </is>
      </c>
      <c r="E224" s="52" t="inlineStr">
        <is>
          <t>ENV-90</t>
        </is>
      </c>
      <c r="F224" s="52" t="n">
        <v>2</v>
      </c>
      <c r="G224" s="54" t="n">
        <v>0.07999999820000001</v>
      </c>
      <c r="H224" s="54" t="n">
        <v>0.07999999820000001</v>
      </c>
      <c r="I224" s="54" t="n">
        <v>3.41752267</v>
      </c>
      <c r="J224" s="54" t="n">
        <v>-55.0154686</v>
      </c>
      <c r="K224" s="54" t="n">
        <v>-86.9089127</v>
      </c>
      <c r="L224" s="54" t="n">
        <v>0</v>
      </c>
      <c r="M224" s="54" t="n">
        <v>0.0528301597</v>
      </c>
      <c r="N224" s="54" t="n">
        <v>1.60000002</v>
      </c>
      <c r="O224" s="54" t="n">
        <v>-0.978301823</v>
      </c>
      <c r="P224" s="52" t="inlineStr">
        <is>
          <t>Gouraud</t>
        </is>
      </c>
      <c r="Q224" s="52" t="inlineStr">
        <is>
          <t>Paint</t>
        </is>
      </c>
      <c r="R224" s="54" t="n">
        <v>0.45</v>
      </c>
      <c r="S224" s="54" t="n">
        <v>0.6</v>
      </c>
      <c r="T224" s="54" t="n">
        <v>0.24</v>
      </c>
      <c r="U224" s="54" t="n">
        <v>0</v>
      </c>
      <c r="V224" s="52" t="inlineStr">
        <is>
          <t>No</t>
        </is>
      </c>
      <c r="W224" s="52" t="inlineStr">
        <is>
          <t>Yes</t>
        </is>
      </c>
      <c r="X224" s="52" t="inlineStr">
        <is>
          <t>-</t>
        </is>
      </c>
      <c r="Y224" s="52" t="inlineStr">
        <is>
          <t>Cross brace</t>
        </is>
      </c>
    </row>
    <row r="225" outlineLevel="1">
      <c r="A225" s="52" t="inlineStr">
        <is>
          <t>ENV-97</t>
        </is>
      </c>
      <c r="B225" s="52" t="inlineStr">
        <is>
          <t>Environment</t>
        </is>
      </c>
      <c r="C225" s="58" t="inlineStr">
        <is>
          <t>Cylinder</t>
        </is>
      </c>
      <c r="D225" s="60" t="inlineStr">
        <is>
          <t>Tower brace</t>
        </is>
      </c>
      <c r="E225" s="52" t="inlineStr">
        <is>
          <t>ENV-90</t>
        </is>
      </c>
      <c r="F225" s="52" t="n">
        <v>2</v>
      </c>
      <c r="G225" s="54" t="n">
        <v>0.07999999820000001</v>
      </c>
      <c r="H225" s="54" t="n">
        <v>0.07999999820000001</v>
      </c>
      <c r="I225" s="54" t="n">
        <v>3.41752267</v>
      </c>
      <c r="J225" s="54" t="n">
        <v>-55.0154686</v>
      </c>
      <c r="K225" s="54" t="n">
        <v>3.09107852</v>
      </c>
      <c r="L225" s="54" t="n">
        <v>0</v>
      </c>
      <c r="M225" s="54" t="n">
        <v>-0.978301823</v>
      </c>
      <c r="N225" s="54" t="n">
        <v>1.60000002</v>
      </c>
      <c r="O225" s="54" t="n">
        <v>-0.0528301597</v>
      </c>
      <c r="P225" s="52" t="inlineStr">
        <is>
          <t>Gouraud</t>
        </is>
      </c>
      <c r="Q225" s="52" t="inlineStr">
        <is>
          <t>Paint</t>
        </is>
      </c>
      <c r="R225" s="54" t="n">
        <v>0.45</v>
      </c>
      <c r="S225" s="54" t="n">
        <v>0.6</v>
      </c>
      <c r="T225" s="54" t="n">
        <v>0.24</v>
      </c>
      <c r="U225" s="54" t="n">
        <v>0</v>
      </c>
      <c r="V225" s="52" t="inlineStr">
        <is>
          <t>No</t>
        </is>
      </c>
      <c r="W225" s="52" t="inlineStr">
        <is>
          <t>Yes</t>
        </is>
      </c>
      <c r="X225" s="52" t="inlineStr">
        <is>
          <t>-</t>
        </is>
      </c>
      <c r="Y225" s="52" t="inlineStr">
        <is>
          <t>Cross brace</t>
        </is>
      </c>
    </row>
    <row r="226" outlineLevel="1">
      <c r="A226" s="52" t="inlineStr">
        <is>
          <t>ENV-98</t>
        </is>
      </c>
      <c r="B226" s="52" t="inlineStr">
        <is>
          <t>Environment</t>
        </is>
      </c>
      <c r="C226" s="58" t="inlineStr">
        <is>
          <t>Cylinder</t>
        </is>
      </c>
      <c r="D226" s="60" t="inlineStr">
        <is>
          <t>Tower brace</t>
        </is>
      </c>
      <c r="E226" s="52" t="inlineStr">
        <is>
          <t>ENV-90</t>
        </is>
      </c>
      <c r="F226" s="52" t="n">
        <v>2</v>
      </c>
      <c r="G226" s="54" t="n">
        <v>0.07999999820000001</v>
      </c>
      <c r="H226" s="54" t="n">
        <v>0.07999999820000001</v>
      </c>
      <c r="I226" s="54" t="n">
        <v>3.41752267</v>
      </c>
      <c r="J226" s="54" t="n">
        <v>-55.0154686</v>
      </c>
      <c r="K226" s="54" t="n">
        <v>93.09107969999999</v>
      </c>
      <c r="L226" s="54" t="n">
        <v>0</v>
      </c>
      <c r="M226" s="54" t="n">
        <v>-0.0528301597</v>
      </c>
      <c r="N226" s="54" t="n">
        <v>1.60000002</v>
      </c>
      <c r="O226" s="54" t="n">
        <v>0.978301823</v>
      </c>
      <c r="P226" s="52" t="inlineStr">
        <is>
          <t>Gouraud</t>
        </is>
      </c>
      <c r="Q226" s="52" t="inlineStr">
        <is>
          <t>Paint</t>
        </is>
      </c>
      <c r="R226" s="54" t="n">
        <v>0.45</v>
      </c>
      <c r="S226" s="54" t="n">
        <v>0.6</v>
      </c>
      <c r="T226" s="54" t="n">
        <v>0.24</v>
      </c>
      <c r="U226" s="54" t="n">
        <v>0</v>
      </c>
      <c r="V226" s="52" t="inlineStr">
        <is>
          <t>No</t>
        </is>
      </c>
      <c r="W226" s="52" t="inlineStr">
        <is>
          <t>Yes</t>
        </is>
      </c>
      <c r="X226" s="52" t="inlineStr">
        <is>
          <t>-</t>
        </is>
      </c>
      <c r="Y226" s="52" t="inlineStr">
        <is>
          <t>Cross brace</t>
        </is>
      </c>
    </row>
    <row r="227" outlineLevel="1">
      <c r="A227" s="52" t="inlineStr">
        <is>
          <t>ENV-99</t>
        </is>
      </c>
      <c r="B227" s="52" t="inlineStr">
        <is>
          <t>Environment</t>
        </is>
      </c>
      <c r="C227" s="63" t="inlineStr">
        <is>
          <t>Cube</t>
        </is>
      </c>
      <c r="D227" s="60" t="inlineStr">
        <is>
          <t>Platform</t>
        </is>
      </c>
      <c r="E227" s="52" t="inlineStr">
        <is>
          <t>ENV-90</t>
        </is>
      </c>
      <c r="F227" s="52" t="n">
        <v>2</v>
      </c>
      <c r="G227" s="54" t="n">
        <v>2.4000001</v>
      </c>
      <c r="H227" s="54" t="n">
        <v>0.119999997</v>
      </c>
      <c r="I227" s="54" t="n">
        <v>2.4000001</v>
      </c>
      <c r="J227" s="54" t="n">
        <v>0</v>
      </c>
      <c r="K227" s="54" t="n">
        <v>0</v>
      </c>
      <c r="L227" s="54" t="n">
        <v>0</v>
      </c>
      <c r="M227" s="54" t="n">
        <v>0</v>
      </c>
      <c r="N227" s="54" t="n">
        <v>3.0999999</v>
      </c>
      <c r="O227" s="54" t="n">
        <v>0</v>
      </c>
      <c r="P227" s="52" t="inlineStr">
        <is>
          <t>Gouraud</t>
        </is>
      </c>
      <c r="Q227" s="52" t="inlineStr">
        <is>
          <t>Wood</t>
        </is>
      </c>
      <c r="R227" s="54" t="n">
        <v>0.75</v>
      </c>
      <c r="S227" s="54" t="n">
        <v>0</v>
      </c>
      <c r="T227" s="54" t="n">
        <v>0.28</v>
      </c>
      <c r="U227" s="54" t="n">
        <v>0</v>
      </c>
      <c r="V227" s="52" t="inlineStr">
        <is>
          <t>Yes</t>
        </is>
      </c>
      <c r="W227" s="52" t="inlineStr">
        <is>
          <t>Yes</t>
        </is>
      </c>
      <c r="X227" s="52" t="inlineStr">
        <is>
          <t>-</t>
        </is>
      </c>
      <c r="Y227" s="52" t="inlineStr">
        <is>
          <t>Guard platform</t>
        </is>
      </c>
    </row>
    <row r="228" outlineLevel="1">
      <c r="A228" s="52" t="inlineStr">
        <is>
          <t>ENV-100</t>
        </is>
      </c>
      <c r="B228" s="52" t="inlineStr">
        <is>
          <t>Environment</t>
        </is>
      </c>
      <c r="C228" s="63" t="inlineStr">
        <is>
          <t>Cube</t>
        </is>
      </c>
      <c r="D228" s="60" t="inlineStr">
        <is>
          <t>Parapet front</t>
        </is>
      </c>
      <c r="E228" s="52" t="inlineStr">
        <is>
          <t>ENV-90</t>
        </is>
      </c>
      <c r="F228" s="52" t="n">
        <v>2</v>
      </c>
      <c r="G228" s="54" t="n">
        <v>2.29999995</v>
      </c>
      <c r="H228" s="54" t="n">
        <v>0.899999976</v>
      </c>
      <c r="I228" s="54" t="n">
        <v>0.0599999987</v>
      </c>
      <c r="J228" s="54" t="n">
        <v>0</v>
      </c>
      <c r="K228" s="54" t="n">
        <v>0</v>
      </c>
      <c r="L228" s="54" t="n">
        <v>0</v>
      </c>
      <c r="M228" s="54" t="n">
        <v>0</v>
      </c>
      <c r="N228" s="54" t="n">
        <v>3.6099999</v>
      </c>
      <c r="O228" s="54" t="n">
        <v>-1.12</v>
      </c>
      <c r="P228" s="52" t="inlineStr">
        <is>
          <t>Gouraud</t>
        </is>
      </c>
      <c r="Q228" s="52" t="inlineStr">
        <is>
          <t>Wood</t>
        </is>
      </c>
      <c r="R228" s="54" t="n">
        <v>0.75</v>
      </c>
      <c r="S228" s="54" t="n">
        <v>0</v>
      </c>
      <c r="T228" s="54" t="n">
        <v>0.28</v>
      </c>
      <c r="U228" s="54" t="n">
        <v>0</v>
      </c>
      <c r="V228" s="52" t="inlineStr">
        <is>
          <t>Yes</t>
        </is>
      </c>
      <c r="W228" s="52" t="inlineStr">
        <is>
          <t>Yes</t>
        </is>
      </c>
      <c r="X228" s="52" t="inlineStr">
        <is>
          <t>-</t>
        </is>
      </c>
      <c r="Y228" s="52" t="inlineStr">
        <is>
          <t>Plank parapet</t>
        </is>
      </c>
    </row>
    <row r="229" outlineLevel="1">
      <c r="A229" s="52" t="inlineStr">
        <is>
          <t>ENV-101</t>
        </is>
      </c>
      <c r="B229" s="52" t="inlineStr">
        <is>
          <t>Environment</t>
        </is>
      </c>
      <c r="C229" s="63" t="inlineStr">
        <is>
          <t>Cube</t>
        </is>
      </c>
      <c r="D229" s="60" t="inlineStr">
        <is>
          <t>Parapet side</t>
        </is>
      </c>
      <c r="E229" s="52" t="inlineStr">
        <is>
          <t>ENV-90</t>
        </is>
      </c>
      <c r="F229" s="52" t="n">
        <v>2</v>
      </c>
      <c r="G229" s="54" t="n">
        <v>0.0599999987</v>
      </c>
      <c r="H229" s="54" t="n">
        <v>0.899999976</v>
      </c>
      <c r="I229" s="54" t="n">
        <v>2.29999995</v>
      </c>
      <c r="J229" s="54" t="n">
        <v>0</v>
      </c>
      <c r="K229" s="54" t="n">
        <v>0</v>
      </c>
      <c r="L229" s="54" t="n">
        <v>0</v>
      </c>
      <c r="M229" s="54" t="n">
        <v>1.12</v>
      </c>
      <c r="N229" s="54" t="n">
        <v>3.6099999</v>
      </c>
      <c r="O229" s="54" t="n">
        <v>0</v>
      </c>
      <c r="P229" s="52" t="inlineStr">
        <is>
          <t>Gouraud</t>
        </is>
      </c>
      <c r="Q229" s="52" t="inlineStr">
        <is>
          <t>Wood</t>
        </is>
      </c>
      <c r="R229" s="54" t="n">
        <v>0.75</v>
      </c>
      <c r="S229" s="54" t="n">
        <v>0</v>
      </c>
      <c r="T229" s="54" t="n">
        <v>0.28</v>
      </c>
      <c r="U229" s="54" t="n">
        <v>0</v>
      </c>
      <c r="V229" s="52" t="inlineStr">
        <is>
          <t>Yes</t>
        </is>
      </c>
      <c r="W229" s="52" t="inlineStr">
        <is>
          <t>Yes</t>
        </is>
      </c>
      <c r="X229" s="52" t="inlineStr">
        <is>
          <t>-</t>
        </is>
      </c>
      <c r="Y229" s="52" t="inlineStr">
        <is>
          <t>Plank parapet</t>
        </is>
      </c>
    </row>
    <row r="230" outlineLevel="1">
      <c r="A230" s="52" t="inlineStr">
        <is>
          <t>ENV-102</t>
        </is>
      </c>
      <c r="B230" s="52" t="inlineStr">
        <is>
          <t>Environment</t>
        </is>
      </c>
      <c r="C230" s="63" t="inlineStr">
        <is>
          <t>Cube</t>
        </is>
      </c>
      <c r="D230" s="60" t="inlineStr">
        <is>
          <t>Parapet side</t>
        </is>
      </c>
      <c r="E230" s="52" t="inlineStr">
        <is>
          <t>ENV-90</t>
        </is>
      </c>
      <c r="F230" s="52" t="n">
        <v>2</v>
      </c>
      <c r="G230" s="54" t="n">
        <v>0.0599999987</v>
      </c>
      <c r="H230" s="54" t="n">
        <v>0.899999976</v>
      </c>
      <c r="I230" s="54" t="n">
        <v>2.29999995</v>
      </c>
      <c r="J230" s="54" t="n">
        <v>0</v>
      </c>
      <c r="K230" s="54" t="n">
        <v>0</v>
      </c>
      <c r="L230" s="54" t="n">
        <v>0</v>
      </c>
      <c r="M230" s="54" t="n">
        <v>-1.12</v>
      </c>
      <c r="N230" s="54" t="n">
        <v>3.6099999</v>
      </c>
      <c r="O230" s="54" t="n">
        <v>0</v>
      </c>
      <c r="P230" s="52" t="inlineStr">
        <is>
          <t>Gouraud</t>
        </is>
      </c>
      <c r="Q230" s="52" t="inlineStr">
        <is>
          <t>Wood</t>
        </is>
      </c>
      <c r="R230" s="54" t="n">
        <v>0.75</v>
      </c>
      <c r="S230" s="54" t="n">
        <v>0</v>
      </c>
      <c r="T230" s="54" t="n">
        <v>0.28</v>
      </c>
      <c r="U230" s="54" t="n">
        <v>0</v>
      </c>
      <c r="V230" s="52" t="inlineStr">
        <is>
          <t>Yes</t>
        </is>
      </c>
      <c r="W230" s="52" t="inlineStr">
        <is>
          <t>Yes</t>
        </is>
      </c>
      <c r="X230" s="52" t="inlineStr">
        <is>
          <t>-</t>
        </is>
      </c>
      <c r="Y230" s="52" t="inlineStr">
        <is>
          <t>Plank parapet</t>
        </is>
      </c>
    </row>
    <row r="231" outlineLevel="1">
      <c r="A231" s="52" t="inlineStr">
        <is>
          <t>ENV-103</t>
        </is>
      </c>
      <c r="B231" s="52" t="inlineStr">
        <is>
          <t>Environment</t>
        </is>
      </c>
      <c r="C231" s="58" t="inlineStr">
        <is>
          <t>Cylinder</t>
        </is>
      </c>
      <c r="D231" s="60" t="inlineStr">
        <is>
          <t>Hand rail</t>
        </is>
      </c>
      <c r="E231" s="52" t="inlineStr">
        <is>
          <t>ENV-90</t>
        </is>
      </c>
      <c r="F231" s="52" t="n">
        <v>2</v>
      </c>
      <c r="G231" s="54" t="n">
        <v>0.0500000007</v>
      </c>
      <c r="H231" s="54" t="n">
        <v>0.0500000007</v>
      </c>
      <c r="I231" s="54" t="n">
        <v>2.20000005</v>
      </c>
      <c r="J231" s="54" t="n">
        <v>0</v>
      </c>
      <c r="K231" s="54" t="n">
        <v>90</v>
      </c>
      <c r="L231" s="54" t="n">
        <v>0</v>
      </c>
      <c r="M231" s="54" t="n">
        <v>0</v>
      </c>
      <c r="N231" s="54" t="n">
        <v>4</v>
      </c>
      <c r="O231" s="54" t="n">
        <v>1.12</v>
      </c>
      <c r="P231" s="52" t="inlineStr">
        <is>
          <t>Gouraud</t>
        </is>
      </c>
      <c r="Q231" s="52" t="inlineStr">
        <is>
          <t>Paint</t>
        </is>
      </c>
      <c r="R231" s="54" t="n">
        <v>0.45</v>
      </c>
      <c r="S231" s="54" t="n">
        <v>0.6</v>
      </c>
      <c r="T231" s="54" t="n">
        <v>0.24</v>
      </c>
      <c r="U231" s="54" t="n">
        <v>0</v>
      </c>
      <c r="V231" s="52" t="inlineStr">
        <is>
          <t>No</t>
        </is>
      </c>
      <c r="W231" s="52" t="inlineStr">
        <is>
          <t>Yes</t>
        </is>
      </c>
      <c r="X231" s="52" t="inlineStr">
        <is>
          <t>-</t>
        </is>
      </c>
      <c r="Y231" s="52" t="inlineStr">
        <is>
          <t>Rail above the ladder</t>
        </is>
      </c>
    </row>
    <row r="232" outlineLevel="1">
      <c r="A232" s="52" t="inlineStr">
        <is>
          <t>ENV-104</t>
        </is>
      </c>
      <c r="B232" s="52" t="inlineStr">
        <is>
          <t>Environment</t>
        </is>
      </c>
      <c r="C232" s="63" t="inlineStr">
        <is>
          <t>Cube</t>
        </is>
      </c>
      <c r="D232" s="60" t="inlineStr">
        <is>
          <t>Roof slab</t>
        </is>
      </c>
      <c r="E232" s="52" t="inlineStr">
        <is>
          <t>ENV-90</t>
        </is>
      </c>
      <c r="F232" s="52" t="n">
        <v>2</v>
      </c>
      <c r="G232" s="54" t="n">
        <v>2.5</v>
      </c>
      <c r="H232" s="54" t="n">
        <v>0.07999999820000001</v>
      </c>
      <c r="I232" s="54" t="n">
        <v>2.5</v>
      </c>
      <c r="J232" s="54" t="n">
        <v>0</v>
      </c>
      <c r="K232" s="54" t="n">
        <v>0</v>
      </c>
      <c r="L232" s="54" t="n">
        <v>0</v>
      </c>
      <c r="M232" s="54" t="n">
        <v>0</v>
      </c>
      <c r="N232" s="54" t="n">
        <v>5.01999998</v>
      </c>
      <c r="O232" s="54" t="n">
        <v>0</v>
      </c>
      <c r="P232" s="52" t="inlineStr">
        <is>
          <t>Gouraud</t>
        </is>
      </c>
      <c r="Q232" s="52" t="inlineStr">
        <is>
          <t>Metal</t>
        </is>
      </c>
      <c r="R232" s="54" t="n">
        <v>0.4</v>
      </c>
      <c r="S232" s="54" t="n">
        <v>0.9</v>
      </c>
      <c r="T232" s="54" t="n">
        <v>0.22</v>
      </c>
      <c r="U232" s="54" t="n">
        <v>0</v>
      </c>
      <c r="V232" s="52" t="inlineStr">
        <is>
          <t>Yes</t>
        </is>
      </c>
      <c r="W232" s="52" t="inlineStr">
        <is>
          <t>Yes</t>
        </is>
      </c>
      <c r="X232" s="52" t="inlineStr">
        <is>
          <t>-</t>
        </is>
      </c>
      <c r="Y232" s="52" t="inlineStr">
        <is>
          <t>Roof plate</t>
        </is>
      </c>
    </row>
    <row r="233" outlineLevel="1">
      <c r="A233" s="52" t="inlineStr">
        <is>
          <t>ENV-105</t>
        </is>
      </c>
      <c r="B233" s="52" t="inlineStr">
        <is>
          <t>Environment</t>
        </is>
      </c>
      <c r="C233" s="61" t="inlineStr">
        <is>
          <t>Cone</t>
        </is>
      </c>
      <c r="D233" s="60" t="inlineStr">
        <is>
          <t>Roof cone</t>
        </is>
      </c>
      <c r="E233" s="52" t="inlineStr">
        <is>
          <t>ENV-90</t>
        </is>
      </c>
      <c r="F233" s="52" t="n">
        <v>2</v>
      </c>
      <c r="G233" s="54" t="n">
        <v>3.4000001</v>
      </c>
      <c r="H233" s="54" t="n">
        <v>3.4000001</v>
      </c>
      <c r="I233" s="54" t="n">
        <v>0.899999976</v>
      </c>
      <c r="J233" s="54" t="n">
        <v>-90</v>
      </c>
      <c r="K233" s="54" t="n">
        <v>45</v>
      </c>
      <c r="L233" s="54" t="n">
        <v>0</v>
      </c>
      <c r="M233" s="54" t="n">
        <v>0</v>
      </c>
      <c r="N233" s="54" t="n">
        <v>5.51000023</v>
      </c>
      <c r="O233" s="54" t="n">
        <v>0</v>
      </c>
      <c r="P233" s="52" t="inlineStr">
        <is>
          <t>Gouraud</t>
        </is>
      </c>
      <c r="Q233" s="52" t="inlineStr">
        <is>
          <t>Metal</t>
        </is>
      </c>
      <c r="R233" s="54" t="n">
        <v>0.4</v>
      </c>
      <c r="S233" s="54" t="n">
        <v>0.9</v>
      </c>
      <c r="T233" s="54" t="n">
        <v>0.22</v>
      </c>
      <c r="U233" s="54" t="n">
        <v>0</v>
      </c>
      <c r="V233" s="52" t="inlineStr">
        <is>
          <t>Yes</t>
        </is>
      </c>
      <c r="W233" s="52" t="inlineStr">
        <is>
          <t>Yes</t>
        </is>
      </c>
      <c r="X233" s="52" t="inlineStr">
        <is>
          <t>-</t>
        </is>
      </c>
      <c r="Y233" s="52" t="inlineStr">
        <is>
          <t>Conical roof</t>
        </is>
      </c>
    </row>
    <row r="234" outlineLevel="1">
      <c r="A234" s="52" t="inlineStr">
        <is>
          <t>ENV-106</t>
        </is>
      </c>
      <c r="B234" s="52" t="inlineStr">
        <is>
          <t>Environment</t>
        </is>
      </c>
      <c r="C234" s="58" t="inlineStr">
        <is>
          <t>Cylinder</t>
        </is>
      </c>
      <c r="D234" s="60" t="inlineStr">
        <is>
          <t>Ladder rail</t>
        </is>
      </c>
      <c r="E234" s="52" t="inlineStr">
        <is>
          <t>ENV-90</t>
        </is>
      </c>
      <c r="F234" s="52" t="n">
        <v>2</v>
      </c>
      <c r="G234" s="54" t="n">
        <v>0.0500000007</v>
      </c>
      <c r="H234" s="54" t="n">
        <v>0.0500000007</v>
      </c>
      <c r="I234" s="54" t="n">
        <v>3.3703711</v>
      </c>
      <c r="J234" s="54" t="n">
        <v>-83.6973495</v>
      </c>
      <c r="K234" s="54" t="n">
        <v>180</v>
      </c>
      <c r="L234" s="54" t="n">
        <v>0</v>
      </c>
      <c r="M234" s="54" t="n">
        <v>-0.25</v>
      </c>
      <c r="N234" s="54" t="n">
        <v>1.47500002</v>
      </c>
      <c r="O234" s="54" t="n">
        <v>1.2650001</v>
      </c>
      <c r="P234" s="52" t="inlineStr">
        <is>
          <t>Gouraud</t>
        </is>
      </c>
      <c r="Q234" s="52" t="inlineStr">
        <is>
          <t>Paint</t>
        </is>
      </c>
      <c r="R234" s="54" t="n">
        <v>0.45</v>
      </c>
      <c r="S234" s="54" t="n">
        <v>0.6</v>
      </c>
      <c r="T234" s="54" t="n">
        <v>0.24</v>
      </c>
      <c r="U234" s="54" t="n">
        <v>0</v>
      </c>
      <c r="V234" s="52" t="inlineStr">
        <is>
          <t>No</t>
        </is>
      </c>
      <c r="W234" s="52" t="inlineStr">
        <is>
          <t>Yes</t>
        </is>
      </c>
      <c r="X234" s="52" t="inlineStr">
        <is>
          <t>-</t>
        </is>
      </c>
      <c r="Y234" s="52" t="inlineStr">
        <is>
          <t>Ladder stringer</t>
        </is>
      </c>
    </row>
    <row r="235" outlineLevel="1">
      <c r="A235" s="52" t="inlineStr">
        <is>
          <t>ENV-107</t>
        </is>
      </c>
      <c r="B235" s="52" t="inlineStr">
        <is>
          <t>Environment</t>
        </is>
      </c>
      <c r="C235" s="58" t="inlineStr">
        <is>
          <t>Cylinder</t>
        </is>
      </c>
      <c r="D235" s="60" t="inlineStr">
        <is>
          <t>Ladder rail</t>
        </is>
      </c>
      <c r="E235" s="52" t="inlineStr">
        <is>
          <t>ENV-90</t>
        </is>
      </c>
      <c r="F235" s="52" t="n">
        <v>2</v>
      </c>
      <c r="G235" s="54" t="n">
        <v>0.0500000007</v>
      </c>
      <c r="H235" s="54" t="n">
        <v>0.0500000007</v>
      </c>
      <c r="I235" s="54" t="n">
        <v>3.3703711</v>
      </c>
      <c r="J235" s="54" t="n">
        <v>-83.6973495</v>
      </c>
      <c r="K235" s="54" t="n">
        <v>180</v>
      </c>
      <c r="L235" s="54" t="n">
        <v>0</v>
      </c>
      <c r="M235" s="54" t="n">
        <v>0.25</v>
      </c>
      <c r="N235" s="54" t="n">
        <v>1.47500002</v>
      </c>
      <c r="O235" s="54" t="n">
        <v>1.2650001</v>
      </c>
      <c r="P235" s="52" t="inlineStr">
        <is>
          <t>Gouraud</t>
        </is>
      </c>
      <c r="Q235" s="52" t="inlineStr">
        <is>
          <t>Paint</t>
        </is>
      </c>
      <c r="R235" s="54" t="n">
        <v>0.45</v>
      </c>
      <c r="S235" s="54" t="n">
        <v>0.6</v>
      </c>
      <c r="T235" s="54" t="n">
        <v>0.24</v>
      </c>
      <c r="U235" s="54" t="n">
        <v>0</v>
      </c>
      <c r="V235" s="52" t="inlineStr">
        <is>
          <t>No</t>
        </is>
      </c>
      <c r="W235" s="52" t="inlineStr">
        <is>
          <t>Yes</t>
        </is>
      </c>
      <c r="X235" s="52" t="inlineStr">
        <is>
          <t>-</t>
        </is>
      </c>
      <c r="Y235" s="52" t="inlineStr">
        <is>
          <t>Ladder stringer</t>
        </is>
      </c>
    </row>
    <row r="236" outlineLevel="1">
      <c r="A236" s="52" t="inlineStr">
        <is>
          <t>ENV-108</t>
        </is>
      </c>
      <c r="B236" s="52" t="inlineStr">
        <is>
          <t>Environment</t>
        </is>
      </c>
      <c r="C236" s="58" t="inlineStr">
        <is>
          <t>Cylinder</t>
        </is>
      </c>
      <c r="D236" s="60" t="inlineStr">
        <is>
          <t>Ladder rung</t>
        </is>
      </c>
      <c r="E236" s="52" t="inlineStr">
        <is>
          <t>ENV-90</t>
        </is>
      </c>
      <c r="F236" s="52" t="n">
        <v>2</v>
      </c>
      <c r="G236" s="54" t="n">
        <v>0.0350000001</v>
      </c>
      <c r="H236" s="54" t="n">
        <v>0.0350000001</v>
      </c>
      <c r="I236" s="54" t="n">
        <v>0.5</v>
      </c>
      <c r="J236" s="54" t="n">
        <v>0</v>
      </c>
      <c r="K236" s="54" t="n">
        <v>90</v>
      </c>
      <c r="L236" s="54" t="n">
        <v>0</v>
      </c>
      <c r="M236" s="54" t="n">
        <v>0</v>
      </c>
      <c r="N236" s="54" t="n">
        <v>0.160769239</v>
      </c>
      <c r="O236" s="54" t="n">
        <v>1.41015387</v>
      </c>
      <c r="P236" s="52" t="inlineStr">
        <is>
          <t>Gouraud</t>
        </is>
      </c>
      <c r="Q236" s="52" t="inlineStr">
        <is>
          <t>Paint</t>
        </is>
      </c>
      <c r="R236" s="54" t="n">
        <v>0.45</v>
      </c>
      <c r="S236" s="54" t="n">
        <v>0.6</v>
      </c>
      <c r="T236" s="54" t="n">
        <v>0.24</v>
      </c>
      <c r="U236" s="54" t="n">
        <v>0</v>
      </c>
      <c r="V236" s="52" t="inlineStr">
        <is>
          <t>No</t>
        </is>
      </c>
      <c r="W236" s="52" t="inlineStr">
        <is>
          <t>Yes</t>
        </is>
      </c>
      <c r="X236" s="52" t="inlineStr">
        <is>
          <t>-</t>
        </is>
      </c>
      <c r="Y236" s="52" t="inlineStr">
        <is>
          <t>Rung</t>
        </is>
      </c>
    </row>
    <row r="237" outlineLevel="1">
      <c r="A237" s="52" t="inlineStr">
        <is>
          <t>ENV-109</t>
        </is>
      </c>
      <c r="B237" s="52" t="inlineStr">
        <is>
          <t>Environment</t>
        </is>
      </c>
      <c r="C237" s="58" t="inlineStr">
        <is>
          <t>Cylinder</t>
        </is>
      </c>
      <c r="D237" s="60" t="inlineStr">
        <is>
          <t>Ladder rung</t>
        </is>
      </c>
      <c r="E237" s="52" t="inlineStr">
        <is>
          <t>ENV-90</t>
        </is>
      </c>
      <c r="F237" s="52" t="n">
        <v>2</v>
      </c>
      <c r="G237" s="54" t="n">
        <v>0.0350000001</v>
      </c>
      <c r="H237" s="54" t="n">
        <v>0.0350000001</v>
      </c>
      <c r="I237" s="54" t="n">
        <v>0.5</v>
      </c>
      <c r="J237" s="54" t="n">
        <v>0</v>
      </c>
      <c r="K237" s="54" t="n">
        <v>90</v>
      </c>
      <c r="L237" s="54" t="n">
        <v>0</v>
      </c>
      <c r="M237" s="54" t="n">
        <v>0</v>
      </c>
      <c r="N237" s="54" t="n">
        <v>0.676153958</v>
      </c>
      <c r="O237" s="54" t="n">
        <v>1.35323083</v>
      </c>
      <c r="P237" s="52" t="inlineStr">
        <is>
          <t>Gouraud</t>
        </is>
      </c>
      <c r="Q237" s="52" t="inlineStr">
        <is>
          <t>Paint</t>
        </is>
      </c>
      <c r="R237" s="54" t="n">
        <v>0.45</v>
      </c>
      <c r="S237" s="54" t="n">
        <v>0.6</v>
      </c>
      <c r="T237" s="54" t="n">
        <v>0.24</v>
      </c>
      <c r="U237" s="54" t="n">
        <v>0</v>
      </c>
      <c r="V237" s="52" t="inlineStr">
        <is>
          <t>No</t>
        </is>
      </c>
      <c r="W237" s="52" t="inlineStr">
        <is>
          <t>Yes</t>
        </is>
      </c>
      <c r="X237" s="52" t="inlineStr">
        <is>
          <t>-</t>
        </is>
      </c>
      <c r="Y237" s="52" t="inlineStr">
        <is>
          <t>Rung</t>
        </is>
      </c>
    </row>
    <row r="238" outlineLevel="1">
      <c r="A238" s="52" t="inlineStr">
        <is>
          <t>ENV-110</t>
        </is>
      </c>
      <c r="B238" s="52" t="inlineStr">
        <is>
          <t>Environment</t>
        </is>
      </c>
      <c r="C238" s="58" t="inlineStr">
        <is>
          <t>Cylinder</t>
        </is>
      </c>
      <c r="D238" s="60" t="inlineStr">
        <is>
          <t>Ladder rung</t>
        </is>
      </c>
      <c r="E238" s="52" t="inlineStr">
        <is>
          <t>ENV-90</t>
        </is>
      </c>
      <c r="F238" s="52" t="n">
        <v>2</v>
      </c>
      <c r="G238" s="54" t="n">
        <v>0.0350000001</v>
      </c>
      <c r="H238" s="54" t="n">
        <v>0.0350000001</v>
      </c>
      <c r="I238" s="54" t="n">
        <v>0.5</v>
      </c>
      <c r="J238" s="54" t="n">
        <v>0</v>
      </c>
      <c r="K238" s="54" t="n">
        <v>90</v>
      </c>
      <c r="L238" s="54" t="n">
        <v>0</v>
      </c>
      <c r="M238" s="54" t="n">
        <v>0</v>
      </c>
      <c r="N238" s="54" t="n">
        <v>1.19153845</v>
      </c>
      <c r="O238" s="54" t="n">
        <v>1.2963078</v>
      </c>
      <c r="P238" s="52" t="inlineStr">
        <is>
          <t>Gouraud</t>
        </is>
      </c>
      <c r="Q238" s="52" t="inlineStr">
        <is>
          <t>Paint</t>
        </is>
      </c>
      <c r="R238" s="54" t="n">
        <v>0.45</v>
      </c>
      <c r="S238" s="54" t="n">
        <v>0.6</v>
      </c>
      <c r="T238" s="54" t="n">
        <v>0.24</v>
      </c>
      <c r="U238" s="54" t="n">
        <v>0</v>
      </c>
      <c r="V238" s="52" t="inlineStr">
        <is>
          <t>No</t>
        </is>
      </c>
      <c r="W238" s="52" t="inlineStr">
        <is>
          <t>Yes</t>
        </is>
      </c>
      <c r="X238" s="52" t="inlineStr">
        <is>
          <t>-</t>
        </is>
      </c>
      <c r="Y238" s="52" t="inlineStr">
        <is>
          <t>Rung</t>
        </is>
      </c>
    </row>
    <row r="239" outlineLevel="1">
      <c r="A239" s="52" t="inlineStr">
        <is>
          <t>ENV-111</t>
        </is>
      </c>
      <c r="B239" s="52" t="inlineStr">
        <is>
          <t>Environment</t>
        </is>
      </c>
      <c r="C239" s="58" t="inlineStr">
        <is>
          <t>Cylinder</t>
        </is>
      </c>
      <c r="D239" s="60" t="inlineStr">
        <is>
          <t>Ladder rung</t>
        </is>
      </c>
      <c r="E239" s="52" t="inlineStr">
        <is>
          <t>ENV-90</t>
        </is>
      </c>
      <c r="F239" s="52" t="n">
        <v>2</v>
      </c>
      <c r="G239" s="54" t="n">
        <v>0.0350000001</v>
      </c>
      <c r="H239" s="54" t="n">
        <v>0.0350000001</v>
      </c>
      <c r="I239" s="54" t="n">
        <v>0.5</v>
      </c>
      <c r="J239" s="54" t="n">
        <v>0</v>
      </c>
      <c r="K239" s="54" t="n">
        <v>90</v>
      </c>
      <c r="L239" s="54" t="n">
        <v>0</v>
      </c>
      <c r="M239" s="54" t="n">
        <v>0</v>
      </c>
      <c r="N239" s="54" t="n">
        <v>1.70692325</v>
      </c>
      <c r="O239" s="54" t="n">
        <v>1.23938465</v>
      </c>
      <c r="P239" s="52" t="inlineStr">
        <is>
          <t>Gouraud</t>
        </is>
      </c>
      <c r="Q239" s="52" t="inlineStr">
        <is>
          <t>Paint</t>
        </is>
      </c>
      <c r="R239" s="54" t="n">
        <v>0.45</v>
      </c>
      <c r="S239" s="54" t="n">
        <v>0.6</v>
      </c>
      <c r="T239" s="54" t="n">
        <v>0.24</v>
      </c>
      <c r="U239" s="54" t="n">
        <v>0</v>
      </c>
      <c r="V239" s="52" t="inlineStr">
        <is>
          <t>No</t>
        </is>
      </c>
      <c r="W239" s="52" t="inlineStr">
        <is>
          <t>Yes</t>
        </is>
      </c>
      <c r="X239" s="52" t="inlineStr">
        <is>
          <t>-</t>
        </is>
      </c>
      <c r="Y239" s="52" t="inlineStr">
        <is>
          <t>Rung</t>
        </is>
      </c>
    </row>
    <row r="240" outlineLevel="1">
      <c r="A240" s="52" t="inlineStr">
        <is>
          <t>ENV-112</t>
        </is>
      </c>
      <c r="B240" s="52" t="inlineStr">
        <is>
          <t>Environment</t>
        </is>
      </c>
      <c r="C240" s="58" t="inlineStr">
        <is>
          <t>Cylinder</t>
        </is>
      </c>
      <c r="D240" s="60" t="inlineStr">
        <is>
          <t>Ladder rung</t>
        </is>
      </c>
      <c r="E240" s="52" t="inlineStr">
        <is>
          <t>ENV-90</t>
        </is>
      </c>
      <c r="F240" s="52" t="n">
        <v>2</v>
      </c>
      <c r="G240" s="54" t="n">
        <v>0.0350000001</v>
      </c>
      <c r="H240" s="54" t="n">
        <v>0.0350000001</v>
      </c>
      <c r="I240" s="54" t="n">
        <v>0.5</v>
      </c>
      <c r="J240" s="54" t="n">
        <v>0</v>
      </c>
      <c r="K240" s="54" t="n">
        <v>90</v>
      </c>
      <c r="L240" s="54" t="n">
        <v>0</v>
      </c>
      <c r="M240" s="54" t="n">
        <v>0</v>
      </c>
      <c r="N240" s="54" t="n">
        <v>2.22230768</v>
      </c>
      <c r="O240" s="54" t="n">
        <v>1.18246162</v>
      </c>
      <c r="P240" s="52" t="inlineStr">
        <is>
          <t>Gouraud</t>
        </is>
      </c>
      <c r="Q240" s="52" t="inlineStr">
        <is>
          <t>Paint</t>
        </is>
      </c>
      <c r="R240" s="54" t="n">
        <v>0.45</v>
      </c>
      <c r="S240" s="54" t="n">
        <v>0.6</v>
      </c>
      <c r="T240" s="54" t="n">
        <v>0.24</v>
      </c>
      <c r="U240" s="54" t="n">
        <v>0</v>
      </c>
      <c r="V240" s="52" t="inlineStr">
        <is>
          <t>No</t>
        </is>
      </c>
      <c r="W240" s="52" t="inlineStr">
        <is>
          <t>Yes</t>
        </is>
      </c>
      <c r="X240" s="52" t="inlineStr">
        <is>
          <t>-</t>
        </is>
      </c>
      <c r="Y240" s="52" t="inlineStr">
        <is>
          <t>Rung</t>
        </is>
      </c>
    </row>
    <row r="241" outlineLevel="1">
      <c r="A241" s="52" t="inlineStr">
        <is>
          <t>ENV-113</t>
        </is>
      </c>
      <c r="B241" s="52" t="inlineStr">
        <is>
          <t>Environment</t>
        </is>
      </c>
      <c r="C241" s="58" t="inlineStr">
        <is>
          <t>Cylinder</t>
        </is>
      </c>
      <c r="D241" s="60" t="inlineStr">
        <is>
          <t>Ladder rung</t>
        </is>
      </c>
      <c r="E241" s="52" t="inlineStr">
        <is>
          <t>ENV-90</t>
        </is>
      </c>
      <c r="F241" s="52" t="n">
        <v>2</v>
      </c>
      <c r="G241" s="54" t="n">
        <v>0.0350000001</v>
      </c>
      <c r="H241" s="54" t="n">
        <v>0.0350000001</v>
      </c>
      <c r="I241" s="54" t="n">
        <v>0.5</v>
      </c>
      <c r="J241" s="54" t="n">
        <v>0</v>
      </c>
      <c r="K241" s="54" t="n">
        <v>90</v>
      </c>
      <c r="L241" s="54" t="n">
        <v>0</v>
      </c>
      <c r="M241" s="54" t="n">
        <v>0</v>
      </c>
      <c r="N241" s="54" t="n">
        <v>2.73769212</v>
      </c>
      <c r="O241" s="54" t="n">
        <v>1.12553859</v>
      </c>
      <c r="P241" s="52" t="inlineStr">
        <is>
          <t>Gouraud</t>
        </is>
      </c>
      <c r="Q241" s="52" t="inlineStr">
        <is>
          <t>Paint</t>
        </is>
      </c>
      <c r="R241" s="54" t="n">
        <v>0.45</v>
      </c>
      <c r="S241" s="54" t="n">
        <v>0.6</v>
      </c>
      <c r="T241" s="54" t="n">
        <v>0.24</v>
      </c>
      <c r="U241" s="54" t="n">
        <v>0</v>
      </c>
      <c r="V241" s="52" t="inlineStr">
        <is>
          <t>No</t>
        </is>
      </c>
      <c r="W241" s="52" t="inlineStr">
        <is>
          <t>Yes</t>
        </is>
      </c>
      <c r="X241" s="52" t="inlineStr">
        <is>
          <t>-</t>
        </is>
      </c>
      <c r="Y241" s="52" t="inlineStr">
        <is>
          <t>Rung</t>
        </is>
      </c>
    </row>
    <row r="242" outlineLevel="1">
      <c r="A242" s="52" t="inlineStr">
        <is>
          <t>ENV-114</t>
        </is>
      </c>
      <c r="B242" s="52" t="inlineStr">
        <is>
          <t>Environment</t>
        </is>
      </c>
      <c r="C242" s="58" t="inlineStr">
        <is>
          <t>Cylinder</t>
        </is>
      </c>
      <c r="D242" s="60" t="inlineStr">
        <is>
          <t>Floodlight bracket</t>
        </is>
      </c>
      <c r="E242" s="52" t="inlineStr">
        <is>
          <t>ENV-90</t>
        </is>
      </c>
      <c r="F242" s="52" t="n">
        <v>2</v>
      </c>
      <c r="G242" s="54" t="n">
        <v>0.0599999987</v>
      </c>
      <c r="H242" s="54" t="n">
        <v>0.0599999987</v>
      </c>
      <c r="I242" s="54" t="n">
        <v>0.439999998</v>
      </c>
      <c r="J242" s="54" t="n">
        <v>90</v>
      </c>
      <c r="K242" s="54" t="n">
        <v>0</v>
      </c>
      <c r="L242" s="54" t="n">
        <v>0</v>
      </c>
      <c r="M242" s="54" t="n">
        <v>-0.949999988</v>
      </c>
      <c r="N242" s="54" t="n">
        <v>4.27999973</v>
      </c>
      <c r="O242" s="54" t="n">
        <v>-0.949999988</v>
      </c>
      <c r="P242" s="52" t="inlineStr">
        <is>
          <t>Gouraud</t>
        </is>
      </c>
      <c r="Q242" s="52" t="inlineStr">
        <is>
          <t>Paint</t>
        </is>
      </c>
      <c r="R242" s="54" t="n">
        <v>0.45</v>
      </c>
      <c r="S242" s="54" t="n">
        <v>0.6</v>
      </c>
      <c r="T242" s="54" t="n">
        <v>0.24</v>
      </c>
      <c r="U242" s="54" t="n">
        <v>0</v>
      </c>
      <c r="V242" s="52" t="inlineStr">
        <is>
          <t>No</t>
        </is>
      </c>
      <c r="W242" s="52" t="inlineStr">
        <is>
          <t>Yes</t>
        </is>
      </c>
      <c r="X242" s="52" t="inlineStr">
        <is>
          <t>-</t>
        </is>
      </c>
      <c r="Y242" s="52" t="inlineStr">
        <is>
          <t>Lamp post</t>
        </is>
      </c>
    </row>
    <row r="243" outlineLevel="1">
      <c r="A243" s="52" t="inlineStr">
        <is>
          <t>ENV-115</t>
        </is>
      </c>
      <c r="B243" s="52" t="inlineStr">
        <is>
          <t>Environment</t>
        </is>
      </c>
      <c r="C243" s="58" t="inlineStr">
        <is>
          <t>Cylinder</t>
        </is>
      </c>
      <c r="D243" s="60" t="inlineStr">
        <is>
          <t>Floodlight housing</t>
        </is>
      </c>
      <c r="E243" s="52" t="inlineStr">
        <is>
          <t>ENV-90</t>
        </is>
      </c>
      <c r="F243" s="52" t="n">
        <v>2</v>
      </c>
      <c r="G243" s="54" t="n">
        <v>0.340000004</v>
      </c>
      <c r="H243" s="54" t="n">
        <v>0.340000004</v>
      </c>
      <c r="I243" s="54" t="n">
        <v>0.319999993</v>
      </c>
      <c r="J243" s="54" t="n">
        <v>25.7693253</v>
      </c>
      <c r="K243" s="54" t="n">
        <v>-133.602814</v>
      </c>
      <c r="L243" s="54" t="n">
        <v>0</v>
      </c>
      <c r="M243" s="54" t="n">
        <v>-0.949999988</v>
      </c>
      <c r="N243" s="54" t="n">
        <v>4.65999985</v>
      </c>
      <c r="O243" s="54" t="n">
        <v>-0.949999988</v>
      </c>
      <c r="P243" s="52" t="inlineStr">
        <is>
          <t>Gouraud</t>
        </is>
      </c>
      <c r="Q243" s="52" t="inlineStr">
        <is>
          <t>Paint</t>
        </is>
      </c>
      <c r="R243" s="54" t="n">
        <v>0.45</v>
      </c>
      <c r="S243" s="54" t="n">
        <v>0.6</v>
      </c>
      <c r="T243" s="54" t="n">
        <v>0.24</v>
      </c>
      <c r="U243" s="54" t="n">
        <v>0</v>
      </c>
      <c r="V243" s="52" t="inlineStr">
        <is>
          <t>No</t>
        </is>
      </c>
      <c r="W243" s="52" t="inlineStr">
        <is>
          <t>Yes</t>
        </is>
      </c>
      <c r="X243" s="52" t="inlineStr">
        <is>
          <t>-</t>
        </is>
      </c>
      <c r="Y243" s="52" t="inlineStr">
        <is>
          <t>Lamp body</t>
        </is>
      </c>
    </row>
    <row r="244" outlineLevel="1">
      <c r="A244" s="52" t="inlineStr">
        <is>
          <t>ENV-116</t>
        </is>
      </c>
      <c r="B244" s="52" t="inlineStr">
        <is>
          <t>Environment</t>
        </is>
      </c>
      <c r="C244" s="59" t="inlineStr">
        <is>
          <t>Sphere</t>
        </is>
      </c>
      <c r="D244" s="60" t="inlineStr">
        <is>
          <t>Floodlight lens</t>
        </is>
      </c>
      <c r="E244" s="52" t="inlineStr">
        <is>
          <t>ENV-90</t>
        </is>
      </c>
      <c r="F244" s="52" t="n">
        <v>2</v>
      </c>
      <c r="G244" s="54" t="n">
        <v>0.300000012</v>
      </c>
      <c r="H244" s="54" t="n">
        <v>0.300000012</v>
      </c>
      <c r="I244" s="54" t="n">
        <v>0.0599999987</v>
      </c>
      <c r="J244" s="54" t="n">
        <v>25.7693253</v>
      </c>
      <c r="K244" s="54" t="n">
        <v>-133.602814</v>
      </c>
      <c r="L244" s="54" t="n">
        <v>0</v>
      </c>
      <c r="M244" s="54" t="n">
        <v>-1.06086099</v>
      </c>
      <c r="N244" s="54" t="n">
        <v>4.58609247</v>
      </c>
      <c r="O244" s="54" t="n">
        <v>-1.05558193</v>
      </c>
      <c r="P244" s="52" t="inlineStr">
        <is>
          <t>Gouraud</t>
        </is>
      </c>
      <c r="Q244" s="52" t="inlineStr">
        <is>
          <t>Glass</t>
        </is>
      </c>
      <c r="R244" s="54" t="n">
        <v>0.05</v>
      </c>
      <c r="S244" s="54" t="n">
        <v>0</v>
      </c>
      <c r="T244" s="54" t="n">
        <v>0.68</v>
      </c>
      <c r="U244" s="54" t="n">
        <v>1</v>
      </c>
      <c r="V244" s="52" t="inlineStr">
        <is>
          <t>No</t>
        </is>
      </c>
      <c r="W244" s="52" t="inlineStr">
        <is>
          <t>Yes</t>
        </is>
      </c>
      <c r="X244" s="52" t="inlineStr">
        <is>
          <t>-</t>
        </is>
      </c>
      <c r="Y244" s="52" t="inlineStr">
        <is>
          <t>Floodlight lens (emissive)</t>
        </is>
      </c>
    </row>
    <row r="245" outlineLevel="1">
      <c r="A245" s="52" t="inlineStr">
        <is>
          <t>ENV-117</t>
        </is>
      </c>
      <c r="B245" s="52" t="inlineStr">
        <is>
          <t>Environment</t>
        </is>
      </c>
      <c r="C245" s="53" t="inlineStr">
        <is>
          <t>Group</t>
        </is>
      </c>
      <c r="D245" s="57" t="inlineStr">
        <is>
          <t>Sandbag wall</t>
        </is>
      </c>
      <c r="E245" s="52" t="inlineStr">
        <is>
          <t>ENV-00</t>
        </is>
      </c>
      <c r="F245" s="52" t="n">
        <v>1</v>
      </c>
      <c r="G245" s="54" t="n">
        <v>1</v>
      </c>
      <c r="H245" s="54" t="n">
        <v>1</v>
      </c>
      <c r="I245" s="54" t="n">
        <v>1</v>
      </c>
      <c r="J245" s="54" t="n">
        <v>0</v>
      </c>
      <c r="K245" s="54" t="n">
        <v>0</v>
      </c>
      <c r="L245" s="54" t="n">
        <v>0</v>
      </c>
      <c r="M245" s="54" t="n">
        <v>0</v>
      </c>
      <c r="N245" s="54" t="n">
        <v>0</v>
      </c>
      <c r="O245" s="54" t="n">
        <v>0</v>
      </c>
      <c r="P245" s="52" t="inlineStr">
        <is>
          <t>-</t>
        </is>
      </c>
      <c r="Q245" s="52" t="inlineStr">
        <is>
          <t>Plain</t>
        </is>
      </c>
      <c r="R245" s="54" t="n">
        <v>0.5</v>
      </c>
      <c r="S245" s="54" t="n">
        <v>0</v>
      </c>
      <c r="T245" s="54" t="n">
        <v>0.2</v>
      </c>
      <c r="U245" s="54" t="n">
        <v>0</v>
      </c>
      <c r="V245" s="52" t="inlineStr">
        <is>
          <t>No</t>
        </is>
      </c>
      <c r="W245" s="52" t="inlineStr">
        <is>
          <t>Yes</t>
        </is>
      </c>
      <c r="X245" s="52" t="inlineStr">
        <is>
          <t>-</t>
        </is>
      </c>
      <c r="Y245" s="52" t="inlineStr">
        <is>
          <t>Curved sandbag wall</t>
        </is>
      </c>
    </row>
    <row r="246" outlineLevel="1">
      <c r="A246" s="52" t="inlineStr">
        <is>
          <t>ENV-118</t>
        </is>
      </c>
      <c r="B246" s="52" t="inlineStr">
        <is>
          <t>Environment</t>
        </is>
      </c>
      <c r="C246" s="58" t="inlineStr">
        <is>
          <t>Cylinder</t>
        </is>
      </c>
      <c r="D246" s="60" t="inlineStr">
        <is>
          <t>Sandbag</t>
        </is>
      </c>
      <c r="E246" s="52" t="inlineStr">
        <is>
          <t>ENV-117</t>
        </is>
      </c>
      <c r="F246" s="52" t="n">
        <v>2</v>
      </c>
      <c r="G246" s="54" t="n">
        <v>0.25999999</v>
      </c>
      <c r="H246" s="54" t="n">
        <v>0.170000002</v>
      </c>
      <c r="I246" s="54" t="n">
        <v>0.5</v>
      </c>
      <c r="J246" s="54" t="n">
        <v>0</v>
      </c>
      <c r="K246" s="54" t="n">
        <v>-35.0000076</v>
      </c>
      <c r="L246" s="54" t="n">
        <v>0</v>
      </c>
      <c r="M246" s="54" t="n">
        <v>6.34681273</v>
      </c>
      <c r="N246" s="54" t="n">
        <v>0.112671807</v>
      </c>
      <c r="O246" s="54" t="n">
        <v>15.8030071</v>
      </c>
      <c r="P246" s="52" t="inlineStr">
        <is>
          <t>Gouraud</t>
        </is>
      </c>
      <c r="Q246" s="52" t="inlineStr">
        <is>
          <t>Sand</t>
        </is>
      </c>
      <c r="R246" s="54" t="n">
        <v>0.95</v>
      </c>
      <c r="S246" s="54" t="n">
        <v>0</v>
      </c>
      <c r="T246" s="54" t="n">
        <v>0.25</v>
      </c>
      <c r="U246" s="54" t="n">
        <v>0</v>
      </c>
      <c r="V246" s="52" t="inlineStr">
        <is>
          <t>Yes</t>
        </is>
      </c>
      <c r="W246" s="52" t="inlineStr">
        <is>
          <t>Yes</t>
        </is>
      </c>
      <c r="X246" s="52" t="inlineStr">
        <is>
          <t>-</t>
        </is>
      </c>
      <c r="Y246" s="52" t="inlineStr">
        <is>
          <t>Sandbag</t>
        </is>
      </c>
    </row>
    <row r="247" outlineLevel="1">
      <c r="A247" s="52" t="inlineStr">
        <is>
          <t>ENV-119</t>
        </is>
      </c>
      <c r="B247" s="52" t="inlineStr">
        <is>
          <t>Environment</t>
        </is>
      </c>
      <c r="C247" s="58" t="inlineStr">
        <is>
          <t>Cylinder</t>
        </is>
      </c>
      <c r="D247" s="60" t="inlineStr">
        <is>
          <t>Sandbag</t>
        </is>
      </c>
      <c r="E247" s="52" t="inlineStr">
        <is>
          <t>ENV-117</t>
        </is>
      </c>
      <c r="F247" s="52" t="n">
        <v>2</v>
      </c>
      <c r="G247" s="54" t="n">
        <v>0.25999999</v>
      </c>
      <c r="H247" s="54" t="n">
        <v>0.170000002</v>
      </c>
      <c r="I247" s="54" t="n">
        <v>0.5</v>
      </c>
      <c r="J247" s="54" t="n">
        <v>0</v>
      </c>
      <c r="K247" s="54" t="n">
        <v>-55</v>
      </c>
      <c r="L247" s="54" t="n">
        <v>0</v>
      </c>
      <c r="M247" s="54" t="n">
        <v>6.00300694</v>
      </c>
      <c r="N247" s="54" t="n">
        <v>0.165804729</v>
      </c>
      <c r="O247" s="54" t="n">
        <v>16.1468124</v>
      </c>
      <c r="P247" s="52" t="inlineStr">
        <is>
          <t>Gouraud</t>
        </is>
      </c>
      <c r="Q247" s="52" t="inlineStr">
        <is>
          <t>Sand</t>
        </is>
      </c>
      <c r="R247" s="54" t="n">
        <v>0.95</v>
      </c>
      <c r="S247" s="54" t="n">
        <v>0</v>
      </c>
      <c r="T247" s="54" t="n">
        <v>0.25</v>
      </c>
      <c r="U247" s="54" t="n">
        <v>0</v>
      </c>
      <c r="V247" s="52" t="inlineStr">
        <is>
          <t>Yes</t>
        </is>
      </c>
      <c r="W247" s="52" t="inlineStr">
        <is>
          <t>Yes</t>
        </is>
      </c>
      <c r="X247" s="52" t="inlineStr">
        <is>
          <t>-</t>
        </is>
      </c>
      <c r="Y247" s="52" t="inlineStr">
        <is>
          <t>Sandbag</t>
        </is>
      </c>
    </row>
    <row r="248" outlineLevel="1">
      <c r="A248" s="52" t="inlineStr">
        <is>
          <t>ENV-120</t>
        </is>
      </c>
      <c r="B248" s="52" t="inlineStr">
        <is>
          <t>Environment</t>
        </is>
      </c>
      <c r="C248" s="58" t="inlineStr">
        <is>
          <t>Cylinder</t>
        </is>
      </c>
      <c r="D248" s="60" t="inlineStr">
        <is>
          <t>Sandbag</t>
        </is>
      </c>
      <c r="E248" s="52" t="inlineStr">
        <is>
          <t>ENV-117</t>
        </is>
      </c>
      <c r="F248" s="52" t="n">
        <v>2</v>
      </c>
      <c r="G248" s="54" t="n">
        <v>0.25999999</v>
      </c>
      <c r="H248" s="54" t="n">
        <v>0.170000002</v>
      </c>
      <c r="I248" s="54" t="n">
        <v>0.5</v>
      </c>
      <c r="J248" s="54" t="n">
        <v>0</v>
      </c>
      <c r="K248" s="54" t="n">
        <v>-75</v>
      </c>
      <c r="L248" s="54" t="n">
        <v>0</v>
      </c>
      <c r="M248" s="54" t="n">
        <v>5.56234646</v>
      </c>
      <c r="N248" s="54" t="n">
        <v>0.203892514</v>
      </c>
      <c r="O248" s="54" t="n">
        <v>16.3522968</v>
      </c>
      <c r="P248" s="52" t="inlineStr">
        <is>
          <t>Gouraud</t>
        </is>
      </c>
      <c r="Q248" s="52" t="inlineStr">
        <is>
          <t>Sand</t>
        </is>
      </c>
      <c r="R248" s="54" t="n">
        <v>0.95</v>
      </c>
      <c r="S248" s="54" t="n">
        <v>0</v>
      </c>
      <c r="T248" s="54" t="n">
        <v>0.25</v>
      </c>
      <c r="U248" s="54" t="n">
        <v>0</v>
      </c>
      <c r="V248" s="52" t="inlineStr">
        <is>
          <t>Yes</t>
        </is>
      </c>
      <c r="W248" s="52" t="inlineStr">
        <is>
          <t>Yes</t>
        </is>
      </c>
      <c r="X248" s="52" t="inlineStr">
        <is>
          <t>-</t>
        </is>
      </c>
      <c r="Y248" s="52" t="inlineStr">
        <is>
          <t>Sandbag</t>
        </is>
      </c>
    </row>
    <row r="249" outlineLevel="1">
      <c r="A249" s="52" t="inlineStr">
        <is>
          <t>ENV-121</t>
        </is>
      </c>
      <c r="B249" s="52" t="inlineStr">
        <is>
          <t>Environment</t>
        </is>
      </c>
      <c r="C249" s="58" t="inlineStr">
        <is>
          <t>Cylinder</t>
        </is>
      </c>
      <c r="D249" s="60" t="inlineStr">
        <is>
          <t>Sandbag</t>
        </is>
      </c>
      <c r="E249" s="52" t="inlineStr">
        <is>
          <t>ENV-117</t>
        </is>
      </c>
      <c r="F249" s="52" t="n">
        <v>2</v>
      </c>
      <c r="G249" s="54" t="n">
        <v>0.25999999</v>
      </c>
      <c r="H249" s="54" t="n">
        <v>0.170000002</v>
      </c>
      <c r="I249" s="54" t="n">
        <v>0.5</v>
      </c>
      <c r="J249" s="54" t="n">
        <v>0</v>
      </c>
      <c r="K249" s="54" t="n">
        <v>-95.0000076</v>
      </c>
      <c r="L249" s="54" t="n">
        <v>0</v>
      </c>
      <c r="M249" s="54" t="n">
        <v>5.07798147</v>
      </c>
      <c r="N249" s="54" t="n">
        <v>0.207328394</v>
      </c>
      <c r="O249" s="54" t="n">
        <v>16.3946724</v>
      </c>
      <c r="P249" s="52" t="inlineStr">
        <is>
          <t>Gouraud</t>
        </is>
      </c>
      <c r="Q249" s="52" t="inlineStr">
        <is>
          <t>Sand</t>
        </is>
      </c>
      <c r="R249" s="54" t="n">
        <v>0.95</v>
      </c>
      <c r="S249" s="54" t="n">
        <v>0</v>
      </c>
      <c r="T249" s="54" t="n">
        <v>0.25</v>
      </c>
      <c r="U249" s="54" t="n">
        <v>0</v>
      </c>
      <c r="V249" s="52" t="inlineStr">
        <is>
          <t>Yes</t>
        </is>
      </c>
      <c r="W249" s="52" t="inlineStr">
        <is>
          <t>Yes</t>
        </is>
      </c>
      <c r="X249" s="52" t="inlineStr">
        <is>
          <t>-</t>
        </is>
      </c>
      <c r="Y249" s="52" t="inlineStr">
        <is>
          <t>Sandbag</t>
        </is>
      </c>
    </row>
    <row r="250" outlineLevel="1">
      <c r="A250" s="52" t="inlineStr">
        <is>
          <t>ENV-122</t>
        </is>
      </c>
      <c r="B250" s="52" t="inlineStr">
        <is>
          <t>Environment</t>
        </is>
      </c>
      <c r="C250" s="58" t="inlineStr">
        <is>
          <t>Cylinder</t>
        </is>
      </c>
      <c r="D250" s="60" t="inlineStr">
        <is>
          <t>Sandbag</t>
        </is>
      </c>
      <c r="E250" s="52" t="inlineStr">
        <is>
          <t>ENV-117</t>
        </is>
      </c>
      <c r="F250" s="52" t="n">
        <v>2</v>
      </c>
      <c r="G250" s="54" t="n">
        <v>0.25999999</v>
      </c>
      <c r="H250" s="54" t="n">
        <v>0.170000002</v>
      </c>
      <c r="I250" s="54" t="n">
        <v>0.5</v>
      </c>
      <c r="J250" s="54" t="n">
        <v>0</v>
      </c>
      <c r="K250" s="54" t="n">
        <v>-115</v>
      </c>
      <c r="L250" s="54" t="n">
        <v>0</v>
      </c>
      <c r="M250" s="54" t="n">
        <v>4.60833406</v>
      </c>
      <c r="N250" s="54" t="n">
        <v>0.14534007</v>
      </c>
      <c r="O250" s="54" t="n">
        <v>16.2688313</v>
      </c>
      <c r="P250" s="52" t="inlineStr">
        <is>
          <t>Gouraud</t>
        </is>
      </c>
      <c r="Q250" s="52" t="inlineStr">
        <is>
          <t>Sand</t>
        </is>
      </c>
      <c r="R250" s="54" t="n">
        <v>0.95</v>
      </c>
      <c r="S250" s="54" t="n">
        <v>0</v>
      </c>
      <c r="T250" s="54" t="n">
        <v>0.25</v>
      </c>
      <c r="U250" s="54" t="n">
        <v>0</v>
      </c>
      <c r="V250" s="52" t="inlineStr">
        <is>
          <t>Yes</t>
        </is>
      </c>
      <c r="W250" s="52" t="inlineStr">
        <is>
          <t>Yes</t>
        </is>
      </c>
      <c r="X250" s="52" t="inlineStr">
        <is>
          <t>-</t>
        </is>
      </c>
      <c r="Y250" s="52" t="inlineStr">
        <is>
          <t>Sandbag</t>
        </is>
      </c>
    </row>
    <row r="251" outlineLevel="1">
      <c r="A251" s="52" t="inlineStr">
        <is>
          <t>ENV-123</t>
        </is>
      </c>
      <c r="B251" s="52" t="inlineStr">
        <is>
          <t>Environment</t>
        </is>
      </c>
      <c r="C251" s="58" t="inlineStr">
        <is>
          <t>Cylinder</t>
        </is>
      </c>
      <c r="D251" s="60" t="inlineStr">
        <is>
          <t>Sandbag</t>
        </is>
      </c>
      <c r="E251" s="52" t="inlineStr">
        <is>
          <t>ENV-117</t>
        </is>
      </c>
      <c r="F251" s="52" t="n">
        <v>2</v>
      </c>
      <c r="G251" s="54" t="n">
        <v>0.25999999</v>
      </c>
      <c r="H251" s="54" t="n">
        <v>0.170000002</v>
      </c>
      <c r="I251" s="54" t="n">
        <v>0.5</v>
      </c>
      <c r="J251" s="54" t="n">
        <v>0</v>
      </c>
      <c r="K251" s="54" t="n">
        <v>-135</v>
      </c>
      <c r="L251" s="54" t="n">
        <v>0</v>
      </c>
      <c r="M251" s="54" t="n">
        <v>4.21005058</v>
      </c>
      <c r="N251" s="54" t="n">
        <v>0.0242827684</v>
      </c>
      <c r="O251" s="54" t="n">
        <v>15.9899492</v>
      </c>
      <c r="P251" s="52" t="inlineStr">
        <is>
          <t>Gouraud</t>
        </is>
      </c>
      <c r="Q251" s="52" t="inlineStr">
        <is>
          <t>Sand</t>
        </is>
      </c>
      <c r="R251" s="54" t="n">
        <v>0.95</v>
      </c>
      <c r="S251" s="54" t="n">
        <v>0</v>
      </c>
      <c r="T251" s="54" t="n">
        <v>0.25</v>
      </c>
      <c r="U251" s="54" t="n">
        <v>0</v>
      </c>
      <c r="V251" s="52" t="inlineStr">
        <is>
          <t>Yes</t>
        </is>
      </c>
      <c r="W251" s="52" t="inlineStr">
        <is>
          <t>Yes</t>
        </is>
      </c>
      <c r="X251" s="52" t="inlineStr">
        <is>
          <t>-</t>
        </is>
      </c>
      <c r="Y251" s="52" t="inlineStr">
        <is>
          <t>Sandbag</t>
        </is>
      </c>
    </row>
    <row r="252" outlineLevel="1">
      <c r="A252" s="52" t="inlineStr">
        <is>
          <t>ENV-124</t>
        </is>
      </c>
      <c r="B252" s="52" t="inlineStr">
        <is>
          <t>Environment</t>
        </is>
      </c>
      <c r="C252" s="58" t="inlineStr">
        <is>
          <t>Cylinder</t>
        </is>
      </c>
      <c r="D252" s="60" t="inlineStr">
        <is>
          <t>Sandbag</t>
        </is>
      </c>
      <c r="E252" s="52" t="inlineStr">
        <is>
          <t>ENV-117</t>
        </is>
      </c>
      <c r="F252" s="52" t="n">
        <v>2</v>
      </c>
      <c r="G252" s="54" t="n">
        <v>0.25999999</v>
      </c>
      <c r="H252" s="54" t="n">
        <v>0.170000002</v>
      </c>
      <c r="I252" s="54" t="n">
        <v>0.5</v>
      </c>
      <c r="J252" s="54" t="n">
        <v>0</v>
      </c>
      <c r="K252" s="54" t="n">
        <v>-154.999985</v>
      </c>
      <c r="L252" s="54" t="n">
        <v>0</v>
      </c>
      <c r="M252" s="54" t="n">
        <v>3.93116903</v>
      </c>
      <c r="N252" s="54" t="n">
        <v>-0.0824353099</v>
      </c>
      <c r="O252" s="54" t="n">
        <v>15.5916653</v>
      </c>
      <c r="P252" s="52" t="inlineStr">
        <is>
          <t>Gouraud</t>
        </is>
      </c>
      <c r="Q252" s="52" t="inlineStr">
        <is>
          <t>Sand</t>
        </is>
      </c>
      <c r="R252" s="54" t="n">
        <v>0.95</v>
      </c>
      <c r="S252" s="54" t="n">
        <v>0</v>
      </c>
      <c r="T252" s="54" t="n">
        <v>0.25</v>
      </c>
      <c r="U252" s="54" t="n">
        <v>0</v>
      </c>
      <c r="V252" s="52" t="inlineStr">
        <is>
          <t>Yes</t>
        </is>
      </c>
      <c r="W252" s="52" t="inlineStr">
        <is>
          <t>Yes</t>
        </is>
      </c>
      <c r="X252" s="52" t="inlineStr">
        <is>
          <t>-</t>
        </is>
      </c>
      <c r="Y252" s="52" t="inlineStr">
        <is>
          <t>Sandbag</t>
        </is>
      </c>
    </row>
    <row r="253" outlineLevel="1">
      <c r="A253" s="52" t="inlineStr">
        <is>
          <t>ENV-125</t>
        </is>
      </c>
      <c r="B253" s="52" t="inlineStr">
        <is>
          <t>Environment</t>
        </is>
      </c>
      <c r="C253" s="58" t="inlineStr">
        <is>
          <t>Cylinder</t>
        </is>
      </c>
      <c r="D253" s="60" t="inlineStr">
        <is>
          <t>Sandbag</t>
        </is>
      </c>
      <c r="E253" s="52" t="inlineStr">
        <is>
          <t>ENV-117</t>
        </is>
      </c>
      <c r="F253" s="52" t="n">
        <v>2</v>
      </c>
      <c r="G253" s="54" t="n">
        <v>0.25999999</v>
      </c>
      <c r="H253" s="54" t="n">
        <v>0.170000002</v>
      </c>
      <c r="I253" s="54" t="n">
        <v>0.5</v>
      </c>
      <c r="J253" s="54" t="n">
        <v>0</v>
      </c>
      <c r="K253" s="54" t="n">
        <v>-45</v>
      </c>
      <c r="L253" s="54" t="n">
        <v>0</v>
      </c>
      <c r="M253" s="54" t="n">
        <v>6.18994904</v>
      </c>
      <c r="N253" s="54" t="n">
        <v>0.281628758</v>
      </c>
      <c r="O253" s="54" t="n">
        <v>15.9899492</v>
      </c>
      <c r="P253" s="52" t="inlineStr">
        <is>
          <t>Gouraud</t>
        </is>
      </c>
      <c r="Q253" s="52" t="inlineStr">
        <is>
          <t>Sand</t>
        </is>
      </c>
      <c r="R253" s="54" t="n">
        <v>0.95</v>
      </c>
      <c r="S253" s="54" t="n">
        <v>0</v>
      </c>
      <c r="T253" s="54" t="n">
        <v>0.25</v>
      </c>
      <c r="U253" s="54" t="n">
        <v>0</v>
      </c>
      <c r="V253" s="52" t="inlineStr">
        <is>
          <t>Yes</t>
        </is>
      </c>
      <c r="W253" s="52" t="inlineStr">
        <is>
          <t>Yes</t>
        </is>
      </c>
      <c r="X253" s="52" t="inlineStr">
        <is>
          <t>-</t>
        </is>
      </c>
      <c r="Y253" s="52" t="inlineStr">
        <is>
          <t>Sandbag</t>
        </is>
      </c>
    </row>
    <row r="254" outlineLevel="1">
      <c r="A254" s="52" t="inlineStr">
        <is>
          <t>ENV-126</t>
        </is>
      </c>
      <c r="B254" s="52" t="inlineStr">
        <is>
          <t>Environment</t>
        </is>
      </c>
      <c r="C254" s="58" t="inlineStr">
        <is>
          <t>Cylinder</t>
        </is>
      </c>
      <c r="D254" s="60" t="inlineStr">
        <is>
          <t>Sandbag</t>
        </is>
      </c>
      <c r="E254" s="52" t="inlineStr">
        <is>
          <t>ENV-117</t>
        </is>
      </c>
      <c r="F254" s="52" t="n">
        <v>2</v>
      </c>
      <c r="G254" s="54" t="n">
        <v>0.25999999</v>
      </c>
      <c r="H254" s="54" t="n">
        <v>0.170000002</v>
      </c>
      <c r="I254" s="54" t="n">
        <v>0.5</v>
      </c>
      <c r="J254" s="54" t="n">
        <v>0</v>
      </c>
      <c r="K254" s="54" t="n">
        <v>-65</v>
      </c>
      <c r="L254" s="54" t="n">
        <v>0</v>
      </c>
      <c r="M254" s="54" t="n">
        <v>5.79166508</v>
      </c>
      <c r="N254" s="54" t="n">
        <v>0.327148944</v>
      </c>
      <c r="O254" s="54" t="n">
        <v>16.2688313</v>
      </c>
      <c r="P254" s="52" t="inlineStr">
        <is>
          <t>Gouraud</t>
        </is>
      </c>
      <c r="Q254" s="52" t="inlineStr">
        <is>
          <t>Sand</t>
        </is>
      </c>
      <c r="R254" s="54" t="n">
        <v>0.95</v>
      </c>
      <c r="S254" s="54" t="n">
        <v>0</v>
      </c>
      <c r="T254" s="54" t="n">
        <v>0.25</v>
      </c>
      <c r="U254" s="54" t="n">
        <v>0</v>
      </c>
      <c r="V254" s="52" t="inlineStr">
        <is>
          <t>Yes</t>
        </is>
      </c>
      <c r="W254" s="52" t="inlineStr">
        <is>
          <t>Yes</t>
        </is>
      </c>
      <c r="X254" s="52" t="inlineStr">
        <is>
          <t>-</t>
        </is>
      </c>
      <c r="Y254" s="52" t="inlineStr">
        <is>
          <t>Sandbag</t>
        </is>
      </c>
    </row>
    <row r="255" outlineLevel="1">
      <c r="A255" s="52" t="inlineStr">
        <is>
          <t>ENV-127</t>
        </is>
      </c>
      <c r="B255" s="52" t="inlineStr">
        <is>
          <t>Environment</t>
        </is>
      </c>
      <c r="C255" s="58" t="inlineStr">
        <is>
          <t>Cylinder</t>
        </is>
      </c>
      <c r="D255" s="60" t="inlineStr">
        <is>
          <t>Sandbag</t>
        </is>
      </c>
      <c r="E255" s="52" t="inlineStr">
        <is>
          <t>ENV-117</t>
        </is>
      </c>
      <c r="F255" s="52" t="n">
        <v>2</v>
      </c>
      <c r="G255" s="54" t="n">
        <v>0.25999999</v>
      </c>
      <c r="H255" s="54" t="n">
        <v>0.170000002</v>
      </c>
      <c r="I255" s="54" t="n">
        <v>0.5</v>
      </c>
      <c r="J255" s="54" t="n">
        <v>0</v>
      </c>
      <c r="K255" s="54" t="n">
        <v>-84.9999924</v>
      </c>
      <c r="L255" s="54" t="n">
        <v>0</v>
      </c>
      <c r="M255" s="54" t="n">
        <v>5.32201815</v>
      </c>
      <c r="N255" s="54" t="n">
        <v>0.352082878</v>
      </c>
      <c r="O255" s="54" t="n">
        <v>16.3946724</v>
      </c>
      <c r="P255" s="52" t="inlineStr">
        <is>
          <t>Gouraud</t>
        </is>
      </c>
      <c r="Q255" s="52" t="inlineStr">
        <is>
          <t>Sand</t>
        </is>
      </c>
      <c r="R255" s="54" t="n">
        <v>0.95</v>
      </c>
      <c r="S255" s="54" t="n">
        <v>0</v>
      </c>
      <c r="T255" s="54" t="n">
        <v>0.25</v>
      </c>
      <c r="U255" s="54" t="n">
        <v>0</v>
      </c>
      <c r="V255" s="52" t="inlineStr">
        <is>
          <t>Yes</t>
        </is>
      </c>
      <c r="W255" s="52" t="inlineStr">
        <is>
          <t>Yes</t>
        </is>
      </c>
      <c r="X255" s="52" t="inlineStr">
        <is>
          <t>-</t>
        </is>
      </c>
      <c r="Y255" s="52" t="inlineStr">
        <is>
          <t>Sandbag</t>
        </is>
      </c>
    </row>
    <row r="256" outlineLevel="1">
      <c r="A256" s="52" t="inlineStr">
        <is>
          <t>ENV-128</t>
        </is>
      </c>
      <c r="B256" s="52" t="inlineStr">
        <is>
          <t>Environment</t>
        </is>
      </c>
      <c r="C256" s="58" t="inlineStr">
        <is>
          <t>Cylinder</t>
        </is>
      </c>
      <c r="D256" s="60" t="inlineStr">
        <is>
          <t>Sandbag</t>
        </is>
      </c>
      <c r="E256" s="52" t="inlineStr">
        <is>
          <t>ENV-117</t>
        </is>
      </c>
      <c r="F256" s="52" t="n">
        <v>2</v>
      </c>
      <c r="G256" s="54" t="n">
        <v>0.25999999</v>
      </c>
      <c r="H256" s="54" t="n">
        <v>0.170000002</v>
      </c>
      <c r="I256" s="54" t="n">
        <v>0.5</v>
      </c>
      <c r="J256" s="54" t="n">
        <v>0</v>
      </c>
      <c r="K256" s="54" t="n">
        <v>-105</v>
      </c>
      <c r="L256" s="54" t="n">
        <v>0</v>
      </c>
      <c r="M256" s="54" t="n">
        <v>4.83765316</v>
      </c>
      <c r="N256" s="54" t="n">
        <v>0.325760871</v>
      </c>
      <c r="O256" s="54" t="n">
        <v>16.3522968</v>
      </c>
      <c r="P256" s="52" t="inlineStr">
        <is>
          <t>Gouraud</t>
        </is>
      </c>
      <c r="Q256" s="52" t="inlineStr">
        <is>
          <t>Sand</t>
        </is>
      </c>
      <c r="R256" s="54" t="n">
        <v>0.95</v>
      </c>
      <c r="S256" s="54" t="n">
        <v>0</v>
      </c>
      <c r="T256" s="54" t="n">
        <v>0.25</v>
      </c>
      <c r="U256" s="54" t="n">
        <v>0</v>
      </c>
      <c r="V256" s="52" t="inlineStr">
        <is>
          <t>Yes</t>
        </is>
      </c>
      <c r="W256" s="52" t="inlineStr">
        <is>
          <t>Yes</t>
        </is>
      </c>
      <c r="X256" s="52" t="inlineStr">
        <is>
          <t>-</t>
        </is>
      </c>
      <c r="Y256" s="52" t="inlineStr">
        <is>
          <t>Sandbag</t>
        </is>
      </c>
    </row>
    <row r="257" outlineLevel="1">
      <c r="A257" s="52" t="inlineStr">
        <is>
          <t>ENV-129</t>
        </is>
      </c>
      <c r="B257" s="52" t="inlineStr">
        <is>
          <t>Environment</t>
        </is>
      </c>
      <c r="C257" s="58" t="inlineStr">
        <is>
          <t>Cylinder</t>
        </is>
      </c>
      <c r="D257" s="60" t="inlineStr">
        <is>
          <t>Sandbag</t>
        </is>
      </c>
      <c r="E257" s="52" t="inlineStr">
        <is>
          <t>ENV-117</t>
        </is>
      </c>
      <c r="F257" s="52" t="n">
        <v>2</v>
      </c>
      <c r="G257" s="54" t="n">
        <v>0.25999999</v>
      </c>
      <c r="H257" s="54" t="n">
        <v>0.170000002</v>
      </c>
      <c r="I257" s="54" t="n">
        <v>0.5</v>
      </c>
      <c r="J257" s="54" t="n">
        <v>0</v>
      </c>
      <c r="K257" s="54" t="n">
        <v>-125</v>
      </c>
      <c r="L257" s="54" t="n">
        <v>0</v>
      </c>
      <c r="M257" s="54" t="n">
        <v>4.39699268</v>
      </c>
      <c r="N257" s="54" t="n">
        <v>0.228463262</v>
      </c>
      <c r="O257" s="54" t="n">
        <v>16.1468124</v>
      </c>
      <c r="P257" s="52" t="inlineStr">
        <is>
          <t>Gouraud</t>
        </is>
      </c>
      <c r="Q257" s="52" t="inlineStr">
        <is>
          <t>Sand</t>
        </is>
      </c>
      <c r="R257" s="54" t="n">
        <v>0.95</v>
      </c>
      <c r="S257" s="54" t="n">
        <v>0</v>
      </c>
      <c r="T257" s="54" t="n">
        <v>0.25</v>
      </c>
      <c r="U257" s="54" t="n">
        <v>0</v>
      </c>
      <c r="V257" s="52" t="inlineStr">
        <is>
          <t>Yes</t>
        </is>
      </c>
      <c r="W257" s="52" t="inlineStr">
        <is>
          <t>Yes</t>
        </is>
      </c>
      <c r="X257" s="52" t="inlineStr">
        <is>
          <t>-</t>
        </is>
      </c>
      <c r="Y257" s="52" t="inlineStr">
        <is>
          <t>Sandbag</t>
        </is>
      </c>
    </row>
    <row r="258" outlineLevel="1">
      <c r="A258" s="52" t="inlineStr">
        <is>
          <t>ENV-130</t>
        </is>
      </c>
      <c r="B258" s="52" t="inlineStr">
        <is>
          <t>Environment</t>
        </is>
      </c>
      <c r="C258" s="58" t="inlineStr">
        <is>
          <t>Cylinder</t>
        </is>
      </c>
      <c r="D258" s="60" t="inlineStr">
        <is>
          <t>Sandbag</t>
        </is>
      </c>
      <c r="E258" s="52" t="inlineStr">
        <is>
          <t>ENV-117</t>
        </is>
      </c>
      <c r="F258" s="52" t="n">
        <v>2</v>
      </c>
      <c r="G258" s="54" t="n">
        <v>0.25999999</v>
      </c>
      <c r="H258" s="54" t="n">
        <v>0.170000002</v>
      </c>
      <c r="I258" s="54" t="n">
        <v>0.5</v>
      </c>
      <c r="J258" s="54" t="n">
        <v>0</v>
      </c>
      <c r="K258" s="54" t="n">
        <v>-145</v>
      </c>
      <c r="L258" s="54" t="n">
        <v>0</v>
      </c>
      <c r="M258" s="54" t="n">
        <v>4.05318689</v>
      </c>
      <c r="N258" s="54" t="n">
        <v>0.10476172</v>
      </c>
      <c r="O258" s="54" t="n">
        <v>15.8030071</v>
      </c>
      <c r="P258" s="52" t="inlineStr">
        <is>
          <t>Gouraud</t>
        </is>
      </c>
      <c r="Q258" s="52" t="inlineStr">
        <is>
          <t>Sand</t>
        </is>
      </c>
      <c r="R258" s="54" t="n">
        <v>0.95</v>
      </c>
      <c r="S258" s="54" t="n">
        <v>0</v>
      </c>
      <c r="T258" s="54" t="n">
        <v>0.25</v>
      </c>
      <c r="U258" s="54" t="n">
        <v>0</v>
      </c>
      <c r="V258" s="52" t="inlineStr">
        <is>
          <t>Yes</t>
        </is>
      </c>
      <c r="W258" s="52" t="inlineStr">
        <is>
          <t>Yes</t>
        </is>
      </c>
      <c r="X258" s="52" t="inlineStr">
        <is>
          <t>-</t>
        </is>
      </c>
      <c r="Y258" s="52" t="inlineStr">
        <is>
          <t>Sandbag</t>
        </is>
      </c>
    </row>
    <row r="259" outlineLevel="1">
      <c r="A259" s="52" t="inlineStr">
        <is>
          <t>ENV-131</t>
        </is>
      </c>
      <c r="B259" s="52" t="inlineStr">
        <is>
          <t>Environment</t>
        </is>
      </c>
      <c r="C259" s="58" t="inlineStr">
        <is>
          <t>Cylinder</t>
        </is>
      </c>
      <c r="D259" s="60" t="inlineStr">
        <is>
          <t>Sandbag</t>
        </is>
      </c>
      <c r="E259" s="52" t="inlineStr">
        <is>
          <t>ENV-117</t>
        </is>
      </c>
      <c r="F259" s="52" t="n">
        <v>2</v>
      </c>
      <c r="G259" s="54" t="n">
        <v>0.25999999</v>
      </c>
      <c r="H259" s="54" t="n">
        <v>0.170000002</v>
      </c>
      <c r="I259" s="54" t="n">
        <v>0.5</v>
      </c>
      <c r="J259" s="54" t="n">
        <v>0</v>
      </c>
      <c r="K259" s="54" t="n">
        <v>-55</v>
      </c>
      <c r="L259" s="54" t="n">
        <v>0</v>
      </c>
      <c r="M259" s="54" t="n">
        <v>6.00300694</v>
      </c>
      <c r="N259" s="54" t="n">
        <v>0.445804745</v>
      </c>
      <c r="O259" s="54" t="n">
        <v>16.1468124</v>
      </c>
      <c r="P259" s="52" t="inlineStr">
        <is>
          <t>Gouraud</t>
        </is>
      </c>
      <c r="Q259" s="52" t="inlineStr">
        <is>
          <t>Sand</t>
        </is>
      </c>
      <c r="R259" s="54" t="n">
        <v>0.95</v>
      </c>
      <c r="S259" s="54" t="n">
        <v>0</v>
      </c>
      <c r="T259" s="54" t="n">
        <v>0.25</v>
      </c>
      <c r="U259" s="54" t="n">
        <v>0</v>
      </c>
      <c r="V259" s="52" t="inlineStr">
        <is>
          <t>Yes</t>
        </is>
      </c>
      <c r="W259" s="52" t="inlineStr">
        <is>
          <t>Yes</t>
        </is>
      </c>
      <c r="X259" s="52" t="inlineStr">
        <is>
          <t>-</t>
        </is>
      </c>
      <c r="Y259" s="52" t="inlineStr">
        <is>
          <t>Sandbag</t>
        </is>
      </c>
    </row>
    <row r="260" outlineLevel="1">
      <c r="A260" s="52" t="inlineStr">
        <is>
          <t>ENV-132</t>
        </is>
      </c>
      <c r="B260" s="52" t="inlineStr">
        <is>
          <t>Environment</t>
        </is>
      </c>
      <c r="C260" s="58" t="inlineStr">
        <is>
          <t>Cylinder</t>
        </is>
      </c>
      <c r="D260" s="60" t="inlineStr">
        <is>
          <t>Sandbag</t>
        </is>
      </c>
      <c r="E260" s="52" t="inlineStr">
        <is>
          <t>ENV-117</t>
        </is>
      </c>
      <c r="F260" s="52" t="n">
        <v>2</v>
      </c>
      <c r="G260" s="54" t="n">
        <v>0.25999999</v>
      </c>
      <c r="H260" s="54" t="n">
        <v>0.170000002</v>
      </c>
      <c r="I260" s="54" t="n">
        <v>0.5</v>
      </c>
      <c r="J260" s="54" t="n">
        <v>0</v>
      </c>
      <c r="K260" s="54" t="n">
        <v>-75</v>
      </c>
      <c r="L260" s="54" t="n">
        <v>0</v>
      </c>
      <c r="M260" s="54" t="n">
        <v>5.56234646</v>
      </c>
      <c r="N260" s="54" t="n">
        <v>0.48389253</v>
      </c>
      <c r="O260" s="54" t="n">
        <v>16.3522968</v>
      </c>
      <c r="P260" s="52" t="inlineStr">
        <is>
          <t>Gouraud</t>
        </is>
      </c>
      <c r="Q260" s="52" t="inlineStr">
        <is>
          <t>Sand</t>
        </is>
      </c>
      <c r="R260" s="54" t="n">
        <v>0.95</v>
      </c>
      <c r="S260" s="54" t="n">
        <v>0</v>
      </c>
      <c r="T260" s="54" t="n">
        <v>0.25</v>
      </c>
      <c r="U260" s="54" t="n">
        <v>0</v>
      </c>
      <c r="V260" s="52" t="inlineStr">
        <is>
          <t>Yes</t>
        </is>
      </c>
      <c r="W260" s="52" t="inlineStr">
        <is>
          <t>Yes</t>
        </is>
      </c>
      <c r="X260" s="52" t="inlineStr">
        <is>
          <t>-</t>
        </is>
      </c>
      <c r="Y260" s="52" t="inlineStr">
        <is>
          <t>Sandbag</t>
        </is>
      </c>
    </row>
    <row r="261" outlineLevel="1">
      <c r="A261" s="52" t="inlineStr">
        <is>
          <t>ENV-133</t>
        </is>
      </c>
      <c r="B261" s="52" t="inlineStr">
        <is>
          <t>Environment</t>
        </is>
      </c>
      <c r="C261" s="58" t="inlineStr">
        <is>
          <t>Cylinder</t>
        </is>
      </c>
      <c r="D261" s="60" t="inlineStr">
        <is>
          <t>Sandbag</t>
        </is>
      </c>
      <c r="E261" s="52" t="inlineStr">
        <is>
          <t>ENV-117</t>
        </is>
      </c>
      <c r="F261" s="52" t="n">
        <v>2</v>
      </c>
      <c r="G261" s="54" t="n">
        <v>0.25999999</v>
      </c>
      <c r="H261" s="54" t="n">
        <v>0.170000002</v>
      </c>
      <c r="I261" s="54" t="n">
        <v>0.5</v>
      </c>
      <c r="J261" s="54" t="n">
        <v>0</v>
      </c>
      <c r="K261" s="54" t="n">
        <v>-95.0000076</v>
      </c>
      <c r="L261" s="54" t="n">
        <v>0</v>
      </c>
      <c r="M261" s="54" t="n">
        <v>5.07798147</v>
      </c>
      <c r="N261" s="54" t="n">
        <v>0.48732841</v>
      </c>
      <c r="O261" s="54" t="n">
        <v>16.3946724</v>
      </c>
      <c r="P261" s="52" t="inlineStr">
        <is>
          <t>Gouraud</t>
        </is>
      </c>
      <c r="Q261" s="52" t="inlineStr">
        <is>
          <t>Sand</t>
        </is>
      </c>
      <c r="R261" s="54" t="n">
        <v>0.95</v>
      </c>
      <c r="S261" s="54" t="n">
        <v>0</v>
      </c>
      <c r="T261" s="54" t="n">
        <v>0.25</v>
      </c>
      <c r="U261" s="54" t="n">
        <v>0</v>
      </c>
      <c r="V261" s="52" t="inlineStr">
        <is>
          <t>Yes</t>
        </is>
      </c>
      <c r="W261" s="52" t="inlineStr">
        <is>
          <t>Yes</t>
        </is>
      </c>
      <c r="X261" s="52" t="inlineStr">
        <is>
          <t>-</t>
        </is>
      </c>
      <c r="Y261" s="52" t="inlineStr">
        <is>
          <t>Sandbag</t>
        </is>
      </c>
    </row>
    <row r="262" outlineLevel="1">
      <c r="A262" s="52" t="inlineStr">
        <is>
          <t>ENV-134</t>
        </is>
      </c>
      <c r="B262" s="52" t="inlineStr">
        <is>
          <t>Environment</t>
        </is>
      </c>
      <c r="C262" s="58" t="inlineStr">
        <is>
          <t>Cylinder</t>
        </is>
      </c>
      <c r="D262" s="60" t="inlineStr">
        <is>
          <t>Sandbag</t>
        </is>
      </c>
      <c r="E262" s="52" t="inlineStr">
        <is>
          <t>ENV-117</t>
        </is>
      </c>
      <c r="F262" s="52" t="n">
        <v>2</v>
      </c>
      <c r="G262" s="54" t="n">
        <v>0.25999999</v>
      </c>
      <c r="H262" s="54" t="n">
        <v>0.170000002</v>
      </c>
      <c r="I262" s="54" t="n">
        <v>0.5</v>
      </c>
      <c r="J262" s="54" t="n">
        <v>0</v>
      </c>
      <c r="K262" s="54" t="n">
        <v>-115</v>
      </c>
      <c r="L262" s="54" t="n">
        <v>0</v>
      </c>
      <c r="M262" s="54" t="n">
        <v>4.60833406</v>
      </c>
      <c r="N262" s="54" t="n">
        <v>0.425340086</v>
      </c>
      <c r="O262" s="54" t="n">
        <v>16.2688313</v>
      </c>
      <c r="P262" s="52" t="inlineStr">
        <is>
          <t>Gouraud</t>
        </is>
      </c>
      <c r="Q262" s="52" t="inlineStr">
        <is>
          <t>Sand</t>
        </is>
      </c>
      <c r="R262" s="54" t="n">
        <v>0.95</v>
      </c>
      <c r="S262" s="54" t="n">
        <v>0</v>
      </c>
      <c r="T262" s="54" t="n">
        <v>0.25</v>
      </c>
      <c r="U262" s="54" t="n">
        <v>0</v>
      </c>
      <c r="V262" s="52" t="inlineStr">
        <is>
          <t>Yes</t>
        </is>
      </c>
      <c r="W262" s="52" t="inlineStr">
        <is>
          <t>Yes</t>
        </is>
      </c>
      <c r="X262" s="52" t="inlineStr">
        <is>
          <t>-</t>
        </is>
      </c>
      <c r="Y262" s="52" t="inlineStr">
        <is>
          <t>Sandbag</t>
        </is>
      </c>
    </row>
    <row r="263" outlineLevel="1">
      <c r="A263" s="52" t="inlineStr">
        <is>
          <t>ENV-135</t>
        </is>
      </c>
      <c r="B263" s="52" t="inlineStr">
        <is>
          <t>Environment</t>
        </is>
      </c>
      <c r="C263" s="58" t="inlineStr">
        <is>
          <t>Cylinder</t>
        </is>
      </c>
      <c r="D263" s="60" t="inlineStr">
        <is>
          <t>Sandbag</t>
        </is>
      </c>
      <c r="E263" s="52" t="inlineStr">
        <is>
          <t>ENV-117</t>
        </is>
      </c>
      <c r="F263" s="52" t="n">
        <v>2</v>
      </c>
      <c r="G263" s="54" t="n">
        <v>0.25999999</v>
      </c>
      <c r="H263" s="54" t="n">
        <v>0.170000002</v>
      </c>
      <c r="I263" s="54" t="n">
        <v>0.5</v>
      </c>
      <c r="J263" s="54" t="n">
        <v>0</v>
      </c>
      <c r="K263" s="54" t="n">
        <v>-135</v>
      </c>
      <c r="L263" s="54" t="n">
        <v>0</v>
      </c>
      <c r="M263" s="54" t="n">
        <v>4.21005058</v>
      </c>
      <c r="N263" s="54" t="n">
        <v>0.304282784</v>
      </c>
      <c r="O263" s="54" t="n">
        <v>15.9899492</v>
      </c>
      <c r="P263" s="52" t="inlineStr">
        <is>
          <t>Gouraud</t>
        </is>
      </c>
      <c r="Q263" s="52" t="inlineStr">
        <is>
          <t>Sand</t>
        </is>
      </c>
      <c r="R263" s="54" t="n">
        <v>0.95</v>
      </c>
      <c r="S263" s="54" t="n">
        <v>0</v>
      </c>
      <c r="T263" s="54" t="n">
        <v>0.25</v>
      </c>
      <c r="U263" s="54" t="n">
        <v>0</v>
      </c>
      <c r="V263" s="52" t="inlineStr">
        <is>
          <t>Yes</t>
        </is>
      </c>
      <c r="W263" s="52" t="inlineStr">
        <is>
          <t>Yes</t>
        </is>
      </c>
      <c r="X263" s="52" t="inlineStr">
        <is>
          <t>-</t>
        </is>
      </c>
      <c r="Y263" s="52" t="inlineStr">
        <is>
          <t>Sandbag</t>
        </is>
      </c>
    </row>
    <row r="264" outlineLevel="1">
      <c r="A264" s="52" t="inlineStr">
        <is>
          <t>ENV-136</t>
        </is>
      </c>
      <c r="B264" s="52" t="inlineStr">
        <is>
          <t>Environment</t>
        </is>
      </c>
      <c r="C264" s="53" t="inlineStr">
        <is>
          <t>Group</t>
        </is>
      </c>
      <c r="D264" s="57" t="inlineStr">
        <is>
          <t>Sandbag wall</t>
        </is>
      </c>
      <c r="E264" s="52" t="inlineStr">
        <is>
          <t>ENV-00</t>
        </is>
      </c>
      <c r="F264" s="52" t="n">
        <v>1</v>
      </c>
      <c r="G264" s="54" t="n">
        <v>1</v>
      </c>
      <c r="H264" s="54" t="n">
        <v>1</v>
      </c>
      <c r="I264" s="54" t="n">
        <v>1</v>
      </c>
      <c r="J264" s="54" t="n">
        <v>0</v>
      </c>
      <c r="K264" s="54" t="n">
        <v>0</v>
      </c>
      <c r="L264" s="54" t="n">
        <v>0</v>
      </c>
      <c r="M264" s="54" t="n">
        <v>0</v>
      </c>
      <c r="N264" s="54" t="n">
        <v>0</v>
      </c>
      <c r="O264" s="54" t="n">
        <v>0</v>
      </c>
      <c r="P264" s="52" t="inlineStr">
        <is>
          <t>-</t>
        </is>
      </c>
      <c r="Q264" s="52" t="inlineStr">
        <is>
          <t>Plain</t>
        </is>
      </c>
      <c r="R264" s="54" t="n">
        <v>0.5</v>
      </c>
      <c r="S264" s="54" t="n">
        <v>0</v>
      </c>
      <c r="T264" s="54" t="n">
        <v>0.2</v>
      </c>
      <c r="U264" s="54" t="n">
        <v>0</v>
      </c>
      <c r="V264" s="52" t="inlineStr">
        <is>
          <t>No</t>
        </is>
      </c>
      <c r="W264" s="52" t="inlineStr">
        <is>
          <t>Yes</t>
        </is>
      </c>
      <c r="X264" s="52" t="inlineStr">
        <is>
          <t>-</t>
        </is>
      </c>
      <c r="Y264" s="52" t="inlineStr">
        <is>
          <t>Curved sandbag wall</t>
        </is>
      </c>
    </row>
    <row r="265" outlineLevel="1">
      <c r="A265" s="52" t="inlineStr">
        <is>
          <t>ENV-137</t>
        </is>
      </c>
      <c r="B265" s="52" t="inlineStr">
        <is>
          <t>Environment</t>
        </is>
      </c>
      <c r="C265" s="58" t="inlineStr">
        <is>
          <t>Cylinder</t>
        </is>
      </c>
      <c r="D265" s="60" t="inlineStr">
        <is>
          <t>Sandbag</t>
        </is>
      </c>
      <c r="E265" s="52" t="inlineStr">
        <is>
          <t>ENV-136</t>
        </is>
      </c>
      <c r="F265" s="52" t="n">
        <v>2</v>
      </c>
      <c r="G265" s="54" t="n">
        <v>0.25999999</v>
      </c>
      <c r="H265" s="54" t="n">
        <v>0.170000002</v>
      </c>
      <c r="I265" s="54" t="n">
        <v>0.5</v>
      </c>
      <c r="J265" s="54" t="n">
        <v>0</v>
      </c>
      <c r="K265" s="54" t="n">
        <v>21.875</v>
      </c>
      <c r="L265" s="54" t="n">
        <v>0</v>
      </c>
      <c r="M265" s="54" t="n">
        <v>-8.60800171</v>
      </c>
      <c r="N265" s="54" t="n">
        <v>0.168083102</v>
      </c>
      <c r="O265" s="54" t="n">
        <v>9.94112587</v>
      </c>
      <c r="P265" s="52" t="inlineStr">
        <is>
          <t>Gouraud</t>
        </is>
      </c>
      <c r="Q265" s="52" t="inlineStr">
        <is>
          <t>Sand</t>
        </is>
      </c>
      <c r="R265" s="54" t="n">
        <v>0.95</v>
      </c>
      <c r="S265" s="54" t="n">
        <v>0</v>
      </c>
      <c r="T265" s="54" t="n">
        <v>0.25</v>
      </c>
      <c r="U265" s="54" t="n">
        <v>0</v>
      </c>
      <c r="V265" s="52" t="inlineStr">
        <is>
          <t>Yes</t>
        </is>
      </c>
      <c r="W265" s="52" t="inlineStr">
        <is>
          <t>Yes</t>
        </is>
      </c>
      <c r="X265" s="52" t="inlineStr">
        <is>
          <t>-</t>
        </is>
      </c>
      <c r="Y265" s="52" t="inlineStr">
        <is>
          <t>Sandbag</t>
        </is>
      </c>
    </row>
    <row r="266" outlineLevel="1">
      <c r="A266" s="52" t="inlineStr">
        <is>
          <t>ENV-138</t>
        </is>
      </c>
      <c r="B266" s="52" t="inlineStr">
        <is>
          <t>Environment</t>
        </is>
      </c>
      <c r="C266" s="58" t="inlineStr">
        <is>
          <t>Cylinder</t>
        </is>
      </c>
      <c r="D266" s="60" t="inlineStr">
        <is>
          <t>Sandbag</t>
        </is>
      </c>
      <c r="E266" s="52" t="inlineStr">
        <is>
          <t>ENV-136</t>
        </is>
      </c>
      <c r="F266" s="52" t="n">
        <v>2</v>
      </c>
      <c r="G266" s="54" t="n">
        <v>0.25999999</v>
      </c>
      <c r="H266" s="54" t="n">
        <v>0.170000002</v>
      </c>
      <c r="I266" s="54" t="n">
        <v>0.5</v>
      </c>
      <c r="J266" s="54" t="n">
        <v>0</v>
      </c>
      <c r="K266" s="54" t="n">
        <v>-14.375</v>
      </c>
      <c r="L266" s="54" t="n">
        <v>0</v>
      </c>
      <c r="M266" s="54" t="n">
        <v>-8.54696274</v>
      </c>
      <c r="N266" s="54" t="n">
        <v>0.268246055</v>
      </c>
      <c r="O266" s="54" t="n">
        <v>10.8724012</v>
      </c>
      <c r="P266" s="52" t="inlineStr">
        <is>
          <t>Gouraud</t>
        </is>
      </c>
      <c r="Q266" s="52" t="inlineStr">
        <is>
          <t>Sand</t>
        </is>
      </c>
      <c r="R266" s="54" t="n">
        <v>0.95</v>
      </c>
      <c r="S266" s="54" t="n">
        <v>0</v>
      </c>
      <c r="T266" s="54" t="n">
        <v>0.25</v>
      </c>
      <c r="U266" s="54" t="n">
        <v>0</v>
      </c>
      <c r="V266" s="52" t="inlineStr">
        <is>
          <t>Yes</t>
        </is>
      </c>
      <c r="W266" s="52" t="inlineStr">
        <is>
          <t>Yes</t>
        </is>
      </c>
      <c r="X266" s="52" t="inlineStr">
        <is>
          <t>-</t>
        </is>
      </c>
      <c r="Y266" s="52" t="inlineStr">
        <is>
          <t>Sandbag</t>
        </is>
      </c>
    </row>
    <row r="267" outlineLevel="1">
      <c r="A267" s="52" t="inlineStr">
        <is>
          <t>ENV-139</t>
        </is>
      </c>
      <c r="B267" s="52" t="inlineStr">
        <is>
          <t>Environment</t>
        </is>
      </c>
      <c r="C267" s="58" t="inlineStr">
        <is>
          <t>Cylinder</t>
        </is>
      </c>
      <c r="D267" s="60" t="inlineStr">
        <is>
          <t>Sandbag</t>
        </is>
      </c>
      <c r="E267" s="52" t="inlineStr">
        <is>
          <t>ENV-136</t>
        </is>
      </c>
      <c r="F267" s="52" t="n">
        <v>2</v>
      </c>
      <c r="G267" s="54" t="n">
        <v>0.25999999</v>
      </c>
      <c r="H267" s="54" t="n">
        <v>0.170000002</v>
      </c>
      <c r="I267" s="54" t="n">
        <v>0.5</v>
      </c>
      <c r="J267" s="54" t="n">
        <v>0</v>
      </c>
      <c r="K267" s="54" t="n">
        <v>-50.625</v>
      </c>
      <c r="L267" s="54" t="n">
        <v>0</v>
      </c>
      <c r="M267" s="54" t="n">
        <v>-9.04841042</v>
      </c>
      <c r="N267" s="54" t="n">
        <v>0.261528432</v>
      </c>
      <c r="O267" s="54" t="n">
        <v>11.6595154</v>
      </c>
      <c r="P267" s="52" t="inlineStr">
        <is>
          <t>Gouraud</t>
        </is>
      </c>
      <c r="Q267" s="52" t="inlineStr">
        <is>
          <t>Sand</t>
        </is>
      </c>
      <c r="R267" s="54" t="n">
        <v>0.95</v>
      </c>
      <c r="S267" s="54" t="n">
        <v>0</v>
      </c>
      <c r="T267" s="54" t="n">
        <v>0.25</v>
      </c>
      <c r="U267" s="54" t="n">
        <v>0</v>
      </c>
      <c r="V267" s="52" t="inlineStr">
        <is>
          <t>Yes</t>
        </is>
      </c>
      <c r="W267" s="52" t="inlineStr">
        <is>
          <t>Yes</t>
        </is>
      </c>
      <c r="X267" s="52" t="inlineStr">
        <is>
          <t>-</t>
        </is>
      </c>
      <c r="Y267" s="52" t="inlineStr">
        <is>
          <t>Sandbag</t>
        </is>
      </c>
    </row>
    <row r="268" outlineLevel="1">
      <c r="A268" s="52" t="inlineStr">
        <is>
          <t>ENV-140</t>
        </is>
      </c>
      <c r="B268" s="52" t="inlineStr">
        <is>
          <t>Environment</t>
        </is>
      </c>
      <c r="C268" s="58" t="inlineStr">
        <is>
          <t>Cylinder</t>
        </is>
      </c>
      <c r="D268" s="60" t="inlineStr">
        <is>
          <t>Sandbag</t>
        </is>
      </c>
      <c r="E268" s="52" t="inlineStr">
        <is>
          <t>ENV-136</t>
        </is>
      </c>
      <c r="F268" s="52" t="n">
        <v>2</v>
      </c>
      <c r="G268" s="54" t="n">
        <v>0.25999999</v>
      </c>
      <c r="H268" s="54" t="n">
        <v>0.170000002</v>
      </c>
      <c r="I268" s="54" t="n">
        <v>0.5</v>
      </c>
      <c r="J268" s="54" t="n">
        <v>0</v>
      </c>
      <c r="K268" s="54" t="n">
        <v>-86.875</v>
      </c>
      <c r="L268" s="54" t="n">
        <v>0</v>
      </c>
      <c r="M268" s="54" t="n">
        <v>-9.918228149999999</v>
      </c>
      <c r="N268" s="54" t="n">
        <v>0.271992415</v>
      </c>
      <c r="O268" s="54" t="n">
        <v>11.9977694</v>
      </c>
      <c r="P268" s="52" t="inlineStr">
        <is>
          <t>Gouraud</t>
        </is>
      </c>
      <c r="Q268" s="52" t="inlineStr">
        <is>
          <t>Sand</t>
        </is>
      </c>
      <c r="R268" s="54" t="n">
        <v>0.95</v>
      </c>
      <c r="S268" s="54" t="n">
        <v>0</v>
      </c>
      <c r="T268" s="54" t="n">
        <v>0.25</v>
      </c>
      <c r="U268" s="54" t="n">
        <v>0</v>
      </c>
      <c r="V268" s="52" t="inlineStr">
        <is>
          <t>Yes</t>
        </is>
      </c>
      <c r="W268" s="52" t="inlineStr">
        <is>
          <t>Yes</t>
        </is>
      </c>
      <c r="X268" s="52" t="inlineStr">
        <is>
          <t>-</t>
        </is>
      </c>
      <c r="Y268" s="52" t="inlineStr">
        <is>
          <t>Sandbag</t>
        </is>
      </c>
    </row>
    <row r="269" outlineLevel="1">
      <c r="A269" s="52" t="inlineStr">
        <is>
          <t>ENV-141</t>
        </is>
      </c>
      <c r="B269" s="52" t="inlineStr">
        <is>
          <t>Environment</t>
        </is>
      </c>
      <c r="C269" s="58" t="inlineStr">
        <is>
          <t>Cylinder</t>
        </is>
      </c>
      <c r="D269" s="60" t="inlineStr">
        <is>
          <t>Sandbag</t>
        </is>
      </c>
      <c r="E269" s="52" t="inlineStr">
        <is>
          <t>ENV-136</t>
        </is>
      </c>
      <c r="F269" s="52" t="n">
        <v>2</v>
      </c>
      <c r="G269" s="54" t="n">
        <v>0.25999999</v>
      </c>
      <c r="H269" s="54" t="n">
        <v>0.170000002</v>
      </c>
      <c r="I269" s="54" t="n">
        <v>0.5</v>
      </c>
      <c r="J269" s="54" t="n">
        <v>0</v>
      </c>
      <c r="K269" s="54" t="n">
        <v>-123.125008</v>
      </c>
      <c r="L269" s="54" t="n">
        <v>0</v>
      </c>
      <c r="M269" s="54" t="n">
        <v>-10.8197012</v>
      </c>
      <c r="N269" s="54" t="n">
        <v>0.269433618</v>
      </c>
      <c r="O269" s="54" t="n">
        <v>11.7562208</v>
      </c>
      <c r="P269" s="52" t="inlineStr">
        <is>
          <t>Gouraud</t>
        </is>
      </c>
      <c r="Q269" s="52" t="inlineStr">
        <is>
          <t>Sand</t>
        </is>
      </c>
      <c r="R269" s="54" t="n">
        <v>0.95</v>
      </c>
      <c r="S269" s="54" t="n">
        <v>0</v>
      </c>
      <c r="T269" s="54" t="n">
        <v>0.25</v>
      </c>
      <c r="U269" s="54" t="n">
        <v>0</v>
      </c>
      <c r="V269" s="52" t="inlineStr">
        <is>
          <t>Yes</t>
        </is>
      </c>
      <c r="W269" s="52" t="inlineStr">
        <is>
          <t>Yes</t>
        </is>
      </c>
      <c r="X269" s="52" t="inlineStr">
        <is>
          <t>-</t>
        </is>
      </c>
      <c r="Y269" s="52" t="inlineStr">
        <is>
          <t>Sandbag</t>
        </is>
      </c>
    </row>
    <row r="270" outlineLevel="1">
      <c r="A270" s="52" t="inlineStr">
        <is>
          <t>ENV-142</t>
        </is>
      </c>
      <c r="B270" s="52" t="inlineStr">
        <is>
          <t>Environment</t>
        </is>
      </c>
      <c r="C270" s="58" t="inlineStr">
        <is>
          <t>Cylinder</t>
        </is>
      </c>
      <c r="D270" s="60" t="inlineStr">
        <is>
          <t>Sandbag</t>
        </is>
      </c>
      <c r="E270" s="52" t="inlineStr">
        <is>
          <t>ENV-136</t>
        </is>
      </c>
      <c r="F270" s="52" t="n">
        <v>2</v>
      </c>
      <c r="G270" s="54" t="n">
        <v>0.25999999</v>
      </c>
      <c r="H270" s="54" t="n">
        <v>0.170000002</v>
      </c>
      <c r="I270" s="54" t="n">
        <v>0.5</v>
      </c>
      <c r="J270" s="54" t="n">
        <v>0</v>
      </c>
      <c r="K270" s="54" t="n">
        <v>-159.375</v>
      </c>
      <c r="L270" s="54" t="n">
        <v>0</v>
      </c>
      <c r="M270" s="54" t="n">
        <v>-11.4038591</v>
      </c>
      <c r="N270" s="54" t="n">
        <v>0.251093626</v>
      </c>
      <c r="O270" s="54" t="n">
        <v>11.0283747</v>
      </c>
      <c r="P270" s="52" t="inlineStr">
        <is>
          <t>Gouraud</t>
        </is>
      </c>
      <c r="Q270" s="52" t="inlineStr">
        <is>
          <t>Sand</t>
        </is>
      </c>
      <c r="R270" s="54" t="n">
        <v>0.95</v>
      </c>
      <c r="S270" s="54" t="n">
        <v>0</v>
      </c>
      <c r="T270" s="54" t="n">
        <v>0.25</v>
      </c>
      <c r="U270" s="54" t="n">
        <v>0</v>
      </c>
      <c r="V270" s="52" t="inlineStr">
        <is>
          <t>Yes</t>
        </is>
      </c>
      <c r="W270" s="52" t="inlineStr">
        <is>
          <t>Yes</t>
        </is>
      </c>
      <c r="X270" s="52" t="inlineStr">
        <is>
          <t>-</t>
        </is>
      </c>
      <c r="Y270" s="52" t="inlineStr">
        <is>
          <t>Sandbag</t>
        </is>
      </c>
    </row>
    <row r="271" outlineLevel="1">
      <c r="A271" s="52" t="inlineStr">
        <is>
          <t>ENV-143</t>
        </is>
      </c>
      <c r="B271" s="52" t="inlineStr">
        <is>
          <t>Environment</t>
        </is>
      </c>
      <c r="C271" s="58" t="inlineStr">
        <is>
          <t>Cylinder</t>
        </is>
      </c>
      <c r="D271" s="60" t="inlineStr">
        <is>
          <t>Sandbag</t>
        </is>
      </c>
      <c r="E271" s="52" t="inlineStr">
        <is>
          <t>ENV-136</t>
        </is>
      </c>
      <c r="F271" s="52" t="n">
        <v>2</v>
      </c>
      <c r="G271" s="54" t="n">
        <v>0.25999999</v>
      </c>
      <c r="H271" s="54" t="n">
        <v>0.170000002</v>
      </c>
      <c r="I271" s="54" t="n">
        <v>0.5</v>
      </c>
      <c r="J271" s="54" t="n">
        <v>0</v>
      </c>
      <c r="K271" s="54" t="n">
        <v>164.375</v>
      </c>
      <c r="L271" s="54" t="n">
        <v>0</v>
      </c>
      <c r="M271" s="54" t="n">
        <v>-11.4445677</v>
      </c>
      <c r="N271" s="54" t="n">
        <v>0.223470986</v>
      </c>
      <c r="O271" s="54" t="n">
        <v>10.0959902</v>
      </c>
      <c r="P271" s="52" t="inlineStr">
        <is>
          <t>Gouraud</t>
        </is>
      </c>
      <c r="Q271" s="52" t="inlineStr">
        <is>
          <t>Sand</t>
        </is>
      </c>
      <c r="R271" s="54" t="n">
        <v>0.95</v>
      </c>
      <c r="S271" s="54" t="n">
        <v>0</v>
      </c>
      <c r="T271" s="54" t="n">
        <v>0.25</v>
      </c>
      <c r="U271" s="54" t="n">
        <v>0</v>
      </c>
      <c r="V271" s="52" t="inlineStr">
        <is>
          <t>Yes</t>
        </is>
      </c>
      <c r="W271" s="52" t="inlineStr">
        <is>
          <t>Yes</t>
        </is>
      </c>
      <c r="X271" s="52" t="inlineStr">
        <is>
          <t>-</t>
        </is>
      </c>
      <c r="Y271" s="52" t="inlineStr">
        <is>
          <t>Sandbag</t>
        </is>
      </c>
    </row>
    <row r="272" outlineLevel="1">
      <c r="A272" s="52" t="inlineStr">
        <is>
          <t>ENV-144</t>
        </is>
      </c>
      <c r="B272" s="52" t="inlineStr">
        <is>
          <t>Environment</t>
        </is>
      </c>
      <c r="C272" s="58" t="inlineStr">
        <is>
          <t>Cylinder</t>
        </is>
      </c>
      <c r="D272" s="60" t="inlineStr">
        <is>
          <t>Sandbag</t>
        </is>
      </c>
      <c r="E272" s="52" t="inlineStr">
        <is>
          <t>ENV-136</t>
        </is>
      </c>
      <c r="F272" s="52" t="n">
        <v>2</v>
      </c>
      <c r="G272" s="54" t="n">
        <v>0.25999999</v>
      </c>
      <c r="H272" s="54" t="n">
        <v>0.170000002</v>
      </c>
      <c r="I272" s="54" t="n">
        <v>0.5</v>
      </c>
      <c r="J272" s="54" t="n">
        <v>0</v>
      </c>
      <c r="K272" s="54" t="n">
        <v>128.124985</v>
      </c>
      <c r="L272" s="54" t="n">
        <v>0</v>
      </c>
      <c r="M272" s="54" t="n">
        <v>-10.9260683</v>
      </c>
      <c r="N272" s="54" t="n">
        <v>0.178555697</v>
      </c>
      <c r="O272" s="54" t="n">
        <v>9.320001599999999</v>
      </c>
      <c r="P272" s="52" t="inlineStr">
        <is>
          <t>Gouraud</t>
        </is>
      </c>
      <c r="Q272" s="52" t="inlineStr">
        <is>
          <t>Sand</t>
        </is>
      </c>
      <c r="R272" s="54" t="n">
        <v>0.95</v>
      </c>
      <c r="S272" s="54" t="n">
        <v>0</v>
      </c>
      <c r="T272" s="54" t="n">
        <v>0.25</v>
      </c>
      <c r="U272" s="54" t="n">
        <v>0</v>
      </c>
      <c r="V272" s="52" t="inlineStr">
        <is>
          <t>Yes</t>
        </is>
      </c>
      <c r="W272" s="52" t="inlineStr">
        <is>
          <t>Yes</t>
        </is>
      </c>
      <c r="X272" s="52" t="inlineStr">
        <is>
          <t>-</t>
        </is>
      </c>
      <c r="Y272" s="52" t="inlineStr">
        <is>
          <t>Sandbag</t>
        </is>
      </c>
    </row>
    <row r="273" outlineLevel="1">
      <c r="A273" s="52" t="inlineStr">
        <is>
          <t>ENV-145</t>
        </is>
      </c>
      <c r="B273" s="52" t="inlineStr">
        <is>
          <t>Environment</t>
        </is>
      </c>
      <c r="C273" s="58" t="inlineStr">
        <is>
          <t>Cylinder</t>
        </is>
      </c>
      <c r="D273" s="60" t="inlineStr">
        <is>
          <t>Sandbag</t>
        </is>
      </c>
      <c r="E273" s="52" t="inlineStr">
        <is>
          <t>ENV-136</t>
        </is>
      </c>
      <c r="F273" s="52" t="n">
        <v>2</v>
      </c>
      <c r="G273" s="54" t="n">
        <v>0.25999999</v>
      </c>
      <c r="H273" s="54" t="n">
        <v>0.170000002</v>
      </c>
      <c r="I273" s="54" t="n">
        <v>0.5</v>
      </c>
      <c r="J273" s="54" t="n">
        <v>0</v>
      </c>
      <c r="K273" s="54" t="n">
        <v>3.75</v>
      </c>
      <c r="L273" s="54" t="n">
        <v>0</v>
      </c>
      <c r="M273" s="54" t="n">
        <v>-8.50321198</v>
      </c>
      <c r="N273" s="54" t="n">
        <v>0.36349237</v>
      </c>
      <c r="O273" s="54" t="n">
        <v>10.4018955</v>
      </c>
      <c r="P273" s="52" t="inlineStr">
        <is>
          <t>Gouraud</t>
        </is>
      </c>
      <c r="Q273" s="52" t="inlineStr">
        <is>
          <t>Sand</t>
        </is>
      </c>
      <c r="R273" s="54" t="n">
        <v>0.95</v>
      </c>
      <c r="S273" s="54" t="n">
        <v>0</v>
      </c>
      <c r="T273" s="54" t="n">
        <v>0.25</v>
      </c>
      <c r="U273" s="54" t="n">
        <v>0</v>
      </c>
      <c r="V273" s="52" t="inlineStr">
        <is>
          <t>Yes</t>
        </is>
      </c>
      <c r="W273" s="52" t="inlineStr">
        <is>
          <t>Yes</t>
        </is>
      </c>
      <c r="X273" s="52" t="inlineStr">
        <is>
          <t>-</t>
        </is>
      </c>
      <c r="Y273" s="52" t="inlineStr">
        <is>
          <t>Sandbag</t>
        </is>
      </c>
    </row>
    <row r="274" outlineLevel="1">
      <c r="A274" s="52" t="inlineStr">
        <is>
          <t>ENV-146</t>
        </is>
      </c>
      <c r="B274" s="52" t="inlineStr">
        <is>
          <t>Environment</t>
        </is>
      </c>
      <c r="C274" s="58" t="inlineStr">
        <is>
          <t>Cylinder</t>
        </is>
      </c>
      <c r="D274" s="60" t="inlineStr">
        <is>
          <t>Sandbag</t>
        </is>
      </c>
      <c r="E274" s="52" t="inlineStr">
        <is>
          <t>ENV-136</t>
        </is>
      </c>
      <c r="F274" s="52" t="n">
        <v>2</v>
      </c>
      <c r="G274" s="54" t="n">
        <v>0.25999999</v>
      </c>
      <c r="H274" s="54" t="n">
        <v>0.170000002</v>
      </c>
      <c r="I274" s="54" t="n">
        <v>0.5</v>
      </c>
      <c r="J274" s="54" t="n">
        <v>0</v>
      </c>
      <c r="K274" s="54" t="n">
        <v>-32.5</v>
      </c>
      <c r="L274" s="54" t="n">
        <v>0</v>
      </c>
      <c r="M274" s="54" t="n">
        <v>-8.73491287</v>
      </c>
      <c r="N274" s="54" t="n">
        <v>0.416587502</v>
      </c>
      <c r="O274" s="54" t="n">
        <v>11.3059492</v>
      </c>
      <c r="P274" s="52" t="inlineStr">
        <is>
          <t>Gouraud</t>
        </is>
      </c>
      <c r="Q274" s="52" t="inlineStr">
        <is>
          <t>Sand</t>
        </is>
      </c>
      <c r="R274" s="54" t="n">
        <v>0.95</v>
      </c>
      <c r="S274" s="54" t="n">
        <v>0</v>
      </c>
      <c r="T274" s="54" t="n">
        <v>0.25</v>
      </c>
      <c r="U274" s="54" t="n">
        <v>0</v>
      </c>
      <c r="V274" s="52" t="inlineStr">
        <is>
          <t>Yes</t>
        </is>
      </c>
      <c r="W274" s="52" t="inlineStr">
        <is>
          <t>Yes</t>
        </is>
      </c>
      <c r="X274" s="52" t="inlineStr">
        <is>
          <t>-</t>
        </is>
      </c>
      <c r="Y274" s="52" t="inlineStr">
        <is>
          <t>Sandbag</t>
        </is>
      </c>
    </row>
    <row r="275" outlineLevel="1">
      <c r="A275" s="52" t="inlineStr">
        <is>
          <t>ENV-147</t>
        </is>
      </c>
      <c r="B275" s="52" t="inlineStr">
        <is>
          <t>Environment</t>
        </is>
      </c>
      <c r="C275" s="58" t="inlineStr">
        <is>
          <t>Cylinder</t>
        </is>
      </c>
      <c r="D275" s="60" t="inlineStr">
        <is>
          <t>Sandbag</t>
        </is>
      </c>
      <c r="E275" s="52" t="inlineStr">
        <is>
          <t>ENV-136</t>
        </is>
      </c>
      <c r="F275" s="52" t="n">
        <v>2</v>
      </c>
      <c r="G275" s="54" t="n">
        <v>0.25999999</v>
      </c>
      <c r="H275" s="54" t="n">
        <v>0.170000002</v>
      </c>
      <c r="I275" s="54" t="n">
        <v>0.5</v>
      </c>
      <c r="J275" s="54" t="n">
        <v>0</v>
      </c>
      <c r="K275" s="54" t="n">
        <v>-68.75</v>
      </c>
      <c r="L275" s="54" t="n">
        <v>0</v>
      </c>
      <c r="M275" s="54" t="n">
        <v>-9.4563427</v>
      </c>
      <c r="N275" s="54" t="n">
        <v>0.400308251</v>
      </c>
      <c r="O275" s="54" t="n">
        <v>11.8980122</v>
      </c>
      <c r="P275" s="52" t="inlineStr">
        <is>
          <t>Gouraud</t>
        </is>
      </c>
      <c r="Q275" s="52" t="inlineStr">
        <is>
          <t>Sand</t>
        </is>
      </c>
      <c r="R275" s="54" t="n">
        <v>0.95</v>
      </c>
      <c r="S275" s="54" t="n">
        <v>0</v>
      </c>
      <c r="T275" s="54" t="n">
        <v>0.25</v>
      </c>
      <c r="U275" s="54" t="n">
        <v>0</v>
      </c>
      <c r="V275" s="52" t="inlineStr">
        <is>
          <t>Yes</t>
        </is>
      </c>
      <c r="W275" s="52" t="inlineStr">
        <is>
          <t>Yes</t>
        </is>
      </c>
      <c r="X275" s="52" t="inlineStr">
        <is>
          <t>-</t>
        </is>
      </c>
      <c r="Y275" s="52" t="inlineStr">
        <is>
          <t>Sandbag</t>
        </is>
      </c>
    </row>
    <row r="276" outlineLevel="1">
      <c r="A276" s="52" t="inlineStr">
        <is>
          <t>ENV-148</t>
        </is>
      </c>
      <c r="B276" s="52" t="inlineStr">
        <is>
          <t>Environment</t>
        </is>
      </c>
      <c r="C276" s="58" t="inlineStr">
        <is>
          <t>Cylinder</t>
        </is>
      </c>
      <c r="D276" s="60" t="inlineStr">
        <is>
          <t>Sandbag</t>
        </is>
      </c>
      <c r="E276" s="52" t="inlineStr">
        <is>
          <t>ENV-136</t>
        </is>
      </c>
      <c r="F276" s="52" t="n">
        <v>2</v>
      </c>
      <c r="G276" s="54" t="n">
        <v>0.25999999</v>
      </c>
      <c r="H276" s="54" t="n">
        <v>0.170000002</v>
      </c>
      <c r="I276" s="54" t="n">
        <v>0.5</v>
      </c>
      <c r="J276" s="54" t="n">
        <v>0</v>
      </c>
      <c r="K276" s="54" t="n">
        <v>-105</v>
      </c>
      <c r="L276" s="54" t="n">
        <v>0</v>
      </c>
      <c r="M276" s="54" t="n">
        <v>-10.3882284</v>
      </c>
      <c r="N276" s="54" t="n">
        <v>0.415558636</v>
      </c>
      <c r="O276" s="54" t="n">
        <v>11.9488888</v>
      </c>
      <c r="P276" s="52" t="inlineStr">
        <is>
          <t>Gouraud</t>
        </is>
      </c>
      <c r="Q276" s="52" t="inlineStr">
        <is>
          <t>Sand</t>
        </is>
      </c>
      <c r="R276" s="54" t="n">
        <v>0.95</v>
      </c>
      <c r="S276" s="54" t="n">
        <v>0</v>
      </c>
      <c r="T276" s="54" t="n">
        <v>0.25</v>
      </c>
      <c r="U276" s="54" t="n">
        <v>0</v>
      </c>
      <c r="V276" s="52" t="inlineStr">
        <is>
          <t>Yes</t>
        </is>
      </c>
      <c r="W276" s="52" t="inlineStr">
        <is>
          <t>Yes</t>
        </is>
      </c>
      <c r="X276" s="52" t="inlineStr">
        <is>
          <t>-</t>
        </is>
      </c>
      <c r="Y276" s="52" t="inlineStr">
        <is>
          <t>Sandbag</t>
        </is>
      </c>
    </row>
    <row r="277" outlineLevel="1">
      <c r="A277" s="52" t="inlineStr">
        <is>
          <t>ENV-149</t>
        </is>
      </c>
      <c r="B277" s="52" t="inlineStr">
        <is>
          <t>Environment</t>
        </is>
      </c>
      <c r="C277" s="58" t="inlineStr">
        <is>
          <t>Cylinder</t>
        </is>
      </c>
      <c r="D277" s="60" t="inlineStr">
        <is>
          <t>Sandbag</t>
        </is>
      </c>
      <c r="E277" s="52" t="inlineStr">
        <is>
          <t>ENV-136</t>
        </is>
      </c>
      <c r="F277" s="52" t="n">
        <v>2</v>
      </c>
      <c r="G277" s="54" t="n">
        <v>0.25999999</v>
      </c>
      <c r="H277" s="54" t="n">
        <v>0.170000002</v>
      </c>
      <c r="I277" s="54" t="n">
        <v>0.5</v>
      </c>
      <c r="J277" s="54" t="n">
        <v>0</v>
      </c>
      <c r="K277" s="54" t="n">
        <v>-141.25</v>
      </c>
      <c r="L277" s="54" t="n">
        <v>0</v>
      </c>
      <c r="M277" s="54" t="n">
        <v>-11.1698265</v>
      </c>
      <c r="N277" s="54" t="n">
        <v>0.400230229</v>
      </c>
      <c r="O277" s="54" t="n">
        <v>11.4388847</v>
      </c>
      <c r="P277" s="52" t="inlineStr">
        <is>
          <t>Gouraud</t>
        </is>
      </c>
      <c r="Q277" s="52" t="inlineStr">
        <is>
          <t>Sand</t>
        </is>
      </c>
      <c r="R277" s="54" t="n">
        <v>0.95</v>
      </c>
      <c r="S277" s="54" t="n">
        <v>0</v>
      </c>
      <c r="T277" s="54" t="n">
        <v>0.25</v>
      </c>
      <c r="U277" s="54" t="n">
        <v>0</v>
      </c>
      <c r="V277" s="52" t="inlineStr">
        <is>
          <t>Yes</t>
        </is>
      </c>
      <c r="W277" s="52" t="inlineStr">
        <is>
          <t>Yes</t>
        </is>
      </c>
      <c r="X277" s="52" t="inlineStr">
        <is>
          <t>-</t>
        </is>
      </c>
      <c r="Y277" s="52" t="inlineStr">
        <is>
          <t>Sandbag</t>
        </is>
      </c>
    </row>
    <row r="278" outlineLevel="1">
      <c r="A278" s="52" t="inlineStr">
        <is>
          <t>ENV-150</t>
        </is>
      </c>
      <c r="B278" s="52" t="inlineStr">
        <is>
          <t>Environment</t>
        </is>
      </c>
      <c r="C278" s="58" t="inlineStr">
        <is>
          <t>Cylinder</t>
        </is>
      </c>
      <c r="D278" s="60" t="inlineStr">
        <is>
          <t>Sandbag</t>
        </is>
      </c>
      <c r="E278" s="52" t="inlineStr">
        <is>
          <t>ENV-136</t>
        </is>
      </c>
      <c r="F278" s="52" t="n">
        <v>2</v>
      </c>
      <c r="G278" s="54" t="n">
        <v>0.25999999</v>
      </c>
      <c r="H278" s="54" t="n">
        <v>0.170000002</v>
      </c>
      <c r="I278" s="54" t="n">
        <v>0.5</v>
      </c>
      <c r="J278" s="54" t="n">
        <v>0</v>
      </c>
      <c r="K278" s="54" t="n">
        <v>-177.5</v>
      </c>
      <c r="L278" s="54" t="n">
        <v>0</v>
      </c>
      <c r="M278" s="54" t="n">
        <v>-11.4985723</v>
      </c>
      <c r="N278" s="54" t="n">
        <v>0.381592989</v>
      </c>
      <c r="O278" s="54" t="n">
        <v>10.5654297</v>
      </c>
      <c r="P278" s="52" t="inlineStr">
        <is>
          <t>Gouraud</t>
        </is>
      </c>
      <c r="Q278" s="52" t="inlineStr">
        <is>
          <t>Sand</t>
        </is>
      </c>
      <c r="R278" s="54" t="n">
        <v>0.95</v>
      </c>
      <c r="S278" s="54" t="n">
        <v>0</v>
      </c>
      <c r="T278" s="54" t="n">
        <v>0.25</v>
      </c>
      <c r="U278" s="54" t="n">
        <v>0</v>
      </c>
      <c r="V278" s="52" t="inlineStr">
        <is>
          <t>Yes</t>
        </is>
      </c>
      <c r="W278" s="52" t="inlineStr">
        <is>
          <t>Yes</t>
        </is>
      </c>
      <c r="X278" s="52" t="inlineStr">
        <is>
          <t>-</t>
        </is>
      </c>
      <c r="Y278" s="52" t="inlineStr">
        <is>
          <t>Sandbag</t>
        </is>
      </c>
    </row>
    <row r="279" outlineLevel="1">
      <c r="A279" s="52" t="inlineStr">
        <is>
          <t>ENV-151</t>
        </is>
      </c>
      <c r="B279" s="52" t="inlineStr">
        <is>
          <t>Environment</t>
        </is>
      </c>
      <c r="C279" s="58" t="inlineStr">
        <is>
          <t>Cylinder</t>
        </is>
      </c>
      <c r="D279" s="60" t="inlineStr">
        <is>
          <t>Sandbag</t>
        </is>
      </c>
      <c r="E279" s="52" t="inlineStr">
        <is>
          <t>ENV-136</t>
        </is>
      </c>
      <c r="F279" s="52" t="n">
        <v>2</v>
      </c>
      <c r="G279" s="54" t="n">
        <v>0.25999999</v>
      </c>
      <c r="H279" s="54" t="n">
        <v>0.170000002</v>
      </c>
      <c r="I279" s="54" t="n">
        <v>0.5</v>
      </c>
      <c r="J279" s="54" t="n">
        <v>0</v>
      </c>
      <c r="K279" s="54" t="n">
        <v>146.249985</v>
      </c>
      <c r="L279" s="54" t="n">
        <v>0</v>
      </c>
      <c r="M279" s="54" t="n">
        <v>-11.2472038</v>
      </c>
      <c r="N279" s="54" t="n">
        <v>0.334294468</v>
      </c>
      <c r="O279" s="54" t="n">
        <v>9.66664505</v>
      </c>
      <c r="P279" s="52" t="inlineStr">
        <is>
          <t>Gouraud</t>
        </is>
      </c>
      <c r="Q279" s="52" t="inlineStr">
        <is>
          <t>Sand</t>
        </is>
      </c>
      <c r="R279" s="54" t="n">
        <v>0.95</v>
      </c>
      <c r="S279" s="54" t="n">
        <v>0</v>
      </c>
      <c r="T279" s="54" t="n">
        <v>0.25</v>
      </c>
      <c r="U279" s="54" t="n">
        <v>0</v>
      </c>
      <c r="V279" s="52" t="inlineStr">
        <is>
          <t>Yes</t>
        </is>
      </c>
      <c r="W279" s="52" t="inlineStr">
        <is>
          <t>Yes</t>
        </is>
      </c>
      <c r="X279" s="52" t="inlineStr">
        <is>
          <t>-</t>
        </is>
      </c>
      <c r="Y279" s="52" t="inlineStr">
        <is>
          <t>Sandbag</t>
        </is>
      </c>
    </row>
    <row r="280" outlineLevel="1">
      <c r="A280" s="52" t="inlineStr">
        <is>
          <t>ENV-152</t>
        </is>
      </c>
      <c r="B280" s="52" t="inlineStr">
        <is>
          <t>Environment</t>
        </is>
      </c>
      <c r="C280" s="53" t="inlineStr">
        <is>
          <t>Group</t>
        </is>
      </c>
      <c r="D280" s="57" t="inlineStr">
        <is>
          <t>Camouflaged tent</t>
        </is>
      </c>
      <c r="E280" s="52" t="inlineStr">
        <is>
          <t>ENV-00</t>
        </is>
      </c>
      <c r="F280" s="52" t="n">
        <v>1</v>
      </c>
      <c r="G280" s="54" t="n">
        <v>1</v>
      </c>
      <c r="H280" s="54" t="n">
        <v>1</v>
      </c>
      <c r="I280" s="54" t="n">
        <v>1</v>
      </c>
      <c r="J280" s="54" t="n">
        <v>0</v>
      </c>
      <c r="K280" s="54" t="n">
        <v>20</v>
      </c>
      <c r="L280" s="54" t="n">
        <v>0</v>
      </c>
      <c r="M280" s="54" t="n">
        <v>-9.19999981</v>
      </c>
      <c r="N280" s="54" t="n">
        <v>-0.147190735</v>
      </c>
      <c r="O280" s="54" t="n">
        <v>-3.79999995</v>
      </c>
      <c r="P280" s="52" t="inlineStr">
        <is>
          <t>-</t>
        </is>
      </c>
      <c r="Q280" s="52" t="inlineStr">
        <is>
          <t>Plain</t>
        </is>
      </c>
      <c r="R280" s="54" t="n">
        <v>0.5</v>
      </c>
      <c r="S280" s="54" t="n">
        <v>0</v>
      </c>
      <c r="T280" s="54" t="n">
        <v>0.2</v>
      </c>
      <c r="U280" s="54" t="n">
        <v>0</v>
      </c>
      <c r="V280" s="52" t="inlineStr">
        <is>
          <t>No</t>
        </is>
      </c>
      <c r="W280" s="52" t="inlineStr">
        <is>
          <t>Yes</t>
        </is>
      </c>
      <c r="X280" s="52" t="inlineStr">
        <is>
          <t>-</t>
        </is>
      </c>
      <c r="Y280" s="52" t="inlineStr">
        <is>
          <t>A-frame tent under a net</t>
        </is>
      </c>
    </row>
    <row r="281" outlineLevel="1">
      <c r="A281" s="52" t="inlineStr">
        <is>
          <t>ENV-153</t>
        </is>
      </c>
      <c r="B281" s="52" t="inlineStr">
        <is>
          <t>Environment</t>
        </is>
      </c>
      <c r="C281" s="58" t="inlineStr">
        <is>
          <t>Cylinder</t>
        </is>
      </c>
      <c r="D281" s="60" t="inlineStr">
        <is>
          <t>Ridge pole</t>
        </is>
      </c>
      <c r="E281" s="52" t="inlineStr">
        <is>
          <t>ENV-152</t>
        </is>
      </c>
      <c r="F281" s="52" t="n">
        <v>2</v>
      </c>
      <c r="G281" s="54" t="n">
        <v>0.0700000003</v>
      </c>
      <c r="H281" s="54" t="n">
        <v>0.0700000003</v>
      </c>
      <c r="I281" s="54" t="n">
        <v>3.20000005</v>
      </c>
      <c r="J281" s="54" t="n">
        <v>0</v>
      </c>
      <c r="K281" s="54" t="n">
        <v>90</v>
      </c>
      <c r="L281" s="54" t="n">
        <v>0</v>
      </c>
      <c r="M281" s="54" t="n">
        <v>0</v>
      </c>
      <c r="N281" s="54" t="n">
        <v>1.70000005</v>
      </c>
      <c r="O281" s="54" t="n">
        <v>0</v>
      </c>
      <c r="P281" s="52" t="inlineStr">
        <is>
          <t>Gouraud</t>
        </is>
      </c>
      <c r="Q281" s="52" t="inlineStr">
        <is>
          <t>Wood</t>
        </is>
      </c>
      <c r="R281" s="54" t="n">
        <v>0.85</v>
      </c>
      <c r="S281" s="54" t="n">
        <v>0</v>
      </c>
      <c r="T281" s="54" t="n">
        <v>0.2</v>
      </c>
      <c r="U281" s="54" t="n">
        <v>0</v>
      </c>
      <c r="V281" s="52" t="inlineStr">
        <is>
          <t>No</t>
        </is>
      </c>
      <c r="W281" s="52" t="inlineStr">
        <is>
          <t>Yes</t>
        </is>
      </c>
      <c r="X281" s="52" t="inlineStr">
        <is>
          <t>-</t>
        </is>
      </c>
      <c r="Y281" s="52" t="inlineStr">
        <is>
          <t>Ridge pole</t>
        </is>
      </c>
    </row>
    <row r="282" outlineLevel="1">
      <c r="A282" s="52" t="inlineStr">
        <is>
          <t>ENV-154</t>
        </is>
      </c>
      <c r="B282" s="52" t="inlineStr">
        <is>
          <t>Environment</t>
        </is>
      </c>
      <c r="C282" s="58" t="inlineStr">
        <is>
          <t>Cylinder</t>
        </is>
      </c>
      <c r="D282" s="60" t="inlineStr">
        <is>
          <t>Tent pole</t>
        </is>
      </c>
      <c r="E282" s="52" t="inlineStr">
        <is>
          <t>ENV-152</t>
        </is>
      </c>
      <c r="F282" s="52" t="n">
        <v>2</v>
      </c>
      <c r="G282" s="54" t="n">
        <v>0.0700000003</v>
      </c>
      <c r="H282" s="54" t="n">
        <v>0.0700000003</v>
      </c>
      <c r="I282" s="54" t="n">
        <v>1.89999998</v>
      </c>
      <c r="J282" s="54" t="n">
        <v>90</v>
      </c>
      <c r="K282" s="54" t="n">
        <v>0</v>
      </c>
      <c r="L282" s="54" t="n">
        <v>0</v>
      </c>
      <c r="M282" s="54" t="n">
        <v>-1.5</v>
      </c>
      <c r="N282" s="54" t="n">
        <v>0.75</v>
      </c>
      <c r="O282" s="54" t="n">
        <v>0</v>
      </c>
      <c r="P282" s="52" t="inlineStr">
        <is>
          <t>Gouraud</t>
        </is>
      </c>
      <c r="Q282" s="52" t="inlineStr">
        <is>
          <t>Wood</t>
        </is>
      </c>
      <c r="R282" s="54" t="n">
        <v>0.85</v>
      </c>
      <c r="S282" s="54" t="n">
        <v>0</v>
      </c>
      <c r="T282" s="54" t="n">
        <v>0.2</v>
      </c>
      <c r="U282" s="54" t="n">
        <v>0</v>
      </c>
      <c r="V282" s="52" t="inlineStr">
        <is>
          <t>Yes</t>
        </is>
      </c>
      <c r="W282" s="52" t="inlineStr">
        <is>
          <t>Yes</t>
        </is>
      </c>
      <c r="X282" s="52" t="inlineStr">
        <is>
          <t>-</t>
        </is>
      </c>
      <c r="Y282" s="52" t="inlineStr">
        <is>
          <t>Upright</t>
        </is>
      </c>
    </row>
    <row r="283" outlineLevel="1">
      <c r="A283" s="52" t="inlineStr">
        <is>
          <t>ENV-155</t>
        </is>
      </c>
      <c r="B283" s="52" t="inlineStr">
        <is>
          <t>Environment</t>
        </is>
      </c>
      <c r="C283" s="58" t="inlineStr">
        <is>
          <t>Cylinder</t>
        </is>
      </c>
      <c r="D283" s="60" t="inlineStr">
        <is>
          <t>Tent pole</t>
        </is>
      </c>
      <c r="E283" s="52" t="inlineStr">
        <is>
          <t>ENV-152</t>
        </is>
      </c>
      <c r="F283" s="52" t="n">
        <v>2</v>
      </c>
      <c r="G283" s="54" t="n">
        <v>0.0700000003</v>
      </c>
      <c r="H283" s="54" t="n">
        <v>0.0700000003</v>
      </c>
      <c r="I283" s="54" t="n">
        <v>1.89999998</v>
      </c>
      <c r="J283" s="54" t="n">
        <v>90</v>
      </c>
      <c r="K283" s="54" t="n">
        <v>0</v>
      </c>
      <c r="L283" s="54" t="n">
        <v>0</v>
      </c>
      <c r="M283" s="54" t="n">
        <v>1.5</v>
      </c>
      <c r="N283" s="54" t="n">
        <v>0.75</v>
      </c>
      <c r="O283" s="54" t="n">
        <v>0</v>
      </c>
      <c r="P283" s="52" t="inlineStr">
        <is>
          <t>Gouraud</t>
        </is>
      </c>
      <c r="Q283" s="52" t="inlineStr">
        <is>
          <t>Wood</t>
        </is>
      </c>
      <c r="R283" s="54" t="n">
        <v>0.85</v>
      </c>
      <c r="S283" s="54" t="n">
        <v>0</v>
      </c>
      <c r="T283" s="54" t="n">
        <v>0.2</v>
      </c>
      <c r="U283" s="54" t="n">
        <v>0</v>
      </c>
      <c r="V283" s="52" t="inlineStr">
        <is>
          <t>Yes</t>
        </is>
      </c>
      <c r="W283" s="52" t="inlineStr">
        <is>
          <t>Yes</t>
        </is>
      </c>
      <c r="X283" s="52" t="inlineStr">
        <is>
          <t>-</t>
        </is>
      </c>
      <c r="Y283" s="52" t="inlineStr">
        <is>
          <t>Upright</t>
        </is>
      </c>
    </row>
    <row r="284" outlineLevel="1">
      <c r="A284" s="52" t="inlineStr">
        <is>
          <t>ENV-156</t>
        </is>
      </c>
      <c r="B284" s="52" t="inlineStr">
        <is>
          <t>Environment</t>
        </is>
      </c>
      <c r="C284" s="63" t="inlineStr">
        <is>
          <t>Cube</t>
        </is>
      </c>
      <c r="D284" s="60" t="inlineStr">
        <is>
          <t>Tent roof</t>
        </is>
      </c>
      <c r="E284" s="52" t="inlineStr">
        <is>
          <t>ENV-152</t>
        </is>
      </c>
      <c r="F284" s="52" t="n">
        <v>2</v>
      </c>
      <c r="G284" s="54" t="n">
        <v>3.0999999</v>
      </c>
      <c r="H284" s="54" t="n">
        <v>0.0399999991</v>
      </c>
      <c r="I284" s="54" t="n">
        <v>1.85067558</v>
      </c>
      <c r="J284" s="54" t="n">
        <v>51.5819473</v>
      </c>
      <c r="K284" s="54" t="n">
        <v>180</v>
      </c>
      <c r="L284" s="54" t="n">
        <v>0</v>
      </c>
      <c r="M284" s="54" t="n">
        <v>0</v>
      </c>
      <c r="N284" s="54" t="n">
        <v>0.975000024</v>
      </c>
      <c r="O284" s="54" t="n">
        <v>-0.574999988</v>
      </c>
      <c r="P284" s="52" t="inlineStr">
        <is>
          <t>Gouraud</t>
        </is>
      </c>
      <c r="Q284" s="52" t="inlineStr">
        <is>
          <t>Plain</t>
        </is>
      </c>
      <c r="R284" s="54" t="n">
        <v>0.85</v>
      </c>
      <c r="S284" s="54" t="n">
        <v>0</v>
      </c>
      <c r="T284" s="54" t="n">
        <v>0.35</v>
      </c>
      <c r="U284" s="54" t="n">
        <v>0</v>
      </c>
      <c r="V284" s="52" t="inlineStr">
        <is>
          <t>Yes</t>
        </is>
      </c>
      <c r="W284" s="52" t="inlineStr">
        <is>
          <t>Yes</t>
        </is>
      </c>
      <c r="X284" s="52" t="inlineStr">
        <is>
          <t>-</t>
        </is>
      </c>
      <c r="Y284" s="52" t="inlineStr">
        <is>
          <t>Canvas roof panel</t>
        </is>
      </c>
    </row>
    <row r="285" outlineLevel="1">
      <c r="A285" s="52" t="inlineStr">
        <is>
          <t>ENV-157</t>
        </is>
      </c>
      <c r="B285" s="52" t="inlineStr">
        <is>
          <t>Environment</t>
        </is>
      </c>
      <c r="C285" s="63" t="inlineStr">
        <is>
          <t>Cube</t>
        </is>
      </c>
      <c r="D285" s="60" t="inlineStr">
        <is>
          <t>Tent roof</t>
        </is>
      </c>
      <c r="E285" s="52" t="inlineStr">
        <is>
          <t>ENV-152</t>
        </is>
      </c>
      <c r="F285" s="52" t="n">
        <v>2</v>
      </c>
      <c r="G285" s="54" t="n">
        <v>3.0999999</v>
      </c>
      <c r="H285" s="54" t="n">
        <v>0.0399999991</v>
      </c>
      <c r="I285" s="54" t="n">
        <v>1.85067558</v>
      </c>
      <c r="J285" s="54" t="n">
        <v>51.5819473</v>
      </c>
      <c r="K285" s="54" t="n">
        <v>0</v>
      </c>
      <c r="L285" s="54" t="n">
        <v>0</v>
      </c>
      <c r="M285" s="54" t="n">
        <v>0</v>
      </c>
      <c r="N285" s="54" t="n">
        <v>0.975000024</v>
      </c>
      <c r="O285" s="54" t="n">
        <v>0.574999988</v>
      </c>
      <c r="P285" s="52" t="inlineStr">
        <is>
          <t>Gouraud</t>
        </is>
      </c>
      <c r="Q285" s="52" t="inlineStr">
        <is>
          <t>Plain</t>
        </is>
      </c>
      <c r="R285" s="54" t="n">
        <v>0.85</v>
      </c>
      <c r="S285" s="54" t="n">
        <v>0</v>
      </c>
      <c r="T285" s="54" t="n">
        <v>0.35</v>
      </c>
      <c r="U285" s="54" t="n">
        <v>0</v>
      </c>
      <c r="V285" s="52" t="inlineStr">
        <is>
          <t>Yes</t>
        </is>
      </c>
      <c r="W285" s="52" t="inlineStr">
        <is>
          <t>Yes</t>
        </is>
      </c>
      <c r="X285" s="52" t="inlineStr">
        <is>
          <t>-</t>
        </is>
      </c>
      <c r="Y285" s="52" t="inlineStr">
        <is>
          <t>Canvas roof panel</t>
        </is>
      </c>
    </row>
    <row r="286" outlineLevel="1">
      <c r="A286" s="52" t="inlineStr">
        <is>
          <t>ENV-158</t>
        </is>
      </c>
      <c r="B286" s="52" t="inlineStr">
        <is>
          <t>Environment</t>
        </is>
      </c>
      <c r="C286" s="63" t="inlineStr">
        <is>
          <t>Cube</t>
        </is>
      </c>
      <c r="D286" s="60" t="inlineStr">
        <is>
          <t>Tent back wall</t>
        </is>
      </c>
      <c r="E286" s="52" t="inlineStr">
        <is>
          <t>ENV-152</t>
        </is>
      </c>
      <c r="F286" s="52" t="n">
        <v>2</v>
      </c>
      <c r="G286" s="54" t="n">
        <v>0.0399999991</v>
      </c>
      <c r="H286" s="54" t="n">
        <v>1.20000005</v>
      </c>
      <c r="I286" s="54" t="n">
        <v>1.20000005</v>
      </c>
      <c r="J286" s="54" t="n">
        <v>45</v>
      </c>
      <c r="K286" s="54" t="n">
        <v>0</v>
      </c>
      <c r="L286" s="54" t="n">
        <v>0</v>
      </c>
      <c r="M286" s="54" t="n">
        <v>-1.54999995</v>
      </c>
      <c r="N286" s="54" t="n">
        <v>0.850000024</v>
      </c>
      <c r="O286" s="54" t="n">
        <v>0</v>
      </c>
      <c r="P286" s="52" t="inlineStr">
        <is>
          <t>Gouraud</t>
        </is>
      </c>
      <c r="Q286" s="52" t="inlineStr">
        <is>
          <t>Plain</t>
        </is>
      </c>
      <c r="R286" s="54" t="n">
        <v>0.85</v>
      </c>
      <c r="S286" s="54" t="n">
        <v>0</v>
      </c>
      <c r="T286" s="54" t="n">
        <v>0.35</v>
      </c>
      <c r="U286" s="54" t="n">
        <v>0</v>
      </c>
      <c r="V286" s="52" t="inlineStr">
        <is>
          <t>Yes</t>
        </is>
      </c>
      <c r="W286" s="52" t="inlineStr">
        <is>
          <t>Yes</t>
        </is>
      </c>
      <c r="X286" s="52" t="inlineStr">
        <is>
          <t>-</t>
        </is>
      </c>
      <c r="Y286" s="52" t="inlineStr">
        <is>
          <t>Gable end</t>
        </is>
      </c>
    </row>
    <row r="287" outlineLevel="1">
      <c r="A287" s="52" t="inlineStr">
        <is>
          <t>ENV-159</t>
        </is>
      </c>
      <c r="B287" s="52" t="inlineStr">
        <is>
          <t>Environment</t>
        </is>
      </c>
      <c r="C287" s="59" t="inlineStr">
        <is>
          <t>Sphere</t>
        </is>
      </c>
      <c r="D287" s="60" t="inlineStr">
        <is>
          <t>Camo net</t>
        </is>
      </c>
      <c r="E287" s="52" t="inlineStr">
        <is>
          <t>ENV-152</t>
        </is>
      </c>
      <c r="F287" s="52" t="n">
        <v>2</v>
      </c>
      <c r="G287" s="54" t="n">
        <v>4.5999999</v>
      </c>
      <c r="H287" s="54" t="n">
        <v>1</v>
      </c>
      <c r="I287" s="54" t="n">
        <v>3.79999995</v>
      </c>
      <c r="J287" s="54" t="n">
        <v>0</v>
      </c>
      <c r="K287" s="54" t="n">
        <v>0</v>
      </c>
      <c r="L287" s="54" t="n">
        <v>0</v>
      </c>
      <c r="M287" s="54" t="n">
        <v>0</v>
      </c>
      <c r="N287" s="54" t="n">
        <v>1.54999995</v>
      </c>
      <c r="O287" s="54" t="n">
        <v>0</v>
      </c>
      <c r="P287" s="52" t="inlineStr">
        <is>
          <t>Gouraud</t>
        </is>
      </c>
      <c r="Q287" s="52" t="inlineStr">
        <is>
          <t>Foliage</t>
        </is>
      </c>
      <c r="R287" s="54" t="n">
        <v>0.8</v>
      </c>
      <c r="S287" s="54" t="n">
        <v>0</v>
      </c>
      <c r="T287" s="54" t="n">
        <v>0.2</v>
      </c>
      <c r="U287" s="54" t="n">
        <v>0</v>
      </c>
      <c r="V287" s="52" t="inlineStr">
        <is>
          <t>Yes</t>
        </is>
      </c>
      <c r="W287" s="52" t="inlineStr">
        <is>
          <t>Yes</t>
        </is>
      </c>
      <c r="X287" s="52" t="inlineStr">
        <is>
          <t>-</t>
        </is>
      </c>
      <c r="Y287" s="52" t="inlineStr">
        <is>
          <t>Net canopy</t>
        </is>
      </c>
    </row>
    <row r="288" outlineLevel="1">
      <c r="A288" s="52" t="inlineStr">
        <is>
          <t>ENV-160</t>
        </is>
      </c>
      <c r="B288" s="52" t="inlineStr">
        <is>
          <t>Environment</t>
        </is>
      </c>
      <c r="C288" s="59" t="inlineStr">
        <is>
          <t>Sphere</t>
        </is>
      </c>
      <c r="D288" s="60" t="inlineStr">
        <is>
          <t>Camo net</t>
        </is>
      </c>
      <c r="E288" s="52" t="inlineStr">
        <is>
          <t>ENV-152</t>
        </is>
      </c>
      <c r="F288" s="52" t="n">
        <v>2</v>
      </c>
      <c r="G288" s="54" t="n">
        <v>2.4000001</v>
      </c>
      <c r="H288" s="54" t="n">
        <v>0.699999988</v>
      </c>
      <c r="I288" s="54" t="n">
        <v>2.20000005</v>
      </c>
      <c r="J288" s="54" t="n">
        <v>0</v>
      </c>
      <c r="K288" s="54" t="n">
        <v>25</v>
      </c>
      <c r="L288" s="54" t="n">
        <v>0</v>
      </c>
      <c r="M288" s="54" t="n">
        <v>1.29999995</v>
      </c>
      <c r="N288" s="54" t="n">
        <v>1.62</v>
      </c>
      <c r="O288" s="54" t="n">
        <v>0.600000024</v>
      </c>
      <c r="P288" s="52" t="inlineStr">
        <is>
          <t>Gouraud</t>
        </is>
      </c>
      <c r="Q288" s="52" t="inlineStr">
        <is>
          <t>Foliage</t>
        </is>
      </c>
      <c r="R288" s="54" t="n">
        <v>0.8</v>
      </c>
      <c r="S288" s="54" t="n">
        <v>0</v>
      </c>
      <c r="T288" s="54" t="n">
        <v>0.2</v>
      </c>
      <c r="U288" s="54" t="n">
        <v>0</v>
      </c>
      <c r="V288" s="52" t="inlineStr">
        <is>
          <t>Yes</t>
        </is>
      </c>
      <c r="W288" s="52" t="inlineStr">
        <is>
          <t>Yes</t>
        </is>
      </c>
      <c r="X288" s="52" t="inlineStr">
        <is>
          <t>-</t>
        </is>
      </c>
      <c r="Y288" s="52" t="inlineStr">
        <is>
          <t>Net sag</t>
        </is>
      </c>
    </row>
    <row r="289" outlineLevel="1">
      <c r="A289" s="52" t="inlineStr">
        <is>
          <t>ENV-161</t>
        </is>
      </c>
      <c r="B289" s="52" t="inlineStr">
        <is>
          <t>Environment</t>
        </is>
      </c>
      <c r="C289" s="59" t="inlineStr">
        <is>
          <t>Sphere</t>
        </is>
      </c>
      <c r="D289" s="60" t="inlineStr">
        <is>
          <t>Camo net</t>
        </is>
      </c>
      <c r="E289" s="52" t="inlineStr">
        <is>
          <t>ENV-152</t>
        </is>
      </c>
      <c r="F289" s="52" t="n">
        <v>2</v>
      </c>
      <c r="G289" s="54" t="n">
        <v>2.20000005</v>
      </c>
      <c r="H289" s="54" t="n">
        <v>0.600000024</v>
      </c>
      <c r="I289" s="54" t="n">
        <v>2</v>
      </c>
      <c r="J289" s="54" t="n">
        <v>0</v>
      </c>
      <c r="K289" s="54" t="n">
        <v>-20</v>
      </c>
      <c r="L289" s="54" t="n">
        <v>0</v>
      </c>
      <c r="M289" s="54" t="n">
        <v>-1.20000005</v>
      </c>
      <c r="N289" s="54" t="n">
        <v>1.58000004</v>
      </c>
      <c r="O289" s="54" t="n">
        <v>-0.699999988</v>
      </c>
      <c r="P289" s="52" t="inlineStr">
        <is>
          <t>Gouraud</t>
        </is>
      </c>
      <c r="Q289" s="52" t="inlineStr">
        <is>
          <t>Foliage</t>
        </is>
      </c>
      <c r="R289" s="54" t="n">
        <v>0.8</v>
      </c>
      <c r="S289" s="54" t="n">
        <v>0</v>
      </c>
      <c r="T289" s="54" t="n">
        <v>0.2</v>
      </c>
      <c r="U289" s="54" t="n">
        <v>0</v>
      </c>
      <c r="V289" s="52" t="inlineStr">
        <is>
          <t>Yes</t>
        </is>
      </c>
      <c r="W289" s="52" t="inlineStr">
        <is>
          <t>Yes</t>
        </is>
      </c>
      <c r="X289" s="52" t="inlineStr">
        <is>
          <t>-</t>
        </is>
      </c>
      <c r="Y289" s="52" t="inlineStr">
        <is>
          <t>Net sag</t>
        </is>
      </c>
    </row>
    <row r="290" outlineLevel="1">
      <c r="A290" s="52" t="inlineStr">
        <is>
          <t>ENV-162</t>
        </is>
      </c>
      <c r="B290" s="52" t="inlineStr">
        <is>
          <t>Environment</t>
        </is>
      </c>
      <c r="C290" s="58" t="inlineStr">
        <is>
          <t>Cylinder</t>
        </is>
      </c>
      <c r="D290" s="60" t="inlineStr">
        <is>
          <t>Net pole</t>
        </is>
      </c>
      <c r="E290" s="52" t="inlineStr">
        <is>
          <t>ENV-152</t>
        </is>
      </c>
      <c r="F290" s="52" t="n">
        <v>2</v>
      </c>
      <c r="G290" s="54" t="n">
        <v>0.0500000007</v>
      </c>
      <c r="H290" s="54" t="n">
        <v>0.0500000007</v>
      </c>
      <c r="I290" s="54" t="n">
        <v>1.60000002</v>
      </c>
      <c r="J290" s="54" t="n">
        <v>90</v>
      </c>
      <c r="K290" s="54" t="n">
        <v>0</v>
      </c>
      <c r="L290" s="54" t="n">
        <v>0</v>
      </c>
      <c r="M290" s="54" t="n">
        <v>-2.0999999</v>
      </c>
      <c r="N290" s="54" t="n">
        <v>0.600000024</v>
      </c>
      <c r="O290" s="54" t="n">
        <v>-1.70000005</v>
      </c>
      <c r="P290" s="52" t="inlineStr">
        <is>
          <t>Gouraud</t>
        </is>
      </c>
      <c r="Q290" s="52" t="inlineStr">
        <is>
          <t>Wood</t>
        </is>
      </c>
      <c r="R290" s="54" t="n">
        <v>0.85</v>
      </c>
      <c r="S290" s="54" t="n">
        <v>0</v>
      </c>
      <c r="T290" s="54" t="n">
        <v>0.2</v>
      </c>
      <c r="U290" s="54" t="n">
        <v>0</v>
      </c>
      <c r="V290" s="52" t="inlineStr">
        <is>
          <t>No</t>
        </is>
      </c>
      <c r="W290" s="52" t="inlineStr">
        <is>
          <t>Yes</t>
        </is>
      </c>
      <c r="X290" s="52" t="inlineStr">
        <is>
          <t>-</t>
        </is>
      </c>
      <c r="Y290" s="52" t="inlineStr">
        <is>
          <t>Net support</t>
        </is>
      </c>
    </row>
    <row r="291" outlineLevel="1">
      <c r="A291" s="52" t="inlineStr">
        <is>
          <t>ENV-163</t>
        </is>
      </c>
      <c r="B291" s="52" t="inlineStr">
        <is>
          <t>Environment</t>
        </is>
      </c>
      <c r="C291" s="58" t="inlineStr">
        <is>
          <t>Cylinder</t>
        </is>
      </c>
      <c r="D291" s="60" t="inlineStr">
        <is>
          <t>Net pole</t>
        </is>
      </c>
      <c r="E291" s="52" t="inlineStr">
        <is>
          <t>ENV-152</t>
        </is>
      </c>
      <c r="F291" s="52" t="n">
        <v>2</v>
      </c>
      <c r="G291" s="54" t="n">
        <v>0.0500000007</v>
      </c>
      <c r="H291" s="54" t="n">
        <v>0.0500000007</v>
      </c>
      <c r="I291" s="54" t="n">
        <v>1.60000002</v>
      </c>
      <c r="J291" s="54" t="n">
        <v>90</v>
      </c>
      <c r="K291" s="54" t="n">
        <v>0</v>
      </c>
      <c r="L291" s="54" t="n">
        <v>0</v>
      </c>
      <c r="M291" s="54" t="n">
        <v>-2.0999999</v>
      </c>
      <c r="N291" s="54" t="n">
        <v>0.600000024</v>
      </c>
      <c r="O291" s="54" t="n">
        <v>1.70000005</v>
      </c>
      <c r="P291" s="52" t="inlineStr">
        <is>
          <t>Gouraud</t>
        </is>
      </c>
      <c r="Q291" s="52" t="inlineStr">
        <is>
          <t>Wood</t>
        </is>
      </c>
      <c r="R291" s="54" t="n">
        <v>0.85</v>
      </c>
      <c r="S291" s="54" t="n">
        <v>0</v>
      </c>
      <c r="T291" s="54" t="n">
        <v>0.2</v>
      </c>
      <c r="U291" s="54" t="n">
        <v>0</v>
      </c>
      <c r="V291" s="52" t="inlineStr">
        <is>
          <t>No</t>
        </is>
      </c>
      <c r="W291" s="52" t="inlineStr">
        <is>
          <t>Yes</t>
        </is>
      </c>
      <c r="X291" s="52" t="inlineStr">
        <is>
          <t>-</t>
        </is>
      </c>
      <c r="Y291" s="52" t="inlineStr">
        <is>
          <t>Net support</t>
        </is>
      </c>
    </row>
    <row r="292" outlineLevel="1">
      <c r="A292" s="52" t="inlineStr">
        <is>
          <t>ENV-164</t>
        </is>
      </c>
      <c r="B292" s="52" t="inlineStr">
        <is>
          <t>Environment</t>
        </is>
      </c>
      <c r="C292" s="58" t="inlineStr">
        <is>
          <t>Cylinder</t>
        </is>
      </c>
      <c r="D292" s="60" t="inlineStr">
        <is>
          <t>Net pole</t>
        </is>
      </c>
      <c r="E292" s="52" t="inlineStr">
        <is>
          <t>ENV-152</t>
        </is>
      </c>
      <c r="F292" s="52" t="n">
        <v>2</v>
      </c>
      <c r="G292" s="54" t="n">
        <v>0.0500000007</v>
      </c>
      <c r="H292" s="54" t="n">
        <v>0.0500000007</v>
      </c>
      <c r="I292" s="54" t="n">
        <v>1.60000002</v>
      </c>
      <c r="J292" s="54" t="n">
        <v>90</v>
      </c>
      <c r="K292" s="54" t="n">
        <v>0</v>
      </c>
      <c r="L292" s="54" t="n">
        <v>0</v>
      </c>
      <c r="M292" s="54" t="n">
        <v>2.0999999</v>
      </c>
      <c r="N292" s="54" t="n">
        <v>0.600000024</v>
      </c>
      <c r="O292" s="54" t="n">
        <v>-1.70000005</v>
      </c>
      <c r="P292" s="52" t="inlineStr">
        <is>
          <t>Gouraud</t>
        </is>
      </c>
      <c r="Q292" s="52" t="inlineStr">
        <is>
          <t>Wood</t>
        </is>
      </c>
      <c r="R292" s="54" t="n">
        <v>0.85</v>
      </c>
      <c r="S292" s="54" t="n">
        <v>0</v>
      </c>
      <c r="T292" s="54" t="n">
        <v>0.2</v>
      </c>
      <c r="U292" s="54" t="n">
        <v>0</v>
      </c>
      <c r="V292" s="52" t="inlineStr">
        <is>
          <t>No</t>
        </is>
      </c>
      <c r="W292" s="52" t="inlineStr">
        <is>
          <t>Yes</t>
        </is>
      </c>
      <c r="X292" s="52" t="inlineStr">
        <is>
          <t>-</t>
        </is>
      </c>
      <c r="Y292" s="52" t="inlineStr">
        <is>
          <t>Net support</t>
        </is>
      </c>
    </row>
    <row r="293" outlineLevel="1">
      <c r="A293" s="52" t="inlineStr">
        <is>
          <t>ENV-165</t>
        </is>
      </c>
      <c r="B293" s="52" t="inlineStr">
        <is>
          <t>Environment</t>
        </is>
      </c>
      <c r="C293" s="58" t="inlineStr">
        <is>
          <t>Cylinder</t>
        </is>
      </c>
      <c r="D293" s="60" t="inlineStr">
        <is>
          <t>Net pole</t>
        </is>
      </c>
      <c r="E293" s="52" t="inlineStr">
        <is>
          <t>ENV-152</t>
        </is>
      </c>
      <c r="F293" s="52" t="n">
        <v>2</v>
      </c>
      <c r="G293" s="54" t="n">
        <v>0.0500000007</v>
      </c>
      <c r="H293" s="54" t="n">
        <v>0.0500000007</v>
      </c>
      <c r="I293" s="54" t="n">
        <v>1.60000002</v>
      </c>
      <c r="J293" s="54" t="n">
        <v>90</v>
      </c>
      <c r="K293" s="54" t="n">
        <v>0</v>
      </c>
      <c r="L293" s="54" t="n">
        <v>0</v>
      </c>
      <c r="M293" s="54" t="n">
        <v>2.0999999</v>
      </c>
      <c r="N293" s="54" t="n">
        <v>0.600000024</v>
      </c>
      <c r="O293" s="54" t="n">
        <v>1.70000005</v>
      </c>
      <c r="P293" s="52" t="inlineStr">
        <is>
          <t>Gouraud</t>
        </is>
      </c>
      <c r="Q293" s="52" t="inlineStr">
        <is>
          <t>Wood</t>
        </is>
      </c>
      <c r="R293" s="54" t="n">
        <v>0.85</v>
      </c>
      <c r="S293" s="54" t="n">
        <v>0</v>
      </c>
      <c r="T293" s="54" t="n">
        <v>0.2</v>
      </c>
      <c r="U293" s="54" t="n">
        <v>0</v>
      </c>
      <c r="V293" s="52" t="inlineStr">
        <is>
          <t>No</t>
        </is>
      </c>
      <c r="W293" s="52" t="inlineStr">
        <is>
          <t>Yes</t>
        </is>
      </c>
      <c r="X293" s="52" t="inlineStr">
        <is>
          <t>-</t>
        </is>
      </c>
      <c r="Y293" s="52" t="inlineStr">
        <is>
          <t>Net support</t>
        </is>
      </c>
    </row>
    <row r="294" outlineLevel="1">
      <c r="A294" s="52" t="inlineStr">
        <is>
          <t>ENV-166</t>
        </is>
      </c>
      <c r="B294" s="52" t="inlineStr">
        <is>
          <t>Environment</t>
        </is>
      </c>
      <c r="C294" s="59" t="inlineStr">
        <is>
          <t>Sphere</t>
        </is>
      </c>
      <c r="D294" s="60" t="inlineStr">
        <is>
          <t>Lantern</t>
        </is>
      </c>
      <c r="E294" s="52" t="inlineStr">
        <is>
          <t>ENV-152</t>
        </is>
      </c>
      <c r="F294" s="52" t="n">
        <v>2</v>
      </c>
      <c r="G294" s="54" t="n">
        <v>0.119999997</v>
      </c>
      <c r="H294" s="54" t="n">
        <v>0.159999996</v>
      </c>
      <c r="I294" s="54" t="n">
        <v>0.119999997</v>
      </c>
      <c r="J294" s="54" t="n">
        <v>0</v>
      </c>
      <c r="K294" s="54" t="n">
        <v>0</v>
      </c>
      <c r="L294" s="54" t="n">
        <v>0</v>
      </c>
      <c r="M294" s="54" t="n">
        <v>0.899999976</v>
      </c>
      <c r="N294" s="54" t="n">
        <v>1.41999996</v>
      </c>
      <c r="O294" s="54" t="n">
        <v>0</v>
      </c>
      <c r="P294" s="52" t="inlineStr">
        <is>
          <t>Gouraud</t>
        </is>
      </c>
      <c r="Q294" s="52" t="inlineStr">
        <is>
          <t>Glass</t>
        </is>
      </c>
      <c r="R294" s="54" t="n">
        <v>0.1</v>
      </c>
      <c r="S294" s="54" t="n">
        <v>0</v>
      </c>
      <c r="T294" s="54" t="n">
        <v>0.55</v>
      </c>
      <c r="U294" s="54" t="n">
        <v>1</v>
      </c>
      <c r="V294" s="52" t="inlineStr">
        <is>
          <t>No</t>
        </is>
      </c>
      <c r="W294" s="52" t="inlineStr">
        <is>
          <t>Yes</t>
        </is>
      </c>
      <c r="X294" s="52" t="inlineStr">
        <is>
          <t>-</t>
        </is>
      </c>
      <c r="Y294" s="52" t="inlineStr">
        <is>
          <t>Oil lantern hanging from the ridge (practical light)</t>
        </is>
      </c>
    </row>
    <row r="295" outlineLevel="1">
      <c r="A295" s="52" t="inlineStr">
        <is>
          <t>ENV-167</t>
        </is>
      </c>
      <c r="B295" s="52" t="inlineStr">
        <is>
          <t>Environment</t>
        </is>
      </c>
      <c r="C295" s="53" t="inlineStr">
        <is>
          <t>Group</t>
        </is>
      </c>
      <c r="D295" s="57" t="inlineStr">
        <is>
          <t>Supply cache</t>
        </is>
      </c>
      <c r="E295" s="52" t="inlineStr">
        <is>
          <t>ENV-00</t>
        </is>
      </c>
      <c r="F295" s="52" t="n">
        <v>1</v>
      </c>
      <c r="G295" s="54" t="n">
        <v>1</v>
      </c>
      <c r="H295" s="54" t="n">
        <v>1</v>
      </c>
      <c r="I295" s="54" t="n">
        <v>1</v>
      </c>
      <c r="J295" s="54" t="n">
        <v>0</v>
      </c>
      <c r="K295" s="54" t="n">
        <v>15</v>
      </c>
      <c r="L295" s="54" t="n">
        <v>0</v>
      </c>
      <c r="M295" s="54" t="n">
        <v>-3.9000001</v>
      </c>
      <c r="N295" s="54" t="n">
        <v>-0.0256060567</v>
      </c>
      <c r="O295" s="54" t="n">
        <v>2</v>
      </c>
      <c r="P295" s="52" t="inlineStr">
        <is>
          <t>-</t>
        </is>
      </c>
      <c r="Q295" s="52" t="inlineStr">
        <is>
          <t>Plain</t>
        </is>
      </c>
      <c r="R295" s="54" t="n">
        <v>0.5</v>
      </c>
      <c r="S295" s="54" t="n">
        <v>0</v>
      </c>
      <c r="T295" s="54" t="n">
        <v>0.2</v>
      </c>
      <c r="U295" s="54" t="n">
        <v>0</v>
      </c>
      <c r="V295" s="52" t="inlineStr">
        <is>
          <t>No</t>
        </is>
      </c>
      <c r="W295" s="52" t="inlineStr">
        <is>
          <t>Yes</t>
        </is>
      </c>
      <c r="X295" s="52" t="inlineStr">
        <is>
          <t>-</t>
        </is>
      </c>
      <c r="Y295" s="52" t="inlineStr">
        <is>
          <t>Crates and fuel drums</t>
        </is>
      </c>
    </row>
    <row r="296" outlineLevel="1">
      <c r="A296" s="52" t="inlineStr">
        <is>
          <t>ENV-168</t>
        </is>
      </c>
      <c r="B296" s="52" t="inlineStr">
        <is>
          <t>Environment</t>
        </is>
      </c>
      <c r="C296" s="63" t="inlineStr">
        <is>
          <t>Cube</t>
        </is>
      </c>
      <c r="D296" s="60" t="inlineStr">
        <is>
          <t>Crate</t>
        </is>
      </c>
      <c r="E296" s="52" t="inlineStr">
        <is>
          <t>ENV-167</t>
        </is>
      </c>
      <c r="F296" s="52" t="n">
        <v>2</v>
      </c>
      <c r="G296" s="54" t="n">
        <v>0.600000024</v>
      </c>
      <c r="H296" s="54" t="n">
        <v>0.600000024</v>
      </c>
      <c r="I296" s="54" t="n">
        <v>0.600000024</v>
      </c>
      <c r="J296" s="54" t="n">
        <v>0</v>
      </c>
      <c r="K296" s="54" t="n">
        <v>0</v>
      </c>
      <c r="L296" s="54" t="n">
        <v>0</v>
      </c>
      <c r="M296" s="54" t="n">
        <v>0</v>
      </c>
      <c r="N296" s="54" t="n">
        <v>0.300000012</v>
      </c>
      <c r="O296" s="54" t="n">
        <v>0</v>
      </c>
      <c r="P296" s="52" t="inlineStr">
        <is>
          <t>Gouraud</t>
        </is>
      </c>
      <c r="Q296" s="52" t="inlineStr">
        <is>
          <t>Wood</t>
        </is>
      </c>
      <c r="R296" s="54" t="n">
        <v>0.75</v>
      </c>
      <c r="S296" s="54" t="n">
        <v>0</v>
      </c>
      <c r="T296" s="54" t="n">
        <v>0.28</v>
      </c>
      <c r="U296" s="54" t="n">
        <v>0</v>
      </c>
      <c r="V296" s="52" t="inlineStr">
        <is>
          <t>Yes</t>
        </is>
      </c>
      <c r="W296" s="52" t="inlineStr">
        <is>
          <t>Yes</t>
        </is>
      </c>
      <c r="X296" s="52" t="inlineStr">
        <is>
          <t>-</t>
        </is>
      </c>
      <c r="Y296" s="52" t="inlineStr">
        <is>
          <t>Supply crate</t>
        </is>
      </c>
    </row>
    <row r="297" outlineLevel="1">
      <c r="A297" s="52" t="inlineStr">
        <is>
          <t>ENV-169</t>
        </is>
      </c>
      <c r="B297" s="52" t="inlineStr">
        <is>
          <t>Environment</t>
        </is>
      </c>
      <c r="C297" s="63" t="inlineStr">
        <is>
          <t>Cube</t>
        </is>
      </c>
      <c r="D297" s="60" t="inlineStr">
        <is>
          <t>Crate</t>
        </is>
      </c>
      <c r="E297" s="52" t="inlineStr">
        <is>
          <t>ENV-167</t>
        </is>
      </c>
      <c r="F297" s="52" t="n">
        <v>2</v>
      </c>
      <c r="G297" s="54" t="n">
        <v>0.600000024</v>
      </c>
      <c r="H297" s="54" t="n">
        <v>0.600000024</v>
      </c>
      <c r="I297" s="54" t="n">
        <v>0.600000024</v>
      </c>
      <c r="J297" s="54" t="n">
        <v>0</v>
      </c>
      <c r="K297" s="54" t="n">
        <v>12</v>
      </c>
      <c r="L297" s="54" t="n">
        <v>0</v>
      </c>
      <c r="M297" s="54" t="n">
        <v>0.649999976</v>
      </c>
      <c r="N297" s="54" t="n">
        <v>0.300000012</v>
      </c>
      <c r="O297" s="54" t="n">
        <v>0.0500000007</v>
      </c>
      <c r="P297" s="52" t="inlineStr">
        <is>
          <t>Gouraud</t>
        </is>
      </c>
      <c r="Q297" s="52" t="inlineStr">
        <is>
          <t>Wood</t>
        </is>
      </c>
      <c r="R297" s="54" t="n">
        <v>0.75</v>
      </c>
      <c r="S297" s="54" t="n">
        <v>0</v>
      </c>
      <c r="T297" s="54" t="n">
        <v>0.28</v>
      </c>
      <c r="U297" s="54" t="n">
        <v>0</v>
      </c>
      <c r="V297" s="52" t="inlineStr">
        <is>
          <t>Yes</t>
        </is>
      </c>
      <c r="W297" s="52" t="inlineStr">
        <is>
          <t>Yes</t>
        </is>
      </c>
      <c r="X297" s="52" t="inlineStr">
        <is>
          <t>-</t>
        </is>
      </c>
      <c r="Y297" s="52" t="inlineStr">
        <is>
          <t>Supply crate</t>
        </is>
      </c>
    </row>
    <row r="298" outlineLevel="1">
      <c r="A298" s="52" t="inlineStr">
        <is>
          <t>ENV-170</t>
        </is>
      </c>
      <c r="B298" s="52" t="inlineStr">
        <is>
          <t>Environment</t>
        </is>
      </c>
      <c r="C298" s="63" t="inlineStr">
        <is>
          <t>Cube</t>
        </is>
      </c>
      <c r="D298" s="60" t="inlineStr">
        <is>
          <t>Crate</t>
        </is>
      </c>
      <c r="E298" s="52" t="inlineStr">
        <is>
          <t>ENV-167</t>
        </is>
      </c>
      <c r="F298" s="52" t="n">
        <v>2</v>
      </c>
      <c r="G298" s="54" t="n">
        <v>0.550000012</v>
      </c>
      <c r="H298" s="54" t="n">
        <v>0.5</v>
      </c>
      <c r="I298" s="54" t="n">
        <v>0.550000012</v>
      </c>
      <c r="J298" s="54" t="n">
        <v>0</v>
      </c>
      <c r="K298" s="54" t="n">
        <v>-8</v>
      </c>
      <c r="L298" s="54" t="n">
        <v>0</v>
      </c>
      <c r="M298" s="54" t="n">
        <v>0.300000012</v>
      </c>
      <c r="N298" s="54" t="n">
        <v>0.850000024</v>
      </c>
      <c r="O298" s="54" t="n">
        <v>0</v>
      </c>
      <c r="P298" s="52" t="inlineStr">
        <is>
          <t>Gouraud</t>
        </is>
      </c>
      <c r="Q298" s="52" t="inlineStr">
        <is>
          <t>Wood</t>
        </is>
      </c>
      <c r="R298" s="54" t="n">
        <v>0.75</v>
      </c>
      <c r="S298" s="54" t="n">
        <v>0</v>
      </c>
      <c r="T298" s="54" t="n">
        <v>0.28</v>
      </c>
      <c r="U298" s="54" t="n">
        <v>0</v>
      </c>
      <c r="V298" s="52" t="inlineStr">
        <is>
          <t>Yes</t>
        </is>
      </c>
      <c r="W298" s="52" t="inlineStr">
        <is>
          <t>Yes</t>
        </is>
      </c>
      <c r="X298" s="52" t="inlineStr">
        <is>
          <t>-</t>
        </is>
      </c>
      <c r="Y298" s="52" t="inlineStr">
        <is>
          <t>Supply crate</t>
        </is>
      </c>
    </row>
    <row r="299" outlineLevel="1">
      <c r="A299" s="52" t="inlineStr">
        <is>
          <t>ENV-171</t>
        </is>
      </c>
      <c r="B299" s="52" t="inlineStr">
        <is>
          <t>Environment</t>
        </is>
      </c>
      <c r="C299" s="58" t="inlineStr">
        <is>
          <t>Cylinder</t>
        </is>
      </c>
      <c r="D299" s="60" t="inlineStr">
        <is>
          <t>Fuel drum</t>
        </is>
      </c>
      <c r="E299" s="52" t="inlineStr">
        <is>
          <t>ENV-167</t>
        </is>
      </c>
      <c r="F299" s="52" t="n">
        <v>2</v>
      </c>
      <c r="G299" s="54" t="n">
        <v>0.400000006</v>
      </c>
      <c r="H299" s="54" t="n">
        <v>0.400000006</v>
      </c>
      <c r="I299" s="54" t="n">
        <v>0.600000024</v>
      </c>
      <c r="J299" s="54" t="n">
        <v>90</v>
      </c>
      <c r="K299" s="54" t="n">
        <v>0</v>
      </c>
      <c r="L299" s="54" t="n">
        <v>0</v>
      </c>
      <c r="M299" s="54" t="n">
        <v>-0.550000012</v>
      </c>
      <c r="N299" s="54" t="n">
        <v>0.300000012</v>
      </c>
      <c r="O299" s="54" t="n">
        <v>0.75</v>
      </c>
      <c r="P299" s="52" t="inlineStr">
        <is>
          <t>Gouraud</t>
        </is>
      </c>
      <c r="Q299" s="52" t="inlineStr">
        <is>
          <t>Paint</t>
        </is>
      </c>
      <c r="R299" s="54" t="n">
        <v>0.45</v>
      </c>
      <c r="S299" s="54" t="n">
        <v>0.6</v>
      </c>
      <c r="T299" s="54" t="n">
        <v>0.42</v>
      </c>
      <c r="U299" s="54" t="n">
        <v>0</v>
      </c>
      <c r="V299" s="52" t="inlineStr">
        <is>
          <t>Yes</t>
        </is>
      </c>
      <c r="W299" s="52" t="inlineStr">
        <is>
          <t>Yes</t>
        </is>
      </c>
      <c r="X299" s="52" t="inlineStr">
        <is>
          <t>-</t>
        </is>
      </c>
      <c r="Y299" s="52" t="inlineStr">
        <is>
          <t>Fuel drum</t>
        </is>
      </c>
    </row>
    <row r="300" outlineLevel="1">
      <c r="A300" s="52" t="inlineStr">
        <is>
          <t>ENV-172</t>
        </is>
      </c>
      <c r="B300" s="52" t="inlineStr">
        <is>
          <t>Environment</t>
        </is>
      </c>
      <c r="C300" s="58" t="inlineStr">
        <is>
          <t>Cylinder</t>
        </is>
      </c>
      <c r="D300" s="60" t="inlineStr">
        <is>
          <t>Fuel drum</t>
        </is>
      </c>
      <c r="E300" s="52" t="inlineStr">
        <is>
          <t>ENV-167</t>
        </is>
      </c>
      <c r="F300" s="52" t="n">
        <v>2</v>
      </c>
      <c r="G300" s="54" t="n">
        <v>0.400000006</v>
      </c>
      <c r="H300" s="54" t="n">
        <v>0.400000006</v>
      </c>
      <c r="I300" s="54" t="n">
        <v>0.600000024</v>
      </c>
      <c r="J300" s="54" t="n">
        <v>90</v>
      </c>
      <c r="K300" s="54" t="n">
        <v>0</v>
      </c>
      <c r="L300" s="54" t="n">
        <v>0</v>
      </c>
      <c r="M300" s="54" t="n">
        <v>-0.0500000007</v>
      </c>
      <c r="N300" s="54" t="n">
        <v>0.300000012</v>
      </c>
      <c r="O300" s="54" t="n">
        <v>1.04999995</v>
      </c>
      <c r="P300" s="52" t="inlineStr">
        <is>
          <t>Gouraud</t>
        </is>
      </c>
      <c r="Q300" s="52" t="inlineStr">
        <is>
          <t>Paint</t>
        </is>
      </c>
      <c r="R300" s="54" t="n">
        <v>0.45</v>
      </c>
      <c r="S300" s="54" t="n">
        <v>0.6</v>
      </c>
      <c r="T300" s="54" t="n">
        <v>0.42</v>
      </c>
      <c r="U300" s="54" t="n">
        <v>0</v>
      </c>
      <c r="V300" s="52" t="inlineStr">
        <is>
          <t>Yes</t>
        </is>
      </c>
      <c r="W300" s="52" t="inlineStr">
        <is>
          <t>Yes</t>
        </is>
      </c>
      <c r="X300" s="52" t="inlineStr">
        <is>
          <t>-</t>
        </is>
      </c>
      <c r="Y300" s="52" t="inlineStr">
        <is>
          <t>Fuel drum</t>
        </is>
      </c>
    </row>
    <row r="301" outlineLevel="1">
      <c r="A301" s="52" t="inlineStr">
        <is>
          <t>ENV-173</t>
        </is>
      </c>
      <c r="B301" s="52" t="inlineStr">
        <is>
          <t>Environment</t>
        </is>
      </c>
      <c r="C301" s="53" t="inlineStr">
        <is>
          <t>Group</t>
        </is>
      </c>
      <c r="D301" s="57" t="inlineStr">
        <is>
          <t>Supply cache</t>
        </is>
      </c>
      <c r="E301" s="52" t="inlineStr">
        <is>
          <t>ENV-00</t>
        </is>
      </c>
      <c r="F301" s="52" t="n">
        <v>1</v>
      </c>
      <c r="G301" s="54" t="n">
        <v>1</v>
      </c>
      <c r="H301" s="54" t="n">
        <v>1</v>
      </c>
      <c r="I301" s="54" t="n">
        <v>1</v>
      </c>
      <c r="J301" s="54" t="n">
        <v>0</v>
      </c>
      <c r="K301" s="54" t="n">
        <v>-25</v>
      </c>
      <c r="L301" s="54" t="n">
        <v>0</v>
      </c>
      <c r="M301" s="54" t="n">
        <v>-6.5999999</v>
      </c>
      <c r="N301" s="54" t="n">
        <v>0.107067883</v>
      </c>
      <c r="O301" s="54" t="n">
        <v>-6</v>
      </c>
      <c r="P301" s="52" t="inlineStr">
        <is>
          <t>-</t>
        </is>
      </c>
      <c r="Q301" s="52" t="inlineStr">
        <is>
          <t>Plain</t>
        </is>
      </c>
      <c r="R301" s="54" t="n">
        <v>0.5</v>
      </c>
      <c r="S301" s="54" t="n">
        <v>0</v>
      </c>
      <c r="T301" s="54" t="n">
        <v>0.2</v>
      </c>
      <c r="U301" s="54" t="n">
        <v>0</v>
      </c>
      <c r="V301" s="52" t="inlineStr">
        <is>
          <t>No</t>
        </is>
      </c>
      <c r="W301" s="52" t="inlineStr">
        <is>
          <t>Yes</t>
        </is>
      </c>
      <c r="X301" s="52" t="inlineStr">
        <is>
          <t>-</t>
        </is>
      </c>
      <c r="Y301" s="52" t="inlineStr">
        <is>
          <t>Crates and fuel drums</t>
        </is>
      </c>
    </row>
    <row r="302" outlineLevel="1">
      <c r="A302" s="52" t="inlineStr">
        <is>
          <t>ENV-174</t>
        </is>
      </c>
      <c r="B302" s="52" t="inlineStr">
        <is>
          <t>Environment</t>
        </is>
      </c>
      <c r="C302" s="63" t="inlineStr">
        <is>
          <t>Cube</t>
        </is>
      </c>
      <c r="D302" s="60" t="inlineStr">
        <is>
          <t>Pallet</t>
        </is>
      </c>
      <c r="E302" s="52" t="inlineStr">
        <is>
          <t>ENV-173</t>
        </is>
      </c>
      <c r="F302" s="52" t="n">
        <v>2</v>
      </c>
      <c r="G302" s="54" t="n">
        <v>1.29999995</v>
      </c>
      <c r="H302" s="54" t="n">
        <v>0.119999997</v>
      </c>
      <c r="I302" s="54" t="n">
        <v>1.10000002</v>
      </c>
      <c r="J302" s="54" t="n">
        <v>0</v>
      </c>
      <c r="K302" s="54" t="n">
        <v>0</v>
      </c>
      <c r="L302" s="54" t="n">
        <v>0</v>
      </c>
      <c r="M302" s="54" t="n">
        <v>0</v>
      </c>
      <c r="N302" s="54" t="n">
        <v>0.0599999987</v>
      </c>
      <c r="O302" s="54" t="n">
        <v>0</v>
      </c>
      <c r="P302" s="52" t="inlineStr">
        <is>
          <t>Gouraud</t>
        </is>
      </c>
      <c r="Q302" s="52" t="inlineStr">
        <is>
          <t>Wood</t>
        </is>
      </c>
      <c r="R302" s="54" t="n">
        <v>0.75</v>
      </c>
      <c r="S302" s="54" t="n">
        <v>0</v>
      </c>
      <c r="T302" s="54" t="n">
        <v>0.28</v>
      </c>
      <c r="U302" s="54" t="n">
        <v>0</v>
      </c>
      <c r="V302" s="52" t="inlineStr">
        <is>
          <t>Yes</t>
        </is>
      </c>
      <c r="W302" s="52" t="inlineStr">
        <is>
          <t>Yes</t>
        </is>
      </c>
      <c r="X302" s="52" t="inlineStr">
        <is>
          <t>-</t>
        </is>
      </c>
      <c r="Y302" s="52" t="inlineStr">
        <is>
          <t>Wooden pallet</t>
        </is>
      </c>
    </row>
    <row r="303" outlineLevel="1">
      <c r="A303" s="52" t="inlineStr">
        <is>
          <t>ENV-175</t>
        </is>
      </c>
      <c r="B303" s="52" t="inlineStr">
        <is>
          <t>Environment</t>
        </is>
      </c>
      <c r="C303" s="63" t="inlineStr">
        <is>
          <t>Cube</t>
        </is>
      </c>
      <c r="D303" s="60" t="inlineStr">
        <is>
          <t>Crate</t>
        </is>
      </c>
      <c r="E303" s="52" t="inlineStr">
        <is>
          <t>ENV-173</t>
        </is>
      </c>
      <c r="F303" s="52" t="n">
        <v>2</v>
      </c>
      <c r="G303" s="54" t="n">
        <v>0.600000024</v>
      </c>
      <c r="H303" s="54" t="n">
        <v>0.600000024</v>
      </c>
      <c r="I303" s="54" t="n">
        <v>0.600000024</v>
      </c>
      <c r="J303" s="54" t="n">
        <v>0</v>
      </c>
      <c r="K303" s="54" t="n">
        <v>0</v>
      </c>
      <c r="L303" s="54" t="n">
        <v>0</v>
      </c>
      <c r="M303" s="54" t="n">
        <v>-0.319999993</v>
      </c>
      <c r="N303" s="54" t="n">
        <v>0.419999987</v>
      </c>
      <c r="O303" s="54" t="n">
        <v>-0.219999999</v>
      </c>
      <c r="P303" s="52" t="inlineStr">
        <is>
          <t>Gouraud</t>
        </is>
      </c>
      <c r="Q303" s="52" t="inlineStr">
        <is>
          <t>Wood</t>
        </is>
      </c>
      <c r="R303" s="54" t="n">
        <v>0.75</v>
      </c>
      <c r="S303" s="54" t="n">
        <v>0</v>
      </c>
      <c r="T303" s="54" t="n">
        <v>0.28</v>
      </c>
      <c r="U303" s="54" t="n">
        <v>0</v>
      </c>
      <c r="V303" s="52" t="inlineStr">
        <is>
          <t>Yes</t>
        </is>
      </c>
      <c r="W303" s="52" t="inlineStr">
        <is>
          <t>Yes</t>
        </is>
      </c>
      <c r="X303" s="52" t="inlineStr">
        <is>
          <t>-</t>
        </is>
      </c>
      <c r="Y303" s="52" t="inlineStr">
        <is>
          <t>Ammo crate</t>
        </is>
      </c>
    </row>
    <row r="304" outlineLevel="1">
      <c r="A304" s="52" t="inlineStr">
        <is>
          <t>ENV-176</t>
        </is>
      </c>
      <c r="B304" s="52" t="inlineStr">
        <is>
          <t>Environment</t>
        </is>
      </c>
      <c r="C304" s="63" t="inlineStr">
        <is>
          <t>Cube</t>
        </is>
      </c>
      <c r="D304" s="60" t="inlineStr">
        <is>
          <t>Crate</t>
        </is>
      </c>
      <c r="E304" s="52" t="inlineStr">
        <is>
          <t>ENV-173</t>
        </is>
      </c>
      <c r="F304" s="52" t="n">
        <v>2</v>
      </c>
      <c r="G304" s="54" t="n">
        <v>0.600000024</v>
      </c>
      <c r="H304" s="54" t="n">
        <v>0.600000024</v>
      </c>
      <c r="I304" s="54" t="n">
        <v>0.600000024</v>
      </c>
      <c r="J304" s="54" t="n">
        <v>0</v>
      </c>
      <c r="K304" s="54" t="n">
        <v>6</v>
      </c>
      <c r="L304" s="54" t="n">
        <v>0</v>
      </c>
      <c r="M304" s="54" t="n">
        <v>0.319999993</v>
      </c>
      <c r="N304" s="54" t="n">
        <v>0.419999987</v>
      </c>
      <c r="O304" s="54" t="n">
        <v>-0.200000003</v>
      </c>
      <c r="P304" s="52" t="inlineStr">
        <is>
          <t>Gouraud</t>
        </is>
      </c>
      <c r="Q304" s="52" t="inlineStr">
        <is>
          <t>Wood</t>
        </is>
      </c>
      <c r="R304" s="54" t="n">
        <v>0.75</v>
      </c>
      <c r="S304" s="54" t="n">
        <v>0</v>
      </c>
      <c r="T304" s="54" t="n">
        <v>0.28</v>
      </c>
      <c r="U304" s="54" t="n">
        <v>0</v>
      </c>
      <c r="V304" s="52" t="inlineStr">
        <is>
          <t>Yes</t>
        </is>
      </c>
      <c r="W304" s="52" t="inlineStr">
        <is>
          <t>Yes</t>
        </is>
      </c>
      <c r="X304" s="52" t="inlineStr">
        <is>
          <t>-</t>
        </is>
      </c>
      <c r="Y304" s="52" t="inlineStr">
        <is>
          <t>Ammo crate</t>
        </is>
      </c>
    </row>
    <row r="305" outlineLevel="1">
      <c r="A305" s="52" t="inlineStr">
        <is>
          <t>ENV-177</t>
        </is>
      </c>
      <c r="B305" s="52" t="inlineStr">
        <is>
          <t>Environment</t>
        </is>
      </c>
      <c r="C305" s="63" t="inlineStr">
        <is>
          <t>Cube</t>
        </is>
      </c>
      <c r="D305" s="60" t="inlineStr">
        <is>
          <t>Crate</t>
        </is>
      </c>
      <c r="E305" s="52" t="inlineStr">
        <is>
          <t>ENV-173</t>
        </is>
      </c>
      <c r="F305" s="52" t="n">
        <v>2</v>
      </c>
      <c r="G305" s="54" t="n">
        <v>0.550000012</v>
      </c>
      <c r="H305" s="54" t="n">
        <v>0.449999988</v>
      </c>
      <c r="I305" s="54" t="n">
        <v>0.550000012</v>
      </c>
      <c r="J305" s="54" t="n">
        <v>0</v>
      </c>
      <c r="K305" s="54" t="n">
        <v>-10</v>
      </c>
      <c r="L305" s="54" t="n">
        <v>0</v>
      </c>
      <c r="M305" s="54" t="n">
        <v>0</v>
      </c>
      <c r="N305" s="54" t="n">
        <v>0.944999993</v>
      </c>
      <c r="O305" s="54" t="n">
        <v>-0.200000003</v>
      </c>
      <c r="P305" s="52" t="inlineStr">
        <is>
          <t>Gouraud</t>
        </is>
      </c>
      <c r="Q305" s="52" t="inlineStr">
        <is>
          <t>Wood</t>
        </is>
      </c>
      <c r="R305" s="54" t="n">
        <v>0.75</v>
      </c>
      <c r="S305" s="54" t="n">
        <v>0</v>
      </c>
      <c r="T305" s="54" t="n">
        <v>0.28</v>
      </c>
      <c r="U305" s="54" t="n">
        <v>0</v>
      </c>
      <c r="V305" s="52" t="inlineStr">
        <is>
          <t>Yes</t>
        </is>
      </c>
      <c r="W305" s="52" t="inlineStr">
        <is>
          <t>Yes</t>
        </is>
      </c>
      <c r="X305" s="52" t="inlineStr">
        <is>
          <t>-</t>
        </is>
      </c>
      <c r="Y305" s="52" t="inlineStr">
        <is>
          <t>Ammo crate</t>
        </is>
      </c>
    </row>
    <row r="306" outlineLevel="1">
      <c r="A306" s="52" t="inlineStr">
        <is>
          <t>ENV-178</t>
        </is>
      </c>
      <c r="B306" s="52" t="inlineStr">
        <is>
          <t>Environment</t>
        </is>
      </c>
      <c r="C306" s="58" t="inlineStr">
        <is>
          <t>Cylinder</t>
        </is>
      </c>
      <c r="D306" s="60" t="inlineStr">
        <is>
          <t>Fuel drum</t>
        </is>
      </c>
      <c r="E306" s="52" t="inlineStr">
        <is>
          <t>ENV-173</t>
        </is>
      </c>
      <c r="F306" s="52" t="n">
        <v>2</v>
      </c>
      <c r="G306" s="54" t="n">
        <v>0.400000006</v>
      </c>
      <c r="H306" s="54" t="n">
        <v>0.400000006</v>
      </c>
      <c r="I306" s="54" t="n">
        <v>0.600000024</v>
      </c>
      <c r="J306" s="54" t="n">
        <v>90</v>
      </c>
      <c r="K306" s="54" t="n">
        <v>0</v>
      </c>
      <c r="L306" s="54" t="n">
        <v>0</v>
      </c>
      <c r="M306" s="54" t="n">
        <v>0.949999988</v>
      </c>
      <c r="N306" s="54" t="n">
        <v>0.300000012</v>
      </c>
      <c r="O306" s="54" t="n">
        <v>0.200000003</v>
      </c>
      <c r="P306" s="52" t="inlineStr">
        <is>
          <t>Gouraud</t>
        </is>
      </c>
      <c r="Q306" s="52" t="inlineStr">
        <is>
          <t>Paint</t>
        </is>
      </c>
      <c r="R306" s="54" t="n">
        <v>0.45</v>
      </c>
      <c r="S306" s="54" t="n">
        <v>0.6</v>
      </c>
      <c r="T306" s="54" t="n">
        <v>0.42</v>
      </c>
      <c r="U306" s="54" t="n">
        <v>0</v>
      </c>
      <c r="V306" s="52" t="inlineStr">
        <is>
          <t>Yes</t>
        </is>
      </c>
      <c r="W306" s="52" t="inlineStr">
        <is>
          <t>Yes</t>
        </is>
      </c>
      <c r="X306" s="52" t="inlineStr">
        <is>
          <t>-</t>
        </is>
      </c>
      <c r="Y306" s="52" t="inlineStr">
        <is>
          <t>Fuel drum</t>
        </is>
      </c>
    </row>
    <row r="307" outlineLevel="1">
      <c r="A307" s="52" t="inlineStr">
        <is>
          <t>ENV-179</t>
        </is>
      </c>
      <c r="B307" s="52" t="inlineStr">
        <is>
          <t>Environment</t>
        </is>
      </c>
      <c r="C307" s="58" t="inlineStr">
        <is>
          <t>Cylinder</t>
        </is>
      </c>
      <c r="D307" s="60" t="inlineStr">
        <is>
          <t>Fuel drum</t>
        </is>
      </c>
      <c r="E307" s="52" t="inlineStr">
        <is>
          <t>ENV-173</t>
        </is>
      </c>
      <c r="F307" s="52" t="n">
        <v>2</v>
      </c>
      <c r="G307" s="54" t="n">
        <v>0.400000006</v>
      </c>
      <c r="H307" s="54" t="n">
        <v>0.400000006</v>
      </c>
      <c r="I307" s="54" t="n">
        <v>0.600000024</v>
      </c>
      <c r="J307" s="54" t="n">
        <v>90</v>
      </c>
      <c r="K307" s="54" t="n">
        <v>0</v>
      </c>
      <c r="L307" s="54" t="n">
        <v>0</v>
      </c>
      <c r="M307" s="54" t="n">
        <v>0.949999988</v>
      </c>
      <c r="N307" s="54" t="n">
        <v>0.300000012</v>
      </c>
      <c r="O307" s="54" t="n">
        <v>-0.300000012</v>
      </c>
      <c r="P307" s="52" t="inlineStr">
        <is>
          <t>Gouraud</t>
        </is>
      </c>
      <c r="Q307" s="52" t="inlineStr">
        <is>
          <t>Metal</t>
        </is>
      </c>
      <c r="R307" s="54" t="n">
        <v>0.7</v>
      </c>
      <c r="S307" s="54" t="n">
        <v>0.5</v>
      </c>
      <c r="T307" s="54" t="n">
        <v>0.38</v>
      </c>
      <c r="U307" s="54" t="n">
        <v>0</v>
      </c>
      <c r="V307" s="52" t="inlineStr">
        <is>
          <t>Yes</t>
        </is>
      </c>
      <c r="W307" s="52" t="inlineStr">
        <is>
          <t>Yes</t>
        </is>
      </c>
      <c r="X307" s="52" t="inlineStr">
        <is>
          <t>-</t>
        </is>
      </c>
      <c r="Y307" s="52" t="inlineStr">
        <is>
          <t>Fuel drum</t>
        </is>
      </c>
    </row>
    <row r="308" outlineLevel="1">
      <c r="A308" s="52" t="inlineStr">
        <is>
          <t>ENV-180</t>
        </is>
      </c>
      <c r="B308" s="52" t="inlineStr">
        <is>
          <t>Environment</t>
        </is>
      </c>
      <c r="C308" s="53" t="inlineStr">
        <is>
          <t>Group</t>
        </is>
      </c>
      <c r="D308" s="57" t="inlineStr">
        <is>
          <t>Supply cache</t>
        </is>
      </c>
      <c r="E308" s="52" t="inlineStr">
        <is>
          <t>ENV-00</t>
        </is>
      </c>
      <c r="F308" s="52" t="n">
        <v>1</v>
      </c>
      <c r="G308" s="54" t="n">
        <v>1</v>
      </c>
      <c r="H308" s="54" t="n">
        <v>1</v>
      </c>
      <c r="I308" s="54" t="n">
        <v>1</v>
      </c>
      <c r="J308" s="54" t="n">
        <v>0</v>
      </c>
      <c r="K308" s="54" t="n">
        <v>40</v>
      </c>
      <c r="L308" s="54" t="n">
        <v>0</v>
      </c>
      <c r="M308" s="54" t="n">
        <v>3.5999999</v>
      </c>
      <c r="N308" s="54" t="n">
        <v>0.0120557146</v>
      </c>
      <c r="O308" s="54" t="n">
        <v>-2.0999999</v>
      </c>
      <c r="P308" s="52" t="inlineStr">
        <is>
          <t>-</t>
        </is>
      </c>
      <c r="Q308" s="52" t="inlineStr">
        <is>
          <t>Plain</t>
        </is>
      </c>
      <c r="R308" s="54" t="n">
        <v>0.5</v>
      </c>
      <c r="S308" s="54" t="n">
        <v>0</v>
      </c>
      <c r="T308" s="54" t="n">
        <v>0.2</v>
      </c>
      <c r="U308" s="54" t="n">
        <v>0</v>
      </c>
      <c r="V308" s="52" t="inlineStr">
        <is>
          <t>No</t>
        </is>
      </c>
      <c r="W308" s="52" t="inlineStr">
        <is>
          <t>Yes</t>
        </is>
      </c>
      <c r="X308" s="52" t="inlineStr">
        <is>
          <t>-</t>
        </is>
      </c>
      <c r="Y308" s="52" t="inlineStr">
        <is>
          <t>Crates and fuel drums</t>
        </is>
      </c>
    </row>
    <row r="309" outlineLevel="1">
      <c r="A309" s="52" t="inlineStr">
        <is>
          <t>ENV-181</t>
        </is>
      </c>
      <c r="B309" s="52" t="inlineStr">
        <is>
          <t>Environment</t>
        </is>
      </c>
      <c r="C309" s="58" t="inlineStr">
        <is>
          <t>Cylinder</t>
        </is>
      </c>
      <c r="D309" s="60" t="inlineStr">
        <is>
          <t>Fuel drum</t>
        </is>
      </c>
      <c r="E309" s="52" t="inlineStr">
        <is>
          <t>ENV-180</t>
        </is>
      </c>
      <c r="F309" s="52" t="n">
        <v>2</v>
      </c>
      <c r="G309" s="54" t="n">
        <v>0.400000006</v>
      </c>
      <c r="H309" s="54" t="n">
        <v>0.400000006</v>
      </c>
      <c r="I309" s="54" t="n">
        <v>0.600000024</v>
      </c>
      <c r="J309" s="54" t="n">
        <v>90</v>
      </c>
      <c r="K309" s="54" t="n">
        <v>0</v>
      </c>
      <c r="L309" s="54" t="n">
        <v>0</v>
      </c>
      <c r="M309" s="54" t="n">
        <v>0</v>
      </c>
      <c r="N309" s="54" t="n">
        <v>0.300000012</v>
      </c>
      <c r="O309" s="54" t="n">
        <v>0</v>
      </c>
      <c r="P309" s="52" t="inlineStr">
        <is>
          <t>Gouraud</t>
        </is>
      </c>
      <c r="Q309" s="52" t="inlineStr">
        <is>
          <t>Paint</t>
        </is>
      </c>
      <c r="R309" s="54" t="n">
        <v>0.45</v>
      </c>
      <c r="S309" s="54" t="n">
        <v>0.6</v>
      </c>
      <c r="T309" s="54" t="n">
        <v>0.42</v>
      </c>
      <c r="U309" s="54" t="n">
        <v>0</v>
      </c>
      <c r="V309" s="52" t="inlineStr">
        <is>
          <t>Yes</t>
        </is>
      </c>
      <c r="W309" s="52" t="inlineStr">
        <is>
          <t>Yes</t>
        </is>
      </c>
      <c r="X309" s="52" t="inlineStr">
        <is>
          <t>-</t>
        </is>
      </c>
      <c r="Y309" s="52" t="inlineStr">
        <is>
          <t>Fuel drum</t>
        </is>
      </c>
    </row>
    <row r="310" outlineLevel="1">
      <c r="A310" s="52" t="inlineStr">
        <is>
          <t>ENV-182</t>
        </is>
      </c>
      <c r="B310" s="52" t="inlineStr">
        <is>
          <t>Environment</t>
        </is>
      </c>
      <c r="C310" s="58" t="inlineStr">
        <is>
          <t>Cylinder</t>
        </is>
      </c>
      <c r="D310" s="60" t="inlineStr">
        <is>
          <t>Fuel drum</t>
        </is>
      </c>
      <c r="E310" s="52" t="inlineStr">
        <is>
          <t>ENV-180</t>
        </is>
      </c>
      <c r="F310" s="52" t="n">
        <v>2</v>
      </c>
      <c r="G310" s="54" t="n">
        <v>0.400000006</v>
      </c>
      <c r="H310" s="54" t="n">
        <v>0.400000006</v>
      </c>
      <c r="I310" s="54" t="n">
        <v>0.600000024</v>
      </c>
      <c r="J310" s="54" t="n">
        <v>90</v>
      </c>
      <c r="K310" s="54" t="n">
        <v>0</v>
      </c>
      <c r="L310" s="54" t="n">
        <v>0</v>
      </c>
      <c r="M310" s="54" t="n">
        <v>0.449999988</v>
      </c>
      <c r="N310" s="54" t="n">
        <v>0.300000012</v>
      </c>
      <c r="O310" s="54" t="n">
        <v>0.100000001</v>
      </c>
      <c r="P310" s="52" t="inlineStr">
        <is>
          <t>Gouraud</t>
        </is>
      </c>
      <c r="Q310" s="52" t="inlineStr">
        <is>
          <t>Paint</t>
        </is>
      </c>
      <c r="R310" s="54" t="n">
        <v>0.45</v>
      </c>
      <c r="S310" s="54" t="n">
        <v>0.6</v>
      </c>
      <c r="T310" s="54" t="n">
        <v>0.42</v>
      </c>
      <c r="U310" s="54" t="n">
        <v>0</v>
      </c>
      <c r="V310" s="52" t="inlineStr">
        <is>
          <t>Yes</t>
        </is>
      </c>
      <c r="W310" s="52" t="inlineStr">
        <is>
          <t>Yes</t>
        </is>
      </c>
      <c r="X310" s="52" t="inlineStr">
        <is>
          <t>-</t>
        </is>
      </c>
      <c r="Y310" s="52" t="inlineStr">
        <is>
          <t>Fuel drum</t>
        </is>
      </c>
    </row>
    <row r="311" outlineLevel="1">
      <c r="A311" s="52" t="inlineStr">
        <is>
          <t>ENV-183</t>
        </is>
      </c>
      <c r="B311" s="52" t="inlineStr">
        <is>
          <t>Environment</t>
        </is>
      </c>
      <c r="C311" s="58" t="inlineStr">
        <is>
          <t>Cylinder</t>
        </is>
      </c>
      <c r="D311" s="60" t="inlineStr">
        <is>
          <t>Fuel drum</t>
        </is>
      </c>
      <c r="E311" s="52" t="inlineStr">
        <is>
          <t>ENV-180</t>
        </is>
      </c>
      <c r="F311" s="52" t="n">
        <v>2</v>
      </c>
      <c r="G311" s="54" t="n">
        <v>0.400000006</v>
      </c>
      <c r="H311" s="54" t="n">
        <v>0.400000006</v>
      </c>
      <c r="I311" s="54" t="n">
        <v>0.600000024</v>
      </c>
      <c r="J311" s="54" t="n">
        <v>90</v>
      </c>
      <c r="K311" s="54" t="n">
        <v>0</v>
      </c>
      <c r="L311" s="54" t="n">
        <v>0</v>
      </c>
      <c r="M311" s="54" t="n">
        <v>0.200000003</v>
      </c>
      <c r="N311" s="54" t="n">
        <v>0.300000012</v>
      </c>
      <c r="O311" s="54" t="n">
        <v>-0.419999987</v>
      </c>
      <c r="P311" s="52" t="inlineStr">
        <is>
          <t>Gouraud</t>
        </is>
      </c>
      <c r="Q311" s="52" t="inlineStr">
        <is>
          <t>Metal</t>
        </is>
      </c>
      <c r="R311" s="54" t="n">
        <v>0.7</v>
      </c>
      <c r="S311" s="54" t="n">
        <v>0.5</v>
      </c>
      <c r="T311" s="54" t="n">
        <v>0.38</v>
      </c>
      <c r="U311" s="54" t="n">
        <v>0</v>
      </c>
      <c r="V311" s="52" t="inlineStr">
        <is>
          <t>Yes</t>
        </is>
      </c>
      <c r="W311" s="52" t="inlineStr">
        <is>
          <t>Yes</t>
        </is>
      </c>
      <c r="X311" s="52" t="inlineStr">
        <is>
          <t>-</t>
        </is>
      </c>
      <c r="Y311" s="52" t="inlineStr">
        <is>
          <t>Fuel drum</t>
        </is>
      </c>
    </row>
    <row r="312" outlineLevel="1">
      <c r="A312" s="52" t="inlineStr">
        <is>
          <t>ENV-184</t>
        </is>
      </c>
      <c r="B312" s="52" t="inlineStr">
        <is>
          <t>Environment</t>
        </is>
      </c>
      <c r="C312" s="58" t="inlineStr">
        <is>
          <t>Cylinder</t>
        </is>
      </c>
      <c r="D312" s="60" t="inlineStr">
        <is>
          <t>Fuel drum</t>
        </is>
      </c>
      <c r="E312" s="52" t="inlineStr">
        <is>
          <t>ENV-180</t>
        </is>
      </c>
      <c r="F312" s="52" t="n">
        <v>2</v>
      </c>
      <c r="G312" s="54" t="n">
        <v>0.400000006</v>
      </c>
      <c r="H312" s="54" t="n">
        <v>0.400000006</v>
      </c>
      <c r="I312" s="54" t="n">
        <v>0.600000024</v>
      </c>
      <c r="J312" s="54" t="n">
        <v>0</v>
      </c>
      <c r="K312" s="54" t="n">
        <v>30</v>
      </c>
      <c r="L312" s="54" t="n">
        <v>0</v>
      </c>
      <c r="M312" s="54" t="n">
        <v>-0.600000024</v>
      </c>
      <c r="N312" s="54" t="n">
        <v>0.200000003</v>
      </c>
      <c r="O312" s="54" t="n">
        <v>-0.200000003</v>
      </c>
      <c r="P312" s="52" t="inlineStr">
        <is>
          <t>Gouraud</t>
        </is>
      </c>
      <c r="Q312" s="52" t="inlineStr">
        <is>
          <t>Metal</t>
        </is>
      </c>
      <c r="R312" s="54" t="n">
        <v>0.7</v>
      </c>
      <c r="S312" s="54" t="n">
        <v>0.5</v>
      </c>
      <c r="T312" s="54" t="n">
        <v>0.38</v>
      </c>
      <c r="U312" s="54" t="n">
        <v>0</v>
      </c>
      <c r="V312" s="52" t="inlineStr">
        <is>
          <t>Yes</t>
        </is>
      </c>
      <c r="W312" s="52" t="inlineStr">
        <is>
          <t>Yes</t>
        </is>
      </c>
      <c r="X312" s="52" t="inlineStr">
        <is>
          <t>-</t>
        </is>
      </c>
      <c r="Y312" s="52" t="inlineStr">
        <is>
          <t>Drum on its side</t>
        </is>
      </c>
    </row>
    <row r="313" outlineLevel="1">
      <c r="A313" s="52" t="inlineStr">
        <is>
          <t>ENV-185</t>
        </is>
      </c>
      <c r="B313" s="52" t="inlineStr">
        <is>
          <t>Environment</t>
        </is>
      </c>
      <c r="C313" s="53" t="inlineStr">
        <is>
          <t>Group</t>
        </is>
      </c>
      <c r="D313" s="57" t="inlineStr">
        <is>
          <t>Radio mast</t>
        </is>
      </c>
      <c r="E313" s="52" t="inlineStr">
        <is>
          <t>ENV-00</t>
        </is>
      </c>
      <c r="F313" s="52" t="n">
        <v>1</v>
      </c>
      <c r="G313" s="54" t="n">
        <v>1</v>
      </c>
      <c r="H313" s="54" t="n">
        <v>1</v>
      </c>
      <c r="I313" s="54" t="n">
        <v>1</v>
      </c>
      <c r="J313" s="54" t="n">
        <v>0</v>
      </c>
      <c r="K313" s="54" t="n">
        <v>0</v>
      </c>
      <c r="L313" s="54" t="n">
        <v>0</v>
      </c>
      <c r="M313" s="54" t="n">
        <v>-13</v>
      </c>
      <c r="N313" s="54" t="n">
        <v>3.67454668e-05</v>
      </c>
      <c r="O313" s="54" t="n">
        <v>6</v>
      </c>
      <c r="P313" s="52" t="inlineStr">
        <is>
          <t>-</t>
        </is>
      </c>
      <c r="Q313" s="52" t="inlineStr">
        <is>
          <t>Plain</t>
        </is>
      </c>
      <c r="R313" s="54" t="n">
        <v>0.5</v>
      </c>
      <c r="S313" s="54" t="n">
        <v>0</v>
      </c>
      <c r="T313" s="54" t="n">
        <v>0.2</v>
      </c>
      <c r="U313" s="54" t="n">
        <v>0</v>
      </c>
      <c r="V313" s="52" t="inlineStr">
        <is>
          <t>No</t>
        </is>
      </c>
      <c r="W313" s="52" t="inlineStr">
        <is>
          <t>Yes</t>
        </is>
      </c>
      <c r="X313" s="52" t="inlineStr">
        <is>
          <t>-</t>
        </is>
      </c>
      <c r="Y313" s="52" t="inlineStr">
        <is>
          <t>Guyed lattice mast</t>
        </is>
      </c>
    </row>
    <row r="314" outlineLevel="1">
      <c r="A314" s="52" t="inlineStr">
        <is>
          <t>ENV-186</t>
        </is>
      </c>
      <c r="B314" s="52" t="inlineStr">
        <is>
          <t>Environment</t>
        </is>
      </c>
      <c r="C314" s="63" t="inlineStr">
        <is>
          <t>Cube</t>
        </is>
      </c>
      <c r="D314" s="60" t="inlineStr">
        <is>
          <t>Mast footing</t>
        </is>
      </c>
      <c r="E314" s="52" t="inlineStr">
        <is>
          <t>ENV-185</t>
        </is>
      </c>
      <c r="F314" s="52" t="n">
        <v>2</v>
      </c>
      <c r="G314" s="54" t="n">
        <v>1.29999995</v>
      </c>
      <c r="H314" s="54" t="n">
        <v>0.200000003</v>
      </c>
      <c r="I314" s="54" t="n">
        <v>1.29999995</v>
      </c>
      <c r="J314" s="54" t="n">
        <v>0</v>
      </c>
      <c r="K314" s="54" t="n">
        <v>0</v>
      </c>
      <c r="L314" s="54" t="n">
        <v>0</v>
      </c>
      <c r="M314" s="54" t="n">
        <v>0</v>
      </c>
      <c r="N314" s="54" t="n">
        <v>0.0199999996</v>
      </c>
      <c r="O314" s="54" t="n">
        <v>0</v>
      </c>
      <c r="P314" s="52" t="inlineStr">
        <is>
          <t>Gouraud</t>
        </is>
      </c>
      <c r="Q314" s="52" t="inlineStr">
        <is>
          <t>Concrete</t>
        </is>
      </c>
      <c r="R314" s="54" t="n">
        <v>0.85</v>
      </c>
      <c r="S314" s="54" t="n">
        <v>0</v>
      </c>
      <c r="T314" s="54" t="n">
        <v>0.3</v>
      </c>
      <c r="U314" s="54" t="n">
        <v>0</v>
      </c>
      <c r="V314" s="52" t="inlineStr">
        <is>
          <t>Yes</t>
        </is>
      </c>
      <c r="W314" s="52" t="inlineStr">
        <is>
          <t>Yes</t>
        </is>
      </c>
      <c r="X314" s="52" t="inlineStr">
        <is>
          <t>-</t>
        </is>
      </c>
      <c r="Y314" s="52" t="inlineStr">
        <is>
          <t>Concrete footing</t>
        </is>
      </c>
    </row>
    <row r="315" outlineLevel="1">
      <c r="A315" s="52" t="inlineStr">
        <is>
          <t>ENV-187</t>
        </is>
      </c>
      <c r="B315" s="52" t="inlineStr">
        <is>
          <t>Environment</t>
        </is>
      </c>
      <c r="C315" s="63" t="inlineStr">
        <is>
          <t>Cube</t>
        </is>
      </c>
      <c r="D315" s="60" t="inlineStr">
        <is>
          <t>Equipment shelter</t>
        </is>
      </c>
      <c r="E315" s="52" t="inlineStr">
        <is>
          <t>ENV-185</t>
        </is>
      </c>
      <c r="F315" s="52" t="n">
        <v>2</v>
      </c>
      <c r="G315" s="54" t="n">
        <v>1.10000002</v>
      </c>
      <c r="H315" s="54" t="n">
        <v>1</v>
      </c>
      <c r="I315" s="54" t="n">
        <v>0.899999976</v>
      </c>
      <c r="J315" s="54" t="n">
        <v>0</v>
      </c>
      <c r="K315" s="54" t="n">
        <v>0</v>
      </c>
      <c r="L315" s="54" t="n">
        <v>0</v>
      </c>
      <c r="M315" s="54" t="n">
        <v>1.5</v>
      </c>
      <c r="N315" s="54" t="n">
        <v>0.449999988</v>
      </c>
      <c r="O315" s="54" t="n">
        <v>0.200000003</v>
      </c>
      <c r="P315" s="52" t="inlineStr">
        <is>
          <t>Gouraud</t>
        </is>
      </c>
      <c r="Q315" s="52" t="inlineStr">
        <is>
          <t>Paint</t>
        </is>
      </c>
      <c r="R315" s="54" t="n">
        <v>0.5</v>
      </c>
      <c r="S315" s="54" t="n">
        <v>0.5</v>
      </c>
      <c r="T315" s="54" t="n">
        <v>0.45</v>
      </c>
      <c r="U315" s="54" t="n">
        <v>0</v>
      </c>
      <c r="V315" s="52" t="inlineStr">
        <is>
          <t>Yes</t>
        </is>
      </c>
      <c r="W315" s="52" t="inlineStr">
        <is>
          <t>Yes</t>
        </is>
      </c>
      <c r="X315" s="52" t="inlineStr">
        <is>
          <t>-</t>
        </is>
      </c>
      <c r="Y315" s="52" t="inlineStr">
        <is>
          <t>Radio equipment shelter</t>
        </is>
      </c>
    </row>
    <row r="316" outlineLevel="1">
      <c r="A316" s="52" t="inlineStr">
        <is>
          <t>ENV-188</t>
        </is>
      </c>
      <c r="B316" s="52" t="inlineStr">
        <is>
          <t>Environment</t>
        </is>
      </c>
      <c r="C316" s="58" t="inlineStr">
        <is>
          <t>Cylinder</t>
        </is>
      </c>
      <c r="D316" s="60" t="inlineStr">
        <is>
          <t>Mast leg</t>
        </is>
      </c>
      <c r="E316" s="52" t="inlineStr">
        <is>
          <t>ENV-185</t>
        </is>
      </c>
      <c r="F316" s="52" t="n">
        <v>2</v>
      </c>
      <c r="G316" s="54" t="n">
        <v>0.0700000003</v>
      </c>
      <c r="H316" s="54" t="n">
        <v>0.0700000003</v>
      </c>
      <c r="I316" s="54" t="n">
        <v>9.00375462</v>
      </c>
      <c r="J316" s="54" t="n">
        <v>-88.3452377</v>
      </c>
      <c r="K316" s="54" t="n">
        <v>179.999985</v>
      </c>
      <c r="L316" s="54" t="n">
        <v>0</v>
      </c>
      <c r="M316" s="54" t="n">
        <v>-1.18020758e-08</v>
      </c>
      <c r="N316" s="54" t="n">
        <v>4.5</v>
      </c>
      <c r="O316" s="54" t="n">
        <v>0.270000011</v>
      </c>
      <c r="P316" s="52" t="inlineStr">
        <is>
          <t>Gouraud</t>
        </is>
      </c>
      <c r="Q316" s="52" t="inlineStr">
        <is>
          <t>Paint</t>
        </is>
      </c>
      <c r="R316" s="54" t="n">
        <v>0.45</v>
      </c>
      <c r="S316" s="54" t="n">
        <v>0.6</v>
      </c>
      <c r="T316" s="54" t="n">
        <v>0.24</v>
      </c>
      <c r="U316" s="54" t="n">
        <v>0</v>
      </c>
      <c r="V316" s="52" t="inlineStr">
        <is>
          <t>Yes</t>
        </is>
      </c>
      <c r="W316" s="52" t="inlineStr">
        <is>
          <t>Yes</t>
        </is>
      </c>
      <c r="X316" s="52" t="inlineStr">
        <is>
          <t>-</t>
        </is>
      </c>
      <c r="Y316" s="52" t="inlineStr">
        <is>
          <t>Lattice leg</t>
        </is>
      </c>
    </row>
    <row r="317" outlineLevel="1">
      <c r="A317" s="52" t="inlineStr">
        <is>
          <t>ENV-189</t>
        </is>
      </c>
      <c r="B317" s="52" t="inlineStr">
        <is>
          <t>Environment</t>
        </is>
      </c>
      <c r="C317" s="58" t="inlineStr">
        <is>
          <t>Cylinder</t>
        </is>
      </c>
      <c r="D317" s="60" t="inlineStr">
        <is>
          <t>Mast leg</t>
        </is>
      </c>
      <c r="E317" s="52" t="inlineStr">
        <is>
          <t>ENV-185</t>
        </is>
      </c>
      <c r="F317" s="52" t="n">
        <v>2</v>
      </c>
      <c r="G317" s="54" t="n">
        <v>0.0700000003</v>
      </c>
      <c r="H317" s="54" t="n">
        <v>0.0700000003</v>
      </c>
      <c r="I317" s="54" t="n">
        <v>9.00375462</v>
      </c>
      <c r="J317" s="54" t="n">
        <v>-88.3452377</v>
      </c>
      <c r="K317" s="54" t="n">
        <v>59.9999847</v>
      </c>
      <c r="L317" s="54" t="n">
        <v>0</v>
      </c>
      <c r="M317" s="54" t="n">
        <v>-0.233826846</v>
      </c>
      <c r="N317" s="54" t="n">
        <v>4.5</v>
      </c>
      <c r="O317" s="54" t="n">
        <v>-0.13500005</v>
      </c>
      <c r="P317" s="52" t="inlineStr">
        <is>
          <t>Gouraud</t>
        </is>
      </c>
      <c r="Q317" s="52" t="inlineStr">
        <is>
          <t>Paint</t>
        </is>
      </c>
      <c r="R317" s="54" t="n">
        <v>0.45</v>
      </c>
      <c r="S317" s="54" t="n">
        <v>0.6</v>
      </c>
      <c r="T317" s="54" t="n">
        <v>0.24</v>
      </c>
      <c r="U317" s="54" t="n">
        <v>0</v>
      </c>
      <c r="V317" s="52" t="inlineStr">
        <is>
          <t>Yes</t>
        </is>
      </c>
      <c r="W317" s="52" t="inlineStr">
        <is>
          <t>Yes</t>
        </is>
      </c>
      <c r="X317" s="52" t="inlineStr">
        <is>
          <t>-</t>
        </is>
      </c>
      <c r="Y317" s="52" t="inlineStr">
        <is>
          <t>Lattice leg</t>
        </is>
      </c>
    </row>
    <row r="318" outlineLevel="1">
      <c r="A318" s="52" t="inlineStr">
        <is>
          <t>ENV-190</t>
        </is>
      </c>
      <c r="B318" s="52" t="inlineStr">
        <is>
          <t>Environment</t>
        </is>
      </c>
      <c r="C318" s="58" t="inlineStr">
        <is>
          <t>Cylinder</t>
        </is>
      </c>
      <c r="D318" s="60" t="inlineStr">
        <is>
          <t>Mast leg</t>
        </is>
      </c>
      <c r="E318" s="52" t="inlineStr">
        <is>
          <t>ENV-185</t>
        </is>
      </c>
      <c r="F318" s="52" t="n">
        <v>2</v>
      </c>
      <c r="G318" s="54" t="n">
        <v>0.0700000003</v>
      </c>
      <c r="H318" s="54" t="n">
        <v>0.0700000003</v>
      </c>
      <c r="I318" s="54" t="n">
        <v>9.00375462</v>
      </c>
      <c r="J318" s="54" t="n">
        <v>-88.3452377</v>
      </c>
      <c r="K318" s="54" t="n">
        <v>-60.0000114</v>
      </c>
      <c r="L318" s="54" t="n">
        <v>0</v>
      </c>
      <c r="M318" s="54" t="n">
        <v>0.23382692</v>
      </c>
      <c r="N318" s="54" t="n">
        <v>4.5</v>
      </c>
      <c r="O318" s="54" t="n">
        <v>-0.134999946</v>
      </c>
      <c r="P318" s="52" t="inlineStr">
        <is>
          <t>Gouraud</t>
        </is>
      </c>
      <c r="Q318" s="52" t="inlineStr">
        <is>
          <t>Paint</t>
        </is>
      </c>
      <c r="R318" s="54" t="n">
        <v>0.45</v>
      </c>
      <c r="S318" s="54" t="n">
        <v>0.6</v>
      </c>
      <c r="T318" s="54" t="n">
        <v>0.24</v>
      </c>
      <c r="U318" s="54" t="n">
        <v>0</v>
      </c>
      <c r="V318" s="52" t="inlineStr">
        <is>
          <t>Yes</t>
        </is>
      </c>
      <c r="W318" s="52" t="inlineStr">
        <is>
          <t>Yes</t>
        </is>
      </c>
      <c r="X318" s="52" t="inlineStr">
        <is>
          <t>-</t>
        </is>
      </c>
      <c r="Y318" s="52" t="inlineStr">
        <is>
          <t>Lattice leg</t>
        </is>
      </c>
    </row>
    <row r="319" outlineLevel="1">
      <c r="A319" s="52" t="inlineStr">
        <is>
          <t>ENV-191</t>
        </is>
      </c>
      <c r="B319" s="52" t="inlineStr">
        <is>
          <t>Environment</t>
        </is>
      </c>
      <c r="C319" s="58" t="inlineStr">
        <is>
          <t>Cylinder</t>
        </is>
      </c>
      <c r="D319" s="60" t="inlineStr">
        <is>
          <t>Mast brace</t>
        </is>
      </c>
      <c r="E319" s="52" t="inlineStr">
        <is>
          <t>ENV-185</t>
        </is>
      </c>
      <c r="F319" s="52" t="n">
        <v>2</v>
      </c>
      <c r="G319" s="54" t="n">
        <v>0.0399999991</v>
      </c>
      <c r="H319" s="54" t="n">
        <v>0.0399999991</v>
      </c>
      <c r="I319" s="54" t="n">
        <v>1.53856158</v>
      </c>
      <c r="J319" s="54" t="n">
        <v>-65.4971771</v>
      </c>
      <c r="K319" s="54" t="n">
        <v>-151.816086</v>
      </c>
      <c r="L319" s="54" t="n">
        <v>0</v>
      </c>
      <c r="M319" s="54" t="n">
        <v>-0.150688425</v>
      </c>
      <c r="N319" s="54" t="n">
        <v>1.10000002</v>
      </c>
      <c r="O319" s="54" t="n">
        <v>0.107222192</v>
      </c>
      <c r="P319" s="52" t="inlineStr">
        <is>
          <t>Gouraud</t>
        </is>
      </c>
      <c r="Q319" s="52" t="inlineStr">
        <is>
          <t>Paint</t>
        </is>
      </c>
      <c r="R319" s="54" t="n">
        <v>0.45</v>
      </c>
      <c r="S319" s="54" t="n">
        <v>0.6</v>
      </c>
      <c r="T319" s="54" t="n">
        <v>0.24</v>
      </c>
      <c r="U319" s="54" t="n">
        <v>0</v>
      </c>
      <c r="V319" s="52" t="inlineStr">
        <is>
          <t>No</t>
        </is>
      </c>
      <c r="W319" s="52" t="inlineStr">
        <is>
          <t>Yes</t>
        </is>
      </c>
      <c r="X319" s="52" t="inlineStr">
        <is>
          <t>-</t>
        </is>
      </c>
      <c r="Y319" s="52" t="inlineStr">
        <is>
          <t>Zig-zag lattice brace</t>
        </is>
      </c>
    </row>
    <row r="320" outlineLevel="1">
      <c r="A320" s="52" t="inlineStr">
        <is>
          <t>ENV-192</t>
        </is>
      </c>
      <c r="B320" s="52" t="inlineStr">
        <is>
          <t>Environment</t>
        </is>
      </c>
      <c r="C320" s="58" t="inlineStr">
        <is>
          <t>Cylinder</t>
        </is>
      </c>
      <c r="D320" s="60" t="inlineStr">
        <is>
          <t>Mast brace</t>
        </is>
      </c>
      <c r="E320" s="52" t="inlineStr">
        <is>
          <t>ENV-185</t>
        </is>
      </c>
      <c r="F320" s="52" t="n">
        <v>2</v>
      </c>
      <c r="G320" s="54" t="n">
        <v>0.0399999991</v>
      </c>
      <c r="H320" s="54" t="n">
        <v>0.0399999991</v>
      </c>
      <c r="I320" s="54" t="n">
        <v>1.51086831</v>
      </c>
      <c r="J320" s="54" t="n">
        <v>-67.9138107</v>
      </c>
      <c r="K320" s="54" t="n">
        <v>87.9599915</v>
      </c>
      <c r="L320" s="54" t="n">
        <v>0</v>
      </c>
      <c r="M320" s="54" t="n">
        <v>-0.0175129175</v>
      </c>
      <c r="N320" s="54" t="n">
        <v>2.5</v>
      </c>
      <c r="O320" s="54" t="n">
        <v>-0.163888887</v>
      </c>
      <c r="P320" s="52" t="inlineStr">
        <is>
          <t>Gouraud</t>
        </is>
      </c>
      <c r="Q320" s="52" t="inlineStr">
        <is>
          <t>Paint</t>
        </is>
      </c>
      <c r="R320" s="54" t="n">
        <v>0.45</v>
      </c>
      <c r="S320" s="54" t="n">
        <v>0.6</v>
      </c>
      <c r="T320" s="54" t="n">
        <v>0.24</v>
      </c>
      <c r="U320" s="54" t="n">
        <v>0</v>
      </c>
      <c r="V320" s="52" t="inlineStr">
        <is>
          <t>No</t>
        </is>
      </c>
      <c r="W320" s="52" t="inlineStr">
        <is>
          <t>Yes</t>
        </is>
      </c>
      <c r="X320" s="52" t="inlineStr">
        <is>
          <t>-</t>
        </is>
      </c>
      <c r="Y320" s="52" t="inlineStr">
        <is>
          <t>Zig-zag lattice brace</t>
        </is>
      </c>
    </row>
    <row r="321" outlineLevel="1">
      <c r="A321" s="52" t="inlineStr">
        <is>
          <t>ENV-193</t>
        </is>
      </c>
      <c r="B321" s="52" t="inlineStr">
        <is>
          <t>Environment</t>
        </is>
      </c>
      <c r="C321" s="58" t="inlineStr">
        <is>
          <t>Cylinder</t>
        </is>
      </c>
      <c r="D321" s="60" t="inlineStr">
        <is>
          <t>Mast brace</t>
        </is>
      </c>
      <c r="E321" s="52" t="inlineStr">
        <is>
          <t>ENV-185</t>
        </is>
      </c>
      <c r="F321" s="52" t="n">
        <v>2</v>
      </c>
      <c r="G321" s="54" t="n">
        <v>0.0399999991</v>
      </c>
      <c r="H321" s="54" t="n">
        <v>0.0399999991</v>
      </c>
      <c r="I321" s="54" t="n">
        <v>1.4859643</v>
      </c>
      <c r="J321" s="54" t="n">
        <v>-70.41564940000001</v>
      </c>
      <c r="K321" s="54" t="n">
        <v>-32.3268433</v>
      </c>
      <c r="L321" s="54" t="n">
        <v>0</v>
      </c>
      <c r="M321" s="54" t="n">
        <v>0.133175492</v>
      </c>
      <c r="N321" s="54" t="n">
        <v>3.9000001</v>
      </c>
      <c r="O321" s="54" t="n">
        <v>0.0566667095</v>
      </c>
      <c r="P321" s="52" t="inlineStr">
        <is>
          <t>Gouraud</t>
        </is>
      </c>
      <c r="Q321" s="52" t="inlineStr">
        <is>
          <t>Paint</t>
        </is>
      </c>
      <c r="R321" s="54" t="n">
        <v>0.45</v>
      </c>
      <c r="S321" s="54" t="n">
        <v>0.6</v>
      </c>
      <c r="T321" s="54" t="n">
        <v>0.24</v>
      </c>
      <c r="U321" s="54" t="n">
        <v>0</v>
      </c>
      <c r="V321" s="52" t="inlineStr">
        <is>
          <t>No</t>
        </is>
      </c>
      <c r="W321" s="52" t="inlineStr">
        <is>
          <t>Yes</t>
        </is>
      </c>
      <c r="X321" s="52" t="inlineStr">
        <is>
          <t>-</t>
        </is>
      </c>
      <c r="Y321" s="52" t="inlineStr">
        <is>
          <t>Zig-zag lattice brace</t>
        </is>
      </c>
    </row>
    <row r="322" outlineLevel="1">
      <c r="A322" s="52" t="inlineStr">
        <is>
          <t>ENV-194</t>
        </is>
      </c>
      <c r="B322" s="52" t="inlineStr">
        <is>
          <t>Environment</t>
        </is>
      </c>
      <c r="C322" s="58" t="inlineStr">
        <is>
          <t>Cylinder</t>
        </is>
      </c>
      <c r="D322" s="60" t="inlineStr">
        <is>
          <t>Mast brace</t>
        </is>
      </c>
      <c r="E322" s="52" t="inlineStr">
        <is>
          <t>ENV-185</t>
        </is>
      </c>
      <c r="F322" s="52" t="n">
        <v>2</v>
      </c>
      <c r="G322" s="54" t="n">
        <v>0.0399999991</v>
      </c>
      <c r="H322" s="54" t="n">
        <v>0.0399999991</v>
      </c>
      <c r="I322" s="54" t="n">
        <v>1.46399164</v>
      </c>
      <c r="J322" s="54" t="n">
        <v>-72.9970398</v>
      </c>
      <c r="K322" s="54" t="n">
        <v>-152.707489</v>
      </c>
      <c r="L322" s="54" t="n">
        <v>0</v>
      </c>
      <c r="M322" s="54" t="n">
        <v>-0.09814953799999999</v>
      </c>
      <c r="N322" s="54" t="n">
        <v>5.30000019</v>
      </c>
      <c r="O322" s="54" t="n">
        <v>0.0768888742</v>
      </c>
      <c r="P322" s="52" t="inlineStr">
        <is>
          <t>Gouraud</t>
        </is>
      </c>
      <c r="Q322" s="52" t="inlineStr">
        <is>
          <t>Paint</t>
        </is>
      </c>
      <c r="R322" s="54" t="n">
        <v>0.45</v>
      </c>
      <c r="S322" s="54" t="n">
        <v>0.6</v>
      </c>
      <c r="T322" s="54" t="n">
        <v>0.24</v>
      </c>
      <c r="U322" s="54" t="n">
        <v>0</v>
      </c>
      <c r="V322" s="52" t="inlineStr">
        <is>
          <t>No</t>
        </is>
      </c>
      <c r="W322" s="52" t="inlineStr">
        <is>
          <t>Yes</t>
        </is>
      </c>
      <c r="X322" s="52" t="inlineStr">
        <is>
          <t>-</t>
        </is>
      </c>
      <c r="Y322" s="52" t="inlineStr">
        <is>
          <t>Zig-zag lattice brace</t>
        </is>
      </c>
    </row>
    <row r="323" outlineLevel="1">
      <c r="A323" s="52" t="inlineStr">
        <is>
          <t>ENV-195</t>
        </is>
      </c>
      <c r="B323" s="52" t="inlineStr">
        <is>
          <t>Environment</t>
        </is>
      </c>
      <c r="C323" s="58" t="inlineStr">
        <is>
          <t>Cylinder</t>
        </is>
      </c>
      <c r="D323" s="60" t="inlineStr">
        <is>
          <t>Mast brace</t>
        </is>
      </c>
      <c r="E323" s="52" t="inlineStr">
        <is>
          <t>ENV-185</t>
        </is>
      </c>
      <c r="F323" s="52" t="n">
        <v>2</v>
      </c>
      <c r="G323" s="54" t="n">
        <v>0.0399999991</v>
      </c>
      <c r="H323" s="54" t="n">
        <v>0.0399999991</v>
      </c>
      <c r="I323" s="54" t="n">
        <v>1.44508374</v>
      </c>
      <c r="J323" s="54" t="n">
        <v>-75.65051269999999</v>
      </c>
      <c r="K323" s="54" t="n">
        <v>86.76311490000001</v>
      </c>
      <c r="L323" s="54" t="n">
        <v>0</v>
      </c>
      <c r="M323" s="54" t="n">
        <v>-0.0175129175</v>
      </c>
      <c r="N323" s="54" t="n">
        <v>6.69999981</v>
      </c>
      <c r="O323" s="54" t="n">
        <v>-0.103222221</v>
      </c>
      <c r="P323" s="52" t="inlineStr">
        <is>
          <t>Gouraud</t>
        </is>
      </c>
      <c r="Q323" s="52" t="inlineStr">
        <is>
          <t>Paint</t>
        </is>
      </c>
      <c r="R323" s="54" t="n">
        <v>0.45</v>
      </c>
      <c r="S323" s="54" t="n">
        <v>0.6</v>
      </c>
      <c r="T323" s="54" t="n">
        <v>0.24</v>
      </c>
      <c r="U323" s="54" t="n">
        <v>0</v>
      </c>
      <c r="V323" s="52" t="inlineStr">
        <is>
          <t>No</t>
        </is>
      </c>
      <c r="W323" s="52" t="inlineStr">
        <is>
          <t>Yes</t>
        </is>
      </c>
      <c r="X323" s="52" t="inlineStr">
        <is>
          <t>-</t>
        </is>
      </c>
      <c r="Y323" s="52" t="inlineStr">
        <is>
          <t>Zig-zag lattice brace</t>
        </is>
      </c>
    </row>
    <row r="324" outlineLevel="1">
      <c r="A324" s="52" t="inlineStr">
        <is>
          <t>ENV-196</t>
        </is>
      </c>
      <c r="B324" s="52" t="inlineStr">
        <is>
          <t>Environment</t>
        </is>
      </c>
      <c r="C324" s="58" t="inlineStr">
        <is>
          <t>Cylinder</t>
        </is>
      </c>
      <c r="D324" s="60" t="inlineStr">
        <is>
          <t>Mast brace</t>
        </is>
      </c>
      <c r="E324" s="52" t="inlineStr">
        <is>
          <t>ENV-185</t>
        </is>
      </c>
      <c r="F324" s="52" t="n">
        <v>2</v>
      </c>
      <c r="G324" s="54" t="n">
        <v>0.0399999991</v>
      </c>
      <c r="H324" s="54" t="n">
        <v>0.0399999991</v>
      </c>
      <c r="I324" s="54" t="n">
        <v>1.42936254</v>
      </c>
      <c r="J324" s="54" t="n">
        <v>-78.366539</v>
      </c>
      <c r="K324" s="54" t="n">
        <v>-34.0231781</v>
      </c>
      <c r="L324" s="54" t="n">
        <v>0</v>
      </c>
      <c r="M324" s="54" t="n">
        <v>0.0806366131</v>
      </c>
      <c r="N324" s="54" t="n">
        <v>8.100000380000001</v>
      </c>
      <c r="O324" s="54" t="n">
        <v>0.0263333581</v>
      </c>
      <c r="P324" s="52" t="inlineStr">
        <is>
          <t>Gouraud</t>
        </is>
      </c>
      <c r="Q324" s="52" t="inlineStr">
        <is>
          <t>Paint</t>
        </is>
      </c>
      <c r="R324" s="54" t="n">
        <v>0.45</v>
      </c>
      <c r="S324" s="54" t="n">
        <v>0.6</v>
      </c>
      <c r="T324" s="54" t="n">
        <v>0.24</v>
      </c>
      <c r="U324" s="54" t="n">
        <v>0</v>
      </c>
      <c r="V324" s="52" t="inlineStr">
        <is>
          <t>No</t>
        </is>
      </c>
      <c r="W324" s="52" t="inlineStr">
        <is>
          <t>Yes</t>
        </is>
      </c>
      <c r="X324" s="52" t="inlineStr">
        <is>
          <t>-</t>
        </is>
      </c>
      <c r="Y324" s="52" t="inlineStr">
        <is>
          <t>Zig-zag lattice brace</t>
        </is>
      </c>
    </row>
    <row r="325" outlineLevel="1">
      <c r="A325" s="52" t="inlineStr">
        <is>
          <t>ENV-197</t>
        </is>
      </c>
      <c r="B325" s="52" t="inlineStr">
        <is>
          <t>Environment</t>
        </is>
      </c>
      <c r="C325" s="58" t="inlineStr">
        <is>
          <t>Cylinder</t>
        </is>
      </c>
      <c r="D325" s="60" t="inlineStr">
        <is>
          <t>Whip antenna</t>
        </is>
      </c>
      <c r="E325" s="52" t="inlineStr">
        <is>
          <t>ENV-185</t>
        </is>
      </c>
      <c r="F325" s="52" t="n">
        <v>2</v>
      </c>
      <c r="G325" s="54" t="n">
        <v>0.0299999993</v>
      </c>
      <c r="H325" s="54" t="n">
        <v>0.0299999993</v>
      </c>
      <c r="I325" s="54" t="n">
        <v>1.39999998</v>
      </c>
      <c r="J325" s="54" t="n">
        <v>90</v>
      </c>
      <c r="K325" s="54" t="n">
        <v>0</v>
      </c>
      <c r="L325" s="54" t="n">
        <v>0</v>
      </c>
      <c r="M325" s="54" t="n">
        <v>0</v>
      </c>
      <c r="N325" s="54" t="n">
        <v>9.69999981</v>
      </c>
      <c r="O325" s="54" t="n">
        <v>0</v>
      </c>
      <c r="P325" s="52" t="inlineStr">
        <is>
          <t>Gouraud</t>
        </is>
      </c>
      <c r="Q325" s="52" t="inlineStr">
        <is>
          <t>Paint</t>
        </is>
      </c>
      <c r="R325" s="54" t="n">
        <v>0.45</v>
      </c>
      <c r="S325" s="54" t="n">
        <v>0.6</v>
      </c>
      <c r="T325" s="54" t="n">
        <v>0.24</v>
      </c>
      <c r="U325" s="54" t="n">
        <v>0</v>
      </c>
      <c r="V325" s="52" t="inlineStr">
        <is>
          <t>No</t>
        </is>
      </c>
      <c r="W325" s="52" t="inlineStr">
        <is>
          <t>Yes</t>
        </is>
      </c>
      <c r="X325" s="52" t="inlineStr">
        <is>
          <t>-</t>
        </is>
      </c>
      <c r="Y325" s="52" t="inlineStr">
        <is>
          <t>Antenna</t>
        </is>
      </c>
    </row>
    <row r="326" outlineLevel="1">
      <c r="A326" s="52" t="inlineStr">
        <is>
          <t>ENV-198</t>
        </is>
      </c>
      <c r="B326" s="52" t="inlineStr">
        <is>
          <t>Environment</t>
        </is>
      </c>
      <c r="C326" s="59" t="inlineStr">
        <is>
          <t>Sphere</t>
        </is>
      </c>
      <c r="D326" s="60" t="inlineStr">
        <is>
          <t>Aviation light</t>
        </is>
      </c>
      <c r="E326" s="52" t="inlineStr">
        <is>
          <t>ENV-185</t>
        </is>
      </c>
      <c r="F326" s="52" t="n">
        <v>2</v>
      </c>
      <c r="G326" s="54" t="n">
        <v>0.180000007</v>
      </c>
      <c r="H326" s="54" t="n">
        <v>0.180000007</v>
      </c>
      <c r="I326" s="54" t="n">
        <v>0.180000007</v>
      </c>
      <c r="J326" s="54" t="n">
        <v>0</v>
      </c>
      <c r="K326" s="54" t="n">
        <v>0</v>
      </c>
      <c r="L326" s="54" t="n">
        <v>0</v>
      </c>
      <c r="M326" s="54" t="n">
        <v>0</v>
      </c>
      <c r="N326" s="54" t="n">
        <v>9.05000019</v>
      </c>
      <c r="O326" s="54" t="n">
        <v>0</v>
      </c>
      <c r="P326" s="52" t="inlineStr">
        <is>
          <t>Gouraud</t>
        </is>
      </c>
      <c r="Q326" s="52" t="inlineStr">
        <is>
          <t>Glass</t>
        </is>
      </c>
      <c r="R326" s="54" t="n">
        <v>0.1</v>
      </c>
      <c r="S326" s="54" t="n">
        <v>0</v>
      </c>
      <c r="T326" s="54" t="n">
        <v>0.5</v>
      </c>
      <c r="U326" s="54" t="n">
        <v>1</v>
      </c>
      <c r="V326" s="52" t="inlineStr">
        <is>
          <t>No</t>
        </is>
      </c>
      <c r="W326" s="52" t="inlineStr">
        <is>
          <t>Yes</t>
        </is>
      </c>
      <c r="X326" s="52" t="inlineStr">
        <is>
          <t>Blinks 0.5 s on / 1.0 s off</t>
        </is>
      </c>
      <c r="Y326" s="52" t="inlineStr">
        <is>
          <t>Blinking red obstruction light</t>
        </is>
      </c>
    </row>
    <row r="327" outlineLevel="1">
      <c r="A327" s="52" t="inlineStr">
        <is>
          <t>ENV-199</t>
        </is>
      </c>
      <c r="B327" s="52" t="inlineStr">
        <is>
          <t>Environment</t>
        </is>
      </c>
      <c r="C327" s="59" t="inlineStr">
        <is>
          <t>Sphere</t>
        </is>
      </c>
      <c r="D327" s="60" t="inlineStr">
        <is>
          <t>Aviation light</t>
        </is>
      </c>
      <c r="E327" s="52" t="inlineStr">
        <is>
          <t>ENV-185</t>
        </is>
      </c>
      <c r="F327" s="52" t="n">
        <v>2</v>
      </c>
      <c r="G327" s="54" t="n">
        <v>0.150000006</v>
      </c>
      <c r="H327" s="54" t="n">
        <v>0.150000006</v>
      </c>
      <c r="I327" s="54" t="n">
        <v>0.150000006</v>
      </c>
      <c r="J327" s="54" t="n">
        <v>0</v>
      </c>
      <c r="K327" s="54" t="n">
        <v>0</v>
      </c>
      <c r="L327" s="54" t="n">
        <v>0</v>
      </c>
      <c r="M327" s="54" t="n">
        <v>0</v>
      </c>
      <c r="N327" s="54" t="n">
        <v>4.5999999</v>
      </c>
      <c r="O327" s="54" t="n">
        <v>0</v>
      </c>
      <c r="P327" s="52" t="inlineStr">
        <is>
          <t>Gouraud</t>
        </is>
      </c>
      <c r="Q327" s="52" t="inlineStr">
        <is>
          <t>Glass</t>
        </is>
      </c>
      <c r="R327" s="54" t="n">
        <v>0.1</v>
      </c>
      <c r="S327" s="54" t="n">
        <v>0</v>
      </c>
      <c r="T327" s="54" t="n">
        <v>0.5</v>
      </c>
      <c r="U327" s="54" t="n">
        <v>1</v>
      </c>
      <c r="V327" s="52" t="inlineStr">
        <is>
          <t>No</t>
        </is>
      </c>
      <c r="W327" s="52" t="inlineStr">
        <is>
          <t>Yes</t>
        </is>
      </c>
      <c r="X327" s="52" t="inlineStr">
        <is>
          <t>Blinks 0.5 s on / 1.0 s off</t>
        </is>
      </c>
      <c r="Y327" s="52" t="inlineStr">
        <is>
          <t>Blinking red obstruction light</t>
        </is>
      </c>
    </row>
    <row r="328" outlineLevel="1">
      <c r="A328" s="52" t="inlineStr">
        <is>
          <t>ENV-200</t>
        </is>
      </c>
      <c r="B328" s="52" t="inlineStr">
        <is>
          <t>Environment</t>
        </is>
      </c>
      <c r="C328" s="58" t="inlineStr">
        <is>
          <t>Cylinder</t>
        </is>
      </c>
      <c r="D328" s="60" t="inlineStr">
        <is>
          <t>Guy wire</t>
        </is>
      </c>
      <c r="E328" s="52" t="inlineStr">
        <is>
          <t>ENV-185</t>
        </is>
      </c>
      <c r="F328" s="52" t="n">
        <v>2</v>
      </c>
      <c r="G328" s="54" t="n">
        <v>0.0149999997</v>
      </c>
      <c r="H328" s="54" t="n">
        <v>0.0149999997</v>
      </c>
      <c r="I328" s="54" t="n">
        <v>7.75720406</v>
      </c>
      <c r="J328" s="54" t="n">
        <v>62.3489952</v>
      </c>
      <c r="K328" s="54" t="n">
        <v>60</v>
      </c>
      <c r="L328" s="54" t="n">
        <v>0</v>
      </c>
      <c r="M328" s="54" t="n">
        <v>1.55884564</v>
      </c>
      <c r="N328" s="54" t="n">
        <v>3.56436992</v>
      </c>
      <c r="O328" s="54" t="n">
        <v>0.899999976</v>
      </c>
      <c r="P328" s="52" t="inlineStr">
        <is>
          <t>Gouraud</t>
        </is>
      </c>
      <c r="Q328" s="52" t="inlineStr">
        <is>
          <t>Metal</t>
        </is>
      </c>
      <c r="R328" s="54" t="n">
        <v>0.75</v>
      </c>
      <c r="S328" s="54" t="n">
        <v>0.6</v>
      </c>
      <c r="T328" s="54" t="n">
        <v>0.12</v>
      </c>
      <c r="U328" s="54" t="n">
        <v>0</v>
      </c>
      <c r="V328" s="52" t="inlineStr">
        <is>
          <t>No</t>
        </is>
      </c>
      <c r="W328" s="52" t="inlineStr">
        <is>
          <t>No</t>
        </is>
      </c>
      <c r="X328" s="52" t="inlineStr">
        <is>
          <t>-</t>
        </is>
      </c>
      <c r="Y328" s="52" t="inlineStr">
        <is>
          <t>Guy wire</t>
        </is>
      </c>
    </row>
    <row r="329" outlineLevel="1">
      <c r="A329" s="52" t="inlineStr">
        <is>
          <t>ENV-201</t>
        </is>
      </c>
      <c r="B329" s="52" t="inlineStr">
        <is>
          <t>Environment</t>
        </is>
      </c>
      <c r="C329" s="63" t="inlineStr">
        <is>
          <t>Cube</t>
        </is>
      </c>
      <c r="D329" s="60" t="inlineStr">
        <is>
          <t>Guy anchor</t>
        </is>
      </c>
      <c r="E329" s="52" t="inlineStr">
        <is>
          <t>ENV-185</t>
        </is>
      </c>
      <c r="F329" s="52" t="n">
        <v>2</v>
      </c>
      <c r="G329" s="54" t="n">
        <v>0.300000012</v>
      </c>
      <c r="H329" s="54" t="n">
        <v>0.25</v>
      </c>
      <c r="I329" s="54" t="n">
        <v>0.300000012</v>
      </c>
      <c r="J329" s="54" t="n">
        <v>0</v>
      </c>
      <c r="K329" s="54" t="n">
        <v>0</v>
      </c>
      <c r="L329" s="54" t="n">
        <v>0</v>
      </c>
      <c r="M329" s="54" t="n">
        <v>3.11769128</v>
      </c>
      <c r="N329" s="54" t="n">
        <v>0.07873988899999999</v>
      </c>
      <c r="O329" s="54" t="n">
        <v>1.79999995</v>
      </c>
      <c r="P329" s="52" t="inlineStr">
        <is>
          <t>Gouraud</t>
        </is>
      </c>
      <c r="Q329" s="52" t="inlineStr">
        <is>
          <t>Concrete</t>
        </is>
      </c>
      <c r="R329" s="54" t="n">
        <v>0.85</v>
      </c>
      <c r="S329" s="54" t="n">
        <v>0</v>
      </c>
      <c r="T329" s="54" t="n">
        <v>0.3</v>
      </c>
      <c r="U329" s="54" t="n">
        <v>0</v>
      </c>
      <c r="V329" s="52" t="inlineStr">
        <is>
          <t>Yes</t>
        </is>
      </c>
      <c r="W329" s="52" t="inlineStr">
        <is>
          <t>Yes</t>
        </is>
      </c>
      <c r="X329" s="52" t="inlineStr">
        <is>
          <t>-</t>
        </is>
      </c>
      <c r="Y329" s="52" t="inlineStr">
        <is>
          <t>Anchor block</t>
        </is>
      </c>
    </row>
    <row r="330" outlineLevel="1">
      <c r="A330" s="52" t="inlineStr">
        <is>
          <t>ENV-202</t>
        </is>
      </c>
      <c r="B330" s="52" t="inlineStr">
        <is>
          <t>Environment</t>
        </is>
      </c>
      <c r="C330" s="58" t="inlineStr">
        <is>
          <t>Cylinder</t>
        </is>
      </c>
      <c r="D330" s="60" t="inlineStr">
        <is>
          <t>Guy wire</t>
        </is>
      </c>
      <c r="E330" s="52" t="inlineStr">
        <is>
          <t>ENV-185</t>
        </is>
      </c>
      <c r="F330" s="52" t="n">
        <v>2</v>
      </c>
      <c r="G330" s="54" t="n">
        <v>0.0149999997</v>
      </c>
      <c r="H330" s="54" t="n">
        <v>0.0149999997</v>
      </c>
      <c r="I330" s="54" t="n">
        <v>7.46039581</v>
      </c>
      <c r="J330" s="54" t="n">
        <v>61.148037</v>
      </c>
      <c r="K330" s="54" t="n">
        <v>-60.0000076</v>
      </c>
      <c r="L330" s="54" t="n">
        <v>0</v>
      </c>
      <c r="M330" s="54" t="n">
        <v>-1.55884588</v>
      </c>
      <c r="N330" s="54" t="n">
        <v>3.73283362</v>
      </c>
      <c r="O330" s="54" t="n">
        <v>0.899999678</v>
      </c>
      <c r="P330" s="52" t="inlineStr">
        <is>
          <t>Gouraud</t>
        </is>
      </c>
      <c r="Q330" s="52" t="inlineStr">
        <is>
          <t>Metal</t>
        </is>
      </c>
      <c r="R330" s="54" t="n">
        <v>0.75</v>
      </c>
      <c r="S330" s="54" t="n">
        <v>0.6</v>
      </c>
      <c r="T330" s="54" t="n">
        <v>0.12</v>
      </c>
      <c r="U330" s="54" t="n">
        <v>0</v>
      </c>
      <c r="V330" s="52" t="inlineStr">
        <is>
          <t>No</t>
        </is>
      </c>
      <c r="W330" s="52" t="inlineStr">
        <is>
          <t>No</t>
        </is>
      </c>
      <c r="X330" s="52" t="inlineStr">
        <is>
          <t>-</t>
        </is>
      </c>
      <c r="Y330" s="52" t="inlineStr">
        <is>
          <t>Guy wire</t>
        </is>
      </c>
    </row>
    <row r="331" outlineLevel="1">
      <c r="A331" s="52" t="inlineStr">
        <is>
          <t>ENV-203</t>
        </is>
      </c>
      <c r="B331" s="52" t="inlineStr">
        <is>
          <t>Environment</t>
        </is>
      </c>
      <c r="C331" s="63" t="inlineStr">
        <is>
          <t>Cube</t>
        </is>
      </c>
      <c r="D331" s="60" t="inlineStr">
        <is>
          <t>Guy anchor</t>
        </is>
      </c>
      <c r="E331" s="52" t="inlineStr">
        <is>
          <t>ENV-185</t>
        </is>
      </c>
      <c r="F331" s="52" t="n">
        <v>2</v>
      </c>
      <c r="G331" s="54" t="n">
        <v>0.300000012</v>
      </c>
      <c r="H331" s="54" t="n">
        <v>0.25</v>
      </c>
      <c r="I331" s="54" t="n">
        <v>0.300000012</v>
      </c>
      <c r="J331" s="54" t="n">
        <v>0</v>
      </c>
      <c r="K331" s="54" t="n">
        <v>0</v>
      </c>
      <c r="L331" s="54" t="n">
        <v>0</v>
      </c>
      <c r="M331" s="54" t="n">
        <v>-3.11769176</v>
      </c>
      <c r="N331" s="54" t="n">
        <v>0.415667385</v>
      </c>
      <c r="O331" s="54" t="n">
        <v>1.79999936</v>
      </c>
      <c r="P331" s="52" t="inlineStr">
        <is>
          <t>Gouraud</t>
        </is>
      </c>
      <c r="Q331" s="52" t="inlineStr">
        <is>
          <t>Concrete</t>
        </is>
      </c>
      <c r="R331" s="54" t="n">
        <v>0.85</v>
      </c>
      <c r="S331" s="54" t="n">
        <v>0</v>
      </c>
      <c r="T331" s="54" t="n">
        <v>0.3</v>
      </c>
      <c r="U331" s="54" t="n">
        <v>0</v>
      </c>
      <c r="V331" s="52" t="inlineStr">
        <is>
          <t>Yes</t>
        </is>
      </c>
      <c r="W331" s="52" t="inlineStr">
        <is>
          <t>Yes</t>
        </is>
      </c>
      <c r="X331" s="52" t="inlineStr">
        <is>
          <t>-</t>
        </is>
      </c>
      <c r="Y331" s="52" t="inlineStr">
        <is>
          <t>Anchor block</t>
        </is>
      </c>
    </row>
    <row r="332" outlineLevel="1">
      <c r="A332" s="52" t="inlineStr">
        <is>
          <t>ENV-204</t>
        </is>
      </c>
      <c r="B332" s="52" t="inlineStr">
        <is>
          <t>Environment</t>
        </is>
      </c>
      <c r="C332" s="58" t="inlineStr">
        <is>
          <t>Cylinder</t>
        </is>
      </c>
      <c r="D332" s="60" t="inlineStr">
        <is>
          <t>Guy wire</t>
        </is>
      </c>
      <c r="E332" s="52" t="inlineStr">
        <is>
          <t>ENV-185</t>
        </is>
      </c>
      <c r="F332" s="52" t="n">
        <v>2</v>
      </c>
      <c r="G332" s="54" t="n">
        <v>0.0149999997</v>
      </c>
      <c r="H332" s="54" t="n">
        <v>0.0149999997</v>
      </c>
      <c r="I332" s="54" t="n">
        <v>7.80434704</v>
      </c>
      <c r="J332" s="54" t="n">
        <v>62.5301781</v>
      </c>
      <c r="K332" s="54" t="n">
        <v>180</v>
      </c>
      <c r="L332" s="54" t="n">
        <v>0</v>
      </c>
      <c r="M332" s="54" t="n">
        <v>2.14647837e-08</v>
      </c>
      <c r="N332" s="54" t="n">
        <v>3.53778124</v>
      </c>
      <c r="O332" s="54" t="n">
        <v>-1.79999995</v>
      </c>
      <c r="P332" s="52" t="inlineStr">
        <is>
          <t>Gouraud</t>
        </is>
      </c>
      <c r="Q332" s="52" t="inlineStr">
        <is>
          <t>Metal</t>
        </is>
      </c>
      <c r="R332" s="54" t="n">
        <v>0.75</v>
      </c>
      <c r="S332" s="54" t="n">
        <v>0.6</v>
      </c>
      <c r="T332" s="54" t="n">
        <v>0.12</v>
      </c>
      <c r="U332" s="54" t="n">
        <v>0</v>
      </c>
      <c r="V332" s="52" t="inlineStr">
        <is>
          <t>No</t>
        </is>
      </c>
      <c r="W332" s="52" t="inlineStr">
        <is>
          <t>No</t>
        </is>
      </c>
      <c r="X332" s="52" t="inlineStr">
        <is>
          <t>-</t>
        </is>
      </c>
      <c r="Y332" s="52" t="inlineStr">
        <is>
          <t>Guy wire</t>
        </is>
      </c>
    </row>
    <row r="333" outlineLevel="1">
      <c r="A333" s="52" t="inlineStr">
        <is>
          <t>ENV-205</t>
        </is>
      </c>
      <c r="B333" s="52" t="inlineStr">
        <is>
          <t>Environment</t>
        </is>
      </c>
      <c r="C333" s="63" t="inlineStr">
        <is>
          <t>Cube</t>
        </is>
      </c>
      <c r="D333" s="60" t="inlineStr">
        <is>
          <t>Guy anchor</t>
        </is>
      </c>
      <c r="E333" s="52" t="inlineStr">
        <is>
          <t>ENV-185</t>
        </is>
      </c>
      <c r="F333" s="52" t="n">
        <v>2</v>
      </c>
      <c r="G333" s="54" t="n">
        <v>0.300000012</v>
      </c>
      <c r="H333" s="54" t="n">
        <v>0.25</v>
      </c>
      <c r="I333" s="54" t="n">
        <v>0.300000012</v>
      </c>
      <c r="J333" s="54" t="n">
        <v>0</v>
      </c>
      <c r="K333" s="54" t="n">
        <v>0</v>
      </c>
      <c r="L333" s="54" t="n">
        <v>0</v>
      </c>
      <c r="M333" s="54" t="n">
        <v>4.29295675e-08</v>
      </c>
      <c r="N333" s="54" t="n">
        <v>0.0255623031</v>
      </c>
      <c r="O333" s="54" t="n">
        <v>-3.5999999</v>
      </c>
      <c r="P333" s="52" t="inlineStr">
        <is>
          <t>Gouraud</t>
        </is>
      </c>
      <c r="Q333" s="52" t="inlineStr">
        <is>
          <t>Concrete</t>
        </is>
      </c>
      <c r="R333" s="54" t="n">
        <v>0.85</v>
      </c>
      <c r="S333" s="54" t="n">
        <v>0</v>
      </c>
      <c r="T333" s="54" t="n">
        <v>0.3</v>
      </c>
      <c r="U333" s="54" t="n">
        <v>0</v>
      </c>
      <c r="V333" s="52" t="inlineStr">
        <is>
          <t>Yes</t>
        </is>
      </c>
      <c r="W333" s="52" t="inlineStr">
        <is>
          <t>Yes</t>
        </is>
      </c>
      <c r="X333" s="52" t="inlineStr">
        <is>
          <t>-</t>
        </is>
      </c>
      <c r="Y333" s="52" t="inlineStr">
        <is>
          <t>Anchor block</t>
        </is>
      </c>
    </row>
    <row r="334" outlineLevel="1">
      <c r="A334" s="52" t="inlineStr">
        <is>
          <t>ENV-206</t>
        </is>
      </c>
      <c r="B334" s="52" t="inlineStr">
        <is>
          <t>Environment</t>
        </is>
      </c>
      <c r="C334" s="53" t="inlineStr">
        <is>
          <t>Group</t>
        </is>
      </c>
      <c r="D334" s="57" t="inlineStr">
        <is>
          <t>Lamp posts</t>
        </is>
      </c>
      <c r="E334" s="52" t="inlineStr">
        <is>
          <t>ENV-00</t>
        </is>
      </c>
      <c r="F334" s="52" t="n">
        <v>1</v>
      </c>
      <c r="G334" s="54" t="n">
        <v>1</v>
      </c>
      <c r="H334" s="54" t="n">
        <v>1</v>
      </c>
      <c r="I334" s="54" t="n">
        <v>1</v>
      </c>
      <c r="J334" s="54" t="n">
        <v>0</v>
      </c>
      <c r="K334" s="54" t="n">
        <v>0</v>
      </c>
      <c r="L334" s="54" t="n">
        <v>0</v>
      </c>
      <c r="M334" s="54" t="n">
        <v>0</v>
      </c>
      <c r="N334" s="54" t="n">
        <v>0</v>
      </c>
      <c r="O334" s="54" t="n">
        <v>0</v>
      </c>
      <c r="P334" s="52" t="inlineStr">
        <is>
          <t>-</t>
        </is>
      </c>
      <c r="Q334" s="52" t="inlineStr">
        <is>
          <t>Plain</t>
        </is>
      </c>
      <c r="R334" s="54" t="n">
        <v>0.5</v>
      </c>
      <c r="S334" s="54" t="n">
        <v>0</v>
      </c>
      <c r="T334" s="54" t="n">
        <v>0.2</v>
      </c>
      <c r="U334" s="54" t="n">
        <v>0</v>
      </c>
      <c r="V334" s="52" t="inlineStr">
        <is>
          <t>No</t>
        </is>
      </c>
      <c r="W334" s="52" t="inlineStr">
        <is>
          <t>Yes</t>
        </is>
      </c>
      <c r="X334" s="52" t="inlineStr">
        <is>
          <t>-</t>
        </is>
      </c>
      <c r="Y334" s="52" t="inlineStr">
        <is>
          <t>Track lighting</t>
        </is>
      </c>
    </row>
    <row r="335" outlineLevel="1">
      <c r="A335" s="52" t="inlineStr">
        <is>
          <t>ENV-207</t>
        </is>
      </c>
      <c r="B335" s="52" t="inlineStr">
        <is>
          <t>Environment</t>
        </is>
      </c>
      <c r="C335" s="53" t="inlineStr">
        <is>
          <t>Group</t>
        </is>
      </c>
      <c r="D335" s="60" t="inlineStr">
        <is>
          <t>Lamp post</t>
        </is>
      </c>
      <c r="E335" s="52" t="inlineStr">
        <is>
          <t>ENV-206</t>
        </is>
      </c>
      <c r="F335" s="52" t="n">
        <v>2</v>
      </c>
      <c r="G335" s="54" t="n">
        <v>1</v>
      </c>
      <c r="H335" s="54" t="n">
        <v>1</v>
      </c>
      <c r="I335" s="54" t="n">
        <v>1</v>
      </c>
      <c r="J335" s="54" t="n">
        <v>0</v>
      </c>
      <c r="K335" s="54" t="n">
        <v>0</v>
      </c>
      <c r="L335" s="54" t="n">
        <v>0</v>
      </c>
      <c r="M335" s="54" t="n">
        <v>2.65190458</v>
      </c>
      <c r="N335" s="54" t="n">
        <v>0.186698064</v>
      </c>
      <c r="O335" s="54" t="n">
        <v>6.5</v>
      </c>
      <c r="P335" s="52" t="inlineStr">
        <is>
          <t>-</t>
        </is>
      </c>
      <c r="Q335" s="52" t="inlineStr">
        <is>
          <t>Plain</t>
        </is>
      </c>
      <c r="R335" s="54" t="n">
        <v>0.5</v>
      </c>
      <c r="S335" s="54" t="n">
        <v>0</v>
      </c>
      <c r="T335" s="54" t="n">
        <v>0.2</v>
      </c>
      <c r="U335" s="54" t="n">
        <v>0</v>
      </c>
      <c r="V335" s="52" t="inlineStr">
        <is>
          <t>No</t>
        </is>
      </c>
      <c r="W335" s="52" t="inlineStr">
        <is>
          <t>Yes</t>
        </is>
      </c>
      <c r="X335" s="52" t="inlineStr">
        <is>
          <t>-</t>
        </is>
      </c>
      <c r="Y335" s="52" t="inlineStr">
        <is>
          <t>Sodium street lamp</t>
        </is>
      </c>
    </row>
    <row r="336" outlineLevel="1">
      <c r="A336" s="52" t="inlineStr">
        <is>
          <t>ENV-208</t>
        </is>
      </c>
      <c r="B336" s="52" t="inlineStr">
        <is>
          <t>Environment</t>
        </is>
      </c>
      <c r="C336" s="58" t="inlineStr">
        <is>
          <t>Cylinder</t>
        </is>
      </c>
      <c r="D336" s="62" t="inlineStr">
        <is>
          <t>Lamp pole</t>
        </is>
      </c>
      <c r="E336" s="52" t="inlineStr">
        <is>
          <t>ENV-207</t>
        </is>
      </c>
      <c r="F336" s="52" t="n">
        <v>3</v>
      </c>
      <c r="G336" s="54" t="n">
        <v>0.0900000036</v>
      </c>
      <c r="H336" s="54" t="n">
        <v>0.0900000036</v>
      </c>
      <c r="I336" s="54" t="n">
        <v>3.20000005</v>
      </c>
      <c r="J336" s="54" t="n">
        <v>90</v>
      </c>
      <c r="K336" s="54" t="n">
        <v>0</v>
      </c>
      <c r="L336" s="54" t="n">
        <v>0</v>
      </c>
      <c r="M336" s="54" t="n">
        <v>0</v>
      </c>
      <c r="N336" s="54" t="n">
        <v>1.60000002</v>
      </c>
      <c r="O336" s="54" t="n">
        <v>0</v>
      </c>
      <c r="P336" s="52" t="inlineStr">
        <is>
          <t>Gouraud</t>
        </is>
      </c>
      <c r="Q336" s="52" t="inlineStr">
        <is>
          <t>Paint</t>
        </is>
      </c>
      <c r="R336" s="54" t="n">
        <v>0.45</v>
      </c>
      <c r="S336" s="54" t="n">
        <v>0.6</v>
      </c>
      <c r="T336" s="54" t="n">
        <v>0.24</v>
      </c>
      <c r="U336" s="54" t="n">
        <v>0</v>
      </c>
      <c r="V336" s="52" t="inlineStr">
        <is>
          <t>Yes</t>
        </is>
      </c>
      <c r="W336" s="52" t="inlineStr">
        <is>
          <t>Yes</t>
        </is>
      </c>
      <c r="X336" s="52" t="inlineStr">
        <is>
          <t>-</t>
        </is>
      </c>
      <c r="Y336" s="52" t="inlineStr">
        <is>
          <t>Pole</t>
        </is>
      </c>
    </row>
    <row r="337" outlineLevel="1">
      <c r="A337" s="52" t="inlineStr">
        <is>
          <t>ENV-209</t>
        </is>
      </c>
      <c r="B337" s="52" t="inlineStr">
        <is>
          <t>Environment</t>
        </is>
      </c>
      <c r="C337" s="63" t="inlineStr">
        <is>
          <t>Cube</t>
        </is>
      </c>
      <c r="D337" s="62" t="inlineStr">
        <is>
          <t>Lamp arm</t>
        </is>
      </c>
      <c r="E337" s="52" t="inlineStr">
        <is>
          <t>ENV-207</t>
        </is>
      </c>
      <c r="F337" s="52" t="n">
        <v>3</v>
      </c>
      <c r="G337" s="54" t="n">
        <v>0.699999988</v>
      </c>
      <c r="H337" s="54" t="n">
        <v>0.0500000007</v>
      </c>
      <c r="I337" s="54" t="n">
        <v>0.0500000007</v>
      </c>
      <c r="J337" s="54" t="n">
        <v>0</v>
      </c>
      <c r="K337" s="54" t="n">
        <v>0</v>
      </c>
      <c r="L337" s="54" t="n">
        <v>0</v>
      </c>
      <c r="M337" s="54" t="n">
        <v>-0.330000013</v>
      </c>
      <c r="N337" s="54" t="n">
        <v>3.1500001</v>
      </c>
      <c r="O337" s="54" t="n">
        <v>0</v>
      </c>
      <c r="P337" s="52" t="inlineStr">
        <is>
          <t>Gouraud</t>
        </is>
      </c>
      <c r="Q337" s="52" t="inlineStr">
        <is>
          <t>Paint</t>
        </is>
      </c>
      <c r="R337" s="54" t="n">
        <v>0.45</v>
      </c>
      <c r="S337" s="54" t="n">
        <v>0.6</v>
      </c>
      <c r="T337" s="54" t="n">
        <v>0.24</v>
      </c>
      <c r="U337" s="54" t="n">
        <v>0</v>
      </c>
      <c r="V337" s="52" t="inlineStr">
        <is>
          <t>No</t>
        </is>
      </c>
      <c r="W337" s="52" t="inlineStr">
        <is>
          <t>Yes</t>
        </is>
      </c>
      <c r="X337" s="52" t="inlineStr">
        <is>
          <t>-</t>
        </is>
      </c>
      <c r="Y337" s="52" t="inlineStr">
        <is>
          <t>Arm over the track</t>
        </is>
      </c>
    </row>
    <row r="338" outlineLevel="1">
      <c r="A338" s="52" t="inlineStr">
        <is>
          <t>ENV-210</t>
        </is>
      </c>
      <c r="B338" s="52" t="inlineStr">
        <is>
          <t>Environment</t>
        </is>
      </c>
      <c r="C338" s="63" t="inlineStr">
        <is>
          <t>Cube</t>
        </is>
      </c>
      <c r="D338" s="62" t="inlineStr">
        <is>
          <t>Lamp head</t>
        </is>
      </c>
      <c r="E338" s="52" t="inlineStr">
        <is>
          <t>ENV-207</t>
        </is>
      </c>
      <c r="F338" s="52" t="n">
        <v>3</v>
      </c>
      <c r="G338" s="54" t="n">
        <v>0.340000004</v>
      </c>
      <c r="H338" s="54" t="n">
        <v>0.07999999820000001</v>
      </c>
      <c r="I338" s="54" t="n">
        <v>0.200000003</v>
      </c>
      <c r="J338" s="54" t="n">
        <v>0</v>
      </c>
      <c r="K338" s="54" t="n">
        <v>0</v>
      </c>
      <c r="L338" s="54" t="n">
        <v>0</v>
      </c>
      <c r="M338" s="54" t="n">
        <v>-0.620000005</v>
      </c>
      <c r="N338" s="54" t="n">
        <v>3.11999989</v>
      </c>
      <c r="O338" s="54" t="n">
        <v>0</v>
      </c>
      <c r="P338" s="52" t="inlineStr">
        <is>
          <t>Gouraud</t>
        </is>
      </c>
      <c r="Q338" s="52" t="inlineStr">
        <is>
          <t>Paint</t>
        </is>
      </c>
      <c r="R338" s="54" t="n">
        <v>0.45</v>
      </c>
      <c r="S338" s="54" t="n">
        <v>0.6</v>
      </c>
      <c r="T338" s="54" t="n">
        <v>0.24</v>
      </c>
      <c r="U338" s="54" t="n">
        <v>0</v>
      </c>
      <c r="V338" s="52" t="inlineStr">
        <is>
          <t>No</t>
        </is>
      </c>
      <c r="W338" s="52" t="inlineStr">
        <is>
          <t>Yes</t>
        </is>
      </c>
      <c r="X338" s="52" t="inlineStr">
        <is>
          <t>-</t>
        </is>
      </c>
      <c r="Y338" s="52" t="inlineStr">
        <is>
          <t>Lamp head</t>
        </is>
      </c>
    </row>
    <row r="339" outlineLevel="1">
      <c r="A339" s="52" t="inlineStr">
        <is>
          <t>ENV-211</t>
        </is>
      </c>
      <c r="B339" s="52" t="inlineStr">
        <is>
          <t>Environment</t>
        </is>
      </c>
      <c r="C339" s="59" t="inlineStr">
        <is>
          <t>Sphere</t>
        </is>
      </c>
      <c r="D339" s="62" t="inlineStr">
        <is>
          <t>Sodium lamp</t>
        </is>
      </c>
      <c r="E339" s="52" t="inlineStr">
        <is>
          <t>ENV-207</t>
        </is>
      </c>
      <c r="F339" s="52" t="n">
        <v>3</v>
      </c>
      <c r="G339" s="54" t="n">
        <v>0.200000003</v>
      </c>
      <c r="H339" s="54" t="n">
        <v>0.0700000003</v>
      </c>
      <c r="I339" s="54" t="n">
        <v>0.140000001</v>
      </c>
      <c r="J339" s="54" t="n">
        <v>0</v>
      </c>
      <c r="K339" s="54" t="n">
        <v>0</v>
      </c>
      <c r="L339" s="54" t="n">
        <v>0</v>
      </c>
      <c r="M339" s="54" t="n">
        <v>-0.620000005</v>
      </c>
      <c r="N339" s="54" t="n">
        <v>3.05999994</v>
      </c>
      <c r="O339" s="54" t="n">
        <v>0</v>
      </c>
      <c r="P339" s="52" t="inlineStr">
        <is>
          <t>Gouraud</t>
        </is>
      </c>
      <c r="Q339" s="52" t="inlineStr">
        <is>
          <t>Glass</t>
        </is>
      </c>
      <c r="R339" s="54" t="n">
        <v>0.1</v>
      </c>
      <c r="S339" s="54" t="n">
        <v>0</v>
      </c>
      <c r="T339" s="54" t="n">
        <v>0.52</v>
      </c>
      <c r="U339" s="54" t="n">
        <v>1</v>
      </c>
      <c r="V339" s="52" t="inlineStr">
        <is>
          <t>No</t>
        </is>
      </c>
      <c r="W339" s="52" t="inlineStr">
        <is>
          <t>Yes</t>
        </is>
      </c>
      <c r="X339" s="52" t="inlineStr">
        <is>
          <t>-</t>
        </is>
      </c>
      <c r="Y339" s="52" t="inlineStr">
        <is>
          <t>Street lamp (practical light)</t>
        </is>
      </c>
    </row>
    <row r="340" outlineLevel="1">
      <c r="A340" s="52" t="inlineStr">
        <is>
          <t>ENV-212</t>
        </is>
      </c>
      <c r="B340" s="52" t="inlineStr">
        <is>
          <t>Environment</t>
        </is>
      </c>
      <c r="C340" s="53" t="inlineStr">
        <is>
          <t>Group</t>
        </is>
      </c>
      <c r="D340" s="60" t="inlineStr">
        <is>
          <t>Lamp post</t>
        </is>
      </c>
      <c r="E340" s="52" t="inlineStr">
        <is>
          <t>ENV-206</t>
        </is>
      </c>
      <c r="F340" s="52" t="n">
        <v>2</v>
      </c>
      <c r="G340" s="54" t="n">
        <v>1</v>
      </c>
      <c r="H340" s="54" t="n">
        <v>1</v>
      </c>
      <c r="I340" s="54" t="n">
        <v>1</v>
      </c>
      <c r="J340" s="54" t="n">
        <v>0</v>
      </c>
      <c r="K340" s="54" t="n">
        <v>0</v>
      </c>
      <c r="L340" s="54" t="n">
        <v>0</v>
      </c>
      <c r="M340" s="54" t="n">
        <v>3.02301645</v>
      </c>
      <c r="N340" s="54" t="n">
        <v>-0.254381567</v>
      </c>
      <c r="O340" s="54" t="n">
        <v>13</v>
      </c>
      <c r="P340" s="52" t="inlineStr">
        <is>
          <t>-</t>
        </is>
      </c>
      <c r="Q340" s="52" t="inlineStr">
        <is>
          <t>Plain</t>
        </is>
      </c>
      <c r="R340" s="54" t="n">
        <v>0.5</v>
      </c>
      <c r="S340" s="54" t="n">
        <v>0</v>
      </c>
      <c r="T340" s="54" t="n">
        <v>0.2</v>
      </c>
      <c r="U340" s="54" t="n">
        <v>0</v>
      </c>
      <c r="V340" s="52" t="inlineStr">
        <is>
          <t>No</t>
        </is>
      </c>
      <c r="W340" s="52" t="inlineStr">
        <is>
          <t>Yes</t>
        </is>
      </c>
      <c r="X340" s="52" t="inlineStr">
        <is>
          <t>-</t>
        </is>
      </c>
      <c r="Y340" s="52" t="inlineStr">
        <is>
          <t>Sodium street lamp</t>
        </is>
      </c>
    </row>
    <row r="341" outlineLevel="1">
      <c r="A341" s="52" t="inlineStr">
        <is>
          <t>ENV-213</t>
        </is>
      </c>
      <c r="B341" s="52" t="inlineStr">
        <is>
          <t>Environment</t>
        </is>
      </c>
      <c r="C341" s="58" t="inlineStr">
        <is>
          <t>Cylinder</t>
        </is>
      </c>
      <c r="D341" s="62" t="inlineStr">
        <is>
          <t>Lamp pole</t>
        </is>
      </c>
      <c r="E341" s="52" t="inlineStr">
        <is>
          <t>ENV-212</t>
        </is>
      </c>
      <c r="F341" s="52" t="n">
        <v>3</v>
      </c>
      <c r="G341" s="54" t="n">
        <v>0.0900000036</v>
      </c>
      <c r="H341" s="54" t="n">
        <v>0.0900000036</v>
      </c>
      <c r="I341" s="54" t="n">
        <v>3.20000005</v>
      </c>
      <c r="J341" s="54" t="n">
        <v>90</v>
      </c>
      <c r="K341" s="54" t="n">
        <v>0</v>
      </c>
      <c r="L341" s="54" t="n">
        <v>0</v>
      </c>
      <c r="M341" s="54" t="n">
        <v>0</v>
      </c>
      <c r="N341" s="54" t="n">
        <v>1.60000002</v>
      </c>
      <c r="O341" s="54" t="n">
        <v>0</v>
      </c>
      <c r="P341" s="52" t="inlineStr">
        <is>
          <t>Gouraud</t>
        </is>
      </c>
      <c r="Q341" s="52" t="inlineStr">
        <is>
          <t>Paint</t>
        </is>
      </c>
      <c r="R341" s="54" t="n">
        <v>0.45</v>
      </c>
      <c r="S341" s="54" t="n">
        <v>0.6</v>
      </c>
      <c r="T341" s="54" t="n">
        <v>0.24</v>
      </c>
      <c r="U341" s="54" t="n">
        <v>0</v>
      </c>
      <c r="V341" s="52" t="inlineStr">
        <is>
          <t>Yes</t>
        </is>
      </c>
      <c r="W341" s="52" t="inlineStr">
        <is>
          <t>Yes</t>
        </is>
      </c>
      <c r="X341" s="52" t="inlineStr">
        <is>
          <t>-</t>
        </is>
      </c>
      <c r="Y341" s="52" t="inlineStr">
        <is>
          <t>Pole</t>
        </is>
      </c>
    </row>
    <row r="342" outlineLevel="1">
      <c r="A342" s="52" t="inlineStr">
        <is>
          <t>ENV-214</t>
        </is>
      </c>
      <c r="B342" s="52" t="inlineStr">
        <is>
          <t>Environment</t>
        </is>
      </c>
      <c r="C342" s="63" t="inlineStr">
        <is>
          <t>Cube</t>
        </is>
      </c>
      <c r="D342" s="62" t="inlineStr">
        <is>
          <t>Lamp arm</t>
        </is>
      </c>
      <c r="E342" s="52" t="inlineStr">
        <is>
          <t>ENV-212</t>
        </is>
      </c>
      <c r="F342" s="52" t="n">
        <v>3</v>
      </c>
      <c r="G342" s="54" t="n">
        <v>0.699999988</v>
      </c>
      <c r="H342" s="54" t="n">
        <v>0.0500000007</v>
      </c>
      <c r="I342" s="54" t="n">
        <v>0.0500000007</v>
      </c>
      <c r="J342" s="54" t="n">
        <v>0</v>
      </c>
      <c r="K342" s="54" t="n">
        <v>0</v>
      </c>
      <c r="L342" s="54" t="n">
        <v>0</v>
      </c>
      <c r="M342" s="54" t="n">
        <v>-0.330000013</v>
      </c>
      <c r="N342" s="54" t="n">
        <v>3.1500001</v>
      </c>
      <c r="O342" s="54" t="n">
        <v>0</v>
      </c>
      <c r="P342" s="52" t="inlineStr">
        <is>
          <t>Gouraud</t>
        </is>
      </c>
      <c r="Q342" s="52" t="inlineStr">
        <is>
          <t>Paint</t>
        </is>
      </c>
      <c r="R342" s="54" t="n">
        <v>0.45</v>
      </c>
      <c r="S342" s="54" t="n">
        <v>0.6</v>
      </c>
      <c r="T342" s="54" t="n">
        <v>0.24</v>
      </c>
      <c r="U342" s="54" t="n">
        <v>0</v>
      </c>
      <c r="V342" s="52" t="inlineStr">
        <is>
          <t>No</t>
        </is>
      </c>
      <c r="W342" s="52" t="inlineStr">
        <is>
          <t>Yes</t>
        </is>
      </c>
      <c r="X342" s="52" t="inlineStr">
        <is>
          <t>-</t>
        </is>
      </c>
      <c r="Y342" s="52" t="inlineStr">
        <is>
          <t>Arm over the track</t>
        </is>
      </c>
    </row>
    <row r="343" outlineLevel="1">
      <c r="A343" s="52" t="inlineStr">
        <is>
          <t>ENV-215</t>
        </is>
      </c>
      <c r="B343" s="52" t="inlineStr">
        <is>
          <t>Environment</t>
        </is>
      </c>
      <c r="C343" s="63" t="inlineStr">
        <is>
          <t>Cube</t>
        </is>
      </c>
      <c r="D343" s="62" t="inlineStr">
        <is>
          <t>Lamp head</t>
        </is>
      </c>
      <c r="E343" s="52" t="inlineStr">
        <is>
          <t>ENV-212</t>
        </is>
      </c>
      <c r="F343" s="52" t="n">
        <v>3</v>
      </c>
      <c r="G343" s="54" t="n">
        <v>0.340000004</v>
      </c>
      <c r="H343" s="54" t="n">
        <v>0.07999999820000001</v>
      </c>
      <c r="I343" s="54" t="n">
        <v>0.200000003</v>
      </c>
      <c r="J343" s="54" t="n">
        <v>0</v>
      </c>
      <c r="K343" s="54" t="n">
        <v>0</v>
      </c>
      <c r="L343" s="54" t="n">
        <v>0</v>
      </c>
      <c r="M343" s="54" t="n">
        <v>-0.620000005</v>
      </c>
      <c r="N343" s="54" t="n">
        <v>3.11999989</v>
      </c>
      <c r="O343" s="54" t="n">
        <v>0</v>
      </c>
      <c r="P343" s="52" t="inlineStr">
        <is>
          <t>Gouraud</t>
        </is>
      </c>
      <c r="Q343" s="52" t="inlineStr">
        <is>
          <t>Paint</t>
        </is>
      </c>
      <c r="R343" s="54" t="n">
        <v>0.45</v>
      </c>
      <c r="S343" s="54" t="n">
        <v>0.6</v>
      </c>
      <c r="T343" s="54" t="n">
        <v>0.24</v>
      </c>
      <c r="U343" s="54" t="n">
        <v>0</v>
      </c>
      <c r="V343" s="52" t="inlineStr">
        <is>
          <t>No</t>
        </is>
      </c>
      <c r="W343" s="52" t="inlineStr">
        <is>
          <t>Yes</t>
        </is>
      </c>
      <c r="X343" s="52" t="inlineStr">
        <is>
          <t>-</t>
        </is>
      </c>
      <c r="Y343" s="52" t="inlineStr">
        <is>
          <t>Lamp head</t>
        </is>
      </c>
    </row>
    <row r="344" outlineLevel="1">
      <c r="A344" s="52" t="inlineStr">
        <is>
          <t>ENV-216</t>
        </is>
      </c>
      <c r="B344" s="52" t="inlineStr">
        <is>
          <t>Environment</t>
        </is>
      </c>
      <c r="C344" s="59" t="inlineStr">
        <is>
          <t>Sphere</t>
        </is>
      </c>
      <c r="D344" s="62" t="inlineStr">
        <is>
          <t>Sodium lamp</t>
        </is>
      </c>
      <c r="E344" s="52" t="inlineStr">
        <is>
          <t>ENV-212</t>
        </is>
      </c>
      <c r="F344" s="52" t="n">
        <v>3</v>
      </c>
      <c r="G344" s="54" t="n">
        <v>0.200000003</v>
      </c>
      <c r="H344" s="54" t="n">
        <v>0.0700000003</v>
      </c>
      <c r="I344" s="54" t="n">
        <v>0.140000001</v>
      </c>
      <c r="J344" s="54" t="n">
        <v>0</v>
      </c>
      <c r="K344" s="54" t="n">
        <v>0</v>
      </c>
      <c r="L344" s="54" t="n">
        <v>0</v>
      </c>
      <c r="M344" s="54" t="n">
        <v>-0.620000005</v>
      </c>
      <c r="N344" s="54" t="n">
        <v>3.05999994</v>
      </c>
      <c r="O344" s="54" t="n">
        <v>0</v>
      </c>
      <c r="P344" s="52" t="inlineStr">
        <is>
          <t>Gouraud</t>
        </is>
      </c>
      <c r="Q344" s="52" t="inlineStr">
        <is>
          <t>Glass</t>
        </is>
      </c>
      <c r="R344" s="54" t="n">
        <v>0.1</v>
      </c>
      <c r="S344" s="54" t="n">
        <v>0</v>
      </c>
      <c r="T344" s="54" t="n">
        <v>0.52</v>
      </c>
      <c r="U344" s="54" t="n">
        <v>1</v>
      </c>
      <c r="V344" s="52" t="inlineStr">
        <is>
          <t>No</t>
        </is>
      </c>
      <c r="W344" s="52" t="inlineStr">
        <is>
          <t>Yes</t>
        </is>
      </c>
      <c r="X344" s="52" t="inlineStr">
        <is>
          <t>-</t>
        </is>
      </c>
      <c r="Y344" s="52" t="inlineStr">
        <is>
          <t>Street lamp (practical light)</t>
        </is>
      </c>
    </row>
    <row r="345" outlineLevel="1">
      <c r="A345" s="52" t="inlineStr">
        <is>
          <t>ENV-217</t>
        </is>
      </c>
      <c r="B345" s="52" t="inlineStr">
        <is>
          <t>Environment</t>
        </is>
      </c>
      <c r="C345" s="53" t="inlineStr">
        <is>
          <t>Group</t>
        </is>
      </c>
      <c r="D345" s="57" t="inlineStr">
        <is>
          <t>Fire barrel</t>
        </is>
      </c>
      <c r="E345" s="52" t="inlineStr">
        <is>
          <t>ENV-00</t>
        </is>
      </c>
      <c r="F345" s="52" t="n">
        <v>1</v>
      </c>
      <c r="G345" s="54" t="n">
        <v>1</v>
      </c>
      <c r="H345" s="54" t="n">
        <v>1</v>
      </c>
      <c r="I345" s="54" t="n">
        <v>1</v>
      </c>
      <c r="J345" s="54" t="n">
        <v>0</v>
      </c>
      <c r="K345" s="54" t="n">
        <v>0</v>
      </c>
      <c r="L345" s="54" t="n">
        <v>0</v>
      </c>
      <c r="M345" s="54" t="n">
        <v>5.30000019</v>
      </c>
      <c r="N345" s="54" t="n">
        <v>-0.205850333</v>
      </c>
      <c r="O345" s="54" t="n">
        <v>15.3500004</v>
      </c>
      <c r="P345" s="52" t="inlineStr">
        <is>
          <t>-</t>
        </is>
      </c>
      <c r="Q345" s="52" t="inlineStr">
        <is>
          <t>Plain</t>
        </is>
      </c>
      <c r="R345" s="54" t="n">
        <v>0.5</v>
      </c>
      <c r="S345" s="54" t="n">
        <v>0</v>
      </c>
      <c r="T345" s="54" t="n">
        <v>0.2</v>
      </c>
      <c r="U345" s="54" t="n">
        <v>0</v>
      </c>
      <c r="V345" s="52" t="inlineStr">
        <is>
          <t>No</t>
        </is>
      </c>
      <c r="W345" s="52" t="inlineStr">
        <is>
          <t>Yes</t>
        </is>
      </c>
      <c r="X345" s="52" t="inlineStr">
        <is>
          <t>-</t>
        </is>
      </c>
      <c r="Y345" s="52" t="inlineStr">
        <is>
          <t>Guards' brazier</t>
        </is>
      </c>
    </row>
    <row r="346" outlineLevel="1">
      <c r="A346" s="52" t="inlineStr">
        <is>
          <t>ENV-218</t>
        </is>
      </c>
      <c r="B346" s="52" t="inlineStr">
        <is>
          <t>Environment</t>
        </is>
      </c>
      <c r="C346" s="58" t="inlineStr">
        <is>
          <t>Cylinder</t>
        </is>
      </c>
      <c r="D346" s="60" t="inlineStr">
        <is>
          <t>Barrel</t>
        </is>
      </c>
      <c r="E346" s="52" t="inlineStr">
        <is>
          <t>ENV-217</t>
        </is>
      </c>
      <c r="F346" s="52" t="n">
        <v>2</v>
      </c>
      <c r="G346" s="54" t="n">
        <v>0.5</v>
      </c>
      <c r="H346" s="54" t="n">
        <v>0.5</v>
      </c>
      <c r="I346" s="54" t="n">
        <v>0.779999971</v>
      </c>
      <c r="J346" s="54" t="n">
        <v>90</v>
      </c>
      <c r="K346" s="54" t="n">
        <v>0</v>
      </c>
      <c r="L346" s="54" t="n">
        <v>0</v>
      </c>
      <c r="M346" s="54" t="n">
        <v>0</v>
      </c>
      <c r="N346" s="54" t="n">
        <v>0.389999986</v>
      </c>
      <c r="O346" s="54" t="n">
        <v>0</v>
      </c>
      <c r="P346" s="52" t="inlineStr">
        <is>
          <t>Gouraud</t>
        </is>
      </c>
      <c r="Q346" s="52" t="inlineStr">
        <is>
          <t>Metal</t>
        </is>
      </c>
      <c r="R346" s="54" t="n">
        <v>0.7</v>
      </c>
      <c r="S346" s="54" t="n">
        <v>0.5</v>
      </c>
      <c r="T346" s="54" t="n">
        <v>0.38</v>
      </c>
      <c r="U346" s="54" t="n">
        <v>0</v>
      </c>
      <c r="V346" s="52" t="inlineStr">
        <is>
          <t>Yes</t>
        </is>
      </c>
      <c r="W346" s="52" t="inlineStr">
        <is>
          <t>Yes</t>
        </is>
      </c>
      <c r="X346" s="52" t="inlineStr">
        <is>
          <t>-</t>
        </is>
      </c>
      <c r="Y346" s="52" t="inlineStr">
        <is>
          <t>Brazier drum</t>
        </is>
      </c>
    </row>
    <row r="347" outlineLevel="1">
      <c r="A347" s="52" t="inlineStr">
        <is>
          <t>ENV-219</t>
        </is>
      </c>
      <c r="B347" s="52" t="inlineStr">
        <is>
          <t>Environment</t>
        </is>
      </c>
      <c r="C347" s="59" t="inlineStr">
        <is>
          <t>Sphere</t>
        </is>
      </c>
      <c r="D347" s="60" t="inlineStr">
        <is>
          <t>Fire embers</t>
        </is>
      </c>
      <c r="E347" s="52" t="inlineStr">
        <is>
          <t>ENV-217</t>
        </is>
      </c>
      <c r="F347" s="52" t="n">
        <v>2</v>
      </c>
      <c r="G347" s="54" t="n">
        <v>0.419999987</v>
      </c>
      <c r="H347" s="54" t="n">
        <v>0.159999996</v>
      </c>
      <c r="I347" s="54" t="n">
        <v>0.419999987</v>
      </c>
      <c r="J347" s="54" t="n">
        <v>0</v>
      </c>
      <c r="K347" s="54" t="n">
        <v>0</v>
      </c>
      <c r="L347" s="54" t="n">
        <v>0</v>
      </c>
      <c r="M347" s="54" t="n">
        <v>0</v>
      </c>
      <c r="N347" s="54" t="n">
        <v>0.800000012</v>
      </c>
      <c r="O347" s="54" t="n">
        <v>0</v>
      </c>
      <c r="P347" s="52" t="inlineStr">
        <is>
          <t>Gouraud</t>
        </is>
      </c>
      <c r="Q347" s="52" t="inlineStr">
        <is>
          <t>Plain</t>
        </is>
      </c>
      <c r="R347" s="54" t="n">
        <v>0.9</v>
      </c>
      <c r="S347" s="54" t="n">
        <v>0</v>
      </c>
      <c r="T347" s="54" t="n">
        <v>0.74</v>
      </c>
      <c r="U347" s="54" t="n">
        <v>0.847449</v>
      </c>
      <c r="V347" s="52" t="inlineStr">
        <is>
          <t>No</t>
        </is>
      </c>
      <c r="W347" s="52" t="inlineStr">
        <is>
          <t>Yes</t>
        </is>
      </c>
      <c r="X347" s="52" t="inlineStr">
        <is>
          <t>-</t>
        </is>
      </c>
      <c r="Y347" s="52" t="inlineStr">
        <is>
          <t>Burning wood (flickering practical light)</t>
        </is>
      </c>
    </row>
    <row r="348" outlineLevel="1">
      <c r="A348" s="52" t="inlineStr">
        <is>
          <t>ENV-220</t>
        </is>
      </c>
      <c r="B348" s="52" t="inlineStr">
        <is>
          <t>Environment</t>
        </is>
      </c>
      <c r="C348" s="53" t="inlineStr">
        <is>
          <t>Group</t>
        </is>
      </c>
      <c r="D348" s="57" t="inlineStr">
        <is>
          <t>Tree</t>
        </is>
      </c>
      <c r="E348" s="52" t="inlineStr">
        <is>
          <t>ENV-00</t>
        </is>
      </c>
      <c r="F348" s="52" t="n">
        <v>1</v>
      </c>
      <c r="G348" s="54" t="n">
        <v>1</v>
      </c>
      <c r="H348" s="54" t="n">
        <v>1</v>
      </c>
      <c r="I348" s="54" t="n">
        <v>1</v>
      </c>
      <c r="J348" s="54" t="n">
        <v>0</v>
      </c>
      <c r="K348" s="54" t="n">
        <v>-229.399994</v>
      </c>
      <c r="L348" s="54" t="n">
        <v>0</v>
      </c>
      <c r="M348" s="54" t="n">
        <v>-6.19999981</v>
      </c>
      <c r="N348" s="54" t="n">
        <v>-0.265784919</v>
      </c>
      <c r="O348" s="54" t="n">
        <v>3.5999999</v>
      </c>
      <c r="P348" s="52" t="inlineStr">
        <is>
          <t>-</t>
        </is>
      </c>
      <c r="Q348" s="52" t="inlineStr">
        <is>
          <t>Plain</t>
        </is>
      </c>
      <c r="R348" s="54" t="n">
        <v>0.5</v>
      </c>
      <c r="S348" s="54" t="n">
        <v>0</v>
      </c>
      <c r="T348" s="54" t="n">
        <v>0.2</v>
      </c>
      <c r="U348" s="54" t="n">
        <v>0</v>
      </c>
      <c r="V348" s="52" t="inlineStr">
        <is>
          <t>No</t>
        </is>
      </c>
      <c r="W348" s="52" t="inlineStr">
        <is>
          <t>Yes</t>
        </is>
      </c>
      <c r="X348" s="52" t="inlineStr">
        <is>
          <t>-</t>
        </is>
      </c>
      <c r="Y348" s="52" t="inlineStr">
        <is>
          <t>Broadleaf tree = trunk + limbs + clustered foliage clumps</t>
        </is>
      </c>
    </row>
    <row r="349" outlineLevel="1">
      <c r="A349" s="52" t="inlineStr">
        <is>
          <t>ENV-221</t>
        </is>
      </c>
      <c r="B349" s="52" t="inlineStr">
        <is>
          <t>Environment</t>
        </is>
      </c>
      <c r="C349" s="58" t="inlineStr">
        <is>
          <t>Cylinder</t>
        </is>
      </c>
      <c r="D349" s="60" t="inlineStr">
        <is>
          <t>Trunk</t>
        </is>
      </c>
      <c r="E349" s="52" t="inlineStr">
        <is>
          <t>ENV-220</t>
        </is>
      </c>
      <c r="F349" s="52" t="n">
        <v>2</v>
      </c>
      <c r="G349" s="54" t="n">
        <v>0.219999999</v>
      </c>
      <c r="H349" s="54" t="n">
        <v>0.219999999</v>
      </c>
      <c r="I349" s="54" t="n">
        <v>1.89999998</v>
      </c>
      <c r="J349" s="54" t="n">
        <v>90</v>
      </c>
      <c r="K349" s="54" t="n">
        <v>0</v>
      </c>
      <c r="L349" s="54" t="n">
        <v>0</v>
      </c>
      <c r="M349" s="54" t="n">
        <v>0</v>
      </c>
      <c r="N349" s="54" t="n">
        <v>0.949999988</v>
      </c>
      <c r="O349" s="54" t="n">
        <v>0</v>
      </c>
      <c r="P349" s="52" t="inlineStr">
        <is>
          <t>Gouraud</t>
        </is>
      </c>
      <c r="Q349" s="52" t="inlineStr">
        <is>
          <t>Bark</t>
        </is>
      </c>
      <c r="R349" s="54" t="n">
        <v>0.9</v>
      </c>
      <c r="S349" s="54" t="n">
        <v>0</v>
      </c>
      <c r="T349" s="54" t="n">
        <v>0.18</v>
      </c>
      <c r="U349" s="54" t="n">
        <v>0</v>
      </c>
      <c r="V349" s="52" t="inlineStr">
        <is>
          <t>Yes</t>
        </is>
      </c>
      <c r="W349" s="52" t="inlineStr">
        <is>
          <t>Yes</t>
        </is>
      </c>
      <c r="X349" s="52" t="inlineStr">
        <is>
          <t>-</t>
        </is>
      </c>
      <c r="Y349" s="52" t="inlineStr">
        <is>
          <t>Tree trunk</t>
        </is>
      </c>
    </row>
    <row r="350" outlineLevel="1">
      <c r="A350" s="52" t="inlineStr">
        <is>
          <t>ENV-222</t>
        </is>
      </c>
      <c r="B350" s="52" t="inlineStr">
        <is>
          <t>Environment</t>
        </is>
      </c>
      <c r="C350" s="58" t="inlineStr">
        <is>
          <t>Cylinder</t>
        </is>
      </c>
      <c r="D350" s="60" t="inlineStr">
        <is>
          <t>Limb</t>
        </is>
      </c>
      <c r="E350" s="52" t="inlineStr">
        <is>
          <t>ENV-220</t>
        </is>
      </c>
      <c r="F350" s="52" t="n">
        <v>2</v>
      </c>
      <c r="G350" s="54" t="n">
        <v>0.100000001</v>
      </c>
      <c r="H350" s="54" t="n">
        <v>0.100000001</v>
      </c>
      <c r="I350" s="54" t="n">
        <v>1.07824242</v>
      </c>
      <c r="J350" s="54" t="n">
        <v>-45.9268227</v>
      </c>
      <c r="K350" s="54" t="n">
        <v>83.0832214</v>
      </c>
      <c r="L350" s="54" t="n">
        <v>0</v>
      </c>
      <c r="M350" s="54" t="n">
        <v>0.372270823</v>
      </c>
      <c r="N350" s="54" t="n">
        <v>1.83733273</v>
      </c>
      <c r="O350" s="54" t="n">
        <v>0.0451602973</v>
      </c>
      <c r="P350" s="52" t="inlineStr">
        <is>
          <t>Gouraud</t>
        </is>
      </c>
      <c r="Q350" s="52" t="inlineStr">
        <is>
          <t>Bark</t>
        </is>
      </c>
      <c r="R350" s="54" t="n">
        <v>0.9</v>
      </c>
      <c r="S350" s="54" t="n">
        <v>0</v>
      </c>
      <c r="T350" s="54" t="n">
        <v>0.18</v>
      </c>
      <c r="U350" s="54" t="n">
        <v>0</v>
      </c>
      <c r="V350" s="52" t="inlineStr">
        <is>
          <t>No</t>
        </is>
      </c>
      <c r="W350" s="52" t="inlineStr">
        <is>
          <t>Yes</t>
        </is>
      </c>
      <c r="X350" s="52" t="inlineStr">
        <is>
          <t>-</t>
        </is>
      </c>
      <c r="Y350" s="52" t="inlineStr">
        <is>
          <t>Branch</t>
        </is>
      </c>
    </row>
    <row r="351" outlineLevel="1">
      <c r="A351" s="52" t="inlineStr">
        <is>
          <t>ENV-223</t>
        </is>
      </c>
      <c r="B351" s="52" t="inlineStr">
        <is>
          <t>Environment</t>
        </is>
      </c>
      <c r="C351" s="58" t="inlineStr">
        <is>
          <t>Cylinder</t>
        </is>
      </c>
      <c r="D351" s="60" t="inlineStr">
        <is>
          <t>Limb</t>
        </is>
      </c>
      <c r="E351" s="52" t="inlineStr">
        <is>
          <t>ENV-220</t>
        </is>
      </c>
      <c r="F351" s="52" t="n">
        <v>2</v>
      </c>
      <c r="G351" s="54" t="n">
        <v>0.100000001</v>
      </c>
      <c r="H351" s="54" t="n">
        <v>0.100000001</v>
      </c>
      <c r="I351" s="54" t="n">
        <v>1.09759307</v>
      </c>
      <c r="J351" s="54" t="n">
        <v>-46.8968964</v>
      </c>
      <c r="K351" s="54" t="n">
        <v>-36.7334633</v>
      </c>
      <c r="L351" s="54" t="n">
        <v>0</v>
      </c>
      <c r="M351" s="54" t="n">
        <v>-0.224285007</v>
      </c>
      <c r="N351" s="54" t="n">
        <v>1.85069025</v>
      </c>
      <c r="O351" s="54" t="n">
        <v>0.300534934</v>
      </c>
      <c r="P351" s="52" t="inlineStr">
        <is>
          <t>Gouraud</t>
        </is>
      </c>
      <c r="Q351" s="52" t="inlineStr">
        <is>
          <t>Bark</t>
        </is>
      </c>
      <c r="R351" s="54" t="n">
        <v>0.9</v>
      </c>
      <c r="S351" s="54" t="n">
        <v>0</v>
      </c>
      <c r="T351" s="54" t="n">
        <v>0.18</v>
      </c>
      <c r="U351" s="54" t="n">
        <v>0</v>
      </c>
      <c r="V351" s="52" t="inlineStr">
        <is>
          <t>No</t>
        </is>
      </c>
      <c r="W351" s="52" t="inlineStr">
        <is>
          <t>Yes</t>
        </is>
      </c>
      <c r="X351" s="52" t="inlineStr">
        <is>
          <t>-</t>
        </is>
      </c>
      <c r="Y351" s="52" t="inlineStr">
        <is>
          <t>Branch</t>
        </is>
      </c>
    </row>
    <row r="352" outlineLevel="1">
      <c r="A352" s="52" t="inlineStr">
        <is>
          <t>ENV-224</t>
        </is>
      </c>
      <c r="B352" s="52" t="inlineStr">
        <is>
          <t>Environment</t>
        </is>
      </c>
      <c r="C352" s="58" t="inlineStr">
        <is>
          <t>Cylinder</t>
        </is>
      </c>
      <c r="D352" s="60" t="inlineStr">
        <is>
          <t>Limb</t>
        </is>
      </c>
      <c r="E352" s="52" t="inlineStr">
        <is>
          <t>ENV-220</t>
        </is>
      </c>
      <c r="F352" s="52" t="n">
        <v>2</v>
      </c>
      <c r="G352" s="54" t="n">
        <v>0.100000001</v>
      </c>
      <c r="H352" s="54" t="n">
        <v>0.100000001</v>
      </c>
      <c r="I352" s="54" t="n">
        <v>1.27327466</v>
      </c>
      <c r="J352" s="54" t="n">
        <v>-53.9116211</v>
      </c>
      <c r="K352" s="54" t="n">
        <v>-153.718689</v>
      </c>
      <c r="L352" s="54" t="n">
        <v>0</v>
      </c>
      <c r="M352" s="54" t="n">
        <v>-0.16604203</v>
      </c>
      <c r="N352" s="54" t="n">
        <v>1.96447265</v>
      </c>
      <c r="O352" s="54" t="n">
        <v>-0.336236596</v>
      </c>
      <c r="P352" s="52" t="inlineStr">
        <is>
          <t>Gouraud</t>
        </is>
      </c>
      <c r="Q352" s="52" t="inlineStr">
        <is>
          <t>Bark</t>
        </is>
      </c>
      <c r="R352" s="54" t="n">
        <v>0.9</v>
      </c>
      <c r="S352" s="54" t="n">
        <v>0</v>
      </c>
      <c r="T352" s="54" t="n">
        <v>0.18</v>
      </c>
      <c r="U352" s="54" t="n">
        <v>0</v>
      </c>
      <c r="V352" s="52" t="inlineStr">
        <is>
          <t>No</t>
        </is>
      </c>
      <c r="W352" s="52" t="inlineStr">
        <is>
          <t>Yes</t>
        </is>
      </c>
      <c r="X352" s="52" t="inlineStr">
        <is>
          <t>-</t>
        </is>
      </c>
      <c r="Y352" s="52" t="inlineStr">
        <is>
          <t>Branch</t>
        </is>
      </c>
    </row>
    <row r="353" outlineLevel="1">
      <c r="A353" s="52" t="inlineStr">
        <is>
          <t>ENV-225</t>
        </is>
      </c>
      <c r="B353" s="52" t="inlineStr">
        <is>
          <t>Environment</t>
        </is>
      </c>
      <c r="C353" s="59" t="inlineStr">
        <is>
          <t>Sphere</t>
        </is>
      </c>
      <c r="D353" s="60" t="inlineStr">
        <is>
          <t>Canopy clump</t>
        </is>
      </c>
      <c r="E353" s="52" t="inlineStr">
        <is>
          <t>ENV-220</t>
        </is>
      </c>
      <c r="F353" s="52" t="n">
        <v>2</v>
      </c>
      <c r="G353" s="54" t="n">
        <v>1.37638676</v>
      </c>
      <c r="H353" s="54" t="n">
        <v>1.16992879</v>
      </c>
      <c r="I353" s="54" t="n">
        <v>1.37638676</v>
      </c>
      <c r="J353" s="54" t="n">
        <v>0</v>
      </c>
      <c r="K353" s="54" t="n">
        <v>133.939651</v>
      </c>
      <c r="L353" s="54" t="n">
        <v>0</v>
      </c>
      <c r="M353" s="54" t="n">
        <v>0.340582877</v>
      </c>
      <c r="N353" s="54" t="n">
        <v>3.25933313</v>
      </c>
      <c r="O353" s="54" t="n">
        <v>-0.0180420727</v>
      </c>
      <c r="P353" s="52" t="inlineStr">
        <is>
          <t>Gouraud</t>
        </is>
      </c>
      <c r="Q353" s="52" t="inlineStr">
        <is>
          <t>Foliage</t>
        </is>
      </c>
      <c r="R353" s="54" t="n">
        <v>0.7</v>
      </c>
      <c r="S353" s="54" t="n">
        <v>0</v>
      </c>
      <c r="T353" s="54" t="n">
        <v>0.12</v>
      </c>
      <c r="U353" s="54" t="n">
        <v>0</v>
      </c>
      <c r="V353" s="52" t="inlineStr">
        <is>
          <t>Yes</t>
        </is>
      </c>
      <c r="W353" s="52" t="inlineStr">
        <is>
          <t>Yes</t>
        </is>
      </c>
      <c r="X353" s="52" t="inlineStr">
        <is>
          <t>-</t>
        </is>
      </c>
      <c r="Y353" s="52" t="inlineStr">
        <is>
          <t>Foliage clump</t>
        </is>
      </c>
    </row>
    <row r="354" outlineLevel="1">
      <c r="A354" s="52" t="inlineStr">
        <is>
          <t>ENV-226</t>
        </is>
      </c>
      <c r="B354" s="52" t="inlineStr">
        <is>
          <t>Environment</t>
        </is>
      </c>
      <c r="C354" s="59" t="inlineStr">
        <is>
          <t>Sphere</t>
        </is>
      </c>
      <c r="D354" s="60" t="inlineStr">
        <is>
          <t>Canopy clump</t>
        </is>
      </c>
      <c r="E354" s="52" t="inlineStr">
        <is>
          <t>ENV-220</t>
        </is>
      </c>
      <c r="F354" s="52" t="n">
        <v>2</v>
      </c>
      <c r="G354" s="54" t="n">
        <v>0.967402279</v>
      </c>
      <c r="H354" s="54" t="n">
        <v>0.82229197</v>
      </c>
      <c r="I354" s="54" t="n">
        <v>0.967402279</v>
      </c>
      <c r="J354" s="54" t="n">
        <v>0</v>
      </c>
      <c r="K354" s="54" t="n">
        <v>111.45121</v>
      </c>
      <c r="L354" s="54" t="n">
        <v>0</v>
      </c>
      <c r="M354" s="54" t="n">
        <v>-0.398074567</v>
      </c>
      <c r="N354" s="54" t="n">
        <v>3.15799999</v>
      </c>
      <c r="O354" s="54" t="n">
        <v>0.407966495</v>
      </c>
      <c r="P354" s="52" t="inlineStr">
        <is>
          <t>Gouraud</t>
        </is>
      </c>
      <c r="Q354" s="52" t="inlineStr">
        <is>
          <t>Foliage</t>
        </is>
      </c>
      <c r="R354" s="54" t="n">
        <v>0.7</v>
      </c>
      <c r="S354" s="54" t="n">
        <v>0</v>
      </c>
      <c r="T354" s="54" t="n">
        <v>0.12</v>
      </c>
      <c r="U354" s="54" t="n">
        <v>0</v>
      </c>
      <c r="V354" s="52" t="inlineStr">
        <is>
          <t>Yes</t>
        </is>
      </c>
      <c r="W354" s="52" t="inlineStr">
        <is>
          <t>Yes</t>
        </is>
      </c>
      <c r="X354" s="52" t="inlineStr">
        <is>
          <t>-</t>
        </is>
      </c>
      <c r="Y354" s="52" t="inlineStr">
        <is>
          <t>Foliage clump</t>
        </is>
      </c>
    </row>
    <row r="355" outlineLevel="1">
      <c r="A355" s="52" t="inlineStr">
        <is>
          <t>ENV-227</t>
        </is>
      </c>
      <c r="B355" s="52" t="inlineStr">
        <is>
          <t>Environment</t>
        </is>
      </c>
      <c r="C355" s="59" t="inlineStr">
        <is>
          <t>Sphere</t>
        </is>
      </c>
      <c r="D355" s="60" t="inlineStr">
        <is>
          <t>Canopy clump</t>
        </is>
      </c>
      <c r="E355" s="52" t="inlineStr">
        <is>
          <t>ENV-220</t>
        </is>
      </c>
      <c r="F355" s="52" t="n">
        <v>2</v>
      </c>
      <c r="G355" s="54" t="n">
        <v>1.01057446</v>
      </c>
      <c r="H355" s="54" t="n">
        <v>0.858988345</v>
      </c>
      <c r="I355" s="54" t="n">
        <v>1.01057446</v>
      </c>
      <c r="J355" s="54" t="n">
        <v>0</v>
      </c>
      <c r="K355" s="54" t="n">
        <v>273.672791</v>
      </c>
      <c r="L355" s="54" t="n">
        <v>0</v>
      </c>
      <c r="M355" s="54" t="n">
        <v>-0.09320913259999999</v>
      </c>
      <c r="N355" s="54" t="n">
        <v>3.05666661</v>
      </c>
      <c r="O355" s="54" t="n">
        <v>-0.701926649</v>
      </c>
      <c r="P355" s="52" t="inlineStr">
        <is>
          <t>Gouraud</t>
        </is>
      </c>
      <c r="Q355" s="52" t="inlineStr">
        <is>
          <t>Foliage</t>
        </is>
      </c>
      <c r="R355" s="54" t="n">
        <v>0.7</v>
      </c>
      <c r="S355" s="54" t="n">
        <v>0</v>
      </c>
      <c r="T355" s="54" t="n">
        <v>0.12</v>
      </c>
      <c r="U355" s="54" t="n">
        <v>0</v>
      </c>
      <c r="V355" s="52" t="inlineStr">
        <is>
          <t>Yes</t>
        </is>
      </c>
      <c r="W355" s="52" t="inlineStr">
        <is>
          <t>Yes</t>
        </is>
      </c>
      <c r="X355" s="52" t="inlineStr">
        <is>
          <t>-</t>
        </is>
      </c>
      <c r="Y355" s="52" t="inlineStr">
        <is>
          <t>Foliage clump</t>
        </is>
      </c>
    </row>
    <row r="356" outlineLevel="1">
      <c r="A356" s="52" t="inlineStr">
        <is>
          <t>ENV-228</t>
        </is>
      </c>
      <c r="B356" s="52" t="inlineStr">
        <is>
          <t>Environment</t>
        </is>
      </c>
      <c r="C356" s="59" t="inlineStr">
        <is>
          <t>Sphere</t>
        </is>
      </c>
      <c r="D356" s="60" t="inlineStr">
        <is>
          <t>Canopy clump</t>
        </is>
      </c>
      <c r="E356" s="52" t="inlineStr">
        <is>
          <t>ENV-220</t>
        </is>
      </c>
      <c r="F356" s="52" t="n">
        <v>2</v>
      </c>
      <c r="G356" s="54" t="n">
        <v>0.911301017</v>
      </c>
      <c r="H356" s="54" t="n">
        <v>0.77460587</v>
      </c>
      <c r="I356" s="54" t="n">
        <v>0.911301017</v>
      </c>
      <c r="J356" s="54" t="n">
        <v>0</v>
      </c>
      <c r="K356" s="54" t="n">
        <v>254.260559</v>
      </c>
      <c r="L356" s="54" t="n">
        <v>0</v>
      </c>
      <c r="M356" s="54" t="n">
        <v>0.347217947</v>
      </c>
      <c r="N356" s="54" t="n">
        <v>2.95533323</v>
      </c>
      <c r="O356" s="54" t="n">
        <v>0.724726558</v>
      </c>
      <c r="P356" s="52" t="inlineStr">
        <is>
          <t>Gouraud</t>
        </is>
      </c>
      <c r="Q356" s="52" t="inlineStr">
        <is>
          <t>Foliage</t>
        </is>
      </c>
      <c r="R356" s="54" t="n">
        <v>0.7</v>
      </c>
      <c r="S356" s="54" t="n">
        <v>0</v>
      </c>
      <c r="T356" s="54" t="n">
        <v>0.12</v>
      </c>
      <c r="U356" s="54" t="n">
        <v>0</v>
      </c>
      <c r="V356" s="52" t="inlineStr">
        <is>
          <t>Yes</t>
        </is>
      </c>
      <c r="W356" s="52" t="inlineStr">
        <is>
          <t>Yes</t>
        </is>
      </c>
      <c r="X356" s="52" t="inlineStr">
        <is>
          <t>-</t>
        </is>
      </c>
      <c r="Y356" s="52" t="inlineStr">
        <is>
          <t>Foliage clump</t>
        </is>
      </c>
    </row>
    <row r="357" outlineLevel="1">
      <c r="A357" s="52" t="inlineStr">
        <is>
          <t>ENV-229</t>
        </is>
      </c>
      <c r="B357" s="52" t="inlineStr">
        <is>
          <t>Environment</t>
        </is>
      </c>
      <c r="C357" s="59" t="inlineStr">
        <is>
          <t>Sphere</t>
        </is>
      </c>
      <c r="D357" s="60" t="inlineStr">
        <is>
          <t>Canopy clump</t>
        </is>
      </c>
      <c r="E357" s="52" t="inlineStr">
        <is>
          <t>ENV-220</t>
        </is>
      </c>
      <c r="F357" s="52" t="n">
        <v>2</v>
      </c>
      <c r="G357" s="54" t="n">
        <v>1.24311161</v>
      </c>
      <c r="H357" s="54" t="n">
        <v>1.05664492</v>
      </c>
      <c r="I357" s="54" t="n">
        <v>1.24311161</v>
      </c>
      <c r="J357" s="54" t="n">
        <v>0</v>
      </c>
      <c r="K357" s="54" t="n">
        <v>137.06839</v>
      </c>
      <c r="L357" s="54" t="n">
        <v>0</v>
      </c>
      <c r="M357" s="54" t="n">
        <v>-0.803355873</v>
      </c>
      <c r="N357" s="54" t="n">
        <v>2.85400009</v>
      </c>
      <c r="O357" s="54" t="n">
        <v>-0.335736901</v>
      </c>
      <c r="P357" s="52" t="inlineStr">
        <is>
          <t>Gouraud</t>
        </is>
      </c>
      <c r="Q357" s="52" t="inlineStr">
        <is>
          <t>Foliage</t>
        </is>
      </c>
      <c r="R357" s="54" t="n">
        <v>0.7</v>
      </c>
      <c r="S357" s="54" t="n">
        <v>0</v>
      </c>
      <c r="T357" s="54" t="n">
        <v>0.12</v>
      </c>
      <c r="U357" s="54" t="n">
        <v>0</v>
      </c>
      <c r="V357" s="52" t="inlineStr">
        <is>
          <t>Yes</t>
        </is>
      </c>
      <c r="W357" s="52" t="inlineStr">
        <is>
          <t>Yes</t>
        </is>
      </c>
      <c r="X357" s="52" t="inlineStr">
        <is>
          <t>-</t>
        </is>
      </c>
      <c r="Y357" s="52" t="inlineStr">
        <is>
          <t>Foliage clump</t>
        </is>
      </c>
    </row>
    <row r="358" outlineLevel="1">
      <c r="A358" s="52" t="inlineStr">
        <is>
          <t>ENV-230</t>
        </is>
      </c>
      <c r="B358" s="52" t="inlineStr">
        <is>
          <t>Environment</t>
        </is>
      </c>
      <c r="C358" s="59" t="inlineStr">
        <is>
          <t>Sphere</t>
        </is>
      </c>
      <c r="D358" s="60" t="inlineStr">
        <is>
          <t>Canopy clump</t>
        </is>
      </c>
      <c r="E358" s="52" t="inlineStr">
        <is>
          <t>ENV-220</t>
        </is>
      </c>
      <c r="F358" s="52" t="n">
        <v>2</v>
      </c>
      <c r="G358" s="54" t="n">
        <v>0.902367532</v>
      </c>
      <c r="H358" s="54" t="n">
        <v>0.767012417</v>
      </c>
      <c r="I358" s="54" t="n">
        <v>0.902367532</v>
      </c>
      <c r="J358" s="54" t="n">
        <v>0</v>
      </c>
      <c r="K358" s="54" t="n">
        <v>156.486603</v>
      </c>
      <c r="L358" s="54" t="n">
        <v>0</v>
      </c>
      <c r="M358" s="54" t="n">
        <v>0.8389415140000001</v>
      </c>
      <c r="N358" s="54" t="n">
        <v>2.75266671</v>
      </c>
      <c r="O358" s="54" t="n">
        <v>-0.366741419</v>
      </c>
      <c r="P358" s="52" t="inlineStr">
        <is>
          <t>Gouraud</t>
        </is>
      </c>
      <c r="Q358" s="52" t="inlineStr">
        <is>
          <t>Foliage</t>
        </is>
      </c>
      <c r="R358" s="54" t="n">
        <v>0.7</v>
      </c>
      <c r="S358" s="54" t="n">
        <v>0</v>
      </c>
      <c r="T358" s="54" t="n">
        <v>0.12</v>
      </c>
      <c r="U358" s="54" t="n">
        <v>0</v>
      </c>
      <c r="V358" s="52" t="inlineStr">
        <is>
          <t>Yes</t>
        </is>
      </c>
      <c r="W358" s="52" t="inlineStr">
        <is>
          <t>Yes</t>
        </is>
      </c>
      <c r="X358" s="52" t="inlineStr">
        <is>
          <t>-</t>
        </is>
      </c>
      <c r="Y358" s="52" t="inlineStr">
        <is>
          <t>Foliage clump</t>
        </is>
      </c>
    </row>
    <row r="359" outlineLevel="1">
      <c r="A359" s="52" t="inlineStr">
        <is>
          <t>ENV-231</t>
        </is>
      </c>
      <c r="B359" s="52" t="inlineStr">
        <is>
          <t>Environment</t>
        </is>
      </c>
      <c r="C359" s="59" t="inlineStr">
        <is>
          <t>Sphere</t>
        </is>
      </c>
      <c r="D359" s="60" t="inlineStr">
        <is>
          <t>Canopy clump</t>
        </is>
      </c>
      <c r="E359" s="52" t="inlineStr">
        <is>
          <t>ENV-220</t>
        </is>
      </c>
      <c r="F359" s="52" t="n">
        <v>2</v>
      </c>
      <c r="G359" s="54" t="n">
        <v>0.956517696</v>
      </c>
      <c r="H359" s="54" t="n">
        <v>0.813040078</v>
      </c>
      <c r="I359" s="54" t="n">
        <v>0.956517696</v>
      </c>
      <c r="J359" s="54" t="n">
        <v>0</v>
      </c>
      <c r="K359" s="54" t="n">
        <v>80.86426539999999</v>
      </c>
      <c r="L359" s="54" t="n">
        <v>0</v>
      </c>
      <c r="M359" s="54" t="n">
        <v>-0.160617307</v>
      </c>
      <c r="N359" s="54" t="n">
        <v>2.65133333</v>
      </c>
      <c r="O359" s="54" t="n">
        <v>0.927716315</v>
      </c>
      <c r="P359" s="52" t="inlineStr">
        <is>
          <t>Gouraud</t>
        </is>
      </c>
      <c r="Q359" s="52" t="inlineStr">
        <is>
          <t>Foliage</t>
        </is>
      </c>
      <c r="R359" s="54" t="n">
        <v>0.7</v>
      </c>
      <c r="S359" s="54" t="n">
        <v>0</v>
      </c>
      <c r="T359" s="54" t="n">
        <v>0.12</v>
      </c>
      <c r="U359" s="54" t="n">
        <v>0</v>
      </c>
      <c r="V359" s="52" t="inlineStr">
        <is>
          <t>Yes</t>
        </is>
      </c>
      <c r="W359" s="52" t="inlineStr">
        <is>
          <t>Yes</t>
        </is>
      </c>
      <c r="X359" s="52" t="inlineStr">
        <is>
          <t>-</t>
        </is>
      </c>
      <c r="Y359" s="52" t="inlineStr">
        <is>
          <t>Foliage clump</t>
        </is>
      </c>
    </row>
    <row r="360" outlineLevel="1">
      <c r="A360" s="52" t="inlineStr">
        <is>
          <t>ENV-232</t>
        </is>
      </c>
      <c r="B360" s="52" t="inlineStr">
        <is>
          <t>Environment</t>
        </is>
      </c>
      <c r="C360" s="59" t="inlineStr">
        <is>
          <t>Sphere</t>
        </is>
      </c>
      <c r="D360" s="60" t="inlineStr">
        <is>
          <t>Canopy clump</t>
        </is>
      </c>
      <c r="E360" s="52" t="inlineStr">
        <is>
          <t>ENV-220</t>
        </is>
      </c>
      <c r="F360" s="52" t="n">
        <v>2</v>
      </c>
      <c r="G360" s="54" t="n">
        <v>1.12978137</v>
      </c>
      <c r="H360" s="54" t="n">
        <v>0.9603142140000001</v>
      </c>
      <c r="I360" s="54" t="n">
        <v>1.12978137</v>
      </c>
      <c r="J360" s="54" t="n">
        <v>0</v>
      </c>
      <c r="K360" s="54" t="n">
        <v>205.186844</v>
      </c>
      <c r="L360" s="54" t="n">
        <v>0</v>
      </c>
      <c r="M360" s="54" t="n">
        <v>-0.238913938</v>
      </c>
      <c r="N360" s="54" t="n">
        <v>2.54999995</v>
      </c>
      <c r="O360" s="54" t="n">
        <v>-0.91946733</v>
      </c>
      <c r="P360" s="52" t="inlineStr">
        <is>
          <t>Gouraud</t>
        </is>
      </c>
      <c r="Q360" s="52" t="inlineStr">
        <is>
          <t>Foliage</t>
        </is>
      </c>
      <c r="R360" s="54" t="n">
        <v>0.7</v>
      </c>
      <c r="S360" s="54" t="n">
        <v>0</v>
      </c>
      <c r="T360" s="54" t="n">
        <v>0.12</v>
      </c>
      <c r="U360" s="54" t="n">
        <v>0</v>
      </c>
      <c r="V360" s="52" t="inlineStr">
        <is>
          <t>Yes</t>
        </is>
      </c>
      <c r="W360" s="52" t="inlineStr">
        <is>
          <t>Yes</t>
        </is>
      </c>
      <c r="X360" s="52" t="inlineStr">
        <is>
          <t>-</t>
        </is>
      </c>
      <c r="Y360" s="52" t="inlineStr">
        <is>
          <t>Foliage clump</t>
        </is>
      </c>
    </row>
    <row r="361" outlineLevel="1">
      <c r="A361" s="52" t="inlineStr">
        <is>
          <t>ENV-233</t>
        </is>
      </c>
      <c r="B361" s="52" t="inlineStr">
        <is>
          <t>Environment</t>
        </is>
      </c>
      <c r="C361" s="59" t="inlineStr">
        <is>
          <t>Sphere</t>
        </is>
      </c>
      <c r="D361" s="60" t="inlineStr">
        <is>
          <t>Canopy clump</t>
        </is>
      </c>
      <c r="E361" s="52" t="inlineStr">
        <is>
          <t>ENV-220</t>
        </is>
      </c>
      <c r="F361" s="52" t="n">
        <v>2</v>
      </c>
      <c r="G361" s="54" t="n">
        <v>1.0147475</v>
      </c>
      <c r="H361" s="54" t="n">
        <v>0.862535417</v>
      </c>
      <c r="I361" s="54" t="n">
        <v>1.0147475</v>
      </c>
      <c r="J361" s="54" t="n">
        <v>0</v>
      </c>
      <c r="K361" s="54" t="n">
        <v>263.981262</v>
      </c>
      <c r="L361" s="54" t="n">
        <v>0</v>
      </c>
      <c r="M361" s="54" t="n">
        <v>0.8462693100000001</v>
      </c>
      <c r="N361" s="54" t="n">
        <v>2.44866657</v>
      </c>
      <c r="O361" s="54" t="n">
        <v>0.412654579</v>
      </c>
      <c r="P361" s="52" t="inlineStr">
        <is>
          <t>Gouraud</t>
        </is>
      </c>
      <c r="Q361" s="52" t="inlineStr">
        <is>
          <t>Foliage</t>
        </is>
      </c>
      <c r="R361" s="54" t="n">
        <v>0.7</v>
      </c>
      <c r="S361" s="54" t="n">
        <v>0</v>
      </c>
      <c r="T361" s="54" t="n">
        <v>0.12</v>
      </c>
      <c r="U361" s="54" t="n">
        <v>0</v>
      </c>
      <c r="V361" s="52" t="inlineStr">
        <is>
          <t>Yes</t>
        </is>
      </c>
      <c r="W361" s="52" t="inlineStr">
        <is>
          <t>Yes</t>
        </is>
      </c>
      <c r="X361" s="52" t="inlineStr">
        <is>
          <t>-</t>
        </is>
      </c>
      <c r="Y361" s="52" t="inlineStr">
        <is>
          <t>Foliage clump</t>
        </is>
      </c>
    </row>
    <row r="362" outlineLevel="1">
      <c r="A362" s="52" t="inlineStr">
        <is>
          <t>ENV-234</t>
        </is>
      </c>
      <c r="B362" s="52" t="inlineStr">
        <is>
          <t>Environment</t>
        </is>
      </c>
      <c r="C362" s="59" t="inlineStr">
        <is>
          <t>Sphere</t>
        </is>
      </c>
      <c r="D362" s="60" t="inlineStr">
        <is>
          <t>Canopy clump</t>
        </is>
      </c>
      <c r="E362" s="52" t="inlineStr">
        <is>
          <t>ENV-220</t>
        </is>
      </c>
      <c r="F362" s="52" t="n">
        <v>2</v>
      </c>
      <c r="G362" s="54" t="n">
        <v>1.41295063</v>
      </c>
      <c r="H362" s="54" t="n">
        <v>1.20100808</v>
      </c>
      <c r="I362" s="54" t="n">
        <v>1.41295063</v>
      </c>
      <c r="J362" s="54" t="n">
        <v>0</v>
      </c>
      <c r="K362" s="54" t="n">
        <v>91.812912</v>
      </c>
      <c r="L362" s="54" t="n">
        <v>0</v>
      </c>
      <c r="M362" s="54" t="n">
        <v>-0.811783314</v>
      </c>
      <c r="N362" s="54" t="n">
        <v>2.34733319</v>
      </c>
      <c r="O362" s="54" t="n">
        <v>0.423473835</v>
      </c>
      <c r="P362" s="52" t="inlineStr">
        <is>
          <t>Gouraud</t>
        </is>
      </c>
      <c r="Q362" s="52" t="inlineStr">
        <is>
          <t>Foliage</t>
        </is>
      </c>
      <c r="R362" s="54" t="n">
        <v>0.7</v>
      </c>
      <c r="S362" s="54" t="n">
        <v>0</v>
      </c>
      <c r="T362" s="54" t="n">
        <v>0.12</v>
      </c>
      <c r="U362" s="54" t="n">
        <v>0</v>
      </c>
      <c r="V362" s="52" t="inlineStr">
        <is>
          <t>Yes</t>
        </is>
      </c>
      <c r="W362" s="52" t="inlineStr">
        <is>
          <t>Yes</t>
        </is>
      </c>
      <c r="X362" s="52" t="inlineStr">
        <is>
          <t>-</t>
        </is>
      </c>
      <c r="Y362" s="52" t="inlineStr">
        <is>
          <t>Foliage clump</t>
        </is>
      </c>
    </row>
    <row r="363" outlineLevel="1">
      <c r="A363" s="52" t="inlineStr">
        <is>
          <t>ENV-235</t>
        </is>
      </c>
      <c r="B363" s="52" t="inlineStr">
        <is>
          <t>Environment</t>
        </is>
      </c>
      <c r="C363" s="59" t="inlineStr">
        <is>
          <t>Sphere</t>
        </is>
      </c>
      <c r="D363" s="60" t="inlineStr">
        <is>
          <t>Canopy clump</t>
        </is>
      </c>
      <c r="E363" s="52" t="inlineStr">
        <is>
          <t>ENV-220</t>
        </is>
      </c>
      <c r="F363" s="52" t="n">
        <v>2</v>
      </c>
      <c r="G363" s="54" t="n">
        <v>0.931352377</v>
      </c>
      <c r="H363" s="54" t="n">
        <v>0.79164952</v>
      </c>
      <c r="I363" s="54" t="n">
        <v>0.931352377</v>
      </c>
      <c r="J363" s="54" t="n">
        <v>0</v>
      </c>
      <c r="K363" s="54" t="n">
        <v>132.34613</v>
      </c>
      <c r="L363" s="54" t="n">
        <v>0</v>
      </c>
      <c r="M363" s="54" t="n">
        <v>0.552550852</v>
      </c>
      <c r="N363" s="54" t="n">
        <v>2.24600005</v>
      </c>
      <c r="O363" s="54" t="n">
        <v>-0.672894955</v>
      </c>
      <c r="P363" s="52" t="inlineStr">
        <is>
          <t>Gouraud</t>
        </is>
      </c>
      <c r="Q363" s="52" t="inlineStr">
        <is>
          <t>Foliage</t>
        </is>
      </c>
      <c r="R363" s="54" t="n">
        <v>0.7</v>
      </c>
      <c r="S363" s="54" t="n">
        <v>0</v>
      </c>
      <c r="T363" s="54" t="n">
        <v>0.12</v>
      </c>
      <c r="U363" s="54" t="n">
        <v>0</v>
      </c>
      <c r="V363" s="52" t="inlineStr">
        <is>
          <t>Yes</t>
        </is>
      </c>
      <c r="W363" s="52" t="inlineStr">
        <is>
          <t>Yes</t>
        </is>
      </c>
      <c r="X363" s="52" t="inlineStr">
        <is>
          <t>-</t>
        </is>
      </c>
      <c r="Y363" s="52" t="inlineStr">
        <is>
          <t>Foliage clump</t>
        </is>
      </c>
    </row>
    <row r="364" outlineLevel="1">
      <c r="A364" s="52" t="inlineStr">
        <is>
          <t>ENV-236</t>
        </is>
      </c>
      <c r="B364" s="52" t="inlineStr">
        <is>
          <t>Environment</t>
        </is>
      </c>
      <c r="C364" s="59" t="inlineStr">
        <is>
          <t>Sphere</t>
        </is>
      </c>
      <c r="D364" s="60" t="inlineStr">
        <is>
          <t>Canopy clump</t>
        </is>
      </c>
      <c r="E364" s="52" t="inlineStr">
        <is>
          <t>ENV-220</t>
        </is>
      </c>
      <c r="F364" s="52" t="n">
        <v>2</v>
      </c>
      <c r="G364" s="54" t="n">
        <v>1.27572429</v>
      </c>
      <c r="H364" s="54" t="n">
        <v>1.08436573</v>
      </c>
      <c r="I364" s="54" t="n">
        <v>1.27572429</v>
      </c>
      <c r="J364" s="54" t="n">
        <v>0</v>
      </c>
      <c r="K364" s="54" t="n">
        <v>312.505768</v>
      </c>
      <c r="L364" s="54" t="n">
        <v>0</v>
      </c>
      <c r="M364" s="54" t="n">
        <v>0.230105087</v>
      </c>
      <c r="N364" s="54" t="n">
        <v>2.14466667</v>
      </c>
      <c r="O364" s="54" t="n">
        <v>0.769961357</v>
      </c>
      <c r="P364" s="52" t="inlineStr">
        <is>
          <t>Gouraud</t>
        </is>
      </c>
      <c r="Q364" s="52" t="inlineStr">
        <is>
          <t>Foliage</t>
        </is>
      </c>
      <c r="R364" s="54" t="n">
        <v>0.7</v>
      </c>
      <c r="S364" s="54" t="n">
        <v>0</v>
      </c>
      <c r="T364" s="54" t="n">
        <v>0.12</v>
      </c>
      <c r="U364" s="54" t="n">
        <v>0</v>
      </c>
      <c r="V364" s="52" t="inlineStr">
        <is>
          <t>Yes</t>
        </is>
      </c>
      <c r="W364" s="52" t="inlineStr">
        <is>
          <t>Yes</t>
        </is>
      </c>
      <c r="X364" s="52" t="inlineStr">
        <is>
          <t>-</t>
        </is>
      </c>
      <c r="Y364" s="52" t="inlineStr">
        <is>
          <t>Foliage clump</t>
        </is>
      </c>
    </row>
    <row r="365" outlineLevel="1">
      <c r="A365" s="52" t="inlineStr">
        <is>
          <t>ENV-237</t>
        </is>
      </c>
      <c r="B365" s="52" t="inlineStr">
        <is>
          <t>Environment</t>
        </is>
      </c>
      <c r="C365" s="59" t="inlineStr">
        <is>
          <t>Sphere</t>
        </is>
      </c>
      <c r="D365" s="60" t="inlineStr">
        <is>
          <t>Canopy low</t>
        </is>
      </c>
      <c r="E365" s="52" t="inlineStr">
        <is>
          <t>ENV-220</t>
        </is>
      </c>
      <c r="F365" s="52" t="n">
        <v>2</v>
      </c>
      <c r="G365" s="54" t="n">
        <v>1.89999998</v>
      </c>
      <c r="H365" s="54" t="n">
        <v>1.29999995</v>
      </c>
      <c r="I365" s="54" t="n">
        <v>1.89999998</v>
      </c>
      <c r="J365" s="54" t="n">
        <v>0</v>
      </c>
      <c r="K365" s="54" t="n">
        <v>0</v>
      </c>
      <c r="L365" s="54" t="n">
        <v>0</v>
      </c>
      <c r="M365" s="54" t="n">
        <v>0</v>
      </c>
      <c r="N365" s="54" t="n">
        <v>2.54999995</v>
      </c>
      <c r="O365" s="54" t="n">
        <v>0</v>
      </c>
      <c r="P365" s="52" t="inlineStr">
        <is>
          <t>Gouraud</t>
        </is>
      </c>
      <c r="Q365" s="52" t="inlineStr">
        <is>
          <t>Foliage</t>
        </is>
      </c>
      <c r="R365" s="54" t="n">
        <v>0.7</v>
      </c>
      <c r="S365" s="54" t="n">
        <v>0</v>
      </c>
      <c r="T365" s="54" t="n">
        <v>0.12</v>
      </c>
      <c r="U365" s="54" t="n">
        <v>0</v>
      </c>
      <c r="V365" s="52" t="inlineStr">
        <is>
          <t>Yes</t>
        </is>
      </c>
      <c r="W365" s="52" t="inlineStr">
        <is>
          <t>Yes</t>
        </is>
      </c>
      <c r="X365" s="52" t="inlineStr">
        <is>
          <t>-</t>
        </is>
      </c>
      <c r="Y365" s="52" t="inlineStr">
        <is>
          <t>Inner foliage</t>
        </is>
      </c>
    </row>
    <row r="366" outlineLevel="1">
      <c r="A366" s="52" t="inlineStr">
        <is>
          <t>ENV-238</t>
        </is>
      </c>
      <c r="B366" s="52" t="inlineStr">
        <is>
          <t>Environment</t>
        </is>
      </c>
      <c r="C366" s="59" t="inlineStr">
        <is>
          <t>Sphere</t>
        </is>
      </c>
      <c r="D366" s="60" t="inlineStr">
        <is>
          <t>Canopy top</t>
        </is>
      </c>
      <c r="E366" s="52" t="inlineStr">
        <is>
          <t>ENV-220</t>
        </is>
      </c>
      <c r="F366" s="52" t="n">
        <v>2</v>
      </c>
      <c r="G366" s="54" t="n">
        <v>1.29999995</v>
      </c>
      <c r="H366" s="54" t="n">
        <v>1</v>
      </c>
      <c r="I366" s="54" t="n">
        <v>1.29999995</v>
      </c>
      <c r="J366" s="54" t="n">
        <v>0</v>
      </c>
      <c r="K366" s="54" t="n">
        <v>0</v>
      </c>
      <c r="L366" s="54" t="n">
        <v>0</v>
      </c>
      <c r="M366" s="54" t="n">
        <v>0.100000001</v>
      </c>
      <c r="N366" s="54" t="n">
        <v>3.1500001</v>
      </c>
      <c r="O366" s="54" t="n">
        <v>-0.100000001</v>
      </c>
      <c r="P366" s="52" t="inlineStr">
        <is>
          <t>Gouraud</t>
        </is>
      </c>
      <c r="Q366" s="52" t="inlineStr">
        <is>
          <t>Foliage</t>
        </is>
      </c>
      <c r="R366" s="54" t="n">
        <v>0.7</v>
      </c>
      <c r="S366" s="54" t="n">
        <v>0</v>
      </c>
      <c r="T366" s="54" t="n">
        <v>0.12</v>
      </c>
      <c r="U366" s="54" t="n">
        <v>0</v>
      </c>
      <c r="V366" s="52" t="inlineStr">
        <is>
          <t>Yes</t>
        </is>
      </c>
      <c r="W366" s="52" t="inlineStr">
        <is>
          <t>Yes</t>
        </is>
      </c>
      <c r="X366" s="52" t="inlineStr">
        <is>
          <t>-</t>
        </is>
      </c>
      <c r="Y366" s="52" t="inlineStr">
        <is>
          <t>Inner foliage</t>
        </is>
      </c>
    </row>
    <row r="367" outlineLevel="1">
      <c r="A367" s="52" t="inlineStr">
        <is>
          <t>ENV-239</t>
        </is>
      </c>
      <c r="B367" s="52" t="inlineStr">
        <is>
          <t>Environment</t>
        </is>
      </c>
      <c r="C367" s="53" t="inlineStr">
        <is>
          <t>Group</t>
        </is>
      </c>
      <c r="D367" s="57" t="inlineStr">
        <is>
          <t>Tree</t>
        </is>
      </c>
      <c r="E367" s="52" t="inlineStr">
        <is>
          <t>ENV-00</t>
        </is>
      </c>
      <c r="F367" s="52" t="n">
        <v>1</v>
      </c>
      <c r="G367" s="54" t="n">
        <v>1</v>
      </c>
      <c r="H367" s="54" t="n">
        <v>1</v>
      </c>
      <c r="I367" s="54" t="n">
        <v>1</v>
      </c>
      <c r="J367" s="54" t="n">
        <v>0</v>
      </c>
      <c r="K367" s="54" t="n">
        <v>218.300003</v>
      </c>
      <c r="L367" s="54" t="n">
        <v>0</v>
      </c>
      <c r="M367" s="54" t="n">
        <v>5.9000001</v>
      </c>
      <c r="N367" s="54" t="n">
        <v>0.316997617</v>
      </c>
      <c r="O367" s="54" t="n">
        <v>5.0999999</v>
      </c>
      <c r="P367" s="52" t="inlineStr">
        <is>
          <t>-</t>
        </is>
      </c>
      <c r="Q367" s="52" t="inlineStr">
        <is>
          <t>Plain</t>
        </is>
      </c>
      <c r="R367" s="54" t="n">
        <v>0.5</v>
      </c>
      <c r="S367" s="54" t="n">
        <v>0</v>
      </c>
      <c r="T367" s="54" t="n">
        <v>0.2</v>
      </c>
      <c r="U367" s="54" t="n">
        <v>0</v>
      </c>
      <c r="V367" s="52" t="inlineStr">
        <is>
          <t>No</t>
        </is>
      </c>
      <c r="W367" s="52" t="inlineStr">
        <is>
          <t>Yes</t>
        </is>
      </c>
      <c r="X367" s="52" t="inlineStr">
        <is>
          <t>-</t>
        </is>
      </c>
      <c r="Y367" s="52" t="inlineStr">
        <is>
          <t>Broadleaf tree = trunk + limbs + clustered foliage clumps</t>
        </is>
      </c>
    </row>
    <row r="368" outlineLevel="1">
      <c r="A368" s="52" t="inlineStr">
        <is>
          <t>ENV-240</t>
        </is>
      </c>
      <c r="B368" s="52" t="inlineStr">
        <is>
          <t>Environment</t>
        </is>
      </c>
      <c r="C368" s="58" t="inlineStr">
        <is>
          <t>Cylinder</t>
        </is>
      </c>
      <c r="D368" s="60" t="inlineStr">
        <is>
          <t>Trunk</t>
        </is>
      </c>
      <c r="E368" s="52" t="inlineStr">
        <is>
          <t>ENV-239</t>
        </is>
      </c>
      <c r="F368" s="52" t="n">
        <v>2</v>
      </c>
      <c r="G368" s="54" t="n">
        <v>0.187000006</v>
      </c>
      <c r="H368" s="54" t="n">
        <v>0.187000006</v>
      </c>
      <c r="I368" s="54" t="n">
        <v>1.61500001</v>
      </c>
      <c r="J368" s="54" t="n">
        <v>90</v>
      </c>
      <c r="K368" s="54" t="n">
        <v>0</v>
      </c>
      <c r="L368" s="54" t="n">
        <v>0</v>
      </c>
      <c r="M368" s="54" t="n">
        <v>0</v>
      </c>
      <c r="N368" s="54" t="n">
        <v>0.807500005</v>
      </c>
      <c r="O368" s="54" t="n">
        <v>0</v>
      </c>
      <c r="P368" s="52" t="inlineStr">
        <is>
          <t>Gouraud</t>
        </is>
      </c>
      <c r="Q368" s="52" t="inlineStr">
        <is>
          <t>Bark</t>
        </is>
      </c>
      <c r="R368" s="54" t="n">
        <v>0.9</v>
      </c>
      <c r="S368" s="54" t="n">
        <v>0</v>
      </c>
      <c r="T368" s="54" t="n">
        <v>0.18</v>
      </c>
      <c r="U368" s="54" t="n">
        <v>0</v>
      </c>
      <c r="V368" s="52" t="inlineStr">
        <is>
          <t>Yes</t>
        </is>
      </c>
      <c r="W368" s="52" t="inlineStr">
        <is>
          <t>Yes</t>
        </is>
      </c>
      <c r="X368" s="52" t="inlineStr">
        <is>
          <t>-</t>
        </is>
      </c>
      <c r="Y368" s="52" t="inlineStr">
        <is>
          <t>Tree trunk</t>
        </is>
      </c>
    </row>
    <row r="369" outlineLevel="1">
      <c r="A369" s="52" t="inlineStr">
        <is>
          <t>ENV-241</t>
        </is>
      </c>
      <c r="B369" s="52" t="inlineStr">
        <is>
          <t>Environment</t>
        </is>
      </c>
      <c r="C369" s="58" t="inlineStr">
        <is>
          <t>Cylinder</t>
        </is>
      </c>
      <c r="D369" s="60" t="inlineStr">
        <is>
          <t>Limb</t>
        </is>
      </c>
      <c r="E369" s="52" t="inlineStr">
        <is>
          <t>ENV-239</t>
        </is>
      </c>
      <c r="F369" s="52" t="n">
        <v>2</v>
      </c>
      <c r="G369" s="54" t="n">
        <v>0.0850000009</v>
      </c>
      <c r="H369" s="54" t="n">
        <v>0.0850000009</v>
      </c>
      <c r="I369" s="54" t="n">
        <v>0.90807879</v>
      </c>
      <c r="J369" s="54" t="n">
        <v>-45.409771</v>
      </c>
      <c r="K369" s="54" t="n">
        <v>75.7690887</v>
      </c>
      <c r="L369" s="54" t="n">
        <v>0</v>
      </c>
      <c r="M369" s="54" t="n">
        <v>0.308968484</v>
      </c>
      <c r="N369" s="54" t="n">
        <v>1.5558424</v>
      </c>
      <c r="O369" s="54" t="n">
        <v>0.0783584118</v>
      </c>
      <c r="P369" s="52" t="inlineStr">
        <is>
          <t>Gouraud</t>
        </is>
      </c>
      <c r="Q369" s="52" t="inlineStr">
        <is>
          <t>Bark</t>
        </is>
      </c>
      <c r="R369" s="54" t="n">
        <v>0.9</v>
      </c>
      <c r="S369" s="54" t="n">
        <v>0</v>
      </c>
      <c r="T369" s="54" t="n">
        <v>0.18</v>
      </c>
      <c r="U369" s="54" t="n">
        <v>0</v>
      </c>
      <c r="V369" s="52" t="inlineStr">
        <is>
          <t>No</t>
        </is>
      </c>
      <c r="W369" s="52" t="inlineStr">
        <is>
          <t>Yes</t>
        </is>
      </c>
      <c r="X369" s="52" t="inlineStr">
        <is>
          <t>-</t>
        </is>
      </c>
      <c r="Y369" s="52" t="inlineStr">
        <is>
          <t>Branch</t>
        </is>
      </c>
    </row>
    <row r="370" outlineLevel="1">
      <c r="A370" s="52" t="inlineStr">
        <is>
          <t>ENV-242</t>
        </is>
      </c>
      <c r="B370" s="52" t="inlineStr">
        <is>
          <t>Environment</t>
        </is>
      </c>
      <c r="C370" s="58" t="inlineStr">
        <is>
          <t>Cylinder</t>
        </is>
      </c>
      <c r="D370" s="60" t="inlineStr">
        <is>
          <t>Limb</t>
        </is>
      </c>
      <c r="E370" s="52" t="inlineStr">
        <is>
          <t>ENV-239</t>
        </is>
      </c>
      <c r="F370" s="52" t="n">
        <v>2</v>
      </c>
      <c r="G370" s="54" t="n">
        <v>0.0850000009</v>
      </c>
      <c r="H370" s="54" t="n">
        <v>0.0850000009</v>
      </c>
      <c r="I370" s="54" t="n">
        <v>0.892324507</v>
      </c>
      <c r="J370" s="54" t="n">
        <v>-44.4038048</v>
      </c>
      <c r="K370" s="54" t="n">
        <v>-35.3606491</v>
      </c>
      <c r="L370" s="54" t="n">
        <v>0</v>
      </c>
      <c r="M370" s="54" t="n">
        <v>-0.18446739</v>
      </c>
      <c r="N370" s="54" t="n">
        <v>1.54468465</v>
      </c>
      <c r="O370" s="54" t="n">
        <v>0.25994873</v>
      </c>
      <c r="P370" s="52" t="inlineStr">
        <is>
          <t>Gouraud</t>
        </is>
      </c>
      <c r="Q370" s="52" t="inlineStr">
        <is>
          <t>Bark</t>
        </is>
      </c>
      <c r="R370" s="54" t="n">
        <v>0.9</v>
      </c>
      <c r="S370" s="54" t="n">
        <v>0</v>
      </c>
      <c r="T370" s="54" t="n">
        <v>0.18</v>
      </c>
      <c r="U370" s="54" t="n">
        <v>0</v>
      </c>
      <c r="V370" s="52" t="inlineStr">
        <is>
          <t>No</t>
        </is>
      </c>
      <c r="W370" s="52" t="inlineStr">
        <is>
          <t>Yes</t>
        </is>
      </c>
      <c r="X370" s="52" t="inlineStr">
        <is>
          <t>-</t>
        </is>
      </c>
      <c r="Y370" s="52" t="inlineStr">
        <is>
          <t>Branch</t>
        </is>
      </c>
    </row>
    <row r="371" outlineLevel="1">
      <c r="A371" s="52" t="inlineStr">
        <is>
          <t>ENV-243</t>
        </is>
      </c>
      <c r="B371" s="52" t="inlineStr">
        <is>
          <t>Environment</t>
        </is>
      </c>
      <c r="C371" s="58" t="inlineStr">
        <is>
          <t>Cylinder</t>
        </is>
      </c>
      <c r="D371" s="60" t="inlineStr">
        <is>
          <t>Limb</t>
        </is>
      </c>
      <c r="E371" s="52" t="inlineStr">
        <is>
          <t>ENV-239</t>
        </is>
      </c>
      <c r="F371" s="52" t="n">
        <v>2</v>
      </c>
      <c r="G371" s="54" t="n">
        <v>0.0850000009</v>
      </c>
      <c r="H371" s="54" t="n">
        <v>0.0850000009</v>
      </c>
      <c r="I371" s="54" t="n">
        <v>0.919593811</v>
      </c>
      <c r="J371" s="54" t="n">
        <v>-46.1127968</v>
      </c>
      <c r="K371" s="54" t="n">
        <v>-159.050858</v>
      </c>
      <c r="L371" s="54" t="n">
        <v>0</v>
      </c>
      <c r="M371" s="54" t="n">
        <v>-0.113965616</v>
      </c>
      <c r="N371" s="54" t="n">
        <v>1.56387854</v>
      </c>
      <c r="O371" s="54" t="n">
        <v>-0.29768005</v>
      </c>
      <c r="P371" s="52" t="inlineStr">
        <is>
          <t>Gouraud</t>
        </is>
      </c>
      <c r="Q371" s="52" t="inlineStr">
        <is>
          <t>Bark</t>
        </is>
      </c>
      <c r="R371" s="54" t="n">
        <v>0.9</v>
      </c>
      <c r="S371" s="54" t="n">
        <v>0</v>
      </c>
      <c r="T371" s="54" t="n">
        <v>0.18</v>
      </c>
      <c r="U371" s="54" t="n">
        <v>0</v>
      </c>
      <c r="V371" s="52" t="inlineStr">
        <is>
          <t>No</t>
        </is>
      </c>
      <c r="W371" s="52" t="inlineStr">
        <is>
          <t>Yes</t>
        </is>
      </c>
      <c r="X371" s="52" t="inlineStr">
        <is>
          <t>-</t>
        </is>
      </c>
      <c r="Y371" s="52" t="inlineStr">
        <is>
          <t>Branch</t>
        </is>
      </c>
    </row>
    <row r="372" outlineLevel="1">
      <c r="A372" s="52" t="inlineStr">
        <is>
          <t>ENV-244</t>
        </is>
      </c>
      <c r="B372" s="52" t="inlineStr">
        <is>
          <t>Environment</t>
        </is>
      </c>
      <c r="C372" s="59" t="inlineStr">
        <is>
          <t>Sphere</t>
        </is>
      </c>
      <c r="D372" s="60" t="inlineStr">
        <is>
          <t>Canopy clump</t>
        </is>
      </c>
      <c r="E372" s="52" t="inlineStr">
        <is>
          <t>ENV-239</t>
        </is>
      </c>
      <c r="F372" s="52" t="n">
        <v>2</v>
      </c>
      <c r="G372" s="54" t="n">
        <v>0.969947338</v>
      </c>
      <c r="H372" s="54" t="n">
        <v>0.824455261</v>
      </c>
      <c r="I372" s="54" t="n">
        <v>0.969947338</v>
      </c>
      <c r="J372" s="54" t="n">
        <v>0</v>
      </c>
      <c r="K372" s="54" t="n">
        <v>6.60115242</v>
      </c>
      <c r="L372" s="54" t="n">
        <v>0</v>
      </c>
      <c r="M372" s="54" t="n">
        <v>0.283649057</v>
      </c>
      <c r="N372" s="54" t="n">
        <v>2.77043343</v>
      </c>
      <c r="O372" s="54" t="n">
        <v>0.0598833412</v>
      </c>
      <c r="P372" s="52" t="inlineStr">
        <is>
          <t>Gouraud</t>
        </is>
      </c>
      <c r="Q372" s="52" t="inlineStr">
        <is>
          <t>Foliage</t>
        </is>
      </c>
      <c r="R372" s="54" t="n">
        <v>0.7</v>
      </c>
      <c r="S372" s="54" t="n">
        <v>0</v>
      </c>
      <c r="T372" s="54" t="n">
        <v>0.12</v>
      </c>
      <c r="U372" s="54" t="n">
        <v>0</v>
      </c>
      <c r="V372" s="52" t="inlineStr">
        <is>
          <t>Yes</t>
        </is>
      </c>
      <c r="W372" s="52" t="inlineStr">
        <is>
          <t>Yes</t>
        </is>
      </c>
      <c r="X372" s="52" t="inlineStr">
        <is>
          <t>-</t>
        </is>
      </c>
      <c r="Y372" s="52" t="inlineStr">
        <is>
          <t>Foliage clump</t>
        </is>
      </c>
    </row>
    <row r="373" outlineLevel="1">
      <c r="A373" s="52" t="inlineStr">
        <is>
          <t>ENV-245</t>
        </is>
      </c>
      <c r="B373" s="52" t="inlineStr">
        <is>
          <t>Environment</t>
        </is>
      </c>
      <c r="C373" s="59" t="inlineStr">
        <is>
          <t>Sphere</t>
        </is>
      </c>
      <c r="D373" s="60" t="inlineStr">
        <is>
          <t>Canopy clump</t>
        </is>
      </c>
      <c r="E373" s="52" t="inlineStr">
        <is>
          <t>ENV-239</t>
        </is>
      </c>
      <c r="F373" s="52" t="n">
        <v>2</v>
      </c>
      <c r="G373" s="54" t="n">
        <v>0.824063778</v>
      </c>
      <c r="H373" s="54" t="n">
        <v>0.700454235</v>
      </c>
      <c r="I373" s="54" t="n">
        <v>0.824063778</v>
      </c>
      <c r="J373" s="54" t="n">
        <v>0</v>
      </c>
      <c r="K373" s="54" t="n">
        <v>12.0993376</v>
      </c>
      <c r="L373" s="54" t="n">
        <v>0</v>
      </c>
      <c r="M373" s="54" t="n">
        <v>-0.430208057</v>
      </c>
      <c r="N373" s="54" t="n">
        <v>2.68429995</v>
      </c>
      <c r="O373" s="54" t="n">
        <v>0.222848117</v>
      </c>
      <c r="P373" s="52" t="inlineStr">
        <is>
          <t>Gouraud</t>
        </is>
      </c>
      <c r="Q373" s="52" t="inlineStr">
        <is>
          <t>Foliage</t>
        </is>
      </c>
      <c r="R373" s="54" t="n">
        <v>0.7</v>
      </c>
      <c r="S373" s="54" t="n">
        <v>0</v>
      </c>
      <c r="T373" s="54" t="n">
        <v>0.12</v>
      </c>
      <c r="U373" s="54" t="n">
        <v>0</v>
      </c>
      <c r="V373" s="52" t="inlineStr">
        <is>
          <t>Yes</t>
        </is>
      </c>
      <c r="W373" s="52" t="inlineStr">
        <is>
          <t>Yes</t>
        </is>
      </c>
      <c r="X373" s="52" t="inlineStr">
        <is>
          <t>-</t>
        </is>
      </c>
      <c r="Y373" s="52" t="inlineStr">
        <is>
          <t>Foliage clump</t>
        </is>
      </c>
    </row>
    <row r="374" outlineLevel="1">
      <c r="A374" s="52" t="inlineStr">
        <is>
          <t>ENV-246</t>
        </is>
      </c>
      <c r="B374" s="52" t="inlineStr">
        <is>
          <t>Environment</t>
        </is>
      </c>
      <c r="C374" s="59" t="inlineStr">
        <is>
          <t>Sphere</t>
        </is>
      </c>
      <c r="D374" s="60" t="inlineStr">
        <is>
          <t>Canopy clump</t>
        </is>
      </c>
      <c r="E374" s="52" t="inlineStr">
        <is>
          <t>ENV-239</t>
        </is>
      </c>
      <c r="F374" s="52" t="n">
        <v>2</v>
      </c>
      <c r="G374" s="54" t="n">
        <v>0.85426563</v>
      </c>
      <c r="H374" s="54" t="n">
        <v>0.726125777</v>
      </c>
      <c r="I374" s="54" t="n">
        <v>0.85426563</v>
      </c>
      <c r="J374" s="54" t="n">
        <v>0</v>
      </c>
      <c r="K374" s="54" t="n">
        <v>49.7648697</v>
      </c>
      <c r="L374" s="54" t="n">
        <v>0</v>
      </c>
      <c r="M374" s="54" t="n">
        <v>0.128466323</v>
      </c>
      <c r="N374" s="54" t="n">
        <v>2.5981667</v>
      </c>
      <c r="O374" s="54" t="n">
        <v>-0.5880050060000001</v>
      </c>
      <c r="P374" s="52" t="inlineStr">
        <is>
          <t>Gouraud</t>
        </is>
      </c>
      <c r="Q374" s="52" t="inlineStr">
        <is>
          <t>Foliage</t>
        </is>
      </c>
      <c r="R374" s="54" t="n">
        <v>0.7</v>
      </c>
      <c r="S374" s="54" t="n">
        <v>0</v>
      </c>
      <c r="T374" s="54" t="n">
        <v>0.12</v>
      </c>
      <c r="U374" s="54" t="n">
        <v>0</v>
      </c>
      <c r="V374" s="52" t="inlineStr">
        <is>
          <t>Yes</t>
        </is>
      </c>
      <c r="W374" s="52" t="inlineStr">
        <is>
          <t>Yes</t>
        </is>
      </c>
      <c r="X374" s="52" t="inlineStr">
        <is>
          <t>-</t>
        </is>
      </c>
      <c r="Y374" s="52" t="inlineStr">
        <is>
          <t>Foliage clump</t>
        </is>
      </c>
    </row>
    <row r="375" outlineLevel="1">
      <c r="A375" s="52" t="inlineStr">
        <is>
          <t>ENV-247</t>
        </is>
      </c>
      <c r="B375" s="52" t="inlineStr">
        <is>
          <t>Environment</t>
        </is>
      </c>
      <c r="C375" s="59" t="inlineStr">
        <is>
          <t>Sphere</t>
        </is>
      </c>
      <c r="D375" s="60" t="inlineStr">
        <is>
          <t>Canopy clump</t>
        </is>
      </c>
      <c r="E375" s="52" t="inlineStr">
        <is>
          <t>ENV-239</t>
        </is>
      </c>
      <c r="F375" s="52" t="n">
        <v>2</v>
      </c>
      <c r="G375" s="54" t="n">
        <v>1.04353797</v>
      </c>
      <c r="H375" s="54" t="n">
        <v>0.8870072959999999</v>
      </c>
      <c r="I375" s="54" t="n">
        <v>1.04353797</v>
      </c>
      <c r="J375" s="54" t="n">
        <v>0</v>
      </c>
      <c r="K375" s="54" t="n">
        <v>219.631577</v>
      </c>
      <c r="L375" s="54" t="n">
        <v>0</v>
      </c>
      <c r="M375" s="54" t="n">
        <v>0.510612905</v>
      </c>
      <c r="N375" s="54" t="n">
        <v>2.51203346</v>
      </c>
      <c r="O375" s="54" t="n">
        <v>0.453714669</v>
      </c>
      <c r="P375" s="52" t="inlineStr">
        <is>
          <t>Gouraud</t>
        </is>
      </c>
      <c r="Q375" s="52" t="inlineStr">
        <is>
          <t>Foliage</t>
        </is>
      </c>
      <c r="R375" s="54" t="n">
        <v>0.7</v>
      </c>
      <c r="S375" s="54" t="n">
        <v>0</v>
      </c>
      <c r="T375" s="54" t="n">
        <v>0.12</v>
      </c>
      <c r="U375" s="54" t="n">
        <v>0</v>
      </c>
      <c r="V375" s="52" t="inlineStr">
        <is>
          <t>Yes</t>
        </is>
      </c>
      <c r="W375" s="52" t="inlineStr">
        <is>
          <t>Yes</t>
        </is>
      </c>
      <c r="X375" s="52" t="inlineStr">
        <is>
          <t>-</t>
        </is>
      </c>
      <c r="Y375" s="52" t="inlineStr">
        <is>
          <t>Foliage clump</t>
        </is>
      </c>
    </row>
    <row r="376" outlineLevel="1">
      <c r="A376" s="52" t="inlineStr">
        <is>
          <t>ENV-248</t>
        </is>
      </c>
      <c r="B376" s="52" t="inlineStr">
        <is>
          <t>Environment</t>
        </is>
      </c>
      <c r="C376" s="59" t="inlineStr">
        <is>
          <t>Sphere</t>
        </is>
      </c>
      <c r="D376" s="60" t="inlineStr">
        <is>
          <t>Canopy clump</t>
        </is>
      </c>
      <c r="E376" s="52" t="inlineStr">
        <is>
          <t>ENV-239</t>
        </is>
      </c>
      <c r="F376" s="52" t="n">
        <v>2</v>
      </c>
      <c r="G376" s="54" t="n">
        <v>0.916808963</v>
      </c>
      <c r="H376" s="54" t="n">
        <v>0.779287636</v>
      </c>
      <c r="I376" s="54" t="n">
        <v>0.916808963</v>
      </c>
      <c r="J376" s="54" t="n">
        <v>0</v>
      </c>
      <c r="K376" s="54" t="n">
        <v>142.483765</v>
      </c>
      <c r="L376" s="54" t="n">
        <v>0</v>
      </c>
      <c r="M376" s="54" t="n">
        <v>-0.73082298</v>
      </c>
      <c r="N376" s="54" t="n">
        <v>2.42589998</v>
      </c>
      <c r="O376" s="54" t="n">
        <v>-0.11672648</v>
      </c>
      <c r="P376" s="52" t="inlineStr">
        <is>
          <t>Gouraud</t>
        </is>
      </c>
      <c r="Q376" s="52" t="inlineStr">
        <is>
          <t>Foliage</t>
        </is>
      </c>
      <c r="R376" s="54" t="n">
        <v>0.7</v>
      </c>
      <c r="S376" s="54" t="n">
        <v>0</v>
      </c>
      <c r="T376" s="54" t="n">
        <v>0.12</v>
      </c>
      <c r="U376" s="54" t="n">
        <v>0</v>
      </c>
      <c r="V376" s="52" t="inlineStr">
        <is>
          <t>Yes</t>
        </is>
      </c>
      <c r="W376" s="52" t="inlineStr">
        <is>
          <t>Yes</t>
        </is>
      </c>
      <c r="X376" s="52" t="inlineStr">
        <is>
          <t>-</t>
        </is>
      </c>
      <c r="Y376" s="52" t="inlineStr">
        <is>
          <t>Foliage clump</t>
        </is>
      </c>
    </row>
    <row r="377" outlineLevel="1">
      <c r="A377" s="52" t="inlineStr">
        <is>
          <t>ENV-249</t>
        </is>
      </c>
      <c r="B377" s="52" t="inlineStr">
        <is>
          <t>Environment</t>
        </is>
      </c>
      <c r="C377" s="59" t="inlineStr">
        <is>
          <t>Sphere</t>
        </is>
      </c>
      <c r="D377" s="60" t="inlineStr">
        <is>
          <t>Canopy clump</t>
        </is>
      </c>
      <c r="E377" s="52" t="inlineStr">
        <is>
          <t>ENV-239</t>
        </is>
      </c>
      <c r="F377" s="52" t="n">
        <v>2</v>
      </c>
      <c r="G377" s="54" t="n">
        <v>0.8989067670000001</v>
      </c>
      <c r="H377" s="54" t="n">
        <v>0.764070749</v>
      </c>
      <c r="I377" s="54" t="n">
        <v>0.8989067670000001</v>
      </c>
      <c r="J377" s="54" t="n">
        <v>0</v>
      </c>
      <c r="K377" s="54" t="n">
        <v>260.708557</v>
      </c>
      <c r="L377" s="54" t="n">
        <v>0</v>
      </c>
      <c r="M377" s="54" t="n">
        <v>0.697436213</v>
      </c>
      <c r="N377" s="54" t="n">
        <v>2.33976674</v>
      </c>
      <c r="O377" s="54" t="n">
        <v>-0.34535563</v>
      </c>
      <c r="P377" s="52" t="inlineStr">
        <is>
          <t>Gouraud</t>
        </is>
      </c>
      <c r="Q377" s="52" t="inlineStr">
        <is>
          <t>Foliage</t>
        </is>
      </c>
      <c r="R377" s="54" t="n">
        <v>0.7</v>
      </c>
      <c r="S377" s="54" t="n">
        <v>0</v>
      </c>
      <c r="T377" s="54" t="n">
        <v>0.12</v>
      </c>
      <c r="U377" s="54" t="n">
        <v>0</v>
      </c>
      <c r="V377" s="52" t="inlineStr">
        <is>
          <t>Yes</t>
        </is>
      </c>
      <c r="W377" s="52" t="inlineStr">
        <is>
          <t>Yes</t>
        </is>
      </c>
      <c r="X377" s="52" t="inlineStr">
        <is>
          <t>-</t>
        </is>
      </c>
      <c r="Y377" s="52" t="inlineStr">
        <is>
          <t>Foliage clump</t>
        </is>
      </c>
    </row>
    <row r="378" outlineLevel="1">
      <c r="A378" s="52" t="inlineStr">
        <is>
          <t>ENV-250</t>
        </is>
      </c>
      <c r="B378" s="52" t="inlineStr">
        <is>
          <t>Environment</t>
        </is>
      </c>
      <c r="C378" s="59" t="inlineStr">
        <is>
          <t>Sphere</t>
        </is>
      </c>
      <c r="D378" s="60" t="inlineStr">
        <is>
          <t>Canopy clump</t>
        </is>
      </c>
      <c r="E378" s="52" t="inlineStr">
        <is>
          <t>ENV-239</t>
        </is>
      </c>
      <c r="F378" s="52" t="n">
        <v>2</v>
      </c>
      <c r="G378" s="54" t="n">
        <v>0.991368055</v>
      </c>
      <c r="H378" s="54" t="n">
        <v>0.842662871</v>
      </c>
      <c r="I378" s="54" t="n">
        <v>0.991368055</v>
      </c>
      <c r="J378" s="54" t="n">
        <v>0</v>
      </c>
      <c r="K378" s="54" t="n">
        <v>114.866501</v>
      </c>
      <c r="L378" s="54" t="n">
        <v>0</v>
      </c>
      <c r="M378" s="54" t="n">
        <v>-0.137421057</v>
      </c>
      <c r="N378" s="54" t="n">
        <v>2.25363326</v>
      </c>
      <c r="O378" s="54" t="n">
        <v>0.788403153</v>
      </c>
      <c r="P378" s="52" t="inlineStr">
        <is>
          <t>Gouraud</t>
        </is>
      </c>
      <c r="Q378" s="52" t="inlineStr">
        <is>
          <t>Foliage</t>
        </is>
      </c>
      <c r="R378" s="54" t="n">
        <v>0.7</v>
      </c>
      <c r="S378" s="54" t="n">
        <v>0</v>
      </c>
      <c r="T378" s="54" t="n">
        <v>0.12</v>
      </c>
      <c r="U378" s="54" t="n">
        <v>0</v>
      </c>
      <c r="V378" s="52" t="inlineStr">
        <is>
          <t>Yes</t>
        </is>
      </c>
      <c r="W378" s="52" t="inlineStr">
        <is>
          <t>Yes</t>
        </is>
      </c>
      <c r="X378" s="52" t="inlineStr">
        <is>
          <t>-</t>
        </is>
      </c>
      <c r="Y378" s="52" t="inlineStr">
        <is>
          <t>Foliage clump</t>
        </is>
      </c>
    </row>
    <row r="379" outlineLevel="1">
      <c r="A379" s="52" t="inlineStr">
        <is>
          <t>ENV-251</t>
        </is>
      </c>
      <c r="B379" s="52" t="inlineStr">
        <is>
          <t>Environment</t>
        </is>
      </c>
      <c r="C379" s="59" t="inlineStr">
        <is>
          <t>Sphere</t>
        </is>
      </c>
      <c r="D379" s="60" t="inlineStr">
        <is>
          <t>Canopy clump</t>
        </is>
      </c>
      <c r="E379" s="52" t="inlineStr">
        <is>
          <t>ENV-239</t>
        </is>
      </c>
      <c r="F379" s="52" t="n">
        <v>2</v>
      </c>
      <c r="G379" s="54" t="n">
        <v>0.948428214</v>
      </c>
      <c r="H379" s="54" t="n">
        <v>0.806164026</v>
      </c>
      <c r="I379" s="54" t="n">
        <v>0.948428214</v>
      </c>
      <c r="J379" s="54" t="n">
        <v>0</v>
      </c>
      <c r="K379" s="54" t="n">
        <v>147.84169</v>
      </c>
      <c r="L379" s="54" t="n">
        <v>0</v>
      </c>
      <c r="M379" s="54" t="n">
        <v>-0.448173612</v>
      </c>
      <c r="N379" s="54" t="n">
        <v>2.16750002</v>
      </c>
      <c r="O379" s="54" t="n">
        <v>-0.671711743</v>
      </c>
      <c r="P379" s="52" t="inlineStr">
        <is>
          <t>Gouraud</t>
        </is>
      </c>
      <c r="Q379" s="52" t="inlineStr">
        <is>
          <t>Foliage</t>
        </is>
      </c>
      <c r="R379" s="54" t="n">
        <v>0.7</v>
      </c>
      <c r="S379" s="54" t="n">
        <v>0</v>
      </c>
      <c r="T379" s="54" t="n">
        <v>0.12</v>
      </c>
      <c r="U379" s="54" t="n">
        <v>0</v>
      </c>
      <c r="V379" s="52" t="inlineStr">
        <is>
          <t>Yes</t>
        </is>
      </c>
      <c r="W379" s="52" t="inlineStr">
        <is>
          <t>Yes</t>
        </is>
      </c>
      <c r="X379" s="52" t="inlineStr">
        <is>
          <t>-</t>
        </is>
      </c>
      <c r="Y379" s="52" t="inlineStr">
        <is>
          <t>Foliage clump</t>
        </is>
      </c>
    </row>
    <row r="380" outlineLevel="1">
      <c r="A380" s="52" t="inlineStr">
        <is>
          <t>ENV-252</t>
        </is>
      </c>
      <c r="B380" s="52" t="inlineStr">
        <is>
          <t>Environment</t>
        </is>
      </c>
      <c r="C380" s="59" t="inlineStr">
        <is>
          <t>Sphere</t>
        </is>
      </c>
      <c r="D380" s="60" t="inlineStr">
        <is>
          <t>Canopy clump</t>
        </is>
      </c>
      <c r="E380" s="52" t="inlineStr">
        <is>
          <t>ENV-239</t>
        </is>
      </c>
      <c r="F380" s="52" t="n">
        <v>2</v>
      </c>
      <c r="G380" s="54" t="n">
        <v>1.19275522</v>
      </c>
      <c r="H380" s="54" t="n">
        <v>1.01384199</v>
      </c>
      <c r="I380" s="54" t="n">
        <v>1.19275522</v>
      </c>
      <c r="J380" s="54" t="n">
        <v>0</v>
      </c>
      <c r="K380" s="54" t="n">
        <v>219.280045</v>
      </c>
      <c r="L380" s="54" t="n">
        <v>0</v>
      </c>
      <c r="M380" s="54" t="n">
        <v>0.7972102170000001</v>
      </c>
      <c r="N380" s="54" t="n">
        <v>2.08136678</v>
      </c>
      <c r="O380" s="54" t="n">
        <v>0.0701425895</v>
      </c>
      <c r="P380" s="52" t="inlineStr">
        <is>
          <t>Gouraud</t>
        </is>
      </c>
      <c r="Q380" s="52" t="inlineStr">
        <is>
          <t>Foliage</t>
        </is>
      </c>
      <c r="R380" s="54" t="n">
        <v>0.7</v>
      </c>
      <c r="S380" s="54" t="n">
        <v>0</v>
      </c>
      <c r="T380" s="54" t="n">
        <v>0.12</v>
      </c>
      <c r="U380" s="54" t="n">
        <v>0</v>
      </c>
      <c r="V380" s="52" t="inlineStr">
        <is>
          <t>Yes</t>
        </is>
      </c>
      <c r="W380" s="52" t="inlineStr">
        <is>
          <t>Yes</t>
        </is>
      </c>
      <c r="X380" s="52" t="inlineStr">
        <is>
          <t>-</t>
        </is>
      </c>
      <c r="Y380" s="52" t="inlineStr">
        <is>
          <t>Foliage clump</t>
        </is>
      </c>
    </row>
    <row r="381" outlineLevel="1">
      <c r="A381" s="52" t="inlineStr">
        <is>
          <t>ENV-253</t>
        </is>
      </c>
      <c r="B381" s="52" t="inlineStr">
        <is>
          <t>Environment</t>
        </is>
      </c>
      <c r="C381" s="59" t="inlineStr">
        <is>
          <t>Sphere</t>
        </is>
      </c>
      <c r="D381" s="60" t="inlineStr">
        <is>
          <t>Canopy clump</t>
        </is>
      </c>
      <c r="E381" s="52" t="inlineStr">
        <is>
          <t>ENV-239</t>
        </is>
      </c>
      <c r="F381" s="52" t="n">
        <v>2</v>
      </c>
      <c r="G381" s="54" t="n">
        <v>0.819000304</v>
      </c>
      <c r="H381" s="54" t="n">
        <v>0.696150303</v>
      </c>
      <c r="I381" s="54" t="n">
        <v>0.819000304</v>
      </c>
      <c r="J381" s="54" t="n">
        <v>0</v>
      </c>
      <c r="K381" s="54" t="n">
        <v>31.7233658</v>
      </c>
      <c r="L381" s="54" t="n">
        <v>0</v>
      </c>
      <c r="M381" s="54" t="n">
        <v>-0.649888515</v>
      </c>
      <c r="N381" s="54" t="n">
        <v>1.9952333</v>
      </c>
      <c r="O381" s="54" t="n">
        <v>0.428173751</v>
      </c>
      <c r="P381" s="52" t="inlineStr">
        <is>
          <t>Gouraud</t>
        </is>
      </c>
      <c r="Q381" s="52" t="inlineStr">
        <is>
          <t>Foliage</t>
        </is>
      </c>
      <c r="R381" s="54" t="n">
        <v>0.7</v>
      </c>
      <c r="S381" s="54" t="n">
        <v>0</v>
      </c>
      <c r="T381" s="54" t="n">
        <v>0.12</v>
      </c>
      <c r="U381" s="54" t="n">
        <v>0</v>
      </c>
      <c r="V381" s="52" t="inlineStr">
        <is>
          <t>Yes</t>
        </is>
      </c>
      <c r="W381" s="52" t="inlineStr">
        <is>
          <t>Yes</t>
        </is>
      </c>
      <c r="X381" s="52" t="inlineStr">
        <is>
          <t>-</t>
        </is>
      </c>
      <c r="Y381" s="52" t="inlineStr">
        <is>
          <t>Foliage clump</t>
        </is>
      </c>
    </row>
    <row r="382" outlineLevel="1">
      <c r="A382" s="52" t="inlineStr">
        <is>
          <t>ENV-254</t>
        </is>
      </c>
      <c r="B382" s="52" t="inlineStr">
        <is>
          <t>Environment</t>
        </is>
      </c>
      <c r="C382" s="59" t="inlineStr">
        <is>
          <t>Sphere</t>
        </is>
      </c>
      <c r="D382" s="60" t="inlineStr">
        <is>
          <t>Canopy clump</t>
        </is>
      </c>
      <c r="E382" s="52" t="inlineStr">
        <is>
          <t>ENV-239</t>
        </is>
      </c>
      <c r="F382" s="52" t="n">
        <v>2</v>
      </c>
      <c r="G382" s="54" t="n">
        <v>0.794022918</v>
      </c>
      <c r="H382" s="54" t="n">
        <v>0.674919486</v>
      </c>
      <c r="I382" s="54" t="n">
        <v>0.794022918</v>
      </c>
      <c r="J382" s="54" t="n">
        <v>0</v>
      </c>
      <c r="K382" s="54" t="n">
        <v>173.467148</v>
      </c>
      <c r="L382" s="54" t="n">
        <v>0</v>
      </c>
      <c r="M382" s="54" t="n">
        <v>0.496680915</v>
      </c>
      <c r="N382" s="54" t="n">
        <v>1.90910006</v>
      </c>
      <c r="O382" s="54" t="n">
        <v>-0.548666894</v>
      </c>
      <c r="P382" s="52" t="inlineStr">
        <is>
          <t>Gouraud</t>
        </is>
      </c>
      <c r="Q382" s="52" t="inlineStr">
        <is>
          <t>Foliage</t>
        </is>
      </c>
      <c r="R382" s="54" t="n">
        <v>0.7</v>
      </c>
      <c r="S382" s="54" t="n">
        <v>0</v>
      </c>
      <c r="T382" s="54" t="n">
        <v>0.12</v>
      </c>
      <c r="U382" s="54" t="n">
        <v>0</v>
      </c>
      <c r="V382" s="52" t="inlineStr">
        <is>
          <t>Yes</t>
        </is>
      </c>
      <c r="W382" s="52" t="inlineStr">
        <is>
          <t>Yes</t>
        </is>
      </c>
      <c r="X382" s="52" t="inlineStr">
        <is>
          <t>-</t>
        </is>
      </c>
      <c r="Y382" s="52" t="inlineStr">
        <is>
          <t>Foliage clump</t>
        </is>
      </c>
    </row>
    <row r="383" outlineLevel="1">
      <c r="A383" s="52" t="inlineStr">
        <is>
          <t>ENV-255</t>
        </is>
      </c>
      <c r="B383" s="52" t="inlineStr">
        <is>
          <t>Environment</t>
        </is>
      </c>
      <c r="C383" s="59" t="inlineStr">
        <is>
          <t>Sphere</t>
        </is>
      </c>
      <c r="D383" s="60" t="inlineStr">
        <is>
          <t>Canopy clump</t>
        </is>
      </c>
      <c r="E383" s="52" t="inlineStr">
        <is>
          <t>ENV-239</t>
        </is>
      </c>
      <c r="F383" s="52" t="n">
        <v>2</v>
      </c>
      <c r="G383" s="54" t="n">
        <v>0.95231241</v>
      </c>
      <c r="H383" s="54" t="n">
        <v>0.809465587</v>
      </c>
      <c r="I383" s="54" t="n">
        <v>0.95231241</v>
      </c>
      <c r="J383" s="54" t="n">
        <v>0</v>
      </c>
      <c r="K383" s="54" t="n">
        <v>321.803894</v>
      </c>
      <c r="L383" s="54" t="n">
        <v>0</v>
      </c>
      <c r="M383" s="54" t="n">
        <v>0.008639354260000001</v>
      </c>
      <c r="N383" s="54" t="n">
        <v>1.82296681</v>
      </c>
      <c r="O383" s="54" t="n">
        <v>0.683013797</v>
      </c>
      <c r="P383" s="52" t="inlineStr">
        <is>
          <t>Gouraud</t>
        </is>
      </c>
      <c r="Q383" s="52" t="inlineStr">
        <is>
          <t>Foliage</t>
        </is>
      </c>
      <c r="R383" s="54" t="n">
        <v>0.7</v>
      </c>
      <c r="S383" s="54" t="n">
        <v>0</v>
      </c>
      <c r="T383" s="54" t="n">
        <v>0.12</v>
      </c>
      <c r="U383" s="54" t="n">
        <v>0</v>
      </c>
      <c r="V383" s="52" t="inlineStr">
        <is>
          <t>Yes</t>
        </is>
      </c>
      <c r="W383" s="52" t="inlineStr">
        <is>
          <t>Yes</t>
        </is>
      </c>
      <c r="X383" s="52" t="inlineStr">
        <is>
          <t>-</t>
        </is>
      </c>
      <c r="Y383" s="52" t="inlineStr">
        <is>
          <t>Foliage clump</t>
        </is>
      </c>
    </row>
    <row r="384" outlineLevel="1">
      <c r="A384" s="52" t="inlineStr">
        <is>
          <t>ENV-256</t>
        </is>
      </c>
      <c r="B384" s="52" t="inlineStr">
        <is>
          <t>Environment</t>
        </is>
      </c>
      <c r="C384" s="59" t="inlineStr">
        <is>
          <t>Sphere</t>
        </is>
      </c>
      <c r="D384" s="60" t="inlineStr">
        <is>
          <t>Canopy low</t>
        </is>
      </c>
      <c r="E384" s="52" t="inlineStr">
        <is>
          <t>ENV-239</t>
        </is>
      </c>
      <c r="F384" s="52" t="n">
        <v>2</v>
      </c>
      <c r="G384" s="54" t="n">
        <v>1.61500001</v>
      </c>
      <c r="H384" s="54" t="n">
        <v>1.10500002</v>
      </c>
      <c r="I384" s="54" t="n">
        <v>1.61500001</v>
      </c>
      <c r="J384" s="54" t="n">
        <v>0</v>
      </c>
      <c r="K384" s="54" t="n">
        <v>0</v>
      </c>
      <c r="L384" s="54" t="n">
        <v>0</v>
      </c>
      <c r="M384" s="54" t="n">
        <v>0</v>
      </c>
      <c r="N384" s="54" t="n">
        <v>2.16750002</v>
      </c>
      <c r="O384" s="54" t="n">
        <v>0</v>
      </c>
      <c r="P384" s="52" t="inlineStr">
        <is>
          <t>Gouraud</t>
        </is>
      </c>
      <c r="Q384" s="52" t="inlineStr">
        <is>
          <t>Foliage</t>
        </is>
      </c>
      <c r="R384" s="54" t="n">
        <v>0.7</v>
      </c>
      <c r="S384" s="54" t="n">
        <v>0</v>
      </c>
      <c r="T384" s="54" t="n">
        <v>0.12</v>
      </c>
      <c r="U384" s="54" t="n">
        <v>0</v>
      </c>
      <c r="V384" s="52" t="inlineStr">
        <is>
          <t>Yes</t>
        </is>
      </c>
      <c r="W384" s="52" t="inlineStr">
        <is>
          <t>Yes</t>
        </is>
      </c>
      <c r="X384" s="52" t="inlineStr">
        <is>
          <t>-</t>
        </is>
      </c>
      <c r="Y384" s="52" t="inlineStr">
        <is>
          <t>Inner foliage</t>
        </is>
      </c>
    </row>
    <row r="385" outlineLevel="1">
      <c r="A385" s="52" t="inlineStr">
        <is>
          <t>ENV-257</t>
        </is>
      </c>
      <c r="B385" s="52" t="inlineStr">
        <is>
          <t>Environment</t>
        </is>
      </c>
      <c r="C385" s="59" t="inlineStr">
        <is>
          <t>Sphere</t>
        </is>
      </c>
      <c r="D385" s="60" t="inlineStr">
        <is>
          <t>Canopy top</t>
        </is>
      </c>
      <c r="E385" s="52" t="inlineStr">
        <is>
          <t>ENV-239</t>
        </is>
      </c>
      <c r="F385" s="52" t="n">
        <v>2</v>
      </c>
      <c r="G385" s="54" t="n">
        <v>1.10500002</v>
      </c>
      <c r="H385" s="54" t="n">
        <v>0.850000024</v>
      </c>
      <c r="I385" s="54" t="n">
        <v>1.10500002</v>
      </c>
      <c r="J385" s="54" t="n">
        <v>0</v>
      </c>
      <c r="K385" s="54" t="n">
        <v>0</v>
      </c>
      <c r="L385" s="54" t="n">
        <v>0</v>
      </c>
      <c r="M385" s="54" t="n">
        <v>0.0850000009</v>
      </c>
      <c r="N385" s="54" t="n">
        <v>2.67750001</v>
      </c>
      <c r="O385" s="54" t="n">
        <v>-0.0850000009</v>
      </c>
      <c r="P385" s="52" t="inlineStr">
        <is>
          <t>Gouraud</t>
        </is>
      </c>
      <c r="Q385" s="52" t="inlineStr">
        <is>
          <t>Foliage</t>
        </is>
      </c>
      <c r="R385" s="54" t="n">
        <v>0.7</v>
      </c>
      <c r="S385" s="54" t="n">
        <v>0</v>
      </c>
      <c r="T385" s="54" t="n">
        <v>0.12</v>
      </c>
      <c r="U385" s="54" t="n">
        <v>0</v>
      </c>
      <c r="V385" s="52" t="inlineStr">
        <is>
          <t>Yes</t>
        </is>
      </c>
      <c r="W385" s="52" t="inlineStr">
        <is>
          <t>Yes</t>
        </is>
      </c>
      <c r="X385" s="52" t="inlineStr">
        <is>
          <t>-</t>
        </is>
      </c>
      <c r="Y385" s="52" t="inlineStr">
        <is>
          <t>Inner foliage</t>
        </is>
      </c>
    </row>
    <row r="386" outlineLevel="1">
      <c r="A386" s="52" t="inlineStr">
        <is>
          <t>ENV-258</t>
        </is>
      </c>
      <c r="B386" s="52" t="inlineStr">
        <is>
          <t>Environment</t>
        </is>
      </c>
      <c r="C386" s="53" t="inlineStr">
        <is>
          <t>Group</t>
        </is>
      </c>
      <c r="D386" s="57" t="inlineStr">
        <is>
          <t>Tree</t>
        </is>
      </c>
      <c r="E386" s="52" t="inlineStr">
        <is>
          <t>ENV-00</t>
        </is>
      </c>
      <c r="F386" s="52" t="n">
        <v>1</v>
      </c>
      <c r="G386" s="54" t="n">
        <v>1</v>
      </c>
      <c r="H386" s="54" t="n">
        <v>1</v>
      </c>
      <c r="I386" s="54" t="n">
        <v>1</v>
      </c>
      <c r="J386" s="54" t="n">
        <v>0</v>
      </c>
      <c r="K386" s="54" t="n">
        <v>-170.199997</v>
      </c>
      <c r="L386" s="54" t="n">
        <v>0</v>
      </c>
      <c r="M386" s="54" t="n">
        <v>-4.5999999</v>
      </c>
      <c r="N386" s="54" t="n">
        <v>0.114870206</v>
      </c>
      <c r="O386" s="54" t="n">
        <v>-6.5999999</v>
      </c>
      <c r="P386" s="52" t="inlineStr">
        <is>
          <t>-</t>
        </is>
      </c>
      <c r="Q386" s="52" t="inlineStr">
        <is>
          <t>Plain</t>
        </is>
      </c>
      <c r="R386" s="54" t="n">
        <v>0.5</v>
      </c>
      <c r="S386" s="54" t="n">
        <v>0</v>
      </c>
      <c r="T386" s="54" t="n">
        <v>0.2</v>
      </c>
      <c r="U386" s="54" t="n">
        <v>0</v>
      </c>
      <c r="V386" s="52" t="inlineStr">
        <is>
          <t>No</t>
        </is>
      </c>
      <c r="W386" s="52" t="inlineStr">
        <is>
          <t>Yes</t>
        </is>
      </c>
      <c r="X386" s="52" t="inlineStr">
        <is>
          <t>-</t>
        </is>
      </c>
      <c r="Y386" s="52" t="inlineStr">
        <is>
          <t>Broadleaf tree = trunk + limbs + clustered foliage clumps</t>
        </is>
      </c>
    </row>
    <row r="387" outlineLevel="1">
      <c r="A387" s="52" t="inlineStr">
        <is>
          <t>ENV-259</t>
        </is>
      </c>
      <c r="B387" s="52" t="inlineStr">
        <is>
          <t>Environment</t>
        </is>
      </c>
      <c r="C387" s="58" t="inlineStr">
        <is>
          <t>Cylinder</t>
        </is>
      </c>
      <c r="D387" s="60" t="inlineStr">
        <is>
          <t>Trunk</t>
        </is>
      </c>
      <c r="E387" s="52" t="inlineStr">
        <is>
          <t>ENV-258</t>
        </is>
      </c>
      <c r="F387" s="52" t="n">
        <v>2</v>
      </c>
      <c r="G387" s="54" t="n">
        <v>0.241999999</v>
      </c>
      <c r="H387" s="54" t="n">
        <v>0.241999999</v>
      </c>
      <c r="I387" s="54" t="n">
        <v>2.08999991</v>
      </c>
      <c r="J387" s="54" t="n">
        <v>90</v>
      </c>
      <c r="K387" s="54" t="n">
        <v>0</v>
      </c>
      <c r="L387" s="54" t="n">
        <v>0</v>
      </c>
      <c r="M387" s="54" t="n">
        <v>0</v>
      </c>
      <c r="N387" s="54" t="n">
        <v>1.04499996</v>
      </c>
      <c r="O387" s="54" t="n">
        <v>0</v>
      </c>
      <c r="P387" s="52" t="inlineStr">
        <is>
          <t>Gouraud</t>
        </is>
      </c>
      <c r="Q387" s="52" t="inlineStr">
        <is>
          <t>Bark</t>
        </is>
      </c>
      <c r="R387" s="54" t="n">
        <v>0.9</v>
      </c>
      <c r="S387" s="54" t="n">
        <v>0</v>
      </c>
      <c r="T387" s="54" t="n">
        <v>0.18</v>
      </c>
      <c r="U387" s="54" t="n">
        <v>0</v>
      </c>
      <c r="V387" s="52" t="inlineStr">
        <is>
          <t>Yes</t>
        </is>
      </c>
      <c r="W387" s="52" t="inlineStr">
        <is>
          <t>Yes</t>
        </is>
      </c>
      <c r="X387" s="52" t="inlineStr">
        <is>
          <t>-</t>
        </is>
      </c>
      <c r="Y387" s="52" t="inlineStr">
        <is>
          <t>Tree trunk</t>
        </is>
      </c>
    </row>
    <row r="388" outlineLevel="1">
      <c r="A388" s="52" t="inlineStr">
        <is>
          <t>ENV-260</t>
        </is>
      </c>
      <c r="B388" s="52" t="inlineStr">
        <is>
          <t>Environment</t>
        </is>
      </c>
      <c r="C388" s="58" t="inlineStr">
        <is>
          <t>Cylinder</t>
        </is>
      </c>
      <c r="D388" s="60" t="inlineStr">
        <is>
          <t>Limb</t>
        </is>
      </c>
      <c r="E388" s="52" t="inlineStr">
        <is>
          <t>ENV-258</t>
        </is>
      </c>
      <c r="F388" s="52" t="n">
        <v>2</v>
      </c>
      <c r="G388" s="54" t="n">
        <v>0.110000007</v>
      </c>
      <c r="H388" s="54" t="n">
        <v>0.110000007</v>
      </c>
      <c r="I388" s="54" t="n">
        <v>1.35376191</v>
      </c>
      <c r="J388" s="54" t="n">
        <v>-52.4529381</v>
      </c>
      <c r="K388" s="54" t="n">
        <v>93.8777237</v>
      </c>
      <c r="L388" s="54" t="n">
        <v>0</v>
      </c>
      <c r="M388" s="54" t="n">
        <v>0.411555648</v>
      </c>
      <c r="N388" s="54" t="n">
        <v>2.13166714</v>
      </c>
      <c r="O388" s="54" t="n">
        <v>-0.0278962608</v>
      </c>
      <c r="P388" s="52" t="inlineStr">
        <is>
          <t>Gouraud</t>
        </is>
      </c>
      <c r="Q388" s="52" t="inlineStr">
        <is>
          <t>Bark</t>
        </is>
      </c>
      <c r="R388" s="54" t="n">
        <v>0.9</v>
      </c>
      <c r="S388" s="54" t="n">
        <v>0</v>
      </c>
      <c r="T388" s="54" t="n">
        <v>0.18</v>
      </c>
      <c r="U388" s="54" t="n">
        <v>0</v>
      </c>
      <c r="V388" s="52" t="inlineStr">
        <is>
          <t>No</t>
        </is>
      </c>
      <c r="W388" s="52" t="inlineStr">
        <is>
          <t>Yes</t>
        </is>
      </c>
      <c r="X388" s="52" t="inlineStr">
        <is>
          <t>-</t>
        </is>
      </c>
      <c r="Y388" s="52" t="inlineStr">
        <is>
          <t>Branch</t>
        </is>
      </c>
    </row>
    <row r="389" outlineLevel="1">
      <c r="A389" s="52" t="inlineStr">
        <is>
          <t>ENV-261</t>
        </is>
      </c>
      <c r="B389" s="52" t="inlineStr">
        <is>
          <t>Environment</t>
        </is>
      </c>
      <c r="C389" s="58" t="inlineStr">
        <is>
          <t>Cylinder</t>
        </is>
      </c>
      <c r="D389" s="60" t="inlineStr">
        <is>
          <t>Limb</t>
        </is>
      </c>
      <c r="E389" s="52" t="inlineStr">
        <is>
          <t>ENV-258</t>
        </is>
      </c>
      <c r="F389" s="52" t="n">
        <v>2</v>
      </c>
      <c r="G389" s="54" t="n">
        <v>0.110000007</v>
      </c>
      <c r="H389" s="54" t="n">
        <v>0.110000007</v>
      </c>
      <c r="I389" s="54" t="n">
        <v>1.30229259</v>
      </c>
      <c r="J389" s="54" t="n">
        <v>-50.6913147</v>
      </c>
      <c r="K389" s="54" t="n">
        <v>-18.6530056</v>
      </c>
      <c r="L389" s="54" t="n">
        <v>0</v>
      </c>
      <c r="M389" s="54" t="n">
        <v>-0.131932333</v>
      </c>
      <c r="N389" s="54" t="n">
        <v>2.09882069</v>
      </c>
      <c r="O389" s="54" t="n">
        <v>0.390832573</v>
      </c>
      <c r="P389" s="52" t="inlineStr">
        <is>
          <t>Gouraud</t>
        </is>
      </c>
      <c r="Q389" s="52" t="inlineStr">
        <is>
          <t>Bark</t>
        </is>
      </c>
      <c r="R389" s="54" t="n">
        <v>0.9</v>
      </c>
      <c r="S389" s="54" t="n">
        <v>0</v>
      </c>
      <c r="T389" s="54" t="n">
        <v>0.18</v>
      </c>
      <c r="U389" s="54" t="n">
        <v>0</v>
      </c>
      <c r="V389" s="52" t="inlineStr">
        <is>
          <t>No</t>
        </is>
      </c>
      <c r="W389" s="52" t="inlineStr">
        <is>
          <t>Yes</t>
        </is>
      </c>
      <c r="X389" s="52" t="inlineStr">
        <is>
          <t>-</t>
        </is>
      </c>
      <c r="Y389" s="52" t="inlineStr">
        <is>
          <t>Branch</t>
        </is>
      </c>
    </row>
    <row r="390" outlineLevel="1">
      <c r="A390" s="52" t="inlineStr">
        <is>
          <t>ENV-262</t>
        </is>
      </c>
      <c r="B390" s="52" t="inlineStr">
        <is>
          <t>Environment</t>
        </is>
      </c>
      <c r="C390" s="58" t="inlineStr">
        <is>
          <t>Cylinder</t>
        </is>
      </c>
      <c r="D390" s="60" t="inlineStr">
        <is>
          <t>Limb</t>
        </is>
      </c>
      <c r="E390" s="52" t="inlineStr">
        <is>
          <t>ENV-258</t>
        </is>
      </c>
      <c r="F390" s="52" t="n">
        <v>2</v>
      </c>
      <c r="G390" s="54" t="n">
        <v>0.110000007</v>
      </c>
      <c r="H390" s="54" t="n">
        <v>0.110000007</v>
      </c>
      <c r="I390" s="54" t="n">
        <v>1.23843551</v>
      </c>
      <c r="J390" s="54" t="n">
        <v>-48.2283859</v>
      </c>
      <c r="K390" s="54" t="n">
        <v>-145.243835</v>
      </c>
      <c r="L390" s="54" t="n">
        <v>0</v>
      </c>
      <c r="M390" s="54" t="n">
        <v>-0.235160053</v>
      </c>
      <c r="N390" s="54" t="n">
        <v>2.05681658</v>
      </c>
      <c r="O390" s="54" t="n">
        <v>-0.338904113</v>
      </c>
      <c r="P390" s="52" t="inlineStr">
        <is>
          <t>Gouraud</t>
        </is>
      </c>
      <c r="Q390" s="52" t="inlineStr">
        <is>
          <t>Bark</t>
        </is>
      </c>
      <c r="R390" s="54" t="n">
        <v>0.9</v>
      </c>
      <c r="S390" s="54" t="n">
        <v>0</v>
      </c>
      <c r="T390" s="54" t="n">
        <v>0.18</v>
      </c>
      <c r="U390" s="54" t="n">
        <v>0</v>
      </c>
      <c r="V390" s="52" t="inlineStr">
        <is>
          <t>No</t>
        </is>
      </c>
      <c r="W390" s="52" t="inlineStr">
        <is>
          <t>Yes</t>
        </is>
      </c>
      <c r="X390" s="52" t="inlineStr">
        <is>
          <t>-</t>
        </is>
      </c>
      <c r="Y390" s="52" t="inlineStr">
        <is>
          <t>Branch</t>
        </is>
      </c>
    </row>
    <row r="391" outlineLevel="1">
      <c r="A391" s="52" t="inlineStr">
        <is>
          <t>ENV-263</t>
        </is>
      </c>
      <c r="B391" s="52" t="inlineStr">
        <is>
          <t>Environment</t>
        </is>
      </c>
      <c r="C391" s="59" t="inlineStr">
        <is>
          <t>Sphere</t>
        </is>
      </c>
      <c r="D391" s="60" t="inlineStr">
        <is>
          <t>Canopy clump</t>
        </is>
      </c>
      <c r="E391" s="52" t="inlineStr">
        <is>
          <t>ENV-258</t>
        </is>
      </c>
      <c r="F391" s="52" t="n">
        <v>2</v>
      </c>
      <c r="G391" s="54" t="n">
        <v>1.00027537</v>
      </c>
      <c r="H391" s="54" t="n">
        <v>0.850234091</v>
      </c>
      <c r="I391" s="54" t="n">
        <v>1.00027537</v>
      </c>
      <c r="J391" s="54" t="n">
        <v>0</v>
      </c>
      <c r="K391" s="54" t="n">
        <v>357.039581</v>
      </c>
      <c r="L391" s="54" t="n">
        <v>0</v>
      </c>
      <c r="M391" s="54" t="n">
        <v>0.374851555</v>
      </c>
      <c r="N391" s="54" t="n">
        <v>3.58526659</v>
      </c>
      <c r="O391" s="54" t="n">
        <v>0.015368145</v>
      </c>
      <c r="P391" s="52" t="inlineStr">
        <is>
          <t>Gouraud</t>
        </is>
      </c>
      <c r="Q391" s="52" t="inlineStr">
        <is>
          <t>Foliage</t>
        </is>
      </c>
      <c r="R391" s="54" t="n">
        <v>0.7</v>
      </c>
      <c r="S391" s="54" t="n">
        <v>0</v>
      </c>
      <c r="T391" s="54" t="n">
        <v>0.12</v>
      </c>
      <c r="U391" s="54" t="n">
        <v>0</v>
      </c>
      <c r="V391" s="52" t="inlineStr">
        <is>
          <t>Yes</t>
        </is>
      </c>
      <c r="W391" s="52" t="inlineStr">
        <is>
          <t>Yes</t>
        </is>
      </c>
      <c r="X391" s="52" t="inlineStr">
        <is>
          <t>-</t>
        </is>
      </c>
      <c r="Y391" s="52" t="inlineStr">
        <is>
          <t>Foliage clump</t>
        </is>
      </c>
    </row>
    <row r="392" outlineLevel="1">
      <c r="A392" s="52" t="inlineStr">
        <is>
          <t>ENV-264</t>
        </is>
      </c>
      <c r="B392" s="52" t="inlineStr">
        <is>
          <t>Environment</t>
        </is>
      </c>
      <c r="C392" s="59" t="inlineStr">
        <is>
          <t>Sphere</t>
        </is>
      </c>
      <c r="D392" s="60" t="inlineStr">
        <is>
          <t>Canopy clump</t>
        </is>
      </c>
      <c r="E392" s="52" t="inlineStr">
        <is>
          <t>ENV-258</t>
        </is>
      </c>
      <c r="F392" s="52" t="n">
        <v>2</v>
      </c>
      <c r="G392" s="54" t="n">
        <v>1.59694636</v>
      </c>
      <c r="H392" s="54" t="n">
        <v>1.35740447</v>
      </c>
      <c r="I392" s="54" t="n">
        <v>1.59694636</v>
      </c>
      <c r="J392" s="54" t="n">
        <v>0</v>
      </c>
      <c r="K392" s="54" t="n">
        <v>170.391937</v>
      </c>
      <c r="L392" s="54" t="n">
        <v>0</v>
      </c>
      <c r="M392" s="54" t="n">
        <v>-0.392652273</v>
      </c>
      <c r="N392" s="54" t="n">
        <v>3.47380018</v>
      </c>
      <c r="O392" s="54" t="n">
        <v>0.488828421</v>
      </c>
      <c r="P392" s="52" t="inlineStr">
        <is>
          <t>Gouraud</t>
        </is>
      </c>
      <c r="Q392" s="52" t="inlineStr">
        <is>
          <t>Foliage</t>
        </is>
      </c>
      <c r="R392" s="54" t="n">
        <v>0.7</v>
      </c>
      <c r="S392" s="54" t="n">
        <v>0</v>
      </c>
      <c r="T392" s="54" t="n">
        <v>0.12</v>
      </c>
      <c r="U392" s="54" t="n">
        <v>0</v>
      </c>
      <c r="V392" s="52" t="inlineStr">
        <is>
          <t>Yes</t>
        </is>
      </c>
      <c r="W392" s="52" t="inlineStr">
        <is>
          <t>Yes</t>
        </is>
      </c>
      <c r="X392" s="52" t="inlineStr">
        <is>
          <t>-</t>
        </is>
      </c>
      <c r="Y392" s="52" t="inlineStr">
        <is>
          <t>Foliage clump</t>
        </is>
      </c>
    </row>
    <row r="393" outlineLevel="1">
      <c r="A393" s="52" t="inlineStr">
        <is>
          <t>ENV-265</t>
        </is>
      </c>
      <c r="B393" s="52" t="inlineStr">
        <is>
          <t>Environment</t>
        </is>
      </c>
      <c r="C393" s="59" t="inlineStr">
        <is>
          <t>Sphere</t>
        </is>
      </c>
      <c r="D393" s="60" t="inlineStr">
        <is>
          <t>Canopy clump</t>
        </is>
      </c>
      <c r="E393" s="52" t="inlineStr">
        <is>
          <t>ENV-258</t>
        </is>
      </c>
      <c r="F393" s="52" t="n">
        <v>2</v>
      </c>
      <c r="G393" s="54" t="n">
        <v>1.6320076</v>
      </c>
      <c r="H393" s="54" t="n">
        <v>1.38720655</v>
      </c>
      <c r="I393" s="54" t="n">
        <v>1.6320076</v>
      </c>
      <c r="J393" s="54" t="n">
        <v>0</v>
      </c>
      <c r="K393" s="54" t="n">
        <v>147.799408</v>
      </c>
      <c r="L393" s="54" t="n">
        <v>0</v>
      </c>
      <c r="M393" s="54" t="n">
        <v>-0.09042083469999999</v>
      </c>
      <c r="N393" s="54" t="n">
        <v>3.3623333</v>
      </c>
      <c r="O393" s="54" t="n">
        <v>-0.773630857</v>
      </c>
      <c r="P393" s="52" t="inlineStr">
        <is>
          <t>Gouraud</t>
        </is>
      </c>
      <c r="Q393" s="52" t="inlineStr">
        <is>
          <t>Foliage</t>
        </is>
      </c>
      <c r="R393" s="54" t="n">
        <v>0.7</v>
      </c>
      <c r="S393" s="54" t="n">
        <v>0</v>
      </c>
      <c r="T393" s="54" t="n">
        <v>0.12</v>
      </c>
      <c r="U393" s="54" t="n">
        <v>0</v>
      </c>
      <c r="V393" s="52" t="inlineStr">
        <is>
          <t>Yes</t>
        </is>
      </c>
      <c r="W393" s="52" t="inlineStr">
        <is>
          <t>Yes</t>
        </is>
      </c>
      <c r="X393" s="52" t="inlineStr">
        <is>
          <t>-</t>
        </is>
      </c>
      <c r="Y393" s="52" t="inlineStr">
        <is>
          <t>Foliage clump</t>
        </is>
      </c>
    </row>
    <row r="394" outlineLevel="1">
      <c r="A394" s="52" t="inlineStr">
        <is>
          <t>ENV-266</t>
        </is>
      </c>
      <c r="B394" s="52" t="inlineStr">
        <is>
          <t>Environment</t>
        </is>
      </c>
      <c r="C394" s="59" t="inlineStr">
        <is>
          <t>Sphere</t>
        </is>
      </c>
      <c r="D394" s="60" t="inlineStr">
        <is>
          <t>Canopy clump</t>
        </is>
      </c>
      <c r="E394" s="52" t="inlineStr">
        <is>
          <t>ENV-258</t>
        </is>
      </c>
      <c r="F394" s="52" t="n">
        <v>2</v>
      </c>
      <c r="G394" s="54" t="n">
        <v>1.51833248</v>
      </c>
      <c r="H394" s="54" t="n">
        <v>1.29058266</v>
      </c>
      <c r="I394" s="54" t="n">
        <v>1.51833248</v>
      </c>
      <c r="J394" s="54" t="n">
        <v>0</v>
      </c>
      <c r="K394" s="54" t="n">
        <v>225.633896</v>
      </c>
      <c r="L394" s="54" t="n">
        <v>0</v>
      </c>
      <c r="M394" s="54" t="n">
        <v>0.52887857</v>
      </c>
      <c r="N394" s="54" t="n">
        <v>3.25086665</v>
      </c>
      <c r="O394" s="54" t="n">
        <v>0.70830214</v>
      </c>
      <c r="P394" s="52" t="inlineStr">
        <is>
          <t>Gouraud</t>
        </is>
      </c>
      <c r="Q394" s="52" t="inlineStr">
        <is>
          <t>Foliage</t>
        </is>
      </c>
      <c r="R394" s="54" t="n">
        <v>0.7</v>
      </c>
      <c r="S394" s="54" t="n">
        <v>0</v>
      </c>
      <c r="T394" s="54" t="n">
        <v>0.12</v>
      </c>
      <c r="U394" s="54" t="n">
        <v>0</v>
      </c>
      <c r="V394" s="52" t="inlineStr">
        <is>
          <t>Yes</t>
        </is>
      </c>
      <c r="W394" s="52" t="inlineStr">
        <is>
          <t>Yes</t>
        </is>
      </c>
      <c r="X394" s="52" t="inlineStr">
        <is>
          <t>-</t>
        </is>
      </c>
      <c r="Y394" s="52" t="inlineStr">
        <is>
          <t>Foliage clump</t>
        </is>
      </c>
    </row>
    <row r="395" outlineLevel="1">
      <c r="A395" s="52" t="inlineStr">
        <is>
          <t>ENV-267</t>
        </is>
      </c>
      <c r="B395" s="52" t="inlineStr">
        <is>
          <t>Environment</t>
        </is>
      </c>
      <c r="C395" s="59" t="inlineStr">
        <is>
          <t>Sphere</t>
        </is>
      </c>
      <c r="D395" s="60" t="inlineStr">
        <is>
          <t>Canopy clump</t>
        </is>
      </c>
      <c r="E395" s="52" t="inlineStr">
        <is>
          <t>ENV-258</t>
        </is>
      </c>
      <c r="F395" s="52" t="n">
        <v>2</v>
      </c>
      <c r="G395" s="54" t="n">
        <v>1.13730872</v>
      </c>
      <c r="H395" s="54" t="n">
        <v>0.966712415</v>
      </c>
      <c r="I395" s="54" t="n">
        <v>1.13730872</v>
      </c>
      <c r="J395" s="54" t="n">
        <v>0</v>
      </c>
      <c r="K395" s="54" t="n">
        <v>299.36795</v>
      </c>
      <c r="L395" s="54" t="n">
        <v>0</v>
      </c>
      <c r="M395" s="54" t="n">
        <v>-0.952125847</v>
      </c>
      <c r="N395" s="54" t="n">
        <v>3.13940001</v>
      </c>
      <c r="O395" s="54" t="n">
        <v>-0.103717111</v>
      </c>
      <c r="P395" s="52" t="inlineStr">
        <is>
          <t>Gouraud</t>
        </is>
      </c>
      <c r="Q395" s="52" t="inlineStr">
        <is>
          <t>Foliage</t>
        </is>
      </c>
      <c r="R395" s="54" t="n">
        <v>0.7</v>
      </c>
      <c r="S395" s="54" t="n">
        <v>0</v>
      </c>
      <c r="T395" s="54" t="n">
        <v>0.12</v>
      </c>
      <c r="U395" s="54" t="n">
        <v>0</v>
      </c>
      <c r="V395" s="52" t="inlineStr">
        <is>
          <t>Yes</t>
        </is>
      </c>
      <c r="W395" s="52" t="inlineStr">
        <is>
          <t>Yes</t>
        </is>
      </c>
      <c r="X395" s="52" t="inlineStr">
        <is>
          <t>-</t>
        </is>
      </c>
      <c r="Y395" s="52" t="inlineStr">
        <is>
          <t>Foliage clump</t>
        </is>
      </c>
    </row>
    <row r="396" outlineLevel="1">
      <c r="A396" s="52" t="inlineStr">
        <is>
          <t>ENV-268</t>
        </is>
      </c>
      <c r="B396" s="52" t="inlineStr">
        <is>
          <t>Environment</t>
        </is>
      </c>
      <c r="C396" s="59" t="inlineStr">
        <is>
          <t>Sphere</t>
        </is>
      </c>
      <c r="D396" s="60" t="inlineStr">
        <is>
          <t>Canopy clump</t>
        </is>
      </c>
      <c r="E396" s="52" t="inlineStr">
        <is>
          <t>ENV-258</t>
        </is>
      </c>
      <c r="F396" s="52" t="n">
        <v>2</v>
      </c>
      <c r="G396" s="54" t="n">
        <v>1.31952107</v>
      </c>
      <c r="H396" s="54" t="n">
        <v>1.121593</v>
      </c>
      <c r="I396" s="54" t="n">
        <v>1.31952107</v>
      </c>
      <c r="J396" s="54" t="n">
        <v>0</v>
      </c>
      <c r="K396" s="54" t="n">
        <v>258.376587</v>
      </c>
      <c r="L396" s="54" t="n">
        <v>0</v>
      </c>
      <c r="M396" s="54" t="n">
        <v>0.69995153</v>
      </c>
      <c r="N396" s="54" t="n">
        <v>3.02793336</v>
      </c>
      <c r="O396" s="54" t="n">
        <v>-0.724180698</v>
      </c>
      <c r="P396" s="52" t="inlineStr">
        <is>
          <t>Gouraud</t>
        </is>
      </c>
      <c r="Q396" s="52" t="inlineStr">
        <is>
          <t>Foliage</t>
        </is>
      </c>
      <c r="R396" s="54" t="n">
        <v>0.7</v>
      </c>
      <c r="S396" s="54" t="n">
        <v>0</v>
      </c>
      <c r="T396" s="54" t="n">
        <v>0.12</v>
      </c>
      <c r="U396" s="54" t="n">
        <v>0</v>
      </c>
      <c r="V396" s="52" t="inlineStr">
        <is>
          <t>Yes</t>
        </is>
      </c>
      <c r="W396" s="52" t="inlineStr">
        <is>
          <t>Yes</t>
        </is>
      </c>
      <c r="X396" s="52" t="inlineStr">
        <is>
          <t>-</t>
        </is>
      </c>
      <c r="Y396" s="52" t="inlineStr">
        <is>
          <t>Foliage clump</t>
        </is>
      </c>
    </row>
    <row r="397" outlineLevel="1">
      <c r="A397" s="52" t="inlineStr">
        <is>
          <t>ENV-269</t>
        </is>
      </c>
      <c r="B397" s="52" t="inlineStr">
        <is>
          <t>Environment</t>
        </is>
      </c>
      <c r="C397" s="59" t="inlineStr">
        <is>
          <t>Sphere</t>
        </is>
      </c>
      <c r="D397" s="60" t="inlineStr">
        <is>
          <t>Canopy clump</t>
        </is>
      </c>
      <c r="E397" s="52" t="inlineStr">
        <is>
          <t>ENV-258</t>
        </is>
      </c>
      <c r="F397" s="52" t="n">
        <v>2</v>
      </c>
      <c r="G397" s="54" t="n">
        <v>1.53303373</v>
      </c>
      <c r="H397" s="54" t="n">
        <v>1.30307865</v>
      </c>
      <c r="I397" s="54" t="n">
        <v>1.53303373</v>
      </c>
      <c r="J397" s="54" t="n">
        <v>0</v>
      </c>
      <c r="K397" s="54" t="n">
        <v>176.252075</v>
      </c>
      <c r="L397" s="54" t="n">
        <v>0</v>
      </c>
      <c r="M397" s="54" t="n">
        <v>0.0009076510909999999</v>
      </c>
      <c r="N397" s="54" t="n">
        <v>2.91646671</v>
      </c>
      <c r="O397" s="54" t="n">
        <v>1.03566897</v>
      </c>
      <c r="P397" s="52" t="inlineStr">
        <is>
          <t>Gouraud</t>
        </is>
      </c>
      <c r="Q397" s="52" t="inlineStr">
        <is>
          <t>Foliage</t>
        </is>
      </c>
      <c r="R397" s="54" t="n">
        <v>0.7</v>
      </c>
      <c r="S397" s="54" t="n">
        <v>0</v>
      </c>
      <c r="T397" s="54" t="n">
        <v>0.12</v>
      </c>
      <c r="U397" s="54" t="n">
        <v>0</v>
      </c>
      <c r="V397" s="52" t="inlineStr">
        <is>
          <t>Yes</t>
        </is>
      </c>
      <c r="W397" s="52" t="inlineStr">
        <is>
          <t>Yes</t>
        </is>
      </c>
      <c r="X397" s="52" t="inlineStr">
        <is>
          <t>-</t>
        </is>
      </c>
      <c r="Y397" s="52" t="inlineStr">
        <is>
          <t>Foliage clump</t>
        </is>
      </c>
    </row>
    <row r="398" outlineLevel="1">
      <c r="A398" s="52" t="inlineStr">
        <is>
          <t>ENV-270</t>
        </is>
      </c>
      <c r="B398" s="52" t="inlineStr">
        <is>
          <t>Environment</t>
        </is>
      </c>
      <c r="C398" s="59" t="inlineStr">
        <is>
          <t>Sphere</t>
        </is>
      </c>
      <c r="D398" s="60" t="inlineStr">
        <is>
          <t>Canopy clump</t>
        </is>
      </c>
      <c r="E398" s="52" t="inlineStr">
        <is>
          <t>ENV-258</t>
        </is>
      </c>
      <c r="F398" s="52" t="n">
        <v>2</v>
      </c>
      <c r="G398" s="54" t="n">
        <v>1.45339274</v>
      </c>
      <c r="H398" s="54" t="n">
        <v>1.23538387</v>
      </c>
      <c r="I398" s="54" t="n">
        <v>1.45339274</v>
      </c>
      <c r="J398" s="54" t="n">
        <v>0</v>
      </c>
      <c r="K398" s="54" t="n">
        <v>6.28132582</v>
      </c>
      <c r="L398" s="54" t="n">
        <v>0</v>
      </c>
      <c r="M398" s="54" t="n">
        <v>-0.443648368</v>
      </c>
      <c r="N398" s="54" t="n">
        <v>2.80500007</v>
      </c>
      <c r="O398" s="54" t="n">
        <v>-0.946150661</v>
      </c>
      <c r="P398" s="52" t="inlineStr">
        <is>
          <t>Gouraud</t>
        </is>
      </c>
      <c r="Q398" s="52" t="inlineStr">
        <is>
          <t>Foliage</t>
        </is>
      </c>
      <c r="R398" s="54" t="n">
        <v>0.7</v>
      </c>
      <c r="S398" s="54" t="n">
        <v>0</v>
      </c>
      <c r="T398" s="54" t="n">
        <v>0.12</v>
      </c>
      <c r="U398" s="54" t="n">
        <v>0</v>
      </c>
      <c r="V398" s="52" t="inlineStr">
        <is>
          <t>Yes</t>
        </is>
      </c>
      <c r="W398" s="52" t="inlineStr">
        <is>
          <t>Yes</t>
        </is>
      </c>
      <c r="X398" s="52" t="inlineStr">
        <is>
          <t>-</t>
        </is>
      </c>
      <c r="Y398" s="52" t="inlineStr">
        <is>
          <t>Foliage clump</t>
        </is>
      </c>
    </row>
    <row r="399" outlineLevel="1">
      <c r="A399" s="52" t="inlineStr">
        <is>
          <t>ENV-271</t>
        </is>
      </c>
      <c r="B399" s="52" t="inlineStr">
        <is>
          <t>Environment</t>
        </is>
      </c>
      <c r="C399" s="59" t="inlineStr">
        <is>
          <t>Sphere</t>
        </is>
      </c>
      <c r="D399" s="60" t="inlineStr">
        <is>
          <t>Canopy clump</t>
        </is>
      </c>
      <c r="E399" s="52" t="inlineStr">
        <is>
          <t>ENV-258</t>
        </is>
      </c>
      <c r="F399" s="52" t="n">
        <v>2</v>
      </c>
      <c r="G399" s="54" t="n">
        <v>1.01952899</v>
      </c>
      <c r="H399" s="54" t="n">
        <v>0.866599679</v>
      </c>
      <c r="I399" s="54" t="n">
        <v>1.01952899</v>
      </c>
      <c r="J399" s="54" t="n">
        <v>0</v>
      </c>
      <c r="K399" s="54" t="n">
        <v>195.199631</v>
      </c>
      <c r="L399" s="54" t="n">
        <v>0</v>
      </c>
      <c r="M399" s="54" t="n">
        <v>1.02707934</v>
      </c>
      <c r="N399" s="54" t="n">
        <v>2.69353342</v>
      </c>
      <c r="O399" s="54" t="n">
        <v>0.13311334</v>
      </c>
      <c r="P399" s="52" t="inlineStr">
        <is>
          <t>Gouraud</t>
        </is>
      </c>
      <c r="Q399" s="52" t="inlineStr">
        <is>
          <t>Foliage</t>
        </is>
      </c>
      <c r="R399" s="54" t="n">
        <v>0.7</v>
      </c>
      <c r="S399" s="54" t="n">
        <v>0</v>
      </c>
      <c r="T399" s="54" t="n">
        <v>0.12</v>
      </c>
      <c r="U399" s="54" t="n">
        <v>0</v>
      </c>
      <c r="V399" s="52" t="inlineStr">
        <is>
          <t>Yes</t>
        </is>
      </c>
      <c r="W399" s="52" t="inlineStr">
        <is>
          <t>Yes</t>
        </is>
      </c>
      <c r="X399" s="52" t="inlineStr">
        <is>
          <t>-</t>
        </is>
      </c>
      <c r="Y399" s="52" t="inlineStr">
        <is>
          <t>Foliage clump</t>
        </is>
      </c>
    </row>
    <row r="400" outlineLevel="1">
      <c r="A400" s="52" t="inlineStr">
        <is>
          <t>ENV-272</t>
        </is>
      </c>
      <c r="B400" s="52" t="inlineStr">
        <is>
          <t>Environment</t>
        </is>
      </c>
      <c r="C400" s="59" t="inlineStr">
        <is>
          <t>Sphere</t>
        </is>
      </c>
      <c r="D400" s="60" t="inlineStr">
        <is>
          <t>Canopy clump</t>
        </is>
      </c>
      <c r="E400" s="52" t="inlineStr">
        <is>
          <t>ENV-258</t>
        </is>
      </c>
      <c r="F400" s="52" t="n">
        <v>2</v>
      </c>
      <c r="G400" s="54" t="n">
        <v>1.5760088</v>
      </c>
      <c r="H400" s="54" t="n">
        <v>1.33960748</v>
      </c>
      <c r="I400" s="54" t="n">
        <v>1.5760088</v>
      </c>
      <c r="J400" s="54" t="n">
        <v>0</v>
      </c>
      <c r="K400" s="54" t="n">
        <v>243.687408</v>
      </c>
      <c r="L400" s="54" t="n">
        <v>0</v>
      </c>
      <c r="M400" s="54" t="n">
        <v>-0.788430929</v>
      </c>
      <c r="N400" s="54" t="n">
        <v>2.58206654</v>
      </c>
      <c r="O400" s="54" t="n">
        <v>0.6266947980000001</v>
      </c>
      <c r="P400" s="52" t="inlineStr">
        <is>
          <t>Gouraud</t>
        </is>
      </c>
      <c r="Q400" s="52" t="inlineStr">
        <is>
          <t>Foliage</t>
        </is>
      </c>
      <c r="R400" s="54" t="n">
        <v>0.7</v>
      </c>
      <c r="S400" s="54" t="n">
        <v>0</v>
      </c>
      <c r="T400" s="54" t="n">
        <v>0.12</v>
      </c>
      <c r="U400" s="54" t="n">
        <v>0</v>
      </c>
      <c r="V400" s="52" t="inlineStr">
        <is>
          <t>Yes</t>
        </is>
      </c>
      <c r="W400" s="52" t="inlineStr">
        <is>
          <t>Yes</t>
        </is>
      </c>
      <c r="X400" s="52" t="inlineStr">
        <is>
          <t>-</t>
        </is>
      </c>
      <c r="Y400" s="52" t="inlineStr">
        <is>
          <t>Foliage clump</t>
        </is>
      </c>
    </row>
    <row r="401" outlineLevel="1">
      <c r="A401" s="52" t="inlineStr">
        <is>
          <t>ENV-273</t>
        </is>
      </c>
      <c r="B401" s="52" t="inlineStr">
        <is>
          <t>Environment</t>
        </is>
      </c>
      <c r="C401" s="59" t="inlineStr">
        <is>
          <t>Sphere</t>
        </is>
      </c>
      <c r="D401" s="60" t="inlineStr">
        <is>
          <t>Canopy clump</t>
        </is>
      </c>
      <c r="E401" s="52" t="inlineStr">
        <is>
          <t>ENV-258</t>
        </is>
      </c>
      <c r="F401" s="52" t="n">
        <v>2</v>
      </c>
      <c r="G401" s="54" t="n">
        <v>1.63167405</v>
      </c>
      <c r="H401" s="54" t="n">
        <v>1.38692296</v>
      </c>
      <c r="I401" s="54" t="n">
        <v>1.63167405</v>
      </c>
      <c r="J401" s="54" t="n">
        <v>0</v>
      </c>
      <c r="K401" s="54" t="n">
        <v>81.5258255</v>
      </c>
      <c r="L401" s="54" t="n">
        <v>0</v>
      </c>
      <c r="M401" s="54" t="n">
        <v>0.144815743</v>
      </c>
      <c r="N401" s="54" t="n">
        <v>2.47060013</v>
      </c>
      <c r="O401" s="54" t="n">
        <v>-0.946746767</v>
      </c>
      <c r="P401" s="52" t="inlineStr">
        <is>
          <t>Gouraud</t>
        </is>
      </c>
      <c r="Q401" s="52" t="inlineStr">
        <is>
          <t>Foliage</t>
        </is>
      </c>
      <c r="R401" s="54" t="n">
        <v>0.7</v>
      </c>
      <c r="S401" s="54" t="n">
        <v>0</v>
      </c>
      <c r="T401" s="54" t="n">
        <v>0.12</v>
      </c>
      <c r="U401" s="54" t="n">
        <v>0</v>
      </c>
      <c r="V401" s="52" t="inlineStr">
        <is>
          <t>Yes</t>
        </is>
      </c>
      <c r="W401" s="52" t="inlineStr">
        <is>
          <t>Yes</t>
        </is>
      </c>
      <c r="X401" s="52" t="inlineStr">
        <is>
          <t>-</t>
        </is>
      </c>
      <c r="Y401" s="52" t="inlineStr">
        <is>
          <t>Foliage clump</t>
        </is>
      </c>
    </row>
    <row r="402" outlineLevel="1">
      <c r="A402" s="52" t="inlineStr">
        <is>
          <t>ENV-274</t>
        </is>
      </c>
      <c r="B402" s="52" t="inlineStr">
        <is>
          <t>Environment</t>
        </is>
      </c>
      <c r="C402" s="59" t="inlineStr">
        <is>
          <t>Sphere</t>
        </is>
      </c>
      <c r="D402" s="60" t="inlineStr">
        <is>
          <t>Canopy clump</t>
        </is>
      </c>
      <c r="E402" s="52" t="inlineStr">
        <is>
          <t>ENV-258</t>
        </is>
      </c>
      <c r="F402" s="52" t="n">
        <v>2</v>
      </c>
      <c r="G402" s="54" t="n">
        <v>1.48932779</v>
      </c>
      <c r="H402" s="54" t="n">
        <v>1.26592863</v>
      </c>
      <c r="I402" s="54" t="n">
        <v>1.48932779</v>
      </c>
      <c r="J402" s="54" t="n">
        <v>0</v>
      </c>
      <c r="K402" s="54" t="n">
        <v>164.335617</v>
      </c>
      <c r="L402" s="54" t="n">
        <v>0</v>
      </c>
      <c r="M402" s="54" t="n">
        <v>0.194902241</v>
      </c>
      <c r="N402" s="54" t="n">
        <v>2.35913348</v>
      </c>
      <c r="O402" s="54" t="n">
        <v>0.862216711</v>
      </c>
      <c r="P402" s="52" t="inlineStr">
        <is>
          <t>Gouraud</t>
        </is>
      </c>
      <c r="Q402" s="52" t="inlineStr">
        <is>
          <t>Foliage</t>
        </is>
      </c>
      <c r="R402" s="54" t="n">
        <v>0.7</v>
      </c>
      <c r="S402" s="54" t="n">
        <v>0</v>
      </c>
      <c r="T402" s="54" t="n">
        <v>0.12</v>
      </c>
      <c r="U402" s="54" t="n">
        <v>0</v>
      </c>
      <c r="V402" s="52" t="inlineStr">
        <is>
          <t>Yes</t>
        </is>
      </c>
      <c r="W402" s="52" t="inlineStr">
        <is>
          <t>Yes</t>
        </is>
      </c>
      <c r="X402" s="52" t="inlineStr">
        <is>
          <t>-</t>
        </is>
      </c>
      <c r="Y402" s="52" t="inlineStr">
        <is>
          <t>Foliage clump</t>
        </is>
      </c>
    </row>
    <row r="403" outlineLevel="1">
      <c r="A403" s="52" t="inlineStr">
        <is>
          <t>ENV-275</t>
        </is>
      </c>
      <c r="B403" s="52" t="inlineStr">
        <is>
          <t>Environment</t>
        </is>
      </c>
      <c r="C403" s="59" t="inlineStr">
        <is>
          <t>Sphere</t>
        </is>
      </c>
      <c r="D403" s="60" t="inlineStr">
        <is>
          <t>Canopy low</t>
        </is>
      </c>
      <c r="E403" s="52" t="inlineStr">
        <is>
          <t>ENV-258</t>
        </is>
      </c>
      <c r="F403" s="52" t="n">
        <v>2</v>
      </c>
      <c r="G403" s="54" t="n">
        <v>2.08999991</v>
      </c>
      <c r="H403" s="54" t="n">
        <v>1.42999995</v>
      </c>
      <c r="I403" s="54" t="n">
        <v>2.08999991</v>
      </c>
      <c r="J403" s="54" t="n">
        <v>0</v>
      </c>
      <c r="K403" s="54" t="n">
        <v>0</v>
      </c>
      <c r="L403" s="54" t="n">
        <v>0</v>
      </c>
      <c r="M403" s="54" t="n">
        <v>0</v>
      </c>
      <c r="N403" s="54" t="n">
        <v>2.80500007</v>
      </c>
      <c r="O403" s="54" t="n">
        <v>0</v>
      </c>
      <c r="P403" s="52" t="inlineStr">
        <is>
          <t>Gouraud</t>
        </is>
      </c>
      <c r="Q403" s="52" t="inlineStr">
        <is>
          <t>Foliage</t>
        </is>
      </c>
      <c r="R403" s="54" t="n">
        <v>0.7</v>
      </c>
      <c r="S403" s="54" t="n">
        <v>0</v>
      </c>
      <c r="T403" s="54" t="n">
        <v>0.12</v>
      </c>
      <c r="U403" s="54" t="n">
        <v>0</v>
      </c>
      <c r="V403" s="52" t="inlineStr">
        <is>
          <t>Yes</t>
        </is>
      </c>
      <c r="W403" s="52" t="inlineStr">
        <is>
          <t>Yes</t>
        </is>
      </c>
      <c r="X403" s="52" t="inlineStr">
        <is>
          <t>-</t>
        </is>
      </c>
      <c r="Y403" s="52" t="inlineStr">
        <is>
          <t>Inner foliage</t>
        </is>
      </c>
    </row>
    <row r="404" outlineLevel="1">
      <c r="A404" s="52" t="inlineStr">
        <is>
          <t>ENV-276</t>
        </is>
      </c>
      <c r="B404" s="52" t="inlineStr">
        <is>
          <t>Environment</t>
        </is>
      </c>
      <c r="C404" s="59" t="inlineStr">
        <is>
          <t>Sphere</t>
        </is>
      </c>
      <c r="D404" s="60" t="inlineStr">
        <is>
          <t>Canopy top</t>
        </is>
      </c>
      <c r="E404" s="52" t="inlineStr">
        <is>
          <t>ENV-258</t>
        </is>
      </c>
      <c r="F404" s="52" t="n">
        <v>2</v>
      </c>
      <c r="G404" s="54" t="n">
        <v>1.42999995</v>
      </c>
      <c r="H404" s="54" t="n">
        <v>1.10000002</v>
      </c>
      <c r="I404" s="54" t="n">
        <v>1.42999995</v>
      </c>
      <c r="J404" s="54" t="n">
        <v>0</v>
      </c>
      <c r="K404" s="54" t="n">
        <v>0</v>
      </c>
      <c r="L404" s="54" t="n">
        <v>0</v>
      </c>
      <c r="M404" s="54" t="n">
        <v>0.110000007</v>
      </c>
      <c r="N404" s="54" t="n">
        <v>3.46500015</v>
      </c>
      <c r="O404" s="54" t="n">
        <v>-0.110000007</v>
      </c>
      <c r="P404" s="52" t="inlineStr">
        <is>
          <t>Gouraud</t>
        </is>
      </c>
      <c r="Q404" s="52" t="inlineStr">
        <is>
          <t>Foliage</t>
        </is>
      </c>
      <c r="R404" s="54" t="n">
        <v>0.7</v>
      </c>
      <c r="S404" s="54" t="n">
        <v>0</v>
      </c>
      <c r="T404" s="54" t="n">
        <v>0.12</v>
      </c>
      <c r="U404" s="54" t="n">
        <v>0</v>
      </c>
      <c r="V404" s="52" t="inlineStr">
        <is>
          <t>Yes</t>
        </is>
      </c>
      <c r="W404" s="52" t="inlineStr">
        <is>
          <t>Yes</t>
        </is>
      </c>
      <c r="X404" s="52" t="inlineStr">
        <is>
          <t>-</t>
        </is>
      </c>
      <c r="Y404" s="52" t="inlineStr">
        <is>
          <t>Inner foliage</t>
        </is>
      </c>
    </row>
    <row r="405" outlineLevel="1">
      <c r="A405" s="52" t="inlineStr">
        <is>
          <t>ENV-277</t>
        </is>
      </c>
      <c r="B405" s="52" t="inlineStr">
        <is>
          <t>Environment</t>
        </is>
      </c>
      <c r="C405" s="53" t="inlineStr">
        <is>
          <t>Group</t>
        </is>
      </c>
      <c r="D405" s="57" t="inlineStr">
        <is>
          <t>Forest patch</t>
        </is>
      </c>
      <c r="E405" s="52" t="inlineStr">
        <is>
          <t>ENV-00</t>
        </is>
      </c>
      <c r="F405" s="52" t="n">
        <v>1</v>
      </c>
      <c r="G405" s="54" t="n">
        <v>1</v>
      </c>
      <c r="H405" s="54" t="n">
        <v>1</v>
      </c>
      <c r="I405" s="54" t="n">
        <v>1</v>
      </c>
      <c r="J405" s="54" t="n">
        <v>0</v>
      </c>
      <c r="K405" s="54" t="n">
        <v>0</v>
      </c>
      <c r="L405" s="54" t="n">
        <v>0</v>
      </c>
      <c r="M405" s="54" t="n">
        <v>0</v>
      </c>
      <c r="N405" s="54" t="n">
        <v>0</v>
      </c>
      <c r="O405" s="54" t="n">
        <v>0</v>
      </c>
      <c r="P405" s="52" t="inlineStr">
        <is>
          <t>-</t>
        </is>
      </c>
      <c r="Q405" s="52" t="inlineStr">
        <is>
          <t>Plain</t>
        </is>
      </c>
      <c r="R405" s="54" t="n">
        <v>0.5</v>
      </c>
      <c r="S405" s="54" t="n">
        <v>0</v>
      </c>
      <c r="T405" s="54" t="n">
        <v>0.2</v>
      </c>
      <c r="U405" s="54" t="n">
        <v>0</v>
      </c>
      <c r="V405" s="52" t="inlineStr">
        <is>
          <t>No</t>
        </is>
      </c>
      <c r="W405" s="52" t="inlineStr">
        <is>
          <t>Yes</t>
        </is>
      </c>
      <c r="X405" s="52" t="inlineStr">
        <is>
          <t>-</t>
        </is>
      </c>
      <c r="Y405" s="52" t="inlineStr">
        <is>
          <t>Cluster of pines and round trees</t>
        </is>
      </c>
    </row>
    <row r="406" outlineLevel="1">
      <c r="A406" s="52" t="inlineStr">
        <is>
          <t>ENV-278</t>
        </is>
      </c>
      <c r="B406" s="52" t="inlineStr">
        <is>
          <t>Environment</t>
        </is>
      </c>
      <c r="C406" s="53" t="inlineStr">
        <is>
          <t>Group</t>
        </is>
      </c>
      <c r="D406" s="60" t="inlineStr">
        <is>
          <t>Pine</t>
        </is>
      </c>
      <c r="E406" s="52" t="inlineStr">
        <is>
          <t>ENV-277</t>
        </is>
      </c>
      <c r="F406" s="52" t="n">
        <v>2</v>
      </c>
      <c r="G406" s="54" t="n">
        <v>1</v>
      </c>
      <c r="H406" s="54" t="n">
        <v>1</v>
      </c>
      <c r="I406" s="54" t="n">
        <v>1</v>
      </c>
      <c r="J406" s="54" t="n">
        <v>0</v>
      </c>
      <c r="K406" s="54" t="n">
        <v>126.476906</v>
      </c>
      <c r="L406" s="54" t="n">
        <v>0</v>
      </c>
      <c r="M406" s="54" t="n">
        <v>14.1021271</v>
      </c>
      <c r="N406" s="54" t="n">
        <v>-0.179537311</v>
      </c>
      <c r="O406" s="54" t="n">
        <v>-1.32102191</v>
      </c>
      <c r="P406" s="52" t="inlineStr">
        <is>
          <t>-</t>
        </is>
      </c>
      <c r="Q406" s="52" t="inlineStr">
        <is>
          <t>Plain</t>
        </is>
      </c>
      <c r="R406" s="54" t="n">
        <v>0.5</v>
      </c>
      <c r="S406" s="54" t="n">
        <v>0</v>
      </c>
      <c r="T406" s="54" t="n">
        <v>0.2</v>
      </c>
      <c r="U406" s="54" t="n">
        <v>0</v>
      </c>
      <c r="V406" s="52" t="inlineStr">
        <is>
          <t>No</t>
        </is>
      </c>
      <c r="W406" s="52" t="inlineStr">
        <is>
          <t>Yes</t>
        </is>
      </c>
      <c r="X406" s="52" t="inlineStr">
        <is>
          <t>-</t>
        </is>
      </c>
      <c r="Y406" s="52" t="inlineStr">
        <is>
          <t>Spruce = cylinder trunk + drooping cone whorls</t>
        </is>
      </c>
    </row>
    <row r="407" outlineLevel="1">
      <c r="A407" s="52" t="inlineStr">
        <is>
          <t>ENV-279</t>
        </is>
      </c>
      <c r="B407" s="52" t="inlineStr">
        <is>
          <t>Environment</t>
        </is>
      </c>
      <c r="C407" s="58" t="inlineStr">
        <is>
          <t>Cylinder</t>
        </is>
      </c>
      <c r="D407" s="62" t="inlineStr">
        <is>
          <t>Pine trunk</t>
        </is>
      </c>
      <c r="E407" s="52" t="inlineStr">
        <is>
          <t>ENV-278</t>
        </is>
      </c>
      <c r="F407" s="52" t="n">
        <v>3</v>
      </c>
      <c r="G407" s="54" t="n">
        <v>0.190403372</v>
      </c>
      <c r="H407" s="54" t="n">
        <v>0.190403372</v>
      </c>
      <c r="I407" s="54" t="n">
        <v>2.49606013</v>
      </c>
      <c r="J407" s="54" t="n">
        <v>90</v>
      </c>
      <c r="K407" s="54" t="n">
        <v>0</v>
      </c>
      <c r="L407" s="54" t="n">
        <v>0</v>
      </c>
      <c r="M407" s="54" t="n">
        <v>0</v>
      </c>
      <c r="N407" s="54" t="n">
        <v>1.24803007</v>
      </c>
      <c r="O407" s="54" t="n">
        <v>0</v>
      </c>
      <c r="P407" s="52" t="inlineStr">
        <is>
          <t>Gouraud</t>
        </is>
      </c>
      <c r="Q407" s="52" t="inlineStr">
        <is>
          <t>Bark</t>
        </is>
      </c>
      <c r="R407" s="54" t="n">
        <v>0.9</v>
      </c>
      <c r="S407" s="54" t="n">
        <v>0</v>
      </c>
      <c r="T407" s="54" t="n">
        <v>0.18</v>
      </c>
      <c r="U407" s="54" t="n">
        <v>0</v>
      </c>
      <c r="V407" s="52" t="inlineStr">
        <is>
          <t>Yes</t>
        </is>
      </c>
      <c r="W407" s="52" t="inlineStr">
        <is>
          <t>Yes</t>
        </is>
      </c>
      <c r="X407" s="52" t="inlineStr">
        <is>
          <t>-</t>
        </is>
      </c>
      <c r="Y407" s="52" t="inlineStr">
        <is>
          <t>Trunk</t>
        </is>
      </c>
    </row>
    <row r="408" outlineLevel="1">
      <c r="A408" s="52" t="inlineStr">
        <is>
          <t>ENV-280</t>
        </is>
      </c>
      <c r="B408" s="52" t="inlineStr">
        <is>
          <t>Environment</t>
        </is>
      </c>
      <c r="C408" s="61" t="inlineStr">
        <is>
          <t>Cone</t>
        </is>
      </c>
      <c r="D408" s="62" t="inlineStr">
        <is>
          <t>Pine crown</t>
        </is>
      </c>
      <c r="E408" s="52" t="inlineStr">
        <is>
          <t>ENV-278</t>
        </is>
      </c>
      <c r="F408" s="52" t="n">
        <v>3</v>
      </c>
      <c r="G408" s="54" t="n">
        <v>2.07405615</v>
      </c>
      <c r="H408" s="54" t="n">
        <v>2.26137519</v>
      </c>
      <c r="I408" s="54" t="n">
        <v>0.991571367</v>
      </c>
      <c r="J408" s="54" t="n">
        <v>-90.2830811</v>
      </c>
      <c r="K408" s="54" t="n">
        <v>224.805084</v>
      </c>
      <c r="L408" s="54" t="n">
        <v>-3.6727767</v>
      </c>
      <c r="M408" s="54" t="n">
        <v>-0.005286742</v>
      </c>
      <c r="N408" s="54" t="n">
        <v>1.09578574</v>
      </c>
      <c r="O408" s="54" t="n">
        <v>0.0289955214</v>
      </c>
      <c r="P408" s="52" t="inlineStr">
        <is>
          <t>Gouraud</t>
        </is>
      </c>
      <c r="Q408" s="52" t="inlineStr">
        <is>
          <t>Foliage</t>
        </is>
      </c>
      <c r="R408" s="54" t="n">
        <v>0.75</v>
      </c>
      <c r="S408" s="54" t="n">
        <v>0</v>
      </c>
      <c r="T408" s="54" t="n">
        <v>0.11</v>
      </c>
      <c r="U408" s="54" t="n">
        <v>0</v>
      </c>
      <c r="V408" s="52" t="inlineStr">
        <is>
          <t>Yes</t>
        </is>
      </c>
      <c r="W408" s="52" t="inlineStr">
        <is>
          <t>Yes</t>
        </is>
      </c>
      <c r="X408" s="52" t="inlineStr">
        <is>
          <t>-</t>
        </is>
      </c>
      <c r="Y408" s="52" t="inlineStr">
        <is>
          <t>Branch whorl (cone, apex up)</t>
        </is>
      </c>
    </row>
    <row r="409" outlineLevel="1">
      <c r="A409" s="52" t="inlineStr">
        <is>
          <t>ENV-281</t>
        </is>
      </c>
      <c r="B409" s="52" t="inlineStr">
        <is>
          <t>Environment</t>
        </is>
      </c>
      <c r="C409" s="61" t="inlineStr">
        <is>
          <t>Cone</t>
        </is>
      </c>
      <c r="D409" s="62" t="inlineStr">
        <is>
          <t>Pine crown</t>
        </is>
      </c>
      <c r="E409" s="52" t="inlineStr">
        <is>
          <t>ENV-278</t>
        </is>
      </c>
      <c r="F409" s="52" t="n">
        <v>3</v>
      </c>
      <c r="G409" s="54" t="n">
        <v>1.62118936</v>
      </c>
      <c r="H409" s="54" t="n">
        <v>1.68282783</v>
      </c>
      <c r="I409" s="54" t="n">
        <v>0.78906697</v>
      </c>
      <c r="J409" s="54" t="n">
        <v>-89.5153961</v>
      </c>
      <c r="K409" s="54" t="n">
        <v>337.810364</v>
      </c>
      <c r="L409" s="54" t="n">
        <v>0.297358513</v>
      </c>
      <c r="M409" s="54" t="n">
        <v>-0.000910922885</v>
      </c>
      <c r="N409" s="54" t="n">
        <v>1.46815395</v>
      </c>
      <c r="O409" s="54" t="n">
        <v>0.0122873671</v>
      </c>
      <c r="P409" s="52" t="inlineStr">
        <is>
          <t>Gouraud</t>
        </is>
      </c>
      <c r="Q409" s="52" t="inlineStr">
        <is>
          <t>Foliage</t>
        </is>
      </c>
      <c r="R409" s="54" t="n">
        <v>0.75</v>
      </c>
      <c r="S409" s="54" t="n">
        <v>0</v>
      </c>
      <c r="T409" s="54" t="n">
        <v>0.11</v>
      </c>
      <c r="U409" s="54" t="n">
        <v>0</v>
      </c>
      <c r="V409" s="52" t="inlineStr">
        <is>
          <t>Yes</t>
        </is>
      </c>
      <c r="W409" s="52" t="inlineStr">
        <is>
          <t>Yes</t>
        </is>
      </c>
      <c r="X409" s="52" t="inlineStr">
        <is>
          <t>-</t>
        </is>
      </c>
      <c r="Y409" s="52" t="inlineStr">
        <is>
          <t>Branch whorl (cone, apex up)</t>
        </is>
      </c>
    </row>
    <row r="410" outlineLevel="1">
      <c r="A410" s="52" t="inlineStr">
        <is>
          <t>ENV-282</t>
        </is>
      </c>
      <c r="B410" s="52" t="inlineStr">
        <is>
          <t>Environment</t>
        </is>
      </c>
      <c r="C410" s="61" t="inlineStr">
        <is>
          <t>Cone</t>
        </is>
      </c>
      <c r="D410" s="62" t="inlineStr">
        <is>
          <t>Pine crown</t>
        </is>
      </c>
      <c r="E410" s="52" t="inlineStr">
        <is>
          <t>ENV-278</t>
        </is>
      </c>
      <c r="F410" s="52" t="n">
        <v>3</v>
      </c>
      <c r="G410" s="54" t="n">
        <v>1.47745991</v>
      </c>
      <c r="H410" s="54" t="n">
        <v>1.49291348</v>
      </c>
      <c r="I410" s="54" t="n">
        <v>0.765645742</v>
      </c>
      <c r="J410" s="54" t="n">
        <v>-94.4731903</v>
      </c>
      <c r="K410" s="54" t="n">
        <v>60.7981911</v>
      </c>
      <c r="L410" s="54" t="n">
        <v>2.54764748</v>
      </c>
      <c r="M410" s="54" t="n">
        <v>0.0389306173</v>
      </c>
      <c r="N410" s="54" t="n">
        <v>1.86662996</v>
      </c>
      <c r="O410" s="54" t="n">
        <v>-0.0233688392</v>
      </c>
      <c r="P410" s="52" t="inlineStr">
        <is>
          <t>Gouraud</t>
        </is>
      </c>
      <c r="Q410" s="52" t="inlineStr">
        <is>
          <t>Foliage</t>
        </is>
      </c>
      <c r="R410" s="54" t="n">
        <v>0.75</v>
      </c>
      <c r="S410" s="54" t="n">
        <v>0</v>
      </c>
      <c r="T410" s="54" t="n">
        <v>0.11</v>
      </c>
      <c r="U410" s="54" t="n">
        <v>0</v>
      </c>
      <c r="V410" s="52" t="inlineStr">
        <is>
          <t>Yes</t>
        </is>
      </c>
      <c r="W410" s="52" t="inlineStr">
        <is>
          <t>Yes</t>
        </is>
      </c>
      <c r="X410" s="52" t="inlineStr">
        <is>
          <t>-</t>
        </is>
      </c>
      <c r="Y410" s="52" t="inlineStr">
        <is>
          <t>Branch whorl (cone, apex up)</t>
        </is>
      </c>
    </row>
    <row r="411" outlineLevel="1">
      <c r="A411" s="52" t="inlineStr">
        <is>
          <t>ENV-283</t>
        </is>
      </c>
      <c r="B411" s="52" t="inlineStr">
        <is>
          <t>Environment</t>
        </is>
      </c>
      <c r="C411" s="61" t="inlineStr">
        <is>
          <t>Cone</t>
        </is>
      </c>
      <c r="D411" s="62" t="inlineStr">
        <is>
          <t>Pine crown</t>
        </is>
      </c>
      <c r="E411" s="52" t="inlineStr">
        <is>
          <t>ENV-278</t>
        </is>
      </c>
      <c r="F411" s="52" t="n">
        <v>3</v>
      </c>
      <c r="G411" s="54" t="n">
        <v>1.04291344</v>
      </c>
      <c r="H411" s="54" t="n">
        <v>0.980884254</v>
      </c>
      <c r="I411" s="54" t="n">
        <v>0.511424839</v>
      </c>
      <c r="J411" s="54" t="n">
        <v>-93.70028689999999</v>
      </c>
      <c r="K411" s="54" t="n">
        <v>195.241104</v>
      </c>
      <c r="L411" s="54" t="n">
        <v>3.58989334</v>
      </c>
      <c r="M411" s="54" t="n">
        <v>-0.0167965069</v>
      </c>
      <c r="N411" s="54" t="n">
        <v>2.12874508</v>
      </c>
      <c r="O411" s="54" t="n">
        <v>-0.0214983411</v>
      </c>
      <c r="P411" s="52" t="inlineStr">
        <is>
          <t>Gouraud</t>
        </is>
      </c>
      <c r="Q411" s="52" t="inlineStr">
        <is>
          <t>Foliage</t>
        </is>
      </c>
      <c r="R411" s="54" t="n">
        <v>0.75</v>
      </c>
      <c r="S411" s="54" t="n">
        <v>0</v>
      </c>
      <c r="T411" s="54" t="n">
        <v>0.11</v>
      </c>
      <c r="U411" s="54" t="n">
        <v>0</v>
      </c>
      <c r="V411" s="52" t="inlineStr">
        <is>
          <t>Yes</t>
        </is>
      </c>
      <c r="W411" s="52" t="inlineStr">
        <is>
          <t>Yes</t>
        </is>
      </c>
      <c r="X411" s="52" t="inlineStr">
        <is>
          <t>-</t>
        </is>
      </c>
      <c r="Y411" s="52" t="inlineStr">
        <is>
          <t>Branch whorl (cone, apex up)</t>
        </is>
      </c>
    </row>
    <row r="412" outlineLevel="1">
      <c r="A412" s="52" t="inlineStr">
        <is>
          <t>ENV-284</t>
        </is>
      </c>
      <c r="B412" s="52" t="inlineStr">
        <is>
          <t>Environment</t>
        </is>
      </c>
      <c r="C412" s="61" t="inlineStr">
        <is>
          <t>Cone</t>
        </is>
      </c>
      <c r="D412" s="62" t="inlineStr">
        <is>
          <t>Pine crown</t>
        </is>
      </c>
      <c r="E412" s="52" t="inlineStr">
        <is>
          <t>ENV-278</t>
        </is>
      </c>
      <c r="F412" s="52" t="n">
        <v>3</v>
      </c>
      <c r="G412" s="54" t="n">
        <v>0.71645087</v>
      </c>
      <c r="H412" s="54" t="n">
        <v>0.672464013</v>
      </c>
      <c r="I412" s="54" t="n">
        <v>0.324819922</v>
      </c>
      <c r="J412" s="54" t="n">
        <v>-91.6420822</v>
      </c>
      <c r="K412" s="54" t="n">
        <v>54.733242</v>
      </c>
      <c r="L412" s="54" t="n">
        <v>-2.18641734</v>
      </c>
      <c r="M412" s="54" t="n">
        <v>0.0377727151</v>
      </c>
      <c r="N412" s="54" t="n">
        <v>2.41165233</v>
      </c>
      <c r="O412" s="54" t="n">
        <v>-0.0284339897</v>
      </c>
      <c r="P412" s="52" t="inlineStr">
        <is>
          <t>Gouraud</t>
        </is>
      </c>
      <c r="Q412" s="52" t="inlineStr">
        <is>
          <t>Foliage</t>
        </is>
      </c>
      <c r="R412" s="54" t="n">
        <v>0.75</v>
      </c>
      <c r="S412" s="54" t="n">
        <v>0</v>
      </c>
      <c r="T412" s="54" t="n">
        <v>0.11</v>
      </c>
      <c r="U412" s="54" t="n">
        <v>0</v>
      </c>
      <c r="V412" s="52" t="inlineStr">
        <is>
          <t>Yes</t>
        </is>
      </c>
      <c r="W412" s="52" t="inlineStr">
        <is>
          <t>Yes</t>
        </is>
      </c>
      <c r="X412" s="52" t="inlineStr">
        <is>
          <t>-</t>
        </is>
      </c>
      <c r="Y412" s="52" t="inlineStr">
        <is>
          <t>Branch whorl (cone, apex up)</t>
        </is>
      </c>
    </row>
    <row r="413" outlineLevel="1">
      <c r="A413" s="52" t="inlineStr">
        <is>
          <t>ENV-285</t>
        </is>
      </c>
      <c r="B413" s="52" t="inlineStr">
        <is>
          <t>Environment</t>
        </is>
      </c>
      <c r="C413" s="61" t="inlineStr">
        <is>
          <t>Cone</t>
        </is>
      </c>
      <c r="D413" s="62" t="inlineStr">
        <is>
          <t>Pine crown</t>
        </is>
      </c>
      <c r="E413" s="52" t="inlineStr">
        <is>
          <t>ENV-278</t>
        </is>
      </c>
      <c r="F413" s="52" t="n">
        <v>3</v>
      </c>
      <c r="G413" s="54" t="n">
        <v>0.414126188</v>
      </c>
      <c r="H413" s="54" t="n">
        <v>0.45226723</v>
      </c>
      <c r="I413" s="54" t="n">
        <v>0.756022513</v>
      </c>
      <c r="J413" s="54" t="n">
        <v>-95.9922333</v>
      </c>
      <c r="K413" s="54" t="n">
        <v>195.085144</v>
      </c>
      <c r="L413" s="54" t="n">
        <v>2.42936516</v>
      </c>
      <c r="M413" s="54" t="n">
        <v>0.0371455252</v>
      </c>
      <c r="N413" s="54" t="n">
        <v>2.99407101</v>
      </c>
      <c r="O413" s="54" t="n">
        <v>0.00618397072</v>
      </c>
      <c r="P413" s="52" t="inlineStr">
        <is>
          <t>Gouraud</t>
        </is>
      </c>
      <c r="Q413" s="52" t="inlineStr">
        <is>
          <t>Foliage</t>
        </is>
      </c>
      <c r="R413" s="54" t="n">
        <v>0.75</v>
      </c>
      <c r="S413" s="54" t="n">
        <v>0</v>
      </c>
      <c r="T413" s="54" t="n">
        <v>0.11</v>
      </c>
      <c r="U413" s="54" t="n">
        <v>0</v>
      </c>
      <c r="V413" s="52" t="inlineStr">
        <is>
          <t>Yes</t>
        </is>
      </c>
      <c r="W413" s="52" t="inlineStr">
        <is>
          <t>Yes</t>
        </is>
      </c>
      <c r="X413" s="52" t="inlineStr">
        <is>
          <t>-</t>
        </is>
      </c>
      <c r="Y413" s="52" t="inlineStr">
        <is>
          <t>Branch whorl (cone, apex up)</t>
        </is>
      </c>
    </row>
    <row r="414" outlineLevel="1">
      <c r="A414" s="52" t="inlineStr">
        <is>
          <t>ENV-286</t>
        </is>
      </c>
      <c r="B414" s="52" t="inlineStr">
        <is>
          <t>Environment</t>
        </is>
      </c>
      <c r="C414" s="53" t="inlineStr">
        <is>
          <t>Group</t>
        </is>
      </c>
      <c r="D414" s="60" t="inlineStr">
        <is>
          <t>Pine</t>
        </is>
      </c>
      <c r="E414" s="52" t="inlineStr">
        <is>
          <t>ENV-277</t>
        </is>
      </c>
      <c r="F414" s="52" t="n">
        <v>2</v>
      </c>
      <c r="G414" s="54" t="n">
        <v>1</v>
      </c>
      <c r="H414" s="54" t="n">
        <v>1</v>
      </c>
      <c r="I414" s="54" t="n">
        <v>1</v>
      </c>
      <c r="J414" s="54" t="n">
        <v>0</v>
      </c>
      <c r="K414" s="54" t="n">
        <v>30.6479721</v>
      </c>
      <c r="L414" s="54" t="n">
        <v>0</v>
      </c>
      <c r="M414" s="54" t="n">
        <v>13.3614244</v>
      </c>
      <c r="N414" s="54" t="n">
        <v>0.124904528</v>
      </c>
      <c r="O414" s="54" t="n">
        <v>-5.87431431</v>
      </c>
      <c r="P414" s="52" t="inlineStr">
        <is>
          <t>-</t>
        </is>
      </c>
      <c r="Q414" s="52" t="inlineStr">
        <is>
          <t>Plain</t>
        </is>
      </c>
      <c r="R414" s="54" t="n">
        <v>0.5</v>
      </c>
      <c r="S414" s="54" t="n">
        <v>0</v>
      </c>
      <c r="T414" s="54" t="n">
        <v>0.2</v>
      </c>
      <c r="U414" s="54" t="n">
        <v>0</v>
      </c>
      <c r="V414" s="52" t="inlineStr">
        <is>
          <t>No</t>
        </is>
      </c>
      <c r="W414" s="52" t="inlineStr">
        <is>
          <t>Yes</t>
        </is>
      </c>
      <c r="X414" s="52" t="inlineStr">
        <is>
          <t>-</t>
        </is>
      </c>
      <c r="Y414" s="52" t="inlineStr">
        <is>
          <t>Spruce = cylinder trunk + drooping cone whorls</t>
        </is>
      </c>
    </row>
    <row r="415" outlineLevel="1">
      <c r="A415" s="52" t="inlineStr">
        <is>
          <t>ENV-287</t>
        </is>
      </c>
      <c r="B415" s="52" t="inlineStr">
        <is>
          <t>Environment</t>
        </is>
      </c>
      <c r="C415" s="58" t="inlineStr">
        <is>
          <t>Cylinder</t>
        </is>
      </c>
      <c r="D415" s="62" t="inlineStr">
        <is>
          <t>Pine trunk</t>
        </is>
      </c>
      <c r="E415" s="52" t="inlineStr">
        <is>
          <t>ENV-286</t>
        </is>
      </c>
      <c r="F415" s="52" t="n">
        <v>3</v>
      </c>
      <c r="G415" s="54" t="n">
        <v>0.236675695</v>
      </c>
      <c r="H415" s="54" t="n">
        <v>0.236675695</v>
      </c>
      <c r="I415" s="54" t="n">
        <v>3.31867909</v>
      </c>
      <c r="J415" s="54" t="n">
        <v>90</v>
      </c>
      <c r="K415" s="54" t="n">
        <v>0</v>
      </c>
      <c r="L415" s="54" t="n">
        <v>0</v>
      </c>
      <c r="M415" s="54" t="n">
        <v>0</v>
      </c>
      <c r="N415" s="54" t="n">
        <v>1.65933955</v>
      </c>
      <c r="O415" s="54" t="n">
        <v>0</v>
      </c>
      <c r="P415" s="52" t="inlineStr">
        <is>
          <t>Gouraud</t>
        </is>
      </c>
      <c r="Q415" s="52" t="inlineStr">
        <is>
          <t>Bark</t>
        </is>
      </c>
      <c r="R415" s="54" t="n">
        <v>0.9</v>
      </c>
      <c r="S415" s="54" t="n">
        <v>0</v>
      </c>
      <c r="T415" s="54" t="n">
        <v>0.18</v>
      </c>
      <c r="U415" s="54" t="n">
        <v>0</v>
      </c>
      <c r="V415" s="52" t="inlineStr">
        <is>
          <t>Yes</t>
        </is>
      </c>
      <c r="W415" s="52" t="inlineStr">
        <is>
          <t>Yes</t>
        </is>
      </c>
      <c r="X415" s="52" t="inlineStr">
        <is>
          <t>-</t>
        </is>
      </c>
      <c r="Y415" s="52" t="inlineStr">
        <is>
          <t>Trunk</t>
        </is>
      </c>
    </row>
    <row r="416" outlineLevel="1">
      <c r="A416" s="52" t="inlineStr">
        <is>
          <t>ENV-288</t>
        </is>
      </c>
      <c r="B416" s="52" t="inlineStr">
        <is>
          <t>Environment</t>
        </is>
      </c>
      <c r="C416" s="61" t="inlineStr">
        <is>
          <t>Cone</t>
        </is>
      </c>
      <c r="D416" s="62" t="inlineStr">
        <is>
          <t>Pine crown</t>
        </is>
      </c>
      <c r="E416" s="52" t="inlineStr">
        <is>
          <t>ENV-286</t>
        </is>
      </c>
      <c r="F416" s="52" t="n">
        <v>3</v>
      </c>
      <c r="G416" s="54" t="n">
        <v>2.67559838</v>
      </c>
      <c r="H416" s="54" t="n">
        <v>2.44132161</v>
      </c>
      <c r="I416" s="54" t="n">
        <v>1.38384438</v>
      </c>
      <c r="J416" s="54" t="n">
        <v>-85.42616270000001</v>
      </c>
      <c r="K416" s="54" t="n">
        <v>42.9034119</v>
      </c>
      <c r="L416" s="54" t="n">
        <v>-5.9000082</v>
      </c>
      <c r="M416" s="54" t="n">
        <v>-0.0225198269</v>
      </c>
      <c r="N416" s="54" t="n">
        <v>1.29192221</v>
      </c>
      <c r="O416" s="54" t="n">
        <v>0.00651329383</v>
      </c>
      <c r="P416" s="52" t="inlineStr">
        <is>
          <t>Gouraud</t>
        </is>
      </c>
      <c r="Q416" s="52" t="inlineStr">
        <is>
          <t>Foliage</t>
        </is>
      </c>
      <c r="R416" s="54" t="n">
        <v>0.75</v>
      </c>
      <c r="S416" s="54" t="n">
        <v>0</v>
      </c>
      <c r="T416" s="54" t="n">
        <v>0.11</v>
      </c>
      <c r="U416" s="54" t="n">
        <v>0</v>
      </c>
      <c r="V416" s="52" t="inlineStr">
        <is>
          <t>Yes</t>
        </is>
      </c>
      <c r="W416" s="52" t="inlineStr">
        <is>
          <t>Yes</t>
        </is>
      </c>
      <c r="X416" s="52" t="inlineStr">
        <is>
          <t>-</t>
        </is>
      </c>
      <c r="Y416" s="52" t="inlineStr">
        <is>
          <t>Branch whorl (cone, apex up)</t>
        </is>
      </c>
    </row>
    <row r="417" outlineLevel="1">
      <c r="A417" s="52" t="inlineStr">
        <is>
          <t>ENV-289</t>
        </is>
      </c>
      <c r="B417" s="52" t="inlineStr">
        <is>
          <t>Environment</t>
        </is>
      </c>
      <c r="C417" s="61" t="inlineStr">
        <is>
          <t>Cone</t>
        </is>
      </c>
      <c r="D417" s="62" t="inlineStr">
        <is>
          <t>Pine crown</t>
        </is>
      </c>
      <c r="E417" s="52" t="inlineStr">
        <is>
          <t>ENV-286</t>
        </is>
      </c>
      <c r="F417" s="52" t="n">
        <v>3</v>
      </c>
      <c r="G417" s="54" t="n">
        <v>2.50345492</v>
      </c>
      <c r="H417" s="54" t="n">
        <v>2.35943866</v>
      </c>
      <c r="I417" s="54" t="n">
        <v>1.15190625</v>
      </c>
      <c r="J417" s="54" t="n">
        <v>-91.56024170000001</v>
      </c>
      <c r="K417" s="54" t="n">
        <v>205.336227</v>
      </c>
      <c r="L417" s="54" t="n">
        <v>-1.03795242</v>
      </c>
      <c r="M417" s="54" t="n">
        <v>0.0370525122</v>
      </c>
      <c r="N417" s="54" t="n">
        <v>1.74190593</v>
      </c>
      <c r="O417" s="54" t="n">
        <v>-0.0206076149</v>
      </c>
      <c r="P417" s="52" t="inlineStr">
        <is>
          <t>Gouraud</t>
        </is>
      </c>
      <c r="Q417" s="52" t="inlineStr">
        <is>
          <t>Foliage</t>
        </is>
      </c>
      <c r="R417" s="54" t="n">
        <v>0.75</v>
      </c>
      <c r="S417" s="54" t="n">
        <v>0</v>
      </c>
      <c r="T417" s="54" t="n">
        <v>0.11</v>
      </c>
      <c r="U417" s="54" t="n">
        <v>0</v>
      </c>
      <c r="V417" s="52" t="inlineStr">
        <is>
          <t>Yes</t>
        </is>
      </c>
      <c r="W417" s="52" t="inlineStr">
        <is>
          <t>Yes</t>
        </is>
      </c>
      <c r="X417" s="52" t="inlineStr">
        <is>
          <t>-</t>
        </is>
      </c>
      <c r="Y417" s="52" t="inlineStr">
        <is>
          <t>Branch whorl (cone, apex up)</t>
        </is>
      </c>
    </row>
    <row r="418" outlineLevel="1">
      <c r="A418" s="52" t="inlineStr">
        <is>
          <t>ENV-290</t>
        </is>
      </c>
      <c r="B418" s="52" t="inlineStr">
        <is>
          <t>Environment</t>
        </is>
      </c>
      <c r="C418" s="61" t="inlineStr">
        <is>
          <t>Cone</t>
        </is>
      </c>
      <c r="D418" s="62" t="inlineStr">
        <is>
          <t>Pine crown</t>
        </is>
      </c>
      <c r="E418" s="52" t="inlineStr">
        <is>
          <t>ENV-286</t>
        </is>
      </c>
      <c r="F418" s="52" t="n">
        <v>3</v>
      </c>
      <c r="G418" s="54" t="n">
        <v>1.94364905</v>
      </c>
      <c r="H418" s="54" t="n">
        <v>1.96511471</v>
      </c>
      <c r="I418" s="54" t="n">
        <v>0.883741796</v>
      </c>
      <c r="J418" s="54" t="n">
        <v>-94.6122665</v>
      </c>
      <c r="K418" s="54" t="n">
        <v>48.4166641</v>
      </c>
      <c r="L418" s="54" t="n">
        <v>-0.127717972</v>
      </c>
      <c r="M418" s="54" t="n">
        <v>0.0313480049</v>
      </c>
      <c r="N418" s="54" t="n">
        <v>2.09797621</v>
      </c>
      <c r="O418" s="54" t="n">
        <v>-0.0312909074</v>
      </c>
      <c r="P418" s="52" t="inlineStr">
        <is>
          <t>Gouraud</t>
        </is>
      </c>
      <c r="Q418" s="52" t="inlineStr">
        <is>
          <t>Foliage</t>
        </is>
      </c>
      <c r="R418" s="54" t="n">
        <v>0.75</v>
      </c>
      <c r="S418" s="54" t="n">
        <v>0</v>
      </c>
      <c r="T418" s="54" t="n">
        <v>0.11</v>
      </c>
      <c r="U418" s="54" t="n">
        <v>0</v>
      </c>
      <c r="V418" s="52" t="inlineStr">
        <is>
          <t>Yes</t>
        </is>
      </c>
      <c r="W418" s="52" t="inlineStr">
        <is>
          <t>Yes</t>
        </is>
      </c>
      <c r="X418" s="52" t="inlineStr">
        <is>
          <t>-</t>
        </is>
      </c>
      <c r="Y418" s="52" t="inlineStr">
        <is>
          <t>Branch whorl (cone, apex up)</t>
        </is>
      </c>
    </row>
    <row r="419" outlineLevel="1">
      <c r="A419" s="52" t="inlineStr">
        <is>
          <t>ENV-291</t>
        </is>
      </c>
      <c r="B419" s="52" t="inlineStr">
        <is>
          <t>Environment</t>
        </is>
      </c>
      <c r="C419" s="61" t="inlineStr">
        <is>
          <t>Cone</t>
        </is>
      </c>
      <c r="D419" s="62" t="inlineStr">
        <is>
          <t>Pine crown</t>
        </is>
      </c>
      <c r="E419" s="52" t="inlineStr">
        <is>
          <t>ENV-286</t>
        </is>
      </c>
      <c r="F419" s="52" t="n">
        <v>3</v>
      </c>
      <c r="G419" s="54" t="n">
        <v>1.65233529</v>
      </c>
      <c r="H419" s="54" t="n">
        <v>1.70233643</v>
      </c>
      <c r="I419" s="54" t="n">
        <v>0.757372379</v>
      </c>
      <c r="J419" s="54" t="n">
        <v>-84.0346069</v>
      </c>
      <c r="K419" s="54" t="n">
        <v>2.4002552</v>
      </c>
      <c r="L419" s="54" t="n">
        <v>-2.83072114</v>
      </c>
      <c r="M419" s="54" t="n">
        <v>-0.0194299407</v>
      </c>
      <c r="N419" s="54" t="n">
        <v>2.49989676</v>
      </c>
      <c r="O419" s="54" t="n">
        <v>-0.00172051787</v>
      </c>
      <c r="P419" s="52" t="inlineStr">
        <is>
          <t>Gouraud</t>
        </is>
      </c>
      <c r="Q419" s="52" t="inlineStr">
        <is>
          <t>Foliage</t>
        </is>
      </c>
      <c r="R419" s="54" t="n">
        <v>0.75</v>
      </c>
      <c r="S419" s="54" t="n">
        <v>0</v>
      </c>
      <c r="T419" s="54" t="n">
        <v>0.11</v>
      </c>
      <c r="U419" s="54" t="n">
        <v>0</v>
      </c>
      <c r="V419" s="52" t="inlineStr">
        <is>
          <t>Yes</t>
        </is>
      </c>
      <c r="W419" s="52" t="inlineStr">
        <is>
          <t>Yes</t>
        </is>
      </c>
      <c r="X419" s="52" t="inlineStr">
        <is>
          <t>-</t>
        </is>
      </c>
      <c r="Y419" s="52" t="inlineStr">
        <is>
          <t>Branch whorl (cone, apex up)</t>
        </is>
      </c>
    </row>
    <row r="420" outlineLevel="1">
      <c r="A420" s="52" t="inlineStr">
        <is>
          <t>ENV-292</t>
        </is>
      </c>
      <c r="B420" s="52" t="inlineStr">
        <is>
          <t>Environment</t>
        </is>
      </c>
      <c r="C420" s="61" t="inlineStr">
        <is>
          <t>Cone</t>
        </is>
      </c>
      <c r="D420" s="62" t="inlineStr">
        <is>
          <t>Pine crown</t>
        </is>
      </c>
      <c r="E420" s="52" t="inlineStr">
        <is>
          <t>ENV-286</t>
        </is>
      </c>
      <c r="F420" s="52" t="n">
        <v>3</v>
      </c>
      <c r="G420" s="54" t="n">
        <v>1.20686662</v>
      </c>
      <c r="H420" s="54" t="n">
        <v>1.23667037</v>
      </c>
      <c r="I420" s="54" t="n">
        <v>0.519971967</v>
      </c>
      <c r="J420" s="54" t="n">
        <v>-94.2554626</v>
      </c>
      <c r="K420" s="54" t="n">
        <v>90.71875</v>
      </c>
      <c r="L420" s="54" t="n">
        <v>3.52634048</v>
      </c>
      <c r="M420" s="54" t="n">
        <v>-0.0385691524</v>
      </c>
      <c r="N420" s="54" t="n">
        <v>2.83074808</v>
      </c>
      <c r="O420" s="54" t="n">
        <v>-0.0159661248</v>
      </c>
      <c r="P420" s="52" t="inlineStr">
        <is>
          <t>Gouraud</t>
        </is>
      </c>
      <c r="Q420" s="52" t="inlineStr">
        <is>
          <t>Foliage</t>
        </is>
      </c>
      <c r="R420" s="54" t="n">
        <v>0.75</v>
      </c>
      <c r="S420" s="54" t="n">
        <v>0</v>
      </c>
      <c r="T420" s="54" t="n">
        <v>0.11</v>
      </c>
      <c r="U420" s="54" t="n">
        <v>0</v>
      </c>
      <c r="V420" s="52" t="inlineStr">
        <is>
          <t>Yes</t>
        </is>
      </c>
      <c r="W420" s="52" t="inlineStr">
        <is>
          <t>Yes</t>
        </is>
      </c>
      <c r="X420" s="52" t="inlineStr">
        <is>
          <t>-</t>
        </is>
      </c>
      <c r="Y420" s="52" t="inlineStr">
        <is>
          <t>Branch whorl (cone, apex up)</t>
        </is>
      </c>
    </row>
    <row r="421" outlineLevel="1">
      <c r="A421" s="52" t="inlineStr">
        <is>
          <t>ENV-293</t>
        </is>
      </c>
      <c r="B421" s="52" t="inlineStr">
        <is>
          <t>Environment</t>
        </is>
      </c>
      <c r="C421" s="61" t="inlineStr">
        <is>
          <t>Cone</t>
        </is>
      </c>
      <c r="D421" s="62" t="inlineStr">
        <is>
          <t>Pine crown</t>
        </is>
      </c>
      <c r="E421" s="52" t="inlineStr">
        <is>
          <t>ENV-286</t>
        </is>
      </c>
      <c r="F421" s="52" t="n">
        <v>3</v>
      </c>
      <c r="G421" s="54" t="n">
        <v>0.937897563</v>
      </c>
      <c r="H421" s="54" t="n">
        <v>0.872441649</v>
      </c>
      <c r="I421" s="54" t="n">
        <v>0.472414821</v>
      </c>
      <c r="J421" s="54" t="n">
        <v>-95.9054184</v>
      </c>
      <c r="K421" s="54" t="n">
        <v>231.620834</v>
      </c>
      <c r="L421" s="54" t="n">
        <v>-5.33757591</v>
      </c>
      <c r="M421" s="54" t="n">
        <v>-0.0045673959</v>
      </c>
      <c r="N421" s="54" t="n">
        <v>3.24529839</v>
      </c>
      <c r="O421" s="54" t="n">
        <v>-0.0383268781</v>
      </c>
      <c r="P421" s="52" t="inlineStr">
        <is>
          <t>Gouraud</t>
        </is>
      </c>
      <c r="Q421" s="52" t="inlineStr">
        <is>
          <t>Foliage</t>
        </is>
      </c>
      <c r="R421" s="54" t="n">
        <v>0.75</v>
      </c>
      <c r="S421" s="54" t="n">
        <v>0</v>
      </c>
      <c r="T421" s="54" t="n">
        <v>0.11</v>
      </c>
      <c r="U421" s="54" t="n">
        <v>0</v>
      </c>
      <c r="V421" s="52" t="inlineStr">
        <is>
          <t>Yes</t>
        </is>
      </c>
      <c r="W421" s="52" t="inlineStr">
        <is>
          <t>Yes</t>
        </is>
      </c>
      <c r="X421" s="52" t="inlineStr">
        <is>
          <t>-</t>
        </is>
      </c>
      <c r="Y421" s="52" t="inlineStr">
        <is>
          <t>Branch whorl (cone, apex up)</t>
        </is>
      </c>
    </row>
    <row r="422" outlineLevel="1">
      <c r="A422" s="52" t="inlineStr">
        <is>
          <t>ENV-294</t>
        </is>
      </c>
      <c r="B422" s="52" t="inlineStr">
        <is>
          <t>Environment</t>
        </is>
      </c>
      <c r="C422" s="61" t="inlineStr">
        <is>
          <t>Cone</t>
        </is>
      </c>
      <c r="D422" s="62" t="inlineStr">
        <is>
          <t>Pine crown</t>
        </is>
      </c>
      <c r="E422" s="52" t="inlineStr">
        <is>
          <t>ENV-286</t>
        </is>
      </c>
      <c r="F422" s="52" t="n">
        <v>3</v>
      </c>
      <c r="G422" s="54" t="n">
        <v>0.568932772</v>
      </c>
      <c r="H422" s="54" t="n">
        <v>0.567972422</v>
      </c>
      <c r="I422" s="54" t="n">
        <v>1.06450474</v>
      </c>
      <c r="J422" s="54" t="n">
        <v>-89.2350845</v>
      </c>
      <c r="K422" s="54" t="n">
        <v>171.179016</v>
      </c>
      <c r="L422" s="54" t="n">
        <v>-2.25624275</v>
      </c>
      <c r="M422" s="54" t="n">
        <v>-0.007979489859999999</v>
      </c>
      <c r="N422" s="54" t="n">
        <v>3.97093153</v>
      </c>
      <c r="O422" s="54" t="n">
        <v>-0.0378511474</v>
      </c>
      <c r="P422" s="52" t="inlineStr">
        <is>
          <t>Gouraud</t>
        </is>
      </c>
      <c r="Q422" s="52" t="inlineStr">
        <is>
          <t>Foliage</t>
        </is>
      </c>
      <c r="R422" s="54" t="n">
        <v>0.75</v>
      </c>
      <c r="S422" s="54" t="n">
        <v>0</v>
      </c>
      <c r="T422" s="54" t="n">
        <v>0.11</v>
      </c>
      <c r="U422" s="54" t="n">
        <v>0</v>
      </c>
      <c r="V422" s="52" t="inlineStr">
        <is>
          <t>Yes</t>
        </is>
      </c>
      <c r="W422" s="52" t="inlineStr">
        <is>
          <t>Yes</t>
        </is>
      </c>
      <c r="X422" s="52" t="inlineStr">
        <is>
          <t>-</t>
        </is>
      </c>
      <c r="Y422" s="52" t="inlineStr">
        <is>
          <t>Branch whorl (cone, apex up)</t>
        </is>
      </c>
    </row>
    <row r="423" outlineLevel="1">
      <c r="A423" s="52" t="inlineStr">
        <is>
          <t>ENV-295</t>
        </is>
      </c>
      <c r="B423" s="52" t="inlineStr">
        <is>
          <t>Environment</t>
        </is>
      </c>
      <c r="C423" s="53" t="inlineStr">
        <is>
          <t>Group</t>
        </is>
      </c>
      <c r="D423" s="60" t="inlineStr">
        <is>
          <t>Pine</t>
        </is>
      </c>
      <c r="E423" s="52" t="inlineStr">
        <is>
          <t>ENV-277</t>
        </is>
      </c>
      <c r="F423" s="52" t="n">
        <v>2</v>
      </c>
      <c r="G423" s="54" t="n">
        <v>1</v>
      </c>
      <c r="H423" s="54" t="n">
        <v>1</v>
      </c>
      <c r="I423" s="54" t="n">
        <v>1</v>
      </c>
      <c r="J423" s="54" t="n">
        <v>0</v>
      </c>
      <c r="K423" s="54" t="n">
        <v>141.274506</v>
      </c>
      <c r="L423" s="54" t="n">
        <v>0</v>
      </c>
      <c r="M423" s="54" t="n">
        <v>11.453413</v>
      </c>
      <c r="N423" s="54" t="n">
        <v>-0.0389814563</v>
      </c>
      <c r="O423" s="54" t="n">
        <v>-3.29480171</v>
      </c>
      <c r="P423" s="52" t="inlineStr">
        <is>
          <t>-</t>
        </is>
      </c>
      <c r="Q423" s="52" t="inlineStr">
        <is>
          <t>Plain</t>
        </is>
      </c>
      <c r="R423" s="54" t="n">
        <v>0.5</v>
      </c>
      <c r="S423" s="54" t="n">
        <v>0</v>
      </c>
      <c r="T423" s="54" t="n">
        <v>0.2</v>
      </c>
      <c r="U423" s="54" t="n">
        <v>0</v>
      </c>
      <c r="V423" s="52" t="inlineStr">
        <is>
          <t>No</t>
        </is>
      </c>
      <c r="W423" s="52" t="inlineStr">
        <is>
          <t>Yes</t>
        </is>
      </c>
      <c r="X423" s="52" t="inlineStr">
        <is>
          <t>-</t>
        </is>
      </c>
      <c r="Y423" s="52" t="inlineStr">
        <is>
          <t>Spruce = cylinder trunk + drooping cone whorls</t>
        </is>
      </c>
    </row>
    <row r="424" outlineLevel="1">
      <c r="A424" s="52" t="inlineStr">
        <is>
          <t>ENV-296</t>
        </is>
      </c>
      <c r="B424" s="52" t="inlineStr">
        <is>
          <t>Environment</t>
        </is>
      </c>
      <c r="C424" s="58" t="inlineStr">
        <is>
          <t>Cylinder</t>
        </is>
      </c>
      <c r="D424" s="62" t="inlineStr">
        <is>
          <t>Pine trunk</t>
        </is>
      </c>
      <c r="E424" s="52" t="inlineStr">
        <is>
          <t>ENV-295</t>
        </is>
      </c>
      <c r="F424" s="52" t="n">
        <v>3</v>
      </c>
      <c r="G424" s="54" t="n">
        <v>0.219479263</v>
      </c>
      <c r="H424" s="54" t="n">
        <v>0.219479263</v>
      </c>
      <c r="I424" s="54" t="n">
        <v>3.01296473</v>
      </c>
      <c r="J424" s="54" t="n">
        <v>90</v>
      </c>
      <c r="K424" s="54" t="n">
        <v>0</v>
      </c>
      <c r="L424" s="54" t="n">
        <v>0</v>
      </c>
      <c r="M424" s="54" t="n">
        <v>0</v>
      </c>
      <c r="N424" s="54" t="n">
        <v>1.50648236</v>
      </c>
      <c r="O424" s="54" t="n">
        <v>0</v>
      </c>
      <c r="P424" s="52" t="inlineStr">
        <is>
          <t>Gouraud</t>
        </is>
      </c>
      <c r="Q424" s="52" t="inlineStr">
        <is>
          <t>Bark</t>
        </is>
      </c>
      <c r="R424" s="54" t="n">
        <v>0.9</v>
      </c>
      <c r="S424" s="54" t="n">
        <v>0</v>
      </c>
      <c r="T424" s="54" t="n">
        <v>0.18</v>
      </c>
      <c r="U424" s="54" t="n">
        <v>0</v>
      </c>
      <c r="V424" s="52" t="inlineStr">
        <is>
          <t>Yes</t>
        </is>
      </c>
      <c r="W424" s="52" t="inlineStr">
        <is>
          <t>Yes</t>
        </is>
      </c>
      <c r="X424" s="52" t="inlineStr">
        <is>
          <t>-</t>
        </is>
      </c>
      <c r="Y424" s="52" t="inlineStr">
        <is>
          <t>Trunk</t>
        </is>
      </c>
    </row>
    <row r="425" outlineLevel="1">
      <c r="A425" s="52" t="inlineStr">
        <is>
          <t>ENV-297</t>
        </is>
      </c>
      <c r="B425" s="52" t="inlineStr">
        <is>
          <t>Environment</t>
        </is>
      </c>
      <c r="C425" s="61" t="inlineStr">
        <is>
          <t>Cone</t>
        </is>
      </c>
      <c r="D425" s="62" t="inlineStr">
        <is>
          <t>Pine crown</t>
        </is>
      </c>
      <c r="E425" s="52" t="inlineStr">
        <is>
          <t>ENV-295</t>
        </is>
      </c>
      <c r="F425" s="52" t="n">
        <v>3</v>
      </c>
      <c r="G425" s="54" t="n">
        <v>2.5248096</v>
      </c>
      <c r="H425" s="54" t="n">
        <v>2.52765298</v>
      </c>
      <c r="I425" s="54" t="n">
        <v>1.19590461</v>
      </c>
      <c r="J425" s="54" t="n">
        <v>-85.05551149999999</v>
      </c>
      <c r="K425" s="54" t="n">
        <v>153.928116</v>
      </c>
      <c r="L425" s="54" t="n">
        <v>2.64773846</v>
      </c>
      <c r="M425" s="54" t="n">
        <v>0.0174301527</v>
      </c>
      <c r="N425" s="54" t="n">
        <v>1.19795227</v>
      </c>
      <c r="O425" s="54" t="n">
        <v>-0.0145990606</v>
      </c>
      <c r="P425" s="52" t="inlineStr">
        <is>
          <t>Gouraud</t>
        </is>
      </c>
      <c r="Q425" s="52" t="inlineStr">
        <is>
          <t>Foliage</t>
        </is>
      </c>
      <c r="R425" s="54" t="n">
        <v>0.75</v>
      </c>
      <c r="S425" s="54" t="n">
        <v>0</v>
      </c>
      <c r="T425" s="54" t="n">
        <v>0.11</v>
      </c>
      <c r="U425" s="54" t="n">
        <v>0</v>
      </c>
      <c r="V425" s="52" t="inlineStr">
        <is>
          <t>Yes</t>
        </is>
      </c>
      <c r="W425" s="52" t="inlineStr">
        <is>
          <t>Yes</t>
        </is>
      </c>
      <c r="X425" s="52" t="inlineStr">
        <is>
          <t>-</t>
        </is>
      </c>
      <c r="Y425" s="52" t="inlineStr">
        <is>
          <t>Branch whorl (cone, apex up)</t>
        </is>
      </c>
    </row>
    <row r="426" outlineLevel="1">
      <c r="A426" s="52" t="inlineStr">
        <is>
          <t>ENV-298</t>
        </is>
      </c>
      <c r="B426" s="52" t="inlineStr">
        <is>
          <t>Environment</t>
        </is>
      </c>
      <c r="C426" s="61" t="inlineStr">
        <is>
          <t>Cone</t>
        </is>
      </c>
      <c r="D426" s="62" t="inlineStr">
        <is>
          <t>Pine crown</t>
        </is>
      </c>
      <c r="E426" s="52" t="inlineStr">
        <is>
          <t>ENV-295</t>
        </is>
      </c>
      <c r="F426" s="52" t="n">
        <v>3</v>
      </c>
      <c r="G426" s="54" t="n">
        <v>2.13448906</v>
      </c>
      <c r="H426" s="54" t="n">
        <v>2.34339404</v>
      </c>
      <c r="I426" s="54" t="n">
        <v>0.945142925</v>
      </c>
      <c r="J426" s="54" t="n">
        <v>-87.2335739</v>
      </c>
      <c r="K426" s="54" t="n">
        <v>85.9485779</v>
      </c>
      <c r="L426" s="54" t="n">
        <v>-5.81881905</v>
      </c>
      <c r="M426" s="54" t="n">
        <v>0.0338796005</v>
      </c>
      <c r="N426" s="54" t="n">
        <v>1.66762519</v>
      </c>
      <c r="O426" s="54" t="n">
        <v>0.0347708166</v>
      </c>
      <c r="P426" s="52" t="inlineStr">
        <is>
          <t>Gouraud</t>
        </is>
      </c>
      <c r="Q426" s="52" t="inlineStr">
        <is>
          <t>Foliage</t>
        </is>
      </c>
      <c r="R426" s="54" t="n">
        <v>0.75</v>
      </c>
      <c r="S426" s="54" t="n">
        <v>0</v>
      </c>
      <c r="T426" s="54" t="n">
        <v>0.11</v>
      </c>
      <c r="U426" s="54" t="n">
        <v>0</v>
      </c>
      <c r="V426" s="52" t="inlineStr">
        <is>
          <t>Yes</t>
        </is>
      </c>
      <c r="W426" s="52" t="inlineStr">
        <is>
          <t>Yes</t>
        </is>
      </c>
      <c r="X426" s="52" t="inlineStr">
        <is>
          <t>-</t>
        </is>
      </c>
      <c r="Y426" s="52" t="inlineStr">
        <is>
          <t>Branch whorl (cone, apex up)</t>
        </is>
      </c>
    </row>
    <row r="427" outlineLevel="1">
      <c r="A427" s="52" t="inlineStr">
        <is>
          <t>ENV-299</t>
        </is>
      </c>
      <c r="B427" s="52" t="inlineStr">
        <is>
          <t>Environment</t>
        </is>
      </c>
      <c r="C427" s="61" t="inlineStr">
        <is>
          <t>Cone</t>
        </is>
      </c>
      <c r="D427" s="62" t="inlineStr">
        <is>
          <t>Pine crown</t>
        </is>
      </c>
      <c r="E427" s="52" t="inlineStr">
        <is>
          <t>ENV-295</t>
        </is>
      </c>
      <c r="F427" s="52" t="n">
        <v>3</v>
      </c>
      <c r="G427" s="54" t="n">
        <v>1.5789156</v>
      </c>
      <c r="H427" s="54" t="n">
        <v>1.717152</v>
      </c>
      <c r="I427" s="54" t="n">
        <v>0.686196268</v>
      </c>
      <c r="J427" s="54" t="n">
        <v>-92.69197080000001</v>
      </c>
      <c r="K427" s="54" t="n">
        <v>142.940933</v>
      </c>
      <c r="L427" s="54" t="n">
        <v>-0.161035538</v>
      </c>
      <c r="M427" s="54" t="n">
        <v>-0.00359110907</v>
      </c>
      <c r="N427" s="54" t="n">
        <v>2.05350757</v>
      </c>
      <c r="O427" s="54" t="n">
        <v>-0.0249587055</v>
      </c>
      <c r="P427" s="52" t="inlineStr">
        <is>
          <t>Gouraud</t>
        </is>
      </c>
      <c r="Q427" s="52" t="inlineStr">
        <is>
          <t>Foliage</t>
        </is>
      </c>
      <c r="R427" s="54" t="n">
        <v>0.75</v>
      </c>
      <c r="S427" s="54" t="n">
        <v>0</v>
      </c>
      <c r="T427" s="54" t="n">
        <v>0.11</v>
      </c>
      <c r="U427" s="54" t="n">
        <v>0</v>
      </c>
      <c r="V427" s="52" t="inlineStr">
        <is>
          <t>Yes</t>
        </is>
      </c>
      <c r="W427" s="52" t="inlineStr">
        <is>
          <t>Yes</t>
        </is>
      </c>
      <c r="X427" s="52" t="inlineStr">
        <is>
          <t>-</t>
        </is>
      </c>
      <c r="Y427" s="52" t="inlineStr">
        <is>
          <t>Branch whorl (cone, apex up)</t>
        </is>
      </c>
    </row>
    <row r="428" outlineLevel="1">
      <c r="A428" s="52" t="inlineStr">
        <is>
          <t>ENV-300</t>
        </is>
      </c>
      <c r="B428" s="52" t="inlineStr">
        <is>
          <t>Environment</t>
        </is>
      </c>
      <c r="C428" s="61" t="inlineStr">
        <is>
          <t>Cone</t>
        </is>
      </c>
      <c r="D428" s="62" t="inlineStr">
        <is>
          <t>Pine crown</t>
        </is>
      </c>
      <c r="E428" s="52" t="inlineStr">
        <is>
          <t>ENV-295</t>
        </is>
      </c>
      <c r="F428" s="52" t="n">
        <v>3</v>
      </c>
      <c r="G428" s="54" t="n">
        <v>1.27660871</v>
      </c>
      <c r="H428" s="54" t="n">
        <v>1.34187436</v>
      </c>
      <c r="I428" s="54" t="n">
        <v>0.646130085</v>
      </c>
      <c r="J428" s="54" t="n">
        <v>-85.0422897</v>
      </c>
      <c r="K428" s="54" t="n">
        <v>174.162476</v>
      </c>
      <c r="L428" s="54" t="n">
        <v>5.33440018</v>
      </c>
      <c r="M428" s="54" t="n">
        <v>0.00988510624</v>
      </c>
      <c r="N428" s="54" t="n">
        <v>2.52249503</v>
      </c>
      <c r="O428" s="54" t="n">
        <v>0.0290939882</v>
      </c>
      <c r="P428" s="52" t="inlineStr">
        <is>
          <t>Gouraud</t>
        </is>
      </c>
      <c r="Q428" s="52" t="inlineStr">
        <is>
          <t>Foliage</t>
        </is>
      </c>
      <c r="R428" s="54" t="n">
        <v>0.75</v>
      </c>
      <c r="S428" s="54" t="n">
        <v>0</v>
      </c>
      <c r="T428" s="54" t="n">
        <v>0.11</v>
      </c>
      <c r="U428" s="54" t="n">
        <v>0</v>
      </c>
      <c r="V428" s="52" t="inlineStr">
        <is>
          <t>Yes</t>
        </is>
      </c>
      <c r="W428" s="52" t="inlineStr">
        <is>
          <t>Yes</t>
        </is>
      </c>
      <c r="X428" s="52" t="inlineStr">
        <is>
          <t>-</t>
        </is>
      </c>
      <c r="Y428" s="52" t="inlineStr">
        <is>
          <t>Branch whorl (cone, apex up)</t>
        </is>
      </c>
    </row>
    <row r="429" outlineLevel="1">
      <c r="A429" s="52" t="inlineStr">
        <is>
          <t>ENV-301</t>
        </is>
      </c>
      <c r="B429" s="52" t="inlineStr">
        <is>
          <t>Environment</t>
        </is>
      </c>
      <c r="C429" s="61" t="inlineStr">
        <is>
          <t>Cone</t>
        </is>
      </c>
      <c r="D429" s="62" t="inlineStr">
        <is>
          <t>Pine crown</t>
        </is>
      </c>
      <c r="E429" s="52" t="inlineStr">
        <is>
          <t>ENV-295</t>
        </is>
      </c>
      <c r="F429" s="52" t="n">
        <v>3</v>
      </c>
      <c r="G429" s="54" t="n">
        <v>0.932250679</v>
      </c>
      <c r="H429" s="54" t="n">
        <v>1.01166379</v>
      </c>
      <c r="I429" s="54" t="n">
        <v>0.422105253</v>
      </c>
      <c r="J429" s="54" t="n">
        <v>-91.96667480000001</v>
      </c>
      <c r="K429" s="54" t="n">
        <v>290.103394</v>
      </c>
      <c r="L429" s="54" t="n">
        <v>2.70672607</v>
      </c>
      <c r="M429" s="54" t="n">
        <v>0.0249224156</v>
      </c>
      <c r="N429" s="54" t="n">
        <v>2.88314986</v>
      </c>
      <c r="O429" s="54" t="n">
        <v>0.00202244893</v>
      </c>
      <c r="P429" s="52" t="inlineStr">
        <is>
          <t>Gouraud</t>
        </is>
      </c>
      <c r="Q429" s="52" t="inlineStr">
        <is>
          <t>Foliage</t>
        </is>
      </c>
      <c r="R429" s="54" t="n">
        <v>0.75</v>
      </c>
      <c r="S429" s="54" t="n">
        <v>0</v>
      </c>
      <c r="T429" s="54" t="n">
        <v>0.11</v>
      </c>
      <c r="U429" s="54" t="n">
        <v>0</v>
      </c>
      <c r="V429" s="52" t="inlineStr">
        <is>
          <t>Yes</t>
        </is>
      </c>
      <c r="W429" s="52" t="inlineStr">
        <is>
          <t>Yes</t>
        </is>
      </c>
      <c r="X429" s="52" t="inlineStr">
        <is>
          <t>-</t>
        </is>
      </c>
      <c r="Y429" s="52" t="inlineStr">
        <is>
          <t>Branch whorl (cone, apex up)</t>
        </is>
      </c>
    </row>
    <row r="430" outlineLevel="1">
      <c r="A430" s="52" t="inlineStr">
        <is>
          <t>ENV-302</t>
        </is>
      </c>
      <c r="B430" s="52" t="inlineStr">
        <is>
          <t>Environment</t>
        </is>
      </c>
      <c r="C430" s="61" t="inlineStr">
        <is>
          <t>Cone</t>
        </is>
      </c>
      <c r="D430" s="62" t="inlineStr">
        <is>
          <t>Pine crown</t>
        </is>
      </c>
      <c r="E430" s="52" t="inlineStr">
        <is>
          <t>ENV-295</t>
        </is>
      </c>
      <c r="F430" s="52" t="n">
        <v>3</v>
      </c>
      <c r="G430" s="54" t="n">
        <v>0.537558734</v>
      </c>
      <c r="H430" s="54" t="n">
        <v>0.526691139</v>
      </c>
      <c r="I430" s="54" t="n">
        <v>0.949861825</v>
      </c>
      <c r="J430" s="54" t="n">
        <v>-94.7952805</v>
      </c>
      <c r="K430" s="54" t="n">
        <v>15.7314777</v>
      </c>
      <c r="L430" s="54" t="n">
        <v>1.39799738</v>
      </c>
      <c r="M430" s="54" t="n">
        <v>0.00500529259</v>
      </c>
      <c r="N430" s="54" t="n">
        <v>3.60789561</v>
      </c>
      <c r="O430" s="54" t="n">
        <v>0.0217883028</v>
      </c>
      <c r="P430" s="52" t="inlineStr">
        <is>
          <t>Gouraud</t>
        </is>
      </c>
      <c r="Q430" s="52" t="inlineStr">
        <is>
          <t>Foliage</t>
        </is>
      </c>
      <c r="R430" s="54" t="n">
        <v>0.75</v>
      </c>
      <c r="S430" s="54" t="n">
        <v>0</v>
      </c>
      <c r="T430" s="54" t="n">
        <v>0.11</v>
      </c>
      <c r="U430" s="54" t="n">
        <v>0</v>
      </c>
      <c r="V430" s="52" t="inlineStr">
        <is>
          <t>Yes</t>
        </is>
      </c>
      <c r="W430" s="52" t="inlineStr">
        <is>
          <t>Yes</t>
        </is>
      </c>
      <c r="X430" s="52" t="inlineStr">
        <is>
          <t>-</t>
        </is>
      </c>
      <c r="Y430" s="52" t="inlineStr">
        <is>
          <t>Branch whorl (cone, apex up)</t>
        </is>
      </c>
    </row>
    <row r="431" outlineLevel="1">
      <c r="A431" s="52" t="inlineStr">
        <is>
          <t>ENV-303</t>
        </is>
      </c>
      <c r="B431" s="52" t="inlineStr">
        <is>
          <t>Environment</t>
        </is>
      </c>
      <c r="C431" s="53" t="inlineStr">
        <is>
          <t>Group</t>
        </is>
      </c>
      <c r="D431" s="60" t="inlineStr">
        <is>
          <t>Pine</t>
        </is>
      </c>
      <c r="E431" s="52" t="inlineStr">
        <is>
          <t>ENV-277</t>
        </is>
      </c>
      <c r="F431" s="52" t="n">
        <v>2</v>
      </c>
      <c r="G431" s="54" t="n">
        <v>1</v>
      </c>
      <c r="H431" s="54" t="n">
        <v>1</v>
      </c>
      <c r="I431" s="54" t="n">
        <v>1</v>
      </c>
      <c r="J431" s="54" t="n">
        <v>0</v>
      </c>
      <c r="K431" s="54" t="n">
        <v>109.365227</v>
      </c>
      <c r="L431" s="54" t="n">
        <v>0</v>
      </c>
      <c r="M431" s="54" t="n">
        <v>14.0869236</v>
      </c>
      <c r="N431" s="54" t="n">
        <v>-0.100825556</v>
      </c>
      <c r="O431" s="54" t="n">
        <v>-3.6006887</v>
      </c>
      <c r="P431" s="52" t="inlineStr">
        <is>
          <t>-</t>
        </is>
      </c>
      <c r="Q431" s="52" t="inlineStr">
        <is>
          <t>Plain</t>
        </is>
      </c>
      <c r="R431" s="54" t="n">
        <v>0.5</v>
      </c>
      <c r="S431" s="54" t="n">
        <v>0</v>
      </c>
      <c r="T431" s="54" t="n">
        <v>0.2</v>
      </c>
      <c r="U431" s="54" t="n">
        <v>0</v>
      </c>
      <c r="V431" s="52" t="inlineStr">
        <is>
          <t>No</t>
        </is>
      </c>
      <c r="W431" s="52" t="inlineStr">
        <is>
          <t>Yes</t>
        </is>
      </c>
      <c r="X431" s="52" t="inlineStr">
        <is>
          <t>-</t>
        </is>
      </c>
      <c r="Y431" s="52" t="inlineStr">
        <is>
          <t>Spruce = cylinder trunk + drooping cone whorls</t>
        </is>
      </c>
    </row>
    <row r="432" outlineLevel="1">
      <c r="A432" s="52" t="inlineStr">
        <is>
          <t>ENV-304</t>
        </is>
      </c>
      <c r="B432" s="52" t="inlineStr">
        <is>
          <t>Environment</t>
        </is>
      </c>
      <c r="C432" s="58" t="inlineStr">
        <is>
          <t>Cylinder</t>
        </is>
      </c>
      <c r="D432" s="62" t="inlineStr">
        <is>
          <t>Pine trunk</t>
        </is>
      </c>
      <c r="E432" s="52" t="inlineStr">
        <is>
          <t>ENV-303</t>
        </is>
      </c>
      <c r="F432" s="52" t="n">
        <v>3</v>
      </c>
      <c r="G432" s="54" t="n">
        <v>0.194025725</v>
      </c>
      <c r="H432" s="54" t="n">
        <v>0.194025725</v>
      </c>
      <c r="I432" s="54" t="n">
        <v>2.56045723</v>
      </c>
      <c r="J432" s="54" t="n">
        <v>90</v>
      </c>
      <c r="K432" s="54" t="n">
        <v>0</v>
      </c>
      <c r="L432" s="54" t="n">
        <v>0</v>
      </c>
      <c r="M432" s="54" t="n">
        <v>0</v>
      </c>
      <c r="N432" s="54" t="n">
        <v>1.28022861</v>
      </c>
      <c r="O432" s="54" t="n">
        <v>0</v>
      </c>
      <c r="P432" s="52" t="inlineStr">
        <is>
          <t>Gouraud</t>
        </is>
      </c>
      <c r="Q432" s="52" t="inlineStr">
        <is>
          <t>Bark</t>
        </is>
      </c>
      <c r="R432" s="54" t="n">
        <v>0.9</v>
      </c>
      <c r="S432" s="54" t="n">
        <v>0</v>
      </c>
      <c r="T432" s="54" t="n">
        <v>0.18</v>
      </c>
      <c r="U432" s="54" t="n">
        <v>0</v>
      </c>
      <c r="V432" s="52" t="inlineStr">
        <is>
          <t>Yes</t>
        </is>
      </c>
      <c r="W432" s="52" t="inlineStr">
        <is>
          <t>Yes</t>
        </is>
      </c>
      <c r="X432" s="52" t="inlineStr">
        <is>
          <t>-</t>
        </is>
      </c>
      <c r="Y432" s="52" t="inlineStr">
        <is>
          <t>Trunk</t>
        </is>
      </c>
    </row>
    <row r="433" outlineLevel="1">
      <c r="A433" s="52" t="inlineStr">
        <is>
          <t>ENV-305</t>
        </is>
      </c>
      <c r="B433" s="52" t="inlineStr">
        <is>
          <t>Environment</t>
        </is>
      </c>
      <c r="C433" s="61" t="inlineStr">
        <is>
          <t>Cone</t>
        </is>
      </c>
      <c r="D433" s="62" t="inlineStr">
        <is>
          <t>Pine crown</t>
        </is>
      </c>
      <c r="E433" s="52" t="inlineStr">
        <is>
          <t>ENV-303</t>
        </is>
      </c>
      <c r="F433" s="52" t="n">
        <v>3</v>
      </c>
      <c r="G433" s="54" t="n">
        <v>1.9447912</v>
      </c>
      <c r="H433" s="54" t="n">
        <v>1.88187027</v>
      </c>
      <c r="I433" s="54" t="n">
        <v>0.883155644</v>
      </c>
      <c r="J433" s="54" t="n">
        <v>-88.82083129999999</v>
      </c>
      <c r="K433" s="54" t="n">
        <v>112.470757</v>
      </c>
      <c r="L433" s="54" t="n">
        <v>-4.47291279</v>
      </c>
      <c r="M433" s="54" t="n">
        <v>-0.0199643411</v>
      </c>
      <c r="N433" s="54" t="n">
        <v>1.04157782</v>
      </c>
      <c r="O433" s="54" t="n">
        <v>-0.00308876112</v>
      </c>
      <c r="P433" s="52" t="inlineStr">
        <is>
          <t>Gouraud</t>
        </is>
      </c>
      <c r="Q433" s="52" t="inlineStr">
        <is>
          <t>Foliage</t>
        </is>
      </c>
      <c r="R433" s="54" t="n">
        <v>0.75</v>
      </c>
      <c r="S433" s="54" t="n">
        <v>0</v>
      </c>
      <c r="T433" s="54" t="n">
        <v>0.11</v>
      </c>
      <c r="U433" s="54" t="n">
        <v>0</v>
      </c>
      <c r="V433" s="52" t="inlineStr">
        <is>
          <t>Yes</t>
        </is>
      </c>
      <c r="W433" s="52" t="inlineStr">
        <is>
          <t>Yes</t>
        </is>
      </c>
      <c r="X433" s="52" t="inlineStr">
        <is>
          <t>-</t>
        </is>
      </c>
      <c r="Y433" s="52" t="inlineStr">
        <is>
          <t>Branch whorl (cone, apex up)</t>
        </is>
      </c>
    </row>
    <row r="434" outlineLevel="1">
      <c r="A434" s="52" t="inlineStr">
        <is>
          <t>ENV-306</t>
        </is>
      </c>
      <c r="B434" s="52" t="inlineStr">
        <is>
          <t>Environment</t>
        </is>
      </c>
      <c r="C434" s="61" t="inlineStr">
        <is>
          <t>Cone</t>
        </is>
      </c>
      <c r="D434" s="62" t="inlineStr">
        <is>
          <t>Pine crown</t>
        </is>
      </c>
      <c r="E434" s="52" t="inlineStr">
        <is>
          <t>ENV-303</t>
        </is>
      </c>
      <c r="F434" s="52" t="n">
        <v>3</v>
      </c>
      <c r="G434" s="54" t="n">
        <v>1.60849631</v>
      </c>
      <c r="H434" s="54" t="n">
        <v>1.73456204</v>
      </c>
      <c r="I434" s="54" t="n">
        <v>0.738728225</v>
      </c>
      <c r="J434" s="54" t="n">
        <v>-84.62359619999999</v>
      </c>
      <c r="K434" s="54" t="n">
        <v>104.478584</v>
      </c>
      <c r="L434" s="54" t="n">
        <v>4.66338158</v>
      </c>
      <c r="M434" s="54" t="n">
        <v>-0.00849437714</v>
      </c>
      <c r="N434" s="54" t="n">
        <v>1.45811307</v>
      </c>
      <c r="O434" s="54" t="n">
        <v>-0.0383884609</v>
      </c>
      <c r="P434" s="52" t="inlineStr">
        <is>
          <t>Gouraud</t>
        </is>
      </c>
      <c r="Q434" s="52" t="inlineStr">
        <is>
          <t>Foliage</t>
        </is>
      </c>
      <c r="R434" s="54" t="n">
        <v>0.75</v>
      </c>
      <c r="S434" s="54" t="n">
        <v>0</v>
      </c>
      <c r="T434" s="54" t="n">
        <v>0.11</v>
      </c>
      <c r="U434" s="54" t="n">
        <v>0</v>
      </c>
      <c r="V434" s="52" t="inlineStr">
        <is>
          <t>Yes</t>
        </is>
      </c>
      <c r="W434" s="52" t="inlineStr">
        <is>
          <t>Yes</t>
        </is>
      </c>
      <c r="X434" s="52" t="inlineStr">
        <is>
          <t>-</t>
        </is>
      </c>
      <c r="Y434" s="52" t="inlineStr">
        <is>
          <t>Branch whorl (cone, apex up)</t>
        </is>
      </c>
    </row>
    <row r="435" outlineLevel="1">
      <c r="A435" s="52" t="inlineStr">
        <is>
          <t>ENV-307</t>
        </is>
      </c>
      <c r="B435" s="52" t="inlineStr">
        <is>
          <t>Environment</t>
        </is>
      </c>
      <c r="C435" s="61" t="inlineStr">
        <is>
          <t>Cone</t>
        </is>
      </c>
      <c r="D435" s="62" t="inlineStr">
        <is>
          <t>Pine crown</t>
        </is>
      </c>
      <c r="E435" s="52" t="inlineStr">
        <is>
          <t>ENV-303</t>
        </is>
      </c>
      <c r="F435" s="52" t="n">
        <v>3</v>
      </c>
      <c r="G435" s="54" t="n">
        <v>1.32370412</v>
      </c>
      <c r="H435" s="54" t="n">
        <v>1.40348232</v>
      </c>
      <c r="I435" s="54" t="n">
        <v>0.674236119</v>
      </c>
      <c r="J435" s="54" t="n">
        <v>-91.9999084</v>
      </c>
      <c r="K435" s="54" t="n">
        <v>72.9879684</v>
      </c>
      <c r="L435" s="54" t="n">
        <v>-1.94682741</v>
      </c>
      <c r="M435" s="54" t="n">
        <v>0.00232894346</v>
      </c>
      <c r="N435" s="54" t="n">
        <v>1.8491559</v>
      </c>
      <c r="O435" s="54" t="n">
        <v>-0.0281907208</v>
      </c>
      <c r="P435" s="52" t="inlineStr">
        <is>
          <t>Gouraud</t>
        </is>
      </c>
      <c r="Q435" s="52" t="inlineStr">
        <is>
          <t>Foliage</t>
        </is>
      </c>
      <c r="R435" s="54" t="n">
        <v>0.75</v>
      </c>
      <c r="S435" s="54" t="n">
        <v>0</v>
      </c>
      <c r="T435" s="54" t="n">
        <v>0.11</v>
      </c>
      <c r="U435" s="54" t="n">
        <v>0</v>
      </c>
      <c r="V435" s="52" t="inlineStr">
        <is>
          <t>Yes</t>
        </is>
      </c>
      <c r="W435" s="52" t="inlineStr">
        <is>
          <t>Yes</t>
        </is>
      </c>
      <c r="X435" s="52" t="inlineStr">
        <is>
          <t>-</t>
        </is>
      </c>
      <c r="Y435" s="52" t="inlineStr">
        <is>
          <t>Branch whorl (cone, apex up)</t>
        </is>
      </c>
    </row>
    <row r="436" outlineLevel="1">
      <c r="A436" s="52" t="inlineStr">
        <is>
          <t>ENV-308</t>
        </is>
      </c>
      <c r="B436" s="52" t="inlineStr">
        <is>
          <t>Environment</t>
        </is>
      </c>
      <c r="C436" s="61" t="inlineStr">
        <is>
          <t>Cone</t>
        </is>
      </c>
      <c r="D436" s="62" t="inlineStr">
        <is>
          <t>Pine crown</t>
        </is>
      </c>
      <c r="E436" s="52" t="inlineStr">
        <is>
          <t>ENV-303</t>
        </is>
      </c>
      <c r="F436" s="52" t="n">
        <v>3</v>
      </c>
      <c r="G436" s="54" t="n">
        <v>1.19077659</v>
      </c>
      <c r="H436" s="54" t="n">
        <v>1.28846157</v>
      </c>
      <c r="I436" s="54" t="n">
        <v>0.599759698</v>
      </c>
      <c r="J436" s="54" t="n">
        <v>-85.6317749</v>
      </c>
      <c r="K436" s="54" t="n">
        <v>218.079865</v>
      </c>
      <c r="L436" s="54" t="n">
        <v>4.35523605</v>
      </c>
      <c r="M436" s="54" t="n">
        <v>-0.0141244698</v>
      </c>
      <c r="N436" s="54" t="n">
        <v>2.21357608</v>
      </c>
      <c r="O436" s="54" t="n">
        <v>-0.0337649211</v>
      </c>
      <c r="P436" s="52" t="inlineStr">
        <is>
          <t>Gouraud</t>
        </is>
      </c>
      <c r="Q436" s="52" t="inlineStr">
        <is>
          <t>Foliage</t>
        </is>
      </c>
      <c r="R436" s="54" t="n">
        <v>0.75</v>
      </c>
      <c r="S436" s="54" t="n">
        <v>0</v>
      </c>
      <c r="T436" s="54" t="n">
        <v>0.11</v>
      </c>
      <c r="U436" s="54" t="n">
        <v>0</v>
      </c>
      <c r="V436" s="52" t="inlineStr">
        <is>
          <t>Yes</t>
        </is>
      </c>
      <c r="W436" s="52" t="inlineStr">
        <is>
          <t>Yes</t>
        </is>
      </c>
      <c r="X436" s="52" t="inlineStr">
        <is>
          <t>-</t>
        </is>
      </c>
      <c r="Y436" s="52" t="inlineStr">
        <is>
          <t>Branch whorl (cone, apex up)</t>
        </is>
      </c>
    </row>
    <row r="437" outlineLevel="1">
      <c r="A437" s="52" t="inlineStr">
        <is>
          <t>ENV-309</t>
        </is>
      </c>
      <c r="B437" s="52" t="inlineStr">
        <is>
          <t>Environment</t>
        </is>
      </c>
      <c r="C437" s="61" t="inlineStr">
        <is>
          <t>Cone</t>
        </is>
      </c>
      <c r="D437" s="62" t="inlineStr">
        <is>
          <t>Pine crown</t>
        </is>
      </c>
      <c r="E437" s="52" t="inlineStr">
        <is>
          <t>ENV-303</t>
        </is>
      </c>
      <c r="F437" s="52" t="n">
        <v>3</v>
      </c>
      <c r="G437" s="54" t="n">
        <v>0.765660048</v>
      </c>
      <c r="H437" s="54" t="n">
        <v>0.793204308</v>
      </c>
      <c r="I437" s="54" t="n">
        <v>0.368496269</v>
      </c>
      <c r="J437" s="54" t="n">
        <v>-92.5246429</v>
      </c>
      <c r="K437" s="54" t="n">
        <v>167.425522</v>
      </c>
      <c r="L437" s="54" t="n">
        <v>-1.19084358</v>
      </c>
      <c r="M437" s="54" t="n">
        <v>-0.00664781034</v>
      </c>
      <c r="N437" s="54" t="n">
        <v>2.48617101</v>
      </c>
      <c r="O437" s="54" t="n">
        <v>0.0129994527</v>
      </c>
      <c r="P437" s="52" t="inlineStr">
        <is>
          <t>Gouraud</t>
        </is>
      </c>
      <c r="Q437" s="52" t="inlineStr">
        <is>
          <t>Foliage</t>
        </is>
      </c>
      <c r="R437" s="54" t="n">
        <v>0.75</v>
      </c>
      <c r="S437" s="54" t="n">
        <v>0</v>
      </c>
      <c r="T437" s="54" t="n">
        <v>0.11</v>
      </c>
      <c r="U437" s="54" t="n">
        <v>0</v>
      </c>
      <c r="V437" s="52" t="inlineStr">
        <is>
          <t>Yes</t>
        </is>
      </c>
      <c r="W437" s="52" t="inlineStr">
        <is>
          <t>Yes</t>
        </is>
      </c>
      <c r="X437" s="52" t="inlineStr">
        <is>
          <t>-</t>
        </is>
      </c>
      <c r="Y437" s="52" t="inlineStr">
        <is>
          <t>Branch whorl (cone, apex up)</t>
        </is>
      </c>
    </row>
    <row r="438" outlineLevel="1">
      <c r="A438" s="52" t="inlineStr">
        <is>
          <t>ENV-310</t>
        </is>
      </c>
      <c r="B438" s="52" t="inlineStr">
        <is>
          <t>Environment</t>
        </is>
      </c>
      <c r="C438" s="61" t="inlineStr">
        <is>
          <t>Cone</t>
        </is>
      </c>
      <c r="D438" s="62" t="inlineStr">
        <is>
          <t>Pine crown</t>
        </is>
      </c>
      <c r="E438" s="52" t="inlineStr">
        <is>
          <t>ENV-303</t>
        </is>
      </c>
      <c r="F438" s="52" t="n">
        <v>3</v>
      </c>
      <c r="G438" s="54" t="n">
        <v>0.425143331</v>
      </c>
      <c r="H438" s="54" t="n">
        <v>0.392990828</v>
      </c>
      <c r="I438" s="54" t="n">
        <v>0.780171514</v>
      </c>
      <c r="J438" s="54" t="n">
        <v>-87.7350235</v>
      </c>
      <c r="K438" s="54" t="n">
        <v>169.228592</v>
      </c>
      <c r="L438" s="54" t="n">
        <v>-2.69409299</v>
      </c>
      <c r="M438" s="54" t="n">
        <v>0.038808465</v>
      </c>
      <c r="N438" s="54" t="n">
        <v>3.07054329</v>
      </c>
      <c r="O438" s="54" t="n">
        <v>0.00458390638</v>
      </c>
      <c r="P438" s="52" t="inlineStr">
        <is>
          <t>Gouraud</t>
        </is>
      </c>
      <c r="Q438" s="52" t="inlineStr">
        <is>
          <t>Foliage</t>
        </is>
      </c>
      <c r="R438" s="54" t="n">
        <v>0.75</v>
      </c>
      <c r="S438" s="54" t="n">
        <v>0</v>
      </c>
      <c r="T438" s="54" t="n">
        <v>0.11</v>
      </c>
      <c r="U438" s="54" t="n">
        <v>0</v>
      </c>
      <c r="V438" s="52" t="inlineStr">
        <is>
          <t>Yes</t>
        </is>
      </c>
      <c r="W438" s="52" t="inlineStr">
        <is>
          <t>Yes</t>
        </is>
      </c>
      <c r="X438" s="52" t="inlineStr">
        <is>
          <t>-</t>
        </is>
      </c>
      <c r="Y438" s="52" t="inlineStr">
        <is>
          <t>Branch whorl (cone, apex up)</t>
        </is>
      </c>
    </row>
    <row r="439" outlineLevel="1">
      <c r="A439" s="52" t="inlineStr">
        <is>
          <t>ENV-311</t>
        </is>
      </c>
      <c r="B439" s="52" t="inlineStr">
        <is>
          <t>Environment</t>
        </is>
      </c>
      <c r="C439" s="53" t="inlineStr">
        <is>
          <t>Group</t>
        </is>
      </c>
      <c r="D439" s="60" t="inlineStr">
        <is>
          <t>Pine</t>
        </is>
      </c>
      <c r="E439" s="52" t="inlineStr">
        <is>
          <t>ENV-277</t>
        </is>
      </c>
      <c r="F439" s="52" t="n">
        <v>2</v>
      </c>
      <c r="G439" s="54" t="n">
        <v>1</v>
      </c>
      <c r="H439" s="54" t="n">
        <v>1</v>
      </c>
      <c r="I439" s="54" t="n">
        <v>1</v>
      </c>
      <c r="J439" s="54" t="n">
        <v>0</v>
      </c>
      <c r="K439" s="54" t="n">
        <v>290.425873</v>
      </c>
      <c r="L439" s="54" t="n">
        <v>0</v>
      </c>
      <c r="M439" s="54" t="n">
        <v>12.0173273</v>
      </c>
      <c r="N439" s="54" t="n">
        <v>-0.154136941</v>
      </c>
      <c r="O439" s="54" t="n">
        <v>-0.648182869</v>
      </c>
      <c r="P439" s="52" t="inlineStr">
        <is>
          <t>-</t>
        </is>
      </c>
      <c r="Q439" s="52" t="inlineStr">
        <is>
          <t>Plain</t>
        </is>
      </c>
      <c r="R439" s="54" t="n">
        <v>0.5</v>
      </c>
      <c r="S439" s="54" t="n">
        <v>0</v>
      </c>
      <c r="T439" s="54" t="n">
        <v>0.2</v>
      </c>
      <c r="U439" s="54" t="n">
        <v>0</v>
      </c>
      <c r="V439" s="52" t="inlineStr">
        <is>
          <t>No</t>
        </is>
      </c>
      <c r="W439" s="52" t="inlineStr">
        <is>
          <t>Yes</t>
        </is>
      </c>
      <c r="X439" s="52" t="inlineStr">
        <is>
          <t>-</t>
        </is>
      </c>
      <c r="Y439" s="52" t="inlineStr">
        <is>
          <t>Spruce = cylinder trunk + drooping cone whorls</t>
        </is>
      </c>
    </row>
    <row r="440" outlineLevel="1">
      <c r="A440" s="52" t="inlineStr">
        <is>
          <t>ENV-312</t>
        </is>
      </c>
      <c r="B440" s="52" t="inlineStr">
        <is>
          <t>Environment</t>
        </is>
      </c>
      <c r="C440" s="58" t="inlineStr">
        <is>
          <t>Cylinder</t>
        </is>
      </c>
      <c r="D440" s="62" t="inlineStr">
        <is>
          <t>Pine trunk</t>
        </is>
      </c>
      <c r="E440" s="52" t="inlineStr">
        <is>
          <t>ENV-311</t>
        </is>
      </c>
      <c r="F440" s="52" t="n">
        <v>3</v>
      </c>
      <c r="G440" s="54" t="n">
        <v>0.237451807</v>
      </c>
      <c r="H440" s="54" t="n">
        <v>0.237451807</v>
      </c>
      <c r="I440" s="54" t="n">
        <v>3.33247638</v>
      </c>
      <c r="J440" s="54" t="n">
        <v>90</v>
      </c>
      <c r="K440" s="54" t="n">
        <v>0</v>
      </c>
      <c r="L440" s="54" t="n">
        <v>0</v>
      </c>
      <c r="M440" s="54" t="n">
        <v>0</v>
      </c>
      <c r="N440" s="54" t="n">
        <v>1.66623819</v>
      </c>
      <c r="O440" s="54" t="n">
        <v>0</v>
      </c>
      <c r="P440" s="52" t="inlineStr">
        <is>
          <t>Gouraud</t>
        </is>
      </c>
      <c r="Q440" s="52" t="inlineStr">
        <is>
          <t>Bark</t>
        </is>
      </c>
      <c r="R440" s="54" t="n">
        <v>0.9</v>
      </c>
      <c r="S440" s="54" t="n">
        <v>0</v>
      </c>
      <c r="T440" s="54" t="n">
        <v>0.18</v>
      </c>
      <c r="U440" s="54" t="n">
        <v>0</v>
      </c>
      <c r="V440" s="52" t="inlineStr">
        <is>
          <t>Yes</t>
        </is>
      </c>
      <c r="W440" s="52" t="inlineStr">
        <is>
          <t>Yes</t>
        </is>
      </c>
      <c r="X440" s="52" t="inlineStr">
        <is>
          <t>-</t>
        </is>
      </c>
      <c r="Y440" s="52" t="inlineStr">
        <is>
          <t>Trunk</t>
        </is>
      </c>
    </row>
    <row r="441" outlineLevel="1">
      <c r="A441" s="52" t="inlineStr">
        <is>
          <t>ENV-313</t>
        </is>
      </c>
      <c r="B441" s="52" t="inlineStr">
        <is>
          <t>Environment</t>
        </is>
      </c>
      <c r="C441" s="61" t="inlineStr">
        <is>
          <t>Cone</t>
        </is>
      </c>
      <c r="D441" s="62" t="inlineStr">
        <is>
          <t>Pine crown</t>
        </is>
      </c>
      <c r="E441" s="52" t="inlineStr">
        <is>
          <t>ENV-311</t>
        </is>
      </c>
      <c r="F441" s="52" t="n">
        <v>3</v>
      </c>
      <c r="G441" s="54" t="n">
        <v>2.79806995</v>
      </c>
      <c r="H441" s="54" t="n">
        <v>2.85013175</v>
      </c>
      <c r="I441" s="54" t="n">
        <v>1.22479498</v>
      </c>
      <c r="J441" s="54" t="n">
        <v>-90.15134430000001</v>
      </c>
      <c r="K441" s="54" t="n">
        <v>314.673584</v>
      </c>
      <c r="L441" s="54" t="n">
        <v>-0.496037006</v>
      </c>
      <c r="M441" s="54" t="n">
        <v>-0.0200163592</v>
      </c>
      <c r="N441" s="54" t="n">
        <v>1.21239758</v>
      </c>
      <c r="O441" s="54" t="n">
        <v>-0.0320362933</v>
      </c>
      <c r="P441" s="52" t="inlineStr">
        <is>
          <t>Gouraud</t>
        </is>
      </c>
      <c r="Q441" s="52" t="inlineStr">
        <is>
          <t>Foliage</t>
        </is>
      </c>
      <c r="R441" s="54" t="n">
        <v>0.75</v>
      </c>
      <c r="S441" s="54" t="n">
        <v>0</v>
      </c>
      <c r="T441" s="54" t="n">
        <v>0.11</v>
      </c>
      <c r="U441" s="54" t="n">
        <v>0</v>
      </c>
      <c r="V441" s="52" t="inlineStr">
        <is>
          <t>Yes</t>
        </is>
      </c>
      <c r="W441" s="52" t="inlineStr">
        <is>
          <t>Yes</t>
        </is>
      </c>
      <c r="X441" s="52" t="inlineStr">
        <is>
          <t>-</t>
        </is>
      </c>
      <c r="Y441" s="52" t="inlineStr">
        <is>
          <t>Branch whorl (cone, apex up)</t>
        </is>
      </c>
    </row>
    <row r="442" outlineLevel="1">
      <c r="A442" s="52" t="inlineStr">
        <is>
          <t>ENV-314</t>
        </is>
      </c>
      <c r="B442" s="52" t="inlineStr">
        <is>
          <t>Environment</t>
        </is>
      </c>
      <c r="C442" s="61" t="inlineStr">
        <is>
          <t>Cone</t>
        </is>
      </c>
      <c r="D442" s="62" t="inlineStr">
        <is>
          <t>Pine crown</t>
        </is>
      </c>
      <c r="E442" s="52" t="inlineStr">
        <is>
          <t>ENV-311</t>
        </is>
      </c>
      <c r="F442" s="52" t="n">
        <v>3</v>
      </c>
      <c r="G442" s="54" t="n">
        <v>2.22302699</v>
      </c>
      <c r="H442" s="54" t="n">
        <v>2.41634583</v>
      </c>
      <c r="I442" s="54" t="n">
        <v>1.05987716</v>
      </c>
      <c r="J442" s="54" t="n">
        <v>-88.16625209999999</v>
      </c>
      <c r="K442" s="54" t="n">
        <v>328.560181</v>
      </c>
      <c r="L442" s="54" t="n">
        <v>1.56419992</v>
      </c>
      <c r="M442" s="54" t="n">
        <v>0.0060804598</v>
      </c>
      <c r="N442" s="54" t="n">
        <v>1.69864213</v>
      </c>
      <c r="O442" s="54" t="n">
        <v>-0.018117642</v>
      </c>
      <c r="P442" s="52" t="inlineStr">
        <is>
          <t>Gouraud</t>
        </is>
      </c>
      <c r="Q442" s="52" t="inlineStr">
        <is>
          <t>Foliage</t>
        </is>
      </c>
      <c r="R442" s="54" t="n">
        <v>0.75</v>
      </c>
      <c r="S442" s="54" t="n">
        <v>0</v>
      </c>
      <c r="T442" s="54" t="n">
        <v>0.11</v>
      </c>
      <c r="U442" s="54" t="n">
        <v>0</v>
      </c>
      <c r="V442" s="52" t="inlineStr">
        <is>
          <t>Yes</t>
        </is>
      </c>
      <c r="W442" s="52" t="inlineStr">
        <is>
          <t>Yes</t>
        </is>
      </c>
      <c r="X442" s="52" t="inlineStr">
        <is>
          <t>-</t>
        </is>
      </c>
      <c r="Y442" s="52" t="inlineStr">
        <is>
          <t>Branch whorl (cone, apex up)</t>
        </is>
      </c>
    </row>
    <row r="443" outlineLevel="1">
      <c r="A443" s="52" t="inlineStr">
        <is>
          <t>ENV-315</t>
        </is>
      </c>
      <c r="B443" s="52" t="inlineStr">
        <is>
          <t>Environment</t>
        </is>
      </c>
      <c r="C443" s="61" t="inlineStr">
        <is>
          <t>Cone</t>
        </is>
      </c>
      <c r="D443" s="62" t="inlineStr">
        <is>
          <t>Pine crown</t>
        </is>
      </c>
      <c r="E443" s="52" t="inlineStr">
        <is>
          <t>ENV-311</t>
        </is>
      </c>
      <c r="F443" s="52" t="n">
        <v>3</v>
      </c>
      <c r="G443" s="54" t="n">
        <v>2.09368491</v>
      </c>
      <c r="H443" s="54" t="n">
        <v>1.95066142</v>
      </c>
      <c r="I443" s="54" t="n">
        <v>1.06327665</v>
      </c>
      <c r="J443" s="54" t="n">
        <v>-88.891098</v>
      </c>
      <c r="K443" s="54" t="n">
        <v>223.482819</v>
      </c>
      <c r="L443" s="54" t="n">
        <v>-1.30979729</v>
      </c>
      <c r="M443" s="54" t="n">
        <v>-0.0190818124</v>
      </c>
      <c r="N443" s="54" t="n">
        <v>2.19287682</v>
      </c>
      <c r="O443" s="54" t="n">
        <v>0.0335514471</v>
      </c>
      <c r="P443" s="52" t="inlineStr">
        <is>
          <t>Gouraud</t>
        </is>
      </c>
      <c r="Q443" s="52" t="inlineStr">
        <is>
          <t>Foliage</t>
        </is>
      </c>
      <c r="R443" s="54" t="n">
        <v>0.75</v>
      </c>
      <c r="S443" s="54" t="n">
        <v>0</v>
      </c>
      <c r="T443" s="54" t="n">
        <v>0.11</v>
      </c>
      <c r="U443" s="54" t="n">
        <v>0</v>
      </c>
      <c r="V443" s="52" t="inlineStr">
        <is>
          <t>Yes</t>
        </is>
      </c>
      <c r="W443" s="52" t="inlineStr">
        <is>
          <t>Yes</t>
        </is>
      </c>
      <c r="X443" s="52" t="inlineStr">
        <is>
          <t>-</t>
        </is>
      </c>
      <c r="Y443" s="52" t="inlineStr">
        <is>
          <t>Branch whorl (cone, apex up)</t>
        </is>
      </c>
    </row>
    <row r="444" outlineLevel="1">
      <c r="A444" s="52" t="inlineStr">
        <is>
          <t>ENV-316</t>
        </is>
      </c>
      <c r="B444" s="52" t="inlineStr">
        <is>
          <t>Environment</t>
        </is>
      </c>
      <c r="C444" s="61" t="inlineStr">
        <is>
          <t>Cone</t>
        </is>
      </c>
      <c r="D444" s="62" t="inlineStr">
        <is>
          <t>Pine crown</t>
        </is>
      </c>
      <c r="E444" s="52" t="inlineStr">
        <is>
          <t>ENV-311</t>
        </is>
      </c>
      <c r="F444" s="52" t="n">
        <v>3</v>
      </c>
      <c r="G444" s="54" t="n">
        <v>1.72583485</v>
      </c>
      <c r="H444" s="54" t="n">
        <v>1.80228376</v>
      </c>
      <c r="I444" s="54" t="n">
        <v>0.760219216</v>
      </c>
      <c r="J444" s="54" t="n">
        <v>-90.49720000000001</v>
      </c>
      <c r="K444" s="54" t="n">
        <v>125.875557</v>
      </c>
      <c r="L444" s="54" t="n">
        <v>1.40836239</v>
      </c>
      <c r="M444" s="54" t="n">
        <v>-0.0192316584</v>
      </c>
      <c r="N444" s="54" t="n">
        <v>2.50871396</v>
      </c>
      <c r="O444" s="54" t="n">
        <v>-0.0337024443</v>
      </c>
      <c r="P444" s="52" t="inlineStr">
        <is>
          <t>Gouraud</t>
        </is>
      </c>
      <c r="Q444" s="52" t="inlineStr">
        <is>
          <t>Foliage</t>
        </is>
      </c>
      <c r="R444" s="54" t="n">
        <v>0.75</v>
      </c>
      <c r="S444" s="54" t="n">
        <v>0</v>
      </c>
      <c r="T444" s="54" t="n">
        <v>0.11</v>
      </c>
      <c r="U444" s="54" t="n">
        <v>0</v>
      </c>
      <c r="V444" s="52" t="inlineStr">
        <is>
          <t>Yes</t>
        </is>
      </c>
      <c r="W444" s="52" t="inlineStr">
        <is>
          <t>Yes</t>
        </is>
      </c>
      <c r="X444" s="52" t="inlineStr">
        <is>
          <t>-</t>
        </is>
      </c>
      <c r="Y444" s="52" t="inlineStr">
        <is>
          <t>Branch whorl (cone, apex up)</t>
        </is>
      </c>
    </row>
    <row r="445" outlineLevel="1">
      <c r="A445" s="52" t="inlineStr">
        <is>
          <t>ENV-317</t>
        </is>
      </c>
      <c r="B445" s="52" t="inlineStr">
        <is>
          <t>Environment</t>
        </is>
      </c>
      <c r="C445" s="61" t="inlineStr">
        <is>
          <t>Cone</t>
        </is>
      </c>
      <c r="D445" s="62" t="inlineStr">
        <is>
          <t>Pine crown</t>
        </is>
      </c>
      <c r="E445" s="52" t="inlineStr">
        <is>
          <t>ENV-311</t>
        </is>
      </c>
      <c r="F445" s="52" t="n">
        <v>3</v>
      </c>
      <c r="G445" s="54" t="n">
        <v>1.3140949</v>
      </c>
      <c r="H445" s="54" t="n">
        <v>1.27425277</v>
      </c>
      <c r="I445" s="54" t="n">
        <v>0.593704939</v>
      </c>
      <c r="J445" s="54" t="n">
        <v>-91.1375275</v>
      </c>
      <c r="K445" s="54" t="n">
        <v>113.063629</v>
      </c>
      <c r="L445" s="54" t="n">
        <v>-1.41044998</v>
      </c>
      <c r="M445" s="54" t="n">
        <v>0.0125909038</v>
      </c>
      <c r="N445" s="54" t="n">
        <v>2.87719345</v>
      </c>
      <c r="O445" s="54" t="n">
        <v>-0.0201025717</v>
      </c>
      <c r="P445" s="52" t="inlineStr">
        <is>
          <t>Gouraud</t>
        </is>
      </c>
      <c r="Q445" s="52" t="inlineStr">
        <is>
          <t>Foliage</t>
        </is>
      </c>
      <c r="R445" s="54" t="n">
        <v>0.75</v>
      </c>
      <c r="S445" s="54" t="n">
        <v>0</v>
      </c>
      <c r="T445" s="54" t="n">
        <v>0.11</v>
      </c>
      <c r="U445" s="54" t="n">
        <v>0</v>
      </c>
      <c r="V445" s="52" t="inlineStr">
        <is>
          <t>Yes</t>
        </is>
      </c>
      <c r="W445" s="52" t="inlineStr">
        <is>
          <t>Yes</t>
        </is>
      </c>
      <c r="X445" s="52" t="inlineStr">
        <is>
          <t>-</t>
        </is>
      </c>
      <c r="Y445" s="52" t="inlineStr">
        <is>
          <t>Branch whorl (cone, apex up)</t>
        </is>
      </c>
    </row>
    <row r="446" outlineLevel="1">
      <c r="A446" s="52" t="inlineStr">
        <is>
          <t>ENV-318</t>
        </is>
      </c>
      <c r="B446" s="52" t="inlineStr">
        <is>
          <t>Environment</t>
        </is>
      </c>
      <c r="C446" s="61" t="inlineStr">
        <is>
          <t>Cone</t>
        </is>
      </c>
      <c r="D446" s="62" t="inlineStr">
        <is>
          <t>Pine crown</t>
        </is>
      </c>
      <c r="E446" s="52" t="inlineStr">
        <is>
          <t>ENV-311</t>
        </is>
      </c>
      <c r="F446" s="52" t="n">
        <v>3</v>
      </c>
      <c r="G446" s="54" t="n">
        <v>0.94743675</v>
      </c>
      <c r="H446" s="54" t="n">
        <v>0.961002707</v>
      </c>
      <c r="I446" s="54" t="n">
        <v>0.424762666</v>
      </c>
      <c r="J446" s="54" t="n">
        <v>-88.36084750000001</v>
      </c>
      <c r="K446" s="54" t="n">
        <v>81.7789841</v>
      </c>
      <c r="L446" s="54" t="n">
        <v>-3.52744102</v>
      </c>
      <c r="M446" s="54" t="n">
        <v>0.0360656008</v>
      </c>
      <c r="N446" s="54" t="n">
        <v>3.23318148</v>
      </c>
      <c r="O446" s="54" t="n">
        <v>0.0369842798</v>
      </c>
      <c r="P446" s="52" t="inlineStr">
        <is>
          <t>Gouraud</t>
        </is>
      </c>
      <c r="Q446" s="52" t="inlineStr">
        <is>
          <t>Foliage</t>
        </is>
      </c>
      <c r="R446" s="54" t="n">
        <v>0.75</v>
      </c>
      <c r="S446" s="54" t="n">
        <v>0</v>
      </c>
      <c r="T446" s="54" t="n">
        <v>0.11</v>
      </c>
      <c r="U446" s="54" t="n">
        <v>0</v>
      </c>
      <c r="V446" s="52" t="inlineStr">
        <is>
          <t>Yes</t>
        </is>
      </c>
      <c r="W446" s="52" t="inlineStr">
        <is>
          <t>Yes</t>
        </is>
      </c>
      <c r="X446" s="52" t="inlineStr">
        <is>
          <t>-</t>
        </is>
      </c>
      <c r="Y446" s="52" t="inlineStr">
        <is>
          <t>Branch whorl (cone, apex up)</t>
        </is>
      </c>
    </row>
    <row r="447" outlineLevel="1">
      <c r="A447" s="52" t="inlineStr">
        <is>
          <t>ENV-319</t>
        </is>
      </c>
      <c r="B447" s="52" t="inlineStr">
        <is>
          <t>Environment</t>
        </is>
      </c>
      <c r="C447" s="61" t="inlineStr">
        <is>
          <t>Cone</t>
        </is>
      </c>
      <c r="D447" s="62" t="inlineStr">
        <is>
          <t>Pine crown</t>
        </is>
      </c>
      <c r="E447" s="52" t="inlineStr">
        <is>
          <t>ENV-311</t>
        </is>
      </c>
      <c r="F447" s="52" t="n">
        <v>3</v>
      </c>
      <c r="G447" s="54" t="n">
        <v>0.632571399</v>
      </c>
      <c r="H447" s="54" t="n">
        <v>0.687057972</v>
      </c>
      <c r="I447" s="54" t="n">
        <v>1.06967878</v>
      </c>
      <c r="J447" s="54" t="n">
        <v>-85.88517760000001</v>
      </c>
      <c r="K447" s="54" t="n">
        <v>6.72882557</v>
      </c>
      <c r="L447" s="54" t="n">
        <v>-3.02746868</v>
      </c>
      <c r="M447" s="54" t="n">
        <v>-0.0104164071</v>
      </c>
      <c r="N447" s="54" t="n">
        <v>3.98731589</v>
      </c>
      <c r="O447" s="54" t="n">
        <v>-0.0293768793</v>
      </c>
      <c r="P447" s="52" t="inlineStr">
        <is>
          <t>Gouraud</t>
        </is>
      </c>
      <c r="Q447" s="52" t="inlineStr">
        <is>
          <t>Foliage</t>
        </is>
      </c>
      <c r="R447" s="54" t="n">
        <v>0.75</v>
      </c>
      <c r="S447" s="54" t="n">
        <v>0</v>
      </c>
      <c r="T447" s="54" t="n">
        <v>0.11</v>
      </c>
      <c r="U447" s="54" t="n">
        <v>0</v>
      </c>
      <c r="V447" s="52" t="inlineStr">
        <is>
          <t>Yes</t>
        </is>
      </c>
      <c r="W447" s="52" t="inlineStr">
        <is>
          <t>Yes</t>
        </is>
      </c>
      <c r="X447" s="52" t="inlineStr">
        <is>
          <t>-</t>
        </is>
      </c>
      <c r="Y447" s="52" t="inlineStr">
        <is>
          <t>Branch whorl (cone, apex up)</t>
        </is>
      </c>
    </row>
    <row r="448" outlineLevel="1">
      <c r="A448" s="52" t="inlineStr">
        <is>
          <t>ENV-320</t>
        </is>
      </c>
      <c r="B448" s="52" t="inlineStr">
        <is>
          <t>Environment</t>
        </is>
      </c>
      <c r="C448" s="53" t="inlineStr">
        <is>
          <t>Group</t>
        </is>
      </c>
      <c r="D448" s="60" t="inlineStr">
        <is>
          <t>Tree</t>
        </is>
      </c>
      <c r="E448" s="52" t="inlineStr">
        <is>
          <t>ENV-277</t>
        </is>
      </c>
      <c r="F448" s="52" t="n">
        <v>2</v>
      </c>
      <c r="G448" s="54" t="n">
        <v>1</v>
      </c>
      <c r="H448" s="54" t="n">
        <v>1</v>
      </c>
      <c r="I448" s="54" t="n">
        <v>1</v>
      </c>
      <c r="J448" s="54" t="n">
        <v>0</v>
      </c>
      <c r="K448" s="54" t="n">
        <v>614.0500489999999</v>
      </c>
      <c r="L448" s="54" t="n">
        <v>0</v>
      </c>
      <c r="M448" s="54" t="n">
        <v>16.5959473</v>
      </c>
      <c r="N448" s="54" t="n">
        <v>0.298382282</v>
      </c>
      <c r="O448" s="54" t="n">
        <v>-2.4099443</v>
      </c>
      <c r="P448" s="52" t="inlineStr">
        <is>
          <t>-</t>
        </is>
      </c>
      <c r="Q448" s="52" t="inlineStr">
        <is>
          <t>Plain</t>
        </is>
      </c>
      <c r="R448" s="54" t="n">
        <v>0.5</v>
      </c>
      <c r="S448" s="54" t="n">
        <v>0</v>
      </c>
      <c r="T448" s="54" t="n">
        <v>0.2</v>
      </c>
      <c r="U448" s="54" t="n">
        <v>0</v>
      </c>
      <c r="V448" s="52" t="inlineStr">
        <is>
          <t>No</t>
        </is>
      </c>
      <c r="W448" s="52" t="inlineStr">
        <is>
          <t>Yes</t>
        </is>
      </c>
      <c r="X448" s="52" t="inlineStr">
        <is>
          <t>-</t>
        </is>
      </c>
      <c r="Y448" s="52" t="inlineStr">
        <is>
          <t>Broadleaf tree = trunk + limbs + clustered foliage clumps</t>
        </is>
      </c>
    </row>
    <row r="449" outlineLevel="1">
      <c r="A449" s="52" t="inlineStr">
        <is>
          <t>ENV-321</t>
        </is>
      </c>
      <c r="B449" s="52" t="inlineStr">
        <is>
          <t>Environment</t>
        </is>
      </c>
      <c r="C449" s="58" t="inlineStr">
        <is>
          <t>Cylinder</t>
        </is>
      </c>
      <c r="D449" s="62" t="inlineStr">
        <is>
          <t>Trunk</t>
        </is>
      </c>
      <c r="E449" s="52" t="inlineStr">
        <is>
          <t>ENV-320</t>
        </is>
      </c>
      <c r="F449" s="52" t="n">
        <v>3</v>
      </c>
      <c r="G449" s="54" t="n">
        <v>0.209032536</v>
      </c>
      <c r="H449" s="54" t="n">
        <v>0.209032536</v>
      </c>
      <c r="I449" s="54" t="n">
        <v>1.80528092</v>
      </c>
      <c r="J449" s="54" t="n">
        <v>90</v>
      </c>
      <c r="K449" s="54" t="n">
        <v>0</v>
      </c>
      <c r="L449" s="54" t="n">
        <v>0</v>
      </c>
      <c r="M449" s="54" t="n">
        <v>0</v>
      </c>
      <c r="N449" s="54" t="n">
        <v>0.902640462</v>
      </c>
      <c r="O449" s="54" t="n">
        <v>0</v>
      </c>
      <c r="P449" s="52" t="inlineStr">
        <is>
          <t>Gouraud</t>
        </is>
      </c>
      <c r="Q449" s="52" t="inlineStr">
        <is>
          <t>Bark</t>
        </is>
      </c>
      <c r="R449" s="54" t="n">
        <v>0.9</v>
      </c>
      <c r="S449" s="54" t="n">
        <v>0</v>
      </c>
      <c r="T449" s="54" t="n">
        <v>0.18</v>
      </c>
      <c r="U449" s="54" t="n">
        <v>0</v>
      </c>
      <c r="V449" s="52" t="inlineStr">
        <is>
          <t>Yes</t>
        </is>
      </c>
      <c r="W449" s="52" t="inlineStr">
        <is>
          <t>Yes</t>
        </is>
      </c>
      <c r="X449" s="52" t="inlineStr">
        <is>
          <t>-</t>
        </is>
      </c>
      <c r="Y449" s="52" t="inlineStr">
        <is>
          <t>Tree trunk</t>
        </is>
      </c>
    </row>
    <row r="450" outlineLevel="1">
      <c r="A450" s="52" t="inlineStr">
        <is>
          <t>ENV-322</t>
        </is>
      </c>
      <c r="B450" s="52" t="inlineStr">
        <is>
          <t>Environment</t>
        </is>
      </c>
      <c r="C450" s="58" t="inlineStr">
        <is>
          <t>Cylinder</t>
        </is>
      </c>
      <c r="D450" s="62" t="inlineStr">
        <is>
          <t>Limb</t>
        </is>
      </c>
      <c r="E450" s="52" t="inlineStr">
        <is>
          <t>ENV-320</t>
        </is>
      </c>
      <c r="F450" s="52" t="n">
        <v>3</v>
      </c>
      <c r="G450" s="54" t="n">
        <v>0.09501478820000001</v>
      </c>
      <c r="H450" s="54" t="n">
        <v>0.09501478820000001</v>
      </c>
      <c r="I450" s="54" t="n">
        <v>1.15084112</v>
      </c>
      <c r="J450" s="54" t="n">
        <v>-51.7416153</v>
      </c>
      <c r="K450" s="54" t="n">
        <v>100.89846</v>
      </c>
      <c r="L450" s="54" t="n">
        <v>0</v>
      </c>
      <c r="M450" s="54" t="n">
        <v>0.349879056</v>
      </c>
      <c r="N450" s="54" t="n">
        <v>1.82954979</v>
      </c>
      <c r="O450" s="54" t="n">
        <v>-0.06736633929999999</v>
      </c>
      <c r="P450" s="52" t="inlineStr">
        <is>
          <t>Gouraud</t>
        </is>
      </c>
      <c r="Q450" s="52" t="inlineStr">
        <is>
          <t>Bark</t>
        </is>
      </c>
      <c r="R450" s="54" t="n">
        <v>0.9</v>
      </c>
      <c r="S450" s="54" t="n">
        <v>0</v>
      </c>
      <c r="T450" s="54" t="n">
        <v>0.18</v>
      </c>
      <c r="U450" s="54" t="n">
        <v>0</v>
      </c>
      <c r="V450" s="52" t="inlineStr">
        <is>
          <t>No</t>
        </is>
      </c>
      <c r="W450" s="52" t="inlineStr">
        <is>
          <t>Yes</t>
        </is>
      </c>
      <c r="X450" s="52" t="inlineStr">
        <is>
          <t>-</t>
        </is>
      </c>
      <c r="Y450" s="52" t="inlineStr">
        <is>
          <t>Branch</t>
        </is>
      </c>
    </row>
    <row r="451" outlineLevel="1">
      <c r="A451" s="52" t="inlineStr">
        <is>
          <t>ENV-323</t>
        </is>
      </c>
      <c r="B451" s="52" t="inlineStr">
        <is>
          <t>Environment</t>
        </is>
      </c>
      <c r="C451" s="58" t="inlineStr">
        <is>
          <t>Cylinder</t>
        </is>
      </c>
      <c r="D451" s="62" t="inlineStr">
        <is>
          <t>Limb</t>
        </is>
      </c>
      <c r="E451" s="52" t="inlineStr">
        <is>
          <t>ENV-320</t>
        </is>
      </c>
      <c r="F451" s="52" t="n">
        <v>3</v>
      </c>
      <c r="G451" s="54" t="n">
        <v>0.09501478820000001</v>
      </c>
      <c r="H451" s="54" t="n">
        <v>0.09501478820000001</v>
      </c>
      <c r="I451" s="54" t="n">
        <v>0.959727407</v>
      </c>
      <c r="J451" s="54" t="n">
        <v>-42.0540009</v>
      </c>
      <c r="K451" s="54" t="n">
        <v>-26.5289154</v>
      </c>
      <c r="L451" s="54" t="n">
        <v>0</v>
      </c>
      <c r="M451" s="54" t="n">
        <v>-0.159143612</v>
      </c>
      <c r="N451" s="54" t="n">
        <v>1.69914186</v>
      </c>
      <c r="O451" s="54" t="n">
        <v>0.318789691</v>
      </c>
      <c r="P451" s="52" t="inlineStr">
        <is>
          <t>Gouraud</t>
        </is>
      </c>
      <c r="Q451" s="52" t="inlineStr">
        <is>
          <t>Bark</t>
        </is>
      </c>
      <c r="R451" s="54" t="n">
        <v>0.9</v>
      </c>
      <c r="S451" s="54" t="n">
        <v>0</v>
      </c>
      <c r="T451" s="54" t="n">
        <v>0.18</v>
      </c>
      <c r="U451" s="54" t="n">
        <v>0</v>
      </c>
      <c r="V451" s="52" t="inlineStr">
        <is>
          <t>No</t>
        </is>
      </c>
      <c r="W451" s="52" t="inlineStr">
        <is>
          <t>Yes</t>
        </is>
      </c>
      <c r="X451" s="52" t="inlineStr">
        <is>
          <t>-</t>
        </is>
      </c>
      <c r="Y451" s="52" t="inlineStr">
        <is>
          <t>Branch</t>
        </is>
      </c>
    </row>
    <row r="452" outlineLevel="1">
      <c r="A452" s="52" t="inlineStr">
        <is>
          <t>ENV-324</t>
        </is>
      </c>
      <c r="B452" s="52" t="inlineStr">
        <is>
          <t>Environment</t>
        </is>
      </c>
      <c r="C452" s="58" t="inlineStr">
        <is>
          <t>Cylinder</t>
        </is>
      </c>
      <c r="D452" s="62" t="inlineStr">
        <is>
          <t>Limb</t>
        </is>
      </c>
      <c r="E452" s="52" t="inlineStr">
        <is>
          <t>ENV-320</t>
        </is>
      </c>
      <c r="F452" s="52" t="n">
        <v>3</v>
      </c>
      <c r="G452" s="54" t="n">
        <v>0.09501478820000001</v>
      </c>
      <c r="H452" s="54" t="n">
        <v>0.09501478820000001</v>
      </c>
      <c r="I452" s="54" t="n">
        <v>1.1347847</v>
      </c>
      <c r="J452" s="54" t="n">
        <v>-51.0994797</v>
      </c>
      <c r="K452" s="54" t="n">
        <v>-149.931137</v>
      </c>
      <c r="L452" s="54" t="n">
        <v>0</v>
      </c>
      <c r="M452" s="54" t="n">
        <v>-0.178523496</v>
      </c>
      <c r="N452" s="54" t="n">
        <v>1.81928039</v>
      </c>
      <c r="O452" s="54" t="n">
        <v>-0.308355242</v>
      </c>
      <c r="P452" s="52" t="inlineStr">
        <is>
          <t>Gouraud</t>
        </is>
      </c>
      <c r="Q452" s="52" t="inlineStr">
        <is>
          <t>Bark</t>
        </is>
      </c>
      <c r="R452" s="54" t="n">
        <v>0.9</v>
      </c>
      <c r="S452" s="54" t="n">
        <v>0</v>
      </c>
      <c r="T452" s="54" t="n">
        <v>0.18</v>
      </c>
      <c r="U452" s="54" t="n">
        <v>0</v>
      </c>
      <c r="V452" s="52" t="inlineStr">
        <is>
          <t>No</t>
        </is>
      </c>
      <c r="W452" s="52" t="inlineStr">
        <is>
          <t>Yes</t>
        </is>
      </c>
      <c r="X452" s="52" t="inlineStr">
        <is>
          <t>-</t>
        </is>
      </c>
      <c r="Y452" s="52" t="inlineStr">
        <is>
          <t>Branch</t>
        </is>
      </c>
    </row>
    <row r="453" outlineLevel="1">
      <c r="A453" s="52" t="inlineStr">
        <is>
          <t>ENV-325</t>
        </is>
      </c>
      <c r="B453" s="52" t="inlineStr">
        <is>
          <t>Environment</t>
        </is>
      </c>
      <c r="C453" s="59" t="inlineStr">
        <is>
          <t>Sphere</t>
        </is>
      </c>
      <c r="D453" s="62" t="inlineStr">
        <is>
          <t>Canopy clump</t>
        </is>
      </c>
      <c r="E453" s="52" t="inlineStr">
        <is>
          <t>ENV-320</t>
        </is>
      </c>
      <c r="F453" s="52" t="n">
        <v>3</v>
      </c>
      <c r="G453" s="54" t="n">
        <v>1.18933034</v>
      </c>
      <c r="H453" s="54" t="n">
        <v>1.01093078</v>
      </c>
      <c r="I453" s="54" t="n">
        <v>1.18933034</v>
      </c>
      <c r="J453" s="54" t="n">
        <v>0</v>
      </c>
      <c r="K453" s="54" t="n">
        <v>292.780975</v>
      </c>
      <c r="L453" s="54" t="n">
        <v>0</v>
      </c>
      <c r="M453" s="54" t="n">
        <v>0.311086148</v>
      </c>
      <c r="N453" s="54" t="n">
        <v>3.09684849</v>
      </c>
      <c r="O453" s="54" t="n">
        <v>-0.0907682851</v>
      </c>
      <c r="P453" s="52" t="inlineStr">
        <is>
          <t>Gouraud</t>
        </is>
      </c>
      <c r="Q453" s="52" t="inlineStr">
        <is>
          <t>Foliage</t>
        </is>
      </c>
      <c r="R453" s="54" t="n">
        <v>0.7</v>
      </c>
      <c r="S453" s="54" t="n">
        <v>0</v>
      </c>
      <c r="T453" s="54" t="n">
        <v>0.12</v>
      </c>
      <c r="U453" s="54" t="n">
        <v>0</v>
      </c>
      <c r="V453" s="52" t="inlineStr">
        <is>
          <t>Yes</t>
        </is>
      </c>
      <c r="W453" s="52" t="inlineStr">
        <is>
          <t>Yes</t>
        </is>
      </c>
      <c r="X453" s="52" t="inlineStr">
        <is>
          <t>-</t>
        </is>
      </c>
      <c r="Y453" s="52" t="inlineStr">
        <is>
          <t>Foliage clump</t>
        </is>
      </c>
    </row>
    <row r="454" outlineLevel="1">
      <c r="A454" s="52" t="inlineStr">
        <is>
          <t>ENV-326</t>
        </is>
      </c>
      <c r="B454" s="52" t="inlineStr">
        <is>
          <t>Environment</t>
        </is>
      </c>
      <c r="C454" s="59" t="inlineStr">
        <is>
          <t>Sphere</t>
        </is>
      </c>
      <c r="D454" s="62" t="inlineStr">
        <is>
          <t>Canopy clump</t>
        </is>
      </c>
      <c r="E454" s="52" t="inlineStr">
        <is>
          <t>ENV-320</t>
        </is>
      </c>
      <c r="F454" s="52" t="n">
        <v>3</v>
      </c>
      <c r="G454" s="54" t="n">
        <v>0.869247437</v>
      </c>
      <c r="H454" s="54" t="n">
        <v>0.738860369</v>
      </c>
      <c r="I454" s="54" t="n">
        <v>0.869247437</v>
      </c>
      <c r="J454" s="54" t="n">
        <v>0</v>
      </c>
      <c r="K454" s="54" t="n">
        <v>2.41053343</v>
      </c>
      <c r="L454" s="54" t="n">
        <v>0</v>
      </c>
      <c r="M454" s="54" t="n">
        <v>-0.482897073</v>
      </c>
      <c r="N454" s="54" t="n">
        <v>3.00056696</v>
      </c>
      <c r="O454" s="54" t="n">
        <v>0.245201945</v>
      </c>
      <c r="P454" s="52" t="inlineStr">
        <is>
          <t>Gouraud</t>
        </is>
      </c>
      <c r="Q454" s="52" t="inlineStr">
        <is>
          <t>Foliage</t>
        </is>
      </c>
      <c r="R454" s="54" t="n">
        <v>0.7</v>
      </c>
      <c r="S454" s="54" t="n">
        <v>0</v>
      </c>
      <c r="T454" s="54" t="n">
        <v>0.12</v>
      </c>
      <c r="U454" s="54" t="n">
        <v>0</v>
      </c>
      <c r="V454" s="52" t="inlineStr">
        <is>
          <t>Yes</t>
        </is>
      </c>
      <c r="W454" s="52" t="inlineStr">
        <is>
          <t>Yes</t>
        </is>
      </c>
      <c r="X454" s="52" t="inlineStr">
        <is>
          <t>-</t>
        </is>
      </c>
      <c r="Y454" s="52" t="inlineStr">
        <is>
          <t>Foliage clump</t>
        </is>
      </c>
    </row>
    <row r="455" outlineLevel="1">
      <c r="A455" s="52" t="inlineStr">
        <is>
          <t>ENV-327</t>
        </is>
      </c>
      <c r="B455" s="52" t="inlineStr">
        <is>
          <t>Environment</t>
        </is>
      </c>
      <c r="C455" s="59" t="inlineStr">
        <is>
          <t>Sphere</t>
        </is>
      </c>
      <c r="D455" s="62" t="inlineStr">
        <is>
          <t>Canopy clump</t>
        </is>
      </c>
      <c r="E455" s="52" t="inlineStr">
        <is>
          <t>ENV-320</t>
        </is>
      </c>
      <c r="F455" s="52" t="n">
        <v>3</v>
      </c>
      <c r="G455" s="54" t="n">
        <v>0.932246208</v>
      </c>
      <c r="H455" s="54" t="n">
        <v>0.792409301</v>
      </c>
      <c r="I455" s="54" t="n">
        <v>0.932246208</v>
      </c>
      <c r="J455" s="54" t="n">
        <v>0</v>
      </c>
      <c r="K455" s="54" t="n">
        <v>196.59137</v>
      </c>
      <c r="L455" s="54" t="n">
        <v>0</v>
      </c>
      <c r="M455" s="54" t="n">
        <v>0.198477298</v>
      </c>
      <c r="N455" s="54" t="n">
        <v>2.90428519</v>
      </c>
      <c r="O455" s="54" t="n">
        <v>-0.642846167</v>
      </c>
      <c r="P455" s="52" t="inlineStr">
        <is>
          <t>Gouraud</t>
        </is>
      </c>
      <c r="Q455" s="52" t="inlineStr">
        <is>
          <t>Foliage</t>
        </is>
      </c>
      <c r="R455" s="54" t="n">
        <v>0.7</v>
      </c>
      <c r="S455" s="54" t="n">
        <v>0</v>
      </c>
      <c r="T455" s="54" t="n">
        <v>0.12</v>
      </c>
      <c r="U455" s="54" t="n">
        <v>0</v>
      </c>
      <c r="V455" s="52" t="inlineStr">
        <is>
          <t>Yes</t>
        </is>
      </c>
      <c r="W455" s="52" t="inlineStr">
        <is>
          <t>Yes</t>
        </is>
      </c>
      <c r="X455" s="52" t="inlineStr">
        <is>
          <t>-</t>
        </is>
      </c>
      <c r="Y455" s="52" t="inlineStr">
        <is>
          <t>Foliage clump</t>
        </is>
      </c>
    </row>
    <row r="456" outlineLevel="1">
      <c r="A456" s="52" t="inlineStr">
        <is>
          <t>ENV-328</t>
        </is>
      </c>
      <c r="B456" s="52" t="inlineStr">
        <is>
          <t>Environment</t>
        </is>
      </c>
      <c r="C456" s="59" t="inlineStr">
        <is>
          <t>Sphere</t>
        </is>
      </c>
      <c r="D456" s="62" t="inlineStr">
        <is>
          <t>Canopy clump</t>
        </is>
      </c>
      <c r="E456" s="52" t="inlineStr">
        <is>
          <t>ENV-320</t>
        </is>
      </c>
      <c r="F456" s="52" t="n">
        <v>3</v>
      </c>
      <c r="G456" s="54" t="n">
        <v>0.946056545</v>
      </c>
      <c r="H456" s="54" t="n">
        <v>0.804148078</v>
      </c>
      <c r="I456" s="54" t="n">
        <v>0.946056545</v>
      </c>
      <c r="J456" s="54" t="n">
        <v>0</v>
      </c>
      <c r="K456" s="54" t="n">
        <v>167.997238</v>
      </c>
      <c r="L456" s="54" t="n">
        <v>0</v>
      </c>
      <c r="M456" s="54" t="n">
        <v>0.612411857</v>
      </c>
      <c r="N456" s="54" t="n">
        <v>2.80800366</v>
      </c>
      <c r="O456" s="54" t="n">
        <v>0.456023782</v>
      </c>
      <c r="P456" s="52" t="inlineStr">
        <is>
          <t>Gouraud</t>
        </is>
      </c>
      <c r="Q456" s="52" t="inlineStr">
        <is>
          <t>Foliage</t>
        </is>
      </c>
      <c r="R456" s="54" t="n">
        <v>0.7</v>
      </c>
      <c r="S456" s="54" t="n">
        <v>0</v>
      </c>
      <c r="T456" s="54" t="n">
        <v>0.12</v>
      </c>
      <c r="U456" s="54" t="n">
        <v>0</v>
      </c>
      <c r="V456" s="52" t="inlineStr">
        <is>
          <t>Yes</t>
        </is>
      </c>
      <c r="W456" s="52" t="inlineStr">
        <is>
          <t>Yes</t>
        </is>
      </c>
      <c r="X456" s="52" t="inlineStr">
        <is>
          <t>-</t>
        </is>
      </c>
      <c r="Y456" s="52" t="inlineStr">
        <is>
          <t>Foliage clump</t>
        </is>
      </c>
    </row>
    <row r="457" outlineLevel="1">
      <c r="A457" s="52" t="inlineStr">
        <is>
          <t>ENV-329</t>
        </is>
      </c>
      <c r="B457" s="52" t="inlineStr">
        <is>
          <t>Environment</t>
        </is>
      </c>
      <c r="C457" s="59" t="inlineStr">
        <is>
          <t>Sphere</t>
        </is>
      </c>
      <c r="D457" s="62" t="inlineStr">
        <is>
          <t>Canopy clump</t>
        </is>
      </c>
      <c r="E457" s="52" t="inlineStr">
        <is>
          <t>ENV-320</t>
        </is>
      </c>
      <c r="F457" s="52" t="n">
        <v>3</v>
      </c>
      <c r="G457" s="54" t="n">
        <v>1.04827118</v>
      </c>
      <c r="H457" s="54" t="n">
        <v>0.89103055</v>
      </c>
      <c r="I457" s="54" t="n">
        <v>1.04827118</v>
      </c>
      <c r="J457" s="54" t="n">
        <v>0</v>
      </c>
      <c r="K457" s="54" t="n">
        <v>345.583588</v>
      </c>
      <c r="L457" s="54" t="n">
        <v>0</v>
      </c>
      <c r="M457" s="54" t="n">
        <v>-0.755688787</v>
      </c>
      <c r="N457" s="54" t="n">
        <v>2.71172214</v>
      </c>
      <c r="O457" s="54" t="n">
        <v>-0.33664912</v>
      </c>
      <c r="P457" s="52" t="inlineStr">
        <is>
          <t>Gouraud</t>
        </is>
      </c>
      <c r="Q457" s="52" t="inlineStr">
        <is>
          <t>Foliage</t>
        </is>
      </c>
      <c r="R457" s="54" t="n">
        <v>0.7</v>
      </c>
      <c r="S457" s="54" t="n">
        <v>0</v>
      </c>
      <c r="T457" s="54" t="n">
        <v>0.12</v>
      </c>
      <c r="U457" s="54" t="n">
        <v>0</v>
      </c>
      <c r="V457" s="52" t="inlineStr">
        <is>
          <t>Yes</t>
        </is>
      </c>
      <c r="W457" s="52" t="inlineStr">
        <is>
          <t>Yes</t>
        </is>
      </c>
      <c r="X457" s="52" t="inlineStr">
        <is>
          <t>-</t>
        </is>
      </c>
      <c r="Y457" s="52" t="inlineStr">
        <is>
          <t>Foliage clump</t>
        </is>
      </c>
    </row>
    <row r="458" outlineLevel="1">
      <c r="A458" s="52" t="inlineStr">
        <is>
          <t>ENV-330</t>
        </is>
      </c>
      <c r="B458" s="52" t="inlineStr">
        <is>
          <t>Environment</t>
        </is>
      </c>
      <c r="C458" s="59" t="inlineStr">
        <is>
          <t>Sphere</t>
        </is>
      </c>
      <c r="D458" s="62" t="inlineStr">
        <is>
          <t>Canopy clump</t>
        </is>
      </c>
      <c r="E458" s="52" t="inlineStr">
        <is>
          <t>ENV-320</t>
        </is>
      </c>
      <c r="F458" s="52" t="n">
        <v>3</v>
      </c>
      <c r="G458" s="54" t="n">
        <v>0.905122101</v>
      </c>
      <c r="H458" s="54" t="n">
        <v>0.769353807</v>
      </c>
      <c r="I458" s="54" t="n">
        <v>0.905122101</v>
      </c>
      <c r="J458" s="54" t="n">
        <v>0</v>
      </c>
      <c r="K458" s="54" t="n">
        <v>161.657547</v>
      </c>
      <c r="L458" s="54" t="n">
        <v>0</v>
      </c>
      <c r="M458" s="54" t="n">
        <v>0.688509226</v>
      </c>
      <c r="N458" s="54" t="n">
        <v>2.61544037</v>
      </c>
      <c r="O458" s="54" t="n">
        <v>-0.53176713</v>
      </c>
      <c r="P458" s="52" t="inlineStr">
        <is>
          <t>Gouraud</t>
        </is>
      </c>
      <c r="Q458" s="52" t="inlineStr">
        <is>
          <t>Foliage</t>
        </is>
      </c>
      <c r="R458" s="54" t="n">
        <v>0.7</v>
      </c>
      <c r="S458" s="54" t="n">
        <v>0</v>
      </c>
      <c r="T458" s="54" t="n">
        <v>0.12</v>
      </c>
      <c r="U458" s="54" t="n">
        <v>0</v>
      </c>
      <c r="V458" s="52" t="inlineStr">
        <is>
          <t>Yes</t>
        </is>
      </c>
      <c r="W458" s="52" t="inlineStr">
        <is>
          <t>Yes</t>
        </is>
      </c>
      <c r="X458" s="52" t="inlineStr">
        <is>
          <t>-</t>
        </is>
      </c>
      <c r="Y458" s="52" t="inlineStr">
        <is>
          <t>Foliage clump</t>
        </is>
      </c>
    </row>
    <row r="459" outlineLevel="1">
      <c r="A459" s="52" t="inlineStr">
        <is>
          <t>ENV-331</t>
        </is>
      </c>
      <c r="B459" s="52" t="inlineStr">
        <is>
          <t>Environment</t>
        </is>
      </c>
      <c r="C459" s="59" t="inlineStr">
        <is>
          <t>Sphere</t>
        </is>
      </c>
      <c r="D459" s="62" t="inlineStr">
        <is>
          <t>Canopy clump</t>
        </is>
      </c>
      <c r="E459" s="52" t="inlineStr">
        <is>
          <t>ENV-320</t>
        </is>
      </c>
      <c r="F459" s="52" t="n">
        <v>3</v>
      </c>
      <c r="G459" s="54" t="n">
        <v>1.01482081</v>
      </c>
      <c r="H459" s="54" t="n">
        <v>0.862597704</v>
      </c>
      <c r="I459" s="54" t="n">
        <v>1.01482081</v>
      </c>
      <c r="J459" s="54" t="n">
        <v>0</v>
      </c>
      <c r="K459" s="54" t="n">
        <v>55.4964905</v>
      </c>
      <c r="L459" s="54" t="n">
        <v>0</v>
      </c>
      <c r="M459" s="54" t="n">
        <v>-0.0396750346</v>
      </c>
      <c r="N459" s="54" t="n">
        <v>2.5191586</v>
      </c>
      <c r="O459" s="54" t="n">
        <v>0.893700719</v>
      </c>
      <c r="P459" s="52" t="inlineStr">
        <is>
          <t>Gouraud</t>
        </is>
      </c>
      <c r="Q459" s="52" t="inlineStr">
        <is>
          <t>Foliage</t>
        </is>
      </c>
      <c r="R459" s="54" t="n">
        <v>0.7</v>
      </c>
      <c r="S459" s="54" t="n">
        <v>0</v>
      </c>
      <c r="T459" s="54" t="n">
        <v>0.12</v>
      </c>
      <c r="U459" s="54" t="n">
        <v>0</v>
      </c>
      <c r="V459" s="52" t="inlineStr">
        <is>
          <t>Yes</t>
        </is>
      </c>
      <c r="W459" s="52" t="inlineStr">
        <is>
          <t>Yes</t>
        </is>
      </c>
      <c r="X459" s="52" t="inlineStr">
        <is>
          <t>-</t>
        </is>
      </c>
      <c r="Y459" s="52" t="inlineStr">
        <is>
          <t>Foliage clump</t>
        </is>
      </c>
    </row>
    <row r="460" outlineLevel="1">
      <c r="A460" s="52" t="inlineStr">
        <is>
          <t>ENV-332</t>
        </is>
      </c>
      <c r="B460" s="52" t="inlineStr">
        <is>
          <t>Environment</t>
        </is>
      </c>
      <c r="C460" s="59" t="inlineStr">
        <is>
          <t>Sphere</t>
        </is>
      </c>
      <c r="D460" s="62" t="inlineStr">
        <is>
          <t>Canopy clump</t>
        </is>
      </c>
      <c r="E460" s="52" t="inlineStr">
        <is>
          <t>ENV-320</t>
        </is>
      </c>
      <c r="F460" s="52" t="n">
        <v>3</v>
      </c>
      <c r="G460" s="54" t="n">
        <v>1.12509584</v>
      </c>
      <c r="H460" s="54" t="n">
        <v>0.956331491</v>
      </c>
      <c r="I460" s="54" t="n">
        <v>1.12509584</v>
      </c>
      <c r="J460" s="54" t="n">
        <v>0</v>
      </c>
      <c r="K460" s="54" t="n">
        <v>341.987091</v>
      </c>
      <c r="L460" s="54" t="n">
        <v>0</v>
      </c>
      <c r="M460" s="54" t="n">
        <v>-0.490753919</v>
      </c>
      <c r="N460" s="54" t="n">
        <v>2.42287707</v>
      </c>
      <c r="O460" s="54" t="n">
        <v>-0.757575333</v>
      </c>
      <c r="P460" s="52" t="inlineStr">
        <is>
          <t>Gouraud</t>
        </is>
      </c>
      <c r="Q460" s="52" t="inlineStr">
        <is>
          <t>Foliage</t>
        </is>
      </c>
      <c r="R460" s="54" t="n">
        <v>0.7</v>
      </c>
      <c r="S460" s="54" t="n">
        <v>0</v>
      </c>
      <c r="T460" s="54" t="n">
        <v>0.12</v>
      </c>
      <c r="U460" s="54" t="n">
        <v>0</v>
      </c>
      <c r="V460" s="52" t="inlineStr">
        <is>
          <t>Yes</t>
        </is>
      </c>
      <c r="W460" s="52" t="inlineStr">
        <is>
          <t>Yes</t>
        </is>
      </c>
      <c r="X460" s="52" t="inlineStr">
        <is>
          <t>-</t>
        </is>
      </c>
      <c r="Y460" s="52" t="inlineStr">
        <is>
          <t>Foliage clump</t>
        </is>
      </c>
    </row>
    <row r="461" outlineLevel="1">
      <c r="A461" s="52" t="inlineStr">
        <is>
          <t>ENV-333</t>
        </is>
      </c>
      <c r="B461" s="52" t="inlineStr">
        <is>
          <t>Environment</t>
        </is>
      </c>
      <c r="C461" s="59" t="inlineStr">
        <is>
          <t>Sphere</t>
        </is>
      </c>
      <c r="D461" s="62" t="inlineStr">
        <is>
          <t>Canopy clump</t>
        </is>
      </c>
      <c r="E461" s="52" t="inlineStr">
        <is>
          <t>ENV-320</t>
        </is>
      </c>
      <c r="F461" s="52" t="n">
        <v>3</v>
      </c>
      <c r="G461" s="54" t="n">
        <v>1.14231527</v>
      </c>
      <c r="H461" s="54" t="n">
        <v>0.970968008</v>
      </c>
      <c r="I461" s="54" t="n">
        <v>1.14231527</v>
      </c>
      <c r="J461" s="54" t="n">
        <v>0</v>
      </c>
      <c r="K461" s="54" t="n">
        <v>209.735779</v>
      </c>
      <c r="L461" s="54" t="n">
        <v>0</v>
      </c>
      <c r="M461" s="54" t="n">
        <v>0.861555576</v>
      </c>
      <c r="N461" s="54" t="n">
        <v>2.32659554</v>
      </c>
      <c r="O461" s="54" t="n">
        <v>0.240825996</v>
      </c>
      <c r="P461" s="52" t="inlineStr">
        <is>
          <t>Gouraud</t>
        </is>
      </c>
      <c r="Q461" s="52" t="inlineStr">
        <is>
          <t>Foliage</t>
        </is>
      </c>
      <c r="R461" s="54" t="n">
        <v>0.7</v>
      </c>
      <c r="S461" s="54" t="n">
        <v>0</v>
      </c>
      <c r="T461" s="54" t="n">
        <v>0.12</v>
      </c>
      <c r="U461" s="54" t="n">
        <v>0</v>
      </c>
      <c r="V461" s="52" t="inlineStr">
        <is>
          <t>Yes</t>
        </is>
      </c>
      <c r="W461" s="52" t="inlineStr">
        <is>
          <t>Yes</t>
        </is>
      </c>
      <c r="X461" s="52" t="inlineStr">
        <is>
          <t>-</t>
        </is>
      </c>
      <c r="Y461" s="52" t="inlineStr">
        <is>
          <t>Foliage clump</t>
        </is>
      </c>
    </row>
    <row r="462" outlineLevel="1">
      <c r="A462" s="52" t="inlineStr">
        <is>
          <t>ENV-334</t>
        </is>
      </c>
      <c r="B462" s="52" t="inlineStr">
        <is>
          <t>Environment</t>
        </is>
      </c>
      <c r="C462" s="59" t="inlineStr">
        <is>
          <t>Sphere</t>
        </is>
      </c>
      <c r="D462" s="62" t="inlineStr">
        <is>
          <t>Canopy clump</t>
        </is>
      </c>
      <c r="E462" s="52" t="inlineStr">
        <is>
          <t>ENV-320</t>
        </is>
      </c>
      <c r="F462" s="52" t="n">
        <v>3</v>
      </c>
      <c r="G462" s="54" t="n">
        <v>0.871484876</v>
      </c>
      <c r="H462" s="54" t="n">
        <v>0.740762174</v>
      </c>
      <c r="I462" s="54" t="n">
        <v>0.871484876</v>
      </c>
      <c r="J462" s="54" t="n">
        <v>0</v>
      </c>
      <c r="K462" s="54" t="n">
        <v>287.328857</v>
      </c>
      <c r="L462" s="54" t="n">
        <v>0</v>
      </c>
      <c r="M462" s="54" t="n">
        <v>-0.816996217</v>
      </c>
      <c r="N462" s="54" t="n">
        <v>2.23031378</v>
      </c>
      <c r="O462" s="54" t="n">
        <v>0.298895478</v>
      </c>
      <c r="P462" s="52" t="inlineStr">
        <is>
          <t>Gouraud</t>
        </is>
      </c>
      <c r="Q462" s="52" t="inlineStr">
        <is>
          <t>Foliage</t>
        </is>
      </c>
      <c r="R462" s="54" t="n">
        <v>0.7</v>
      </c>
      <c r="S462" s="54" t="n">
        <v>0</v>
      </c>
      <c r="T462" s="54" t="n">
        <v>0.12</v>
      </c>
      <c r="U462" s="54" t="n">
        <v>0</v>
      </c>
      <c r="V462" s="52" t="inlineStr">
        <is>
          <t>Yes</t>
        </is>
      </c>
      <c r="W462" s="52" t="inlineStr">
        <is>
          <t>Yes</t>
        </is>
      </c>
      <c r="X462" s="52" t="inlineStr">
        <is>
          <t>-</t>
        </is>
      </c>
      <c r="Y462" s="52" t="inlineStr">
        <is>
          <t>Foliage clump</t>
        </is>
      </c>
    </row>
    <row r="463" outlineLevel="1">
      <c r="A463" s="52" t="inlineStr">
        <is>
          <t>ENV-335</t>
        </is>
      </c>
      <c r="B463" s="52" t="inlineStr">
        <is>
          <t>Environment</t>
        </is>
      </c>
      <c r="C463" s="59" t="inlineStr">
        <is>
          <t>Sphere</t>
        </is>
      </c>
      <c r="D463" s="62" t="inlineStr">
        <is>
          <t>Canopy clump</t>
        </is>
      </c>
      <c r="E463" s="52" t="inlineStr">
        <is>
          <t>ENV-320</t>
        </is>
      </c>
      <c r="F463" s="52" t="n">
        <v>3</v>
      </c>
      <c r="G463" s="54" t="n">
        <v>1.29835343</v>
      </c>
      <c r="H463" s="54" t="n">
        <v>1.1036005</v>
      </c>
      <c r="I463" s="54" t="n">
        <v>1.29835343</v>
      </c>
      <c r="J463" s="54" t="n">
        <v>0</v>
      </c>
      <c r="K463" s="54" t="n">
        <v>90.22946930000001</v>
      </c>
      <c r="L463" s="54" t="n">
        <v>0</v>
      </c>
      <c r="M463" s="54" t="n">
        <v>0.179949015</v>
      </c>
      <c r="N463" s="54" t="n">
        <v>2.13403225</v>
      </c>
      <c r="O463" s="54" t="n">
        <v>-0.807475507</v>
      </c>
      <c r="P463" s="52" t="inlineStr">
        <is>
          <t>Gouraud</t>
        </is>
      </c>
      <c r="Q463" s="52" t="inlineStr">
        <is>
          <t>Foliage</t>
        </is>
      </c>
      <c r="R463" s="54" t="n">
        <v>0.7</v>
      </c>
      <c r="S463" s="54" t="n">
        <v>0</v>
      </c>
      <c r="T463" s="54" t="n">
        <v>0.12</v>
      </c>
      <c r="U463" s="54" t="n">
        <v>0</v>
      </c>
      <c r="V463" s="52" t="inlineStr">
        <is>
          <t>Yes</t>
        </is>
      </c>
      <c r="W463" s="52" t="inlineStr">
        <is>
          <t>Yes</t>
        </is>
      </c>
      <c r="X463" s="52" t="inlineStr">
        <is>
          <t>-</t>
        </is>
      </c>
      <c r="Y463" s="52" t="inlineStr">
        <is>
          <t>Foliage clump</t>
        </is>
      </c>
    </row>
    <row r="464" outlineLevel="1">
      <c r="A464" s="52" t="inlineStr">
        <is>
          <t>ENV-336</t>
        </is>
      </c>
      <c r="B464" s="52" t="inlineStr">
        <is>
          <t>Environment</t>
        </is>
      </c>
      <c r="C464" s="59" t="inlineStr">
        <is>
          <t>Sphere</t>
        </is>
      </c>
      <c r="D464" s="62" t="inlineStr">
        <is>
          <t>Canopy clump</t>
        </is>
      </c>
      <c r="E464" s="52" t="inlineStr">
        <is>
          <t>ENV-320</t>
        </is>
      </c>
      <c r="F464" s="52" t="n">
        <v>3</v>
      </c>
      <c r="G464" s="54" t="n">
        <v>1.03079081</v>
      </c>
      <c r="H464" s="54" t="n">
        <v>0.876172185</v>
      </c>
      <c r="I464" s="54" t="n">
        <v>1.03079081</v>
      </c>
      <c r="J464" s="54" t="n">
        <v>0</v>
      </c>
      <c r="K464" s="54" t="n">
        <v>258.692627</v>
      </c>
      <c r="L464" s="54" t="n">
        <v>0</v>
      </c>
      <c r="M464" s="54" t="n">
        <v>0.226011097</v>
      </c>
      <c r="N464" s="54" t="n">
        <v>2.03775048</v>
      </c>
      <c r="O464" s="54" t="n">
        <v>0.729331851</v>
      </c>
      <c r="P464" s="52" t="inlineStr">
        <is>
          <t>Gouraud</t>
        </is>
      </c>
      <c r="Q464" s="52" t="inlineStr">
        <is>
          <t>Foliage</t>
        </is>
      </c>
      <c r="R464" s="54" t="n">
        <v>0.7</v>
      </c>
      <c r="S464" s="54" t="n">
        <v>0</v>
      </c>
      <c r="T464" s="54" t="n">
        <v>0.12</v>
      </c>
      <c r="U464" s="54" t="n">
        <v>0</v>
      </c>
      <c r="V464" s="52" t="inlineStr">
        <is>
          <t>Yes</t>
        </is>
      </c>
      <c r="W464" s="52" t="inlineStr">
        <is>
          <t>Yes</t>
        </is>
      </c>
      <c r="X464" s="52" t="inlineStr">
        <is>
          <t>-</t>
        </is>
      </c>
      <c r="Y464" s="52" t="inlineStr">
        <is>
          <t>Foliage clump</t>
        </is>
      </c>
    </row>
    <row r="465" outlineLevel="1">
      <c r="A465" s="52" t="inlineStr">
        <is>
          <t>ENV-337</t>
        </is>
      </c>
      <c r="B465" s="52" t="inlineStr">
        <is>
          <t>Environment</t>
        </is>
      </c>
      <c r="C465" s="59" t="inlineStr">
        <is>
          <t>Sphere</t>
        </is>
      </c>
      <c r="D465" s="62" t="inlineStr">
        <is>
          <t>Canopy low</t>
        </is>
      </c>
      <c r="E465" s="52" t="inlineStr">
        <is>
          <t>ENV-320</t>
        </is>
      </c>
      <c r="F465" s="52" t="n">
        <v>3</v>
      </c>
      <c r="G465" s="54" t="n">
        <v>1.80528092</v>
      </c>
      <c r="H465" s="54" t="n">
        <v>1.23519218</v>
      </c>
      <c r="I465" s="54" t="n">
        <v>1.80528092</v>
      </c>
      <c r="J465" s="54" t="n">
        <v>0</v>
      </c>
      <c r="K465" s="54" t="n">
        <v>0</v>
      </c>
      <c r="L465" s="54" t="n">
        <v>0</v>
      </c>
      <c r="M465" s="54" t="n">
        <v>0</v>
      </c>
      <c r="N465" s="54" t="n">
        <v>2.42287707</v>
      </c>
      <c r="O465" s="54" t="n">
        <v>0</v>
      </c>
      <c r="P465" s="52" t="inlineStr">
        <is>
          <t>Gouraud</t>
        </is>
      </c>
      <c r="Q465" s="52" t="inlineStr">
        <is>
          <t>Foliage</t>
        </is>
      </c>
      <c r="R465" s="54" t="n">
        <v>0.7</v>
      </c>
      <c r="S465" s="54" t="n">
        <v>0</v>
      </c>
      <c r="T465" s="54" t="n">
        <v>0.12</v>
      </c>
      <c r="U465" s="54" t="n">
        <v>0</v>
      </c>
      <c r="V465" s="52" t="inlineStr">
        <is>
          <t>Yes</t>
        </is>
      </c>
      <c r="W465" s="52" t="inlineStr">
        <is>
          <t>Yes</t>
        </is>
      </c>
      <c r="X465" s="52" t="inlineStr">
        <is>
          <t>-</t>
        </is>
      </c>
      <c r="Y465" s="52" t="inlineStr">
        <is>
          <t>Inner foliage</t>
        </is>
      </c>
    </row>
    <row r="466" outlineLevel="1">
      <c r="A466" s="52" t="inlineStr">
        <is>
          <t>ENV-338</t>
        </is>
      </c>
      <c r="B466" s="52" t="inlineStr">
        <is>
          <t>Environment</t>
        </is>
      </c>
      <c r="C466" s="59" t="inlineStr">
        <is>
          <t>Sphere</t>
        </is>
      </c>
      <c r="D466" s="62" t="inlineStr">
        <is>
          <t>Canopy top</t>
        </is>
      </c>
      <c r="E466" s="52" t="inlineStr">
        <is>
          <t>ENV-320</t>
        </is>
      </c>
      <c r="F466" s="52" t="n">
        <v>3</v>
      </c>
      <c r="G466" s="54" t="n">
        <v>1.23519218</v>
      </c>
      <c r="H466" s="54" t="n">
        <v>0.950147867</v>
      </c>
      <c r="I466" s="54" t="n">
        <v>1.23519218</v>
      </c>
      <c r="J466" s="54" t="n">
        <v>0</v>
      </c>
      <c r="K466" s="54" t="n">
        <v>0</v>
      </c>
      <c r="L466" s="54" t="n">
        <v>0</v>
      </c>
      <c r="M466" s="54" t="n">
        <v>0.09501478820000001</v>
      </c>
      <c r="N466" s="54" t="n">
        <v>2.9929657</v>
      </c>
      <c r="O466" s="54" t="n">
        <v>-0.09501478820000001</v>
      </c>
      <c r="P466" s="52" t="inlineStr">
        <is>
          <t>Gouraud</t>
        </is>
      </c>
      <c r="Q466" s="52" t="inlineStr">
        <is>
          <t>Foliage</t>
        </is>
      </c>
      <c r="R466" s="54" t="n">
        <v>0.7</v>
      </c>
      <c r="S466" s="54" t="n">
        <v>0</v>
      </c>
      <c r="T466" s="54" t="n">
        <v>0.12</v>
      </c>
      <c r="U466" s="54" t="n">
        <v>0</v>
      </c>
      <c r="V466" s="52" t="inlineStr">
        <is>
          <t>Yes</t>
        </is>
      </c>
      <c r="W466" s="52" t="inlineStr">
        <is>
          <t>Yes</t>
        </is>
      </c>
      <c r="X466" s="52" t="inlineStr">
        <is>
          <t>-</t>
        </is>
      </c>
      <c r="Y466" s="52" t="inlineStr">
        <is>
          <t>Inner foliage</t>
        </is>
      </c>
    </row>
    <row r="467" outlineLevel="1">
      <c r="A467" s="52" t="inlineStr">
        <is>
          <t>ENV-339</t>
        </is>
      </c>
      <c r="B467" s="52" t="inlineStr">
        <is>
          <t>Environment</t>
        </is>
      </c>
      <c r="C467" s="53" t="inlineStr">
        <is>
          <t>Group</t>
        </is>
      </c>
      <c r="D467" s="60" t="inlineStr">
        <is>
          <t>Tree</t>
        </is>
      </c>
      <c r="E467" s="52" t="inlineStr">
        <is>
          <t>ENV-277</t>
        </is>
      </c>
      <c r="F467" s="52" t="n">
        <v>2</v>
      </c>
      <c r="G467" s="54" t="n">
        <v>1</v>
      </c>
      <c r="H467" s="54" t="n">
        <v>1</v>
      </c>
      <c r="I467" s="54" t="n">
        <v>1</v>
      </c>
      <c r="J467" s="54" t="n">
        <v>0</v>
      </c>
      <c r="K467" s="54" t="n">
        <v>597.576904</v>
      </c>
      <c r="L467" s="54" t="n">
        <v>0</v>
      </c>
      <c r="M467" s="54" t="n">
        <v>16.1507263</v>
      </c>
      <c r="N467" s="54" t="n">
        <v>0.346328437</v>
      </c>
      <c r="O467" s="54" t="n">
        <v>-5.09914398</v>
      </c>
      <c r="P467" s="52" t="inlineStr">
        <is>
          <t>-</t>
        </is>
      </c>
      <c r="Q467" s="52" t="inlineStr">
        <is>
          <t>Plain</t>
        </is>
      </c>
      <c r="R467" s="54" t="n">
        <v>0.5</v>
      </c>
      <c r="S467" s="54" t="n">
        <v>0</v>
      </c>
      <c r="T467" s="54" t="n">
        <v>0.2</v>
      </c>
      <c r="U467" s="54" t="n">
        <v>0</v>
      </c>
      <c r="V467" s="52" t="inlineStr">
        <is>
          <t>No</t>
        </is>
      </c>
      <c r="W467" s="52" t="inlineStr">
        <is>
          <t>Yes</t>
        </is>
      </c>
      <c r="X467" s="52" t="inlineStr">
        <is>
          <t>-</t>
        </is>
      </c>
      <c r="Y467" s="52" t="inlineStr">
        <is>
          <t>Broadleaf tree = trunk + limbs + clustered foliage clumps</t>
        </is>
      </c>
    </row>
    <row r="468" outlineLevel="1">
      <c r="A468" s="52" t="inlineStr">
        <is>
          <t>ENV-340</t>
        </is>
      </c>
      <c r="B468" s="52" t="inlineStr">
        <is>
          <t>Environment</t>
        </is>
      </c>
      <c r="C468" s="58" t="inlineStr">
        <is>
          <t>Cylinder</t>
        </is>
      </c>
      <c r="D468" s="62" t="inlineStr">
        <is>
          <t>Trunk</t>
        </is>
      </c>
      <c r="E468" s="52" t="inlineStr">
        <is>
          <t>ENV-339</t>
        </is>
      </c>
      <c r="F468" s="52" t="n">
        <v>3</v>
      </c>
      <c r="G468" s="54" t="n">
        <v>0.210451037</v>
      </c>
      <c r="H468" s="54" t="n">
        <v>0.210451037</v>
      </c>
      <c r="I468" s="54" t="n">
        <v>1.81753159</v>
      </c>
      <c r="J468" s="54" t="n">
        <v>90</v>
      </c>
      <c r="K468" s="54" t="n">
        <v>0</v>
      </c>
      <c r="L468" s="54" t="n">
        <v>0</v>
      </c>
      <c r="M468" s="54" t="n">
        <v>0</v>
      </c>
      <c r="N468" s="54" t="n">
        <v>0.908765793</v>
      </c>
      <c r="O468" s="54" t="n">
        <v>0</v>
      </c>
      <c r="P468" s="52" t="inlineStr">
        <is>
          <t>Gouraud</t>
        </is>
      </c>
      <c r="Q468" s="52" t="inlineStr">
        <is>
          <t>Bark</t>
        </is>
      </c>
      <c r="R468" s="54" t="n">
        <v>0.9</v>
      </c>
      <c r="S468" s="54" t="n">
        <v>0</v>
      </c>
      <c r="T468" s="54" t="n">
        <v>0.18</v>
      </c>
      <c r="U468" s="54" t="n">
        <v>0</v>
      </c>
      <c r="V468" s="52" t="inlineStr">
        <is>
          <t>Yes</t>
        </is>
      </c>
      <c r="W468" s="52" t="inlineStr">
        <is>
          <t>Yes</t>
        </is>
      </c>
      <c r="X468" s="52" t="inlineStr">
        <is>
          <t>-</t>
        </is>
      </c>
      <c r="Y468" s="52" t="inlineStr">
        <is>
          <t>Tree trunk</t>
        </is>
      </c>
    </row>
    <row r="469" outlineLevel="1">
      <c r="A469" s="52" t="inlineStr">
        <is>
          <t>ENV-341</t>
        </is>
      </c>
      <c r="B469" s="52" t="inlineStr">
        <is>
          <t>Environment</t>
        </is>
      </c>
      <c r="C469" s="58" t="inlineStr">
        <is>
          <t>Cylinder</t>
        </is>
      </c>
      <c r="D469" s="62" t="inlineStr">
        <is>
          <t>Limb</t>
        </is>
      </c>
      <c r="E469" s="52" t="inlineStr">
        <is>
          <t>ENV-339</t>
        </is>
      </c>
      <c r="F469" s="52" t="n">
        <v>3</v>
      </c>
      <c r="G469" s="54" t="n">
        <v>0.0956595615</v>
      </c>
      <c r="H469" s="54" t="n">
        <v>0.0956595615</v>
      </c>
      <c r="I469" s="54" t="n">
        <v>1.07616854</v>
      </c>
      <c r="J469" s="54" t="n">
        <v>-48.1896057</v>
      </c>
      <c r="K469" s="54" t="n">
        <v>84.06147</v>
      </c>
      <c r="L469" s="54" t="n">
        <v>0</v>
      </c>
      <c r="M469" s="54" t="n">
        <v>0.356798261</v>
      </c>
      <c r="N469" s="54" t="n">
        <v>1.78812742</v>
      </c>
      <c r="O469" s="54" t="n">
        <v>0.0371140204</v>
      </c>
      <c r="P469" s="52" t="inlineStr">
        <is>
          <t>Gouraud</t>
        </is>
      </c>
      <c r="Q469" s="52" t="inlineStr">
        <is>
          <t>Bark</t>
        </is>
      </c>
      <c r="R469" s="54" t="n">
        <v>0.9</v>
      </c>
      <c r="S469" s="54" t="n">
        <v>0</v>
      </c>
      <c r="T469" s="54" t="n">
        <v>0.18</v>
      </c>
      <c r="U469" s="54" t="n">
        <v>0</v>
      </c>
      <c r="V469" s="52" t="inlineStr">
        <is>
          <t>No</t>
        </is>
      </c>
      <c r="W469" s="52" t="inlineStr">
        <is>
          <t>Yes</t>
        </is>
      </c>
      <c r="X469" s="52" t="inlineStr">
        <is>
          <t>-</t>
        </is>
      </c>
      <c r="Y469" s="52" t="inlineStr">
        <is>
          <t>Branch</t>
        </is>
      </c>
    </row>
    <row r="470" outlineLevel="1">
      <c r="A470" s="52" t="inlineStr">
        <is>
          <t>ENV-342</t>
        </is>
      </c>
      <c r="B470" s="52" t="inlineStr">
        <is>
          <t>Environment</t>
        </is>
      </c>
      <c r="C470" s="58" t="inlineStr">
        <is>
          <t>Cylinder</t>
        </is>
      </c>
      <c r="D470" s="62" t="inlineStr">
        <is>
          <t>Limb</t>
        </is>
      </c>
      <c r="E470" s="52" t="inlineStr">
        <is>
          <t>ENV-339</t>
        </is>
      </c>
      <c r="F470" s="52" t="n">
        <v>3</v>
      </c>
      <c r="G470" s="54" t="n">
        <v>0.0956595615</v>
      </c>
      <c r="H470" s="54" t="n">
        <v>0.0956595615</v>
      </c>
      <c r="I470" s="54" t="n">
        <v>0.987965465</v>
      </c>
      <c r="J470" s="54" t="n">
        <v>-43.4324074</v>
      </c>
      <c r="K470" s="54" t="n">
        <v>-17.4428196</v>
      </c>
      <c r="L470" s="54" t="n">
        <v>0</v>
      </c>
      <c r="M470" s="54" t="n">
        <v>-0.107528694</v>
      </c>
      <c r="N470" s="54" t="n">
        <v>1.72667599</v>
      </c>
      <c r="O470" s="54" t="n">
        <v>0.342227995</v>
      </c>
      <c r="P470" s="52" t="inlineStr">
        <is>
          <t>Gouraud</t>
        </is>
      </c>
      <c r="Q470" s="52" t="inlineStr">
        <is>
          <t>Bark</t>
        </is>
      </c>
      <c r="R470" s="54" t="n">
        <v>0.9</v>
      </c>
      <c r="S470" s="54" t="n">
        <v>0</v>
      </c>
      <c r="T470" s="54" t="n">
        <v>0.18</v>
      </c>
      <c r="U470" s="54" t="n">
        <v>0</v>
      </c>
      <c r="V470" s="52" t="inlineStr">
        <is>
          <t>No</t>
        </is>
      </c>
      <c r="W470" s="52" t="inlineStr">
        <is>
          <t>Yes</t>
        </is>
      </c>
      <c r="X470" s="52" t="inlineStr">
        <is>
          <t>-</t>
        </is>
      </c>
      <c r="Y470" s="52" t="inlineStr">
        <is>
          <t>Branch</t>
        </is>
      </c>
    </row>
    <row r="471" outlineLevel="1">
      <c r="A471" s="52" t="inlineStr">
        <is>
          <t>ENV-343</t>
        </is>
      </c>
      <c r="B471" s="52" t="inlineStr">
        <is>
          <t>Environment</t>
        </is>
      </c>
      <c r="C471" s="58" t="inlineStr">
        <is>
          <t>Cylinder</t>
        </is>
      </c>
      <c r="D471" s="62" t="inlineStr">
        <is>
          <t>Limb</t>
        </is>
      </c>
      <c r="E471" s="52" t="inlineStr">
        <is>
          <t>ENV-339</t>
        </is>
      </c>
      <c r="F471" s="52" t="n">
        <v>3</v>
      </c>
      <c r="G471" s="54" t="n">
        <v>0.0956595615</v>
      </c>
      <c r="H471" s="54" t="n">
        <v>0.0956595615</v>
      </c>
      <c r="I471" s="54" t="n">
        <v>1.09978092</v>
      </c>
      <c r="J471" s="54" t="n">
        <v>-49.2806664</v>
      </c>
      <c r="K471" s="54" t="n">
        <v>-137.437424</v>
      </c>
      <c r="L471" s="54" t="n">
        <v>0</v>
      </c>
      <c r="M471" s="54" t="n">
        <v>-0.242638662</v>
      </c>
      <c r="N471" s="54" t="n">
        <v>1.80383348</v>
      </c>
      <c r="O471" s="54" t="n">
        <v>-0.264213771</v>
      </c>
      <c r="P471" s="52" t="inlineStr">
        <is>
          <t>Gouraud</t>
        </is>
      </c>
      <c r="Q471" s="52" t="inlineStr">
        <is>
          <t>Bark</t>
        </is>
      </c>
      <c r="R471" s="54" t="n">
        <v>0.9</v>
      </c>
      <c r="S471" s="54" t="n">
        <v>0</v>
      </c>
      <c r="T471" s="54" t="n">
        <v>0.18</v>
      </c>
      <c r="U471" s="54" t="n">
        <v>0</v>
      </c>
      <c r="V471" s="52" t="inlineStr">
        <is>
          <t>No</t>
        </is>
      </c>
      <c r="W471" s="52" t="inlineStr">
        <is>
          <t>Yes</t>
        </is>
      </c>
      <c r="X471" s="52" t="inlineStr">
        <is>
          <t>-</t>
        </is>
      </c>
      <c r="Y471" s="52" t="inlineStr">
        <is>
          <t>Branch</t>
        </is>
      </c>
    </row>
    <row r="472" outlineLevel="1">
      <c r="A472" s="52" t="inlineStr">
        <is>
          <t>ENV-344</t>
        </is>
      </c>
      <c r="B472" s="52" t="inlineStr">
        <is>
          <t>Environment</t>
        </is>
      </c>
      <c r="C472" s="59" t="inlineStr">
        <is>
          <t>Sphere</t>
        </is>
      </c>
      <c r="D472" s="62" t="inlineStr">
        <is>
          <t>Canopy clump</t>
        </is>
      </c>
      <c r="E472" s="52" t="inlineStr">
        <is>
          <t>ENV-339</t>
        </is>
      </c>
      <c r="F472" s="52" t="n">
        <v>3</v>
      </c>
      <c r="G472" s="54" t="n">
        <v>1.03723598</v>
      </c>
      <c r="H472" s="54" t="n">
        <v>0.881650627</v>
      </c>
      <c r="I472" s="54" t="n">
        <v>1.03723598</v>
      </c>
      <c r="J472" s="54" t="n">
        <v>0</v>
      </c>
      <c r="K472" s="54" t="n">
        <v>17.7318687</v>
      </c>
      <c r="L472" s="54" t="n">
        <v>0</v>
      </c>
      <c r="M472" s="54" t="n">
        <v>0.311931342</v>
      </c>
      <c r="N472" s="54" t="n">
        <v>3.11786366</v>
      </c>
      <c r="O472" s="54" t="n">
        <v>0.0956158191</v>
      </c>
      <c r="P472" s="52" t="inlineStr">
        <is>
          <t>Gouraud</t>
        </is>
      </c>
      <c r="Q472" s="52" t="inlineStr">
        <is>
          <t>Foliage</t>
        </is>
      </c>
      <c r="R472" s="54" t="n">
        <v>0.7</v>
      </c>
      <c r="S472" s="54" t="n">
        <v>0</v>
      </c>
      <c r="T472" s="54" t="n">
        <v>0.12</v>
      </c>
      <c r="U472" s="54" t="n">
        <v>0</v>
      </c>
      <c r="V472" s="52" t="inlineStr">
        <is>
          <t>Yes</t>
        </is>
      </c>
      <c r="W472" s="52" t="inlineStr">
        <is>
          <t>Yes</t>
        </is>
      </c>
      <c r="X472" s="52" t="inlineStr">
        <is>
          <t>-</t>
        </is>
      </c>
      <c r="Y472" s="52" t="inlineStr">
        <is>
          <t>Foliage clump</t>
        </is>
      </c>
    </row>
    <row r="473" outlineLevel="1">
      <c r="A473" s="52" t="inlineStr">
        <is>
          <t>ENV-345</t>
        </is>
      </c>
      <c r="B473" s="52" t="inlineStr">
        <is>
          <t>Environment</t>
        </is>
      </c>
      <c r="C473" s="59" t="inlineStr">
        <is>
          <t>Sphere</t>
        </is>
      </c>
      <c r="D473" s="62" t="inlineStr">
        <is>
          <t>Canopy clump</t>
        </is>
      </c>
      <c r="E473" s="52" t="inlineStr">
        <is>
          <t>ENV-339</t>
        </is>
      </c>
      <c r="F473" s="52" t="n">
        <v>3</v>
      </c>
      <c r="G473" s="54" t="n">
        <v>0.953513145</v>
      </c>
      <c r="H473" s="54" t="n">
        <v>0.810486197</v>
      </c>
      <c r="I473" s="54" t="n">
        <v>0.953513145</v>
      </c>
      <c r="J473" s="54" t="n">
        <v>0</v>
      </c>
      <c r="K473" s="54" t="n">
        <v>221.579407</v>
      </c>
      <c r="L473" s="54" t="n">
        <v>0</v>
      </c>
      <c r="M473" s="54" t="n">
        <v>-0.458455414</v>
      </c>
      <c r="N473" s="54" t="n">
        <v>3.02092886</v>
      </c>
      <c r="O473" s="54" t="n">
        <v>0.295172065</v>
      </c>
      <c r="P473" s="52" t="inlineStr">
        <is>
          <t>Gouraud</t>
        </is>
      </c>
      <c r="Q473" s="52" t="inlineStr">
        <is>
          <t>Foliage</t>
        </is>
      </c>
      <c r="R473" s="54" t="n">
        <v>0.7</v>
      </c>
      <c r="S473" s="54" t="n">
        <v>0</v>
      </c>
      <c r="T473" s="54" t="n">
        <v>0.12</v>
      </c>
      <c r="U473" s="54" t="n">
        <v>0</v>
      </c>
      <c r="V473" s="52" t="inlineStr">
        <is>
          <t>Yes</t>
        </is>
      </c>
      <c r="W473" s="52" t="inlineStr">
        <is>
          <t>Yes</t>
        </is>
      </c>
      <c r="X473" s="52" t="inlineStr">
        <is>
          <t>-</t>
        </is>
      </c>
      <c r="Y473" s="52" t="inlineStr">
        <is>
          <t>Foliage clump</t>
        </is>
      </c>
    </row>
    <row r="474" outlineLevel="1">
      <c r="A474" s="52" t="inlineStr">
        <is>
          <t>ENV-346</t>
        </is>
      </c>
      <c r="B474" s="52" t="inlineStr">
        <is>
          <t>Environment</t>
        </is>
      </c>
      <c r="C474" s="59" t="inlineStr">
        <is>
          <t>Sphere</t>
        </is>
      </c>
      <c r="D474" s="62" t="inlineStr">
        <is>
          <t>Canopy clump</t>
        </is>
      </c>
      <c r="E474" s="52" t="inlineStr">
        <is>
          <t>ENV-339</t>
        </is>
      </c>
      <c r="F474" s="52" t="n">
        <v>3</v>
      </c>
      <c r="G474" s="54" t="n">
        <v>1.41715276</v>
      </c>
      <c r="H474" s="54" t="n">
        <v>1.20457983</v>
      </c>
      <c r="I474" s="54" t="n">
        <v>1.41715276</v>
      </c>
      <c r="J474" s="54" t="n">
        <v>0</v>
      </c>
      <c r="K474" s="54" t="n">
        <v>289.545074</v>
      </c>
      <c r="L474" s="54" t="n">
        <v>0</v>
      </c>
      <c r="M474" s="54" t="n">
        <v>0.139551163</v>
      </c>
      <c r="N474" s="54" t="n">
        <v>2.92399359</v>
      </c>
      <c r="O474" s="54" t="n">
        <v>-0.662822723</v>
      </c>
      <c r="P474" s="52" t="inlineStr">
        <is>
          <t>Gouraud</t>
        </is>
      </c>
      <c r="Q474" s="52" t="inlineStr">
        <is>
          <t>Foliage</t>
        </is>
      </c>
      <c r="R474" s="54" t="n">
        <v>0.7</v>
      </c>
      <c r="S474" s="54" t="n">
        <v>0</v>
      </c>
      <c r="T474" s="54" t="n">
        <v>0.12</v>
      </c>
      <c r="U474" s="54" t="n">
        <v>0</v>
      </c>
      <c r="V474" s="52" t="inlineStr">
        <is>
          <t>Yes</t>
        </is>
      </c>
      <c r="W474" s="52" t="inlineStr">
        <is>
          <t>Yes</t>
        </is>
      </c>
      <c r="X474" s="52" t="inlineStr">
        <is>
          <t>-</t>
        </is>
      </c>
      <c r="Y474" s="52" t="inlineStr">
        <is>
          <t>Foliage clump</t>
        </is>
      </c>
    </row>
    <row r="475" outlineLevel="1">
      <c r="A475" s="52" t="inlineStr">
        <is>
          <t>ENV-347</t>
        </is>
      </c>
      <c r="B475" s="52" t="inlineStr">
        <is>
          <t>Environment</t>
        </is>
      </c>
      <c r="C475" s="59" t="inlineStr">
        <is>
          <t>Sphere</t>
        </is>
      </c>
      <c r="D475" s="62" t="inlineStr">
        <is>
          <t>Canopy clump</t>
        </is>
      </c>
      <c r="E475" s="52" t="inlineStr">
        <is>
          <t>ENV-339</t>
        </is>
      </c>
      <c r="F475" s="52" t="n">
        <v>3</v>
      </c>
      <c r="G475" s="54" t="n">
        <v>1.05998588</v>
      </c>
      <c r="H475" s="54" t="n">
        <v>0.900988042</v>
      </c>
      <c r="I475" s="54" t="n">
        <v>1.05998588</v>
      </c>
      <c r="J475" s="54" t="n">
        <v>0</v>
      </c>
      <c r="K475" s="54" t="n">
        <v>242.395645</v>
      </c>
      <c r="L475" s="54" t="n">
        <v>0</v>
      </c>
      <c r="M475" s="54" t="n">
        <v>0.581922174</v>
      </c>
      <c r="N475" s="54" t="n">
        <v>2.82705879</v>
      </c>
      <c r="O475" s="54" t="n">
        <v>0.5023067</v>
      </c>
      <c r="P475" s="52" t="inlineStr">
        <is>
          <t>Gouraud</t>
        </is>
      </c>
      <c r="Q475" s="52" t="inlineStr">
        <is>
          <t>Foliage</t>
        </is>
      </c>
      <c r="R475" s="54" t="n">
        <v>0.7</v>
      </c>
      <c r="S475" s="54" t="n">
        <v>0</v>
      </c>
      <c r="T475" s="54" t="n">
        <v>0.12</v>
      </c>
      <c r="U475" s="54" t="n">
        <v>0</v>
      </c>
      <c r="V475" s="52" t="inlineStr">
        <is>
          <t>Yes</t>
        </is>
      </c>
      <c r="W475" s="52" t="inlineStr">
        <is>
          <t>Yes</t>
        </is>
      </c>
      <c r="X475" s="52" t="inlineStr">
        <is>
          <t>-</t>
        </is>
      </c>
      <c r="Y475" s="52" t="inlineStr">
        <is>
          <t>Foliage clump</t>
        </is>
      </c>
    </row>
    <row r="476" outlineLevel="1">
      <c r="A476" s="52" t="inlineStr">
        <is>
          <t>ENV-348</t>
        </is>
      </c>
      <c r="B476" s="52" t="inlineStr">
        <is>
          <t>Environment</t>
        </is>
      </c>
      <c r="C476" s="59" t="inlineStr">
        <is>
          <t>Sphere</t>
        </is>
      </c>
      <c r="D476" s="62" t="inlineStr">
        <is>
          <t>Canopy clump</t>
        </is>
      </c>
      <c r="E476" s="52" t="inlineStr">
        <is>
          <t>ENV-339</t>
        </is>
      </c>
      <c r="F476" s="52" t="n">
        <v>3</v>
      </c>
      <c r="G476" s="54" t="n">
        <v>1.10549462</v>
      </c>
      <c r="H476" s="54" t="n">
        <v>0.939670444</v>
      </c>
      <c r="I476" s="54" t="n">
        <v>1.10549462</v>
      </c>
      <c r="J476" s="54" t="n">
        <v>0</v>
      </c>
      <c r="K476" s="54" t="n">
        <v>355.065033</v>
      </c>
      <c r="L476" s="54" t="n">
        <v>0</v>
      </c>
      <c r="M476" s="54" t="n">
        <v>-0.831962228</v>
      </c>
      <c r="N476" s="54" t="n">
        <v>2.73012376</v>
      </c>
      <c r="O476" s="54" t="n">
        <v>-0.0394618064</v>
      </c>
      <c r="P476" s="52" t="inlineStr">
        <is>
          <t>Gouraud</t>
        </is>
      </c>
      <c r="Q476" s="52" t="inlineStr">
        <is>
          <t>Foliage</t>
        </is>
      </c>
      <c r="R476" s="54" t="n">
        <v>0.7</v>
      </c>
      <c r="S476" s="54" t="n">
        <v>0</v>
      </c>
      <c r="T476" s="54" t="n">
        <v>0.12</v>
      </c>
      <c r="U476" s="54" t="n">
        <v>0</v>
      </c>
      <c r="V476" s="52" t="inlineStr">
        <is>
          <t>Yes</t>
        </is>
      </c>
      <c r="W476" s="52" t="inlineStr">
        <is>
          <t>Yes</t>
        </is>
      </c>
      <c r="X476" s="52" t="inlineStr">
        <is>
          <t>-</t>
        </is>
      </c>
      <c r="Y476" s="52" t="inlineStr">
        <is>
          <t>Foliage clump</t>
        </is>
      </c>
    </row>
    <row r="477" outlineLevel="1">
      <c r="A477" s="52" t="inlineStr">
        <is>
          <t>ENV-349</t>
        </is>
      </c>
      <c r="B477" s="52" t="inlineStr">
        <is>
          <t>Environment</t>
        </is>
      </c>
      <c r="C477" s="59" t="inlineStr">
        <is>
          <t>Sphere</t>
        </is>
      </c>
      <c r="D477" s="62" t="inlineStr">
        <is>
          <t>Canopy clump</t>
        </is>
      </c>
      <c r="E477" s="52" t="inlineStr">
        <is>
          <t>ENV-339</t>
        </is>
      </c>
      <c r="F477" s="52" t="n">
        <v>3</v>
      </c>
      <c r="G477" s="54" t="n">
        <v>0.8669855</v>
      </c>
      <c r="H477" s="54" t="n">
        <v>0.736937702</v>
      </c>
      <c r="I477" s="54" t="n">
        <v>0.8669855</v>
      </c>
      <c r="J477" s="54" t="n">
        <v>0</v>
      </c>
      <c r="K477" s="54" t="n">
        <v>94.884407</v>
      </c>
      <c r="L477" s="54" t="n">
        <v>0</v>
      </c>
      <c r="M477" s="54" t="n">
        <v>0.760203183</v>
      </c>
      <c r="N477" s="54" t="n">
        <v>2.63318872</v>
      </c>
      <c r="O477" s="54" t="n">
        <v>-0.434992969</v>
      </c>
      <c r="P477" s="52" t="inlineStr">
        <is>
          <t>Gouraud</t>
        </is>
      </c>
      <c r="Q477" s="52" t="inlineStr">
        <is>
          <t>Foliage</t>
        </is>
      </c>
      <c r="R477" s="54" t="n">
        <v>0.7</v>
      </c>
      <c r="S477" s="54" t="n">
        <v>0</v>
      </c>
      <c r="T477" s="54" t="n">
        <v>0.12</v>
      </c>
      <c r="U477" s="54" t="n">
        <v>0</v>
      </c>
      <c r="V477" s="52" t="inlineStr">
        <is>
          <t>Yes</t>
        </is>
      </c>
      <c r="W477" s="52" t="inlineStr">
        <is>
          <t>Yes</t>
        </is>
      </c>
      <c r="X477" s="52" t="inlineStr">
        <is>
          <t>-</t>
        </is>
      </c>
      <c r="Y477" s="52" t="inlineStr">
        <is>
          <t>Foliage clump</t>
        </is>
      </c>
    </row>
    <row r="478" outlineLevel="1">
      <c r="A478" s="52" t="inlineStr">
        <is>
          <t>ENV-350</t>
        </is>
      </c>
      <c r="B478" s="52" t="inlineStr">
        <is>
          <t>Environment</t>
        </is>
      </c>
      <c r="C478" s="59" t="inlineStr">
        <is>
          <t>Sphere</t>
        </is>
      </c>
      <c r="D478" s="62" t="inlineStr">
        <is>
          <t>Canopy clump</t>
        </is>
      </c>
      <c r="E478" s="52" t="inlineStr">
        <is>
          <t>ENV-339</t>
        </is>
      </c>
      <c r="F478" s="52" t="n">
        <v>3</v>
      </c>
      <c r="G478" s="54" t="n">
        <v>1.08351922</v>
      </c>
      <c r="H478" s="54" t="n">
        <v>0.920991361</v>
      </c>
      <c r="I478" s="54" t="n">
        <v>1.08351922</v>
      </c>
      <c r="J478" s="54" t="n">
        <v>0</v>
      </c>
      <c r="K478" s="54" t="n">
        <v>207.981232</v>
      </c>
      <c r="L478" s="54" t="n">
        <v>0</v>
      </c>
      <c r="M478" s="54" t="n">
        <v>-0.245480552</v>
      </c>
      <c r="N478" s="54" t="n">
        <v>2.53625369</v>
      </c>
      <c r="O478" s="54" t="n">
        <v>0.866552174</v>
      </c>
      <c r="P478" s="52" t="inlineStr">
        <is>
          <t>Gouraud</t>
        </is>
      </c>
      <c r="Q478" s="52" t="inlineStr">
        <is>
          <t>Foliage</t>
        </is>
      </c>
      <c r="R478" s="54" t="n">
        <v>0.7</v>
      </c>
      <c r="S478" s="54" t="n">
        <v>0</v>
      </c>
      <c r="T478" s="54" t="n">
        <v>0.12</v>
      </c>
      <c r="U478" s="54" t="n">
        <v>0</v>
      </c>
      <c r="V478" s="52" t="inlineStr">
        <is>
          <t>Yes</t>
        </is>
      </c>
      <c r="W478" s="52" t="inlineStr">
        <is>
          <t>Yes</t>
        </is>
      </c>
      <c r="X478" s="52" t="inlineStr">
        <is>
          <t>-</t>
        </is>
      </c>
      <c r="Y478" s="52" t="inlineStr">
        <is>
          <t>Foliage clump</t>
        </is>
      </c>
    </row>
    <row r="479" outlineLevel="1">
      <c r="A479" s="52" t="inlineStr">
        <is>
          <t>ENV-351</t>
        </is>
      </c>
      <c r="B479" s="52" t="inlineStr">
        <is>
          <t>Environment</t>
        </is>
      </c>
      <c r="C479" s="59" t="inlineStr">
        <is>
          <t>Sphere</t>
        </is>
      </c>
      <c r="D479" s="62" t="inlineStr">
        <is>
          <t>Canopy clump</t>
        </is>
      </c>
      <c r="E479" s="52" t="inlineStr">
        <is>
          <t>ENV-339</t>
        </is>
      </c>
      <c r="F479" s="52" t="n">
        <v>3</v>
      </c>
      <c r="G479" s="54" t="n">
        <v>0.9218365549999999</v>
      </c>
      <c r="H479" s="54" t="n">
        <v>0.7835611099999999</v>
      </c>
      <c r="I479" s="54" t="n">
        <v>0.9218365549999999</v>
      </c>
      <c r="J479" s="54" t="n">
        <v>0</v>
      </c>
      <c r="K479" s="54" t="n">
        <v>30.5885773</v>
      </c>
      <c r="L479" s="54" t="n">
        <v>0</v>
      </c>
      <c r="M479" s="54" t="n">
        <v>-0.591678858</v>
      </c>
      <c r="N479" s="54" t="n">
        <v>2.43931866</v>
      </c>
      <c r="O479" s="54" t="n">
        <v>-0.689761877</v>
      </c>
      <c r="P479" s="52" t="inlineStr">
        <is>
          <t>Gouraud</t>
        </is>
      </c>
      <c r="Q479" s="52" t="inlineStr">
        <is>
          <t>Foliage</t>
        </is>
      </c>
      <c r="R479" s="54" t="n">
        <v>0.7</v>
      </c>
      <c r="S479" s="54" t="n">
        <v>0</v>
      </c>
      <c r="T479" s="54" t="n">
        <v>0.12</v>
      </c>
      <c r="U479" s="54" t="n">
        <v>0</v>
      </c>
      <c r="V479" s="52" t="inlineStr">
        <is>
          <t>Yes</t>
        </is>
      </c>
      <c r="W479" s="52" t="inlineStr">
        <is>
          <t>Yes</t>
        </is>
      </c>
      <c r="X479" s="52" t="inlineStr">
        <is>
          <t>-</t>
        </is>
      </c>
      <c r="Y479" s="52" t="inlineStr">
        <is>
          <t>Foliage clump</t>
        </is>
      </c>
    </row>
    <row r="480" outlineLevel="1">
      <c r="A480" s="52" t="inlineStr">
        <is>
          <t>ENV-352</t>
        </is>
      </c>
      <c r="B480" s="52" t="inlineStr">
        <is>
          <t>Environment</t>
        </is>
      </c>
      <c r="C480" s="59" t="inlineStr">
        <is>
          <t>Sphere</t>
        </is>
      </c>
      <c r="D480" s="62" t="inlineStr">
        <is>
          <t>Canopy clump</t>
        </is>
      </c>
      <c r="E480" s="52" t="inlineStr">
        <is>
          <t>ENV-339</t>
        </is>
      </c>
      <c r="F480" s="52" t="n">
        <v>3</v>
      </c>
      <c r="G480" s="54" t="n">
        <v>1.15285778</v>
      </c>
      <c r="H480" s="54" t="n">
        <v>0.9799291490000001</v>
      </c>
      <c r="I480" s="54" t="n">
        <v>1.15285778</v>
      </c>
      <c r="J480" s="54" t="n">
        <v>0</v>
      </c>
      <c r="K480" s="54" t="n">
        <v>30.5525703</v>
      </c>
      <c r="L480" s="54" t="n">
        <v>0</v>
      </c>
      <c r="M480" s="54" t="n">
        <v>0.8955354089999999</v>
      </c>
      <c r="N480" s="54" t="n">
        <v>2.34238362</v>
      </c>
      <c r="O480" s="54" t="n">
        <v>0.0958634838</v>
      </c>
      <c r="P480" s="52" t="inlineStr">
        <is>
          <t>Gouraud</t>
        </is>
      </c>
      <c r="Q480" s="52" t="inlineStr">
        <is>
          <t>Foliage</t>
        </is>
      </c>
      <c r="R480" s="54" t="n">
        <v>0.7</v>
      </c>
      <c r="S480" s="54" t="n">
        <v>0</v>
      </c>
      <c r="T480" s="54" t="n">
        <v>0.12</v>
      </c>
      <c r="U480" s="54" t="n">
        <v>0</v>
      </c>
      <c r="V480" s="52" t="inlineStr">
        <is>
          <t>Yes</t>
        </is>
      </c>
      <c r="W480" s="52" t="inlineStr">
        <is>
          <t>Yes</t>
        </is>
      </c>
      <c r="X480" s="52" t="inlineStr">
        <is>
          <t>-</t>
        </is>
      </c>
      <c r="Y480" s="52" t="inlineStr">
        <is>
          <t>Foliage clump</t>
        </is>
      </c>
    </row>
    <row r="481" outlineLevel="1">
      <c r="A481" s="52" t="inlineStr">
        <is>
          <t>ENV-353</t>
        </is>
      </c>
      <c r="B481" s="52" t="inlineStr">
        <is>
          <t>Environment</t>
        </is>
      </c>
      <c r="C481" s="59" t="inlineStr">
        <is>
          <t>Sphere</t>
        </is>
      </c>
      <c r="D481" s="62" t="inlineStr">
        <is>
          <t>Canopy clump</t>
        </is>
      </c>
      <c r="E481" s="52" t="inlineStr">
        <is>
          <t>ENV-339</t>
        </is>
      </c>
      <c r="F481" s="52" t="n">
        <v>3</v>
      </c>
      <c r="G481" s="54" t="n">
        <v>1.21425426</v>
      </c>
      <c r="H481" s="54" t="n">
        <v>1.03211617</v>
      </c>
      <c r="I481" s="54" t="n">
        <v>1.21425426</v>
      </c>
      <c r="J481" s="54" t="n">
        <v>0</v>
      </c>
      <c r="K481" s="54" t="n">
        <v>346.239502</v>
      </c>
      <c r="L481" s="54" t="n">
        <v>0</v>
      </c>
      <c r="M481" s="54" t="n">
        <v>-0.831639647</v>
      </c>
      <c r="N481" s="54" t="n">
        <v>2.24544859</v>
      </c>
      <c r="O481" s="54" t="n">
        <v>0.274778485</v>
      </c>
      <c r="P481" s="52" t="inlineStr">
        <is>
          <t>Gouraud</t>
        </is>
      </c>
      <c r="Q481" s="52" t="inlineStr">
        <is>
          <t>Foliage</t>
        </is>
      </c>
      <c r="R481" s="54" t="n">
        <v>0.7</v>
      </c>
      <c r="S481" s="54" t="n">
        <v>0</v>
      </c>
      <c r="T481" s="54" t="n">
        <v>0.12</v>
      </c>
      <c r="U481" s="54" t="n">
        <v>0</v>
      </c>
      <c r="V481" s="52" t="inlineStr">
        <is>
          <t>Yes</t>
        </is>
      </c>
      <c r="W481" s="52" t="inlineStr">
        <is>
          <t>Yes</t>
        </is>
      </c>
      <c r="X481" s="52" t="inlineStr">
        <is>
          <t>-</t>
        </is>
      </c>
      <c r="Y481" s="52" t="inlineStr">
        <is>
          <t>Foliage clump</t>
        </is>
      </c>
    </row>
    <row r="482" outlineLevel="1">
      <c r="A482" s="52" t="inlineStr">
        <is>
          <t>ENV-354</t>
        </is>
      </c>
      <c r="B482" s="52" t="inlineStr">
        <is>
          <t>Environment</t>
        </is>
      </c>
      <c r="C482" s="59" t="inlineStr">
        <is>
          <t>Sphere</t>
        </is>
      </c>
      <c r="D482" s="62" t="inlineStr">
        <is>
          <t>Canopy clump</t>
        </is>
      </c>
      <c r="E482" s="52" t="inlineStr">
        <is>
          <t>ENV-339</t>
        </is>
      </c>
      <c r="F482" s="52" t="n">
        <v>3</v>
      </c>
      <c r="G482" s="54" t="n">
        <v>1.07220531</v>
      </c>
      <c r="H482" s="54" t="n">
        <v>0.9113745090000001</v>
      </c>
      <c r="I482" s="54" t="n">
        <v>1.07220531</v>
      </c>
      <c r="J482" s="54" t="n">
        <v>0</v>
      </c>
      <c r="K482" s="54" t="n">
        <v>3.99908781</v>
      </c>
      <c r="L482" s="54" t="n">
        <v>0</v>
      </c>
      <c r="M482" s="54" t="n">
        <v>0.214005351</v>
      </c>
      <c r="N482" s="54" t="n">
        <v>2.14851356</v>
      </c>
      <c r="O482" s="54" t="n">
        <v>-0.804934919</v>
      </c>
      <c r="P482" s="52" t="inlineStr">
        <is>
          <t>Gouraud</t>
        </is>
      </c>
      <c r="Q482" s="52" t="inlineStr">
        <is>
          <t>Foliage</t>
        </is>
      </c>
      <c r="R482" s="54" t="n">
        <v>0.7</v>
      </c>
      <c r="S482" s="54" t="n">
        <v>0</v>
      </c>
      <c r="T482" s="54" t="n">
        <v>0.12</v>
      </c>
      <c r="U482" s="54" t="n">
        <v>0</v>
      </c>
      <c r="V482" s="52" t="inlineStr">
        <is>
          <t>Yes</t>
        </is>
      </c>
      <c r="W482" s="52" t="inlineStr">
        <is>
          <t>Yes</t>
        </is>
      </c>
      <c r="X482" s="52" t="inlineStr">
        <is>
          <t>-</t>
        </is>
      </c>
      <c r="Y482" s="52" t="inlineStr">
        <is>
          <t>Foliage clump</t>
        </is>
      </c>
    </row>
    <row r="483" outlineLevel="1">
      <c r="A483" s="52" t="inlineStr">
        <is>
          <t>ENV-355</t>
        </is>
      </c>
      <c r="B483" s="52" t="inlineStr">
        <is>
          <t>Environment</t>
        </is>
      </c>
      <c r="C483" s="59" t="inlineStr">
        <is>
          <t>Sphere</t>
        </is>
      </c>
      <c r="D483" s="62" t="inlineStr">
        <is>
          <t>Canopy clump</t>
        </is>
      </c>
      <c r="E483" s="52" t="inlineStr">
        <is>
          <t>ENV-339</t>
        </is>
      </c>
      <c r="F483" s="52" t="n">
        <v>3</v>
      </c>
      <c r="G483" s="54" t="n">
        <v>1.40459108</v>
      </c>
      <c r="H483" s="54" t="n">
        <v>1.19390249</v>
      </c>
      <c r="I483" s="54" t="n">
        <v>1.40459108</v>
      </c>
      <c r="J483" s="54" t="n">
        <v>0</v>
      </c>
      <c r="K483" s="54" t="n">
        <v>330.060547</v>
      </c>
      <c r="L483" s="54" t="n">
        <v>0</v>
      </c>
      <c r="M483" s="54" t="n">
        <v>0.0880011544</v>
      </c>
      <c r="N483" s="54" t="n">
        <v>2.05157876</v>
      </c>
      <c r="O483" s="54" t="n">
        <v>0.763676107</v>
      </c>
      <c r="P483" s="52" t="inlineStr">
        <is>
          <t>Gouraud</t>
        </is>
      </c>
      <c r="Q483" s="52" t="inlineStr">
        <is>
          <t>Foliage</t>
        </is>
      </c>
      <c r="R483" s="54" t="n">
        <v>0.7</v>
      </c>
      <c r="S483" s="54" t="n">
        <v>0</v>
      </c>
      <c r="T483" s="54" t="n">
        <v>0.12</v>
      </c>
      <c r="U483" s="54" t="n">
        <v>0</v>
      </c>
      <c r="V483" s="52" t="inlineStr">
        <is>
          <t>Yes</t>
        </is>
      </c>
      <c r="W483" s="52" t="inlineStr">
        <is>
          <t>Yes</t>
        </is>
      </c>
      <c r="X483" s="52" t="inlineStr">
        <is>
          <t>-</t>
        </is>
      </c>
      <c r="Y483" s="52" t="inlineStr">
        <is>
          <t>Foliage clump</t>
        </is>
      </c>
    </row>
    <row r="484" outlineLevel="1">
      <c r="A484" s="52" t="inlineStr">
        <is>
          <t>ENV-356</t>
        </is>
      </c>
      <c r="B484" s="52" t="inlineStr">
        <is>
          <t>Environment</t>
        </is>
      </c>
      <c r="C484" s="59" t="inlineStr">
        <is>
          <t>Sphere</t>
        </is>
      </c>
      <c r="D484" s="62" t="inlineStr">
        <is>
          <t>Canopy low</t>
        </is>
      </c>
      <c r="E484" s="52" t="inlineStr">
        <is>
          <t>ENV-339</t>
        </is>
      </c>
      <c r="F484" s="52" t="n">
        <v>3</v>
      </c>
      <c r="G484" s="54" t="n">
        <v>1.81753159</v>
      </c>
      <c r="H484" s="54" t="n">
        <v>1.24357426</v>
      </c>
      <c r="I484" s="54" t="n">
        <v>1.81753159</v>
      </c>
      <c r="J484" s="54" t="n">
        <v>0</v>
      </c>
      <c r="K484" s="54" t="n">
        <v>0</v>
      </c>
      <c r="L484" s="54" t="n">
        <v>0</v>
      </c>
      <c r="M484" s="54" t="n">
        <v>0</v>
      </c>
      <c r="N484" s="54" t="n">
        <v>2.43931866</v>
      </c>
      <c r="O484" s="54" t="n">
        <v>0</v>
      </c>
      <c r="P484" s="52" t="inlineStr">
        <is>
          <t>Gouraud</t>
        </is>
      </c>
      <c r="Q484" s="52" t="inlineStr">
        <is>
          <t>Foliage</t>
        </is>
      </c>
      <c r="R484" s="54" t="n">
        <v>0.7</v>
      </c>
      <c r="S484" s="54" t="n">
        <v>0</v>
      </c>
      <c r="T484" s="54" t="n">
        <v>0.12</v>
      </c>
      <c r="U484" s="54" t="n">
        <v>0</v>
      </c>
      <c r="V484" s="52" t="inlineStr">
        <is>
          <t>Yes</t>
        </is>
      </c>
      <c r="W484" s="52" t="inlineStr">
        <is>
          <t>Yes</t>
        </is>
      </c>
      <c r="X484" s="52" t="inlineStr">
        <is>
          <t>-</t>
        </is>
      </c>
      <c r="Y484" s="52" t="inlineStr">
        <is>
          <t>Inner foliage</t>
        </is>
      </c>
    </row>
    <row r="485" outlineLevel="1">
      <c r="A485" s="52" t="inlineStr">
        <is>
          <t>ENV-357</t>
        </is>
      </c>
      <c r="B485" s="52" t="inlineStr">
        <is>
          <t>Environment</t>
        </is>
      </c>
      <c r="C485" s="59" t="inlineStr">
        <is>
          <t>Sphere</t>
        </is>
      </c>
      <c r="D485" s="62" t="inlineStr">
        <is>
          <t>Canopy top</t>
        </is>
      </c>
      <c r="E485" s="52" t="inlineStr">
        <is>
          <t>ENV-339</t>
        </is>
      </c>
      <c r="F485" s="52" t="n">
        <v>3</v>
      </c>
      <c r="G485" s="54" t="n">
        <v>1.24357426</v>
      </c>
      <c r="H485" s="54" t="n">
        <v>0.9565956</v>
      </c>
      <c r="I485" s="54" t="n">
        <v>1.24357426</v>
      </c>
      <c r="J485" s="54" t="n">
        <v>0</v>
      </c>
      <c r="K485" s="54" t="n">
        <v>0</v>
      </c>
      <c r="L485" s="54" t="n">
        <v>0</v>
      </c>
      <c r="M485" s="54" t="n">
        <v>0.0956595615</v>
      </c>
      <c r="N485" s="54" t="n">
        <v>3.0132761</v>
      </c>
      <c r="O485" s="54" t="n">
        <v>-0.0956595615</v>
      </c>
      <c r="P485" s="52" t="inlineStr">
        <is>
          <t>Gouraud</t>
        </is>
      </c>
      <c r="Q485" s="52" t="inlineStr">
        <is>
          <t>Foliage</t>
        </is>
      </c>
      <c r="R485" s="54" t="n">
        <v>0.7</v>
      </c>
      <c r="S485" s="54" t="n">
        <v>0</v>
      </c>
      <c r="T485" s="54" t="n">
        <v>0.12</v>
      </c>
      <c r="U485" s="54" t="n">
        <v>0</v>
      </c>
      <c r="V485" s="52" t="inlineStr">
        <is>
          <t>Yes</t>
        </is>
      </c>
      <c r="W485" s="52" t="inlineStr">
        <is>
          <t>Yes</t>
        </is>
      </c>
      <c r="X485" s="52" t="inlineStr">
        <is>
          <t>-</t>
        </is>
      </c>
      <c r="Y485" s="52" t="inlineStr">
        <is>
          <t>Inner foliage</t>
        </is>
      </c>
    </row>
    <row r="486" outlineLevel="1">
      <c r="A486" s="52" t="inlineStr">
        <is>
          <t>ENV-358</t>
        </is>
      </c>
      <c r="B486" s="52" t="inlineStr">
        <is>
          <t>Environment</t>
        </is>
      </c>
      <c r="C486" s="53" t="inlineStr">
        <is>
          <t>Group</t>
        </is>
      </c>
      <c r="D486" s="57" t="inlineStr">
        <is>
          <t>Forest patch</t>
        </is>
      </c>
      <c r="E486" s="52" t="inlineStr">
        <is>
          <t>ENV-00</t>
        </is>
      </c>
      <c r="F486" s="52" t="n">
        <v>1</v>
      </c>
      <c r="G486" s="54" t="n">
        <v>1</v>
      </c>
      <c r="H486" s="54" t="n">
        <v>1</v>
      </c>
      <c r="I486" s="54" t="n">
        <v>1</v>
      </c>
      <c r="J486" s="54" t="n">
        <v>0</v>
      </c>
      <c r="K486" s="54" t="n">
        <v>0</v>
      </c>
      <c r="L486" s="54" t="n">
        <v>0</v>
      </c>
      <c r="M486" s="54" t="n">
        <v>0</v>
      </c>
      <c r="N486" s="54" t="n">
        <v>0</v>
      </c>
      <c r="O486" s="54" t="n">
        <v>0</v>
      </c>
      <c r="P486" s="52" t="inlineStr">
        <is>
          <t>-</t>
        </is>
      </c>
      <c r="Q486" s="52" t="inlineStr">
        <is>
          <t>Plain</t>
        </is>
      </c>
      <c r="R486" s="54" t="n">
        <v>0.5</v>
      </c>
      <c r="S486" s="54" t="n">
        <v>0</v>
      </c>
      <c r="T486" s="54" t="n">
        <v>0.2</v>
      </c>
      <c r="U486" s="54" t="n">
        <v>0</v>
      </c>
      <c r="V486" s="52" t="inlineStr">
        <is>
          <t>No</t>
        </is>
      </c>
      <c r="W486" s="52" t="inlineStr">
        <is>
          <t>Yes</t>
        </is>
      </c>
      <c r="X486" s="52" t="inlineStr">
        <is>
          <t>-</t>
        </is>
      </c>
      <c r="Y486" s="52" t="inlineStr">
        <is>
          <t>Cluster of pines and round trees</t>
        </is>
      </c>
    </row>
    <row r="487" outlineLevel="1">
      <c r="A487" s="52" t="inlineStr">
        <is>
          <t>ENV-359</t>
        </is>
      </c>
      <c r="B487" s="52" t="inlineStr">
        <is>
          <t>Environment</t>
        </is>
      </c>
      <c r="C487" s="53" t="inlineStr">
        <is>
          <t>Group</t>
        </is>
      </c>
      <c r="D487" s="60" t="inlineStr">
        <is>
          <t>Pine</t>
        </is>
      </c>
      <c r="E487" s="52" t="inlineStr">
        <is>
          <t>ENV-358</t>
        </is>
      </c>
      <c r="F487" s="52" t="n">
        <v>2</v>
      </c>
      <c r="G487" s="54" t="n">
        <v>1</v>
      </c>
      <c r="H487" s="54" t="n">
        <v>1</v>
      </c>
      <c r="I487" s="54" t="n">
        <v>1</v>
      </c>
      <c r="J487" s="54" t="n">
        <v>0</v>
      </c>
      <c r="K487" s="54" t="n">
        <v>204.416641</v>
      </c>
      <c r="L487" s="54" t="n">
        <v>0</v>
      </c>
      <c r="M487" s="54" t="n">
        <v>-1.94287992</v>
      </c>
      <c r="N487" s="54" t="n">
        <v>-0.045645088</v>
      </c>
      <c r="O487" s="54" t="n">
        <v>-13.1890554</v>
      </c>
      <c r="P487" s="52" t="inlineStr">
        <is>
          <t>-</t>
        </is>
      </c>
      <c r="Q487" s="52" t="inlineStr">
        <is>
          <t>Plain</t>
        </is>
      </c>
      <c r="R487" s="54" t="n">
        <v>0.5</v>
      </c>
      <c r="S487" s="54" t="n">
        <v>0</v>
      </c>
      <c r="T487" s="54" t="n">
        <v>0.2</v>
      </c>
      <c r="U487" s="54" t="n">
        <v>0</v>
      </c>
      <c r="V487" s="52" t="inlineStr">
        <is>
          <t>No</t>
        </is>
      </c>
      <c r="W487" s="52" t="inlineStr">
        <is>
          <t>Yes</t>
        </is>
      </c>
      <c r="X487" s="52" t="inlineStr">
        <is>
          <t>-</t>
        </is>
      </c>
      <c r="Y487" s="52" t="inlineStr">
        <is>
          <t>Spruce = cylinder trunk + drooping cone whorls</t>
        </is>
      </c>
    </row>
    <row r="488" outlineLevel="1">
      <c r="A488" s="52" t="inlineStr">
        <is>
          <t>ENV-360</t>
        </is>
      </c>
      <c r="B488" s="52" t="inlineStr">
        <is>
          <t>Environment</t>
        </is>
      </c>
      <c r="C488" s="58" t="inlineStr">
        <is>
          <t>Cylinder</t>
        </is>
      </c>
      <c r="D488" s="62" t="inlineStr">
        <is>
          <t>Pine trunk</t>
        </is>
      </c>
      <c r="E488" s="52" t="inlineStr">
        <is>
          <t>ENV-359</t>
        </is>
      </c>
      <c r="F488" s="52" t="n">
        <v>3</v>
      </c>
      <c r="G488" s="54" t="n">
        <v>0.222385511</v>
      </c>
      <c r="H488" s="54" t="n">
        <v>0.222385511</v>
      </c>
      <c r="I488" s="54" t="n">
        <v>3.06463122</v>
      </c>
      <c r="J488" s="54" t="n">
        <v>90</v>
      </c>
      <c r="K488" s="54" t="n">
        <v>0</v>
      </c>
      <c r="L488" s="54" t="n">
        <v>0</v>
      </c>
      <c r="M488" s="54" t="n">
        <v>0</v>
      </c>
      <c r="N488" s="54" t="n">
        <v>1.53231561</v>
      </c>
      <c r="O488" s="54" t="n">
        <v>0</v>
      </c>
      <c r="P488" s="52" t="inlineStr">
        <is>
          <t>Gouraud</t>
        </is>
      </c>
      <c r="Q488" s="52" t="inlineStr">
        <is>
          <t>Bark</t>
        </is>
      </c>
      <c r="R488" s="54" t="n">
        <v>0.9</v>
      </c>
      <c r="S488" s="54" t="n">
        <v>0</v>
      </c>
      <c r="T488" s="54" t="n">
        <v>0.18</v>
      </c>
      <c r="U488" s="54" t="n">
        <v>0</v>
      </c>
      <c r="V488" s="52" t="inlineStr">
        <is>
          <t>Yes</t>
        </is>
      </c>
      <c r="W488" s="52" t="inlineStr">
        <is>
          <t>Yes</t>
        </is>
      </c>
      <c r="X488" s="52" t="inlineStr">
        <is>
          <t>-</t>
        </is>
      </c>
      <c r="Y488" s="52" t="inlineStr">
        <is>
          <t>Trunk</t>
        </is>
      </c>
    </row>
    <row r="489" outlineLevel="1">
      <c r="A489" s="52" t="inlineStr">
        <is>
          <t>ENV-361</t>
        </is>
      </c>
      <c r="B489" s="52" t="inlineStr">
        <is>
          <t>Environment</t>
        </is>
      </c>
      <c r="C489" s="61" t="inlineStr">
        <is>
          <t>Cone</t>
        </is>
      </c>
      <c r="D489" s="62" t="inlineStr">
        <is>
          <t>Pine crown</t>
        </is>
      </c>
      <c r="E489" s="52" t="inlineStr">
        <is>
          <t>ENV-359</t>
        </is>
      </c>
      <c r="F489" s="52" t="n">
        <v>3</v>
      </c>
      <c r="G489" s="54" t="n">
        <v>2.44772243</v>
      </c>
      <c r="H489" s="54" t="n">
        <v>2.25733352</v>
      </c>
      <c r="I489" s="54" t="n">
        <v>1.19818473</v>
      </c>
      <c r="J489" s="54" t="n">
        <v>-91.6602554</v>
      </c>
      <c r="K489" s="54" t="n">
        <v>96.7789688</v>
      </c>
      <c r="L489" s="54" t="n">
        <v>-1.92811298</v>
      </c>
      <c r="M489" s="54" t="n">
        <v>-0.00590473786</v>
      </c>
      <c r="N489" s="54" t="n">
        <v>1.19909239</v>
      </c>
      <c r="O489" s="54" t="n">
        <v>0.00523744896</v>
      </c>
      <c r="P489" s="52" t="inlineStr">
        <is>
          <t>Gouraud</t>
        </is>
      </c>
      <c r="Q489" s="52" t="inlineStr">
        <is>
          <t>Foliage</t>
        </is>
      </c>
      <c r="R489" s="54" t="n">
        <v>0.75</v>
      </c>
      <c r="S489" s="54" t="n">
        <v>0</v>
      </c>
      <c r="T489" s="54" t="n">
        <v>0.11</v>
      </c>
      <c r="U489" s="54" t="n">
        <v>0</v>
      </c>
      <c r="V489" s="52" t="inlineStr">
        <is>
          <t>Yes</t>
        </is>
      </c>
      <c r="W489" s="52" t="inlineStr">
        <is>
          <t>Yes</t>
        </is>
      </c>
      <c r="X489" s="52" t="inlineStr">
        <is>
          <t>-</t>
        </is>
      </c>
      <c r="Y489" s="52" t="inlineStr">
        <is>
          <t>Branch whorl (cone, apex up)</t>
        </is>
      </c>
    </row>
    <row r="490" outlineLevel="1">
      <c r="A490" s="52" t="inlineStr">
        <is>
          <t>ENV-362</t>
        </is>
      </c>
      <c r="B490" s="52" t="inlineStr">
        <is>
          <t>Environment</t>
        </is>
      </c>
      <c r="C490" s="61" t="inlineStr">
        <is>
          <t>Cone</t>
        </is>
      </c>
      <c r="D490" s="62" t="inlineStr">
        <is>
          <t>Pine crown</t>
        </is>
      </c>
      <c r="E490" s="52" t="inlineStr">
        <is>
          <t>ENV-359</t>
        </is>
      </c>
      <c r="F490" s="52" t="n">
        <v>3</v>
      </c>
      <c r="G490" s="54" t="n">
        <v>2.09037733</v>
      </c>
      <c r="H490" s="54" t="n">
        <v>2.02122116</v>
      </c>
      <c r="I490" s="54" t="n">
        <v>1.04405236</v>
      </c>
      <c r="J490" s="54" t="n">
        <v>-95.0057678</v>
      </c>
      <c r="K490" s="54" t="n">
        <v>189.99144</v>
      </c>
      <c r="L490" s="54" t="n">
        <v>-5.31643152</v>
      </c>
      <c r="M490" s="54" t="n">
        <v>-0.00944553874</v>
      </c>
      <c r="N490" s="54" t="n">
        <v>1.63732898</v>
      </c>
      <c r="O490" s="54" t="n">
        <v>0.00806464627</v>
      </c>
      <c r="P490" s="52" t="inlineStr">
        <is>
          <t>Gouraud</t>
        </is>
      </c>
      <c r="Q490" s="52" t="inlineStr">
        <is>
          <t>Foliage</t>
        </is>
      </c>
      <c r="R490" s="54" t="n">
        <v>0.75</v>
      </c>
      <c r="S490" s="54" t="n">
        <v>0</v>
      </c>
      <c r="T490" s="54" t="n">
        <v>0.11</v>
      </c>
      <c r="U490" s="54" t="n">
        <v>0</v>
      </c>
      <c r="V490" s="52" t="inlineStr">
        <is>
          <t>Yes</t>
        </is>
      </c>
      <c r="W490" s="52" t="inlineStr">
        <is>
          <t>Yes</t>
        </is>
      </c>
      <c r="X490" s="52" t="inlineStr">
        <is>
          <t>-</t>
        </is>
      </c>
      <c r="Y490" s="52" t="inlineStr">
        <is>
          <t>Branch whorl (cone, apex up)</t>
        </is>
      </c>
    </row>
    <row r="491" outlineLevel="1">
      <c r="A491" s="52" t="inlineStr">
        <is>
          <t>ENV-363</t>
        </is>
      </c>
      <c r="B491" s="52" t="inlineStr">
        <is>
          <t>Environment</t>
        </is>
      </c>
      <c r="C491" s="61" t="inlineStr">
        <is>
          <t>Cone</t>
        </is>
      </c>
      <c r="D491" s="62" t="inlineStr">
        <is>
          <t>Pine crown</t>
        </is>
      </c>
      <c r="E491" s="52" t="inlineStr">
        <is>
          <t>ENV-359</t>
        </is>
      </c>
      <c r="F491" s="52" t="n">
        <v>3</v>
      </c>
      <c r="G491" s="54" t="n">
        <v>1.88228667</v>
      </c>
      <c r="H491" s="54" t="n">
        <v>1.83635759</v>
      </c>
      <c r="I491" s="54" t="n">
        <v>0.969200134</v>
      </c>
      <c r="J491" s="54" t="n">
        <v>-85.0957413</v>
      </c>
      <c r="K491" s="54" t="n">
        <v>125.187775</v>
      </c>
      <c r="L491" s="54" t="n">
        <v>0.0990447998</v>
      </c>
      <c r="M491" s="54" t="n">
        <v>-0.0113604348</v>
      </c>
      <c r="N491" s="54" t="n">
        <v>2.04618907</v>
      </c>
      <c r="O491" s="54" t="n">
        <v>-0.0295265671</v>
      </c>
      <c r="P491" s="52" t="inlineStr">
        <is>
          <t>Gouraud</t>
        </is>
      </c>
      <c r="Q491" s="52" t="inlineStr">
        <is>
          <t>Foliage</t>
        </is>
      </c>
      <c r="R491" s="54" t="n">
        <v>0.75</v>
      </c>
      <c r="S491" s="54" t="n">
        <v>0</v>
      </c>
      <c r="T491" s="54" t="n">
        <v>0.11</v>
      </c>
      <c r="U491" s="54" t="n">
        <v>0</v>
      </c>
      <c r="V491" s="52" t="inlineStr">
        <is>
          <t>Yes</t>
        </is>
      </c>
      <c r="W491" s="52" t="inlineStr">
        <is>
          <t>Yes</t>
        </is>
      </c>
      <c r="X491" s="52" t="inlineStr">
        <is>
          <t>-</t>
        </is>
      </c>
      <c r="Y491" s="52" t="inlineStr">
        <is>
          <t>Branch whorl (cone, apex up)</t>
        </is>
      </c>
    </row>
    <row r="492" outlineLevel="1">
      <c r="A492" s="52" t="inlineStr">
        <is>
          <t>ENV-364</t>
        </is>
      </c>
      <c r="B492" s="52" t="inlineStr">
        <is>
          <t>Environment</t>
        </is>
      </c>
      <c r="C492" s="61" t="inlineStr">
        <is>
          <t>Cone</t>
        </is>
      </c>
      <c r="D492" s="62" t="inlineStr">
        <is>
          <t>Pine crown</t>
        </is>
      </c>
      <c r="E492" s="52" t="inlineStr">
        <is>
          <t>ENV-359</t>
        </is>
      </c>
      <c r="F492" s="52" t="n">
        <v>3</v>
      </c>
      <c r="G492" s="54" t="n">
        <v>1.57645094</v>
      </c>
      <c r="H492" s="54" t="n">
        <v>1.68919373</v>
      </c>
      <c r="I492" s="54" t="n">
        <v>0.792901516</v>
      </c>
      <c r="J492" s="54" t="n">
        <v>-95.7685013</v>
      </c>
      <c r="K492" s="54" t="n">
        <v>179.756912</v>
      </c>
      <c r="L492" s="54" t="n">
        <v>3.39911938</v>
      </c>
      <c r="M492" s="54" t="n">
        <v>0.0381920263</v>
      </c>
      <c r="N492" s="54" t="n">
        <v>2.38152051</v>
      </c>
      <c r="O492" s="54" t="n">
        <v>0.010637179</v>
      </c>
      <c r="P492" s="52" t="inlineStr">
        <is>
          <t>Gouraud</t>
        </is>
      </c>
      <c r="Q492" s="52" t="inlineStr">
        <is>
          <t>Foliage</t>
        </is>
      </c>
      <c r="R492" s="54" t="n">
        <v>0.75</v>
      </c>
      <c r="S492" s="54" t="n">
        <v>0</v>
      </c>
      <c r="T492" s="54" t="n">
        <v>0.11</v>
      </c>
      <c r="U492" s="54" t="n">
        <v>0</v>
      </c>
      <c r="V492" s="52" t="inlineStr">
        <is>
          <t>Yes</t>
        </is>
      </c>
      <c r="W492" s="52" t="inlineStr">
        <is>
          <t>Yes</t>
        </is>
      </c>
      <c r="X492" s="52" t="inlineStr">
        <is>
          <t>-</t>
        </is>
      </c>
      <c r="Y492" s="52" t="inlineStr">
        <is>
          <t>Branch whorl (cone, apex up)</t>
        </is>
      </c>
    </row>
    <row r="493" outlineLevel="1">
      <c r="A493" s="52" t="inlineStr">
        <is>
          <t>ENV-365</t>
        </is>
      </c>
      <c r="B493" s="52" t="inlineStr">
        <is>
          <t>Environment</t>
        </is>
      </c>
      <c r="C493" s="61" t="inlineStr">
        <is>
          <t>Cone</t>
        </is>
      </c>
      <c r="D493" s="62" t="inlineStr">
        <is>
          <t>Pine crown</t>
        </is>
      </c>
      <c r="E493" s="52" t="inlineStr">
        <is>
          <t>ENV-359</t>
        </is>
      </c>
      <c r="F493" s="52" t="n">
        <v>3</v>
      </c>
      <c r="G493" s="54" t="n">
        <v>1.18605137</v>
      </c>
      <c r="H493" s="54" t="n">
        <v>1.12316263</v>
      </c>
      <c r="I493" s="54" t="n">
        <v>0.582011163</v>
      </c>
      <c r="J493" s="54" t="n">
        <v>-84.1887894</v>
      </c>
      <c r="K493" s="54" t="n">
        <v>192.535614</v>
      </c>
      <c r="L493" s="54" t="n">
        <v>-0.249713898</v>
      </c>
      <c r="M493" s="54" t="n">
        <v>0.033980079</v>
      </c>
      <c r="N493" s="54" t="n">
        <v>2.68539429</v>
      </c>
      <c r="O493" s="54" t="n">
        <v>-0.00172289833</v>
      </c>
      <c r="P493" s="52" t="inlineStr">
        <is>
          <t>Gouraud</t>
        </is>
      </c>
      <c r="Q493" s="52" t="inlineStr">
        <is>
          <t>Foliage</t>
        </is>
      </c>
      <c r="R493" s="54" t="n">
        <v>0.75</v>
      </c>
      <c r="S493" s="54" t="n">
        <v>0</v>
      </c>
      <c r="T493" s="54" t="n">
        <v>0.11</v>
      </c>
      <c r="U493" s="54" t="n">
        <v>0</v>
      </c>
      <c r="V493" s="52" t="inlineStr">
        <is>
          <t>Yes</t>
        </is>
      </c>
      <c r="W493" s="52" t="inlineStr">
        <is>
          <t>Yes</t>
        </is>
      </c>
      <c r="X493" s="52" t="inlineStr">
        <is>
          <t>-</t>
        </is>
      </c>
      <c r="Y493" s="52" t="inlineStr">
        <is>
          <t>Branch whorl (cone, apex up)</t>
        </is>
      </c>
    </row>
    <row r="494" outlineLevel="1">
      <c r="A494" s="52" t="inlineStr">
        <is>
          <t>ENV-366</t>
        </is>
      </c>
      <c r="B494" s="52" t="inlineStr">
        <is>
          <t>Environment</t>
        </is>
      </c>
      <c r="C494" s="61" t="inlineStr">
        <is>
          <t>Cone</t>
        </is>
      </c>
      <c r="D494" s="62" t="inlineStr">
        <is>
          <t>Pine crown</t>
        </is>
      </c>
      <c r="E494" s="52" t="inlineStr">
        <is>
          <t>ENV-359</t>
        </is>
      </c>
      <c r="F494" s="52" t="n">
        <v>3</v>
      </c>
      <c r="G494" s="54" t="n">
        <v>0.884894192</v>
      </c>
      <c r="H494" s="54" t="n">
        <v>0.94958508</v>
      </c>
      <c r="I494" s="54" t="n">
        <v>0.428408086</v>
      </c>
      <c r="J494" s="54" t="n">
        <v>-93.2930679</v>
      </c>
      <c r="K494" s="54" t="n">
        <v>290.136536</v>
      </c>
      <c r="L494" s="54" t="n">
        <v>5.14692497</v>
      </c>
      <c r="M494" s="54" t="n">
        <v>0.0333549455</v>
      </c>
      <c r="N494" s="54" t="n">
        <v>3.00769305</v>
      </c>
      <c r="O494" s="54" t="n">
        <v>0.00419353321</v>
      </c>
      <c r="P494" s="52" t="inlineStr">
        <is>
          <t>Gouraud</t>
        </is>
      </c>
      <c r="Q494" s="52" t="inlineStr">
        <is>
          <t>Foliage</t>
        </is>
      </c>
      <c r="R494" s="54" t="n">
        <v>0.75</v>
      </c>
      <c r="S494" s="54" t="n">
        <v>0</v>
      </c>
      <c r="T494" s="54" t="n">
        <v>0.11</v>
      </c>
      <c r="U494" s="54" t="n">
        <v>0</v>
      </c>
      <c r="V494" s="52" t="inlineStr">
        <is>
          <t>Yes</t>
        </is>
      </c>
      <c r="W494" s="52" t="inlineStr">
        <is>
          <t>Yes</t>
        </is>
      </c>
      <c r="X494" s="52" t="inlineStr">
        <is>
          <t>-</t>
        </is>
      </c>
      <c r="Y494" s="52" t="inlineStr">
        <is>
          <t>Branch whorl (cone, apex up)</t>
        </is>
      </c>
    </row>
    <row r="495" outlineLevel="1">
      <c r="A495" s="52" t="inlineStr">
        <is>
          <t>ENV-367</t>
        </is>
      </c>
      <c r="B495" s="52" t="inlineStr">
        <is>
          <t>Environment</t>
        </is>
      </c>
      <c r="C495" s="61" t="inlineStr">
        <is>
          <t>Cone</t>
        </is>
      </c>
      <c r="D495" s="62" t="inlineStr">
        <is>
          <t>Pine crown</t>
        </is>
      </c>
      <c r="E495" s="52" t="inlineStr">
        <is>
          <t>ENV-359</t>
        </is>
      </c>
      <c r="F495" s="52" t="n">
        <v>3</v>
      </c>
      <c r="G495" s="54" t="n">
        <v>0.5243855120000001</v>
      </c>
      <c r="H495" s="54" t="n">
        <v>0.5437840819999999</v>
      </c>
      <c r="I495" s="54" t="n">
        <v>0.969236791</v>
      </c>
      <c r="J495" s="54" t="n">
        <v>-87.8008652</v>
      </c>
      <c r="K495" s="54" t="n">
        <v>105.454247</v>
      </c>
      <c r="L495" s="54" t="n">
        <v>-5.47412395</v>
      </c>
      <c r="M495" s="54" t="n">
        <v>0.0193565376</v>
      </c>
      <c r="N495" s="54" t="n">
        <v>3.66924977</v>
      </c>
      <c r="O495" s="54" t="n">
        <v>0.0189071074</v>
      </c>
      <c r="P495" s="52" t="inlineStr">
        <is>
          <t>Gouraud</t>
        </is>
      </c>
      <c r="Q495" s="52" t="inlineStr">
        <is>
          <t>Foliage</t>
        </is>
      </c>
      <c r="R495" s="54" t="n">
        <v>0.75</v>
      </c>
      <c r="S495" s="54" t="n">
        <v>0</v>
      </c>
      <c r="T495" s="54" t="n">
        <v>0.11</v>
      </c>
      <c r="U495" s="54" t="n">
        <v>0</v>
      </c>
      <c r="V495" s="52" t="inlineStr">
        <is>
          <t>Yes</t>
        </is>
      </c>
      <c r="W495" s="52" t="inlineStr">
        <is>
          <t>Yes</t>
        </is>
      </c>
      <c r="X495" s="52" t="inlineStr">
        <is>
          <t>-</t>
        </is>
      </c>
      <c r="Y495" s="52" t="inlineStr">
        <is>
          <t>Branch whorl (cone, apex up)</t>
        </is>
      </c>
    </row>
    <row r="496" outlineLevel="1">
      <c r="A496" s="52" t="inlineStr">
        <is>
          <t>ENV-368</t>
        </is>
      </c>
      <c r="B496" s="52" t="inlineStr">
        <is>
          <t>Environment</t>
        </is>
      </c>
      <c r="C496" s="53" t="inlineStr">
        <is>
          <t>Group</t>
        </is>
      </c>
      <c r="D496" s="60" t="inlineStr">
        <is>
          <t>Pine</t>
        </is>
      </c>
      <c r="E496" s="52" t="inlineStr">
        <is>
          <t>ENV-358</t>
        </is>
      </c>
      <c r="F496" s="52" t="n">
        <v>2</v>
      </c>
      <c r="G496" s="54" t="n">
        <v>1</v>
      </c>
      <c r="H496" s="54" t="n">
        <v>1</v>
      </c>
      <c r="I496" s="54" t="n">
        <v>1</v>
      </c>
      <c r="J496" s="54" t="n">
        <v>0</v>
      </c>
      <c r="K496" s="54" t="n">
        <v>92.7279587</v>
      </c>
      <c r="L496" s="54" t="n">
        <v>0</v>
      </c>
      <c r="M496" s="54" t="n">
        <v>-2.62885642</v>
      </c>
      <c r="N496" s="54" t="n">
        <v>0.272661924</v>
      </c>
      <c r="O496" s="54" t="n">
        <v>-17.6413937</v>
      </c>
      <c r="P496" s="52" t="inlineStr">
        <is>
          <t>-</t>
        </is>
      </c>
      <c r="Q496" s="52" t="inlineStr">
        <is>
          <t>Plain</t>
        </is>
      </c>
      <c r="R496" s="54" t="n">
        <v>0.5</v>
      </c>
      <c r="S496" s="54" t="n">
        <v>0</v>
      </c>
      <c r="T496" s="54" t="n">
        <v>0.2</v>
      </c>
      <c r="U496" s="54" t="n">
        <v>0</v>
      </c>
      <c r="V496" s="52" t="inlineStr">
        <is>
          <t>No</t>
        </is>
      </c>
      <c r="W496" s="52" t="inlineStr">
        <is>
          <t>Yes</t>
        </is>
      </c>
      <c r="X496" s="52" t="inlineStr">
        <is>
          <t>-</t>
        </is>
      </c>
      <c r="Y496" s="52" t="inlineStr">
        <is>
          <t>Spruce = cylinder trunk + drooping cone whorls</t>
        </is>
      </c>
    </row>
    <row r="497" outlineLevel="1">
      <c r="A497" s="52" t="inlineStr">
        <is>
          <t>ENV-369</t>
        </is>
      </c>
      <c r="B497" s="52" t="inlineStr">
        <is>
          <t>Environment</t>
        </is>
      </c>
      <c r="C497" s="58" t="inlineStr">
        <is>
          <t>Cylinder</t>
        </is>
      </c>
      <c r="D497" s="62" t="inlineStr">
        <is>
          <t>Pine trunk</t>
        </is>
      </c>
      <c r="E497" s="52" t="inlineStr">
        <is>
          <t>ENV-368</t>
        </is>
      </c>
      <c r="F497" s="52" t="n">
        <v>3</v>
      </c>
      <c r="G497" s="54" t="n">
        <v>0.236231863</v>
      </c>
      <c r="H497" s="54" t="n">
        <v>0.236231863</v>
      </c>
      <c r="I497" s="54" t="n">
        <v>3.31078887</v>
      </c>
      <c r="J497" s="54" t="n">
        <v>90</v>
      </c>
      <c r="K497" s="54" t="n">
        <v>0</v>
      </c>
      <c r="L497" s="54" t="n">
        <v>0</v>
      </c>
      <c r="M497" s="54" t="n">
        <v>0</v>
      </c>
      <c r="N497" s="54" t="n">
        <v>1.65539443</v>
      </c>
      <c r="O497" s="54" t="n">
        <v>0</v>
      </c>
      <c r="P497" s="52" t="inlineStr">
        <is>
          <t>Gouraud</t>
        </is>
      </c>
      <c r="Q497" s="52" t="inlineStr">
        <is>
          <t>Bark</t>
        </is>
      </c>
      <c r="R497" s="54" t="n">
        <v>0.9</v>
      </c>
      <c r="S497" s="54" t="n">
        <v>0</v>
      </c>
      <c r="T497" s="54" t="n">
        <v>0.18</v>
      </c>
      <c r="U497" s="54" t="n">
        <v>0</v>
      </c>
      <c r="V497" s="52" t="inlineStr">
        <is>
          <t>Yes</t>
        </is>
      </c>
      <c r="W497" s="52" t="inlineStr">
        <is>
          <t>Yes</t>
        </is>
      </c>
      <c r="X497" s="52" t="inlineStr">
        <is>
          <t>-</t>
        </is>
      </c>
      <c r="Y497" s="52" t="inlineStr">
        <is>
          <t>Trunk</t>
        </is>
      </c>
    </row>
    <row r="498" outlineLevel="1">
      <c r="A498" s="52" t="inlineStr">
        <is>
          <t>ENV-370</t>
        </is>
      </c>
      <c r="B498" s="52" t="inlineStr">
        <is>
          <t>Environment</t>
        </is>
      </c>
      <c r="C498" s="61" t="inlineStr">
        <is>
          <t>Cone</t>
        </is>
      </c>
      <c r="D498" s="62" t="inlineStr">
        <is>
          <t>Pine crown</t>
        </is>
      </c>
      <c r="E498" s="52" t="inlineStr">
        <is>
          <t>ENV-368</t>
        </is>
      </c>
      <c r="F498" s="52" t="n">
        <v>3</v>
      </c>
      <c r="G498" s="54" t="n">
        <v>2.54200578</v>
      </c>
      <c r="H498" s="54" t="n">
        <v>2.64940977</v>
      </c>
      <c r="I498" s="54" t="n">
        <v>1.30578387</v>
      </c>
      <c r="J498" s="54" t="n">
        <v>-88.91510769999999</v>
      </c>
      <c r="K498" s="54" t="n">
        <v>64.13458249999999</v>
      </c>
      <c r="L498" s="54" t="n">
        <v>-5.45742226</v>
      </c>
      <c r="M498" s="54" t="n">
        <v>0.00410351157</v>
      </c>
      <c r="N498" s="54" t="n">
        <v>1.25289202</v>
      </c>
      <c r="O498" s="54" t="n">
        <v>0.0193990171</v>
      </c>
      <c r="P498" s="52" t="inlineStr">
        <is>
          <t>Gouraud</t>
        </is>
      </c>
      <c r="Q498" s="52" t="inlineStr">
        <is>
          <t>Foliage</t>
        </is>
      </c>
      <c r="R498" s="54" t="n">
        <v>0.75</v>
      </c>
      <c r="S498" s="54" t="n">
        <v>0</v>
      </c>
      <c r="T498" s="54" t="n">
        <v>0.11</v>
      </c>
      <c r="U498" s="54" t="n">
        <v>0</v>
      </c>
      <c r="V498" s="52" t="inlineStr">
        <is>
          <t>Yes</t>
        </is>
      </c>
      <c r="W498" s="52" t="inlineStr">
        <is>
          <t>Yes</t>
        </is>
      </c>
      <c r="X498" s="52" t="inlineStr">
        <is>
          <t>-</t>
        </is>
      </c>
      <c r="Y498" s="52" t="inlineStr">
        <is>
          <t>Branch whorl (cone, apex up)</t>
        </is>
      </c>
    </row>
    <row r="499" outlineLevel="1">
      <c r="A499" s="52" t="inlineStr">
        <is>
          <t>ENV-371</t>
        </is>
      </c>
      <c r="B499" s="52" t="inlineStr">
        <is>
          <t>Environment</t>
        </is>
      </c>
      <c r="C499" s="61" t="inlineStr">
        <is>
          <t>Cone</t>
        </is>
      </c>
      <c r="D499" s="62" t="inlineStr">
        <is>
          <t>Pine crown</t>
        </is>
      </c>
      <c r="E499" s="52" t="inlineStr">
        <is>
          <t>ENV-368</t>
        </is>
      </c>
      <c r="F499" s="52" t="n">
        <v>3</v>
      </c>
      <c r="G499" s="54" t="n">
        <v>2.32898259</v>
      </c>
      <c r="H499" s="54" t="n">
        <v>2.24630213</v>
      </c>
      <c r="I499" s="54" t="n">
        <v>1.07110286</v>
      </c>
      <c r="J499" s="54" t="n">
        <v>-92.04978180000001</v>
      </c>
      <c r="K499" s="54" t="n">
        <v>218.384705</v>
      </c>
      <c r="L499" s="54" t="n">
        <v>-1.44615364</v>
      </c>
      <c r="M499" s="54" t="n">
        <v>-0.0243016239</v>
      </c>
      <c r="N499" s="54" t="n">
        <v>1.69993114</v>
      </c>
      <c r="O499" s="54" t="n">
        <v>0.00185520947</v>
      </c>
      <c r="P499" s="52" t="inlineStr">
        <is>
          <t>Gouraud</t>
        </is>
      </c>
      <c r="Q499" s="52" t="inlineStr">
        <is>
          <t>Foliage</t>
        </is>
      </c>
      <c r="R499" s="54" t="n">
        <v>0.75</v>
      </c>
      <c r="S499" s="54" t="n">
        <v>0</v>
      </c>
      <c r="T499" s="54" t="n">
        <v>0.11</v>
      </c>
      <c r="U499" s="54" t="n">
        <v>0</v>
      </c>
      <c r="V499" s="52" t="inlineStr">
        <is>
          <t>Yes</t>
        </is>
      </c>
      <c r="W499" s="52" t="inlineStr">
        <is>
          <t>Yes</t>
        </is>
      </c>
      <c r="X499" s="52" t="inlineStr">
        <is>
          <t>-</t>
        </is>
      </c>
      <c r="Y499" s="52" t="inlineStr">
        <is>
          <t>Branch whorl (cone, apex up)</t>
        </is>
      </c>
    </row>
    <row r="500" outlineLevel="1">
      <c r="A500" s="52" t="inlineStr">
        <is>
          <t>ENV-372</t>
        </is>
      </c>
      <c r="B500" s="52" t="inlineStr">
        <is>
          <t>Environment</t>
        </is>
      </c>
      <c r="C500" s="61" t="inlineStr">
        <is>
          <t>Cone</t>
        </is>
      </c>
      <c r="D500" s="62" t="inlineStr">
        <is>
          <t>Pine crown</t>
        </is>
      </c>
      <c r="E500" s="52" t="inlineStr">
        <is>
          <t>ENV-368</t>
        </is>
      </c>
      <c r="F500" s="52" t="n">
        <v>3</v>
      </c>
      <c r="G500" s="54" t="n">
        <v>1.87043536</v>
      </c>
      <c r="H500" s="54" t="n">
        <v>2.05632138</v>
      </c>
      <c r="I500" s="54" t="n">
        <v>0.898755372</v>
      </c>
      <c r="J500" s="54" t="n">
        <v>-95.46121979999999</v>
      </c>
      <c r="K500" s="54" t="n">
        <v>108.897835</v>
      </c>
      <c r="L500" s="54" t="n">
        <v>-5.04550362</v>
      </c>
      <c r="M500" s="54" t="n">
        <v>0.0291589946</v>
      </c>
      <c r="N500" s="54" t="n">
        <v>2.10254741</v>
      </c>
      <c r="O500" s="54" t="n">
        <v>-0.0212995186</v>
      </c>
      <c r="P500" s="52" t="inlineStr">
        <is>
          <t>Gouraud</t>
        </is>
      </c>
      <c r="Q500" s="52" t="inlineStr">
        <is>
          <t>Foliage</t>
        </is>
      </c>
      <c r="R500" s="54" t="n">
        <v>0.75</v>
      </c>
      <c r="S500" s="54" t="n">
        <v>0</v>
      </c>
      <c r="T500" s="54" t="n">
        <v>0.11</v>
      </c>
      <c r="U500" s="54" t="n">
        <v>0</v>
      </c>
      <c r="V500" s="52" t="inlineStr">
        <is>
          <t>Yes</t>
        </is>
      </c>
      <c r="W500" s="52" t="inlineStr">
        <is>
          <t>Yes</t>
        </is>
      </c>
      <c r="X500" s="52" t="inlineStr">
        <is>
          <t>-</t>
        </is>
      </c>
      <c r="Y500" s="52" t="inlineStr">
        <is>
          <t>Branch whorl (cone, apex up)</t>
        </is>
      </c>
    </row>
    <row r="501" outlineLevel="1">
      <c r="A501" s="52" t="inlineStr">
        <is>
          <t>ENV-373</t>
        </is>
      </c>
      <c r="B501" s="52" t="inlineStr">
        <is>
          <t>Environment</t>
        </is>
      </c>
      <c r="C501" s="61" t="inlineStr">
        <is>
          <t>Cone</t>
        </is>
      </c>
      <c r="D501" s="62" t="inlineStr">
        <is>
          <t>Pine crown</t>
        </is>
      </c>
      <c r="E501" s="52" t="inlineStr">
        <is>
          <t>ENV-368</t>
        </is>
      </c>
      <c r="F501" s="52" t="n">
        <v>3</v>
      </c>
      <c r="G501" s="54" t="n">
        <v>1.52904105</v>
      </c>
      <c r="H501" s="54" t="n">
        <v>1.64195478</v>
      </c>
      <c r="I501" s="54" t="n">
        <v>0.776411116</v>
      </c>
      <c r="J501" s="54" t="n">
        <v>-86.9591599</v>
      </c>
      <c r="K501" s="54" t="n">
        <v>224.371246</v>
      </c>
      <c r="L501" s="54" t="n">
        <v>-2.87336826</v>
      </c>
      <c r="M501" s="54" t="n">
        <v>0.0107519999</v>
      </c>
      <c r="N501" s="54" t="n">
        <v>2.50518799</v>
      </c>
      <c r="O501" s="54" t="n">
        <v>0.0356979221</v>
      </c>
      <c r="P501" s="52" t="inlineStr">
        <is>
          <t>Gouraud</t>
        </is>
      </c>
      <c r="Q501" s="52" t="inlineStr">
        <is>
          <t>Foliage</t>
        </is>
      </c>
      <c r="R501" s="54" t="n">
        <v>0.75</v>
      </c>
      <c r="S501" s="54" t="n">
        <v>0</v>
      </c>
      <c r="T501" s="54" t="n">
        <v>0.11</v>
      </c>
      <c r="U501" s="54" t="n">
        <v>0</v>
      </c>
      <c r="V501" s="52" t="inlineStr">
        <is>
          <t>Yes</t>
        </is>
      </c>
      <c r="W501" s="52" t="inlineStr">
        <is>
          <t>Yes</t>
        </is>
      </c>
      <c r="X501" s="52" t="inlineStr">
        <is>
          <t>-</t>
        </is>
      </c>
      <c r="Y501" s="52" t="inlineStr">
        <is>
          <t>Branch whorl (cone, apex up)</t>
        </is>
      </c>
    </row>
    <row r="502" outlineLevel="1">
      <c r="A502" s="52" t="inlineStr">
        <is>
          <t>ENV-374</t>
        </is>
      </c>
      <c r="B502" s="52" t="inlineStr">
        <is>
          <t>Environment</t>
        </is>
      </c>
      <c r="C502" s="61" t="inlineStr">
        <is>
          <t>Cone</t>
        </is>
      </c>
      <c r="D502" s="62" t="inlineStr">
        <is>
          <t>Pine crown</t>
        </is>
      </c>
      <c r="E502" s="52" t="inlineStr">
        <is>
          <t>ENV-368</t>
        </is>
      </c>
      <c r="F502" s="52" t="n">
        <v>3</v>
      </c>
      <c r="G502" s="54" t="n">
        <v>1.21433389</v>
      </c>
      <c r="H502" s="54" t="n">
        <v>1.0955826</v>
      </c>
      <c r="I502" s="54" t="n">
        <v>0.570109844</v>
      </c>
      <c r="J502" s="54" t="n">
        <v>-94.7647095</v>
      </c>
      <c r="K502" s="54" t="n">
        <v>356.815216</v>
      </c>
      <c r="L502" s="54" t="n">
        <v>4.17964935</v>
      </c>
      <c r="M502" s="54" t="n">
        <v>0.0172762498</v>
      </c>
      <c r="N502" s="54" t="n">
        <v>2.85033917</v>
      </c>
      <c r="O502" s="54" t="n">
        <v>-0.02697042</v>
      </c>
      <c r="P502" s="52" t="inlineStr">
        <is>
          <t>Gouraud</t>
        </is>
      </c>
      <c r="Q502" s="52" t="inlineStr">
        <is>
          <t>Foliage</t>
        </is>
      </c>
      <c r="R502" s="54" t="n">
        <v>0.75</v>
      </c>
      <c r="S502" s="54" t="n">
        <v>0</v>
      </c>
      <c r="T502" s="54" t="n">
        <v>0.11</v>
      </c>
      <c r="U502" s="54" t="n">
        <v>0</v>
      </c>
      <c r="V502" s="52" t="inlineStr">
        <is>
          <t>Yes</t>
        </is>
      </c>
      <c r="W502" s="52" t="inlineStr">
        <is>
          <t>Yes</t>
        </is>
      </c>
      <c r="X502" s="52" t="inlineStr">
        <is>
          <t>-</t>
        </is>
      </c>
      <c r="Y502" s="52" t="inlineStr">
        <is>
          <t>Branch whorl (cone, apex up)</t>
        </is>
      </c>
    </row>
    <row r="503" outlineLevel="1">
      <c r="A503" s="52" t="inlineStr">
        <is>
          <t>ENV-375</t>
        </is>
      </c>
      <c r="B503" s="52" t="inlineStr">
        <is>
          <t>Environment</t>
        </is>
      </c>
      <c r="C503" s="61" t="inlineStr">
        <is>
          <t>Cone</t>
        </is>
      </c>
      <c r="D503" s="62" t="inlineStr">
        <is>
          <t>Pine crown</t>
        </is>
      </c>
      <c r="E503" s="52" t="inlineStr">
        <is>
          <t>ENV-368</t>
        </is>
      </c>
      <c r="F503" s="52" t="n">
        <v>3</v>
      </c>
      <c r="G503" s="54" t="n">
        <v>0.991034806</v>
      </c>
      <c r="H503" s="54" t="n">
        <v>0.973050117</v>
      </c>
      <c r="I503" s="54" t="n">
        <v>0.440565825</v>
      </c>
      <c r="J503" s="54" t="n">
        <v>-88.674408</v>
      </c>
      <c r="K503" s="54" t="n">
        <v>347.568604</v>
      </c>
      <c r="L503" s="54" t="n">
        <v>0.22368145</v>
      </c>
      <c r="M503" s="54" t="n">
        <v>0.0130940825</v>
      </c>
      <c r="N503" s="54" t="n">
        <v>3.22267771</v>
      </c>
      <c r="O503" s="54" t="n">
        <v>0.00670267642</v>
      </c>
      <c r="P503" s="52" t="inlineStr">
        <is>
          <t>Gouraud</t>
        </is>
      </c>
      <c r="Q503" s="52" t="inlineStr">
        <is>
          <t>Foliage</t>
        </is>
      </c>
      <c r="R503" s="54" t="n">
        <v>0.75</v>
      </c>
      <c r="S503" s="54" t="n">
        <v>0</v>
      </c>
      <c r="T503" s="54" t="n">
        <v>0.11</v>
      </c>
      <c r="U503" s="54" t="n">
        <v>0</v>
      </c>
      <c r="V503" s="52" t="inlineStr">
        <is>
          <t>Yes</t>
        </is>
      </c>
      <c r="W503" s="52" t="inlineStr">
        <is>
          <t>Yes</t>
        </is>
      </c>
      <c r="X503" s="52" t="inlineStr">
        <is>
          <t>-</t>
        </is>
      </c>
      <c r="Y503" s="52" t="inlineStr">
        <is>
          <t>Branch whorl (cone, apex up)</t>
        </is>
      </c>
    </row>
    <row r="504" outlineLevel="1">
      <c r="A504" s="52" t="inlineStr">
        <is>
          <t>ENV-376</t>
        </is>
      </c>
      <c r="B504" s="52" t="inlineStr">
        <is>
          <t>Environment</t>
        </is>
      </c>
      <c r="C504" s="61" t="inlineStr">
        <is>
          <t>Cone</t>
        </is>
      </c>
      <c r="D504" s="62" t="inlineStr">
        <is>
          <t>Pine crown</t>
        </is>
      </c>
      <c r="E504" s="52" t="inlineStr">
        <is>
          <t>ENV-368</t>
        </is>
      </c>
      <c r="F504" s="52" t="n">
        <v>3</v>
      </c>
      <c r="G504" s="54" t="n">
        <v>0.62558198</v>
      </c>
      <c r="H504" s="54" t="n">
        <v>0.617693245</v>
      </c>
      <c r="I504" s="54" t="n">
        <v>1.06154585</v>
      </c>
      <c r="J504" s="54" t="n">
        <v>-87.00345609999999</v>
      </c>
      <c r="K504" s="54" t="n">
        <v>165.770599</v>
      </c>
      <c r="L504" s="54" t="n">
        <v>1.52715206</v>
      </c>
      <c r="M504" s="54" t="n">
        <v>0.0159535073</v>
      </c>
      <c r="N504" s="54" t="n">
        <v>3.96156192</v>
      </c>
      <c r="O504" s="54" t="n">
        <v>-0.00783744827</v>
      </c>
      <c r="P504" s="52" t="inlineStr">
        <is>
          <t>Gouraud</t>
        </is>
      </c>
      <c r="Q504" s="52" t="inlineStr">
        <is>
          <t>Foliage</t>
        </is>
      </c>
      <c r="R504" s="54" t="n">
        <v>0.75</v>
      </c>
      <c r="S504" s="54" t="n">
        <v>0</v>
      </c>
      <c r="T504" s="54" t="n">
        <v>0.11</v>
      </c>
      <c r="U504" s="54" t="n">
        <v>0</v>
      </c>
      <c r="V504" s="52" t="inlineStr">
        <is>
          <t>Yes</t>
        </is>
      </c>
      <c r="W504" s="52" t="inlineStr">
        <is>
          <t>Yes</t>
        </is>
      </c>
      <c r="X504" s="52" t="inlineStr">
        <is>
          <t>-</t>
        </is>
      </c>
      <c r="Y504" s="52" t="inlineStr">
        <is>
          <t>Branch whorl (cone, apex up)</t>
        </is>
      </c>
    </row>
    <row r="505" outlineLevel="1">
      <c r="A505" s="52" t="inlineStr">
        <is>
          <t>ENV-377</t>
        </is>
      </c>
      <c r="B505" s="52" t="inlineStr">
        <is>
          <t>Environment</t>
        </is>
      </c>
      <c r="C505" s="53" t="inlineStr">
        <is>
          <t>Group</t>
        </is>
      </c>
      <c r="D505" s="60" t="inlineStr">
        <is>
          <t>Pine</t>
        </is>
      </c>
      <c r="E505" s="52" t="inlineStr">
        <is>
          <t>ENV-358</t>
        </is>
      </c>
      <c r="F505" s="52" t="n">
        <v>2</v>
      </c>
      <c r="G505" s="54" t="n">
        <v>1</v>
      </c>
      <c r="H505" s="54" t="n">
        <v>1</v>
      </c>
      <c r="I505" s="54" t="n">
        <v>1</v>
      </c>
      <c r="J505" s="54" t="n">
        <v>0</v>
      </c>
      <c r="K505" s="54" t="n">
        <v>92.97460940000001</v>
      </c>
      <c r="L505" s="54" t="n">
        <v>0</v>
      </c>
      <c r="M505" s="54" t="n">
        <v>0.303984642</v>
      </c>
      <c r="N505" s="54" t="n">
        <v>-0.241420493</v>
      </c>
      <c r="O505" s="54" t="n">
        <v>-13.7023296</v>
      </c>
      <c r="P505" s="52" t="inlineStr">
        <is>
          <t>-</t>
        </is>
      </c>
      <c r="Q505" s="52" t="inlineStr">
        <is>
          <t>Plain</t>
        </is>
      </c>
      <c r="R505" s="54" t="n">
        <v>0.5</v>
      </c>
      <c r="S505" s="54" t="n">
        <v>0</v>
      </c>
      <c r="T505" s="54" t="n">
        <v>0.2</v>
      </c>
      <c r="U505" s="54" t="n">
        <v>0</v>
      </c>
      <c r="V505" s="52" t="inlineStr">
        <is>
          <t>No</t>
        </is>
      </c>
      <c r="W505" s="52" t="inlineStr">
        <is>
          <t>Yes</t>
        </is>
      </c>
      <c r="X505" s="52" t="inlineStr">
        <is>
          <t>-</t>
        </is>
      </c>
      <c r="Y505" s="52" t="inlineStr">
        <is>
          <t>Spruce = cylinder trunk + drooping cone whorls</t>
        </is>
      </c>
    </row>
    <row r="506" outlineLevel="1">
      <c r="A506" s="52" t="inlineStr">
        <is>
          <t>ENV-378</t>
        </is>
      </c>
      <c r="B506" s="52" t="inlineStr">
        <is>
          <t>Environment</t>
        </is>
      </c>
      <c r="C506" s="58" t="inlineStr">
        <is>
          <t>Cylinder</t>
        </is>
      </c>
      <c r="D506" s="62" t="inlineStr">
        <is>
          <t>Pine trunk</t>
        </is>
      </c>
      <c r="E506" s="52" t="inlineStr">
        <is>
          <t>ENV-377</t>
        </is>
      </c>
      <c r="F506" s="52" t="n">
        <v>3</v>
      </c>
      <c r="G506" s="54" t="n">
        <v>0.201915756</v>
      </c>
      <c r="H506" s="54" t="n">
        <v>0.201915756</v>
      </c>
      <c r="I506" s="54" t="n">
        <v>2.70072436</v>
      </c>
      <c r="J506" s="54" t="n">
        <v>90</v>
      </c>
      <c r="K506" s="54" t="n">
        <v>0</v>
      </c>
      <c r="L506" s="54" t="n">
        <v>0</v>
      </c>
      <c r="M506" s="54" t="n">
        <v>0</v>
      </c>
      <c r="N506" s="54" t="n">
        <v>1.35036218</v>
      </c>
      <c r="O506" s="54" t="n">
        <v>0</v>
      </c>
      <c r="P506" s="52" t="inlineStr">
        <is>
          <t>Gouraud</t>
        </is>
      </c>
      <c r="Q506" s="52" t="inlineStr">
        <is>
          <t>Bark</t>
        </is>
      </c>
      <c r="R506" s="54" t="n">
        <v>0.9</v>
      </c>
      <c r="S506" s="54" t="n">
        <v>0</v>
      </c>
      <c r="T506" s="54" t="n">
        <v>0.18</v>
      </c>
      <c r="U506" s="54" t="n">
        <v>0</v>
      </c>
      <c r="V506" s="52" t="inlineStr">
        <is>
          <t>Yes</t>
        </is>
      </c>
      <c r="W506" s="52" t="inlineStr">
        <is>
          <t>Yes</t>
        </is>
      </c>
      <c r="X506" s="52" t="inlineStr">
        <is>
          <t>-</t>
        </is>
      </c>
      <c r="Y506" s="52" t="inlineStr">
        <is>
          <t>Trunk</t>
        </is>
      </c>
    </row>
    <row r="507" outlineLevel="1">
      <c r="A507" s="52" t="inlineStr">
        <is>
          <t>ENV-379</t>
        </is>
      </c>
      <c r="B507" s="52" t="inlineStr">
        <is>
          <t>Environment</t>
        </is>
      </c>
      <c r="C507" s="61" t="inlineStr">
        <is>
          <t>Cone</t>
        </is>
      </c>
      <c r="D507" s="62" t="inlineStr">
        <is>
          <t>Pine crown</t>
        </is>
      </c>
      <c r="E507" s="52" t="inlineStr">
        <is>
          <t>ENV-377</t>
        </is>
      </c>
      <c r="F507" s="52" t="n">
        <v>3</v>
      </c>
      <c r="G507" s="54" t="n">
        <v>2.20031381</v>
      </c>
      <c r="H507" s="54" t="n">
        <v>2.19031429</v>
      </c>
      <c r="I507" s="54" t="n">
        <v>1.12904084</v>
      </c>
      <c r="J507" s="54" t="n">
        <v>-89.2943039</v>
      </c>
      <c r="K507" s="54" t="n">
        <v>118.555374</v>
      </c>
      <c r="L507" s="54" t="n">
        <v>-0.608242989</v>
      </c>
      <c r="M507" s="54" t="n">
        <v>-0.0254158266</v>
      </c>
      <c r="N507" s="54" t="n">
        <v>1.1645205</v>
      </c>
      <c r="O507" s="54" t="n">
        <v>0.0223648958</v>
      </c>
      <c r="P507" s="52" t="inlineStr">
        <is>
          <t>Gouraud</t>
        </is>
      </c>
      <c r="Q507" s="52" t="inlineStr">
        <is>
          <t>Foliage</t>
        </is>
      </c>
      <c r="R507" s="54" t="n">
        <v>0.75</v>
      </c>
      <c r="S507" s="54" t="n">
        <v>0</v>
      </c>
      <c r="T507" s="54" t="n">
        <v>0.11</v>
      </c>
      <c r="U507" s="54" t="n">
        <v>0</v>
      </c>
      <c r="V507" s="52" t="inlineStr">
        <is>
          <t>Yes</t>
        </is>
      </c>
      <c r="W507" s="52" t="inlineStr">
        <is>
          <t>Yes</t>
        </is>
      </c>
      <c r="X507" s="52" t="inlineStr">
        <is>
          <t>-</t>
        </is>
      </c>
      <c r="Y507" s="52" t="inlineStr">
        <is>
          <t>Branch whorl (cone, apex up)</t>
        </is>
      </c>
    </row>
    <row r="508" outlineLevel="1">
      <c r="A508" s="52" t="inlineStr">
        <is>
          <t>ENV-380</t>
        </is>
      </c>
      <c r="B508" s="52" t="inlineStr">
        <is>
          <t>Environment</t>
        </is>
      </c>
      <c r="C508" s="61" t="inlineStr">
        <is>
          <t>Cone</t>
        </is>
      </c>
      <c r="D508" s="62" t="inlineStr">
        <is>
          <t>Pine crown</t>
        </is>
      </c>
      <c r="E508" s="52" t="inlineStr">
        <is>
          <t>ENV-377</t>
        </is>
      </c>
      <c r="F508" s="52" t="n">
        <v>3</v>
      </c>
      <c r="G508" s="54" t="n">
        <v>1.87389994</v>
      </c>
      <c r="H508" s="54" t="n">
        <v>1.82231939</v>
      </c>
      <c r="I508" s="54" t="n">
        <v>0.968705237</v>
      </c>
      <c r="J508" s="54" t="n">
        <v>-89.9245605</v>
      </c>
      <c r="K508" s="54" t="n">
        <v>337.680603</v>
      </c>
      <c r="L508" s="54" t="n">
        <v>-0.383332253</v>
      </c>
      <c r="M508" s="54" t="n">
        <v>0.013769675</v>
      </c>
      <c r="N508" s="54" t="n">
        <v>1.60605359</v>
      </c>
      <c r="O508" s="54" t="n">
        <v>-0.00779761001</v>
      </c>
      <c r="P508" s="52" t="inlineStr">
        <is>
          <t>Gouraud</t>
        </is>
      </c>
      <c r="Q508" s="52" t="inlineStr">
        <is>
          <t>Foliage</t>
        </is>
      </c>
      <c r="R508" s="54" t="n">
        <v>0.75</v>
      </c>
      <c r="S508" s="54" t="n">
        <v>0</v>
      </c>
      <c r="T508" s="54" t="n">
        <v>0.11</v>
      </c>
      <c r="U508" s="54" t="n">
        <v>0</v>
      </c>
      <c r="V508" s="52" t="inlineStr">
        <is>
          <t>Yes</t>
        </is>
      </c>
      <c r="W508" s="52" t="inlineStr">
        <is>
          <t>Yes</t>
        </is>
      </c>
      <c r="X508" s="52" t="inlineStr">
        <is>
          <t>-</t>
        </is>
      </c>
      <c r="Y508" s="52" t="inlineStr">
        <is>
          <t>Branch whorl (cone, apex up)</t>
        </is>
      </c>
    </row>
    <row r="509" outlineLevel="1">
      <c r="A509" s="52" t="inlineStr">
        <is>
          <t>ENV-381</t>
        </is>
      </c>
      <c r="B509" s="52" t="inlineStr">
        <is>
          <t>Environment</t>
        </is>
      </c>
      <c r="C509" s="61" t="inlineStr">
        <is>
          <t>Cone</t>
        </is>
      </c>
      <c r="D509" s="62" t="inlineStr">
        <is>
          <t>Pine crown</t>
        </is>
      </c>
      <c r="E509" s="52" t="inlineStr">
        <is>
          <t>ENV-377</t>
        </is>
      </c>
      <c r="F509" s="52" t="n">
        <v>3</v>
      </c>
      <c r="G509" s="54" t="n">
        <v>1.40487754</v>
      </c>
      <c r="H509" s="54" t="n">
        <v>1.38643825</v>
      </c>
      <c r="I509" s="54" t="n">
        <v>0.63242048</v>
      </c>
      <c r="J509" s="54" t="n">
        <v>-94.2567749</v>
      </c>
      <c r="K509" s="54" t="n">
        <v>198.173218</v>
      </c>
      <c r="L509" s="54" t="n">
        <v>4.34488201</v>
      </c>
      <c r="M509" s="54" t="n">
        <v>-0.0315755121</v>
      </c>
      <c r="N509" s="54" t="n">
        <v>1.88973892</v>
      </c>
      <c r="O509" s="54" t="n">
        <v>0.0317712575</v>
      </c>
      <c r="P509" s="52" t="inlineStr">
        <is>
          <t>Gouraud</t>
        </is>
      </c>
      <c r="Q509" s="52" t="inlineStr">
        <is>
          <t>Foliage</t>
        </is>
      </c>
      <c r="R509" s="54" t="n">
        <v>0.75</v>
      </c>
      <c r="S509" s="54" t="n">
        <v>0</v>
      </c>
      <c r="T509" s="54" t="n">
        <v>0.11</v>
      </c>
      <c r="U509" s="54" t="n">
        <v>0</v>
      </c>
      <c r="V509" s="52" t="inlineStr">
        <is>
          <t>Yes</t>
        </is>
      </c>
      <c r="W509" s="52" t="inlineStr">
        <is>
          <t>Yes</t>
        </is>
      </c>
      <c r="X509" s="52" t="inlineStr">
        <is>
          <t>-</t>
        </is>
      </c>
      <c r="Y509" s="52" t="inlineStr">
        <is>
          <t>Branch whorl (cone, apex up)</t>
        </is>
      </c>
    </row>
    <row r="510" outlineLevel="1">
      <c r="A510" s="52" t="inlineStr">
        <is>
          <t>ENV-382</t>
        </is>
      </c>
      <c r="B510" s="52" t="inlineStr">
        <is>
          <t>Environment</t>
        </is>
      </c>
      <c r="C510" s="61" t="inlineStr">
        <is>
          <t>Cone</t>
        </is>
      </c>
      <c r="D510" s="62" t="inlineStr">
        <is>
          <t>Pine crown</t>
        </is>
      </c>
      <c r="E510" s="52" t="inlineStr">
        <is>
          <t>ENV-377</t>
        </is>
      </c>
      <c r="F510" s="52" t="n">
        <v>3</v>
      </c>
      <c r="G510" s="54" t="n">
        <v>1.1926223</v>
      </c>
      <c r="H510" s="54" t="n">
        <v>1.14942312</v>
      </c>
      <c r="I510" s="54" t="n">
        <v>0.576638937</v>
      </c>
      <c r="J510" s="54" t="n">
        <v>-89.8316956</v>
      </c>
      <c r="K510" s="54" t="n">
        <v>43.3209381</v>
      </c>
      <c r="L510" s="54" t="n">
        <v>-0.521053314</v>
      </c>
      <c r="M510" s="54" t="n">
        <v>-0.0173710398</v>
      </c>
      <c r="N510" s="54" t="n">
        <v>2.29058695</v>
      </c>
      <c r="O510" s="54" t="n">
        <v>-0.0297120418</v>
      </c>
      <c r="P510" s="52" t="inlineStr">
        <is>
          <t>Gouraud</t>
        </is>
      </c>
      <c r="Q510" s="52" t="inlineStr">
        <is>
          <t>Foliage</t>
        </is>
      </c>
      <c r="R510" s="54" t="n">
        <v>0.75</v>
      </c>
      <c r="S510" s="54" t="n">
        <v>0</v>
      </c>
      <c r="T510" s="54" t="n">
        <v>0.11</v>
      </c>
      <c r="U510" s="54" t="n">
        <v>0</v>
      </c>
      <c r="V510" s="52" t="inlineStr">
        <is>
          <t>Yes</t>
        </is>
      </c>
      <c r="W510" s="52" t="inlineStr">
        <is>
          <t>Yes</t>
        </is>
      </c>
      <c r="X510" s="52" t="inlineStr">
        <is>
          <t>-</t>
        </is>
      </c>
      <c r="Y510" s="52" t="inlineStr">
        <is>
          <t>Branch whorl (cone, apex up)</t>
        </is>
      </c>
    </row>
    <row r="511" outlineLevel="1">
      <c r="A511" s="52" t="inlineStr">
        <is>
          <t>ENV-383</t>
        </is>
      </c>
      <c r="B511" s="52" t="inlineStr">
        <is>
          <t>Environment</t>
        </is>
      </c>
      <c r="C511" s="61" t="inlineStr">
        <is>
          <t>Cone</t>
        </is>
      </c>
      <c r="D511" s="62" t="inlineStr">
        <is>
          <t>Pine crown</t>
        </is>
      </c>
      <c r="E511" s="52" t="inlineStr">
        <is>
          <t>ENV-377</t>
        </is>
      </c>
      <c r="F511" s="52" t="n">
        <v>3</v>
      </c>
      <c r="G511" s="54" t="n">
        <v>0.840921879</v>
      </c>
      <c r="H511" s="54" t="n">
        <v>0.8049088720000001</v>
      </c>
      <c r="I511" s="54" t="n">
        <v>0.431999564</v>
      </c>
      <c r="J511" s="54" t="n">
        <v>-95.99402619999999</v>
      </c>
      <c r="K511" s="54" t="n">
        <v>266.619049</v>
      </c>
      <c r="L511" s="54" t="n">
        <v>1.3030057</v>
      </c>
      <c r="M511" s="54" t="n">
        <v>-0.0189652685</v>
      </c>
      <c r="N511" s="54" t="n">
        <v>2.63266826</v>
      </c>
      <c r="O511" s="54" t="n">
        <v>0.0218957141</v>
      </c>
      <c r="P511" s="52" t="inlineStr">
        <is>
          <t>Gouraud</t>
        </is>
      </c>
      <c r="Q511" s="52" t="inlineStr">
        <is>
          <t>Foliage</t>
        </is>
      </c>
      <c r="R511" s="54" t="n">
        <v>0.75</v>
      </c>
      <c r="S511" s="54" t="n">
        <v>0</v>
      </c>
      <c r="T511" s="54" t="n">
        <v>0.11</v>
      </c>
      <c r="U511" s="54" t="n">
        <v>0</v>
      </c>
      <c r="V511" s="52" t="inlineStr">
        <is>
          <t>Yes</t>
        </is>
      </c>
      <c r="W511" s="52" t="inlineStr">
        <is>
          <t>Yes</t>
        </is>
      </c>
      <c r="X511" s="52" t="inlineStr">
        <is>
          <t>-</t>
        </is>
      </c>
      <c r="Y511" s="52" t="inlineStr">
        <is>
          <t>Branch whorl (cone, apex up)</t>
        </is>
      </c>
    </row>
    <row r="512" outlineLevel="1">
      <c r="A512" s="52" t="inlineStr">
        <is>
          <t>ENV-384</t>
        </is>
      </c>
      <c r="B512" s="52" t="inlineStr">
        <is>
          <t>Environment</t>
        </is>
      </c>
      <c r="C512" s="61" t="inlineStr">
        <is>
          <t>Cone</t>
        </is>
      </c>
      <c r="D512" s="62" t="inlineStr">
        <is>
          <t>Pine crown</t>
        </is>
      </c>
      <c r="E512" s="52" t="inlineStr">
        <is>
          <t>ENV-377</t>
        </is>
      </c>
      <c r="F512" s="52" t="n">
        <v>3</v>
      </c>
      <c r="G512" s="54" t="n">
        <v>0.458212048</v>
      </c>
      <c r="H512" s="54" t="n">
        <v>0.439105451</v>
      </c>
      <c r="I512" s="54" t="n">
        <v>0.832771719</v>
      </c>
      <c r="J512" s="54" t="n">
        <v>-87.5058136</v>
      </c>
      <c r="K512" s="54" t="n">
        <v>191.430359</v>
      </c>
      <c r="L512" s="54" t="n">
        <v>-4.71963501</v>
      </c>
      <c r="M512" s="54" t="n">
        <v>-0.022041807</v>
      </c>
      <c r="N512" s="54" t="n">
        <v>3.23711038</v>
      </c>
      <c r="O512" s="54" t="n">
        <v>0.00714598969</v>
      </c>
      <c r="P512" s="52" t="inlineStr">
        <is>
          <t>Gouraud</t>
        </is>
      </c>
      <c r="Q512" s="52" t="inlineStr">
        <is>
          <t>Foliage</t>
        </is>
      </c>
      <c r="R512" s="54" t="n">
        <v>0.75</v>
      </c>
      <c r="S512" s="54" t="n">
        <v>0</v>
      </c>
      <c r="T512" s="54" t="n">
        <v>0.11</v>
      </c>
      <c r="U512" s="54" t="n">
        <v>0</v>
      </c>
      <c r="V512" s="52" t="inlineStr">
        <is>
          <t>Yes</t>
        </is>
      </c>
      <c r="W512" s="52" t="inlineStr">
        <is>
          <t>Yes</t>
        </is>
      </c>
      <c r="X512" s="52" t="inlineStr">
        <is>
          <t>-</t>
        </is>
      </c>
      <c r="Y512" s="52" t="inlineStr">
        <is>
          <t>Branch whorl (cone, apex up)</t>
        </is>
      </c>
    </row>
    <row r="513" outlineLevel="1">
      <c r="A513" s="52" t="inlineStr">
        <is>
          <t>ENV-385</t>
        </is>
      </c>
      <c r="B513" s="52" t="inlineStr">
        <is>
          <t>Environment</t>
        </is>
      </c>
      <c r="C513" s="53" t="inlineStr">
        <is>
          <t>Group</t>
        </is>
      </c>
      <c r="D513" s="60" t="inlineStr">
        <is>
          <t>Pine</t>
        </is>
      </c>
      <c r="E513" s="52" t="inlineStr">
        <is>
          <t>ENV-358</t>
        </is>
      </c>
      <c r="F513" s="52" t="n">
        <v>2</v>
      </c>
      <c r="G513" s="54" t="n">
        <v>1</v>
      </c>
      <c r="H513" s="54" t="n">
        <v>1</v>
      </c>
      <c r="I513" s="54" t="n">
        <v>1</v>
      </c>
      <c r="J513" s="54" t="n">
        <v>0</v>
      </c>
      <c r="K513" s="54" t="n">
        <v>293.63916</v>
      </c>
      <c r="L513" s="54" t="n">
        <v>0</v>
      </c>
      <c r="M513" s="54" t="n">
        <v>-3.833251</v>
      </c>
      <c r="N513" s="54" t="n">
        <v>-0.00555194495</v>
      </c>
      <c r="O513" s="54" t="n">
        <v>-13.989996</v>
      </c>
      <c r="P513" s="52" t="inlineStr">
        <is>
          <t>-</t>
        </is>
      </c>
      <c r="Q513" s="52" t="inlineStr">
        <is>
          <t>Plain</t>
        </is>
      </c>
      <c r="R513" s="54" t="n">
        <v>0.5</v>
      </c>
      <c r="S513" s="54" t="n">
        <v>0</v>
      </c>
      <c r="T513" s="54" t="n">
        <v>0.2</v>
      </c>
      <c r="U513" s="54" t="n">
        <v>0</v>
      </c>
      <c r="V513" s="52" t="inlineStr">
        <is>
          <t>No</t>
        </is>
      </c>
      <c r="W513" s="52" t="inlineStr">
        <is>
          <t>Yes</t>
        </is>
      </c>
      <c r="X513" s="52" t="inlineStr">
        <is>
          <t>-</t>
        </is>
      </c>
      <c r="Y513" s="52" t="inlineStr">
        <is>
          <t>Spruce = cylinder trunk + drooping cone whorls</t>
        </is>
      </c>
    </row>
    <row r="514" outlineLevel="1">
      <c r="A514" s="52" t="inlineStr">
        <is>
          <t>ENV-386</t>
        </is>
      </c>
      <c r="B514" s="52" t="inlineStr">
        <is>
          <t>Environment</t>
        </is>
      </c>
      <c r="C514" s="58" t="inlineStr">
        <is>
          <t>Cylinder</t>
        </is>
      </c>
      <c r="D514" s="62" t="inlineStr">
        <is>
          <t>Pine trunk</t>
        </is>
      </c>
      <c r="E514" s="52" t="inlineStr">
        <is>
          <t>ENV-385</t>
        </is>
      </c>
      <c r="F514" s="52" t="n">
        <v>3</v>
      </c>
      <c r="G514" s="54" t="n">
        <v>0.249547124</v>
      </c>
      <c r="H514" s="54" t="n">
        <v>0.249547124</v>
      </c>
      <c r="I514" s="54" t="n">
        <v>3.54750443</v>
      </c>
      <c r="J514" s="54" t="n">
        <v>90</v>
      </c>
      <c r="K514" s="54" t="n">
        <v>0</v>
      </c>
      <c r="L514" s="54" t="n">
        <v>0</v>
      </c>
      <c r="M514" s="54" t="n">
        <v>0</v>
      </c>
      <c r="N514" s="54" t="n">
        <v>1.77375221</v>
      </c>
      <c r="O514" s="54" t="n">
        <v>0</v>
      </c>
      <c r="P514" s="52" t="inlineStr">
        <is>
          <t>Gouraud</t>
        </is>
      </c>
      <c r="Q514" s="52" t="inlineStr">
        <is>
          <t>Bark</t>
        </is>
      </c>
      <c r="R514" s="54" t="n">
        <v>0.9</v>
      </c>
      <c r="S514" s="54" t="n">
        <v>0</v>
      </c>
      <c r="T514" s="54" t="n">
        <v>0.18</v>
      </c>
      <c r="U514" s="54" t="n">
        <v>0</v>
      </c>
      <c r="V514" s="52" t="inlineStr">
        <is>
          <t>Yes</t>
        </is>
      </c>
      <c r="W514" s="52" t="inlineStr">
        <is>
          <t>Yes</t>
        </is>
      </c>
      <c r="X514" s="52" t="inlineStr">
        <is>
          <t>-</t>
        </is>
      </c>
      <c r="Y514" s="52" t="inlineStr">
        <is>
          <t>Trunk</t>
        </is>
      </c>
    </row>
    <row r="515" outlineLevel="1">
      <c r="A515" s="52" t="inlineStr">
        <is>
          <t>ENV-387</t>
        </is>
      </c>
      <c r="B515" s="52" t="inlineStr">
        <is>
          <t>Environment</t>
        </is>
      </c>
      <c r="C515" s="61" t="inlineStr">
        <is>
          <t>Cone</t>
        </is>
      </c>
      <c r="D515" s="62" t="inlineStr">
        <is>
          <t>Pine crown</t>
        </is>
      </c>
      <c r="E515" s="52" t="inlineStr">
        <is>
          <t>ENV-385</t>
        </is>
      </c>
      <c r="F515" s="52" t="n">
        <v>3</v>
      </c>
      <c r="G515" s="54" t="n">
        <v>2.90607214</v>
      </c>
      <c r="H515" s="54" t="n">
        <v>2.63018417</v>
      </c>
      <c r="I515" s="54" t="n">
        <v>1.41401827</v>
      </c>
      <c r="J515" s="54" t="n">
        <v>-87.17040249999999</v>
      </c>
      <c r="K515" s="54" t="n">
        <v>91.9394302</v>
      </c>
      <c r="L515" s="54" t="n">
        <v>4.65666866</v>
      </c>
      <c r="M515" s="54" t="n">
        <v>-0.0147686955</v>
      </c>
      <c r="N515" s="54" t="n">
        <v>1.30700922</v>
      </c>
      <c r="O515" s="54" t="n">
        <v>-0.037288174</v>
      </c>
      <c r="P515" s="52" t="inlineStr">
        <is>
          <t>Gouraud</t>
        </is>
      </c>
      <c r="Q515" s="52" t="inlineStr">
        <is>
          <t>Foliage</t>
        </is>
      </c>
      <c r="R515" s="54" t="n">
        <v>0.75</v>
      </c>
      <c r="S515" s="54" t="n">
        <v>0</v>
      </c>
      <c r="T515" s="54" t="n">
        <v>0.11</v>
      </c>
      <c r="U515" s="54" t="n">
        <v>0</v>
      </c>
      <c r="V515" s="52" t="inlineStr">
        <is>
          <t>Yes</t>
        </is>
      </c>
      <c r="W515" s="52" t="inlineStr">
        <is>
          <t>Yes</t>
        </is>
      </c>
      <c r="X515" s="52" t="inlineStr">
        <is>
          <t>-</t>
        </is>
      </c>
      <c r="Y515" s="52" t="inlineStr">
        <is>
          <t>Branch whorl (cone, apex up)</t>
        </is>
      </c>
    </row>
    <row r="516" outlineLevel="1">
      <c r="A516" s="52" t="inlineStr">
        <is>
          <t>ENV-388</t>
        </is>
      </c>
      <c r="B516" s="52" t="inlineStr">
        <is>
          <t>Environment</t>
        </is>
      </c>
      <c r="C516" s="61" t="inlineStr">
        <is>
          <t>Cone</t>
        </is>
      </c>
      <c r="D516" s="62" t="inlineStr">
        <is>
          <t>Pine crown</t>
        </is>
      </c>
      <c r="E516" s="52" t="inlineStr">
        <is>
          <t>ENV-385</t>
        </is>
      </c>
      <c r="F516" s="52" t="n">
        <v>3</v>
      </c>
      <c r="G516" s="54" t="n">
        <v>2.65627623</v>
      </c>
      <c r="H516" s="54" t="n">
        <v>2.91535425</v>
      </c>
      <c r="I516" s="54" t="n">
        <v>1.30180168</v>
      </c>
      <c r="J516" s="54" t="n">
        <v>-91.4517365</v>
      </c>
      <c r="K516" s="54" t="n">
        <v>301.050446</v>
      </c>
      <c r="L516" s="54" t="n">
        <v>-2.09399557</v>
      </c>
      <c r="M516" s="54" t="n">
        <v>0.0229693279</v>
      </c>
      <c r="N516" s="54" t="n">
        <v>1.86247504</v>
      </c>
      <c r="O516" s="54" t="n">
        <v>0.00437598675</v>
      </c>
      <c r="P516" s="52" t="inlineStr">
        <is>
          <t>Gouraud</t>
        </is>
      </c>
      <c r="Q516" s="52" t="inlineStr">
        <is>
          <t>Foliage</t>
        </is>
      </c>
      <c r="R516" s="54" t="n">
        <v>0.75</v>
      </c>
      <c r="S516" s="54" t="n">
        <v>0</v>
      </c>
      <c r="T516" s="54" t="n">
        <v>0.11</v>
      </c>
      <c r="U516" s="54" t="n">
        <v>0</v>
      </c>
      <c r="V516" s="52" t="inlineStr">
        <is>
          <t>Yes</t>
        </is>
      </c>
      <c r="W516" s="52" t="inlineStr">
        <is>
          <t>Yes</t>
        </is>
      </c>
      <c r="X516" s="52" t="inlineStr">
        <is>
          <t>-</t>
        </is>
      </c>
      <c r="Y516" s="52" t="inlineStr">
        <is>
          <t>Branch whorl (cone, apex up)</t>
        </is>
      </c>
    </row>
    <row r="517" outlineLevel="1">
      <c r="A517" s="52" t="inlineStr">
        <is>
          <t>ENV-389</t>
        </is>
      </c>
      <c r="B517" s="52" t="inlineStr">
        <is>
          <t>Environment</t>
        </is>
      </c>
      <c r="C517" s="61" t="inlineStr">
        <is>
          <t>Cone</t>
        </is>
      </c>
      <c r="D517" s="62" t="inlineStr">
        <is>
          <t>Pine crown</t>
        </is>
      </c>
      <c r="E517" s="52" t="inlineStr">
        <is>
          <t>ENV-385</t>
        </is>
      </c>
      <c r="F517" s="52" t="n">
        <v>3</v>
      </c>
      <c r="G517" s="54" t="n">
        <v>2.10940361</v>
      </c>
      <c r="H517" s="54" t="n">
        <v>2.26950812</v>
      </c>
      <c r="I517" s="54" t="n">
        <v>1.0422802</v>
      </c>
      <c r="J517" s="54" t="n">
        <v>-95.9764328</v>
      </c>
      <c r="K517" s="54" t="n">
        <v>125.331406</v>
      </c>
      <c r="L517" s="54" t="n">
        <v>1.9519372</v>
      </c>
      <c r="M517" s="54" t="n">
        <v>0.0208728947</v>
      </c>
      <c r="N517" s="54" t="n">
        <v>2.26237774</v>
      </c>
      <c r="O517" s="54" t="n">
        <v>0.0374280512</v>
      </c>
      <c r="P517" s="52" t="inlineStr">
        <is>
          <t>Gouraud</t>
        </is>
      </c>
      <c r="Q517" s="52" t="inlineStr">
        <is>
          <t>Foliage</t>
        </is>
      </c>
      <c r="R517" s="54" t="n">
        <v>0.75</v>
      </c>
      <c r="S517" s="54" t="n">
        <v>0</v>
      </c>
      <c r="T517" s="54" t="n">
        <v>0.11</v>
      </c>
      <c r="U517" s="54" t="n">
        <v>0</v>
      </c>
      <c r="V517" s="52" t="inlineStr">
        <is>
          <t>Yes</t>
        </is>
      </c>
      <c r="W517" s="52" t="inlineStr">
        <is>
          <t>Yes</t>
        </is>
      </c>
      <c r="X517" s="52" t="inlineStr">
        <is>
          <t>-</t>
        </is>
      </c>
      <c r="Y517" s="52" t="inlineStr">
        <is>
          <t>Branch whorl (cone, apex up)</t>
        </is>
      </c>
    </row>
    <row r="518" outlineLevel="1">
      <c r="A518" s="52" t="inlineStr">
        <is>
          <t>ENV-390</t>
        </is>
      </c>
      <c r="B518" s="52" t="inlineStr">
        <is>
          <t>Environment</t>
        </is>
      </c>
      <c r="C518" s="61" t="inlineStr">
        <is>
          <t>Cone</t>
        </is>
      </c>
      <c r="D518" s="62" t="inlineStr">
        <is>
          <t>Pine crown</t>
        </is>
      </c>
      <c r="E518" s="52" t="inlineStr">
        <is>
          <t>ENV-385</t>
        </is>
      </c>
      <c r="F518" s="52" t="n">
        <v>3</v>
      </c>
      <c r="G518" s="54" t="n">
        <v>1.89648068</v>
      </c>
      <c r="H518" s="54" t="n">
        <v>1.98943698</v>
      </c>
      <c r="I518" s="54" t="n">
        <v>0.826533914</v>
      </c>
      <c r="J518" s="54" t="n">
        <v>-88.23525239999999</v>
      </c>
      <c r="K518" s="54" t="n">
        <v>206.002808</v>
      </c>
      <c r="L518" s="54" t="n">
        <v>0.457453251</v>
      </c>
      <c r="M518" s="54" t="n">
        <v>-0.0141981021</v>
      </c>
      <c r="N518" s="54" t="n">
        <v>2.65710211</v>
      </c>
      <c r="O518" s="54" t="n">
        <v>-0.0334064811</v>
      </c>
      <c r="P518" s="52" t="inlineStr">
        <is>
          <t>Gouraud</t>
        </is>
      </c>
      <c r="Q518" s="52" t="inlineStr">
        <is>
          <t>Foliage</t>
        </is>
      </c>
      <c r="R518" s="54" t="n">
        <v>0.75</v>
      </c>
      <c r="S518" s="54" t="n">
        <v>0</v>
      </c>
      <c r="T518" s="54" t="n">
        <v>0.11</v>
      </c>
      <c r="U518" s="54" t="n">
        <v>0</v>
      </c>
      <c r="V518" s="52" t="inlineStr">
        <is>
          <t>Yes</t>
        </is>
      </c>
      <c r="W518" s="52" t="inlineStr">
        <is>
          <t>Yes</t>
        </is>
      </c>
      <c r="X518" s="52" t="inlineStr">
        <is>
          <t>-</t>
        </is>
      </c>
      <c r="Y518" s="52" t="inlineStr">
        <is>
          <t>Branch whorl (cone, apex up)</t>
        </is>
      </c>
    </row>
    <row r="519" outlineLevel="1">
      <c r="A519" s="52" t="inlineStr">
        <is>
          <t>ENV-391</t>
        </is>
      </c>
      <c r="B519" s="52" t="inlineStr">
        <is>
          <t>Environment</t>
        </is>
      </c>
      <c r="C519" s="61" t="inlineStr">
        <is>
          <t>Cone</t>
        </is>
      </c>
      <c r="D519" s="62" t="inlineStr">
        <is>
          <t>Pine crown</t>
        </is>
      </c>
      <c r="E519" s="52" t="inlineStr">
        <is>
          <t>ENV-385</t>
        </is>
      </c>
      <c r="F519" s="52" t="n">
        <v>3</v>
      </c>
      <c r="G519" s="54" t="n">
        <v>1.31125629</v>
      </c>
      <c r="H519" s="54" t="n">
        <v>1.35583222</v>
      </c>
      <c r="I519" s="54" t="n">
        <v>0.6614393</v>
      </c>
      <c r="J519" s="54" t="n">
        <v>-85.9233017</v>
      </c>
      <c r="K519" s="54" t="n">
        <v>328.340332</v>
      </c>
      <c r="L519" s="54" t="n">
        <v>-4.19888306</v>
      </c>
      <c r="M519" s="54" t="n">
        <v>0.0341328308</v>
      </c>
      <c r="N519" s="54" t="n">
        <v>3.06034446</v>
      </c>
      <c r="O519" s="54" t="n">
        <v>0.0178137012</v>
      </c>
      <c r="P519" s="52" t="inlineStr">
        <is>
          <t>Gouraud</t>
        </is>
      </c>
      <c r="Q519" s="52" t="inlineStr">
        <is>
          <t>Foliage</t>
        </is>
      </c>
      <c r="R519" s="54" t="n">
        <v>0.75</v>
      </c>
      <c r="S519" s="54" t="n">
        <v>0</v>
      </c>
      <c r="T519" s="54" t="n">
        <v>0.11</v>
      </c>
      <c r="U519" s="54" t="n">
        <v>0</v>
      </c>
      <c r="V519" s="52" t="inlineStr">
        <is>
          <t>Yes</t>
        </is>
      </c>
      <c r="W519" s="52" t="inlineStr">
        <is>
          <t>Yes</t>
        </is>
      </c>
      <c r="X519" s="52" t="inlineStr">
        <is>
          <t>-</t>
        </is>
      </c>
      <c r="Y519" s="52" t="inlineStr">
        <is>
          <t>Branch whorl (cone, apex up)</t>
        </is>
      </c>
    </row>
    <row r="520" outlineLevel="1">
      <c r="A520" s="52" t="inlineStr">
        <is>
          <t>ENV-392</t>
        </is>
      </c>
      <c r="B520" s="52" t="inlineStr">
        <is>
          <t>Environment</t>
        </is>
      </c>
      <c r="C520" s="61" t="inlineStr">
        <is>
          <t>Cone</t>
        </is>
      </c>
      <c r="D520" s="62" t="inlineStr">
        <is>
          <t>Pine crown</t>
        </is>
      </c>
      <c r="E520" s="52" t="inlineStr">
        <is>
          <t>ENV-385</t>
        </is>
      </c>
      <c r="F520" s="52" t="n">
        <v>3</v>
      </c>
      <c r="G520" s="54" t="n">
        <v>1.04858482</v>
      </c>
      <c r="H520" s="54" t="n">
        <v>0.965403557</v>
      </c>
      <c r="I520" s="54" t="n">
        <v>0.53080225</v>
      </c>
      <c r="J520" s="54" t="n">
        <v>-95.4791031</v>
      </c>
      <c r="K520" s="54" t="n">
        <v>111.440422</v>
      </c>
      <c r="L520" s="54" t="n">
        <v>-4.02449656</v>
      </c>
      <c r="M520" s="54" t="n">
        <v>-0.0237099491</v>
      </c>
      <c r="N520" s="54" t="n">
        <v>3.46868825</v>
      </c>
      <c r="O520" s="54" t="n">
        <v>-0.0228480138</v>
      </c>
      <c r="P520" s="52" t="inlineStr">
        <is>
          <t>Gouraud</t>
        </is>
      </c>
      <c r="Q520" s="52" t="inlineStr">
        <is>
          <t>Foliage</t>
        </is>
      </c>
      <c r="R520" s="54" t="n">
        <v>0.75</v>
      </c>
      <c r="S520" s="54" t="n">
        <v>0</v>
      </c>
      <c r="T520" s="54" t="n">
        <v>0.11</v>
      </c>
      <c r="U520" s="54" t="n">
        <v>0</v>
      </c>
      <c r="V520" s="52" t="inlineStr">
        <is>
          <t>Yes</t>
        </is>
      </c>
      <c r="W520" s="52" t="inlineStr">
        <is>
          <t>Yes</t>
        </is>
      </c>
      <c r="X520" s="52" t="inlineStr">
        <is>
          <t>-</t>
        </is>
      </c>
      <c r="Y520" s="52" t="inlineStr">
        <is>
          <t>Branch whorl (cone, apex up)</t>
        </is>
      </c>
    </row>
    <row r="521" outlineLevel="1">
      <c r="A521" s="52" t="inlineStr">
        <is>
          <t>ENV-393</t>
        </is>
      </c>
      <c r="B521" s="52" t="inlineStr">
        <is>
          <t>Environment</t>
        </is>
      </c>
      <c r="C521" s="61" t="inlineStr">
        <is>
          <t>Cone</t>
        </is>
      </c>
      <c r="D521" s="62" t="inlineStr">
        <is>
          <t>Pine crown</t>
        </is>
      </c>
      <c r="E521" s="52" t="inlineStr">
        <is>
          <t>ENV-385</t>
        </is>
      </c>
      <c r="F521" s="52" t="n">
        <v>3</v>
      </c>
      <c r="G521" s="54" t="n">
        <v>0.6403799060000001</v>
      </c>
      <c r="H521" s="54" t="n">
        <v>0.631895006</v>
      </c>
      <c r="I521" s="54" t="n">
        <v>1.15031421</v>
      </c>
      <c r="J521" s="54" t="n">
        <v>-85.7049561</v>
      </c>
      <c r="K521" s="54" t="n">
        <v>243.791107</v>
      </c>
      <c r="L521" s="54" t="n">
        <v>-0.317136765</v>
      </c>
      <c r="M521" s="54" t="n">
        <v>0.0149042793</v>
      </c>
      <c r="N521" s="54" t="n">
        <v>4.24266195</v>
      </c>
      <c r="O521" s="54" t="n">
        <v>0.00627699494</v>
      </c>
      <c r="P521" s="52" t="inlineStr">
        <is>
          <t>Gouraud</t>
        </is>
      </c>
      <c r="Q521" s="52" t="inlineStr">
        <is>
          <t>Foliage</t>
        </is>
      </c>
      <c r="R521" s="54" t="n">
        <v>0.75</v>
      </c>
      <c r="S521" s="54" t="n">
        <v>0</v>
      </c>
      <c r="T521" s="54" t="n">
        <v>0.11</v>
      </c>
      <c r="U521" s="54" t="n">
        <v>0</v>
      </c>
      <c r="V521" s="52" t="inlineStr">
        <is>
          <t>Yes</t>
        </is>
      </c>
      <c r="W521" s="52" t="inlineStr">
        <is>
          <t>Yes</t>
        </is>
      </c>
      <c r="X521" s="52" t="inlineStr">
        <is>
          <t>-</t>
        </is>
      </c>
      <c r="Y521" s="52" t="inlineStr">
        <is>
          <t>Branch whorl (cone, apex up)</t>
        </is>
      </c>
    </row>
    <row r="522" outlineLevel="1">
      <c r="A522" s="52" t="inlineStr">
        <is>
          <t>ENV-394</t>
        </is>
      </c>
      <c r="B522" s="52" t="inlineStr">
        <is>
          <t>Environment</t>
        </is>
      </c>
      <c r="C522" s="53" t="inlineStr">
        <is>
          <t>Group</t>
        </is>
      </c>
      <c r="D522" s="60" t="inlineStr">
        <is>
          <t>Pine</t>
        </is>
      </c>
      <c r="E522" s="52" t="inlineStr">
        <is>
          <t>ENV-358</t>
        </is>
      </c>
      <c r="F522" s="52" t="n">
        <v>2</v>
      </c>
      <c r="G522" s="54" t="n">
        <v>1</v>
      </c>
      <c r="H522" s="54" t="n">
        <v>1</v>
      </c>
      <c r="I522" s="54" t="n">
        <v>1</v>
      </c>
      <c r="J522" s="54" t="n">
        <v>0</v>
      </c>
      <c r="K522" s="54" t="n">
        <v>189.728729</v>
      </c>
      <c r="L522" s="54" t="n">
        <v>0</v>
      </c>
      <c r="M522" s="54" t="n">
        <v>-0.55381012</v>
      </c>
      <c r="N522" s="54" t="n">
        <v>0.204753041</v>
      </c>
      <c r="O522" s="54" t="n">
        <v>-16.7939396</v>
      </c>
      <c r="P522" s="52" t="inlineStr">
        <is>
          <t>-</t>
        </is>
      </c>
      <c r="Q522" s="52" t="inlineStr">
        <is>
          <t>Plain</t>
        </is>
      </c>
      <c r="R522" s="54" t="n">
        <v>0.5</v>
      </c>
      <c r="S522" s="54" t="n">
        <v>0</v>
      </c>
      <c r="T522" s="54" t="n">
        <v>0.2</v>
      </c>
      <c r="U522" s="54" t="n">
        <v>0</v>
      </c>
      <c r="V522" s="52" t="inlineStr">
        <is>
          <t>No</t>
        </is>
      </c>
      <c r="W522" s="52" t="inlineStr">
        <is>
          <t>Yes</t>
        </is>
      </c>
      <c r="X522" s="52" t="inlineStr">
        <is>
          <t>-</t>
        </is>
      </c>
      <c r="Y522" s="52" t="inlineStr">
        <is>
          <t>Spruce = cylinder trunk + drooping cone whorls</t>
        </is>
      </c>
    </row>
    <row r="523" outlineLevel="1">
      <c r="A523" s="52" t="inlineStr">
        <is>
          <t>ENV-395</t>
        </is>
      </c>
      <c r="B523" s="52" t="inlineStr">
        <is>
          <t>Environment</t>
        </is>
      </c>
      <c r="C523" s="58" t="inlineStr">
        <is>
          <t>Cylinder</t>
        </is>
      </c>
      <c r="D523" s="62" t="inlineStr">
        <is>
          <t>Pine trunk</t>
        </is>
      </c>
      <c r="E523" s="52" t="inlineStr">
        <is>
          <t>ENV-394</t>
        </is>
      </c>
      <c r="F523" s="52" t="n">
        <v>3</v>
      </c>
      <c r="G523" s="54" t="n">
        <v>0.208319038</v>
      </c>
      <c r="H523" s="54" t="n">
        <v>0.208319038</v>
      </c>
      <c r="I523" s="54" t="n">
        <v>2.81456065</v>
      </c>
      <c r="J523" s="54" t="n">
        <v>90</v>
      </c>
      <c r="K523" s="54" t="n">
        <v>0</v>
      </c>
      <c r="L523" s="54" t="n">
        <v>0</v>
      </c>
      <c r="M523" s="54" t="n">
        <v>0</v>
      </c>
      <c r="N523" s="54" t="n">
        <v>1.40728033</v>
      </c>
      <c r="O523" s="54" t="n">
        <v>0</v>
      </c>
      <c r="P523" s="52" t="inlineStr">
        <is>
          <t>Gouraud</t>
        </is>
      </c>
      <c r="Q523" s="52" t="inlineStr">
        <is>
          <t>Bark</t>
        </is>
      </c>
      <c r="R523" s="54" t="n">
        <v>0.9</v>
      </c>
      <c r="S523" s="54" t="n">
        <v>0</v>
      </c>
      <c r="T523" s="54" t="n">
        <v>0.18</v>
      </c>
      <c r="U523" s="54" t="n">
        <v>0</v>
      </c>
      <c r="V523" s="52" t="inlineStr">
        <is>
          <t>Yes</t>
        </is>
      </c>
      <c r="W523" s="52" t="inlineStr">
        <is>
          <t>Yes</t>
        </is>
      </c>
      <c r="X523" s="52" t="inlineStr">
        <is>
          <t>-</t>
        </is>
      </c>
      <c r="Y523" s="52" t="inlineStr">
        <is>
          <t>Trunk</t>
        </is>
      </c>
    </row>
    <row r="524" outlineLevel="1">
      <c r="A524" s="52" t="inlineStr">
        <is>
          <t>ENV-396</t>
        </is>
      </c>
      <c r="B524" s="52" t="inlineStr">
        <is>
          <t>Environment</t>
        </is>
      </c>
      <c r="C524" s="61" t="inlineStr">
        <is>
          <t>Cone</t>
        </is>
      </c>
      <c r="D524" s="62" t="inlineStr">
        <is>
          <t>Pine crown</t>
        </is>
      </c>
      <c r="E524" s="52" t="inlineStr">
        <is>
          <t>ENV-394</t>
        </is>
      </c>
      <c r="F524" s="52" t="n">
        <v>3</v>
      </c>
      <c r="G524" s="54" t="n">
        <v>2.36869884</v>
      </c>
      <c r="H524" s="54" t="n">
        <v>2.53709126</v>
      </c>
      <c r="I524" s="54" t="n">
        <v>1.22781587</v>
      </c>
      <c r="J524" s="54" t="n">
        <v>-85.9857635</v>
      </c>
      <c r="K524" s="54" t="n">
        <v>264.963989</v>
      </c>
      <c r="L524" s="54" t="n">
        <v>-3.79205561</v>
      </c>
      <c r="M524" s="54" t="n">
        <v>-0.0269499868</v>
      </c>
      <c r="N524" s="54" t="n">
        <v>1.21390796</v>
      </c>
      <c r="O524" s="54" t="n">
        <v>-0.02373299</v>
      </c>
      <c r="P524" s="52" t="inlineStr">
        <is>
          <t>Gouraud</t>
        </is>
      </c>
      <c r="Q524" s="52" t="inlineStr">
        <is>
          <t>Foliage</t>
        </is>
      </c>
      <c r="R524" s="54" t="n">
        <v>0.75</v>
      </c>
      <c r="S524" s="54" t="n">
        <v>0</v>
      </c>
      <c r="T524" s="54" t="n">
        <v>0.11</v>
      </c>
      <c r="U524" s="54" t="n">
        <v>0</v>
      </c>
      <c r="V524" s="52" t="inlineStr">
        <is>
          <t>Yes</t>
        </is>
      </c>
      <c r="W524" s="52" t="inlineStr">
        <is>
          <t>Yes</t>
        </is>
      </c>
      <c r="X524" s="52" t="inlineStr">
        <is>
          <t>-</t>
        </is>
      </c>
      <c r="Y524" s="52" t="inlineStr">
        <is>
          <t>Branch whorl (cone, apex up)</t>
        </is>
      </c>
    </row>
    <row r="525" outlineLevel="1">
      <c r="A525" s="52" t="inlineStr">
        <is>
          <t>ENV-397</t>
        </is>
      </c>
      <c r="B525" s="52" t="inlineStr">
        <is>
          <t>Environment</t>
        </is>
      </c>
      <c r="C525" s="61" t="inlineStr">
        <is>
          <t>Cone</t>
        </is>
      </c>
      <c r="D525" s="62" t="inlineStr">
        <is>
          <t>Pine crown</t>
        </is>
      </c>
      <c r="E525" s="52" t="inlineStr">
        <is>
          <t>ENV-394</t>
        </is>
      </c>
      <c r="F525" s="52" t="n">
        <v>3</v>
      </c>
      <c r="G525" s="54" t="n">
        <v>2.01238346</v>
      </c>
      <c r="H525" s="54" t="n">
        <v>2.1290257</v>
      </c>
      <c r="I525" s="54" t="n">
        <v>0.87133503</v>
      </c>
      <c r="J525" s="54" t="n">
        <v>-86.89052580000001</v>
      </c>
      <c r="K525" s="54" t="n">
        <v>201.801483</v>
      </c>
      <c r="L525" s="54" t="n">
        <v>4.4952383</v>
      </c>
      <c r="M525" s="54" t="n">
        <v>-0.0277181678</v>
      </c>
      <c r="N525" s="54" t="n">
        <v>1.58411145</v>
      </c>
      <c r="O525" s="54" t="n">
        <v>0.0379092842</v>
      </c>
      <c r="P525" s="52" t="inlineStr">
        <is>
          <t>Gouraud</t>
        </is>
      </c>
      <c r="Q525" s="52" t="inlineStr">
        <is>
          <t>Foliage</t>
        </is>
      </c>
      <c r="R525" s="54" t="n">
        <v>0.75</v>
      </c>
      <c r="S525" s="54" t="n">
        <v>0</v>
      </c>
      <c r="T525" s="54" t="n">
        <v>0.11</v>
      </c>
      <c r="U525" s="54" t="n">
        <v>0</v>
      </c>
      <c r="V525" s="52" t="inlineStr">
        <is>
          <t>Yes</t>
        </is>
      </c>
      <c r="W525" s="52" t="inlineStr">
        <is>
          <t>Yes</t>
        </is>
      </c>
      <c r="X525" s="52" t="inlineStr">
        <is>
          <t>-</t>
        </is>
      </c>
      <c r="Y525" s="52" t="inlineStr">
        <is>
          <t>Branch whorl (cone, apex up)</t>
        </is>
      </c>
    </row>
    <row r="526" outlineLevel="1">
      <c r="A526" s="52" t="inlineStr">
        <is>
          <t>ENV-398</t>
        </is>
      </c>
      <c r="B526" s="52" t="inlineStr">
        <is>
          <t>Environment</t>
        </is>
      </c>
      <c r="C526" s="61" t="inlineStr">
        <is>
          <t>Cone</t>
        </is>
      </c>
      <c r="D526" s="62" t="inlineStr">
        <is>
          <t>Pine crown</t>
        </is>
      </c>
      <c r="E526" s="52" t="inlineStr">
        <is>
          <t>ENV-394</t>
        </is>
      </c>
      <c r="F526" s="52" t="n">
        <v>3</v>
      </c>
      <c r="G526" s="54" t="n">
        <v>1.47818518</v>
      </c>
      <c r="H526" s="54" t="n">
        <v>1.57019663</v>
      </c>
      <c r="I526" s="54" t="n">
        <v>0.769806206</v>
      </c>
      <c r="J526" s="54" t="n">
        <v>-89.0138474</v>
      </c>
      <c r="K526" s="54" t="n">
        <v>271.154175</v>
      </c>
      <c r="L526" s="54" t="n">
        <v>1.50279236</v>
      </c>
      <c r="M526" s="54" t="n">
        <v>0.0209259614</v>
      </c>
      <c r="N526" s="54" t="n">
        <v>2.00833559</v>
      </c>
      <c r="O526" s="54" t="n">
        <v>-0.0309716687</v>
      </c>
      <c r="P526" s="52" t="inlineStr">
        <is>
          <t>Gouraud</t>
        </is>
      </c>
      <c r="Q526" s="52" t="inlineStr">
        <is>
          <t>Foliage</t>
        </is>
      </c>
      <c r="R526" s="54" t="n">
        <v>0.75</v>
      </c>
      <c r="S526" s="54" t="n">
        <v>0</v>
      </c>
      <c r="T526" s="54" t="n">
        <v>0.11</v>
      </c>
      <c r="U526" s="54" t="n">
        <v>0</v>
      </c>
      <c r="V526" s="52" t="inlineStr">
        <is>
          <t>Yes</t>
        </is>
      </c>
      <c r="W526" s="52" t="inlineStr">
        <is>
          <t>Yes</t>
        </is>
      </c>
      <c r="X526" s="52" t="inlineStr">
        <is>
          <t>-</t>
        </is>
      </c>
      <c r="Y526" s="52" t="inlineStr">
        <is>
          <t>Branch whorl (cone, apex up)</t>
        </is>
      </c>
    </row>
    <row r="527" outlineLevel="1">
      <c r="A527" s="52" t="inlineStr">
        <is>
          <t>ENV-399</t>
        </is>
      </c>
      <c r="B527" s="52" t="inlineStr">
        <is>
          <t>Environment</t>
        </is>
      </c>
      <c r="C527" s="61" t="inlineStr">
        <is>
          <t>Cone</t>
        </is>
      </c>
      <c r="D527" s="62" t="inlineStr">
        <is>
          <t>Pine crown</t>
        </is>
      </c>
      <c r="E527" s="52" t="inlineStr">
        <is>
          <t>ENV-394</t>
        </is>
      </c>
      <c r="F527" s="52" t="n">
        <v>3</v>
      </c>
      <c r="G527" s="54" t="n">
        <v>1.14476871</v>
      </c>
      <c r="H527" s="54" t="n">
        <v>1.1927613</v>
      </c>
      <c r="I527" s="54" t="n">
        <v>0.545147121</v>
      </c>
      <c r="J527" s="54" t="n">
        <v>-95.8651886</v>
      </c>
      <c r="K527" s="54" t="n">
        <v>192.415497</v>
      </c>
      <c r="L527" s="54" t="n">
        <v>-4.86168575</v>
      </c>
      <c r="M527" s="54" t="n">
        <v>-0.012011094</v>
      </c>
      <c r="N527" s="54" t="n">
        <v>2.34672236</v>
      </c>
      <c r="O527" s="54" t="n">
        <v>-0.025556989</v>
      </c>
      <c r="P527" s="52" t="inlineStr">
        <is>
          <t>Gouraud</t>
        </is>
      </c>
      <c r="Q527" s="52" t="inlineStr">
        <is>
          <t>Foliage</t>
        </is>
      </c>
      <c r="R527" s="54" t="n">
        <v>0.75</v>
      </c>
      <c r="S527" s="54" t="n">
        <v>0</v>
      </c>
      <c r="T527" s="54" t="n">
        <v>0.11</v>
      </c>
      <c r="U527" s="54" t="n">
        <v>0</v>
      </c>
      <c r="V527" s="52" t="inlineStr">
        <is>
          <t>Yes</t>
        </is>
      </c>
      <c r="W527" s="52" t="inlineStr">
        <is>
          <t>Yes</t>
        </is>
      </c>
      <c r="X527" s="52" t="inlineStr">
        <is>
          <t>-</t>
        </is>
      </c>
      <c r="Y527" s="52" t="inlineStr">
        <is>
          <t>Branch whorl (cone, apex up)</t>
        </is>
      </c>
    </row>
    <row r="528" outlineLevel="1">
      <c r="A528" s="52" t="inlineStr">
        <is>
          <t>ENV-400</t>
        </is>
      </c>
      <c r="B528" s="52" t="inlineStr">
        <is>
          <t>Environment</t>
        </is>
      </c>
      <c r="C528" s="61" t="inlineStr">
        <is>
          <t>Cone</t>
        </is>
      </c>
      <c r="D528" s="62" t="inlineStr">
        <is>
          <t>Pine crown</t>
        </is>
      </c>
      <c r="E528" s="52" t="inlineStr">
        <is>
          <t>ENV-394</t>
        </is>
      </c>
      <c r="F528" s="52" t="n">
        <v>3</v>
      </c>
      <c r="G528" s="54" t="n">
        <v>0.799276412</v>
      </c>
      <c r="H528" s="54" t="n">
        <v>0.827537119</v>
      </c>
      <c r="I528" s="54" t="n">
        <v>0.343449473</v>
      </c>
      <c r="J528" s="54" t="n">
        <v>-95.7570114</v>
      </c>
      <c r="K528" s="54" t="n">
        <v>110.5672</v>
      </c>
      <c r="L528" s="54" t="n">
        <v>1.85614204</v>
      </c>
      <c r="M528" s="54" t="n">
        <v>-0.0393148325</v>
      </c>
      <c r="N528" s="54" t="n">
        <v>2.68151736</v>
      </c>
      <c r="O528" s="54" t="n">
        <v>-0.0168236867</v>
      </c>
      <c r="P528" s="52" t="inlineStr">
        <is>
          <t>Gouraud</t>
        </is>
      </c>
      <c r="Q528" s="52" t="inlineStr">
        <is>
          <t>Foliage</t>
        </is>
      </c>
      <c r="R528" s="54" t="n">
        <v>0.75</v>
      </c>
      <c r="S528" s="54" t="n">
        <v>0</v>
      </c>
      <c r="T528" s="54" t="n">
        <v>0.11</v>
      </c>
      <c r="U528" s="54" t="n">
        <v>0</v>
      </c>
      <c r="V528" s="52" t="inlineStr">
        <is>
          <t>Yes</t>
        </is>
      </c>
      <c r="W528" s="52" t="inlineStr">
        <is>
          <t>Yes</t>
        </is>
      </c>
      <c r="X528" s="52" t="inlineStr">
        <is>
          <t>-</t>
        </is>
      </c>
      <c r="Y528" s="52" t="inlineStr">
        <is>
          <t>Branch whorl (cone, apex up)</t>
        </is>
      </c>
    </row>
    <row r="529" outlineLevel="1">
      <c r="A529" s="52" t="inlineStr">
        <is>
          <t>ENV-401</t>
        </is>
      </c>
      <c r="B529" s="52" t="inlineStr">
        <is>
          <t>Environment</t>
        </is>
      </c>
      <c r="C529" s="61" t="inlineStr">
        <is>
          <t>Cone</t>
        </is>
      </c>
      <c r="D529" s="62" t="inlineStr">
        <is>
          <t>Pine crown</t>
        </is>
      </c>
      <c r="E529" s="52" t="inlineStr">
        <is>
          <t>ENV-394</t>
        </is>
      </c>
      <c r="F529" s="52" t="n">
        <v>3</v>
      </c>
      <c r="G529" s="54" t="n">
        <v>0.494656146</v>
      </c>
      <c r="H529" s="54" t="n">
        <v>0.523082256</v>
      </c>
      <c r="I529" s="54" t="n">
        <v>0.875460327</v>
      </c>
      <c r="J529" s="54" t="n">
        <v>-87.2612457</v>
      </c>
      <c r="K529" s="54" t="n">
        <v>134.998779</v>
      </c>
      <c r="L529" s="54" t="n">
        <v>-0.166415691</v>
      </c>
      <c r="M529" s="54" t="n">
        <v>-0.0256704576</v>
      </c>
      <c r="N529" s="54" t="n">
        <v>3.37229085</v>
      </c>
      <c r="O529" s="54" t="n">
        <v>0.0270935223</v>
      </c>
      <c r="P529" s="52" t="inlineStr">
        <is>
          <t>Gouraud</t>
        </is>
      </c>
      <c r="Q529" s="52" t="inlineStr">
        <is>
          <t>Foliage</t>
        </is>
      </c>
      <c r="R529" s="54" t="n">
        <v>0.75</v>
      </c>
      <c r="S529" s="54" t="n">
        <v>0</v>
      </c>
      <c r="T529" s="54" t="n">
        <v>0.11</v>
      </c>
      <c r="U529" s="54" t="n">
        <v>0</v>
      </c>
      <c r="V529" s="52" t="inlineStr">
        <is>
          <t>Yes</t>
        </is>
      </c>
      <c r="W529" s="52" t="inlineStr">
        <is>
          <t>Yes</t>
        </is>
      </c>
      <c r="X529" s="52" t="inlineStr">
        <is>
          <t>-</t>
        </is>
      </c>
      <c r="Y529" s="52" t="inlineStr">
        <is>
          <t>Branch whorl (cone, apex up)</t>
        </is>
      </c>
    </row>
    <row r="530" outlineLevel="1">
      <c r="A530" s="52" t="inlineStr">
        <is>
          <t>ENV-402</t>
        </is>
      </c>
      <c r="B530" s="52" t="inlineStr">
        <is>
          <t>Environment</t>
        </is>
      </c>
      <c r="C530" s="53" t="inlineStr">
        <is>
          <t>Group</t>
        </is>
      </c>
      <c r="D530" s="60" t="inlineStr">
        <is>
          <t>Pine</t>
        </is>
      </c>
      <c r="E530" s="52" t="inlineStr">
        <is>
          <t>ENV-358</t>
        </is>
      </c>
      <c r="F530" s="52" t="n">
        <v>2</v>
      </c>
      <c r="G530" s="54" t="n">
        <v>1</v>
      </c>
      <c r="H530" s="54" t="n">
        <v>1</v>
      </c>
      <c r="I530" s="54" t="n">
        <v>1</v>
      </c>
      <c r="J530" s="54" t="n">
        <v>0</v>
      </c>
      <c r="K530" s="54" t="n">
        <v>21.8644238</v>
      </c>
      <c r="L530" s="54" t="n">
        <v>0</v>
      </c>
      <c r="M530" s="54" t="n">
        <v>-4.68622208</v>
      </c>
      <c r="N530" s="54" t="n">
        <v>0.300034583</v>
      </c>
      <c r="O530" s="54" t="n">
        <v>-16.0965767</v>
      </c>
      <c r="P530" s="52" t="inlineStr">
        <is>
          <t>-</t>
        </is>
      </c>
      <c r="Q530" s="52" t="inlineStr">
        <is>
          <t>Plain</t>
        </is>
      </c>
      <c r="R530" s="54" t="n">
        <v>0.5</v>
      </c>
      <c r="S530" s="54" t="n">
        <v>0</v>
      </c>
      <c r="T530" s="54" t="n">
        <v>0.2</v>
      </c>
      <c r="U530" s="54" t="n">
        <v>0</v>
      </c>
      <c r="V530" s="52" t="inlineStr">
        <is>
          <t>No</t>
        </is>
      </c>
      <c r="W530" s="52" t="inlineStr">
        <is>
          <t>Yes</t>
        </is>
      </c>
      <c r="X530" s="52" t="inlineStr">
        <is>
          <t>-</t>
        </is>
      </c>
      <c r="Y530" s="52" t="inlineStr">
        <is>
          <t>Spruce = cylinder trunk + drooping cone whorls</t>
        </is>
      </c>
    </row>
    <row r="531" outlineLevel="1">
      <c r="A531" s="52" t="inlineStr">
        <is>
          <t>ENV-403</t>
        </is>
      </c>
      <c r="B531" s="52" t="inlineStr">
        <is>
          <t>Environment</t>
        </is>
      </c>
      <c r="C531" s="58" t="inlineStr">
        <is>
          <t>Cylinder</t>
        </is>
      </c>
      <c r="D531" s="62" t="inlineStr">
        <is>
          <t>Pine trunk</t>
        </is>
      </c>
      <c r="E531" s="52" t="inlineStr">
        <is>
          <t>ENV-402</t>
        </is>
      </c>
      <c r="F531" s="52" t="n">
        <v>3</v>
      </c>
      <c r="G531" s="54" t="n">
        <v>0.215734169</v>
      </c>
      <c r="H531" s="54" t="n">
        <v>0.215734169</v>
      </c>
      <c r="I531" s="54" t="n">
        <v>2.94638515</v>
      </c>
      <c r="J531" s="54" t="n">
        <v>90</v>
      </c>
      <c r="K531" s="54" t="n">
        <v>0</v>
      </c>
      <c r="L531" s="54" t="n">
        <v>0</v>
      </c>
      <c r="M531" s="54" t="n">
        <v>0</v>
      </c>
      <c r="N531" s="54" t="n">
        <v>1.47319257</v>
      </c>
      <c r="O531" s="54" t="n">
        <v>0</v>
      </c>
      <c r="P531" s="52" t="inlineStr">
        <is>
          <t>Gouraud</t>
        </is>
      </c>
      <c r="Q531" s="52" t="inlineStr">
        <is>
          <t>Bark</t>
        </is>
      </c>
      <c r="R531" s="54" t="n">
        <v>0.9</v>
      </c>
      <c r="S531" s="54" t="n">
        <v>0</v>
      </c>
      <c r="T531" s="54" t="n">
        <v>0.18</v>
      </c>
      <c r="U531" s="54" t="n">
        <v>0</v>
      </c>
      <c r="V531" s="52" t="inlineStr">
        <is>
          <t>Yes</t>
        </is>
      </c>
      <c r="W531" s="52" t="inlineStr">
        <is>
          <t>Yes</t>
        </is>
      </c>
      <c r="X531" s="52" t="inlineStr">
        <is>
          <t>-</t>
        </is>
      </c>
      <c r="Y531" s="52" t="inlineStr">
        <is>
          <t>Trunk</t>
        </is>
      </c>
    </row>
    <row r="532" outlineLevel="1">
      <c r="A532" s="52" t="inlineStr">
        <is>
          <t>ENV-404</t>
        </is>
      </c>
      <c r="B532" s="52" t="inlineStr">
        <is>
          <t>Environment</t>
        </is>
      </c>
      <c r="C532" s="61" t="inlineStr">
        <is>
          <t>Cone</t>
        </is>
      </c>
      <c r="D532" s="62" t="inlineStr">
        <is>
          <t>Pine crown</t>
        </is>
      </c>
      <c r="E532" s="52" t="inlineStr">
        <is>
          <t>ENV-402</t>
        </is>
      </c>
      <c r="F532" s="52" t="n">
        <v>3</v>
      </c>
      <c r="G532" s="54" t="n">
        <v>2.25447965</v>
      </c>
      <c r="H532" s="54" t="n">
        <v>2.13512468</v>
      </c>
      <c r="I532" s="54" t="n">
        <v>0.9940217730000001</v>
      </c>
      <c r="J532" s="54" t="n">
        <v>-95.576622</v>
      </c>
      <c r="K532" s="54" t="n">
        <v>23.0938625</v>
      </c>
      <c r="L532" s="54" t="n">
        <v>4.98776436</v>
      </c>
      <c r="M532" s="54" t="n">
        <v>0.0098250322</v>
      </c>
      <c r="N532" s="54" t="n">
        <v>1.09701085</v>
      </c>
      <c r="O532" s="54" t="n">
        <v>0.0358241498</v>
      </c>
      <c r="P532" s="52" t="inlineStr">
        <is>
          <t>Gouraud</t>
        </is>
      </c>
      <c r="Q532" s="52" t="inlineStr">
        <is>
          <t>Foliage</t>
        </is>
      </c>
      <c r="R532" s="54" t="n">
        <v>0.75</v>
      </c>
      <c r="S532" s="54" t="n">
        <v>0</v>
      </c>
      <c r="T532" s="54" t="n">
        <v>0.11</v>
      </c>
      <c r="U532" s="54" t="n">
        <v>0</v>
      </c>
      <c r="V532" s="52" t="inlineStr">
        <is>
          <t>Yes</t>
        </is>
      </c>
      <c r="W532" s="52" t="inlineStr">
        <is>
          <t>Yes</t>
        </is>
      </c>
      <c r="X532" s="52" t="inlineStr">
        <is>
          <t>-</t>
        </is>
      </c>
      <c r="Y532" s="52" t="inlineStr">
        <is>
          <t>Branch whorl (cone, apex up)</t>
        </is>
      </c>
    </row>
    <row r="533" outlineLevel="1">
      <c r="A533" s="52" t="inlineStr">
        <is>
          <t>ENV-405</t>
        </is>
      </c>
      <c r="B533" s="52" t="inlineStr">
        <is>
          <t>Environment</t>
        </is>
      </c>
      <c r="C533" s="61" t="inlineStr">
        <is>
          <t>Cone</t>
        </is>
      </c>
      <c r="D533" s="62" t="inlineStr">
        <is>
          <t>Pine crown</t>
        </is>
      </c>
      <c r="E533" s="52" t="inlineStr">
        <is>
          <t>ENV-402</t>
        </is>
      </c>
      <c r="F533" s="52" t="n">
        <v>3</v>
      </c>
      <c r="G533" s="54" t="n">
        <v>2.06901479</v>
      </c>
      <c r="H533" s="54" t="n">
        <v>2.17023277</v>
      </c>
      <c r="I533" s="54" t="n">
        <v>1.0519377</v>
      </c>
      <c r="J533" s="54" t="n">
        <v>-87.7743378</v>
      </c>
      <c r="K533" s="54" t="n">
        <v>309.501495</v>
      </c>
      <c r="L533" s="54" t="n">
        <v>-1.82643414</v>
      </c>
      <c r="M533" s="54" t="n">
        <v>-0.0129303634</v>
      </c>
      <c r="N533" s="54" t="n">
        <v>1.70538139</v>
      </c>
      <c r="O533" s="54" t="n">
        <v>-0.009071992710000001</v>
      </c>
      <c r="P533" s="52" t="inlineStr">
        <is>
          <t>Gouraud</t>
        </is>
      </c>
      <c r="Q533" s="52" t="inlineStr">
        <is>
          <t>Foliage</t>
        </is>
      </c>
      <c r="R533" s="54" t="n">
        <v>0.75</v>
      </c>
      <c r="S533" s="54" t="n">
        <v>0</v>
      </c>
      <c r="T533" s="54" t="n">
        <v>0.11</v>
      </c>
      <c r="U533" s="54" t="n">
        <v>0</v>
      </c>
      <c r="V533" s="52" t="inlineStr">
        <is>
          <t>Yes</t>
        </is>
      </c>
      <c r="W533" s="52" t="inlineStr">
        <is>
          <t>Yes</t>
        </is>
      </c>
      <c r="X533" s="52" t="inlineStr">
        <is>
          <t>-</t>
        </is>
      </c>
      <c r="Y533" s="52" t="inlineStr">
        <is>
          <t>Branch whorl (cone, apex up)</t>
        </is>
      </c>
    </row>
    <row r="534" outlineLevel="1">
      <c r="A534" s="52" t="inlineStr">
        <is>
          <t>ENV-406</t>
        </is>
      </c>
      <c r="B534" s="52" t="inlineStr">
        <is>
          <t>Environment</t>
        </is>
      </c>
      <c r="C534" s="61" t="inlineStr">
        <is>
          <t>Cone</t>
        </is>
      </c>
      <c r="D534" s="62" t="inlineStr">
        <is>
          <t>Pine crown</t>
        </is>
      </c>
      <c r="E534" s="52" t="inlineStr">
        <is>
          <t>ENV-402</t>
        </is>
      </c>
      <c r="F534" s="52" t="n">
        <v>3</v>
      </c>
      <c r="G534" s="54" t="n">
        <v>1.75353634</v>
      </c>
      <c r="H534" s="54" t="n">
        <v>1.64179063</v>
      </c>
      <c r="I534" s="54" t="n">
        <v>0.758697629</v>
      </c>
      <c r="J534" s="54" t="n">
        <v>-94.89498140000001</v>
      </c>
      <c r="K534" s="54" t="n">
        <v>55.9389496</v>
      </c>
      <c r="L534" s="54" t="n">
        <v>-4.95132542</v>
      </c>
      <c r="M534" s="54" t="n">
        <v>-0.0110752154</v>
      </c>
      <c r="N534" s="54" t="n">
        <v>2.06057096</v>
      </c>
      <c r="O534" s="54" t="n">
        <v>0.0105367899</v>
      </c>
      <c r="P534" s="52" t="inlineStr">
        <is>
          <t>Gouraud</t>
        </is>
      </c>
      <c r="Q534" s="52" t="inlineStr">
        <is>
          <t>Foliage</t>
        </is>
      </c>
      <c r="R534" s="54" t="n">
        <v>0.75</v>
      </c>
      <c r="S534" s="54" t="n">
        <v>0</v>
      </c>
      <c r="T534" s="54" t="n">
        <v>0.11</v>
      </c>
      <c r="U534" s="54" t="n">
        <v>0</v>
      </c>
      <c r="V534" s="52" t="inlineStr">
        <is>
          <t>Yes</t>
        </is>
      </c>
      <c r="W534" s="52" t="inlineStr">
        <is>
          <t>Yes</t>
        </is>
      </c>
      <c r="X534" s="52" t="inlineStr">
        <is>
          <t>-</t>
        </is>
      </c>
      <c r="Y534" s="52" t="inlineStr">
        <is>
          <t>Branch whorl (cone, apex up)</t>
        </is>
      </c>
    </row>
    <row r="535" outlineLevel="1">
      <c r="A535" s="52" t="inlineStr">
        <is>
          <t>ENV-407</t>
        </is>
      </c>
      <c r="B535" s="52" t="inlineStr">
        <is>
          <t>Environment</t>
        </is>
      </c>
      <c r="C535" s="61" t="inlineStr">
        <is>
          <t>Cone</t>
        </is>
      </c>
      <c r="D535" s="62" t="inlineStr">
        <is>
          <t>Pine crown</t>
        </is>
      </c>
      <c r="E535" s="52" t="inlineStr">
        <is>
          <t>ENV-402</t>
        </is>
      </c>
      <c r="F535" s="52" t="n">
        <v>3</v>
      </c>
      <c r="G535" s="54" t="n">
        <v>1.23028171</v>
      </c>
      <c r="H535" s="54" t="n">
        <v>1.19797623</v>
      </c>
      <c r="I535" s="54" t="n">
        <v>0.626220822</v>
      </c>
      <c r="J535" s="54" t="n">
        <v>-85.5505981</v>
      </c>
      <c r="K535" s="54" t="n">
        <v>102.89119</v>
      </c>
      <c r="L535" s="54" t="n">
        <v>-2.53221202</v>
      </c>
      <c r="M535" s="54" t="n">
        <v>0.0119903609</v>
      </c>
      <c r="N535" s="54" t="n">
        <v>2.47049928</v>
      </c>
      <c r="O535" s="54" t="n">
        <v>0.0366208777</v>
      </c>
      <c r="P535" s="52" t="inlineStr">
        <is>
          <t>Gouraud</t>
        </is>
      </c>
      <c r="Q535" s="52" t="inlineStr">
        <is>
          <t>Foliage</t>
        </is>
      </c>
      <c r="R535" s="54" t="n">
        <v>0.75</v>
      </c>
      <c r="S535" s="54" t="n">
        <v>0</v>
      </c>
      <c r="T535" s="54" t="n">
        <v>0.11</v>
      </c>
      <c r="U535" s="54" t="n">
        <v>0</v>
      </c>
      <c r="V535" s="52" t="inlineStr">
        <is>
          <t>Yes</t>
        </is>
      </c>
      <c r="W535" s="52" t="inlineStr">
        <is>
          <t>Yes</t>
        </is>
      </c>
      <c r="X535" s="52" t="inlineStr">
        <is>
          <t>-</t>
        </is>
      </c>
      <c r="Y535" s="52" t="inlineStr">
        <is>
          <t>Branch whorl (cone, apex up)</t>
        </is>
      </c>
    </row>
    <row r="536" outlineLevel="1">
      <c r="A536" s="52" t="inlineStr">
        <is>
          <t>ENV-408</t>
        </is>
      </c>
      <c r="B536" s="52" t="inlineStr">
        <is>
          <t>Environment</t>
        </is>
      </c>
      <c r="C536" s="61" t="inlineStr">
        <is>
          <t>Cone</t>
        </is>
      </c>
      <c r="D536" s="62" t="inlineStr">
        <is>
          <t>Pine crown</t>
        </is>
      </c>
      <c r="E536" s="52" t="inlineStr">
        <is>
          <t>ENV-402</t>
        </is>
      </c>
      <c r="F536" s="52" t="n">
        <v>3</v>
      </c>
      <c r="G536" s="54" t="n">
        <v>0.9002159830000001</v>
      </c>
      <c r="H536" s="54" t="n">
        <v>0.827188432</v>
      </c>
      <c r="I536" s="54" t="n">
        <v>0.402484626</v>
      </c>
      <c r="J536" s="54" t="n">
        <v>-90.43843080000001</v>
      </c>
      <c r="K536" s="54" t="n">
        <v>331.363251</v>
      </c>
      <c r="L536" s="54" t="n">
        <v>-3.86405253</v>
      </c>
      <c r="M536" s="54" t="n">
        <v>-0.00593746826</v>
      </c>
      <c r="N536" s="54" t="n">
        <v>2.81887412</v>
      </c>
      <c r="O536" s="54" t="n">
        <v>0.00420238823</v>
      </c>
      <c r="P536" s="52" t="inlineStr">
        <is>
          <t>Gouraud</t>
        </is>
      </c>
      <c r="Q536" s="52" t="inlineStr">
        <is>
          <t>Foliage</t>
        </is>
      </c>
      <c r="R536" s="54" t="n">
        <v>0.75</v>
      </c>
      <c r="S536" s="54" t="n">
        <v>0</v>
      </c>
      <c r="T536" s="54" t="n">
        <v>0.11</v>
      </c>
      <c r="U536" s="54" t="n">
        <v>0</v>
      </c>
      <c r="V536" s="52" t="inlineStr">
        <is>
          <t>Yes</t>
        </is>
      </c>
      <c r="W536" s="52" t="inlineStr">
        <is>
          <t>Yes</t>
        </is>
      </c>
      <c r="X536" s="52" t="inlineStr">
        <is>
          <t>-</t>
        </is>
      </c>
      <c r="Y536" s="52" t="inlineStr">
        <is>
          <t>Branch whorl (cone, apex up)</t>
        </is>
      </c>
    </row>
    <row r="537" outlineLevel="1">
      <c r="A537" s="52" t="inlineStr">
        <is>
          <t>ENV-409</t>
        </is>
      </c>
      <c r="B537" s="52" t="inlineStr">
        <is>
          <t>Environment</t>
        </is>
      </c>
      <c r="C537" s="61" t="inlineStr">
        <is>
          <t>Cone</t>
        </is>
      </c>
      <c r="D537" s="62" t="inlineStr">
        <is>
          <t>Pine crown</t>
        </is>
      </c>
      <c r="E537" s="52" t="inlineStr">
        <is>
          <t>ENV-402</t>
        </is>
      </c>
      <c r="F537" s="52" t="n">
        <v>3</v>
      </c>
      <c r="G537" s="54" t="n">
        <v>0.542206049</v>
      </c>
      <c r="H537" s="54" t="n">
        <v>0.567976356</v>
      </c>
      <c r="I537" s="54" t="n">
        <v>0.9248945119999999</v>
      </c>
      <c r="J537" s="54" t="n">
        <v>-95.62629699999999</v>
      </c>
      <c r="K537" s="54" t="n">
        <v>207.975327</v>
      </c>
      <c r="L537" s="54" t="n">
        <v>3.31736088</v>
      </c>
      <c r="M537" s="54" t="n">
        <v>-0.0145368613</v>
      </c>
      <c r="N537" s="54" t="n">
        <v>3.52883244</v>
      </c>
      <c r="O537" s="54" t="n">
        <v>0.0124150217</v>
      </c>
      <c r="P537" s="52" t="inlineStr">
        <is>
          <t>Gouraud</t>
        </is>
      </c>
      <c r="Q537" s="52" t="inlineStr">
        <is>
          <t>Foliage</t>
        </is>
      </c>
      <c r="R537" s="54" t="n">
        <v>0.75</v>
      </c>
      <c r="S537" s="54" t="n">
        <v>0</v>
      </c>
      <c r="T537" s="54" t="n">
        <v>0.11</v>
      </c>
      <c r="U537" s="54" t="n">
        <v>0</v>
      </c>
      <c r="V537" s="52" t="inlineStr">
        <is>
          <t>Yes</t>
        </is>
      </c>
      <c r="W537" s="52" t="inlineStr">
        <is>
          <t>Yes</t>
        </is>
      </c>
      <c r="X537" s="52" t="inlineStr">
        <is>
          <t>-</t>
        </is>
      </c>
      <c r="Y537" s="52" t="inlineStr">
        <is>
          <t>Branch whorl (cone, apex up)</t>
        </is>
      </c>
    </row>
    <row r="538" outlineLevel="1">
      <c r="A538" s="52" t="inlineStr">
        <is>
          <t>ENV-410</t>
        </is>
      </c>
      <c r="B538" s="52" t="inlineStr">
        <is>
          <t>Environment</t>
        </is>
      </c>
      <c r="C538" s="53" t="inlineStr">
        <is>
          <t>Group</t>
        </is>
      </c>
      <c r="D538" s="57" t="inlineStr">
        <is>
          <t>Forest patch</t>
        </is>
      </c>
      <c r="E538" s="52" t="inlineStr">
        <is>
          <t>ENV-00</t>
        </is>
      </c>
      <c r="F538" s="52" t="n">
        <v>1</v>
      </c>
      <c r="G538" s="54" t="n">
        <v>1</v>
      </c>
      <c r="H538" s="54" t="n">
        <v>1</v>
      </c>
      <c r="I538" s="54" t="n">
        <v>1</v>
      </c>
      <c r="J538" s="54" t="n">
        <v>0</v>
      </c>
      <c r="K538" s="54" t="n">
        <v>0</v>
      </c>
      <c r="L538" s="54" t="n">
        <v>0</v>
      </c>
      <c r="M538" s="54" t="n">
        <v>0</v>
      </c>
      <c r="N538" s="54" t="n">
        <v>0</v>
      </c>
      <c r="O538" s="54" t="n">
        <v>0</v>
      </c>
      <c r="P538" s="52" t="inlineStr">
        <is>
          <t>-</t>
        </is>
      </c>
      <c r="Q538" s="52" t="inlineStr">
        <is>
          <t>Plain</t>
        </is>
      </c>
      <c r="R538" s="54" t="n">
        <v>0.5</v>
      </c>
      <c r="S538" s="54" t="n">
        <v>0</v>
      </c>
      <c r="T538" s="54" t="n">
        <v>0.2</v>
      </c>
      <c r="U538" s="54" t="n">
        <v>0</v>
      </c>
      <c r="V538" s="52" t="inlineStr">
        <is>
          <t>No</t>
        </is>
      </c>
      <c r="W538" s="52" t="inlineStr">
        <is>
          <t>Yes</t>
        </is>
      </c>
      <c r="X538" s="52" t="inlineStr">
        <is>
          <t>-</t>
        </is>
      </c>
      <c r="Y538" s="52" t="inlineStr">
        <is>
          <t>Cluster of pines and round trees</t>
        </is>
      </c>
    </row>
    <row r="539" outlineLevel="1">
      <c r="A539" s="52" t="inlineStr">
        <is>
          <t>ENV-411</t>
        </is>
      </c>
      <c r="B539" s="52" t="inlineStr">
        <is>
          <t>Environment</t>
        </is>
      </c>
      <c r="C539" s="53" t="inlineStr">
        <is>
          <t>Group</t>
        </is>
      </c>
      <c r="D539" s="60" t="inlineStr">
        <is>
          <t>Pine</t>
        </is>
      </c>
      <c r="E539" s="52" t="inlineStr">
        <is>
          <t>ENV-410</t>
        </is>
      </c>
      <c r="F539" s="52" t="n">
        <v>2</v>
      </c>
      <c r="G539" s="54" t="n">
        <v>1</v>
      </c>
      <c r="H539" s="54" t="n">
        <v>1</v>
      </c>
      <c r="I539" s="54" t="n">
        <v>1</v>
      </c>
      <c r="J539" s="54" t="n">
        <v>0</v>
      </c>
      <c r="K539" s="54" t="n">
        <v>55.3463326</v>
      </c>
      <c r="L539" s="54" t="n">
        <v>0</v>
      </c>
      <c r="M539" s="54" t="n">
        <v>-15.5057096</v>
      </c>
      <c r="N539" s="54" t="n">
        <v>0.0273074452</v>
      </c>
      <c r="O539" s="54" t="n">
        <v>-3.76946664</v>
      </c>
      <c r="P539" s="52" t="inlineStr">
        <is>
          <t>-</t>
        </is>
      </c>
      <c r="Q539" s="52" t="inlineStr">
        <is>
          <t>Plain</t>
        </is>
      </c>
      <c r="R539" s="54" t="n">
        <v>0.5</v>
      </c>
      <c r="S539" s="54" t="n">
        <v>0</v>
      </c>
      <c r="T539" s="54" t="n">
        <v>0.2</v>
      </c>
      <c r="U539" s="54" t="n">
        <v>0</v>
      </c>
      <c r="V539" s="52" t="inlineStr">
        <is>
          <t>No</t>
        </is>
      </c>
      <c r="W539" s="52" t="inlineStr">
        <is>
          <t>Yes</t>
        </is>
      </c>
      <c r="X539" s="52" t="inlineStr">
        <is>
          <t>-</t>
        </is>
      </c>
      <c r="Y539" s="52" t="inlineStr">
        <is>
          <t>Spruce = cylinder trunk + drooping cone whorls</t>
        </is>
      </c>
    </row>
    <row r="540" outlineLevel="1">
      <c r="A540" s="52" t="inlineStr">
        <is>
          <t>ENV-412</t>
        </is>
      </c>
      <c r="B540" s="52" t="inlineStr">
        <is>
          <t>Environment</t>
        </is>
      </c>
      <c r="C540" s="58" t="inlineStr">
        <is>
          <t>Cylinder</t>
        </is>
      </c>
      <c r="D540" s="62" t="inlineStr">
        <is>
          <t>Pine trunk</t>
        </is>
      </c>
      <c r="E540" s="52" t="inlineStr">
        <is>
          <t>ENV-411</t>
        </is>
      </c>
      <c r="F540" s="52" t="n">
        <v>3</v>
      </c>
      <c r="G540" s="54" t="n">
        <v>0.187698022</v>
      </c>
      <c r="H540" s="54" t="n">
        <v>0.187698022</v>
      </c>
      <c r="I540" s="54" t="n">
        <v>2.44796467</v>
      </c>
      <c r="J540" s="54" t="n">
        <v>90</v>
      </c>
      <c r="K540" s="54" t="n">
        <v>0</v>
      </c>
      <c r="L540" s="54" t="n">
        <v>0</v>
      </c>
      <c r="M540" s="54" t="n">
        <v>0</v>
      </c>
      <c r="N540" s="54" t="n">
        <v>1.22398233</v>
      </c>
      <c r="O540" s="54" t="n">
        <v>0</v>
      </c>
      <c r="P540" s="52" t="inlineStr">
        <is>
          <t>Gouraud</t>
        </is>
      </c>
      <c r="Q540" s="52" t="inlineStr">
        <is>
          <t>Bark</t>
        </is>
      </c>
      <c r="R540" s="54" t="n">
        <v>0.9</v>
      </c>
      <c r="S540" s="54" t="n">
        <v>0</v>
      </c>
      <c r="T540" s="54" t="n">
        <v>0.18</v>
      </c>
      <c r="U540" s="54" t="n">
        <v>0</v>
      </c>
      <c r="V540" s="52" t="inlineStr">
        <is>
          <t>Yes</t>
        </is>
      </c>
      <c r="W540" s="52" t="inlineStr">
        <is>
          <t>Yes</t>
        </is>
      </c>
      <c r="X540" s="52" t="inlineStr">
        <is>
          <t>-</t>
        </is>
      </c>
      <c r="Y540" s="52" t="inlineStr">
        <is>
          <t>Trunk</t>
        </is>
      </c>
    </row>
    <row r="541" outlineLevel="1">
      <c r="A541" s="52" t="inlineStr">
        <is>
          <t>ENV-413</t>
        </is>
      </c>
      <c r="B541" s="52" t="inlineStr">
        <is>
          <t>Environment</t>
        </is>
      </c>
      <c r="C541" s="61" t="inlineStr">
        <is>
          <t>Cone</t>
        </is>
      </c>
      <c r="D541" s="62" t="inlineStr">
        <is>
          <t>Pine crown</t>
        </is>
      </c>
      <c r="E541" s="52" t="inlineStr">
        <is>
          <t>ENV-411</t>
        </is>
      </c>
      <c r="F541" s="52" t="n">
        <v>3</v>
      </c>
      <c r="G541" s="54" t="n">
        <v>1.96956587</v>
      </c>
      <c r="H541" s="54" t="n">
        <v>2.15025091</v>
      </c>
      <c r="I541" s="54" t="n">
        <v>0.838807881</v>
      </c>
      <c r="J541" s="54" t="n">
        <v>-90.8718872</v>
      </c>
      <c r="K541" s="54" t="n">
        <v>307.573792</v>
      </c>
      <c r="L541" s="54" t="n">
        <v>-2.05075622</v>
      </c>
      <c r="M541" s="54" t="n">
        <v>0.00459140167</v>
      </c>
      <c r="N541" s="54" t="n">
        <v>1.01940393</v>
      </c>
      <c r="O541" s="54" t="n">
        <v>-0.0311558321</v>
      </c>
      <c r="P541" s="52" t="inlineStr">
        <is>
          <t>Gouraud</t>
        </is>
      </c>
      <c r="Q541" s="52" t="inlineStr">
        <is>
          <t>Foliage</t>
        </is>
      </c>
      <c r="R541" s="54" t="n">
        <v>0.75</v>
      </c>
      <c r="S541" s="54" t="n">
        <v>0</v>
      </c>
      <c r="T541" s="54" t="n">
        <v>0.11</v>
      </c>
      <c r="U541" s="54" t="n">
        <v>0</v>
      </c>
      <c r="V541" s="52" t="inlineStr">
        <is>
          <t>Yes</t>
        </is>
      </c>
      <c r="W541" s="52" t="inlineStr">
        <is>
          <t>Yes</t>
        </is>
      </c>
      <c r="X541" s="52" t="inlineStr">
        <is>
          <t>-</t>
        </is>
      </c>
      <c r="Y541" s="52" t="inlineStr">
        <is>
          <t>Branch whorl (cone, apex up)</t>
        </is>
      </c>
    </row>
    <row r="542" outlineLevel="1">
      <c r="A542" s="52" t="inlineStr">
        <is>
          <t>ENV-414</t>
        </is>
      </c>
      <c r="B542" s="52" t="inlineStr">
        <is>
          <t>Environment</t>
        </is>
      </c>
      <c r="C542" s="61" t="inlineStr">
        <is>
          <t>Cone</t>
        </is>
      </c>
      <c r="D542" s="62" t="inlineStr">
        <is>
          <t>Pine crown</t>
        </is>
      </c>
      <c r="E542" s="52" t="inlineStr">
        <is>
          <t>ENV-411</t>
        </is>
      </c>
      <c r="F542" s="52" t="n">
        <v>3</v>
      </c>
      <c r="G542" s="54" t="n">
        <v>1.70011652</v>
      </c>
      <c r="H542" s="54" t="n">
        <v>1.68277037</v>
      </c>
      <c r="I542" s="54" t="n">
        <v>0.862817824</v>
      </c>
      <c r="J542" s="54" t="n">
        <v>-89.0598755</v>
      </c>
      <c r="K542" s="54" t="n">
        <v>134.471802</v>
      </c>
      <c r="L542" s="54" t="n">
        <v>5.64916611</v>
      </c>
      <c r="M542" s="54" t="n">
        <v>0.0292878449</v>
      </c>
      <c r="N542" s="54" t="n">
        <v>1.49373055</v>
      </c>
      <c r="O542" s="54" t="n">
        <v>-0.0259728283</v>
      </c>
      <c r="P542" s="52" t="inlineStr">
        <is>
          <t>Gouraud</t>
        </is>
      </c>
      <c r="Q542" s="52" t="inlineStr">
        <is>
          <t>Foliage</t>
        </is>
      </c>
      <c r="R542" s="54" t="n">
        <v>0.75</v>
      </c>
      <c r="S542" s="54" t="n">
        <v>0</v>
      </c>
      <c r="T542" s="54" t="n">
        <v>0.11</v>
      </c>
      <c r="U542" s="54" t="n">
        <v>0</v>
      </c>
      <c r="V542" s="52" t="inlineStr">
        <is>
          <t>Yes</t>
        </is>
      </c>
      <c r="W542" s="52" t="inlineStr">
        <is>
          <t>Yes</t>
        </is>
      </c>
      <c r="X542" s="52" t="inlineStr">
        <is>
          <t>-</t>
        </is>
      </c>
      <c r="Y542" s="52" t="inlineStr">
        <is>
          <t>Branch whorl (cone, apex up)</t>
        </is>
      </c>
    </row>
    <row r="543" outlineLevel="1">
      <c r="A543" s="52" t="inlineStr">
        <is>
          <t>ENV-415</t>
        </is>
      </c>
      <c r="B543" s="52" t="inlineStr">
        <is>
          <t>Environment</t>
        </is>
      </c>
      <c r="C543" s="61" t="inlineStr">
        <is>
          <t>Cone</t>
        </is>
      </c>
      <c r="D543" s="62" t="inlineStr">
        <is>
          <t>Pine crown</t>
        </is>
      </c>
      <c r="E543" s="52" t="inlineStr">
        <is>
          <t>ENV-411</t>
        </is>
      </c>
      <c r="F543" s="52" t="n">
        <v>3</v>
      </c>
      <c r="G543" s="54" t="n">
        <v>1.44844961</v>
      </c>
      <c r="H543" s="54" t="n">
        <v>1.56129098</v>
      </c>
      <c r="I543" s="54" t="n">
        <v>0.628911018</v>
      </c>
      <c r="J543" s="54" t="n">
        <v>-95.1976624</v>
      </c>
      <c r="K543" s="54" t="n">
        <v>185.313782</v>
      </c>
      <c r="L543" s="54" t="n">
        <v>5.38670921</v>
      </c>
      <c r="M543" s="54" t="n">
        <v>-0.00525105</v>
      </c>
      <c r="N543" s="54" t="n">
        <v>1.77717829</v>
      </c>
      <c r="O543" s="54" t="n">
        <v>-0.00371300802</v>
      </c>
      <c r="P543" s="52" t="inlineStr">
        <is>
          <t>Gouraud</t>
        </is>
      </c>
      <c r="Q543" s="52" t="inlineStr">
        <is>
          <t>Foliage</t>
        </is>
      </c>
      <c r="R543" s="54" t="n">
        <v>0.75</v>
      </c>
      <c r="S543" s="54" t="n">
        <v>0</v>
      </c>
      <c r="T543" s="54" t="n">
        <v>0.11</v>
      </c>
      <c r="U543" s="54" t="n">
        <v>0</v>
      </c>
      <c r="V543" s="52" t="inlineStr">
        <is>
          <t>Yes</t>
        </is>
      </c>
      <c r="W543" s="52" t="inlineStr">
        <is>
          <t>Yes</t>
        </is>
      </c>
      <c r="X543" s="52" t="inlineStr">
        <is>
          <t>-</t>
        </is>
      </c>
      <c r="Y543" s="52" t="inlineStr">
        <is>
          <t>Branch whorl (cone, apex up)</t>
        </is>
      </c>
    </row>
    <row r="544" outlineLevel="1">
      <c r="A544" s="52" t="inlineStr">
        <is>
          <t>ENV-416</t>
        </is>
      </c>
      <c r="B544" s="52" t="inlineStr">
        <is>
          <t>Environment</t>
        </is>
      </c>
      <c r="C544" s="61" t="inlineStr">
        <is>
          <t>Cone</t>
        </is>
      </c>
      <c r="D544" s="62" t="inlineStr">
        <is>
          <t>Pine crown</t>
        </is>
      </c>
      <c r="E544" s="52" t="inlineStr">
        <is>
          <t>ENV-411</t>
        </is>
      </c>
      <c r="F544" s="52" t="n">
        <v>3</v>
      </c>
      <c r="G544" s="54" t="n">
        <v>0.991400003</v>
      </c>
      <c r="H544" s="54" t="n">
        <v>0.8993653660000001</v>
      </c>
      <c r="I544" s="54" t="n">
        <v>0.506705761</v>
      </c>
      <c r="J544" s="54" t="n">
        <v>-85.56931299999999</v>
      </c>
      <c r="K544" s="54" t="n">
        <v>168.962692</v>
      </c>
      <c r="L544" s="54" t="n">
        <v>2.8501606</v>
      </c>
      <c r="M544" s="54" t="n">
        <v>0.0207563601</v>
      </c>
      <c r="N544" s="54" t="n">
        <v>2.09601593</v>
      </c>
      <c r="O544" s="54" t="n">
        <v>-0.0188555755</v>
      </c>
      <c r="P544" s="52" t="inlineStr">
        <is>
          <t>Gouraud</t>
        </is>
      </c>
      <c r="Q544" s="52" t="inlineStr">
        <is>
          <t>Foliage</t>
        </is>
      </c>
      <c r="R544" s="54" t="n">
        <v>0.75</v>
      </c>
      <c r="S544" s="54" t="n">
        <v>0</v>
      </c>
      <c r="T544" s="54" t="n">
        <v>0.11</v>
      </c>
      <c r="U544" s="54" t="n">
        <v>0</v>
      </c>
      <c r="V544" s="52" t="inlineStr">
        <is>
          <t>Yes</t>
        </is>
      </c>
      <c r="W544" s="52" t="inlineStr">
        <is>
          <t>Yes</t>
        </is>
      </c>
      <c r="X544" s="52" t="inlineStr">
        <is>
          <t>-</t>
        </is>
      </c>
      <c r="Y544" s="52" t="inlineStr">
        <is>
          <t>Branch whorl (cone, apex up)</t>
        </is>
      </c>
    </row>
    <row r="545" outlineLevel="1">
      <c r="A545" s="52" t="inlineStr">
        <is>
          <t>ENV-417</t>
        </is>
      </c>
      <c r="B545" s="52" t="inlineStr">
        <is>
          <t>Environment</t>
        </is>
      </c>
      <c r="C545" s="61" t="inlineStr">
        <is>
          <t>Cone</t>
        </is>
      </c>
      <c r="D545" s="62" t="inlineStr">
        <is>
          <t>Pine crown</t>
        </is>
      </c>
      <c r="E545" s="52" t="inlineStr">
        <is>
          <t>ENV-411</t>
        </is>
      </c>
      <c r="F545" s="52" t="n">
        <v>3</v>
      </c>
      <c r="G545" s="54" t="n">
        <v>0.78962481</v>
      </c>
      <c r="H545" s="54" t="n">
        <v>0.859942734</v>
      </c>
      <c r="I545" s="54" t="n">
        <v>0.41097638</v>
      </c>
      <c r="J545" s="54" t="n">
        <v>-86.0489731</v>
      </c>
      <c r="K545" s="54" t="n">
        <v>242.897263</v>
      </c>
      <c r="L545" s="54" t="n">
        <v>1.25295258</v>
      </c>
      <c r="M545" s="54" t="n">
        <v>-0.00989558175</v>
      </c>
      <c r="N545" s="54" t="n">
        <v>2.41538572</v>
      </c>
      <c r="O545" s="54" t="n">
        <v>0.0207852758</v>
      </c>
      <c r="P545" s="52" t="inlineStr">
        <is>
          <t>Gouraud</t>
        </is>
      </c>
      <c r="Q545" s="52" t="inlineStr">
        <is>
          <t>Foliage</t>
        </is>
      </c>
      <c r="R545" s="54" t="n">
        <v>0.75</v>
      </c>
      <c r="S545" s="54" t="n">
        <v>0</v>
      </c>
      <c r="T545" s="54" t="n">
        <v>0.11</v>
      </c>
      <c r="U545" s="54" t="n">
        <v>0</v>
      </c>
      <c r="V545" s="52" t="inlineStr">
        <is>
          <t>Yes</t>
        </is>
      </c>
      <c r="W545" s="52" t="inlineStr">
        <is>
          <t>Yes</t>
        </is>
      </c>
      <c r="X545" s="52" t="inlineStr">
        <is>
          <t>-</t>
        </is>
      </c>
      <c r="Y545" s="52" t="inlineStr">
        <is>
          <t>Branch whorl (cone, apex up)</t>
        </is>
      </c>
    </row>
    <row r="546" outlineLevel="1">
      <c r="A546" s="52" t="inlineStr">
        <is>
          <t>ENV-418</t>
        </is>
      </c>
      <c r="B546" s="52" t="inlineStr">
        <is>
          <t>Environment</t>
        </is>
      </c>
      <c r="C546" s="61" t="inlineStr">
        <is>
          <t>Cone</t>
        </is>
      </c>
      <c r="D546" s="62" t="inlineStr">
        <is>
          <t>Pine crown</t>
        </is>
      </c>
      <c r="E546" s="52" t="inlineStr">
        <is>
          <t>ENV-411</t>
        </is>
      </c>
      <c r="F546" s="52" t="n">
        <v>3</v>
      </c>
      <c r="G546" s="54" t="n">
        <v>0.479194909</v>
      </c>
      <c r="H546" s="54" t="n">
        <v>0.487990141</v>
      </c>
      <c r="I546" s="54" t="n">
        <v>0.737986743</v>
      </c>
      <c r="J546" s="54" t="n">
        <v>-88.3149796</v>
      </c>
      <c r="K546" s="54" t="n">
        <v>150.489075</v>
      </c>
      <c r="L546" s="54" t="n">
        <v>2.29716873</v>
      </c>
      <c r="M546" s="54" t="n">
        <v>-0.0390776582</v>
      </c>
      <c r="N546" s="54" t="n">
        <v>2.93695784</v>
      </c>
      <c r="O546" s="54" t="n">
        <v>-0.0349935815</v>
      </c>
      <c r="P546" s="52" t="inlineStr">
        <is>
          <t>Gouraud</t>
        </is>
      </c>
      <c r="Q546" s="52" t="inlineStr">
        <is>
          <t>Foliage</t>
        </is>
      </c>
      <c r="R546" s="54" t="n">
        <v>0.75</v>
      </c>
      <c r="S546" s="54" t="n">
        <v>0</v>
      </c>
      <c r="T546" s="54" t="n">
        <v>0.11</v>
      </c>
      <c r="U546" s="54" t="n">
        <v>0</v>
      </c>
      <c r="V546" s="52" t="inlineStr">
        <is>
          <t>Yes</t>
        </is>
      </c>
      <c r="W546" s="52" t="inlineStr">
        <is>
          <t>Yes</t>
        </is>
      </c>
      <c r="X546" s="52" t="inlineStr">
        <is>
          <t>-</t>
        </is>
      </c>
      <c r="Y546" s="52" t="inlineStr">
        <is>
          <t>Branch whorl (cone, apex up)</t>
        </is>
      </c>
    </row>
    <row r="547" outlineLevel="1">
      <c r="A547" s="52" t="inlineStr">
        <is>
          <t>ENV-419</t>
        </is>
      </c>
      <c r="B547" s="52" t="inlineStr">
        <is>
          <t>Environment</t>
        </is>
      </c>
      <c r="C547" s="53" t="inlineStr">
        <is>
          <t>Group</t>
        </is>
      </c>
      <c r="D547" s="60" t="inlineStr">
        <is>
          <t>Pine</t>
        </is>
      </c>
      <c r="E547" s="52" t="inlineStr">
        <is>
          <t>ENV-410</t>
        </is>
      </c>
      <c r="F547" s="52" t="n">
        <v>2</v>
      </c>
      <c r="G547" s="54" t="n">
        <v>1</v>
      </c>
      <c r="H547" s="54" t="n">
        <v>1</v>
      </c>
      <c r="I547" s="54" t="n">
        <v>1</v>
      </c>
      <c r="J547" s="54" t="n">
        <v>0</v>
      </c>
      <c r="K547" s="54" t="n">
        <v>105.154587</v>
      </c>
      <c r="L547" s="54" t="n">
        <v>0</v>
      </c>
      <c r="M547" s="54" t="n">
        <v>-14.0549431</v>
      </c>
      <c r="N547" s="54" t="n">
        <v>-0.116608165</v>
      </c>
      <c r="O547" s="54" t="n">
        <v>-5.59657669</v>
      </c>
      <c r="P547" s="52" t="inlineStr">
        <is>
          <t>-</t>
        </is>
      </c>
      <c r="Q547" s="52" t="inlineStr">
        <is>
          <t>Plain</t>
        </is>
      </c>
      <c r="R547" s="54" t="n">
        <v>0.5</v>
      </c>
      <c r="S547" s="54" t="n">
        <v>0</v>
      </c>
      <c r="T547" s="54" t="n">
        <v>0.2</v>
      </c>
      <c r="U547" s="54" t="n">
        <v>0</v>
      </c>
      <c r="V547" s="52" t="inlineStr">
        <is>
          <t>No</t>
        </is>
      </c>
      <c r="W547" s="52" t="inlineStr">
        <is>
          <t>Yes</t>
        </is>
      </c>
      <c r="X547" s="52" t="inlineStr">
        <is>
          <t>-</t>
        </is>
      </c>
      <c r="Y547" s="52" t="inlineStr">
        <is>
          <t>Spruce = cylinder trunk + drooping cone whorls</t>
        </is>
      </c>
    </row>
    <row r="548" outlineLevel="1">
      <c r="A548" s="52" t="inlineStr">
        <is>
          <t>ENV-420</t>
        </is>
      </c>
      <c r="B548" s="52" t="inlineStr">
        <is>
          <t>Environment</t>
        </is>
      </c>
      <c r="C548" s="58" t="inlineStr">
        <is>
          <t>Cylinder</t>
        </is>
      </c>
      <c r="D548" s="62" t="inlineStr">
        <is>
          <t>Pine trunk</t>
        </is>
      </c>
      <c r="E548" s="52" t="inlineStr">
        <is>
          <t>ENV-419</t>
        </is>
      </c>
      <c r="F548" s="52" t="n">
        <v>3</v>
      </c>
      <c r="G548" s="54" t="n">
        <v>0.223714054</v>
      </c>
      <c r="H548" s="54" t="n">
        <v>0.223714054</v>
      </c>
      <c r="I548" s="54" t="n">
        <v>3.08824992</v>
      </c>
      <c r="J548" s="54" t="n">
        <v>90</v>
      </c>
      <c r="K548" s="54" t="n">
        <v>0</v>
      </c>
      <c r="L548" s="54" t="n">
        <v>0</v>
      </c>
      <c r="M548" s="54" t="n">
        <v>0</v>
      </c>
      <c r="N548" s="54" t="n">
        <v>1.54412496</v>
      </c>
      <c r="O548" s="54" t="n">
        <v>0</v>
      </c>
      <c r="P548" s="52" t="inlineStr">
        <is>
          <t>Gouraud</t>
        </is>
      </c>
      <c r="Q548" s="52" t="inlineStr">
        <is>
          <t>Bark</t>
        </is>
      </c>
      <c r="R548" s="54" t="n">
        <v>0.9</v>
      </c>
      <c r="S548" s="54" t="n">
        <v>0</v>
      </c>
      <c r="T548" s="54" t="n">
        <v>0.18</v>
      </c>
      <c r="U548" s="54" t="n">
        <v>0</v>
      </c>
      <c r="V548" s="52" t="inlineStr">
        <is>
          <t>Yes</t>
        </is>
      </c>
      <c r="W548" s="52" t="inlineStr">
        <is>
          <t>Yes</t>
        </is>
      </c>
      <c r="X548" s="52" t="inlineStr">
        <is>
          <t>-</t>
        </is>
      </c>
      <c r="Y548" s="52" t="inlineStr">
        <is>
          <t>Trunk</t>
        </is>
      </c>
    </row>
    <row r="549" outlineLevel="1">
      <c r="A549" s="52" t="inlineStr">
        <is>
          <t>ENV-421</t>
        </is>
      </c>
      <c r="B549" s="52" t="inlineStr">
        <is>
          <t>Environment</t>
        </is>
      </c>
      <c r="C549" s="61" t="inlineStr">
        <is>
          <t>Cone</t>
        </is>
      </c>
      <c r="D549" s="62" t="inlineStr">
        <is>
          <t>Pine crown</t>
        </is>
      </c>
      <c r="E549" s="52" t="inlineStr">
        <is>
          <t>ENV-419</t>
        </is>
      </c>
      <c r="F549" s="52" t="n">
        <v>3</v>
      </c>
      <c r="G549" s="54" t="n">
        <v>2.53144121</v>
      </c>
      <c r="H549" s="54" t="n">
        <v>2.51401997</v>
      </c>
      <c r="I549" s="54" t="n">
        <v>1.12382269</v>
      </c>
      <c r="J549" s="54" t="n">
        <v>-86.18647</v>
      </c>
      <c r="K549" s="54" t="n">
        <v>161.755707</v>
      </c>
      <c r="L549" s="54" t="n">
        <v>-5.98024082</v>
      </c>
      <c r="M549" s="54" t="n">
        <v>-0.032446444</v>
      </c>
      <c r="N549" s="54" t="n">
        <v>1.16191137</v>
      </c>
      <c r="O549" s="54" t="n">
        <v>0.0243881568</v>
      </c>
      <c r="P549" s="52" t="inlineStr">
        <is>
          <t>Gouraud</t>
        </is>
      </c>
      <c r="Q549" s="52" t="inlineStr">
        <is>
          <t>Foliage</t>
        </is>
      </c>
      <c r="R549" s="54" t="n">
        <v>0.75</v>
      </c>
      <c r="S549" s="54" t="n">
        <v>0</v>
      </c>
      <c r="T549" s="54" t="n">
        <v>0.11</v>
      </c>
      <c r="U549" s="54" t="n">
        <v>0</v>
      </c>
      <c r="V549" s="52" t="inlineStr">
        <is>
          <t>Yes</t>
        </is>
      </c>
      <c r="W549" s="52" t="inlineStr">
        <is>
          <t>Yes</t>
        </is>
      </c>
      <c r="X549" s="52" t="inlineStr">
        <is>
          <t>-</t>
        </is>
      </c>
      <c r="Y549" s="52" t="inlineStr">
        <is>
          <t>Branch whorl (cone, apex up)</t>
        </is>
      </c>
    </row>
    <row r="550" outlineLevel="1">
      <c r="A550" s="52" t="inlineStr">
        <is>
          <t>ENV-422</t>
        </is>
      </c>
      <c r="B550" s="52" t="inlineStr">
        <is>
          <t>Environment</t>
        </is>
      </c>
      <c r="C550" s="61" t="inlineStr">
        <is>
          <t>Cone</t>
        </is>
      </c>
      <c r="D550" s="62" t="inlineStr">
        <is>
          <t>Pine crown</t>
        </is>
      </c>
      <c r="E550" s="52" t="inlineStr">
        <is>
          <t>ENV-419</t>
        </is>
      </c>
      <c r="F550" s="52" t="n">
        <v>3</v>
      </c>
      <c r="G550" s="54" t="n">
        <v>2.30346084</v>
      </c>
      <c r="H550" s="54" t="n">
        <v>2.13015795</v>
      </c>
      <c r="I550" s="54" t="n">
        <v>1.06659102</v>
      </c>
      <c r="J550" s="54" t="n">
        <v>-85.7220154</v>
      </c>
      <c r="K550" s="54" t="n">
        <v>234.132126</v>
      </c>
      <c r="L550" s="54" t="n">
        <v>-0.763820648</v>
      </c>
      <c r="M550" s="54" t="n">
        <v>0.0320730284</v>
      </c>
      <c r="N550" s="54" t="n">
        <v>1.65330708</v>
      </c>
      <c r="O550" s="54" t="n">
        <v>-0.0150768142</v>
      </c>
      <c r="P550" s="52" t="inlineStr">
        <is>
          <t>Gouraud</t>
        </is>
      </c>
      <c r="Q550" s="52" t="inlineStr">
        <is>
          <t>Foliage</t>
        </is>
      </c>
      <c r="R550" s="54" t="n">
        <v>0.75</v>
      </c>
      <c r="S550" s="54" t="n">
        <v>0</v>
      </c>
      <c r="T550" s="54" t="n">
        <v>0.11</v>
      </c>
      <c r="U550" s="54" t="n">
        <v>0</v>
      </c>
      <c r="V550" s="52" t="inlineStr">
        <is>
          <t>Yes</t>
        </is>
      </c>
      <c r="W550" s="52" t="inlineStr">
        <is>
          <t>Yes</t>
        </is>
      </c>
      <c r="X550" s="52" t="inlineStr">
        <is>
          <t>-</t>
        </is>
      </c>
      <c r="Y550" s="52" t="inlineStr">
        <is>
          <t>Branch whorl (cone, apex up)</t>
        </is>
      </c>
    </row>
    <row r="551" outlineLevel="1">
      <c r="A551" s="52" t="inlineStr">
        <is>
          <t>ENV-423</t>
        </is>
      </c>
      <c r="B551" s="52" t="inlineStr">
        <is>
          <t>Environment</t>
        </is>
      </c>
      <c r="C551" s="61" t="inlineStr">
        <is>
          <t>Cone</t>
        </is>
      </c>
      <c r="D551" s="62" t="inlineStr">
        <is>
          <t>Pine crown</t>
        </is>
      </c>
      <c r="E551" s="52" t="inlineStr">
        <is>
          <t>ENV-419</t>
        </is>
      </c>
      <c r="F551" s="52" t="n">
        <v>3</v>
      </c>
      <c r="G551" s="54" t="n">
        <v>1.75440347</v>
      </c>
      <c r="H551" s="54" t="n">
        <v>1.72522557</v>
      </c>
      <c r="I551" s="54" t="n">
        <v>0.755806983</v>
      </c>
      <c r="J551" s="54" t="n">
        <v>-93.3214035</v>
      </c>
      <c r="K551" s="54" t="n">
        <v>318.808777</v>
      </c>
      <c r="L551" s="54" t="n">
        <v>-2.66150808</v>
      </c>
      <c r="M551" s="54" t="n">
        <v>0.032788001</v>
      </c>
      <c r="N551" s="54" t="n">
        <v>1.9482795</v>
      </c>
      <c r="O551" s="54" t="n">
        <v>-0.0119813345</v>
      </c>
      <c r="P551" s="52" t="inlineStr">
        <is>
          <t>Gouraud</t>
        </is>
      </c>
      <c r="Q551" s="52" t="inlineStr">
        <is>
          <t>Foliage</t>
        </is>
      </c>
      <c r="R551" s="54" t="n">
        <v>0.75</v>
      </c>
      <c r="S551" s="54" t="n">
        <v>0</v>
      </c>
      <c r="T551" s="54" t="n">
        <v>0.11</v>
      </c>
      <c r="U551" s="54" t="n">
        <v>0</v>
      </c>
      <c r="V551" s="52" t="inlineStr">
        <is>
          <t>Yes</t>
        </is>
      </c>
      <c r="W551" s="52" t="inlineStr">
        <is>
          <t>Yes</t>
        </is>
      </c>
      <c r="X551" s="52" t="inlineStr">
        <is>
          <t>-</t>
        </is>
      </c>
      <c r="Y551" s="52" t="inlineStr">
        <is>
          <t>Branch whorl (cone, apex up)</t>
        </is>
      </c>
    </row>
    <row r="552" outlineLevel="1">
      <c r="A552" s="52" t="inlineStr">
        <is>
          <t>ENV-424</t>
        </is>
      </c>
      <c r="B552" s="52" t="inlineStr">
        <is>
          <t>Environment</t>
        </is>
      </c>
      <c r="C552" s="61" t="inlineStr">
        <is>
          <t>Cone</t>
        </is>
      </c>
      <c r="D552" s="62" t="inlineStr">
        <is>
          <t>Pine crown</t>
        </is>
      </c>
      <c r="E552" s="52" t="inlineStr">
        <is>
          <t>ENV-419</t>
        </is>
      </c>
      <c r="F552" s="52" t="n">
        <v>3</v>
      </c>
      <c r="G552" s="54" t="n">
        <v>1.50078237</v>
      </c>
      <c r="H552" s="54" t="n">
        <v>1.63380325</v>
      </c>
      <c r="I552" s="54" t="n">
        <v>0.7676054839999999</v>
      </c>
      <c r="J552" s="54" t="n">
        <v>-92.6679764</v>
      </c>
      <c r="K552" s="54" t="n">
        <v>169.54982</v>
      </c>
      <c r="L552" s="54" t="n">
        <v>-0.590363503</v>
      </c>
      <c r="M552" s="54" t="n">
        <v>-0.0217332691</v>
      </c>
      <c r="N552" s="54" t="n">
        <v>2.38152909</v>
      </c>
      <c r="O552" s="54" t="n">
        <v>-0.0303285494</v>
      </c>
      <c r="P552" s="52" t="inlineStr">
        <is>
          <t>Gouraud</t>
        </is>
      </c>
      <c r="Q552" s="52" t="inlineStr">
        <is>
          <t>Foliage</t>
        </is>
      </c>
      <c r="R552" s="54" t="n">
        <v>0.75</v>
      </c>
      <c r="S552" s="54" t="n">
        <v>0</v>
      </c>
      <c r="T552" s="54" t="n">
        <v>0.11</v>
      </c>
      <c r="U552" s="54" t="n">
        <v>0</v>
      </c>
      <c r="V552" s="52" t="inlineStr">
        <is>
          <t>Yes</t>
        </is>
      </c>
      <c r="W552" s="52" t="inlineStr">
        <is>
          <t>Yes</t>
        </is>
      </c>
      <c r="X552" s="52" t="inlineStr">
        <is>
          <t>-</t>
        </is>
      </c>
      <c r="Y552" s="52" t="inlineStr">
        <is>
          <t>Branch whorl (cone, apex up)</t>
        </is>
      </c>
    </row>
    <row r="553" outlineLevel="1">
      <c r="A553" s="52" t="inlineStr">
        <is>
          <t>ENV-425</t>
        </is>
      </c>
      <c r="B553" s="52" t="inlineStr">
        <is>
          <t>Environment</t>
        </is>
      </c>
      <c r="C553" s="61" t="inlineStr">
        <is>
          <t>Cone</t>
        </is>
      </c>
      <c r="D553" s="62" t="inlineStr">
        <is>
          <t>Pine crown</t>
        </is>
      </c>
      <c r="E553" s="52" t="inlineStr">
        <is>
          <t>ENV-419</t>
        </is>
      </c>
      <c r="F553" s="52" t="n">
        <v>3</v>
      </c>
      <c r="G553" s="54" t="n">
        <v>1.23858893</v>
      </c>
      <c r="H553" s="54" t="n">
        <v>1.25809002</v>
      </c>
      <c r="I553" s="54" t="n">
        <v>0.541124701</v>
      </c>
      <c r="J553" s="54" t="n">
        <v>-89.8125381</v>
      </c>
      <c r="K553" s="54" t="n">
        <v>345.570953</v>
      </c>
      <c r="L553" s="54" t="n">
        <v>-5.3133955</v>
      </c>
      <c r="M553" s="54" t="n">
        <v>0.00126205385</v>
      </c>
      <c r="N553" s="54" t="n">
        <v>2.68134809</v>
      </c>
      <c r="O553" s="54" t="n">
        <v>0.0277778134</v>
      </c>
      <c r="P553" s="52" t="inlineStr">
        <is>
          <t>Gouraud</t>
        </is>
      </c>
      <c r="Q553" s="52" t="inlineStr">
        <is>
          <t>Foliage</t>
        </is>
      </c>
      <c r="R553" s="54" t="n">
        <v>0.75</v>
      </c>
      <c r="S553" s="54" t="n">
        <v>0</v>
      </c>
      <c r="T553" s="54" t="n">
        <v>0.11</v>
      </c>
      <c r="U553" s="54" t="n">
        <v>0</v>
      </c>
      <c r="V553" s="52" t="inlineStr">
        <is>
          <t>Yes</t>
        </is>
      </c>
      <c r="W553" s="52" t="inlineStr">
        <is>
          <t>Yes</t>
        </is>
      </c>
      <c r="X553" s="52" t="inlineStr">
        <is>
          <t>-</t>
        </is>
      </c>
      <c r="Y553" s="52" t="inlineStr">
        <is>
          <t>Branch whorl (cone, apex up)</t>
        </is>
      </c>
    </row>
    <row r="554" outlineLevel="1">
      <c r="A554" s="52" t="inlineStr">
        <is>
          <t>ENV-426</t>
        </is>
      </c>
      <c r="B554" s="52" t="inlineStr">
        <is>
          <t>Environment</t>
        </is>
      </c>
      <c r="C554" s="61" t="inlineStr">
        <is>
          <t>Cone</t>
        </is>
      </c>
      <c r="D554" s="62" t="inlineStr">
        <is>
          <t>Pine crown</t>
        </is>
      </c>
      <c r="E554" s="52" t="inlineStr">
        <is>
          <t>ENV-419</t>
        </is>
      </c>
      <c r="F554" s="52" t="n">
        <v>3</v>
      </c>
      <c r="G554" s="54" t="n">
        <v>0.8704895969999999</v>
      </c>
      <c r="H554" s="54" t="n">
        <v>0.845031381</v>
      </c>
      <c r="I554" s="54" t="n">
        <v>0.409831733</v>
      </c>
      <c r="J554" s="54" t="n">
        <v>-84.93110660000001</v>
      </c>
      <c r="K554" s="54" t="n">
        <v>265.992828</v>
      </c>
      <c r="L554" s="54" t="n">
        <v>-4.50987148</v>
      </c>
      <c r="M554" s="54" t="n">
        <v>0.0126176402</v>
      </c>
      <c r="N554" s="54" t="n">
        <v>3.01844907</v>
      </c>
      <c r="O554" s="54" t="n">
        <v>0.00291468576</v>
      </c>
      <c r="P554" s="52" t="inlineStr">
        <is>
          <t>Gouraud</t>
        </is>
      </c>
      <c r="Q554" s="52" t="inlineStr">
        <is>
          <t>Foliage</t>
        </is>
      </c>
      <c r="R554" s="54" t="n">
        <v>0.75</v>
      </c>
      <c r="S554" s="54" t="n">
        <v>0</v>
      </c>
      <c r="T554" s="54" t="n">
        <v>0.11</v>
      </c>
      <c r="U554" s="54" t="n">
        <v>0</v>
      </c>
      <c r="V554" s="52" t="inlineStr">
        <is>
          <t>Yes</t>
        </is>
      </c>
      <c r="W554" s="52" t="inlineStr">
        <is>
          <t>Yes</t>
        </is>
      </c>
      <c r="X554" s="52" t="inlineStr">
        <is>
          <t>-</t>
        </is>
      </c>
      <c r="Y554" s="52" t="inlineStr">
        <is>
          <t>Branch whorl (cone, apex up)</t>
        </is>
      </c>
    </row>
    <row r="555" outlineLevel="1">
      <c r="A555" s="52" t="inlineStr">
        <is>
          <t>ENV-427</t>
        </is>
      </c>
      <c r="B555" s="52" t="inlineStr">
        <is>
          <t>Environment</t>
        </is>
      </c>
      <c r="C555" s="61" t="inlineStr">
        <is>
          <t>Cone</t>
        </is>
      </c>
      <c r="D555" s="62" t="inlineStr">
        <is>
          <t>Pine crown</t>
        </is>
      </c>
      <c r="E555" s="52" t="inlineStr">
        <is>
          <t>ENV-419</t>
        </is>
      </c>
      <c r="F555" s="52" t="n">
        <v>3</v>
      </c>
      <c r="G555" s="54" t="n">
        <v>0.587493241</v>
      </c>
      <c r="H555" s="54" t="n">
        <v>0.534796417</v>
      </c>
      <c r="I555" s="54" t="n">
        <v>0.978093684</v>
      </c>
      <c r="J555" s="54" t="n">
        <v>-95.4756393</v>
      </c>
      <c r="K555" s="54" t="n">
        <v>230.016418</v>
      </c>
      <c r="L555" s="54" t="n">
        <v>2.22646141</v>
      </c>
      <c r="M555" s="54" t="n">
        <v>-0.0273042098</v>
      </c>
      <c r="N555" s="54" t="n">
        <v>3.69729638</v>
      </c>
      <c r="O555" s="54" t="n">
        <v>-0.0398257859</v>
      </c>
      <c r="P555" s="52" t="inlineStr">
        <is>
          <t>Gouraud</t>
        </is>
      </c>
      <c r="Q555" s="52" t="inlineStr">
        <is>
          <t>Foliage</t>
        </is>
      </c>
      <c r="R555" s="54" t="n">
        <v>0.75</v>
      </c>
      <c r="S555" s="54" t="n">
        <v>0</v>
      </c>
      <c r="T555" s="54" t="n">
        <v>0.11</v>
      </c>
      <c r="U555" s="54" t="n">
        <v>0</v>
      </c>
      <c r="V555" s="52" t="inlineStr">
        <is>
          <t>Yes</t>
        </is>
      </c>
      <c r="W555" s="52" t="inlineStr">
        <is>
          <t>Yes</t>
        </is>
      </c>
      <c r="X555" s="52" t="inlineStr">
        <is>
          <t>-</t>
        </is>
      </c>
      <c r="Y555" s="52" t="inlineStr">
        <is>
          <t>Branch whorl (cone, apex up)</t>
        </is>
      </c>
    </row>
    <row r="556" outlineLevel="1">
      <c r="A556" s="52" t="inlineStr">
        <is>
          <t>ENV-428</t>
        </is>
      </c>
      <c r="B556" s="52" t="inlineStr">
        <is>
          <t>Environment</t>
        </is>
      </c>
      <c r="C556" s="53" t="inlineStr">
        <is>
          <t>Group</t>
        </is>
      </c>
      <c r="D556" s="60" t="inlineStr">
        <is>
          <t>Pine</t>
        </is>
      </c>
      <c r="E556" s="52" t="inlineStr">
        <is>
          <t>ENV-410</t>
        </is>
      </c>
      <c r="F556" s="52" t="n">
        <v>2</v>
      </c>
      <c r="G556" s="54" t="n">
        <v>1</v>
      </c>
      <c r="H556" s="54" t="n">
        <v>1</v>
      </c>
      <c r="I556" s="54" t="n">
        <v>1</v>
      </c>
      <c r="J556" s="54" t="n">
        <v>0</v>
      </c>
      <c r="K556" s="54" t="n">
        <v>272.770111</v>
      </c>
      <c r="L556" s="54" t="n">
        <v>0</v>
      </c>
      <c r="M556" s="54" t="n">
        <v>-16.1637764</v>
      </c>
      <c r="N556" s="54" t="n">
        <v>0.373093963</v>
      </c>
      <c r="O556" s="54" t="n">
        <v>-6.39016485</v>
      </c>
      <c r="P556" s="52" t="inlineStr">
        <is>
          <t>-</t>
        </is>
      </c>
      <c r="Q556" s="52" t="inlineStr">
        <is>
          <t>Plain</t>
        </is>
      </c>
      <c r="R556" s="54" t="n">
        <v>0.5</v>
      </c>
      <c r="S556" s="54" t="n">
        <v>0</v>
      </c>
      <c r="T556" s="54" t="n">
        <v>0.2</v>
      </c>
      <c r="U556" s="54" t="n">
        <v>0</v>
      </c>
      <c r="V556" s="52" t="inlineStr">
        <is>
          <t>No</t>
        </is>
      </c>
      <c r="W556" s="52" t="inlineStr">
        <is>
          <t>Yes</t>
        </is>
      </c>
      <c r="X556" s="52" t="inlineStr">
        <is>
          <t>-</t>
        </is>
      </c>
      <c r="Y556" s="52" t="inlineStr">
        <is>
          <t>Spruce = cylinder trunk + drooping cone whorls</t>
        </is>
      </c>
    </row>
    <row r="557" outlineLevel="1">
      <c r="A557" s="52" t="inlineStr">
        <is>
          <t>ENV-429</t>
        </is>
      </c>
      <c r="B557" s="52" t="inlineStr">
        <is>
          <t>Environment</t>
        </is>
      </c>
      <c r="C557" s="58" t="inlineStr">
        <is>
          <t>Cylinder</t>
        </is>
      </c>
      <c r="D557" s="62" t="inlineStr">
        <is>
          <t>Pine trunk</t>
        </is>
      </c>
      <c r="E557" s="52" t="inlineStr">
        <is>
          <t>ENV-428</t>
        </is>
      </c>
      <c r="F557" s="52" t="n">
        <v>3</v>
      </c>
      <c r="G557" s="54" t="n">
        <v>0.192370504</v>
      </c>
      <c r="H557" s="54" t="n">
        <v>0.192370504</v>
      </c>
      <c r="I557" s="54" t="n">
        <v>2.53103113</v>
      </c>
      <c r="J557" s="54" t="n">
        <v>90</v>
      </c>
      <c r="K557" s="54" t="n">
        <v>0</v>
      </c>
      <c r="L557" s="54" t="n">
        <v>0</v>
      </c>
      <c r="M557" s="54" t="n">
        <v>0</v>
      </c>
      <c r="N557" s="54" t="n">
        <v>1.26551557</v>
      </c>
      <c r="O557" s="54" t="n">
        <v>0</v>
      </c>
      <c r="P557" s="52" t="inlineStr">
        <is>
          <t>Gouraud</t>
        </is>
      </c>
      <c r="Q557" s="52" t="inlineStr">
        <is>
          <t>Bark</t>
        </is>
      </c>
      <c r="R557" s="54" t="n">
        <v>0.9</v>
      </c>
      <c r="S557" s="54" t="n">
        <v>0</v>
      </c>
      <c r="T557" s="54" t="n">
        <v>0.18</v>
      </c>
      <c r="U557" s="54" t="n">
        <v>0</v>
      </c>
      <c r="V557" s="52" t="inlineStr">
        <is>
          <t>Yes</t>
        </is>
      </c>
      <c r="W557" s="52" t="inlineStr">
        <is>
          <t>Yes</t>
        </is>
      </c>
      <c r="X557" s="52" t="inlineStr">
        <is>
          <t>-</t>
        </is>
      </c>
      <c r="Y557" s="52" t="inlineStr">
        <is>
          <t>Trunk</t>
        </is>
      </c>
    </row>
    <row r="558" outlineLevel="1">
      <c r="A558" s="52" t="inlineStr">
        <is>
          <t>ENV-430</t>
        </is>
      </c>
      <c r="B558" s="52" t="inlineStr">
        <is>
          <t>Environment</t>
        </is>
      </c>
      <c r="C558" s="61" t="inlineStr">
        <is>
          <t>Cone</t>
        </is>
      </c>
      <c r="D558" s="62" t="inlineStr">
        <is>
          <t>Pine crown</t>
        </is>
      </c>
      <c r="E558" s="52" t="inlineStr">
        <is>
          <t>ENV-428</t>
        </is>
      </c>
      <c r="F558" s="52" t="n">
        <v>3</v>
      </c>
      <c r="G558" s="54" t="n">
        <v>1.93703973</v>
      </c>
      <c r="H558" s="54" t="n">
        <v>2.10048771</v>
      </c>
      <c r="I558" s="54" t="n">
        <v>1.00590098</v>
      </c>
      <c r="J558" s="54" t="n">
        <v>-92.54599</v>
      </c>
      <c r="K558" s="54" t="n">
        <v>121.053329</v>
      </c>
      <c r="L558" s="54" t="n">
        <v>-3.47521734</v>
      </c>
      <c r="M558" s="54" t="n">
        <v>0.033844322</v>
      </c>
      <c r="N558" s="54" t="n">
        <v>1.10295057</v>
      </c>
      <c r="O558" s="54" t="n">
        <v>0.0259441286</v>
      </c>
      <c r="P558" s="52" t="inlineStr">
        <is>
          <t>Gouraud</t>
        </is>
      </c>
      <c r="Q558" s="52" t="inlineStr">
        <is>
          <t>Foliage</t>
        </is>
      </c>
      <c r="R558" s="54" t="n">
        <v>0.75</v>
      </c>
      <c r="S558" s="54" t="n">
        <v>0</v>
      </c>
      <c r="T558" s="54" t="n">
        <v>0.11</v>
      </c>
      <c r="U558" s="54" t="n">
        <v>0</v>
      </c>
      <c r="V558" s="52" t="inlineStr">
        <is>
          <t>Yes</t>
        </is>
      </c>
      <c r="W558" s="52" t="inlineStr">
        <is>
          <t>Yes</t>
        </is>
      </c>
      <c r="X558" s="52" t="inlineStr">
        <is>
          <t>-</t>
        </is>
      </c>
      <c r="Y558" s="52" t="inlineStr">
        <is>
          <t>Branch whorl (cone, apex up)</t>
        </is>
      </c>
    </row>
    <row r="559" outlineLevel="1">
      <c r="A559" s="52" t="inlineStr">
        <is>
          <t>ENV-431</t>
        </is>
      </c>
      <c r="B559" s="52" t="inlineStr">
        <is>
          <t>Environment</t>
        </is>
      </c>
      <c r="C559" s="61" t="inlineStr">
        <is>
          <t>Cone</t>
        </is>
      </c>
      <c r="D559" s="62" t="inlineStr">
        <is>
          <t>Pine crown</t>
        </is>
      </c>
      <c r="E559" s="52" t="inlineStr">
        <is>
          <t>ENV-428</t>
        </is>
      </c>
      <c r="F559" s="52" t="n">
        <v>3</v>
      </c>
      <c r="G559" s="54" t="n">
        <v>1.79426992</v>
      </c>
      <c r="H559" s="54" t="n">
        <v>1.87946498</v>
      </c>
      <c r="I559" s="54" t="n">
        <v>0.92069906</v>
      </c>
      <c r="J559" s="54" t="n">
        <v>-93.26462549999999</v>
      </c>
      <c r="K559" s="54" t="n">
        <v>8.274229050000001</v>
      </c>
      <c r="L559" s="54" t="n">
        <v>1.88669014</v>
      </c>
      <c r="M559" s="54" t="n">
        <v>-0.011237368</v>
      </c>
      <c r="N559" s="54" t="n">
        <v>1.54218554</v>
      </c>
      <c r="O559" s="54" t="n">
        <v>0.0232454091</v>
      </c>
      <c r="P559" s="52" t="inlineStr">
        <is>
          <t>Gouraud</t>
        </is>
      </c>
      <c r="Q559" s="52" t="inlineStr">
        <is>
          <t>Foliage</t>
        </is>
      </c>
      <c r="R559" s="54" t="n">
        <v>0.75</v>
      </c>
      <c r="S559" s="54" t="n">
        <v>0</v>
      </c>
      <c r="T559" s="54" t="n">
        <v>0.11</v>
      </c>
      <c r="U559" s="54" t="n">
        <v>0</v>
      </c>
      <c r="V559" s="52" t="inlineStr">
        <is>
          <t>Yes</t>
        </is>
      </c>
      <c r="W559" s="52" t="inlineStr">
        <is>
          <t>Yes</t>
        </is>
      </c>
      <c r="X559" s="52" t="inlineStr">
        <is>
          <t>-</t>
        </is>
      </c>
      <c r="Y559" s="52" t="inlineStr">
        <is>
          <t>Branch whorl (cone, apex up)</t>
        </is>
      </c>
    </row>
    <row r="560" outlineLevel="1">
      <c r="A560" s="52" t="inlineStr">
        <is>
          <t>ENV-432</t>
        </is>
      </c>
      <c r="B560" s="52" t="inlineStr">
        <is>
          <t>Environment</t>
        </is>
      </c>
      <c r="C560" s="61" t="inlineStr">
        <is>
          <t>Cone</t>
        </is>
      </c>
      <c r="D560" s="62" t="inlineStr">
        <is>
          <t>Pine crown</t>
        </is>
      </c>
      <c r="E560" s="52" t="inlineStr">
        <is>
          <t>ENV-428</t>
        </is>
      </c>
      <c r="F560" s="52" t="n">
        <v>3</v>
      </c>
      <c r="G560" s="54" t="n">
        <v>1.35970974</v>
      </c>
      <c r="H560" s="54" t="n">
        <v>1.49325359</v>
      </c>
      <c r="I560" s="54" t="n">
        <v>0.650415003</v>
      </c>
      <c r="J560" s="54" t="n">
        <v>-85.612915</v>
      </c>
      <c r="K560" s="54" t="n">
        <v>217.076477</v>
      </c>
      <c r="L560" s="54" t="n">
        <v>0.301808357</v>
      </c>
      <c r="M560" s="54" t="n">
        <v>0.0236546993</v>
      </c>
      <c r="N560" s="54" t="n">
        <v>1.82434535</v>
      </c>
      <c r="O560" s="54" t="n">
        <v>0.0228300691</v>
      </c>
      <c r="P560" s="52" t="inlineStr">
        <is>
          <t>Gouraud</t>
        </is>
      </c>
      <c r="Q560" s="52" t="inlineStr">
        <is>
          <t>Foliage</t>
        </is>
      </c>
      <c r="R560" s="54" t="n">
        <v>0.75</v>
      </c>
      <c r="S560" s="54" t="n">
        <v>0</v>
      </c>
      <c r="T560" s="54" t="n">
        <v>0.11</v>
      </c>
      <c r="U560" s="54" t="n">
        <v>0</v>
      </c>
      <c r="V560" s="52" t="inlineStr">
        <is>
          <t>Yes</t>
        </is>
      </c>
      <c r="W560" s="52" t="inlineStr">
        <is>
          <t>Yes</t>
        </is>
      </c>
      <c r="X560" s="52" t="inlineStr">
        <is>
          <t>-</t>
        </is>
      </c>
      <c r="Y560" s="52" t="inlineStr">
        <is>
          <t>Branch whorl (cone, apex up)</t>
        </is>
      </c>
    </row>
    <row r="561" outlineLevel="1">
      <c r="A561" s="52" t="inlineStr">
        <is>
          <t>ENV-433</t>
        </is>
      </c>
      <c r="B561" s="52" t="inlineStr">
        <is>
          <t>Environment</t>
        </is>
      </c>
      <c r="C561" s="61" t="inlineStr">
        <is>
          <t>Cone</t>
        </is>
      </c>
      <c r="D561" s="62" t="inlineStr">
        <is>
          <t>Pine crown</t>
        </is>
      </c>
      <c r="E561" s="52" t="inlineStr">
        <is>
          <t>ENV-428</t>
        </is>
      </c>
      <c r="F561" s="52" t="n">
        <v>3</v>
      </c>
      <c r="G561" s="54" t="n">
        <v>1.15110135</v>
      </c>
      <c r="H561" s="54" t="n">
        <v>1.18457079</v>
      </c>
      <c r="I561" s="54" t="n">
        <v>0.571391463</v>
      </c>
      <c r="J561" s="54" t="n">
        <v>-94.00548550000001</v>
      </c>
      <c r="K561" s="54" t="n">
        <v>14.4694023</v>
      </c>
      <c r="L561" s="54" t="n">
        <v>-3.41773582</v>
      </c>
      <c r="M561" s="54" t="n">
        <v>-0.0195066631</v>
      </c>
      <c r="N561" s="54" t="n">
        <v>2.18081093</v>
      </c>
      <c r="O561" s="54" t="n">
        <v>-0.0256709941</v>
      </c>
      <c r="P561" s="52" t="inlineStr">
        <is>
          <t>Gouraud</t>
        </is>
      </c>
      <c r="Q561" s="52" t="inlineStr">
        <is>
          <t>Foliage</t>
        </is>
      </c>
      <c r="R561" s="54" t="n">
        <v>0.75</v>
      </c>
      <c r="S561" s="54" t="n">
        <v>0</v>
      </c>
      <c r="T561" s="54" t="n">
        <v>0.11</v>
      </c>
      <c r="U561" s="54" t="n">
        <v>0</v>
      </c>
      <c r="V561" s="52" t="inlineStr">
        <is>
          <t>Yes</t>
        </is>
      </c>
      <c r="W561" s="52" t="inlineStr">
        <is>
          <t>Yes</t>
        </is>
      </c>
      <c r="X561" s="52" t="inlineStr">
        <is>
          <t>-</t>
        </is>
      </c>
      <c r="Y561" s="52" t="inlineStr">
        <is>
          <t>Branch whorl (cone, apex up)</t>
        </is>
      </c>
    </row>
    <row r="562" outlineLevel="1">
      <c r="A562" s="52" t="inlineStr">
        <is>
          <t>ENV-434</t>
        </is>
      </c>
      <c r="B562" s="52" t="inlineStr">
        <is>
          <t>Environment</t>
        </is>
      </c>
      <c r="C562" s="61" t="inlineStr">
        <is>
          <t>Cone</t>
        </is>
      </c>
      <c r="D562" s="62" t="inlineStr">
        <is>
          <t>Pine crown</t>
        </is>
      </c>
      <c r="E562" s="52" t="inlineStr">
        <is>
          <t>ENV-428</t>
        </is>
      </c>
      <c r="F562" s="52" t="n">
        <v>3</v>
      </c>
      <c r="G562" s="54" t="n">
        <v>0.71808672</v>
      </c>
      <c r="H562" s="54" t="n">
        <v>0.730607569</v>
      </c>
      <c r="I562" s="54" t="n">
        <v>0.335597157</v>
      </c>
      <c r="J562" s="54" t="n">
        <v>-88.6247711</v>
      </c>
      <c r="K562" s="54" t="n">
        <v>96.7617188</v>
      </c>
      <c r="L562" s="54" t="n">
        <v>1.02822018</v>
      </c>
      <c r="M562" s="54" t="n">
        <v>0.0143812336</v>
      </c>
      <c r="N562" s="54" t="n">
        <v>2.44564915</v>
      </c>
      <c r="O562" s="54" t="n">
        <v>0.025561586</v>
      </c>
      <c r="P562" s="52" t="inlineStr">
        <is>
          <t>Gouraud</t>
        </is>
      </c>
      <c r="Q562" s="52" t="inlineStr">
        <is>
          <t>Foliage</t>
        </is>
      </c>
      <c r="R562" s="54" t="n">
        <v>0.75</v>
      </c>
      <c r="S562" s="54" t="n">
        <v>0</v>
      </c>
      <c r="T562" s="54" t="n">
        <v>0.11</v>
      </c>
      <c r="U562" s="54" t="n">
        <v>0</v>
      </c>
      <c r="V562" s="52" t="inlineStr">
        <is>
          <t>Yes</t>
        </is>
      </c>
      <c r="W562" s="52" t="inlineStr">
        <is>
          <t>Yes</t>
        </is>
      </c>
      <c r="X562" s="52" t="inlineStr">
        <is>
          <t>-</t>
        </is>
      </c>
      <c r="Y562" s="52" t="inlineStr">
        <is>
          <t>Branch whorl (cone, apex up)</t>
        </is>
      </c>
    </row>
    <row r="563" outlineLevel="1">
      <c r="A563" s="52" t="inlineStr">
        <is>
          <t>ENV-435</t>
        </is>
      </c>
      <c r="B563" s="52" t="inlineStr">
        <is>
          <t>Environment</t>
        </is>
      </c>
      <c r="C563" s="61" t="inlineStr">
        <is>
          <t>Cone</t>
        </is>
      </c>
      <c r="D563" s="62" t="inlineStr">
        <is>
          <t>Pine crown</t>
        </is>
      </c>
      <c r="E563" s="52" t="inlineStr">
        <is>
          <t>ENV-428</t>
        </is>
      </c>
      <c r="F563" s="52" t="n">
        <v>3</v>
      </c>
      <c r="G563" s="54" t="n">
        <v>0.456553221</v>
      </c>
      <c r="H563" s="54" t="n">
        <v>0.438938141</v>
      </c>
      <c r="I563" s="54" t="n">
        <v>0.769136727</v>
      </c>
      <c r="J563" s="54" t="n">
        <v>-86.1522217</v>
      </c>
      <c r="K563" s="54" t="n">
        <v>300.259491</v>
      </c>
      <c r="L563" s="54" t="n">
        <v>-3.09534931</v>
      </c>
      <c r="M563" s="54" t="n">
        <v>0.00696710125</v>
      </c>
      <c r="N563" s="54" t="n">
        <v>3.03559947</v>
      </c>
      <c r="O563" s="54" t="n">
        <v>-0.026292786</v>
      </c>
      <c r="P563" s="52" t="inlineStr">
        <is>
          <t>Gouraud</t>
        </is>
      </c>
      <c r="Q563" s="52" t="inlineStr">
        <is>
          <t>Foliage</t>
        </is>
      </c>
      <c r="R563" s="54" t="n">
        <v>0.75</v>
      </c>
      <c r="S563" s="54" t="n">
        <v>0</v>
      </c>
      <c r="T563" s="54" t="n">
        <v>0.11</v>
      </c>
      <c r="U563" s="54" t="n">
        <v>0</v>
      </c>
      <c r="V563" s="52" t="inlineStr">
        <is>
          <t>Yes</t>
        </is>
      </c>
      <c r="W563" s="52" t="inlineStr">
        <is>
          <t>Yes</t>
        </is>
      </c>
      <c r="X563" s="52" t="inlineStr">
        <is>
          <t>-</t>
        </is>
      </c>
      <c r="Y563" s="52" t="inlineStr">
        <is>
          <t>Branch whorl (cone, apex up)</t>
        </is>
      </c>
    </row>
    <row r="564" outlineLevel="1">
      <c r="A564" s="52" t="inlineStr">
        <is>
          <t>ENV-436</t>
        </is>
      </c>
      <c r="B564" s="52" t="inlineStr">
        <is>
          <t>Environment</t>
        </is>
      </c>
      <c r="C564" s="53" t="inlineStr">
        <is>
          <t>Group</t>
        </is>
      </c>
      <c r="D564" s="60" t="inlineStr">
        <is>
          <t>Pine</t>
        </is>
      </c>
      <c r="E564" s="52" t="inlineStr">
        <is>
          <t>ENV-410</t>
        </is>
      </c>
      <c r="F564" s="52" t="n">
        <v>2</v>
      </c>
      <c r="G564" s="54" t="n">
        <v>1</v>
      </c>
      <c r="H564" s="54" t="n">
        <v>1</v>
      </c>
      <c r="I564" s="54" t="n">
        <v>1</v>
      </c>
      <c r="J564" s="54" t="n">
        <v>0</v>
      </c>
      <c r="K564" s="54" t="n">
        <v>113.512032</v>
      </c>
      <c r="L564" s="54" t="n">
        <v>0</v>
      </c>
      <c r="M564" s="54" t="n">
        <v>-14.9448185</v>
      </c>
      <c r="N564" s="54" t="n">
        <v>0.321196973</v>
      </c>
      <c r="O564" s="54" t="n">
        <v>-8.57336712</v>
      </c>
      <c r="P564" s="52" t="inlineStr">
        <is>
          <t>-</t>
        </is>
      </c>
      <c r="Q564" s="52" t="inlineStr">
        <is>
          <t>Plain</t>
        </is>
      </c>
      <c r="R564" s="54" t="n">
        <v>0.5</v>
      </c>
      <c r="S564" s="54" t="n">
        <v>0</v>
      </c>
      <c r="T564" s="54" t="n">
        <v>0.2</v>
      </c>
      <c r="U564" s="54" t="n">
        <v>0</v>
      </c>
      <c r="V564" s="52" t="inlineStr">
        <is>
          <t>No</t>
        </is>
      </c>
      <c r="W564" s="52" t="inlineStr">
        <is>
          <t>Yes</t>
        </is>
      </c>
      <c r="X564" s="52" t="inlineStr">
        <is>
          <t>-</t>
        </is>
      </c>
      <c r="Y564" s="52" t="inlineStr">
        <is>
          <t>Spruce = cylinder trunk + drooping cone whorls</t>
        </is>
      </c>
    </row>
    <row r="565" outlineLevel="1">
      <c r="A565" s="52" t="inlineStr">
        <is>
          <t>ENV-437</t>
        </is>
      </c>
      <c r="B565" s="52" t="inlineStr">
        <is>
          <t>Environment</t>
        </is>
      </c>
      <c r="C565" s="58" t="inlineStr">
        <is>
          <t>Cylinder</t>
        </is>
      </c>
      <c r="D565" s="62" t="inlineStr">
        <is>
          <t>Pine trunk</t>
        </is>
      </c>
      <c r="E565" s="52" t="inlineStr">
        <is>
          <t>ENV-436</t>
        </is>
      </c>
      <c r="F565" s="52" t="n">
        <v>3</v>
      </c>
      <c r="G565" s="54" t="n">
        <v>0.229566187</v>
      </c>
      <c r="H565" s="54" t="n">
        <v>0.229566187</v>
      </c>
      <c r="I565" s="54" t="n">
        <v>3.19228768</v>
      </c>
      <c r="J565" s="54" t="n">
        <v>90</v>
      </c>
      <c r="K565" s="54" t="n">
        <v>0</v>
      </c>
      <c r="L565" s="54" t="n">
        <v>0</v>
      </c>
      <c r="M565" s="54" t="n">
        <v>0</v>
      </c>
      <c r="N565" s="54" t="n">
        <v>1.59614384</v>
      </c>
      <c r="O565" s="54" t="n">
        <v>0</v>
      </c>
      <c r="P565" s="52" t="inlineStr">
        <is>
          <t>Gouraud</t>
        </is>
      </c>
      <c r="Q565" s="52" t="inlineStr">
        <is>
          <t>Bark</t>
        </is>
      </c>
      <c r="R565" s="54" t="n">
        <v>0.9</v>
      </c>
      <c r="S565" s="54" t="n">
        <v>0</v>
      </c>
      <c r="T565" s="54" t="n">
        <v>0.18</v>
      </c>
      <c r="U565" s="54" t="n">
        <v>0</v>
      </c>
      <c r="V565" s="52" t="inlineStr">
        <is>
          <t>Yes</t>
        </is>
      </c>
      <c r="W565" s="52" t="inlineStr">
        <is>
          <t>Yes</t>
        </is>
      </c>
      <c r="X565" s="52" t="inlineStr">
        <is>
          <t>-</t>
        </is>
      </c>
      <c r="Y565" s="52" t="inlineStr">
        <is>
          <t>Trunk</t>
        </is>
      </c>
    </row>
    <row r="566" outlineLevel="1">
      <c r="A566" s="52" t="inlineStr">
        <is>
          <t>ENV-438</t>
        </is>
      </c>
      <c r="B566" s="52" t="inlineStr">
        <is>
          <t>Environment</t>
        </is>
      </c>
      <c r="C566" s="61" t="inlineStr">
        <is>
          <t>Cone</t>
        </is>
      </c>
      <c r="D566" s="62" t="inlineStr">
        <is>
          <t>Pine crown</t>
        </is>
      </c>
      <c r="E566" s="52" t="inlineStr">
        <is>
          <t>ENV-436</t>
        </is>
      </c>
      <c r="F566" s="52" t="n">
        <v>3</v>
      </c>
      <c r="G566" s="54" t="n">
        <v>2.42013764</v>
      </c>
      <c r="H566" s="54" t="n">
        <v>2.25506449</v>
      </c>
      <c r="I566" s="54" t="n">
        <v>1.03463674</v>
      </c>
      <c r="J566" s="54" t="n">
        <v>-85.5327606</v>
      </c>
      <c r="K566" s="54" t="n">
        <v>243.742798</v>
      </c>
      <c r="L566" s="54" t="n">
        <v>-3.93987894</v>
      </c>
      <c r="M566" s="54" t="n">
        <v>0.00298983604</v>
      </c>
      <c r="N566" s="54" t="n">
        <v>1.11731839</v>
      </c>
      <c r="O566" s="54" t="n">
        <v>0.0354051441</v>
      </c>
      <c r="P566" s="52" t="inlineStr">
        <is>
          <t>Gouraud</t>
        </is>
      </c>
      <c r="Q566" s="52" t="inlineStr">
        <is>
          <t>Foliage</t>
        </is>
      </c>
      <c r="R566" s="54" t="n">
        <v>0.75</v>
      </c>
      <c r="S566" s="54" t="n">
        <v>0</v>
      </c>
      <c r="T566" s="54" t="n">
        <v>0.11</v>
      </c>
      <c r="U566" s="54" t="n">
        <v>0</v>
      </c>
      <c r="V566" s="52" t="inlineStr">
        <is>
          <t>Yes</t>
        </is>
      </c>
      <c r="W566" s="52" t="inlineStr">
        <is>
          <t>Yes</t>
        </is>
      </c>
      <c r="X566" s="52" t="inlineStr">
        <is>
          <t>-</t>
        </is>
      </c>
      <c r="Y566" s="52" t="inlineStr">
        <is>
          <t>Branch whorl (cone, apex up)</t>
        </is>
      </c>
    </row>
    <row r="567" outlineLevel="1">
      <c r="A567" s="52" t="inlineStr">
        <is>
          <t>ENV-439</t>
        </is>
      </c>
      <c r="B567" s="52" t="inlineStr">
        <is>
          <t>Environment</t>
        </is>
      </c>
      <c r="C567" s="61" t="inlineStr">
        <is>
          <t>Cone</t>
        </is>
      </c>
      <c r="D567" s="62" t="inlineStr">
        <is>
          <t>Pine crown</t>
        </is>
      </c>
      <c r="E567" s="52" t="inlineStr">
        <is>
          <t>ENV-436</t>
        </is>
      </c>
      <c r="F567" s="52" t="n">
        <v>3</v>
      </c>
      <c r="G567" s="54" t="n">
        <v>2.32280612</v>
      </c>
      <c r="H567" s="54" t="n">
        <v>2.51723576</v>
      </c>
      <c r="I567" s="54" t="n">
        <v>1.21518946</v>
      </c>
      <c r="J567" s="54" t="n">
        <v>-90.4228821</v>
      </c>
      <c r="K567" s="54" t="n">
        <v>36.5747757</v>
      </c>
      <c r="L567" s="54" t="n">
        <v>-1.2993722</v>
      </c>
      <c r="M567" s="54" t="n">
        <v>-0.0135041513</v>
      </c>
      <c r="N567" s="54" t="n">
        <v>1.74834871</v>
      </c>
      <c r="O567" s="54" t="n">
        <v>0.0231921077</v>
      </c>
      <c r="P567" s="52" t="inlineStr">
        <is>
          <t>Gouraud</t>
        </is>
      </c>
      <c r="Q567" s="52" t="inlineStr">
        <is>
          <t>Foliage</t>
        </is>
      </c>
      <c r="R567" s="54" t="n">
        <v>0.75</v>
      </c>
      <c r="S567" s="54" t="n">
        <v>0</v>
      </c>
      <c r="T567" s="54" t="n">
        <v>0.11</v>
      </c>
      <c r="U567" s="54" t="n">
        <v>0</v>
      </c>
      <c r="V567" s="52" t="inlineStr">
        <is>
          <t>Yes</t>
        </is>
      </c>
      <c r="W567" s="52" t="inlineStr">
        <is>
          <t>Yes</t>
        </is>
      </c>
      <c r="X567" s="52" t="inlineStr">
        <is>
          <t>-</t>
        </is>
      </c>
      <c r="Y567" s="52" t="inlineStr">
        <is>
          <t>Branch whorl (cone, apex up)</t>
        </is>
      </c>
    </row>
    <row r="568" outlineLevel="1">
      <c r="A568" s="52" t="inlineStr">
        <is>
          <t>ENV-440</t>
        </is>
      </c>
      <c r="B568" s="52" t="inlineStr">
        <is>
          <t>Environment</t>
        </is>
      </c>
      <c r="C568" s="61" t="inlineStr">
        <is>
          <t>Cone</t>
        </is>
      </c>
      <c r="D568" s="62" t="inlineStr">
        <is>
          <t>Pine crown</t>
        </is>
      </c>
      <c r="E568" s="52" t="inlineStr">
        <is>
          <t>ENV-436</t>
        </is>
      </c>
      <c r="F568" s="52" t="n">
        <v>3</v>
      </c>
      <c r="G568" s="54" t="n">
        <v>1.90801239</v>
      </c>
      <c r="H568" s="54" t="n">
        <v>2.01808453</v>
      </c>
      <c r="I568" s="54" t="n">
        <v>0.94541055</v>
      </c>
      <c r="J568" s="54" t="n">
        <v>-95.467247</v>
      </c>
      <c r="K568" s="54" t="n">
        <v>236.069931</v>
      </c>
      <c r="L568" s="54" t="n">
        <v>-3.96196532</v>
      </c>
      <c r="M568" s="54" t="n">
        <v>0.0345868841</v>
      </c>
      <c r="N568" s="54" t="n">
        <v>2.08178782</v>
      </c>
      <c r="O568" s="54" t="n">
        <v>0.0362655297</v>
      </c>
      <c r="P568" s="52" t="inlineStr">
        <is>
          <t>Gouraud</t>
        </is>
      </c>
      <c r="Q568" s="52" t="inlineStr">
        <is>
          <t>Foliage</t>
        </is>
      </c>
      <c r="R568" s="54" t="n">
        <v>0.75</v>
      </c>
      <c r="S568" s="54" t="n">
        <v>0</v>
      </c>
      <c r="T568" s="54" t="n">
        <v>0.11</v>
      </c>
      <c r="U568" s="54" t="n">
        <v>0</v>
      </c>
      <c r="V568" s="52" t="inlineStr">
        <is>
          <t>Yes</t>
        </is>
      </c>
      <c r="W568" s="52" t="inlineStr">
        <is>
          <t>Yes</t>
        </is>
      </c>
      <c r="X568" s="52" t="inlineStr">
        <is>
          <t>-</t>
        </is>
      </c>
      <c r="Y568" s="52" t="inlineStr">
        <is>
          <t>Branch whorl (cone, apex up)</t>
        </is>
      </c>
    </row>
    <row r="569" outlineLevel="1">
      <c r="A569" s="52" t="inlineStr">
        <is>
          <t>ENV-441</t>
        </is>
      </c>
      <c r="B569" s="52" t="inlineStr">
        <is>
          <t>Environment</t>
        </is>
      </c>
      <c r="C569" s="61" t="inlineStr">
        <is>
          <t>Cone</t>
        </is>
      </c>
      <c r="D569" s="62" t="inlineStr">
        <is>
          <t>Pine crown</t>
        </is>
      </c>
      <c r="E569" s="52" t="inlineStr">
        <is>
          <t>ENV-436</t>
        </is>
      </c>
      <c r="F569" s="52" t="n">
        <v>3</v>
      </c>
      <c r="G569" s="54" t="n">
        <v>1.72445238</v>
      </c>
      <c r="H569" s="54" t="n">
        <v>1.56530154</v>
      </c>
      <c r="I569" s="54" t="n">
        <v>0.885018945</v>
      </c>
      <c r="J569" s="54" t="n">
        <v>-95.0549393</v>
      </c>
      <c r="K569" s="54" t="n">
        <v>328.730682</v>
      </c>
      <c r="L569" s="54" t="n">
        <v>4.79502106</v>
      </c>
      <c r="M569" s="54" t="n">
        <v>-0.0294538215</v>
      </c>
      <c r="N569" s="54" t="n">
        <v>2.49598861</v>
      </c>
      <c r="O569" s="54" t="n">
        <v>0.0391043052</v>
      </c>
      <c r="P569" s="52" t="inlineStr">
        <is>
          <t>Gouraud</t>
        </is>
      </c>
      <c r="Q569" s="52" t="inlineStr">
        <is>
          <t>Foliage</t>
        </is>
      </c>
      <c r="R569" s="54" t="n">
        <v>0.75</v>
      </c>
      <c r="S569" s="54" t="n">
        <v>0</v>
      </c>
      <c r="T569" s="54" t="n">
        <v>0.11</v>
      </c>
      <c r="U569" s="54" t="n">
        <v>0</v>
      </c>
      <c r="V569" s="52" t="inlineStr">
        <is>
          <t>Yes</t>
        </is>
      </c>
      <c r="W569" s="52" t="inlineStr">
        <is>
          <t>Yes</t>
        </is>
      </c>
      <c r="X569" s="52" t="inlineStr">
        <is>
          <t>-</t>
        </is>
      </c>
      <c r="Y569" s="52" t="inlineStr">
        <is>
          <t>Branch whorl (cone, apex up)</t>
        </is>
      </c>
    </row>
    <row r="570" outlineLevel="1">
      <c r="A570" s="52" t="inlineStr">
        <is>
          <t>ENV-442</t>
        </is>
      </c>
      <c r="B570" s="52" t="inlineStr">
        <is>
          <t>Environment</t>
        </is>
      </c>
      <c r="C570" s="61" t="inlineStr">
        <is>
          <t>Cone</t>
        </is>
      </c>
      <c r="D570" s="62" t="inlineStr">
        <is>
          <t>Pine crown</t>
        </is>
      </c>
      <c r="E570" s="52" t="inlineStr">
        <is>
          <t>ENV-436</t>
        </is>
      </c>
      <c r="F570" s="52" t="n">
        <v>3</v>
      </c>
      <c r="G570" s="54" t="n">
        <v>1.31035137</v>
      </c>
      <c r="H570" s="54" t="n">
        <v>1.23113608</v>
      </c>
      <c r="I570" s="54" t="n">
        <v>0.662435055</v>
      </c>
      <c r="J570" s="54" t="n">
        <v>-94.5254745</v>
      </c>
      <c r="K570" s="54" t="n">
        <v>154.138123</v>
      </c>
      <c r="L570" s="54" t="n">
        <v>2.31999779</v>
      </c>
      <c r="M570" s="54" t="n">
        <v>0.0127204359</v>
      </c>
      <c r="N570" s="54" t="n">
        <v>2.81423211</v>
      </c>
      <c r="O570" s="54" t="n">
        <v>-0.010487441</v>
      </c>
      <c r="P570" s="52" t="inlineStr">
        <is>
          <t>Gouraud</t>
        </is>
      </c>
      <c r="Q570" s="52" t="inlineStr">
        <is>
          <t>Foliage</t>
        </is>
      </c>
      <c r="R570" s="54" t="n">
        <v>0.75</v>
      </c>
      <c r="S570" s="54" t="n">
        <v>0</v>
      </c>
      <c r="T570" s="54" t="n">
        <v>0.11</v>
      </c>
      <c r="U570" s="54" t="n">
        <v>0</v>
      </c>
      <c r="V570" s="52" t="inlineStr">
        <is>
          <t>Yes</t>
        </is>
      </c>
      <c r="W570" s="52" t="inlineStr">
        <is>
          <t>Yes</t>
        </is>
      </c>
      <c r="X570" s="52" t="inlineStr">
        <is>
          <t>-</t>
        </is>
      </c>
      <c r="Y570" s="52" t="inlineStr">
        <is>
          <t>Branch whorl (cone, apex up)</t>
        </is>
      </c>
    </row>
    <row r="571" outlineLevel="1">
      <c r="A571" s="52" t="inlineStr">
        <is>
          <t>ENV-443</t>
        </is>
      </c>
      <c r="B571" s="52" t="inlineStr">
        <is>
          <t>Environment</t>
        </is>
      </c>
      <c r="C571" s="61" t="inlineStr">
        <is>
          <t>Cone</t>
        </is>
      </c>
      <c r="D571" s="62" t="inlineStr">
        <is>
          <t>Pine crown</t>
        </is>
      </c>
      <c r="E571" s="52" t="inlineStr">
        <is>
          <t>ENV-436</t>
        </is>
      </c>
      <c r="F571" s="52" t="n">
        <v>3</v>
      </c>
      <c r="G571" s="54" t="n">
        <v>0.865299642</v>
      </c>
      <c r="H571" s="54" t="n">
        <v>0.8384794</v>
      </c>
      <c r="I571" s="54" t="n">
        <v>0.431890458</v>
      </c>
      <c r="J571" s="54" t="n">
        <v>-88.58286289999999</v>
      </c>
      <c r="K571" s="54" t="n">
        <v>43.467556</v>
      </c>
      <c r="L571" s="54" t="n">
        <v>-1.38945293</v>
      </c>
      <c r="M571" s="54" t="n">
        <v>-0.0234488957</v>
      </c>
      <c r="N571" s="54" t="n">
        <v>3.1177721</v>
      </c>
      <c r="O571" s="54" t="n">
        <v>0.0250258371</v>
      </c>
      <c r="P571" s="52" t="inlineStr">
        <is>
          <t>Gouraud</t>
        </is>
      </c>
      <c r="Q571" s="52" t="inlineStr">
        <is>
          <t>Foliage</t>
        </is>
      </c>
      <c r="R571" s="54" t="n">
        <v>0.75</v>
      </c>
      <c r="S571" s="54" t="n">
        <v>0</v>
      </c>
      <c r="T571" s="54" t="n">
        <v>0.11</v>
      </c>
      <c r="U571" s="54" t="n">
        <v>0</v>
      </c>
      <c r="V571" s="52" t="inlineStr">
        <is>
          <t>Yes</t>
        </is>
      </c>
      <c r="W571" s="52" t="inlineStr">
        <is>
          <t>Yes</t>
        </is>
      </c>
      <c r="X571" s="52" t="inlineStr">
        <is>
          <t>-</t>
        </is>
      </c>
      <c r="Y571" s="52" t="inlineStr">
        <is>
          <t>Branch whorl (cone, apex up)</t>
        </is>
      </c>
    </row>
    <row r="572" outlineLevel="1">
      <c r="A572" s="52" t="inlineStr">
        <is>
          <t>ENV-444</t>
        </is>
      </c>
      <c r="B572" s="52" t="inlineStr">
        <is>
          <t>Environment</t>
        </is>
      </c>
      <c r="C572" s="61" t="inlineStr">
        <is>
          <t>Cone</t>
        </is>
      </c>
      <c r="D572" s="62" t="inlineStr">
        <is>
          <t>Pine crown</t>
        </is>
      </c>
      <c r="E572" s="52" t="inlineStr">
        <is>
          <t>ENV-436</t>
        </is>
      </c>
      <c r="F572" s="52" t="n">
        <v>3</v>
      </c>
      <c r="G572" s="54" t="n">
        <v>0.557311416</v>
      </c>
      <c r="H572" s="54" t="n">
        <v>0.5215283630000001</v>
      </c>
      <c r="I572" s="54" t="n">
        <v>1.01710784</v>
      </c>
      <c r="J572" s="54" t="n">
        <v>-94.6522903</v>
      </c>
      <c r="K572" s="54" t="n">
        <v>91.20909880000001</v>
      </c>
      <c r="L572" s="54" t="n">
        <v>5.68347168</v>
      </c>
      <c r="M572" s="54" t="n">
        <v>0.00724571571</v>
      </c>
      <c r="N572" s="54" t="n">
        <v>3.82084179</v>
      </c>
      <c r="O572" s="54" t="n">
        <v>-0.0183944181</v>
      </c>
      <c r="P572" s="52" t="inlineStr">
        <is>
          <t>Gouraud</t>
        </is>
      </c>
      <c r="Q572" s="52" t="inlineStr">
        <is>
          <t>Foliage</t>
        </is>
      </c>
      <c r="R572" s="54" t="n">
        <v>0.75</v>
      </c>
      <c r="S572" s="54" t="n">
        <v>0</v>
      </c>
      <c r="T572" s="54" t="n">
        <v>0.11</v>
      </c>
      <c r="U572" s="54" t="n">
        <v>0</v>
      </c>
      <c r="V572" s="52" t="inlineStr">
        <is>
          <t>Yes</t>
        </is>
      </c>
      <c r="W572" s="52" t="inlineStr">
        <is>
          <t>Yes</t>
        </is>
      </c>
      <c r="X572" s="52" t="inlineStr">
        <is>
          <t>-</t>
        </is>
      </c>
      <c r="Y572" s="52" t="inlineStr">
        <is>
          <t>Branch whorl (cone, apex up)</t>
        </is>
      </c>
    </row>
    <row r="573" outlineLevel="1">
      <c r="A573" s="52" t="inlineStr">
        <is>
          <t>ENV-445</t>
        </is>
      </c>
      <c r="B573" s="52" t="inlineStr">
        <is>
          <t>Environment</t>
        </is>
      </c>
      <c r="C573" s="53" t="inlineStr">
        <is>
          <t>Group</t>
        </is>
      </c>
      <c r="D573" s="57" t="inlineStr">
        <is>
          <t>Forest patch</t>
        </is>
      </c>
      <c r="E573" s="52" t="inlineStr">
        <is>
          <t>ENV-00</t>
        </is>
      </c>
      <c r="F573" s="52" t="n">
        <v>1</v>
      </c>
      <c r="G573" s="54" t="n">
        <v>1</v>
      </c>
      <c r="H573" s="54" t="n">
        <v>1</v>
      </c>
      <c r="I573" s="54" t="n">
        <v>1</v>
      </c>
      <c r="J573" s="54" t="n">
        <v>0</v>
      </c>
      <c r="K573" s="54" t="n">
        <v>0</v>
      </c>
      <c r="L573" s="54" t="n">
        <v>0</v>
      </c>
      <c r="M573" s="54" t="n">
        <v>0</v>
      </c>
      <c r="N573" s="54" t="n">
        <v>0</v>
      </c>
      <c r="O573" s="54" t="n">
        <v>0</v>
      </c>
      <c r="P573" s="52" t="inlineStr">
        <is>
          <t>-</t>
        </is>
      </c>
      <c r="Q573" s="52" t="inlineStr">
        <is>
          <t>Plain</t>
        </is>
      </c>
      <c r="R573" s="54" t="n">
        <v>0.5</v>
      </c>
      <c r="S573" s="54" t="n">
        <v>0</v>
      </c>
      <c r="T573" s="54" t="n">
        <v>0.2</v>
      </c>
      <c r="U573" s="54" t="n">
        <v>0</v>
      </c>
      <c r="V573" s="52" t="inlineStr">
        <is>
          <t>No</t>
        </is>
      </c>
      <c r="W573" s="52" t="inlineStr">
        <is>
          <t>Yes</t>
        </is>
      </c>
      <c r="X573" s="52" t="inlineStr">
        <is>
          <t>-</t>
        </is>
      </c>
      <c r="Y573" s="52" t="inlineStr">
        <is>
          <t>Cluster of pines and round trees</t>
        </is>
      </c>
    </row>
    <row r="574" outlineLevel="1">
      <c r="A574" s="52" t="inlineStr">
        <is>
          <t>ENV-446</t>
        </is>
      </c>
      <c r="B574" s="52" t="inlineStr">
        <is>
          <t>Environment</t>
        </is>
      </c>
      <c r="C574" s="53" t="inlineStr">
        <is>
          <t>Group</t>
        </is>
      </c>
      <c r="D574" s="60" t="inlineStr">
        <is>
          <t>Pine</t>
        </is>
      </c>
      <c r="E574" s="52" t="inlineStr">
        <is>
          <t>ENV-445</t>
        </is>
      </c>
      <c r="F574" s="52" t="n">
        <v>2</v>
      </c>
      <c r="G574" s="54" t="n">
        <v>1</v>
      </c>
      <c r="H574" s="54" t="n">
        <v>1</v>
      </c>
      <c r="I574" s="54" t="n">
        <v>1</v>
      </c>
      <c r="J574" s="54" t="n">
        <v>0</v>
      </c>
      <c r="K574" s="54" t="n">
        <v>321.326233</v>
      </c>
      <c r="L574" s="54" t="n">
        <v>0</v>
      </c>
      <c r="M574" s="54" t="n">
        <v>13.4729757</v>
      </c>
      <c r="N574" s="54" t="n">
        <v>-0.160233811</v>
      </c>
      <c r="O574" s="54" t="n">
        <v>6.69699574</v>
      </c>
      <c r="P574" s="52" t="inlineStr">
        <is>
          <t>-</t>
        </is>
      </c>
      <c r="Q574" s="52" t="inlineStr">
        <is>
          <t>Plain</t>
        </is>
      </c>
      <c r="R574" s="54" t="n">
        <v>0.5</v>
      </c>
      <c r="S574" s="54" t="n">
        <v>0</v>
      </c>
      <c r="T574" s="54" t="n">
        <v>0.2</v>
      </c>
      <c r="U574" s="54" t="n">
        <v>0</v>
      </c>
      <c r="V574" s="52" t="inlineStr">
        <is>
          <t>No</t>
        </is>
      </c>
      <c r="W574" s="52" t="inlineStr">
        <is>
          <t>Yes</t>
        </is>
      </c>
      <c r="X574" s="52" t="inlineStr">
        <is>
          <t>-</t>
        </is>
      </c>
      <c r="Y574" s="52" t="inlineStr">
        <is>
          <t>Spruce = cylinder trunk + drooping cone whorls</t>
        </is>
      </c>
    </row>
    <row r="575" outlineLevel="1">
      <c r="A575" s="52" t="inlineStr">
        <is>
          <t>ENV-447</t>
        </is>
      </c>
      <c r="B575" s="52" t="inlineStr">
        <is>
          <t>Environment</t>
        </is>
      </c>
      <c r="C575" s="58" t="inlineStr">
        <is>
          <t>Cylinder</t>
        </is>
      </c>
      <c r="D575" s="62" t="inlineStr">
        <is>
          <t>Pine trunk</t>
        </is>
      </c>
      <c r="E575" s="52" t="inlineStr">
        <is>
          <t>ENV-446</t>
        </is>
      </c>
      <c r="F575" s="52" t="n">
        <v>3</v>
      </c>
      <c r="G575" s="54" t="n">
        <v>0.198358729</v>
      </c>
      <c r="H575" s="54" t="n">
        <v>0.198358729</v>
      </c>
      <c r="I575" s="54" t="n">
        <v>2.6374886</v>
      </c>
      <c r="J575" s="54" t="n">
        <v>90</v>
      </c>
      <c r="K575" s="54" t="n">
        <v>0</v>
      </c>
      <c r="L575" s="54" t="n">
        <v>0</v>
      </c>
      <c r="M575" s="54" t="n">
        <v>0</v>
      </c>
      <c r="N575" s="54" t="n">
        <v>1.3187443</v>
      </c>
      <c r="O575" s="54" t="n">
        <v>0</v>
      </c>
      <c r="P575" s="52" t="inlineStr">
        <is>
          <t>Gouraud</t>
        </is>
      </c>
      <c r="Q575" s="52" t="inlineStr">
        <is>
          <t>Bark</t>
        </is>
      </c>
      <c r="R575" s="54" t="n">
        <v>0.9</v>
      </c>
      <c r="S575" s="54" t="n">
        <v>0</v>
      </c>
      <c r="T575" s="54" t="n">
        <v>0.18</v>
      </c>
      <c r="U575" s="54" t="n">
        <v>0</v>
      </c>
      <c r="V575" s="52" t="inlineStr">
        <is>
          <t>Yes</t>
        </is>
      </c>
      <c r="W575" s="52" t="inlineStr">
        <is>
          <t>Yes</t>
        </is>
      </c>
      <c r="X575" s="52" t="inlineStr">
        <is>
          <t>-</t>
        </is>
      </c>
      <c r="Y575" s="52" t="inlineStr">
        <is>
          <t>Trunk</t>
        </is>
      </c>
    </row>
    <row r="576" outlineLevel="1">
      <c r="A576" s="52" t="inlineStr">
        <is>
          <t>ENV-448</t>
        </is>
      </c>
      <c r="B576" s="52" t="inlineStr">
        <is>
          <t>Environment</t>
        </is>
      </c>
      <c r="C576" s="61" t="inlineStr">
        <is>
          <t>Cone</t>
        </is>
      </c>
      <c r="D576" s="62" t="inlineStr">
        <is>
          <t>Pine crown</t>
        </is>
      </c>
      <c r="E576" s="52" t="inlineStr">
        <is>
          <t>ENV-446</t>
        </is>
      </c>
      <c r="F576" s="52" t="n">
        <v>3</v>
      </c>
      <c r="G576" s="54" t="n">
        <v>1.98150563</v>
      </c>
      <c r="H576" s="54" t="n">
        <v>1.86943054</v>
      </c>
      <c r="I576" s="54" t="n">
        <v>0.914425075</v>
      </c>
      <c r="J576" s="54" t="n">
        <v>-95.4170074</v>
      </c>
      <c r="K576" s="54" t="n">
        <v>98.05387880000001</v>
      </c>
      <c r="L576" s="54" t="n">
        <v>-4.83132458</v>
      </c>
      <c r="M576" s="54" t="n">
        <v>0.0191884115</v>
      </c>
      <c r="N576" s="54" t="n">
        <v>1.05721259</v>
      </c>
      <c r="O576" s="54" t="n">
        <v>0.0166627467</v>
      </c>
      <c r="P576" s="52" t="inlineStr">
        <is>
          <t>Gouraud</t>
        </is>
      </c>
      <c r="Q576" s="52" t="inlineStr">
        <is>
          <t>Foliage</t>
        </is>
      </c>
      <c r="R576" s="54" t="n">
        <v>0.75</v>
      </c>
      <c r="S576" s="54" t="n">
        <v>0</v>
      </c>
      <c r="T576" s="54" t="n">
        <v>0.11</v>
      </c>
      <c r="U576" s="54" t="n">
        <v>0</v>
      </c>
      <c r="V576" s="52" t="inlineStr">
        <is>
          <t>Yes</t>
        </is>
      </c>
      <c r="W576" s="52" t="inlineStr">
        <is>
          <t>Yes</t>
        </is>
      </c>
      <c r="X576" s="52" t="inlineStr">
        <is>
          <t>-</t>
        </is>
      </c>
      <c r="Y576" s="52" t="inlineStr">
        <is>
          <t>Branch whorl (cone, apex up)</t>
        </is>
      </c>
    </row>
    <row r="577" outlineLevel="1">
      <c r="A577" s="52" t="inlineStr">
        <is>
          <t>ENV-449</t>
        </is>
      </c>
      <c r="B577" s="52" t="inlineStr">
        <is>
          <t>Environment</t>
        </is>
      </c>
      <c r="C577" s="61" t="inlineStr">
        <is>
          <t>Cone</t>
        </is>
      </c>
      <c r="D577" s="62" t="inlineStr">
        <is>
          <t>Pine crown</t>
        </is>
      </c>
      <c r="E577" s="52" t="inlineStr">
        <is>
          <t>ENV-446</t>
        </is>
      </c>
      <c r="F577" s="52" t="n">
        <v>3</v>
      </c>
      <c r="G577" s="54" t="n">
        <v>1.76829767</v>
      </c>
      <c r="H577" s="54" t="n">
        <v>1.86733854</v>
      </c>
      <c r="I577" s="54" t="n">
        <v>0.800517261</v>
      </c>
      <c r="J577" s="54" t="n">
        <v>-88.7641296</v>
      </c>
      <c r="K577" s="54" t="n">
        <v>196.670898</v>
      </c>
      <c r="L577" s="54" t="n">
        <v>1.94710541</v>
      </c>
      <c r="M577" s="54" t="n">
        <v>0.013194982</v>
      </c>
      <c r="N577" s="54" t="n">
        <v>1.50710404</v>
      </c>
      <c r="O577" s="54" t="n">
        <v>0.0388408229</v>
      </c>
      <c r="P577" s="52" t="inlineStr">
        <is>
          <t>Gouraud</t>
        </is>
      </c>
      <c r="Q577" s="52" t="inlineStr">
        <is>
          <t>Foliage</t>
        </is>
      </c>
      <c r="R577" s="54" t="n">
        <v>0.75</v>
      </c>
      <c r="S577" s="54" t="n">
        <v>0</v>
      </c>
      <c r="T577" s="54" t="n">
        <v>0.11</v>
      </c>
      <c r="U577" s="54" t="n">
        <v>0</v>
      </c>
      <c r="V577" s="52" t="inlineStr">
        <is>
          <t>Yes</t>
        </is>
      </c>
      <c r="W577" s="52" t="inlineStr">
        <is>
          <t>Yes</t>
        </is>
      </c>
      <c r="X577" s="52" t="inlineStr">
        <is>
          <t>-</t>
        </is>
      </c>
      <c r="Y577" s="52" t="inlineStr">
        <is>
          <t>Branch whorl (cone, apex up)</t>
        </is>
      </c>
    </row>
    <row r="578" outlineLevel="1">
      <c r="A578" s="52" t="inlineStr">
        <is>
          <t>ENV-450</t>
        </is>
      </c>
      <c r="B578" s="52" t="inlineStr">
        <is>
          <t>Environment</t>
        </is>
      </c>
      <c r="C578" s="61" t="inlineStr">
        <is>
          <t>Cone</t>
        </is>
      </c>
      <c r="D578" s="62" t="inlineStr">
        <is>
          <t>Pine crown</t>
        </is>
      </c>
      <c r="E578" s="52" t="inlineStr">
        <is>
          <t>ENV-446</t>
        </is>
      </c>
      <c r="F578" s="52" t="n">
        <v>3</v>
      </c>
      <c r="G578" s="54" t="n">
        <v>1.59044242</v>
      </c>
      <c r="H578" s="54" t="n">
        <v>1.50382888</v>
      </c>
      <c r="I578" s="54" t="n">
        <v>0.722239375</v>
      </c>
      <c r="J578" s="54" t="n">
        <v>-94.0419617</v>
      </c>
      <c r="K578" s="54" t="n">
        <v>257.658295</v>
      </c>
      <c r="L578" s="54" t="n">
        <v>5.08990383</v>
      </c>
      <c r="M578" s="54" t="n">
        <v>-0.00352383032</v>
      </c>
      <c r="N578" s="54" t="n">
        <v>1.90692663</v>
      </c>
      <c r="O578" s="54" t="n">
        <v>0.0395552814</v>
      </c>
      <c r="P578" s="52" t="inlineStr">
        <is>
          <t>Gouraud</t>
        </is>
      </c>
      <c r="Q578" s="52" t="inlineStr">
        <is>
          <t>Foliage</t>
        </is>
      </c>
      <c r="R578" s="54" t="n">
        <v>0.75</v>
      </c>
      <c r="S578" s="54" t="n">
        <v>0</v>
      </c>
      <c r="T578" s="54" t="n">
        <v>0.11</v>
      </c>
      <c r="U578" s="54" t="n">
        <v>0</v>
      </c>
      <c r="V578" s="52" t="inlineStr">
        <is>
          <t>Yes</t>
        </is>
      </c>
      <c r="W578" s="52" t="inlineStr">
        <is>
          <t>Yes</t>
        </is>
      </c>
      <c r="X578" s="52" t="inlineStr">
        <is>
          <t>-</t>
        </is>
      </c>
      <c r="Y578" s="52" t="inlineStr">
        <is>
          <t>Branch whorl (cone, apex up)</t>
        </is>
      </c>
    </row>
    <row r="579" outlineLevel="1">
      <c r="A579" s="52" t="inlineStr">
        <is>
          <t>ENV-451</t>
        </is>
      </c>
      <c r="B579" s="52" t="inlineStr">
        <is>
          <t>Environment</t>
        </is>
      </c>
      <c r="C579" s="61" t="inlineStr">
        <is>
          <t>Cone</t>
        </is>
      </c>
      <c r="D579" s="62" t="inlineStr">
        <is>
          <t>Pine crown</t>
        </is>
      </c>
      <c r="E579" s="52" t="inlineStr">
        <is>
          <t>ENV-446</t>
        </is>
      </c>
      <c r="F579" s="52" t="n">
        <v>3</v>
      </c>
      <c r="G579" s="54" t="n">
        <v>1.13408029</v>
      </c>
      <c r="H579" s="54" t="n">
        <v>1.20920181</v>
      </c>
      <c r="I579" s="54" t="n">
        <v>0.570280969</v>
      </c>
      <c r="J579" s="54" t="n">
        <v>-91.3611908</v>
      </c>
      <c r="K579" s="54" t="n">
        <v>208.899765</v>
      </c>
      <c r="L579" s="54" t="n">
        <v>-5.19630432</v>
      </c>
      <c r="M579" s="54" t="n">
        <v>-0.0201176498</v>
      </c>
      <c r="N579" s="54" t="n">
        <v>2.24747777</v>
      </c>
      <c r="O579" s="54" t="n">
        <v>0.0147828385</v>
      </c>
      <c r="P579" s="52" t="inlineStr">
        <is>
          <t>Gouraud</t>
        </is>
      </c>
      <c r="Q579" s="52" t="inlineStr">
        <is>
          <t>Foliage</t>
        </is>
      </c>
      <c r="R579" s="54" t="n">
        <v>0.75</v>
      </c>
      <c r="S579" s="54" t="n">
        <v>0</v>
      </c>
      <c r="T579" s="54" t="n">
        <v>0.11</v>
      </c>
      <c r="U579" s="54" t="n">
        <v>0</v>
      </c>
      <c r="V579" s="52" t="inlineStr">
        <is>
          <t>Yes</t>
        </is>
      </c>
      <c r="W579" s="52" t="inlineStr">
        <is>
          <t>Yes</t>
        </is>
      </c>
      <c r="X579" s="52" t="inlineStr">
        <is>
          <t>-</t>
        </is>
      </c>
      <c r="Y579" s="52" t="inlineStr">
        <is>
          <t>Branch whorl (cone, apex up)</t>
        </is>
      </c>
    </row>
    <row r="580" outlineLevel="1">
      <c r="A580" s="52" t="inlineStr">
        <is>
          <t>ENV-452</t>
        </is>
      </c>
      <c r="B580" s="52" t="inlineStr">
        <is>
          <t>Environment</t>
        </is>
      </c>
      <c r="C580" s="61" t="inlineStr">
        <is>
          <t>Cone</t>
        </is>
      </c>
      <c r="D580" s="62" t="inlineStr">
        <is>
          <t>Pine crown</t>
        </is>
      </c>
      <c r="E580" s="52" t="inlineStr">
        <is>
          <t>ENV-446</t>
        </is>
      </c>
      <c r="F580" s="52" t="n">
        <v>3</v>
      </c>
      <c r="G580" s="54" t="n">
        <v>0.738779485</v>
      </c>
      <c r="H580" s="54" t="n">
        <v>0.688426673</v>
      </c>
      <c r="I580" s="54" t="n">
        <v>0.360223591</v>
      </c>
      <c r="J580" s="54" t="n">
        <v>-94.8747482</v>
      </c>
      <c r="K580" s="54" t="n">
        <v>55.5568314</v>
      </c>
      <c r="L580" s="54" t="n">
        <v>-2.59283066</v>
      </c>
      <c r="M580" s="54" t="n">
        <v>-0.0285241827</v>
      </c>
      <c r="N580" s="54" t="n">
        <v>2.54505014</v>
      </c>
      <c r="O580" s="54" t="n">
        <v>0.00175508857</v>
      </c>
      <c r="P580" s="52" t="inlineStr">
        <is>
          <t>Gouraud</t>
        </is>
      </c>
      <c r="Q580" s="52" t="inlineStr">
        <is>
          <t>Foliage</t>
        </is>
      </c>
      <c r="R580" s="54" t="n">
        <v>0.75</v>
      </c>
      <c r="S580" s="54" t="n">
        <v>0</v>
      </c>
      <c r="T580" s="54" t="n">
        <v>0.11</v>
      </c>
      <c r="U580" s="54" t="n">
        <v>0</v>
      </c>
      <c r="V580" s="52" t="inlineStr">
        <is>
          <t>Yes</t>
        </is>
      </c>
      <c r="W580" s="52" t="inlineStr">
        <is>
          <t>Yes</t>
        </is>
      </c>
      <c r="X580" s="52" t="inlineStr">
        <is>
          <t>-</t>
        </is>
      </c>
      <c r="Y580" s="52" t="inlineStr">
        <is>
          <t>Branch whorl (cone, apex up)</t>
        </is>
      </c>
    </row>
    <row r="581" outlineLevel="1">
      <c r="A581" s="52" t="inlineStr">
        <is>
          <t>ENV-453</t>
        </is>
      </c>
      <c r="B581" s="52" t="inlineStr">
        <is>
          <t>Environment</t>
        </is>
      </c>
      <c r="C581" s="61" t="inlineStr">
        <is>
          <t>Cone</t>
        </is>
      </c>
      <c r="D581" s="62" t="inlineStr">
        <is>
          <t>Pine crown</t>
        </is>
      </c>
      <c r="E581" s="52" t="inlineStr">
        <is>
          <t>ENV-446</t>
        </is>
      </c>
      <c r="F581" s="52" t="n">
        <v>3</v>
      </c>
      <c r="G581" s="54" t="n">
        <v>0.453068465</v>
      </c>
      <c r="H581" s="54" t="n">
        <v>0.497372627</v>
      </c>
      <c r="I581" s="54" t="n">
        <v>0.809058249</v>
      </c>
      <c r="J581" s="54" t="n">
        <v>-87.44207</v>
      </c>
      <c r="K581" s="54" t="n">
        <v>176.118851</v>
      </c>
      <c r="L581" s="54" t="n">
        <v>0.431981087</v>
      </c>
      <c r="M581" s="54" t="n">
        <v>-0.0338866003</v>
      </c>
      <c r="N581" s="54" t="n">
        <v>3.16201782</v>
      </c>
      <c r="O581" s="54" t="n">
        <v>-0.0326879919</v>
      </c>
      <c r="P581" s="52" t="inlineStr">
        <is>
          <t>Gouraud</t>
        </is>
      </c>
      <c r="Q581" s="52" t="inlineStr">
        <is>
          <t>Foliage</t>
        </is>
      </c>
      <c r="R581" s="54" t="n">
        <v>0.75</v>
      </c>
      <c r="S581" s="54" t="n">
        <v>0</v>
      </c>
      <c r="T581" s="54" t="n">
        <v>0.11</v>
      </c>
      <c r="U581" s="54" t="n">
        <v>0</v>
      </c>
      <c r="V581" s="52" t="inlineStr">
        <is>
          <t>Yes</t>
        </is>
      </c>
      <c r="W581" s="52" t="inlineStr">
        <is>
          <t>Yes</t>
        </is>
      </c>
      <c r="X581" s="52" t="inlineStr">
        <is>
          <t>-</t>
        </is>
      </c>
      <c r="Y581" s="52" t="inlineStr">
        <is>
          <t>Branch whorl (cone, apex up)</t>
        </is>
      </c>
    </row>
    <row r="582" outlineLevel="1">
      <c r="A582" s="52" t="inlineStr">
        <is>
          <t>ENV-454</t>
        </is>
      </c>
      <c r="B582" s="52" t="inlineStr">
        <is>
          <t>Environment</t>
        </is>
      </c>
      <c r="C582" s="53" t="inlineStr">
        <is>
          <t>Group</t>
        </is>
      </c>
      <c r="D582" s="60" t="inlineStr">
        <is>
          <t>Pine</t>
        </is>
      </c>
      <c r="E582" s="52" t="inlineStr">
        <is>
          <t>ENV-445</t>
        </is>
      </c>
      <c r="F582" s="52" t="n">
        <v>2</v>
      </c>
      <c r="G582" s="54" t="n">
        <v>1</v>
      </c>
      <c r="H582" s="54" t="n">
        <v>1</v>
      </c>
      <c r="I582" s="54" t="n">
        <v>1</v>
      </c>
      <c r="J582" s="54" t="n">
        <v>0</v>
      </c>
      <c r="K582" s="54" t="n">
        <v>5.84792376</v>
      </c>
      <c r="L582" s="54" t="n">
        <v>0</v>
      </c>
      <c r="M582" s="54" t="n">
        <v>13.2058659</v>
      </c>
      <c r="N582" s="54" t="n">
        <v>-0.118885607</v>
      </c>
      <c r="O582" s="54" t="n">
        <v>3.37804723</v>
      </c>
      <c r="P582" s="52" t="inlineStr">
        <is>
          <t>-</t>
        </is>
      </c>
      <c r="Q582" s="52" t="inlineStr">
        <is>
          <t>Plain</t>
        </is>
      </c>
      <c r="R582" s="54" t="n">
        <v>0.5</v>
      </c>
      <c r="S582" s="54" t="n">
        <v>0</v>
      </c>
      <c r="T582" s="54" t="n">
        <v>0.2</v>
      </c>
      <c r="U582" s="54" t="n">
        <v>0</v>
      </c>
      <c r="V582" s="52" t="inlineStr">
        <is>
          <t>No</t>
        </is>
      </c>
      <c r="W582" s="52" t="inlineStr">
        <is>
          <t>Yes</t>
        </is>
      </c>
      <c r="X582" s="52" t="inlineStr">
        <is>
          <t>-</t>
        </is>
      </c>
      <c r="Y582" s="52" t="inlineStr">
        <is>
          <t>Spruce = cylinder trunk + drooping cone whorls</t>
        </is>
      </c>
    </row>
    <row r="583" outlineLevel="1">
      <c r="A583" s="52" t="inlineStr">
        <is>
          <t>ENV-455</t>
        </is>
      </c>
      <c r="B583" s="52" t="inlineStr">
        <is>
          <t>Environment</t>
        </is>
      </c>
      <c r="C583" s="58" t="inlineStr">
        <is>
          <t>Cylinder</t>
        </is>
      </c>
      <c r="D583" s="62" t="inlineStr">
        <is>
          <t>Pine trunk</t>
        </is>
      </c>
      <c r="E583" s="52" t="inlineStr">
        <is>
          <t>ENV-454</t>
        </is>
      </c>
      <c r="F583" s="52" t="n">
        <v>3</v>
      </c>
      <c r="G583" s="54" t="n">
        <v>0.199566111</v>
      </c>
      <c r="H583" s="54" t="n">
        <v>0.199566111</v>
      </c>
      <c r="I583" s="54" t="n">
        <v>2.65895295</v>
      </c>
      <c r="J583" s="54" t="n">
        <v>90</v>
      </c>
      <c r="K583" s="54" t="n">
        <v>0</v>
      </c>
      <c r="L583" s="54" t="n">
        <v>0</v>
      </c>
      <c r="M583" s="54" t="n">
        <v>0</v>
      </c>
      <c r="N583" s="54" t="n">
        <v>1.32947648</v>
      </c>
      <c r="O583" s="54" t="n">
        <v>0</v>
      </c>
      <c r="P583" s="52" t="inlineStr">
        <is>
          <t>Gouraud</t>
        </is>
      </c>
      <c r="Q583" s="52" t="inlineStr">
        <is>
          <t>Bark</t>
        </is>
      </c>
      <c r="R583" s="54" t="n">
        <v>0.9</v>
      </c>
      <c r="S583" s="54" t="n">
        <v>0</v>
      </c>
      <c r="T583" s="54" t="n">
        <v>0.18</v>
      </c>
      <c r="U583" s="54" t="n">
        <v>0</v>
      </c>
      <c r="V583" s="52" t="inlineStr">
        <is>
          <t>Yes</t>
        </is>
      </c>
      <c r="W583" s="52" t="inlineStr">
        <is>
          <t>Yes</t>
        </is>
      </c>
      <c r="X583" s="52" t="inlineStr">
        <is>
          <t>-</t>
        </is>
      </c>
      <c r="Y583" s="52" t="inlineStr">
        <is>
          <t>Trunk</t>
        </is>
      </c>
    </row>
    <row r="584" outlineLevel="1">
      <c r="A584" s="52" t="inlineStr">
        <is>
          <t>ENV-456</t>
        </is>
      </c>
      <c r="B584" s="52" t="inlineStr">
        <is>
          <t>Environment</t>
        </is>
      </c>
      <c r="C584" s="61" t="inlineStr">
        <is>
          <t>Cone</t>
        </is>
      </c>
      <c r="D584" s="62" t="inlineStr">
        <is>
          <t>Pine crown</t>
        </is>
      </c>
      <c r="E584" s="52" t="inlineStr">
        <is>
          <t>ENV-454</t>
        </is>
      </c>
      <c r="F584" s="52" t="n">
        <v>3</v>
      </c>
      <c r="G584" s="54" t="n">
        <v>2.22162199</v>
      </c>
      <c r="H584" s="54" t="n">
        <v>2.27426887</v>
      </c>
      <c r="I584" s="54" t="n">
        <v>1.0603255</v>
      </c>
      <c r="J584" s="54" t="n">
        <v>-93.28368380000001</v>
      </c>
      <c r="K584" s="54" t="n">
        <v>265.236938</v>
      </c>
      <c r="L584" s="54" t="n">
        <v>-4.02749491</v>
      </c>
      <c r="M584" s="54" t="n">
        <v>-0.0166670326</v>
      </c>
      <c r="N584" s="54" t="n">
        <v>1.13016272</v>
      </c>
      <c r="O584" s="54" t="n">
        <v>-0.0311586373</v>
      </c>
      <c r="P584" s="52" t="inlineStr">
        <is>
          <t>Gouraud</t>
        </is>
      </c>
      <c r="Q584" s="52" t="inlineStr">
        <is>
          <t>Foliage</t>
        </is>
      </c>
      <c r="R584" s="54" t="n">
        <v>0.75</v>
      </c>
      <c r="S584" s="54" t="n">
        <v>0</v>
      </c>
      <c r="T584" s="54" t="n">
        <v>0.11</v>
      </c>
      <c r="U584" s="54" t="n">
        <v>0</v>
      </c>
      <c r="V584" s="52" t="inlineStr">
        <is>
          <t>Yes</t>
        </is>
      </c>
      <c r="W584" s="52" t="inlineStr">
        <is>
          <t>Yes</t>
        </is>
      </c>
      <c r="X584" s="52" t="inlineStr">
        <is>
          <t>-</t>
        </is>
      </c>
      <c r="Y584" s="52" t="inlineStr">
        <is>
          <t>Branch whorl (cone, apex up)</t>
        </is>
      </c>
    </row>
    <row r="585" outlineLevel="1">
      <c r="A585" s="52" t="inlineStr">
        <is>
          <t>ENV-457</t>
        </is>
      </c>
      <c r="B585" s="52" t="inlineStr">
        <is>
          <t>Environment</t>
        </is>
      </c>
      <c r="C585" s="61" t="inlineStr">
        <is>
          <t>Cone</t>
        </is>
      </c>
      <c r="D585" s="62" t="inlineStr">
        <is>
          <t>Pine crown</t>
        </is>
      </c>
      <c r="E585" s="52" t="inlineStr">
        <is>
          <t>ENV-454</t>
        </is>
      </c>
      <c r="F585" s="52" t="n">
        <v>3</v>
      </c>
      <c r="G585" s="54" t="n">
        <v>1.81622565</v>
      </c>
      <c r="H585" s="54" t="n">
        <v>1.64055181</v>
      </c>
      <c r="I585" s="54" t="n">
        <v>0.82007575</v>
      </c>
      <c r="J585" s="54" t="n">
        <v>-92.1635895</v>
      </c>
      <c r="K585" s="54" t="n">
        <v>315.151093</v>
      </c>
      <c r="L585" s="54" t="n">
        <v>-2.21535659</v>
      </c>
      <c r="M585" s="54" t="n">
        <v>0.0165155269</v>
      </c>
      <c r="N585" s="54" t="n">
        <v>1.52192581</v>
      </c>
      <c r="O585" s="54" t="n">
        <v>-0.032861013</v>
      </c>
      <c r="P585" s="52" t="inlineStr">
        <is>
          <t>Gouraud</t>
        </is>
      </c>
      <c r="Q585" s="52" t="inlineStr">
        <is>
          <t>Foliage</t>
        </is>
      </c>
      <c r="R585" s="54" t="n">
        <v>0.75</v>
      </c>
      <c r="S585" s="54" t="n">
        <v>0</v>
      </c>
      <c r="T585" s="54" t="n">
        <v>0.11</v>
      </c>
      <c r="U585" s="54" t="n">
        <v>0</v>
      </c>
      <c r="V585" s="52" t="inlineStr">
        <is>
          <t>Yes</t>
        </is>
      </c>
      <c r="W585" s="52" t="inlineStr">
        <is>
          <t>Yes</t>
        </is>
      </c>
      <c r="X585" s="52" t="inlineStr">
        <is>
          <t>-</t>
        </is>
      </c>
      <c r="Y585" s="52" t="inlineStr">
        <is>
          <t>Branch whorl (cone, apex up)</t>
        </is>
      </c>
    </row>
    <row r="586" outlineLevel="1">
      <c r="A586" s="52" t="inlineStr">
        <is>
          <t>ENV-458</t>
        </is>
      </c>
      <c r="B586" s="52" t="inlineStr">
        <is>
          <t>Environment</t>
        </is>
      </c>
      <c r="C586" s="61" t="inlineStr">
        <is>
          <t>Cone</t>
        </is>
      </c>
      <c r="D586" s="62" t="inlineStr">
        <is>
          <t>Pine crown</t>
        </is>
      </c>
      <c r="E586" s="52" t="inlineStr">
        <is>
          <t>ENV-454</t>
        </is>
      </c>
      <c r="F586" s="52" t="n">
        <v>3</v>
      </c>
      <c r="G586" s="54" t="n">
        <v>1.57085192</v>
      </c>
      <c r="H586" s="54" t="n">
        <v>1.67144251</v>
      </c>
      <c r="I586" s="54" t="n">
        <v>0.746388137</v>
      </c>
      <c r="J586" s="54" t="n">
        <v>-85.5973511</v>
      </c>
      <c r="K586" s="54" t="n">
        <v>254.999207</v>
      </c>
      <c r="L586" s="54" t="n">
        <v>-5.00318241</v>
      </c>
      <c r="M586" s="54" t="n">
        <v>-0.0177862123</v>
      </c>
      <c r="N586" s="54" t="n">
        <v>1.92841065</v>
      </c>
      <c r="O586" s="54" t="n">
        <v>0.0247203261</v>
      </c>
      <c r="P586" s="52" t="inlineStr">
        <is>
          <t>Gouraud</t>
        </is>
      </c>
      <c r="Q586" s="52" t="inlineStr">
        <is>
          <t>Foliage</t>
        </is>
      </c>
      <c r="R586" s="54" t="n">
        <v>0.75</v>
      </c>
      <c r="S586" s="54" t="n">
        <v>0</v>
      </c>
      <c r="T586" s="54" t="n">
        <v>0.11</v>
      </c>
      <c r="U586" s="54" t="n">
        <v>0</v>
      </c>
      <c r="V586" s="52" t="inlineStr">
        <is>
          <t>Yes</t>
        </is>
      </c>
      <c r="W586" s="52" t="inlineStr">
        <is>
          <t>Yes</t>
        </is>
      </c>
      <c r="X586" s="52" t="inlineStr">
        <is>
          <t>-</t>
        </is>
      </c>
      <c r="Y586" s="52" t="inlineStr">
        <is>
          <t>Branch whorl (cone, apex up)</t>
        </is>
      </c>
    </row>
    <row r="587" outlineLevel="1">
      <c r="A587" s="52" t="inlineStr">
        <is>
          <t>ENV-459</t>
        </is>
      </c>
      <c r="B587" s="52" t="inlineStr">
        <is>
          <t>Environment</t>
        </is>
      </c>
      <c r="C587" s="61" t="inlineStr">
        <is>
          <t>Cone</t>
        </is>
      </c>
      <c r="D587" s="62" t="inlineStr">
        <is>
          <t>Pine crown</t>
        </is>
      </c>
      <c r="E587" s="52" t="inlineStr">
        <is>
          <t>ENV-454</t>
        </is>
      </c>
      <c r="F587" s="52" t="n">
        <v>3</v>
      </c>
      <c r="G587" s="54" t="n">
        <v>1.24933064</v>
      </c>
      <c r="H587" s="54" t="n">
        <v>1.26679146</v>
      </c>
      <c r="I587" s="54" t="n">
        <v>0.5917506219999999</v>
      </c>
      <c r="J587" s="54" t="n">
        <v>-92.0117798</v>
      </c>
      <c r="K587" s="54" t="n">
        <v>248.447952</v>
      </c>
      <c r="L587" s="54" t="n">
        <v>-2.4179256</v>
      </c>
      <c r="M587" s="54" t="n">
        <v>-0.0175072812</v>
      </c>
      <c r="N587" s="54" t="n">
        <v>2.27176619</v>
      </c>
      <c r="O587" s="54" t="n">
        <v>-0.00102310255</v>
      </c>
      <c r="P587" s="52" t="inlineStr">
        <is>
          <t>Gouraud</t>
        </is>
      </c>
      <c r="Q587" s="52" t="inlineStr">
        <is>
          <t>Foliage</t>
        </is>
      </c>
      <c r="R587" s="54" t="n">
        <v>0.75</v>
      </c>
      <c r="S587" s="54" t="n">
        <v>0</v>
      </c>
      <c r="T587" s="54" t="n">
        <v>0.11</v>
      </c>
      <c r="U587" s="54" t="n">
        <v>0</v>
      </c>
      <c r="V587" s="52" t="inlineStr">
        <is>
          <t>Yes</t>
        </is>
      </c>
      <c r="W587" s="52" t="inlineStr">
        <is>
          <t>Yes</t>
        </is>
      </c>
      <c r="X587" s="52" t="inlineStr">
        <is>
          <t>-</t>
        </is>
      </c>
      <c r="Y587" s="52" t="inlineStr">
        <is>
          <t>Branch whorl (cone, apex up)</t>
        </is>
      </c>
    </row>
    <row r="588" outlineLevel="1">
      <c r="A588" s="52" t="inlineStr">
        <is>
          <t>ENV-460</t>
        </is>
      </c>
      <c r="B588" s="52" t="inlineStr">
        <is>
          <t>Environment</t>
        </is>
      </c>
      <c r="C588" s="61" t="inlineStr">
        <is>
          <t>Cone</t>
        </is>
      </c>
      <c r="D588" s="62" t="inlineStr">
        <is>
          <t>Pine crown</t>
        </is>
      </c>
      <c r="E588" s="52" t="inlineStr">
        <is>
          <t>ENV-454</t>
        </is>
      </c>
      <c r="F588" s="52" t="n">
        <v>3</v>
      </c>
      <c r="G588" s="54" t="n">
        <v>0.852937341</v>
      </c>
      <c r="H588" s="54" t="n">
        <v>0.888773084</v>
      </c>
      <c r="I588" s="54" t="n">
        <v>0.385139346</v>
      </c>
      <c r="J588" s="54" t="n">
        <v>-93.9911346</v>
      </c>
      <c r="K588" s="54" t="n">
        <v>161.50061</v>
      </c>
      <c r="L588" s="54" t="n">
        <v>0.150908947</v>
      </c>
      <c r="M588" s="54" t="n">
        <v>-0.00450359657</v>
      </c>
      <c r="N588" s="54" t="n">
        <v>2.57506704</v>
      </c>
      <c r="O588" s="54" t="n">
        <v>-0.00617146865</v>
      </c>
      <c r="P588" s="52" t="inlineStr">
        <is>
          <t>Gouraud</t>
        </is>
      </c>
      <c r="Q588" s="52" t="inlineStr">
        <is>
          <t>Foliage</t>
        </is>
      </c>
      <c r="R588" s="54" t="n">
        <v>0.75</v>
      </c>
      <c r="S588" s="54" t="n">
        <v>0</v>
      </c>
      <c r="T588" s="54" t="n">
        <v>0.11</v>
      </c>
      <c r="U588" s="54" t="n">
        <v>0</v>
      </c>
      <c r="V588" s="52" t="inlineStr">
        <is>
          <t>Yes</t>
        </is>
      </c>
      <c r="W588" s="52" t="inlineStr">
        <is>
          <t>Yes</t>
        </is>
      </c>
      <c r="X588" s="52" t="inlineStr">
        <is>
          <t>-</t>
        </is>
      </c>
      <c r="Y588" s="52" t="inlineStr">
        <is>
          <t>Branch whorl (cone, apex up)</t>
        </is>
      </c>
    </row>
    <row r="589" outlineLevel="1">
      <c r="A589" s="52" t="inlineStr">
        <is>
          <t>ENV-461</t>
        </is>
      </c>
      <c r="B589" s="52" t="inlineStr">
        <is>
          <t>Environment</t>
        </is>
      </c>
      <c r="C589" s="61" t="inlineStr">
        <is>
          <t>Cone</t>
        </is>
      </c>
      <c r="D589" s="62" t="inlineStr">
        <is>
          <t>Pine crown</t>
        </is>
      </c>
      <c r="E589" s="52" t="inlineStr">
        <is>
          <t>ENV-454</t>
        </is>
      </c>
      <c r="F589" s="52" t="n">
        <v>3</v>
      </c>
      <c r="G589" s="54" t="n">
        <v>0.495489597</v>
      </c>
      <c r="H589" s="54" t="n">
        <v>0.506179273</v>
      </c>
      <c r="I589" s="54" t="n">
        <v>0.81710732</v>
      </c>
      <c r="J589" s="54" t="n">
        <v>-84.618515</v>
      </c>
      <c r="K589" s="54" t="n">
        <v>140.513397</v>
      </c>
      <c r="L589" s="54" t="n">
        <v>-2.091254</v>
      </c>
      <c r="M589" s="54" t="n">
        <v>-0.0376686119</v>
      </c>
      <c r="N589" s="54" t="n">
        <v>3.18750668</v>
      </c>
      <c r="O589" s="54" t="n">
        <v>-0.0100207422</v>
      </c>
      <c r="P589" s="52" t="inlineStr">
        <is>
          <t>Gouraud</t>
        </is>
      </c>
      <c r="Q589" s="52" t="inlineStr">
        <is>
          <t>Foliage</t>
        </is>
      </c>
      <c r="R589" s="54" t="n">
        <v>0.75</v>
      </c>
      <c r="S589" s="54" t="n">
        <v>0</v>
      </c>
      <c r="T589" s="54" t="n">
        <v>0.11</v>
      </c>
      <c r="U589" s="54" t="n">
        <v>0</v>
      </c>
      <c r="V589" s="52" t="inlineStr">
        <is>
          <t>Yes</t>
        </is>
      </c>
      <c r="W589" s="52" t="inlineStr">
        <is>
          <t>Yes</t>
        </is>
      </c>
      <c r="X589" s="52" t="inlineStr">
        <is>
          <t>-</t>
        </is>
      </c>
      <c r="Y589" s="52" t="inlineStr">
        <is>
          <t>Branch whorl (cone, apex up)</t>
        </is>
      </c>
    </row>
    <row r="590" outlineLevel="1">
      <c r="A590" s="52" t="inlineStr">
        <is>
          <t>ENV-462</t>
        </is>
      </c>
      <c r="B590" s="52" t="inlineStr">
        <is>
          <t>Environment</t>
        </is>
      </c>
      <c r="C590" s="53" t="inlineStr">
        <is>
          <t>Group</t>
        </is>
      </c>
      <c r="D590" s="60" t="inlineStr">
        <is>
          <t>Pine</t>
        </is>
      </c>
      <c r="E590" s="52" t="inlineStr">
        <is>
          <t>ENV-445</t>
        </is>
      </c>
      <c r="F590" s="52" t="n">
        <v>2</v>
      </c>
      <c r="G590" s="54" t="n">
        <v>1</v>
      </c>
      <c r="H590" s="54" t="n">
        <v>1</v>
      </c>
      <c r="I590" s="54" t="n">
        <v>1</v>
      </c>
      <c r="J590" s="54" t="n">
        <v>0</v>
      </c>
      <c r="K590" s="54" t="n">
        <v>225.349625</v>
      </c>
      <c r="L590" s="54" t="n">
        <v>0</v>
      </c>
      <c r="M590" s="54" t="n">
        <v>15.6201401</v>
      </c>
      <c r="N590" s="54" t="n">
        <v>-0.213508099</v>
      </c>
      <c r="O590" s="54" t="n">
        <v>4.32718372</v>
      </c>
      <c r="P590" s="52" t="inlineStr">
        <is>
          <t>-</t>
        </is>
      </c>
      <c r="Q590" s="52" t="inlineStr">
        <is>
          <t>Plain</t>
        </is>
      </c>
      <c r="R590" s="54" t="n">
        <v>0.5</v>
      </c>
      <c r="S590" s="54" t="n">
        <v>0</v>
      </c>
      <c r="T590" s="54" t="n">
        <v>0.2</v>
      </c>
      <c r="U590" s="54" t="n">
        <v>0</v>
      </c>
      <c r="V590" s="52" t="inlineStr">
        <is>
          <t>No</t>
        </is>
      </c>
      <c r="W590" s="52" t="inlineStr">
        <is>
          <t>Yes</t>
        </is>
      </c>
      <c r="X590" s="52" t="inlineStr">
        <is>
          <t>-</t>
        </is>
      </c>
      <c r="Y590" s="52" t="inlineStr">
        <is>
          <t>Spruce = cylinder trunk + drooping cone whorls</t>
        </is>
      </c>
    </row>
    <row r="591" outlineLevel="1">
      <c r="A591" s="52" t="inlineStr">
        <is>
          <t>ENV-463</t>
        </is>
      </c>
      <c r="B591" s="52" t="inlineStr">
        <is>
          <t>Environment</t>
        </is>
      </c>
      <c r="C591" s="58" t="inlineStr">
        <is>
          <t>Cylinder</t>
        </is>
      </c>
      <c r="D591" s="62" t="inlineStr">
        <is>
          <t>Pine trunk</t>
        </is>
      </c>
      <c r="E591" s="52" t="inlineStr">
        <is>
          <t>ENV-462</t>
        </is>
      </c>
      <c r="F591" s="52" t="n">
        <v>3</v>
      </c>
      <c r="G591" s="54" t="n">
        <v>0.185193554</v>
      </c>
      <c r="H591" s="54" t="n">
        <v>0.185193554</v>
      </c>
      <c r="I591" s="54" t="n">
        <v>2.40344095</v>
      </c>
      <c r="J591" s="54" t="n">
        <v>90</v>
      </c>
      <c r="K591" s="54" t="n">
        <v>0</v>
      </c>
      <c r="L591" s="54" t="n">
        <v>0</v>
      </c>
      <c r="M591" s="54" t="n">
        <v>0</v>
      </c>
      <c r="N591" s="54" t="n">
        <v>1.20172048</v>
      </c>
      <c r="O591" s="54" t="n">
        <v>0</v>
      </c>
      <c r="P591" s="52" t="inlineStr">
        <is>
          <t>Gouraud</t>
        </is>
      </c>
      <c r="Q591" s="52" t="inlineStr">
        <is>
          <t>Bark</t>
        </is>
      </c>
      <c r="R591" s="54" t="n">
        <v>0.9</v>
      </c>
      <c r="S591" s="54" t="n">
        <v>0</v>
      </c>
      <c r="T591" s="54" t="n">
        <v>0.18</v>
      </c>
      <c r="U591" s="54" t="n">
        <v>0</v>
      </c>
      <c r="V591" s="52" t="inlineStr">
        <is>
          <t>Yes</t>
        </is>
      </c>
      <c r="W591" s="52" t="inlineStr">
        <is>
          <t>Yes</t>
        </is>
      </c>
      <c r="X591" s="52" t="inlineStr">
        <is>
          <t>-</t>
        </is>
      </c>
      <c r="Y591" s="52" t="inlineStr">
        <is>
          <t>Trunk</t>
        </is>
      </c>
    </row>
    <row r="592" outlineLevel="1">
      <c r="A592" s="52" t="inlineStr">
        <is>
          <t>ENV-464</t>
        </is>
      </c>
      <c r="B592" s="52" t="inlineStr">
        <is>
          <t>Environment</t>
        </is>
      </c>
      <c r="C592" s="61" t="inlineStr">
        <is>
          <t>Cone</t>
        </is>
      </c>
      <c r="D592" s="62" t="inlineStr">
        <is>
          <t>Pine crown</t>
        </is>
      </c>
      <c r="E592" s="52" t="inlineStr">
        <is>
          <t>ENV-462</t>
        </is>
      </c>
      <c r="F592" s="52" t="n">
        <v>3</v>
      </c>
      <c r="G592" s="54" t="n">
        <v>1.80297935</v>
      </c>
      <c r="H592" s="54" t="n">
        <v>1.65135407</v>
      </c>
      <c r="I592" s="54" t="n">
        <v>0.939069748</v>
      </c>
      <c r="J592" s="54" t="n">
        <v>-95.8196106</v>
      </c>
      <c r="K592" s="54" t="n">
        <v>134.239624</v>
      </c>
      <c r="L592" s="54" t="n">
        <v>-0.84929657</v>
      </c>
      <c r="M592" s="54" t="n">
        <v>-0.00416888669</v>
      </c>
      <c r="N592" s="54" t="n">
        <v>1.0695349</v>
      </c>
      <c r="O592" s="54" t="n">
        <v>0.00816027448</v>
      </c>
      <c r="P592" s="52" t="inlineStr">
        <is>
          <t>Gouraud</t>
        </is>
      </c>
      <c r="Q592" s="52" t="inlineStr">
        <is>
          <t>Foliage</t>
        </is>
      </c>
      <c r="R592" s="54" t="n">
        <v>0.75</v>
      </c>
      <c r="S592" s="54" t="n">
        <v>0</v>
      </c>
      <c r="T592" s="54" t="n">
        <v>0.11</v>
      </c>
      <c r="U592" s="54" t="n">
        <v>0</v>
      </c>
      <c r="V592" s="52" t="inlineStr">
        <is>
          <t>Yes</t>
        </is>
      </c>
      <c r="W592" s="52" t="inlineStr">
        <is>
          <t>Yes</t>
        </is>
      </c>
      <c r="X592" s="52" t="inlineStr">
        <is>
          <t>-</t>
        </is>
      </c>
      <c r="Y592" s="52" t="inlineStr">
        <is>
          <t>Branch whorl (cone, apex up)</t>
        </is>
      </c>
    </row>
    <row r="593" outlineLevel="1">
      <c r="A593" s="52" t="inlineStr">
        <is>
          <t>ENV-465</t>
        </is>
      </c>
      <c r="B593" s="52" t="inlineStr">
        <is>
          <t>Environment</t>
        </is>
      </c>
      <c r="C593" s="61" t="inlineStr">
        <is>
          <t>Cone</t>
        </is>
      </c>
      <c r="D593" s="62" t="inlineStr">
        <is>
          <t>Pine crown</t>
        </is>
      </c>
      <c r="E593" s="52" t="inlineStr">
        <is>
          <t>ENV-462</t>
        </is>
      </c>
      <c r="F593" s="52" t="n">
        <v>3</v>
      </c>
      <c r="G593" s="54" t="n">
        <v>1.6874274</v>
      </c>
      <c r="H593" s="54" t="n">
        <v>1.69236624</v>
      </c>
      <c r="I593" s="54" t="n">
        <v>0.863293409</v>
      </c>
      <c r="J593" s="54" t="n">
        <v>-86.6350327</v>
      </c>
      <c r="K593" s="54" t="n">
        <v>151.993149</v>
      </c>
      <c r="L593" s="54" t="n">
        <v>-5.40001106</v>
      </c>
      <c r="M593" s="54" t="n">
        <v>0.035804987</v>
      </c>
      <c r="N593" s="54" t="n">
        <v>1.48350871</v>
      </c>
      <c r="O593" s="54" t="n">
        <v>-0.00377920642</v>
      </c>
      <c r="P593" s="52" t="inlineStr">
        <is>
          <t>Gouraud</t>
        </is>
      </c>
      <c r="Q593" s="52" t="inlineStr">
        <is>
          <t>Foliage</t>
        </is>
      </c>
      <c r="R593" s="54" t="n">
        <v>0.75</v>
      </c>
      <c r="S593" s="54" t="n">
        <v>0</v>
      </c>
      <c r="T593" s="54" t="n">
        <v>0.11</v>
      </c>
      <c r="U593" s="54" t="n">
        <v>0</v>
      </c>
      <c r="V593" s="52" t="inlineStr">
        <is>
          <t>Yes</t>
        </is>
      </c>
      <c r="W593" s="52" t="inlineStr">
        <is>
          <t>Yes</t>
        </is>
      </c>
      <c r="X593" s="52" t="inlineStr">
        <is>
          <t>-</t>
        </is>
      </c>
      <c r="Y593" s="52" t="inlineStr">
        <is>
          <t>Branch whorl (cone, apex up)</t>
        </is>
      </c>
    </row>
    <row r="594" outlineLevel="1">
      <c r="A594" s="52" t="inlineStr">
        <is>
          <t>ENV-466</t>
        </is>
      </c>
      <c r="B594" s="52" t="inlineStr">
        <is>
          <t>Environment</t>
        </is>
      </c>
      <c r="C594" s="61" t="inlineStr">
        <is>
          <t>Cone</t>
        </is>
      </c>
      <c r="D594" s="62" t="inlineStr">
        <is>
          <t>Pine crown</t>
        </is>
      </c>
      <c r="E594" s="52" t="inlineStr">
        <is>
          <t>ENV-462</t>
        </is>
      </c>
      <c r="F594" s="52" t="n">
        <v>3</v>
      </c>
      <c r="G594" s="54" t="n">
        <v>1.416924</v>
      </c>
      <c r="H594" s="54" t="n">
        <v>1.45848143</v>
      </c>
      <c r="I594" s="54" t="n">
        <v>0.700856984</v>
      </c>
      <c r="J594" s="54" t="n">
        <v>-91.08951570000001</v>
      </c>
      <c r="K594" s="54" t="n">
        <v>22.6494522</v>
      </c>
      <c r="L594" s="54" t="n">
        <v>-4.24790525</v>
      </c>
      <c r="M594" s="54" t="n">
        <v>-0.0351646841</v>
      </c>
      <c r="N594" s="54" t="n">
        <v>1.79363286</v>
      </c>
      <c r="O594" s="54" t="n">
        <v>0.00582142174</v>
      </c>
      <c r="P594" s="52" t="inlineStr">
        <is>
          <t>Gouraud</t>
        </is>
      </c>
      <c r="Q594" s="52" t="inlineStr">
        <is>
          <t>Foliage</t>
        </is>
      </c>
      <c r="R594" s="54" t="n">
        <v>0.75</v>
      </c>
      <c r="S594" s="54" t="n">
        <v>0</v>
      </c>
      <c r="T594" s="54" t="n">
        <v>0.11</v>
      </c>
      <c r="U594" s="54" t="n">
        <v>0</v>
      </c>
      <c r="V594" s="52" t="inlineStr">
        <is>
          <t>Yes</t>
        </is>
      </c>
      <c r="W594" s="52" t="inlineStr">
        <is>
          <t>Yes</t>
        </is>
      </c>
      <c r="X594" s="52" t="inlineStr">
        <is>
          <t>-</t>
        </is>
      </c>
      <c r="Y594" s="52" t="inlineStr">
        <is>
          <t>Branch whorl (cone, apex up)</t>
        </is>
      </c>
    </row>
    <row r="595" outlineLevel="1">
      <c r="A595" s="52" t="inlineStr">
        <is>
          <t>ENV-467</t>
        </is>
      </c>
      <c r="B595" s="52" t="inlineStr">
        <is>
          <t>Environment</t>
        </is>
      </c>
      <c r="C595" s="61" t="inlineStr">
        <is>
          <t>Cone</t>
        </is>
      </c>
      <c r="D595" s="62" t="inlineStr">
        <is>
          <t>Pine crown</t>
        </is>
      </c>
      <c r="E595" s="52" t="inlineStr">
        <is>
          <t>ENV-462</t>
        </is>
      </c>
      <c r="F595" s="52" t="n">
        <v>3</v>
      </c>
      <c r="G595" s="54" t="n">
        <v>1.10512269</v>
      </c>
      <c r="H595" s="54" t="n">
        <v>1.10830784</v>
      </c>
      <c r="I595" s="54" t="n">
        <v>0.482948273</v>
      </c>
      <c r="J595" s="54" t="n">
        <v>-91.08578489999999</v>
      </c>
      <c r="K595" s="54" t="n">
        <v>232.378967</v>
      </c>
      <c r="L595" s="54" t="n">
        <v>-0.480846405</v>
      </c>
      <c r="M595" s="54" t="n">
        <v>-0.0107087269</v>
      </c>
      <c r="N595" s="54" t="n">
        <v>2.05602288</v>
      </c>
      <c r="O595" s="54" t="n">
        <v>-0.0384417288</v>
      </c>
      <c r="P595" s="52" t="inlineStr">
        <is>
          <t>Gouraud</t>
        </is>
      </c>
      <c r="Q595" s="52" t="inlineStr">
        <is>
          <t>Foliage</t>
        </is>
      </c>
      <c r="R595" s="54" t="n">
        <v>0.75</v>
      </c>
      <c r="S595" s="54" t="n">
        <v>0</v>
      </c>
      <c r="T595" s="54" t="n">
        <v>0.11</v>
      </c>
      <c r="U595" s="54" t="n">
        <v>0</v>
      </c>
      <c r="V595" s="52" t="inlineStr">
        <is>
          <t>Yes</t>
        </is>
      </c>
      <c r="W595" s="52" t="inlineStr">
        <is>
          <t>Yes</t>
        </is>
      </c>
      <c r="X595" s="52" t="inlineStr">
        <is>
          <t>-</t>
        </is>
      </c>
      <c r="Y595" s="52" t="inlineStr">
        <is>
          <t>Branch whorl (cone, apex up)</t>
        </is>
      </c>
    </row>
    <row r="596" outlineLevel="1">
      <c r="A596" s="52" t="inlineStr">
        <is>
          <t>ENV-468</t>
        </is>
      </c>
      <c r="B596" s="52" t="inlineStr">
        <is>
          <t>Environment</t>
        </is>
      </c>
      <c r="C596" s="61" t="inlineStr">
        <is>
          <t>Cone</t>
        </is>
      </c>
      <c r="D596" s="62" t="inlineStr">
        <is>
          <t>Pine crown</t>
        </is>
      </c>
      <c r="E596" s="52" t="inlineStr">
        <is>
          <t>ENV-462</t>
        </is>
      </c>
      <c r="F596" s="52" t="n">
        <v>3</v>
      </c>
      <c r="G596" s="54" t="n">
        <v>0.745143294</v>
      </c>
      <c r="H596" s="54" t="n">
        <v>0.674392462</v>
      </c>
      <c r="I596" s="54" t="n">
        <v>0.383580685</v>
      </c>
      <c r="J596" s="54" t="n">
        <v>-87.9145508</v>
      </c>
      <c r="K596" s="54" t="n">
        <v>129.805756</v>
      </c>
      <c r="L596" s="54" t="n">
        <v>1.50152969</v>
      </c>
      <c r="M596" s="54" t="n">
        <v>0.00935551152</v>
      </c>
      <c r="N596" s="54" t="n">
        <v>2.36526537</v>
      </c>
      <c r="O596" s="54" t="n">
        <v>0.0251026228</v>
      </c>
      <c r="P596" s="52" t="inlineStr">
        <is>
          <t>Gouraud</t>
        </is>
      </c>
      <c r="Q596" s="52" t="inlineStr">
        <is>
          <t>Foliage</t>
        </is>
      </c>
      <c r="R596" s="54" t="n">
        <v>0.75</v>
      </c>
      <c r="S596" s="54" t="n">
        <v>0</v>
      </c>
      <c r="T596" s="54" t="n">
        <v>0.11</v>
      </c>
      <c r="U596" s="54" t="n">
        <v>0</v>
      </c>
      <c r="V596" s="52" t="inlineStr">
        <is>
          <t>Yes</t>
        </is>
      </c>
      <c r="W596" s="52" t="inlineStr">
        <is>
          <t>Yes</t>
        </is>
      </c>
      <c r="X596" s="52" t="inlineStr">
        <is>
          <t>-</t>
        </is>
      </c>
      <c r="Y596" s="52" t="inlineStr">
        <is>
          <t>Branch whorl (cone, apex up)</t>
        </is>
      </c>
    </row>
    <row r="597" outlineLevel="1">
      <c r="A597" s="52" t="inlineStr">
        <is>
          <t>ENV-469</t>
        </is>
      </c>
      <c r="B597" s="52" t="inlineStr">
        <is>
          <t>Environment</t>
        </is>
      </c>
      <c r="C597" s="61" t="inlineStr">
        <is>
          <t>Cone</t>
        </is>
      </c>
      <c r="D597" s="62" t="inlineStr">
        <is>
          <t>Pine crown</t>
        </is>
      </c>
      <c r="E597" s="52" t="inlineStr">
        <is>
          <t>ENV-462</t>
        </is>
      </c>
      <c r="F597" s="52" t="n">
        <v>3</v>
      </c>
      <c r="G597" s="54" t="n">
        <v>0.433997899</v>
      </c>
      <c r="H597" s="54" t="n">
        <v>0.457441598</v>
      </c>
      <c r="I597" s="54" t="n">
        <v>0.72129035</v>
      </c>
      <c r="J597" s="54" t="n">
        <v>-87.0176392</v>
      </c>
      <c r="K597" s="54" t="n">
        <v>279.945343</v>
      </c>
      <c r="L597" s="54" t="n">
        <v>-4.51589775</v>
      </c>
      <c r="M597" s="54" t="n">
        <v>0.0134083889</v>
      </c>
      <c r="N597" s="54" t="n">
        <v>2.88408613</v>
      </c>
      <c r="O597" s="54" t="n">
        <v>-0.0189446025</v>
      </c>
      <c r="P597" s="52" t="inlineStr">
        <is>
          <t>Gouraud</t>
        </is>
      </c>
      <c r="Q597" s="52" t="inlineStr">
        <is>
          <t>Foliage</t>
        </is>
      </c>
      <c r="R597" s="54" t="n">
        <v>0.75</v>
      </c>
      <c r="S597" s="54" t="n">
        <v>0</v>
      </c>
      <c r="T597" s="54" t="n">
        <v>0.11</v>
      </c>
      <c r="U597" s="54" t="n">
        <v>0</v>
      </c>
      <c r="V597" s="52" t="inlineStr">
        <is>
          <t>Yes</t>
        </is>
      </c>
      <c r="W597" s="52" t="inlineStr">
        <is>
          <t>Yes</t>
        </is>
      </c>
      <c r="X597" s="52" t="inlineStr">
        <is>
          <t>-</t>
        </is>
      </c>
      <c r="Y597" s="52" t="inlineStr">
        <is>
          <t>Branch whorl (cone, apex up)</t>
        </is>
      </c>
    </row>
    <row r="598" outlineLevel="1">
      <c r="A598" s="52" t="inlineStr">
        <is>
          <t>ENV-470</t>
        </is>
      </c>
      <c r="B598" s="52" t="inlineStr">
        <is>
          <t>Environment</t>
        </is>
      </c>
      <c r="C598" s="53" t="inlineStr">
        <is>
          <t>Group</t>
        </is>
      </c>
      <c r="D598" s="60" t="inlineStr">
        <is>
          <t>Pine</t>
        </is>
      </c>
      <c r="E598" s="52" t="inlineStr">
        <is>
          <t>ENV-445</t>
        </is>
      </c>
      <c r="F598" s="52" t="n">
        <v>2</v>
      </c>
      <c r="G598" s="54" t="n">
        <v>1</v>
      </c>
      <c r="H598" s="54" t="n">
        <v>1</v>
      </c>
      <c r="I598" s="54" t="n">
        <v>1</v>
      </c>
      <c r="J598" s="54" t="n">
        <v>0</v>
      </c>
      <c r="K598" s="54" t="n">
        <v>275.414856</v>
      </c>
      <c r="L598" s="54" t="n">
        <v>0</v>
      </c>
      <c r="M598" s="54" t="n">
        <v>11.4413929</v>
      </c>
      <c r="N598" s="54" t="n">
        <v>0.0811136737</v>
      </c>
      <c r="O598" s="54" t="n">
        <v>5.25755644</v>
      </c>
      <c r="P598" s="52" t="inlineStr">
        <is>
          <t>-</t>
        </is>
      </c>
      <c r="Q598" s="52" t="inlineStr">
        <is>
          <t>Plain</t>
        </is>
      </c>
      <c r="R598" s="54" t="n">
        <v>0.5</v>
      </c>
      <c r="S598" s="54" t="n">
        <v>0</v>
      </c>
      <c r="T598" s="54" t="n">
        <v>0.2</v>
      </c>
      <c r="U598" s="54" t="n">
        <v>0</v>
      </c>
      <c r="V598" s="52" t="inlineStr">
        <is>
          <t>No</t>
        </is>
      </c>
      <c r="W598" s="52" t="inlineStr">
        <is>
          <t>Yes</t>
        </is>
      </c>
      <c r="X598" s="52" t="inlineStr">
        <is>
          <t>-</t>
        </is>
      </c>
      <c r="Y598" s="52" t="inlineStr">
        <is>
          <t>Spruce = cylinder trunk + drooping cone whorls</t>
        </is>
      </c>
    </row>
    <row r="599" outlineLevel="1">
      <c r="A599" s="52" t="inlineStr">
        <is>
          <t>ENV-471</t>
        </is>
      </c>
      <c r="B599" s="52" t="inlineStr">
        <is>
          <t>Environment</t>
        </is>
      </c>
      <c r="C599" s="58" t="inlineStr">
        <is>
          <t>Cylinder</t>
        </is>
      </c>
      <c r="D599" s="62" t="inlineStr">
        <is>
          <t>Pine trunk</t>
        </is>
      </c>
      <c r="E599" s="52" t="inlineStr">
        <is>
          <t>ENV-470</t>
        </is>
      </c>
      <c r="F599" s="52" t="n">
        <v>3</v>
      </c>
      <c r="G599" s="54" t="n">
        <v>0.226630822</v>
      </c>
      <c r="H599" s="54" t="n">
        <v>0.226630822</v>
      </c>
      <c r="I599" s="54" t="n">
        <v>3.14010334</v>
      </c>
      <c r="J599" s="54" t="n">
        <v>90</v>
      </c>
      <c r="K599" s="54" t="n">
        <v>0</v>
      </c>
      <c r="L599" s="54" t="n">
        <v>0</v>
      </c>
      <c r="M599" s="54" t="n">
        <v>0</v>
      </c>
      <c r="N599" s="54" t="n">
        <v>1.57005167</v>
      </c>
      <c r="O599" s="54" t="n">
        <v>0</v>
      </c>
      <c r="P599" s="52" t="inlineStr">
        <is>
          <t>Gouraud</t>
        </is>
      </c>
      <c r="Q599" s="52" t="inlineStr">
        <is>
          <t>Bark</t>
        </is>
      </c>
      <c r="R599" s="54" t="n">
        <v>0.9</v>
      </c>
      <c r="S599" s="54" t="n">
        <v>0</v>
      </c>
      <c r="T599" s="54" t="n">
        <v>0.18</v>
      </c>
      <c r="U599" s="54" t="n">
        <v>0</v>
      </c>
      <c r="V599" s="52" t="inlineStr">
        <is>
          <t>Yes</t>
        </is>
      </c>
      <c r="W599" s="52" t="inlineStr">
        <is>
          <t>Yes</t>
        </is>
      </c>
      <c r="X599" s="52" t="inlineStr">
        <is>
          <t>-</t>
        </is>
      </c>
      <c r="Y599" s="52" t="inlineStr">
        <is>
          <t>Trunk</t>
        </is>
      </c>
    </row>
    <row r="600" outlineLevel="1">
      <c r="A600" s="52" t="inlineStr">
        <is>
          <t>ENV-472</t>
        </is>
      </c>
      <c r="B600" s="52" t="inlineStr">
        <is>
          <t>Environment</t>
        </is>
      </c>
      <c r="C600" s="61" t="inlineStr">
        <is>
          <t>Cone</t>
        </is>
      </c>
      <c r="D600" s="62" t="inlineStr">
        <is>
          <t>Pine crown</t>
        </is>
      </c>
      <c r="E600" s="52" t="inlineStr">
        <is>
          <t>ENV-470</t>
        </is>
      </c>
      <c r="F600" s="52" t="n">
        <v>3</v>
      </c>
      <c r="G600" s="54" t="n">
        <v>2.62644649</v>
      </c>
      <c r="H600" s="54" t="n">
        <v>2.38443685</v>
      </c>
      <c r="I600" s="54" t="n">
        <v>1.18079543</v>
      </c>
      <c r="J600" s="54" t="n">
        <v>-89.64546199999999</v>
      </c>
      <c r="K600" s="54" t="n">
        <v>170.873108</v>
      </c>
      <c r="L600" s="54" t="n">
        <v>5.87269402</v>
      </c>
      <c r="M600" s="54" t="n">
        <v>0.0168063194</v>
      </c>
      <c r="N600" s="54" t="n">
        <v>1.19039774</v>
      </c>
      <c r="O600" s="54" t="n">
        <v>0.00114590302</v>
      </c>
      <c r="P600" s="52" t="inlineStr">
        <is>
          <t>Gouraud</t>
        </is>
      </c>
      <c r="Q600" s="52" t="inlineStr">
        <is>
          <t>Foliage</t>
        </is>
      </c>
      <c r="R600" s="54" t="n">
        <v>0.75</v>
      </c>
      <c r="S600" s="54" t="n">
        <v>0</v>
      </c>
      <c r="T600" s="54" t="n">
        <v>0.11</v>
      </c>
      <c r="U600" s="54" t="n">
        <v>0</v>
      </c>
      <c r="V600" s="52" t="inlineStr">
        <is>
          <t>Yes</t>
        </is>
      </c>
      <c r="W600" s="52" t="inlineStr">
        <is>
          <t>Yes</t>
        </is>
      </c>
      <c r="X600" s="52" t="inlineStr">
        <is>
          <t>-</t>
        </is>
      </c>
      <c r="Y600" s="52" t="inlineStr">
        <is>
          <t>Branch whorl (cone, apex up)</t>
        </is>
      </c>
    </row>
    <row r="601" outlineLevel="1">
      <c r="A601" s="52" t="inlineStr">
        <is>
          <t>ENV-473</t>
        </is>
      </c>
      <c r="B601" s="52" t="inlineStr">
        <is>
          <t>Environment</t>
        </is>
      </c>
      <c r="C601" s="61" t="inlineStr">
        <is>
          <t>Cone</t>
        </is>
      </c>
      <c r="D601" s="62" t="inlineStr">
        <is>
          <t>Pine crown</t>
        </is>
      </c>
      <c r="E601" s="52" t="inlineStr">
        <is>
          <t>ENV-470</t>
        </is>
      </c>
      <c r="F601" s="52" t="n">
        <v>3</v>
      </c>
      <c r="G601" s="54" t="n">
        <v>2.28922915</v>
      </c>
      <c r="H601" s="54" t="n">
        <v>2.18266249</v>
      </c>
      <c r="I601" s="54" t="n">
        <v>1.16985095</v>
      </c>
      <c r="J601" s="54" t="n">
        <v>-90.7327652</v>
      </c>
      <c r="K601" s="54" t="n">
        <v>7.80020714</v>
      </c>
      <c r="L601" s="54" t="n">
        <v>5.45818329</v>
      </c>
      <c r="M601" s="54" t="n">
        <v>0.0166342072</v>
      </c>
      <c r="N601" s="54" t="n">
        <v>1.71527529</v>
      </c>
      <c r="O601" s="54" t="n">
        <v>-0.000336598605</v>
      </c>
      <c r="P601" s="52" t="inlineStr">
        <is>
          <t>Gouraud</t>
        </is>
      </c>
      <c r="Q601" s="52" t="inlineStr">
        <is>
          <t>Foliage</t>
        </is>
      </c>
      <c r="R601" s="54" t="n">
        <v>0.75</v>
      </c>
      <c r="S601" s="54" t="n">
        <v>0</v>
      </c>
      <c r="T601" s="54" t="n">
        <v>0.11</v>
      </c>
      <c r="U601" s="54" t="n">
        <v>0</v>
      </c>
      <c r="V601" s="52" t="inlineStr">
        <is>
          <t>Yes</t>
        </is>
      </c>
      <c r="W601" s="52" t="inlineStr">
        <is>
          <t>Yes</t>
        </is>
      </c>
      <c r="X601" s="52" t="inlineStr">
        <is>
          <t>-</t>
        </is>
      </c>
      <c r="Y601" s="52" t="inlineStr">
        <is>
          <t>Branch whorl (cone, apex up)</t>
        </is>
      </c>
    </row>
    <row r="602" outlineLevel="1">
      <c r="A602" s="52" t="inlineStr">
        <is>
          <t>ENV-474</t>
        </is>
      </c>
      <c r="B602" s="52" t="inlineStr">
        <is>
          <t>Environment</t>
        </is>
      </c>
      <c r="C602" s="61" t="inlineStr">
        <is>
          <t>Cone</t>
        </is>
      </c>
      <c r="D602" s="62" t="inlineStr">
        <is>
          <t>Pine crown</t>
        </is>
      </c>
      <c r="E602" s="52" t="inlineStr">
        <is>
          <t>ENV-470</t>
        </is>
      </c>
      <c r="F602" s="52" t="n">
        <v>3</v>
      </c>
      <c r="G602" s="54" t="n">
        <v>2.05387306</v>
      </c>
      <c r="H602" s="54" t="n">
        <v>1.90245235</v>
      </c>
      <c r="I602" s="54" t="n">
        <v>0.951311171</v>
      </c>
      <c r="J602" s="54" t="n">
        <v>-89.18241879999999</v>
      </c>
      <c r="K602" s="54" t="n">
        <v>292.043671</v>
      </c>
      <c r="L602" s="54" t="n">
        <v>4.14406395</v>
      </c>
      <c r="M602" s="54" t="n">
        <v>0.0175659023</v>
      </c>
      <c r="N602" s="54" t="n">
        <v>2.06532335</v>
      </c>
      <c r="O602" s="54" t="n">
        <v>0.0316880941</v>
      </c>
      <c r="P602" s="52" t="inlineStr">
        <is>
          <t>Gouraud</t>
        </is>
      </c>
      <c r="Q602" s="52" t="inlineStr">
        <is>
          <t>Foliage</t>
        </is>
      </c>
      <c r="R602" s="54" t="n">
        <v>0.75</v>
      </c>
      <c r="S602" s="54" t="n">
        <v>0</v>
      </c>
      <c r="T602" s="54" t="n">
        <v>0.11</v>
      </c>
      <c r="U602" s="54" t="n">
        <v>0</v>
      </c>
      <c r="V602" s="52" t="inlineStr">
        <is>
          <t>Yes</t>
        </is>
      </c>
      <c r="W602" s="52" t="inlineStr">
        <is>
          <t>Yes</t>
        </is>
      </c>
      <c r="X602" s="52" t="inlineStr">
        <is>
          <t>-</t>
        </is>
      </c>
      <c r="Y602" s="52" t="inlineStr">
        <is>
          <t>Branch whorl (cone, apex up)</t>
        </is>
      </c>
    </row>
    <row r="603" outlineLevel="1">
      <c r="A603" s="52" t="inlineStr">
        <is>
          <t>ENV-475</t>
        </is>
      </c>
      <c r="B603" s="52" t="inlineStr">
        <is>
          <t>Environment</t>
        </is>
      </c>
      <c r="C603" s="61" t="inlineStr">
        <is>
          <t>Cone</t>
        </is>
      </c>
      <c r="D603" s="62" t="inlineStr">
        <is>
          <t>Pine crown</t>
        </is>
      </c>
      <c r="E603" s="52" t="inlineStr">
        <is>
          <t>ENV-470</t>
        </is>
      </c>
      <c r="F603" s="52" t="n">
        <v>3</v>
      </c>
      <c r="G603" s="54" t="n">
        <v>1.4317739</v>
      </c>
      <c r="H603" s="54" t="n">
        <v>1.55061698</v>
      </c>
      <c r="I603" s="54" t="n">
        <v>0.70440203</v>
      </c>
      <c r="J603" s="54" t="n">
        <v>-86.79306029999999</v>
      </c>
      <c r="K603" s="54" t="n">
        <v>78.5080032</v>
      </c>
      <c r="L603" s="54" t="n">
        <v>-3.18523979</v>
      </c>
      <c r="M603" s="54" t="n">
        <v>0.0264857113</v>
      </c>
      <c r="N603" s="54" t="n">
        <v>2.37771511</v>
      </c>
      <c r="O603" s="54" t="n">
        <v>-0.000237129629</v>
      </c>
      <c r="P603" s="52" t="inlineStr">
        <is>
          <t>Gouraud</t>
        </is>
      </c>
      <c r="Q603" s="52" t="inlineStr">
        <is>
          <t>Foliage</t>
        </is>
      </c>
      <c r="R603" s="54" t="n">
        <v>0.75</v>
      </c>
      <c r="S603" s="54" t="n">
        <v>0</v>
      </c>
      <c r="T603" s="54" t="n">
        <v>0.11</v>
      </c>
      <c r="U603" s="54" t="n">
        <v>0</v>
      </c>
      <c r="V603" s="52" t="inlineStr">
        <is>
          <t>Yes</t>
        </is>
      </c>
      <c r="W603" s="52" t="inlineStr">
        <is>
          <t>Yes</t>
        </is>
      </c>
      <c r="X603" s="52" t="inlineStr">
        <is>
          <t>-</t>
        </is>
      </c>
      <c r="Y603" s="52" t="inlineStr">
        <is>
          <t>Branch whorl (cone, apex up)</t>
        </is>
      </c>
    </row>
    <row r="604" outlineLevel="1">
      <c r="A604" s="52" t="inlineStr">
        <is>
          <t>ENV-476</t>
        </is>
      </c>
      <c r="B604" s="52" t="inlineStr">
        <is>
          <t>Environment</t>
        </is>
      </c>
      <c r="C604" s="61" t="inlineStr">
        <is>
          <t>Cone</t>
        </is>
      </c>
      <c r="D604" s="62" t="inlineStr">
        <is>
          <t>Pine crown</t>
        </is>
      </c>
      <c r="E604" s="52" t="inlineStr">
        <is>
          <t>ENV-470</t>
        </is>
      </c>
      <c r="F604" s="52" t="n">
        <v>3</v>
      </c>
      <c r="G604" s="54" t="n">
        <v>1.26059854</v>
      </c>
      <c r="H604" s="54" t="n">
        <v>1.28410053</v>
      </c>
      <c r="I604" s="54" t="n">
        <v>0.62492919</v>
      </c>
      <c r="J604" s="54" t="n">
        <v>-93.41920469999999</v>
      </c>
      <c r="K604" s="54" t="n">
        <v>84.0436325</v>
      </c>
      <c r="L604" s="54" t="n">
        <v>-3.84379435</v>
      </c>
      <c r="M604" s="54" t="n">
        <v>0.000575799495</v>
      </c>
      <c r="N604" s="54" t="n">
        <v>2.75925016</v>
      </c>
      <c r="O604" s="54" t="n">
        <v>-0.0221973322</v>
      </c>
      <c r="P604" s="52" t="inlineStr">
        <is>
          <t>Gouraud</t>
        </is>
      </c>
      <c r="Q604" s="52" t="inlineStr">
        <is>
          <t>Foliage</t>
        </is>
      </c>
      <c r="R604" s="54" t="n">
        <v>0.75</v>
      </c>
      <c r="S604" s="54" t="n">
        <v>0</v>
      </c>
      <c r="T604" s="54" t="n">
        <v>0.11</v>
      </c>
      <c r="U604" s="54" t="n">
        <v>0</v>
      </c>
      <c r="V604" s="52" t="inlineStr">
        <is>
          <t>Yes</t>
        </is>
      </c>
      <c r="W604" s="52" t="inlineStr">
        <is>
          <t>Yes</t>
        </is>
      </c>
      <c r="X604" s="52" t="inlineStr">
        <is>
          <t>-</t>
        </is>
      </c>
      <c r="Y604" s="52" t="inlineStr">
        <is>
          <t>Branch whorl (cone, apex up)</t>
        </is>
      </c>
    </row>
    <row r="605" outlineLevel="1">
      <c r="A605" s="52" t="inlineStr">
        <is>
          <t>ENV-477</t>
        </is>
      </c>
      <c r="B605" s="52" t="inlineStr">
        <is>
          <t>Environment</t>
        </is>
      </c>
      <c r="C605" s="61" t="inlineStr">
        <is>
          <t>Cone</t>
        </is>
      </c>
      <c r="D605" s="62" t="inlineStr">
        <is>
          <t>Pine crown</t>
        </is>
      </c>
      <c r="E605" s="52" t="inlineStr">
        <is>
          <t>ENV-470</t>
        </is>
      </c>
      <c r="F605" s="52" t="n">
        <v>3</v>
      </c>
      <c r="G605" s="54" t="n">
        <v>0.8900396820000001</v>
      </c>
      <c r="H605" s="54" t="n">
        <v>0.973257005</v>
      </c>
      <c r="I605" s="54" t="n">
        <v>0.428513795</v>
      </c>
      <c r="J605" s="54" t="n">
        <v>-84.7603683</v>
      </c>
      <c r="K605" s="54" t="n">
        <v>69.7123108</v>
      </c>
      <c r="L605" s="54" t="n">
        <v>2.30428886</v>
      </c>
      <c r="M605" s="54" t="n">
        <v>0.0168474205</v>
      </c>
      <c r="N605" s="54" t="n">
        <v>3.07179666</v>
      </c>
      <c r="O605" s="54" t="n">
        <v>0.0150007568</v>
      </c>
      <c r="P605" s="52" t="inlineStr">
        <is>
          <t>Gouraud</t>
        </is>
      </c>
      <c r="Q605" s="52" t="inlineStr">
        <is>
          <t>Foliage</t>
        </is>
      </c>
      <c r="R605" s="54" t="n">
        <v>0.75</v>
      </c>
      <c r="S605" s="54" t="n">
        <v>0</v>
      </c>
      <c r="T605" s="54" t="n">
        <v>0.11</v>
      </c>
      <c r="U605" s="54" t="n">
        <v>0</v>
      </c>
      <c r="V605" s="52" t="inlineStr">
        <is>
          <t>Yes</t>
        </is>
      </c>
      <c r="W605" s="52" t="inlineStr">
        <is>
          <t>Yes</t>
        </is>
      </c>
      <c r="X605" s="52" t="inlineStr">
        <is>
          <t>-</t>
        </is>
      </c>
      <c r="Y605" s="52" t="inlineStr">
        <is>
          <t>Branch whorl (cone, apex up)</t>
        </is>
      </c>
    </row>
    <row r="606" outlineLevel="1">
      <c r="A606" s="52" t="inlineStr">
        <is>
          <t>ENV-478</t>
        </is>
      </c>
      <c r="B606" s="52" t="inlineStr">
        <is>
          <t>Environment</t>
        </is>
      </c>
      <c r="C606" s="61" t="inlineStr">
        <is>
          <t>Cone</t>
        </is>
      </c>
      <c r="D606" s="62" t="inlineStr">
        <is>
          <t>Pine crown</t>
        </is>
      </c>
      <c r="E606" s="52" t="inlineStr">
        <is>
          <t>ENV-470</t>
        </is>
      </c>
      <c r="F606" s="52" t="n">
        <v>3</v>
      </c>
      <c r="G606" s="54" t="n">
        <v>0.606968343</v>
      </c>
      <c r="H606" s="54" t="n">
        <v>0.583804846</v>
      </c>
      <c r="I606" s="54" t="n">
        <v>0.9975387449999999</v>
      </c>
      <c r="J606" s="54" t="n">
        <v>-93.9209213</v>
      </c>
      <c r="K606" s="54" t="n">
        <v>317.99765</v>
      </c>
      <c r="L606" s="54" t="n">
        <v>3.85176182</v>
      </c>
      <c r="M606" s="54" t="n">
        <v>-0.0183780957</v>
      </c>
      <c r="N606" s="54" t="n">
        <v>3.75887251</v>
      </c>
      <c r="O606" s="54" t="n">
        <v>0.0266721845</v>
      </c>
      <c r="P606" s="52" t="inlineStr">
        <is>
          <t>Gouraud</t>
        </is>
      </c>
      <c r="Q606" s="52" t="inlineStr">
        <is>
          <t>Foliage</t>
        </is>
      </c>
      <c r="R606" s="54" t="n">
        <v>0.75</v>
      </c>
      <c r="S606" s="54" t="n">
        <v>0</v>
      </c>
      <c r="T606" s="54" t="n">
        <v>0.11</v>
      </c>
      <c r="U606" s="54" t="n">
        <v>0</v>
      </c>
      <c r="V606" s="52" t="inlineStr">
        <is>
          <t>Yes</t>
        </is>
      </c>
      <c r="W606" s="52" t="inlineStr">
        <is>
          <t>Yes</t>
        </is>
      </c>
      <c r="X606" s="52" t="inlineStr">
        <is>
          <t>-</t>
        </is>
      </c>
      <c r="Y606" s="52" t="inlineStr">
        <is>
          <t>Branch whorl (cone, apex up)</t>
        </is>
      </c>
    </row>
    <row r="607" outlineLevel="1">
      <c r="A607" s="52" t="inlineStr">
        <is>
          <t>ENV-479</t>
        </is>
      </c>
      <c r="B607" s="52" t="inlineStr">
        <is>
          <t>Environment</t>
        </is>
      </c>
      <c r="C607" s="53" t="inlineStr">
        <is>
          <t>Group</t>
        </is>
      </c>
      <c r="D607" s="57" t="inlineStr">
        <is>
          <t>Forest patch</t>
        </is>
      </c>
      <c r="E607" s="52" t="inlineStr">
        <is>
          <t>ENV-00</t>
        </is>
      </c>
      <c r="F607" s="52" t="n">
        <v>1</v>
      </c>
      <c r="G607" s="54" t="n">
        <v>1</v>
      </c>
      <c r="H607" s="54" t="n">
        <v>1</v>
      </c>
      <c r="I607" s="54" t="n">
        <v>1</v>
      </c>
      <c r="J607" s="54" t="n">
        <v>0</v>
      </c>
      <c r="K607" s="54" t="n">
        <v>0</v>
      </c>
      <c r="L607" s="54" t="n">
        <v>0</v>
      </c>
      <c r="M607" s="54" t="n">
        <v>0</v>
      </c>
      <c r="N607" s="54" t="n">
        <v>0</v>
      </c>
      <c r="O607" s="54" t="n">
        <v>0</v>
      </c>
      <c r="P607" s="52" t="inlineStr">
        <is>
          <t>-</t>
        </is>
      </c>
      <c r="Q607" s="52" t="inlineStr">
        <is>
          <t>Plain</t>
        </is>
      </c>
      <c r="R607" s="54" t="n">
        <v>0.5</v>
      </c>
      <c r="S607" s="54" t="n">
        <v>0</v>
      </c>
      <c r="T607" s="54" t="n">
        <v>0.2</v>
      </c>
      <c r="U607" s="54" t="n">
        <v>0</v>
      </c>
      <c r="V607" s="52" t="inlineStr">
        <is>
          <t>No</t>
        </is>
      </c>
      <c r="W607" s="52" t="inlineStr">
        <is>
          <t>Yes</t>
        </is>
      </c>
      <c r="X607" s="52" t="inlineStr">
        <is>
          <t>-</t>
        </is>
      </c>
      <c r="Y607" s="52" t="inlineStr">
        <is>
          <t>Cluster of pines and round trees</t>
        </is>
      </c>
    </row>
    <row r="608" outlineLevel="1">
      <c r="A608" s="52" t="inlineStr">
        <is>
          <t>ENV-480</t>
        </is>
      </c>
      <c r="B608" s="52" t="inlineStr">
        <is>
          <t>Environment</t>
        </is>
      </c>
      <c r="C608" s="53" t="inlineStr">
        <is>
          <t>Group</t>
        </is>
      </c>
      <c r="D608" s="60" t="inlineStr">
        <is>
          <t>Pine</t>
        </is>
      </c>
      <c r="E608" s="52" t="inlineStr">
        <is>
          <t>ENV-479</t>
        </is>
      </c>
      <c r="F608" s="52" t="n">
        <v>2</v>
      </c>
      <c r="G608" s="54" t="n">
        <v>1</v>
      </c>
      <c r="H608" s="54" t="n">
        <v>1</v>
      </c>
      <c r="I608" s="54" t="n">
        <v>1</v>
      </c>
      <c r="J608" s="54" t="n">
        <v>0</v>
      </c>
      <c r="K608" s="54" t="n">
        <v>39.2659721</v>
      </c>
      <c r="L608" s="54" t="n">
        <v>0</v>
      </c>
      <c r="M608" s="54" t="n">
        <v>8.46959114</v>
      </c>
      <c r="N608" s="54" t="n">
        <v>-0.07014756649999999</v>
      </c>
      <c r="O608" s="54" t="n">
        <v>-12.7680569</v>
      </c>
      <c r="P608" s="52" t="inlineStr">
        <is>
          <t>-</t>
        </is>
      </c>
      <c r="Q608" s="52" t="inlineStr">
        <is>
          <t>Plain</t>
        </is>
      </c>
      <c r="R608" s="54" t="n">
        <v>0.5</v>
      </c>
      <c r="S608" s="54" t="n">
        <v>0</v>
      </c>
      <c r="T608" s="54" t="n">
        <v>0.2</v>
      </c>
      <c r="U608" s="54" t="n">
        <v>0</v>
      </c>
      <c r="V608" s="52" t="inlineStr">
        <is>
          <t>No</t>
        </is>
      </c>
      <c r="W608" s="52" t="inlineStr">
        <is>
          <t>Yes</t>
        </is>
      </c>
      <c r="X608" s="52" t="inlineStr">
        <is>
          <t>-</t>
        </is>
      </c>
      <c r="Y608" s="52" t="inlineStr">
        <is>
          <t>Spruce = cylinder trunk + drooping cone whorls</t>
        </is>
      </c>
    </row>
    <row r="609" outlineLevel="1">
      <c r="A609" s="52" t="inlineStr">
        <is>
          <t>ENV-481</t>
        </is>
      </c>
      <c r="B609" s="52" t="inlineStr">
        <is>
          <t>Environment</t>
        </is>
      </c>
      <c r="C609" s="58" t="inlineStr">
        <is>
          <t>Cylinder</t>
        </is>
      </c>
      <c r="D609" s="62" t="inlineStr">
        <is>
          <t>Pine trunk</t>
        </is>
      </c>
      <c r="E609" s="52" t="inlineStr">
        <is>
          <t>ENV-480</t>
        </is>
      </c>
      <c r="F609" s="52" t="n">
        <v>3</v>
      </c>
      <c r="G609" s="54" t="n">
        <v>0.230340883</v>
      </c>
      <c r="H609" s="54" t="n">
        <v>0.230340883</v>
      </c>
      <c r="I609" s="54" t="n">
        <v>3.20606017</v>
      </c>
      <c r="J609" s="54" t="n">
        <v>90</v>
      </c>
      <c r="K609" s="54" t="n">
        <v>0</v>
      </c>
      <c r="L609" s="54" t="n">
        <v>0</v>
      </c>
      <c r="M609" s="54" t="n">
        <v>0</v>
      </c>
      <c r="N609" s="54" t="n">
        <v>1.60303009</v>
      </c>
      <c r="O609" s="54" t="n">
        <v>0</v>
      </c>
      <c r="P609" s="52" t="inlineStr">
        <is>
          <t>Gouraud</t>
        </is>
      </c>
      <c r="Q609" s="52" t="inlineStr">
        <is>
          <t>Bark</t>
        </is>
      </c>
      <c r="R609" s="54" t="n">
        <v>0.9</v>
      </c>
      <c r="S609" s="54" t="n">
        <v>0</v>
      </c>
      <c r="T609" s="54" t="n">
        <v>0.18</v>
      </c>
      <c r="U609" s="54" t="n">
        <v>0</v>
      </c>
      <c r="V609" s="52" t="inlineStr">
        <is>
          <t>Yes</t>
        </is>
      </c>
      <c r="W609" s="52" t="inlineStr">
        <is>
          <t>Yes</t>
        </is>
      </c>
      <c r="X609" s="52" t="inlineStr">
        <is>
          <t>-</t>
        </is>
      </c>
      <c r="Y609" s="52" t="inlineStr">
        <is>
          <t>Trunk</t>
        </is>
      </c>
    </row>
    <row r="610" outlineLevel="1">
      <c r="A610" s="52" t="inlineStr">
        <is>
          <t>ENV-482</t>
        </is>
      </c>
      <c r="B610" s="52" t="inlineStr">
        <is>
          <t>Environment</t>
        </is>
      </c>
      <c r="C610" s="61" t="inlineStr">
        <is>
          <t>Cone</t>
        </is>
      </c>
      <c r="D610" s="62" t="inlineStr">
        <is>
          <t>Pine crown</t>
        </is>
      </c>
      <c r="E610" s="52" t="inlineStr">
        <is>
          <t>ENV-480</t>
        </is>
      </c>
      <c r="F610" s="52" t="n">
        <v>3</v>
      </c>
      <c r="G610" s="54" t="n">
        <v>2.83148432</v>
      </c>
      <c r="H610" s="54" t="n">
        <v>2.8837533</v>
      </c>
      <c r="I610" s="54" t="n">
        <v>1.48053658</v>
      </c>
      <c r="J610" s="54" t="n">
        <v>-92.5122452</v>
      </c>
      <c r="K610" s="54" t="n">
        <v>156.512375</v>
      </c>
      <c r="L610" s="54" t="n">
        <v>0.268488407</v>
      </c>
      <c r="M610" s="54" t="n">
        <v>0.036440216</v>
      </c>
      <c r="N610" s="54" t="n">
        <v>1.34026837</v>
      </c>
      <c r="O610" s="54" t="n">
        <v>-0.0046472922</v>
      </c>
      <c r="P610" s="52" t="inlineStr">
        <is>
          <t>Gouraud</t>
        </is>
      </c>
      <c r="Q610" s="52" t="inlineStr">
        <is>
          <t>Foliage</t>
        </is>
      </c>
      <c r="R610" s="54" t="n">
        <v>0.75</v>
      </c>
      <c r="S610" s="54" t="n">
        <v>0</v>
      </c>
      <c r="T610" s="54" t="n">
        <v>0.11</v>
      </c>
      <c r="U610" s="54" t="n">
        <v>0</v>
      </c>
      <c r="V610" s="52" t="inlineStr">
        <is>
          <t>Yes</t>
        </is>
      </c>
      <c r="W610" s="52" t="inlineStr">
        <is>
          <t>Yes</t>
        </is>
      </c>
      <c r="X610" s="52" t="inlineStr">
        <is>
          <t>-</t>
        </is>
      </c>
      <c r="Y610" s="52" t="inlineStr">
        <is>
          <t>Branch whorl (cone, apex up)</t>
        </is>
      </c>
    </row>
    <row r="611" outlineLevel="1">
      <c r="A611" s="52" t="inlineStr">
        <is>
          <t>ENV-483</t>
        </is>
      </c>
      <c r="B611" s="52" t="inlineStr">
        <is>
          <t>Environment</t>
        </is>
      </c>
      <c r="C611" s="61" t="inlineStr">
        <is>
          <t>Cone</t>
        </is>
      </c>
      <c r="D611" s="62" t="inlineStr">
        <is>
          <t>Pine crown</t>
        </is>
      </c>
      <c r="E611" s="52" t="inlineStr">
        <is>
          <t>ENV-480</t>
        </is>
      </c>
      <c r="F611" s="52" t="n">
        <v>3</v>
      </c>
      <c r="G611" s="54" t="n">
        <v>2.10813284</v>
      </c>
      <c r="H611" s="54" t="n">
        <v>2.07494926</v>
      </c>
      <c r="I611" s="54" t="n">
        <v>0.980312765</v>
      </c>
      <c r="J611" s="54" t="n">
        <v>-87.4173279</v>
      </c>
      <c r="K611" s="54" t="n">
        <v>290.793427</v>
      </c>
      <c r="L611" s="54" t="n">
        <v>-3.83541298</v>
      </c>
      <c r="M611" s="54" t="n">
        <v>-0.0359879248</v>
      </c>
      <c r="N611" s="54" t="n">
        <v>1.63365614</v>
      </c>
      <c r="O611" s="54" t="n">
        <v>0.0208329782</v>
      </c>
      <c r="P611" s="52" t="inlineStr">
        <is>
          <t>Gouraud</t>
        </is>
      </c>
      <c r="Q611" s="52" t="inlineStr">
        <is>
          <t>Foliage</t>
        </is>
      </c>
      <c r="R611" s="54" t="n">
        <v>0.75</v>
      </c>
      <c r="S611" s="54" t="n">
        <v>0</v>
      </c>
      <c r="T611" s="54" t="n">
        <v>0.11</v>
      </c>
      <c r="U611" s="54" t="n">
        <v>0</v>
      </c>
      <c r="V611" s="52" t="inlineStr">
        <is>
          <t>Yes</t>
        </is>
      </c>
      <c r="W611" s="52" t="inlineStr">
        <is>
          <t>Yes</t>
        </is>
      </c>
      <c r="X611" s="52" t="inlineStr">
        <is>
          <t>-</t>
        </is>
      </c>
      <c r="Y611" s="52" t="inlineStr">
        <is>
          <t>Branch whorl (cone, apex up)</t>
        </is>
      </c>
    </row>
    <row r="612" outlineLevel="1">
      <c r="A612" s="52" t="inlineStr">
        <is>
          <t>ENV-484</t>
        </is>
      </c>
      <c r="B612" s="52" t="inlineStr">
        <is>
          <t>Environment</t>
        </is>
      </c>
      <c r="C612" s="61" t="inlineStr">
        <is>
          <t>Cone</t>
        </is>
      </c>
      <c r="D612" s="62" t="inlineStr">
        <is>
          <t>Pine crown</t>
        </is>
      </c>
      <c r="E612" s="52" t="inlineStr">
        <is>
          <t>ENV-480</t>
        </is>
      </c>
      <c r="F612" s="52" t="n">
        <v>3</v>
      </c>
      <c r="G612" s="54" t="n">
        <v>1.98400187</v>
      </c>
      <c r="H612" s="54" t="n">
        <v>1.81078339</v>
      </c>
      <c r="I612" s="54" t="n">
        <v>0.988093317</v>
      </c>
      <c r="J612" s="54" t="n">
        <v>-84.4417267</v>
      </c>
      <c r="K612" s="54" t="n">
        <v>48.4399872</v>
      </c>
      <c r="L612" s="54" t="n">
        <v>-2.25293612</v>
      </c>
      <c r="M612" s="54" t="n">
        <v>-0.0368100032</v>
      </c>
      <c r="N612" s="54" t="n">
        <v>2.108253</v>
      </c>
      <c r="O612" s="54" t="n">
        <v>-0.0223317854</v>
      </c>
      <c r="P612" s="52" t="inlineStr">
        <is>
          <t>Gouraud</t>
        </is>
      </c>
      <c r="Q612" s="52" t="inlineStr">
        <is>
          <t>Foliage</t>
        </is>
      </c>
      <c r="R612" s="54" t="n">
        <v>0.75</v>
      </c>
      <c r="S612" s="54" t="n">
        <v>0</v>
      </c>
      <c r="T612" s="54" t="n">
        <v>0.11</v>
      </c>
      <c r="U612" s="54" t="n">
        <v>0</v>
      </c>
      <c r="V612" s="52" t="inlineStr">
        <is>
          <t>Yes</t>
        </is>
      </c>
      <c r="W612" s="52" t="inlineStr">
        <is>
          <t>Yes</t>
        </is>
      </c>
      <c r="X612" s="52" t="inlineStr">
        <is>
          <t>-</t>
        </is>
      </c>
      <c r="Y612" s="52" t="inlineStr">
        <is>
          <t>Branch whorl (cone, apex up)</t>
        </is>
      </c>
    </row>
    <row r="613" outlineLevel="1">
      <c r="A613" s="52" t="inlineStr">
        <is>
          <t>ENV-485</t>
        </is>
      </c>
      <c r="B613" s="52" t="inlineStr">
        <is>
          <t>Environment</t>
        </is>
      </c>
      <c r="C613" s="61" t="inlineStr">
        <is>
          <t>Cone</t>
        </is>
      </c>
      <c r="D613" s="62" t="inlineStr">
        <is>
          <t>Pine crown</t>
        </is>
      </c>
      <c r="E613" s="52" t="inlineStr">
        <is>
          <t>ENV-480</t>
        </is>
      </c>
      <c r="F613" s="52" t="n">
        <v>3</v>
      </c>
      <c r="G613" s="54" t="n">
        <v>1.57009804</v>
      </c>
      <c r="H613" s="54" t="n">
        <v>1.62320292</v>
      </c>
      <c r="I613" s="54" t="n">
        <v>0.77916652</v>
      </c>
      <c r="J613" s="54" t="n">
        <v>-84.41938020000001</v>
      </c>
      <c r="K613" s="54" t="n">
        <v>181.054916</v>
      </c>
      <c r="L613" s="54" t="n">
        <v>-0.660603046</v>
      </c>
      <c r="M613" s="54" t="n">
        <v>-0.0168193094</v>
      </c>
      <c r="N613" s="54" t="n">
        <v>2.45044303</v>
      </c>
      <c r="O613" s="54" t="n">
        <v>0.0207798332</v>
      </c>
      <c r="P613" s="52" t="inlineStr">
        <is>
          <t>Gouraud</t>
        </is>
      </c>
      <c r="Q613" s="52" t="inlineStr">
        <is>
          <t>Foliage</t>
        </is>
      </c>
      <c r="R613" s="54" t="n">
        <v>0.75</v>
      </c>
      <c r="S613" s="54" t="n">
        <v>0</v>
      </c>
      <c r="T613" s="54" t="n">
        <v>0.11</v>
      </c>
      <c r="U613" s="54" t="n">
        <v>0</v>
      </c>
      <c r="V613" s="52" t="inlineStr">
        <is>
          <t>Yes</t>
        </is>
      </c>
      <c r="W613" s="52" t="inlineStr">
        <is>
          <t>Yes</t>
        </is>
      </c>
      <c r="X613" s="52" t="inlineStr">
        <is>
          <t>-</t>
        </is>
      </c>
      <c r="Y613" s="52" t="inlineStr">
        <is>
          <t>Branch whorl (cone, apex up)</t>
        </is>
      </c>
    </row>
    <row r="614" outlineLevel="1">
      <c r="A614" s="52" t="inlineStr">
        <is>
          <t>ENV-486</t>
        </is>
      </c>
      <c r="B614" s="52" t="inlineStr">
        <is>
          <t>Environment</t>
        </is>
      </c>
      <c r="C614" s="61" t="inlineStr">
        <is>
          <t>Cone</t>
        </is>
      </c>
      <c r="D614" s="62" t="inlineStr">
        <is>
          <t>Pine crown</t>
        </is>
      </c>
      <c r="E614" s="52" t="inlineStr">
        <is>
          <t>ENV-480</t>
        </is>
      </c>
      <c r="F614" s="52" t="n">
        <v>3</v>
      </c>
      <c r="G614" s="54" t="n">
        <v>1.26858234</v>
      </c>
      <c r="H614" s="54" t="n">
        <v>1.22384834</v>
      </c>
      <c r="I614" s="54" t="n">
        <v>0.665793777</v>
      </c>
      <c r="J614" s="54" t="n">
        <v>-95.3700104</v>
      </c>
      <c r="K614" s="54" t="n">
        <v>336.532623</v>
      </c>
      <c r="L614" s="54" t="n">
        <v>1.11638451</v>
      </c>
      <c r="M614" s="54" t="n">
        <v>0.0378050953</v>
      </c>
      <c r="N614" s="54" t="n">
        <v>2.82547307</v>
      </c>
      <c r="O614" s="54" t="n">
        <v>0.0325746089</v>
      </c>
      <c r="P614" s="52" t="inlineStr">
        <is>
          <t>Gouraud</t>
        </is>
      </c>
      <c r="Q614" s="52" t="inlineStr">
        <is>
          <t>Foliage</t>
        </is>
      </c>
      <c r="R614" s="54" t="n">
        <v>0.75</v>
      </c>
      <c r="S614" s="54" t="n">
        <v>0</v>
      </c>
      <c r="T614" s="54" t="n">
        <v>0.11</v>
      </c>
      <c r="U614" s="54" t="n">
        <v>0</v>
      </c>
      <c r="V614" s="52" t="inlineStr">
        <is>
          <t>Yes</t>
        </is>
      </c>
      <c r="W614" s="52" t="inlineStr">
        <is>
          <t>Yes</t>
        </is>
      </c>
      <c r="X614" s="52" t="inlineStr">
        <is>
          <t>-</t>
        </is>
      </c>
      <c r="Y614" s="52" t="inlineStr">
        <is>
          <t>Branch whorl (cone, apex up)</t>
        </is>
      </c>
    </row>
    <row r="615" outlineLevel="1">
      <c r="A615" s="52" t="inlineStr">
        <is>
          <t>ENV-487</t>
        </is>
      </c>
      <c r="B615" s="52" t="inlineStr">
        <is>
          <t>Environment</t>
        </is>
      </c>
      <c r="C615" s="61" t="inlineStr">
        <is>
          <t>Cone</t>
        </is>
      </c>
      <c r="D615" s="62" t="inlineStr">
        <is>
          <t>Pine crown</t>
        </is>
      </c>
      <c r="E615" s="52" t="inlineStr">
        <is>
          <t>ENV-480</t>
        </is>
      </c>
      <c r="F615" s="52" t="n">
        <v>3</v>
      </c>
      <c r="G615" s="54" t="n">
        <v>0.866975069</v>
      </c>
      <c r="H615" s="54" t="n">
        <v>0.948741615</v>
      </c>
      <c r="I615" s="54" t="n">
        <v>0.386835277</v>
      </c>
      <c r="J615" s="54" t="n">
        <v>-86.4444427</v>
      </c>
      <c r="K615" s="54" t="n">
        <v>100.387039</v>
      </c>
      <c r="L615" s="54" t="n">
        <v>4.34632969</v>
      </c>
      <c r="M615" s="54" t="n">
        <v>0.0331546813</v>
      </c>
      <c r="N615" s="54" t="n">
        <v>3.10693264</v>
      </c>
      <c r="O615" s="54" t="n">
        <v>0.022475902</v>
      </c>
      <c r="P615" s="52" t="inlineStr">
        <is>
          <t>Gouraud</t>
        </is>
      </c>
      <c r="Q615" s="52" t="inlineStr">
        <is>
          <t>Foliage</t>
        </is>
      </c>
      <c r="R615" s="54" t="n">
        <v>0.75</v>
      </c>
      <c r="S615" s="54" t="n">
        <v>0</v>
      </c>
      <c r="T615" s="54" t="n">
        <v>0.11</v>
      </c>
      <c r="U615" s="54" t="n">
        <v>0</v>
      </c>
      <c r="V615" s="52" t="inlineStr">
        <is>
          <t>Yes</t>
        </is>
      </c>
      <c r="W615" s="52" t="inlineStr">
        <is>
          <t>Yes</t>
        </is>
      </c>
      <c r="X615" s="52" t="inlineStr">
        <is>
          <t>-</t>
        </is>
      </c>
      <c r="Y615" s="52" t="inlineStr">
        <is>
          <t>Branch whorl (cone, apex up)</t>
        </is>
      </c>
    </row>
    <row r="616" outlineLevel="1">
      <c r="A616" s="52" t="inlineStr">
        <is>
          <t>ENV-488</t>
        </is>
      </c>
      <c r="B616" s="52" t="inlineStr">
        <is>
          <t>Environment</t>
        </is>
      </c>
      <c r="C616" s="61" t="inlineStr">
        <is>
          <t>Cone</t>
        </is>
      </c>
      <c r="D616" s="62" t="inlineStr">
        <is>
          <t>Pine crown</t>
        </is>
      </c>
      <c r="E616" s="52" t="inlineStr">
        <is>
          <t>ENV-480</t>
        </is>
      </c>
      <c r="F616" s="52" t="n">
        <v>3</v>
      </c>
      <c r="G616" s="54" t="n">
        <v>0.5769813660000001</v>
      </c>
      <c r="H616" s="54" t="n">
        <v>0.622353673</v>
      </c>
      <c r="I616" s="54" t="n">
        <v>1.02227259</v>
      </c>
      <c r="J616" s="54" t="n">
        <v>-95.0746231</v>
      </c>
      <c r="K616" s="54" t="n">
        <v>236.402435</v>
      </c>
      <c r="L616" s="54" t="n">
        <v>1.98599768</v>
      </c>
      <c r="M616" s="54" t="n">
        <v>-0.0107784886</v>
      </c>
      <c r="N616" s="54" t="n">
        <v>3.83719659</v>
      </c>
      <c r="O616" s="54" t="n">
        <v>0.000247668475</v>
      </c>
      <c r="P616" s="52" t="inlineStr">
        <is>
          <t>Gouraud</t>
        </is>
      </c>
      <c r="Q616" s="52" t="inlineStr">
        <is>
          <t>Foliage</t>
        </is>
      </c>
      <c r="R616" s="54" t="n">
        <v>0.75</v>
      </c>
      <c r="S616" s="54" t="n">
        <v>0</v>
      </c>
      <c r="T616" s="54" t="n">
        <v>0.11</v>
      </c>
      <c r="U616" s="54" t="n">
        <v>0</v>
      </c>
      <c r="V616" s="52" t="inlineStr">
        <is>
          <t>Yes</t>
        </is>
      </c>
      <c r="W616" s="52" t="inlineStr">
        <is>
          <t>Yes</t>
        </is>
      </c>
      <c r="X616" s="52" t="inlineStr">
        <is>
          <t>-</t>
        </is>
      </c>
      <c r="Y616" s="52" t="inlineStr">
        <is>
          <t>Branch whorl (cone, apex up)</t>
        </is>
      </c>
    </row>
    <row r="617" outlineLevel="1">
      <c r="A617" s="52" t="inlineStr">
        <is>
          <t>ENV-489</t>
        </is>
      </c>
      <c r="B617" s="52" t="inlineStr">
        <is>
          <t>Environment</t>
        </is>
      </c>
      <c r="C617" s="53" t="inlineStr">
        <is>
          <t>Group</t>
        </is>
      </c>
      <c r="D617" s="60" t="inlineStr">
        <is>
          <t>Pine</t>
        </is>
      </c>
      <c r="E617" s="52" t="inlineStr">
        <is>
          <t>ENV-479</t>
        </is>
      </c>
      <c r="F617" s="52" t="n">
        <v>2</v>
      </c>
      <c r="G617" s="54" t="n">
        <v>1</v>
      </c>
      <c r="H617" s="54" t="n">
        <v>1</v>
      </c>
      <c r="I617" s="54" t="n">
        <v>1</v>
      </c>
      <c r="J617" s="54" t="n">
        <v>0</v>
      </c>
      <c r="K617" s="54" t="n">
        <v>135.110016</v>
      </c>
      <c r="L617" s="54" t="n">
        <v>0</v>
      </c>
      <c r="M617" s="54" t="n">
        <v>8.482873919999999</v>
      </c>
      <c r="N617" s="54" t="n">
        <v>0.330617547</v>
      </c>
      <c r="O617" s="54" t="n">
        <v>-14.7922239</v>
      </c>
      <c r="P617" s="52" t="inlineStr">
        <is>
          <t>-</t>
        </is>
      </c>
      <c r="Q617" s="52" t="inlineStr">
        <is>
          <t>Plain</t>
        </is>
      </c>
      <c r="R617" s="54" t="n">
        <v>0.5</v>
      </c>
      <c r="S617" s="54" t="n">
        <v>0</v>
      </c>
      <c r="T617" s="54" t="n">
        <v>0.2</v>
      </c>
      <c r="U617" s="54" t="n">
        <v>0</v>
      </c>
      <c r="V617" s="52" t="inlineStr">
        <is>
          <t>No</t>
        </is>
      </c>
      <c r="W617" s="52" t="inlineStr">
        <is>
          <t>Yes</t>
        </is>
      </c>
      <c r="X617" s="52" t="inlineStr">
        <is>
          <t>-</t>
        </is>
      </c>
      <c r="Y617" s="52" t="inlineStr">
        <is>
          <t>Spruce = cylinder trunk + drooping cone whorls</t>
        </is>
      </c>
    </row>
    <row r="618" outlineLevel="1">
      <c r="A618" s="52" t="inlineStr">
        <is>
          <t>ENV-490</t>
        </is>
      </c>
      <c r="B618" s="52" t="inlineStr">
        <is>
          <t>Environment</t>
        </is>
      </c>
      <c r="C618" s="58" t="inlineStr">
        <is>
          <t>Cylinder</t>
        </is>
      </c>
      <c r="D618" s="62" t="inlineStr">
        <is>
          <t>Pine trunk</t>
        </is>
      </c>
      <c r="E618" s="52" t="inlineStr">
        <is>
          <t>ENV-489</t>
        </is>
      </c>
      <c r="F618" s="52" t="n">
        <v>3</v>
      </c>
      <c r="G618" s="54" t="n">
        <v>0.246281996</v>
      </c>
      <c r="H618" s="54" t="n">
        <v>0.246281996</v>
      </c>
      <c r="I618" s="54" t="n">
        <v>3.48945785</v>
      </c>
      <c r="J618" s="54" t="n">
        <v>90</v>
      </c>
      <c r="K618" s="54" t="n">
        <v>0</v>
      </c>
      <c r="L618" s="54" t="n">
        <v>0</v>
      </c>
      <c r="M618" s="54" t="n">
        <v>0</v>
      </c>
      <c r="N618" s="54" t="n">
        <v>1.74472892</v>
      </c>
      <c r="O618" s="54" t="n">
        <v>0</v>
      </c>
      <c r="P618" s="52" t="inlineStr">
        <is>
          <t>Gouraud</t>
        </is>
      </c>
      <c r="Q618" s="52" t="inlineStr">
        <is>
          <t>Bark</t>
        </is>
      </c>
      <c r="R618" s="54" t="n">
        <v>0.9</v>
      </c>
      <c r="S618" s="54" t="n">
        <v>0</v>
      </c>
      <c r="T618" s="54" t="n">
        <v>0.18</v>
      </c>
      <c r="U618" s="54" t="n">
        <v>0</v>
      </c>
      <c r="V618" s="52" t="inlineStr">
        <is>
          <t>Yes</t>
        </is>
      </c>
      <c r="W618" s="52" t="inlineStr">
        <is>
          <t>Yes</t>
        </is>
      </c>
      <c r="X618" s="52" t="inlineStr">
        <is>
          <t>-</t>
        </is>
      </c>
      <c r="Y618" s="52" t="inlineStr">
        <is>
          <t>Trunk</t>
        </is>
      </c>
    </row>
    <row r="619" outlineLevel="1">
      <c r="A619" s="52" t="inlineStr">
        <is>
          <t>ENV-491</t>
        </is>
      </c>
      <c r="B619" s="52" t="inlineStr">
        <is>
          <t>Environment</t>
        </is>
      </c>
      <c r="C619" s="61" t="inlineStr">
        <is>
          <t>Cone</t>
        </is>
      </c>
      <c r="D619" s="62" t="inlineStr">
        <is>
          <t>Pine crown</t>
        </is>
      </c>
      <c r="E619" s="52" t="inlineStr">
        <is>
          <t>ENV-489</t>
        </is>
      </c>
      <c r="F619" s="52" t="n">
        <v>3</v>
      </c>
      <c r="G619" s="54" t="n">
        <v>2.79236221</v>
      </c>
      <c r="H619" s="54" t="n">
        <v>2.98423767</v>
      </c>
      <c r="I619" s="54" t="n">
        <v>1.18760383</v>
      </c>
      <c r="J619" s="54" t="n">
        <v>-95.7335434</v>
      </c>
      <c r="K619" s="54" t="n">
        <v>314.45047</v>
      </c>
      <c r="L619" s="54" t="n">
        <v>3.12927628</v>
      </c>
      <c r="M619" s="54" t="n">
        <v>-0.0378874205</v>
      </c>
      <c r="N619" s="54" t="n">
        <v>1.19380188</v>
      </c>
      <c r="O619" s="54" t="n">
        <v>0.0234933123</v>
      </c>
      <c r="P619" s="52" t="inlineStr">
        <is>
          <t>Gouraud</t>
        </is>
      </c>
      <c r="Q619" s="52" t="inlineStr">
        <is>
          <t>Foliage</t>
        </is>
      </c>
      <c r="R619" s="54" t="n">
        <v>0.75</v>
      </c>
      <c r="S619" s="54" t="n">
        <v>0</v>
      </c>
      <c r="T619" s="54" t="n">
        <v>0.11</v>
      </c>
      <c r="U619" s="54" t="n">
        <v>0</v>
      </c>
      <c r="V619" s="52" t="inlineStr">
        <is>
          <t>Yes</t>
        </is>
      </c>
      <c r="W619" s="52" t="inlineStr">
        <is>
          <t>Yes</t>
        </is>
      </c>
      <c r="X619" s="52" t="inlineStr">
        <is>
          <t>-</t>
        </is>
      </c>
      <c r="Y619" s="52" t="inlineStr">
        <is>
          <t>Branch whorl (cone, apex up)</t>
        </is>
      </c>
    </row>
    <row r="620" outlineLevel="1">
      <c r="A620" s="52" t="inlineStr">
        <is>
          <t>ENV-492</t>
        </is>
      </c>
      <c r="B620" s="52" t="inlineStr">
        <is>
          <t>Environment</t>
        </is>
      </c>
      <c r="C620" s="61" t="inlineStr">
        <is>
          <t>Cone</t>
        </is>
      </c>
      <c r="D620" s="62" t="inlineStr">
        <is>
          <t>Pine crown</t>
        </is>
      </c>
      <c r="E620" s="52" t="inlineStr">
        <is>
          <t>ENV-489</t>
        </is>
      </c>
      <c r="F620" s="52" t="n">
        <v>3</v>
      </c>
      <c r="G620" s="54" t="n">
        <v>2.55573678</v>
      </c>
      <c r="H620" s="54" t="n">
        <v>2.32320333</v>
      </c>
      <c r="I620" s="54" t="n">
        <v>1.31272924</v>
      </c>
      <c r="J620" s="54" t="n">
        <v>-95.9555664</v>
      </c>
      <c r="K620" s="54" t="n">
        <v>338.126709</v>
      </c>
      <c r="L620" s="54" t="n">
        <v>-3.65164375</v>
      </c>
      <c r="M620" s="54" t="n">
        <v>0.0196485035</v>
      </c>
      <c r="N620" s="54" t="n">
        <v>1.85636592</v>
      </c>
      <c r="O620" s="54" t="n">
        <v>0.00617825612</v>
      </c>
      <c r="P620" s="52" t="inlineStr">
        <is>
          <t>Gouraud</t>
        </is>
      </c>
      <c r="Q620" s="52" t="inlineStr">
        <is>
          <t>Foliage</t>
        </is>
      </c>
      <c r="R620" s="54" t="n">
        <v>0.75</v>
      </c>
      <c r="S620" s="54" t="n">
        <v>0</v>
      </c>
      <c r="T620" s="54" t="n">
        <v>0.11</v>
      </c>
      <c r="U620" s="54" t="n">
        <v>0</v>
      </c>
      <c r="V620" s="52" t="inlineStr">
        <is>
          <t>Yes</t>
        </is>
      </c>
      <c r="W620" s="52" t="inlineStr">
        <is>
          <t>Yes</t>
        </is>
      </c>
      <c r="X620" s="52" t="inlineStr">
        <is>
          <t>-</t>
        </is>
      </c>
      <c r="Y620" s="52" t="inlineStr">
        <is>
          <t>Branch whorl (cone, apex up)</t>
        </is>
      </c>
    </row>
    <row r="621" outlineLevel="1">
      <c r="A621" s="52" t="inlineStr">
        <is>
          <t>ENV-493</t>
        </is>
      </c>
      <c r="B621" s="52" t="inlineStr">
        <is>
          <t>Environment</t>
        </is>
      </c>
      <c r="C621" s="61" t="inlineStr">
        <is>
          <t>Cone</t>
        </is>
      </c>
      <c r="D621" s="62" t="inlineStr">
        <is>
          <t>Pine crown</t>
        </is>
      </c>
      <c r="E621" s="52" t="inlineStr">
        <is>
          <t>ENV-489</t>
        </is>
      </c>
      <c r="F621" s="52" t="n">
        <v>3</v>
      </c>
      <c r="G621" s="54" t="n">
        <v>1.95263553</v>
      </c>
      <c r="H621" s="54" t="n">
        <v>1.99077499</v>
      </c>
      <c r="I621" s="54" t="n">
        <v>0.919829547</v>
      </c>
      <c r="J621" s="54" t="n">
        <v>-91.97227479999999</v>
      </c>
      <c r="K621" s="54" t="n">
        <v>17.8659363</v>
      </c>
      <c r="L621" s="54" t="n">
        <v>2.47788811</v>
      </c>
      <c r="M621" s="54" t="n">
        <v>0.0179921724</v>
      </c>
      <c r="N621" s="54" t="n">
        <v>2.17955661</v>
      </c>
      <c r="O621" s="54" t="n">
        <v>-0.0346619561</v>
      </c>
      <c r="P621" s="52" t="inlineStr">
        <is>
          <t>Gouraud</t>
        </is>
      </c>
      <c r="Q621" s="52" t="inlineStr">
        <is>
          <t>Foliage</t>
        </is>
      </c>
      <c r="R621" s="54" t="n">
        <v>0.75</v>
      </c>
      <c r="S621" s="54" t="n">
        <v>0</v>
      </c>
      <c r="T621" s="54" t="n">
        <v>0.11</v>
      </c>
      <c r="U621" s="54" t="n">
        <v>0</v>
      </c>
      <c r="V621" s="52" t="inlineStr">
        <is>
          <t>Yes</t>
        </is>
      </c>
      <c r="W621" s="52" t="inlineStr">
        <is>
          <t>Yes</t>
        </is>
      </c>
      <c r="X621" s="52" t="inlineStr">
        <is>
          <t>-</t>
        </is>
      </c>
      <c r="Y621" s="52" t="inlineStr">
        <is>
          <t>Branch whorl (cone, apex up)</t>
        </is>
      </c>
    </row>
    <row r="622" outlineLevel="1">
      <c r="A622" s="52" t="inlineStr">
        <is>
          <t>ENV-494</t>
        </is>
      </c>
      <c r="B622" s="52" t="inlineStr">
        <is>
          <t>Environment</t>
        </is>
      </c>
      <c r="C622" s="61" t="inlineStr">
        <is>
          <t>Cone</t>
        </is>
      </c>
      <c r="D622" s="62" t="inlineStr">
        <is>
          <t>Pine crown</t>
        </is>
      </c>
      <c r="E622" s="52" t="inlineStr">
        <is>
          <t>ENV-489</t>
        </is>
      </c>
      <c r="F622" s="52" t="n">
        <v>3</v>
      </c>
      <c r="G622" s="54" t="n">
        <v>1.81151223</v>
      </c>
      <c r="H622" s="54" t="n">
        <v>1.85878301</v>
      </c>
      <c r="I622" s="54" t="n">
        <v>0.840005815</v>
      </c>
      <c r="J622" s="54" t="n">
        <v>-91.2917023</v>
      </c>
      <c r="K622" s="54" t="n">
        <v>257.214691</v>
      </c>
      <c r="L622" s="54" t="n">
        <v>3.44923115</v>
      </c>
      <c r="M622" s="54" t="n">
        <v>-0.0279459767</v>
      </c>
      <c r="N622" s="54" t="n">
        <v>2.63273144</v>
      </c>
      <c r="O622" s="54" t="n">
        <v>-0.0340198502</v>
      </c>
      <c r="P622" s="52" t="inlineStr">
        <is>
          <t>Gouraud</t>
        </is>
      </c>
      <c r="Q622" s="52" t="inlineStr">
        <is>
          <t>Foliage</t>
        </is>
      </c>
      <c r="R622" s="54" t="n">
        <v>0.75</v>
      </c>
      <c r="S622" s="54" t="n">
        <v>0</v>
      </c>
      <c r="T622" s="54" t="n">
        <v>0.11</v>
      </c>
      <c r="U622" s="54" t="n">
        <v>0</v>
      </c>
      <c r="V622" s="52" t="inlineStr">
        <is>
          <t>Yes</t>
        </is>
      </c>
      <c r="W622" s="52" t="inlineStr">
        <is>
          <t>Yes</t>
        </is>
      </c>
      <c r="X622" s="52" t="inlineStr">
        <is>
          <t>-</t>
        </is>
      </c>
      <c r="Y622" s="52" t="inlineStr">
        <is>
          <t>Branch whorl (cone, apex up)</t>
        </is>
      </c>
    </row>
    <row r="623" outlineLevel="1">
      <c r="A623" s="52" t="inlineStr">
        <is>
          <t>ENV-495</t>
        </is>
      </c>
      <c r="B623" s="52" t="inlineStr">
        <is>
          <t>Environment</t>
        </is>
      </c>
      <c r="C623" s="61" t="inlineStr">
        <is>
          <t>Cone</t>
        </is>
      </c>
      <c r="D623" s="62" t="inlineStr">
        <is>
          <t>Pine crown</t>
        </is>
      </c>
      <c r="E623" s="52" t="inlineStr">
        <is>
          <t>ENV-489</t>
        </is>
      </c>
      <c r="F623" s="52" t="n">
        <v>3</v>
      </c>
      <c r="G623" s="54" t="n">
        <v>1.27220261</v>
      </c>
      <c r="H623" s="54" t="n">
        <v>1.15268826</v>
      </c>
      <c r="I623" s="54" t="n">
        <v>0.554182649</v>
      </c>
      <c r="J623" s="54" t="n">
        <v>-88.1789551</v>
      </c>
      <c r="K623" s="54" t="n">
        <v>138.208206</v>
      </c>
      <c r="L623" s="54" t="n">
        <v>4.49721146</v>
      </c>
      <c r="M623" s="54" t="n">
        <v>0.0238782763</v>
      </c>
      <c r="N623" s="54" t="n">
        <v>2.96641707</v>
      </c>
      <c r="O623" s="54" t="n">
        <v>0.00335131213</v>
      </c>
      <c r="P623" s="52" t="inlineStr">
        <is>
          <t>Gouraud</t>
        </is>
      </c>
      <c r="Q623" s="52" t="inlineStr">
        <is>
          <t>Foliage</t>
        </is>
      </c>
      <c r="R623" s="54" t="n">
        <v>0.75</v>
      </c>
      <c r="S623" s="54" t="n">
        <v>0</v>
      </c>
      <c r="T623" s="54" t="n">
        <v>0.11</v>
      </c>
      <c r="U623" s="54" t="n">
        <v>0</v>
      </c>
      <c r="V623" s="52" t="inlineStr">
        <is>
          <t>Yes</t>
        </is>
      </c>
      <c r="W623" s="52" t="inlineStr">
        <is>
          <t>Yes</t>
        </is>
      </c>
      <c r="X623" s="52" t="inlineStr">
        <is>
          <t>-</t>
        </is>
      </c>
      <c r="Y623" s="52" t="inlineStr">
        <is>
          <t>Branch whorl (cone, apex up)</t>
        </is>
      </c>
    </row>
    <row r="624" outlineLevel="1">
      <c r="A624" s="52" t="inlineStr">
        <is>
          <t>ENV-496</t>
        </is>
      </c>
      <c r="B624" s="52" t="inlineStr">
        <is>
          <t>Environment</t>
        </is>
      </c>
      <c r="C624" s="61" t="inlineStr">
        <is>
          <t>Cone</t>
        </is>
      </c>
      <c r="D624" s="62" t="inlineStr">
        <is>
          <t>Pine crown</t>
        </is>
      </c>
      <c r="E624" s="52" t="inlineStr">
        <is>
          <t>ENV-489</t>
        </is>
      </c>
      <c r="F624" s="52" t="n">
        <v>3</v>
      </c>
      <c r="G624" s="54" t="n">
        <v>1.05938673</v>
      </c>
      <c r="H624" s="54" t="n">
        <v>1.09872019</v>
      </c>
      <c r="I624" s="54" t="n">
        <v>0.533443153</v>
      </c>
      <c r="J624" s="54" t="n">
        <v>-95.8828049</v>
      </c>
      <c r="K624" s="54" t="n">
        <v>193.01123</v>
      </c>
      <c r="L624" s="54" t="n">
        <v>-0.128944397</v>
      </c>
      <c r="M624" s="54" t="n">
        <v>0.0309241787</v>
      </c>
      <c r="N624" s="54" t="n">
        <v>3.42074656</v>
      </c>
      <c r="O624" s="54" t="n">
        <v>0.0105937682</v>
      </c>
      <c r="P624" s="52" t="inlineStr">
        <is>
          <t>Gouraud</t>
        </is>
      </c>
      <c r="Q624" s="52" t="inlineStr">
        <is>
          <t>Foliage</t>
        </is>
      </c>
      <c r="R624" s="54" t="n">
        <v>0.75</v>
      </c>
      <c r="S624" s="54" t="n">
        <v>0</v>
      </c>
      <c r="T624" s="54" t="n">
        <v>0.11</v>
      </c>
      <c r="U624" s="54" t="n">
        <v>0</v>
      </c>
      <c r="V624" s="52" t="inlineStr">
        <is>
          <t>Yes</t>
        </is>
      </c>
      <c r="W624" s="52" t="inlineStr">
        <is>
          <t>Yes</t>
        </is>
      </c>
      <c r="X624" s="52" t="inlineStr">
        <is>
          <t>-</t>
        </is>
      </c>
      <c r="Y624" s="52" t="inlineStr">
        <is>
          <t>Branch whorl (cone, apex up)</t>
        </is>
      </c>
    </row>
    <row r="625" outlineLevel="1">
      <c r="A625" s="52" t="inlineStr">
        <is>
          <t>ENV-497</t>
        </is>
      </c>
      <c r="B625" s="52" t="inlineStr">
        <is>
          <t>Environment</t>
        </is>
      </c>
      <c r="C625" s="61" t="inlineStr">
        <is>
          <t>Cone</t>
        </is>
      </c>
      <c r="D625" s="62" t="inlineStr">
        <is>
          <t>Pine crown</t>
        </is>
      </c>
      <c r="E625" s="52" t="inlineStr">
        <is>
          <t>ENV-489</t>
        </is>
      </c>
      <c r="F625" s="52" t="n">
        <v>3</v>
      </c>
      <c r="G625" s="54" t="n">
        <v>0.655417204</v>
      </c>
      <c r="H625" s="54" t="n">
        <v>0.70686996</v>
      </c>
      <c r="I625" s="54" t="n">
        <v>1.12854671</v>
      </c>
      <c r="J625" s="54" t="n">
        <v>-89.0501938</v>
      </c>
      <c r="K625" s="54" t="n">
        <v>56.6339417</v>
      </c>
      <c r="L625" s="54" t="n">
        <v>0.9352808</v>
      </c>
      <c r="M625" s="54" t="n">
        <v>0.0353022441</v>
      </c>
      <c r="N625" s="54" t="n">
        <v>4.17373133</v>
      </c>
      <c r="O625" s="54" t="n">
        <v>-0.0206527077</v>
      </c>
      <c r="P625" s="52" t="inlineStr">
        <is>
          <t>Gouraud</t>
        </is>
      </c>
      <c r="Q625" s="52" t="inlineStr">
        <is>
          <t>Foliage</t>
        </is>
      </c>
      <c r="R625" s="54" t="n">
        <v>0.75</v>
      </c>
      <c r="S625" s="54" t="n">
        <v>0</v>
      </c>
      <c r="T625" s="54" t="n">
        <v>0.11</v>
      </c>
      <c r="U625" s="54" t="n">
        <v>0</v>
      </c>
      <c r="V625" s="52" t="inlineStr">
        <is>
          <t>Yes</t>
        </is>
      </c>
      <c r="W625" s="52" t="inlineStr">
        <is>
          <t>Yes</t>
        </is>
      </c>
      <c r="X625" s="52" t="inlineStr">
        <is>
          <t>-</t>
        </is>
      </c>
      <c r="Y625" s="52" t="inlineStr">
        <is>
          <t>Branch whorl (cone, apex up)</t>
        </is>
      </c>
    </row>
    <row r="626" outlineLevel="1">
      <c r="A626" s="52" t="inlineStr">
        <is>
          <t>ENV-498</t>
        </is>
      </c>
      <c r="B626" s="52" t="inlineStr">
        <is>
          <t>Environment</t>
        </is>
      </c>
      <c r="C626" s="53" t="inlineStr">
        <is>
          <t>Group</t>
        </is>
      </c>
      <c r="D626" s="60" t="inlineStr">
        <is>
          <t>Pine</t>
        </is>
      </c>
      <c r="E626" s="52" t="inlineStr">
        <is>
          <t>ENV-479</t>
        </is>
      </c>
      <c r="F626" s="52" t="n">
        <v>2</v>
      </c>
      <c r="G626" s="54" t="n">
        <v>1</v>
      </c>
      <c r="H626" s="54" t="n">
        <v>1</v>
      </c>
      <c r="I626" s="54" t="n">
        <v>1</v>
      </c>
      <c r="J626" s="54" t="n">
        <v>0</v>
      </c>
      <c r="K626" s="54" t="n">
        <v>213.940826</v>
      </c>
      <c r="L626" s="54" t="n">
        <v>0</v>
      </c>
      <c r="M626" s="54" t="n">
        <v>10.6455803</v>
      </c>
      <c r="N626" s="54" t="n">
        <v>0.507023513</v>
      </c>
      <c r="O626" s="54" t="n">
        <v>-13.392457</v>
      </c>
      <c r="P626" s="52" t="inlineStr">
        <is>
          <t>-</t>
        </is>
      </c>
      <c r="Q626" s="52" t="inlineStr">
        <is>
          <t>Plain</t>
        </is>
      </c>
      <c r="R626" s="54" t="n">
        <v>0.5</v>
      </c>
      <c r="S626" s="54" t="n">
        <v>0</v>
      </c>
      <c r="T626" s="54" t="n">
        <v>0.2</v>
      </c>
      <c r="U626" s="54" t="n">
        <v>0</v>
      </c>
      <c r="V626" s="52" t="inlineStr">
        <is>
          <t>No</t>
        </is>
      </c>
      <c r="W626" s="52" t="inlineStr">
        <is>
          <t>Yes</t>
        </is>
      </c>
      <c r="X626" s="52" t="inlineStr">
        <is>
          <t>-</t>
        </is>
      </c>
      <c r="Y626" s="52" t="inlineStr">
        <is>
          <t>Spruce = cylinder trunk + drooping cone whorls</t>
        </is>
      </c>
    </row>
    <row r="627" outlineLevel="1">
      <c r="A627" s="52" t="inlineStr">
        <is>
          <t>ENV-499</t>
        </is>
      </c>
      <c r="B627" s="52" t="inlineStr">
        <is>
          <t>Environment</t>
        </is>
      </c>
      <c r="C627" s="58" t="inlineStr">
        <is>
          <t>Cylinder</t>
        </is>
      </c>
      <c r="D627" s="62" t="inlineStr">
        <is>
          <t>Pine trunk</t>
        </is>
      </c>
      <c r="E627" s="52" t="inlineStr">
        <is>
          <t>ENV-498</t>
        </is>
      </c>
      <c r="F627" s="52" t="n">
        <v>3</v>
      </c>
      <c r="G627" s="54" t="n">
        <v>0.208782211</v>
      </c>
      <c r="H627" s="54" t="n">
        <v>0.208782211</v>
      </c>
      <c r="I627" s="54" t="n">
        <v>2.82279491</v>
      </c>
      <c r="J627" s="54" t="n">
        <v>90</v>
      </c>
      <c r="K627" s="54" t="n">
        <v>0</v>
      </c>
      <c r="L627" s="54" t="n">
        <v>0</v>
      </c>
      <c r="M627" s="54" t="n">
        <v>0</v>
      </c>
      <c r="N627" s="54" t="n">
        <v>1.41139746</v>
      </c>
      <c r="O627" s="54" t="n">
        <v>0</v>
      </c>
      <c r="P627" s="52" t="inlineStr">
        <is>
          <t>Gouraud</t>
        </is>
      </c>
      <c r="Q627" s="52" t="inlineStr">
        <is>
          <t>Bark</t>
        </is>
      </c>
      <c r="R627" s="54" t="n">
        <v>0.9</v>
      </c>
      <c r="S627" s="54" t="n">
        <v>0</v>
      </c>
      <c r="T627" s="54" t="n">
        <v>0.18</v>
      </c>
      <c r="U627" s="54" t="n">
        <v>0</v>
      </c>
      <c r="V627" s="52" t="inlineStr">
        <is>
          <t>Yes</t>
        </is>
      </c>
      <c r="W627" s="52" t="inlineStr">
        <is>
          <t>Yes</t>
        </is>
      </c>
      <c r="X627" s="52" t="inlineStr">
        <is>
          <t>-</t>
        </is>
      </c>
      <c r="Y627" s="52" t="inlineStr">
        <is>
          <t>Trunk</t>
        </is>
      </c>
    </row>
    <row r="628" outlineLevel="1">
      <c r="A628" s="52" t="inlineStr">
        <is>
          <t>ENV-500</t>
        </is>
      </c>
      <c r="B628" s="52" t="inlineStr">
        <is>
          <t>Environment</t>
        </is>
      </c>
      <c r="C628" s="61" t="inlineStr">
        <is>
          <t>Cone</t>
        </is>
      </c>
      <c r="D628" s="62" t="inlineStr">
        <is>
          <t>Pine crown</t>
        </is>
      </c>
      <c r="E628" s="52" t="inlineStr">
        <is>
          <t>ENV-498</t>
        </is>
      </c>
      <c r="F628" s="52" t="n">
        <v>3</v>
      </c>
      <c r="G628" s="54" t="n">
        <v>2.41969419</v>
      </c>
      <c r="H628" s="54" t="n">
        <v>2.35226798</v>
      </c>
      <c r="I628" s="54" t="n">
        <v>1.10517931</v>
      </c>
      <c r="J628" s="54" t="n">
        <v>-95.29371639999999</v>
      </c>
      <c r="K628" s="54" t="n">
        <v>214.944962</v>
      </c>
      <c r="L628" s="54" t="n">
        <v>-5.00152731</v>
      </c>
      <c r="M628" s="54" t="n">
        <v>0.0285713375</v>
      </c>
      <c r="N628" s="54" t="n">
        <v>1.15258968</v>
      </c>
      <c r="O628" s="54" t="n">
        <v>-0.0257981773</v>
      </c>
      <c r="P628" s="52" t="inlineStr">
        <is>
          <t>Gouraud</t>
        </is>
      </c>
      <c r="Q628" s="52" t="inlineStr">
        <is>
          <t>Foliage</t>
        </is>
      </c>
      <c r="R628" s="54" t="n">
        <v>0.75</v>
      </c>
      <c r="S628" s="54" t="n">
        <v>0</v>
      </c>
      <c r="T628" s="54" t="n">
        <v>0.11</v>
      </c>
      <c r="U628" s="54" t="n">
        <v>0</v>
      </c>
      <c r="V628" s="52" t="inlineStr">
        <is>
          <t>Yes</t>
        </is>
      </c>
      <c r="W628" s="52" t="inlineStr">
        <is>
          <t>Yes</t>
        </is>
      </c>
      <c r="X628" s="52" t="inlineStr">
        <is>
          <t>-</t>
        </is>
      </c>
      <c r="Y628" s="52" t="inlineStr">
        <is>
          <t>Branch whorl (cone, apex up)</t>
        </is>
      </c>
    </row>
    <row r="629" outlineLevel="1">
      <c r="A629" s="52" t="inlineStr">
        <is>
          <t>ENV-501</t>
        </is>
      </c>
      <c r="B629" s="52" t="inlineStr">
        <is>
          <t>Environment</t>
        </is>
      </c>
      <c r="C629" s="61" t="inlineStr">
        <is>
          <t>Cone</t>
        </is>
      </c>
      <c r="D629" s="62" t="inlineStr">
        <is>
          <t>Pine crown</t>
        </is>
      </c>
      <c r="E629" s="52" t="inlineStr">
        <is>
          <t>ENV-498</t>
        </is>
      </c>
      <c r="F629" s="52" t="n">
        <v>3</v>
      </c>
      <c r="G629" s="54" t="n">
        <v>2.05670261</v>
      </c>
      <c r="H629" s="54" t="n">
        <v>2.23383594</v>
      </c>
      <c r="I629" s="54" t="n">
        <v>1.03199506</v>
      </c>
      <c r="J629" s="54" t="n">
        <v>-89.53285219999999</v>
      </c>
      <c r="K629" s="54" t="n">
        <v>252.153122</v>
      </c>
      <c r="L629" s="54" t="n">
        <v>2.8616066</v>
      </c>
      <c r="M629" s="54" t="n">
        <v>-0.00175702944</v>
      </c>
      <c r="N629" s="54" t="n">
        <v>1.66637576</v>
      </c>
      <c r="O629" s="54" t="n">
        <v>0.039853245</v>
      </c>
      <c r="P629" s="52" t="inlineStr">
        <is>
          <t>Gouraud</t>
        </is>
      </c>
      <c r="Q629" s="52" t="inlineStr">
        <is>
          <t>Foliage</t>
        </is>
      </c>
      <c r="R629" s="54" t="n">
        <v>0.75</v>
      </c>
      <c r="S629" s="54" t="n">
        <v>0</v>
      </c>
      <c r="T629" s="54" t="n">
        <v>0.11</v>
      </c>
      <c r="U629" s="54" t="n">
        <v>0</v>
      </c>
      <c r="V629" s="52" t="inlineStr">
        <is>
          <t>Yes</t>
        </is>
      </c>
      <c r="W629" s="52" t="inlineStr">
        <is>
          <t>Yes</t>
        </is>
      </c>
      <c r="X629" s="52" t="inlineStr">
        <is>
          <t>-</t>
        </is>
      </c>
      <c r="Y629" s="52" t="inlineStr">
        <is>
          <t>Branch whorl (cone, apex up)</t>
        </is>
      </c>
    </row>
    <row r="630" outlineLevel="1">
      <c r="A630" s="52" t="inlineStr">
        <is>
          <t>ENV-502</t>
        </is>
      </c>
      <c r="B630" s="52" t="inlineStr">
        <is>
          <t>Environment</t>
        </is>
      </c>
      <c r="C630" s="61" t="inlineStr">
        <is>
          <t>Cone</t>
        </is>
      </c>
      <c r="D630" s="62" t="inlineStr">
        <is>
          <t>Pine crown</t>
        </is>
      </c>
      <c r="E630" s="52" t="inlineStr">
        <is>
          <t>ENV-498</t>
        </is>
      </c>
      <c r="F630" s="52" t="n">
        <v>3</v>
      </c>
      <c r="G630" s="54" t="n">
        <v>1.68211341</v>
      </c>
      <c r="H630" s="54" t="n">
        <v>1.82401407</v>
      </c>
      <c r="I630" s="54" t="n">
        <v>0.7579716440000001</v>
      </c>
      <c r="J630" s="54" t="n">
        <v>-87.0460968</v>
      </c>
      <c r="K630" s="54" t="n">
        <v>105.105469</v>
      </c>
      <c r="L630" s="54" t="n">
        <v>-1.20232773</v>
      </c>
      <c r="M630" s="54" t="n">
        <v>-0.008364811539999999</v>
      </c>
      <c r="N630" s="54" t="n">
        <v>2.00602794</v>
      </c>
      <c r="O630" s="54" t="n">
        <v>0.026321128</v>
      </c>
      <c r="P630" s="52" t="inlineStr">
        <is>
          <t>Gouraud</t>
        </is>
      </c>
      <c r="Q630" s="52" t="inlineStr">
        <is>
          <t>Foliage</t>
        </is>
      </c>
      <c r="R630" s="54" t="n">
        <v>0.75</v>
      </c>
      <c r="S630" s="54" t="n">
        <v>0</v>
      </c>
      <c r="T630" s="54" t="n">
        <v>0.11</v>
      </c>
      <c r="U630" s="54" t="n">
        <v>0</v>
      </c>
      <c r="V630" s="52" t="inlineStr">
        <is>
          <t>Yes</t>
        </is>
      </c>
      <c r="W630" s="52" t="inlineStr">
        <is>
          <t>Yes</t>
        </is>
      </c>
      <c r="X630" s="52" t="inlineStr">
        <is>
          <t>-</t>
        </is>
      </c>
      <c r="Y630" s="52" t="inlineStr">
        <is>
          <t>Branch whorl (cone, apex up)</t>
        </is>
      </c>
    </row>
    <row r="631" outlineLevel="1">
      <c r="A631" s="52" t="inlineStr">
        <is>
          <t>ENV-503</t>
        </is>
      </c>
      <c r="B631" s="52" t="inlineStr">
        <is>
          <t>Environment</t>
        </is>
      </c>
      <c r="C631" s="61" t="inlineStr">
        <is>
          <t>Cone</t>
        </is>
      </c>
      <c r="D631" s="62" t="inlineStr">
        <is>
          <t>Pine crown</t>
        </is>
      </c>
      <c r="E631" s="52" t="inlineStr">
        <is>
          <t>ENV-498</t>
        </is>
      </c>
      <c r="F631" s="52" t="n">
        <v>3</v>
      </c>
      <c r="G631" s="54" t="n">
        <v>1.23364151</v>
      </c>
      <c r="H631" s="54" t="n">
        <v>1.27330256</v>
      </c>
      <c r="I631" s="54" t="n">
        <v>0.540283203</v>
      </c>
      <c r="J631" s="54" t="n">
        <v>-88.4954453</v>
      </c>
      <c r="K631" s="54" t="n">
        <v>280.27243</v>
      </c>
      <c r="L631" s="54" t="n">
        <v>-0.375163078</v>
      </c>
      <c r="M631" s="54" t="n">
        <v>0.0231194943</v>
      </c>
      <c r="N631" s="54" t="n">
        <v>2.34948969</v>
      </c>
      <c r="O631" s="54" t="n">
        <v>0.0387941971</v>
      </c>
      <c r="P631" s="52" t="inlineStr">
        <is>
          <t>Gouraud</t>
        </is>
      </c>
      <c r="Q631" s="52" t="inlineStr">
        <is>
          <t>Foliage</t>
        </is>
      </c>
      <c r="R631" s="54" t="n">
        <v>0.75</v>
      </c>
      <c r="S631" s="54" t="n">
        <v>0</v>
      </c>
      <c r="T631" s="54" t="n">
        <v>0.11</v>
      </c>
      <c r="U631" s="54" t="n">
        <v>0</v>
      </c>
      <c r="V631" s="52" t="inlineStr">
        <is>
          <t>Yes</t>
        </is>
      </c>
      <c r="W631" s="52" t="inlineStr">
        <is>
          <t>Yes</t>
        </is>
      </c>
      <c r="X631" s="52" t="inlineStr">
        <is>
          <t>-</t>
        </is>
      </c>
      <c r="Y631" s="52" t="inlineStr">
        <is>
          <t>Branch whorl (cone, apex up)</t>
        </is>
      </c>
    </row>
    <row r="632" outlineLevel="1">
      <c r="A632" s="52" t="inlineStr">
        <is>
          <t>ENV-504</t>
        </is>
      </c>
      <c r="B632" s="52" t="inlineStr">
        <is>
          <t>Environment</t>
        </is>
      </c>
      <c r="C632" s="61" t="inlineStr">
        <is>
          <t>Cone</t>
        </is>
      </c>
      <c r="D632" s="62" t="inlineStr">
        <is>
          <t>Pine crown</t>
        </is>
      </c>
      <c r="E632" s="52" t="inlineStr">
        <is>
          <t>ENV-498</t>
        </is>
      </c>
      <c r="F632" s="52" t="n">
        <v>3</v>
      </c>
      <c r="G632" s="54" t="n">
        <v>0.896938324</v>
      </c>
      <c r="H632" s="54" t="n">
        <v>0.81609118</v>
      </c>
      <c r="I632" s="54" t="n">
        <v>0.467963487</v>
      </c>
      <c r="J632" s="54" t="n">
        <v>-84.2267303</v>
      </c>
      <c r="K632" s="54" t="n">
        <v>256.177643</v>
      </c>
      <c r="L632" s="54" t="n">
        <v>3.84266663</v>
      </c>
      <c r="M632" s="54" t="n">
        <v>0.0169550702</v>
      </c>
      <c r="N632" s="54" t="n">
        <v>2.75051045</v>
      </c>
      <c r="O632" s="54" t="n">
        <v>-0.00149874762</v>
      </c>
      <c r="P632" s="52" t="inlineStr">
        <is>
          <t>Gouraud</t>
        </is>
      </c>
      <c r="Q632" s="52" t="inlineStr">
        <is>
          <t>Foliage</t>
        </is>
      </c>
      <c r="R632" s="54" t="n">
        <v>0.75</v>
      </c>
      <c r="S632" s="54" t="n">
        <v>0</v>
      </c>
      <c r="T632" s="54" t="n">
        <v>0.11</v>
      </c>
      <c r="U632" s="54" t="n">
        <v>0</v>
      </c>
      <c r="V632" s="52" t="inlineStr">
        <is>
          <t>Yes</t>
        </is>
      </c>
      <c r="W632" s="52" t="inlineStr">
        <is>
          <t>Yes</t>
        </is>
      </c>
      <c r="X632" s="52" t="inlineStr">
        <is>
          <t>-</t>
        </is>
      </c>
      <c r="Y632" s="52" t="inlineStr">
        <is>
          <t>Branch whorl (cone, apex up)</t>
        </is>
      </c>
    </row>
    <row r="633" outlineLevel="1">
      <c r="A633" s="52" t="inlineStr">
        <is>
          <t>ENV-505</t>
        </is>
      </c>
      <c r="B633" s="52" t="inlineStr">
        <is>
          <t>Environment</t>
        </is>
      </c>
      <c r="C633" s="61" t="inlineStr">
        <is>
          <t>Cone</t>
        </is>
      </c>
      <c r="D633" s="62" t="inlineStr">
        <is>
          <t>Pine crown</t>
        </is>
      </c>
      <c r="E633" s="52" t="inlineStr">
        <is>
          <t>ENV-498</t>
        </is>
      </c>
      <c r="F633" s="52" t="n">
        <v>3</v>
      </c>
      <c r="G633" s="54" t="n">
        <v>0.522052169</v>
      </c>
      <c r="H633" s="54" t="n">
        <v>0.516821682</v>
      </c>
      <c r="I633" s="54" t="n">
        <v>0.878548086</v>
      </c>
      <c r="J633" s="54" t="n">
        <v>-95.9487915</v>
      </c>
      <c r="K633" s="54" t="n">
        <v>355.427277</v>
      </c>
      <c r="L633" s="54" t="n">
        <v>-1.02996445</v>
      </c>
      <c r="M633" s="54" t="n">
        <v>0.0362454057</v>
      </c>
      <c r="N633" s="54" t="n">
        <v>3.38206887</v>
      </c>
      <c r="O633" s="54" t="n">
        <v>-0.0363049544</v>
      </c>
      <c r="P633" s="52" t="inlineStr">
        <is>
          <t>Gouraud</t>
        </is>
      </c>
      <c r="Q633" s="52" t="inlineStr">
        <is>
          <t>Foliage</t>
        </is>
      </c>
      <c r="R633" s="54" t="n">
        <v>0.75</v>
      </c>
      <c r="S633" s="54" t="n">
        <v>0</v>
      </c>
      <c r="T633" s="54" t="n">
        <v>0.11</v>
      </c>
      <c r="U633" s="54" t="n">
        <v>0</v>
      </c>
      <c r="V633" s="52" t="inlineStr">
        <is>
          <t>Yes</t>
        </is>
      </c>
      <c r="W633" s="52" t="inlineStr">
        <is>
          <t>Yes</t>
        </is>
      </c>
      <c r="X633" s="52" t="inlineStr">
        <is>
          <t>-</t>
        </is>
      </c>
      <c r="Y633" s="52" t="inlineStr">
        <is>
          <t>Branch whorl (cone, apex up)</t>
        </is>
      </c>
    </row>
    <row r="634" outlineLevel="1">
      <c r="A634" s="52" t="inlineStr">
        <is>
          <t>ENV-506</t>
        </is>
      </c>
      <c r="B634" s="52" t="inlineStr">
        <is>
          <t>Environment</t>
        </is>
      </c>
      <c r="C634" s="53" t="inlineStr">
        <is>
          <t>Group</t>
        </is>
      </c>
      <c r="D634" s="60" t="inlineStr">
        <is>
          <t>Pine</t>
        </is>
      </c>
      <c r="E634" s="52" t="inlineStr">
        <is>
          <t>ENV-479</t>
        </is>
      </c>
      <c r="F634" s="52" t="n">
        <v>2</v>
      </c>
      <c r="G634" s="54" t="n">
        <v>1</v>
      </c>
      <c r="H634" s="54" t="n">
        <v>1</v>
      </c>
      <c r="I634" s="54" t="n">
        <v>1</v>
      </c>
      <c r="J634" s="54" t="n">
        <v>0</v>
      </c>
      <c r="K634" s="54" t="n">
        <v>19.4881802</v>
      </c>
      <c r="L634" s="54" t="n">
        <v>0</v>
      </c>
      <c r="M634" s="54" t="n">
        <v>6.4080143</v>
      </c>
      <c r="N634" s="54" t="n">
        <v>-0.00640140474</v>
      </c>
      <c r="O634" s="54" t="n">
        <v>-14.5480852</v>
      </c>
      <c r="P634" s="52" t="inlineStr">
        <is>
          <t>-</t>
        </is>
      </c>
      <c r="Q634" s="52" t="inlineStr">
        <is>
          <t>Plain</t>
        </is>
      </c>
      <c r="R634" s="54" t="n">
        <v>0.5</v>
      </c>
      <c r="S634" s="54" t="n">
        <v>0</v>
      </c>
      <c r="T634" s="54" t="n">
        <v>0.2</v>
      </c>
      <c r="U634" s="54" t="n">
        <v>0</v>
      </c>
      <c r="V634" s="52" t="inlineStr">
        <is>
          <t>No</t>
        </is>
      </c>
      <c r="W634" s="52" t="inlineStr">
        <is>
          <t>Yes</t>
        </is>
      </c>
      <c r="X634" s="52" t="inlineStr">
        <is>
          <t>-</t>
        </is>
      </c>
      <c r="Y634" s="52" t="inlineStr">
        <is>
          <t>Spruce = cylinder trunk + drooping cone whorls</t>
        </is>
      </c>
    </row>
    <row r="635" outlineLevel="1">
      <c r="A635" s="52" t="inlineStr">
        <is>
          <t>ENV-507</t>
        </is>
      </c>
      <c r="B635" s="52" t="inlineStr">
        <is>
          <t>Environment</t>
        </is>
      </c>
      <c r="C635" s="58" t="inlineStr">
        <is>
          <t>Cylinder</t>
        </is>
      </c>
      <c r="D635" s="62" t="inlineStr">
        <is>
          <t>Pine trunk</t>
        </is>
      </c>
      <c r="E635" s="52" t="inlineStr">
        <is>
          <t>ENV-506</t>
        </is>
      </c>
      <c r="F635" s="52" t="n">
        <v>3</v>
      </c>
      <c r="G635" s="54" t="n">
        <v>0.214193597</v>
      </c>
      <c r="H635" s="54" t="n">
        <v>0.214193597</v>
      </c>
      <c r="I635" s="54" t="n">
        <v>2.91899729</v>
      </c>
      <c r="J635" s="54" t="n">
        <v>90</v>
      </c>
      <c r="K635" s="54" t="n">
        <v>0</v>
      </c>
      <c r="L635" s="54" t="n">
        <v>0</v>
      </c>
      <c r="M635" s="54" t="n">
        <v>0</v>
      </c>
      <c r="N635" s="54" t="n">
        <v>1.45949864</v>
      </c>
      <c r="O635" s="54" t="n">
        <v>0</v>
      </c>
      <c r="P635" s="52" t="inlineStr">
        <is>
          <t>Gouraud</t>
        </is>
      </c>
      <c r="Q635" s="52" t="inlineStr">
        <is>
          <t>Bark</t>
        </is>
      </c>
      <c r="R635" s="54" t="n">
        <v>0.9</v>
      </c>
      <c r="S635" s="54" t="n">
        <v>0</v>
      </c>
      <c r="T635" s="54" t="n">
        <v>0.18</v>
      </c>
      <c r="U635" s="54" t="n">
        <v>0</v>
      </c>
      <c r="V635" s="52" t="inlineStr">
        <is>
          <t>Yes</t>
        </is>
      </c>
      <c r="W635" s="52" t="inlineStr">
        <is>
          <t>Yes</t>
        </is>
      </c>
      <c r="X635" s="52" t="inlineStr">
        <is>
          <t>-</t>
        </is>
      </c>
      <c r="Y635" s="52" t="inlineStr">
        <is>
          <t>Trunk</t>
        </is>
      </c>
    </row>
    <row r="636" outlineLevel="1">
      <c r="A636" s="52" t="inlineStr">
        <is>
          <t>ENV-508</t>
        </is>
      </c>
      <c r="B636" s="52" t="inlineStr">
        <is>
          <t>Environment</t>
        </is>
      </c>
      <c r="C636" s="61" t="inlineStr">
        <is>
          <t>Cone</t>
        </is>
      </c>
      <c r="D636" s="62" t="inlineStr">
        <is>
          <t>Pine crown</t>
        </is>
      </c>
      <c r="E636" s="52" t="inlineStr">
        <is>
          <t>ENV-506</t>
        </is>
      </c>
      <c r="F636" s="52" t="n">
        <v>3</v>
      </c>
      <c r="G636" s="54" t="n">
        <v>2.44815946</v>
      </c>
      <c r="H636" s="54" t="n">
        <v>2.58829808</v>
      </c>
      <c r="I636" s="54" t="n">
        <v>1.22799456</v>
      </c>
      <c r="J636" s="54" t="n">
        <v>-91.5313263</v>
      </c>
      <c r="K636" s="54" t="n">
        <v>168.714081</v>
      </c>
      <c r="L636" s="54" t="n">
        <v>-1.87408447</v>
      </c>
      <c r="M636" s="54" t="n">
        <v>0.0167699046</v>
      </c>
      <c r="N636" s="54" t="n">
        <v>1.21399736</v>
      </c>
      <c r="O636" s="54" t="n">
        <v>0.0322558805</v>
      </c>
      <c r="P636" s="52" t="inlineStr">
        <is>
          <t>Gouraud</t>
        </is>
      </c>
      <c r="Q636" s="52" t="inlineStr">
        <is>
          <t>Foliage</t>
        </is>
      </c>
      <c r="R636" s="54" t="n">
        <v>0.75</v>
      </c>
      <c r="S636" s="54" t="n">
        <v>0</v>
      </c>
      <c r="T636" s="54" t="n">
        <v>0.11</v>
      </c>
      <c r="U636" s="54" t="n">
        <v>0</v>
      </c>
      <c r="V636" s="52" t="inlineStr">
        <is>
          <t>Yes</t>
        </is>
      </c>
      <c r="W636" s="52" t="inlineStr">
        <is>
          <t>Yes</t>
        </is>
      </c>
      <c r="X636" s="52" t="inlineStr">
        <is>
          <t>-</t>
        </is>
      </c>
      <c r="Y636" s="52" t="inlineStr">
        <is>
          <t>Branch whorl (cone, apex up)</t>
        </is>
      </c>
    </row>
    <row r="637" outlineLevel="1">
      <c r="A637" s="52" t="inlineStr">
        <is>
          <t>ENV-509</t>
        </is>
      </c>
      <c r="B637" s="52" t="inlineStr">
        <is>
          <t>Environment</t>
        </is>
      </c>
      <c r="C637" s="61" t="inlineStr">
        <is>
          <t>Cone</t>
        </is>
      </c>
      <c r="D637" s="62" t="inlineStr">
        <is>
          <t>Pine crown</t>
        </is>
      </c>
      <c r="E637" s="52" t="inlineStr">
        <is>
          <t>ENV-506</t>
        </is>
      </c>
      <c r="F637" s="52" t="n">
        <v>3</v>
      </c>
      <c r="G637" s="54" t="n">
        <v>1.88225579</v>
      </c>
      <c r="H637" s="54" t="n">
        <v>1.8625654</v>
      </c>
      <c r="I637" s="54" t="n">
        <v>0.801871181</v>
      </c>
      <c r="J637" s="54" t="n">
        <v>-89.4742737</v>
      </c>
      <c r="K637" s="54" t="n">
        <v>74.996582</v>
      </c>
      <c r="L637" s="54" t="n">
        <v>-0.349294662</v>
      </c>
      <c r="M637" s="54" t="n">
        <v>-0.0389680229</v>
      </c>
      <c r="N637" s="54" t="n">
        <v>1.57391405</v>
      </c>
      <c r="O637" s="54" t="n">
        <v>-0.0302905068</v>
      </c>
      <c r="P637" s="52" t="inlineStr">
        <is>
          <t>Gouraud</t>
        </is>
      </c>
      <c r="Q637" s="52" t="inlineStr">
        <is>
          <t>Foliage</t>
        </is>
      </c>
      <c r="R637" s="54" t="n">
        <v>0.75</v>
      </c>
      <c r="S637" s="54" t="n">
        <v>0</v>
      </c>
      <c r="T637" s="54" t="n">
        <v>0.11</v>
      </c>
      <c r="U637" s="54" t="n">
        <v>0</v>
      </c>
      <c r="V637" s="52" t="inlineStr">
        <is>
          <t>Yes</t>
        </is>
      </c>
      <c r="W637" s="52" t="inlineStr">
        <is>
          <t>Yes</t>
        </is>
      </c>
      <c r="X637" s="52" t="inlineStr">
        <is>
          <t>-</t>
        </is>
      </c>
      <c r="Y637" s="52" t="inlineStr">
        <is>
          <t>Branch whorl (cone, apex up)</t>
        </is>
      </c>
    </row>
    <row r="638" outlineLevel="1">
      <c r="A638" s="52" t="inlineStr">
        <is>
          <t>ENV-510</t>
        </is>
      </c>
      <c r="B638" s="52" t="inlineStr">
        <is>
          <t>Environment</t>
        </is>
      </c>
      <c r="C638" s="61" t="inlineStr">
        <is>
          <t>Cone</t>
        </is>
      </c>
      <c r="D638" s="62" t="inlineStr">
        <is>
          <t>Pine crown</t>
        </is>
      </c>
      <c r="E638" s="52" t="inlineStr">
        <is>
          <t>ENV-506</t>
        </is>
      </c>
      <c r="F638" s="52" t="n">
        <v>3</v>
      </c>
      <c r="G638" s="54" t="n">
        <v>1.60371149</v>
      </c>
      <c r="H638" s="54" t="n">
        <v>1.64705634</v>
      </c>
      <c r="I638" s="54" t="n">
        <v>0.806476295</v>
      </c>
      <c r="J638" s="54" t="n">
        <v>-88.4162216</v>
      </c>
      <c r="K638" s="54" t="n">
        <v>238.182693</v>
      </c>
      <c r="L638" s="54" t="n">
        <v>5.09329796</v>
      </c>
      <c r="M638" s="54" t="n">
        <v>-0.012528792</v>
      </c>
      <c r="N638" s="54" t="n">
        <v>2.07245374</v>
      </c>
      <c r="O638" s="54" t="n">
        <v>0.0159618817</v>
      </c>
      <c r="P638" s="52" t="inlineStr">
        <is>
          <t>Gouraud</t>
        </is>
      </c>
      <c r="Q638" s="52" t="inlineStr">
        <is>
          <t>Foliage</t>
        </is>
      </c>
      <c r="R638" s="54" t="n">
        <v>0.75</v>
      </c>
      <c r="S638" s="54" t="n">
        <v>0</v>
      </c>
      <c r="T638" s="54" t="n">
        <v>0.11</v>
      </c>
      <c r="U638" s="54" t="n">
        <v>0</v>
      </c>
      <c r="V638" s="52" t="inlineStr">
        <is>
          <t>Yes</t>
        </is>
      </c>
      <c r="W638" s="52" t="inlineStr">
        <is>
          <t>Yes</t>
        </is>
      </c>
      <c r="X638" s="52" t="inlineStr">
        <is>
          <t>-</t>
        </is>
      </c>
      <c r="Y638" s="52" t="inlineStr">
        <is>
          <t>Branch whorl (cone, apex up)</t>
        </is>
      </c>
    </row>
    <row r="639" outlineLevel="1">
      <c r="A639" s="52" t="inlineStr">
        <is>
          <t>ENV-511</t>
        </is>
      </c>
      <c r="B639" s="52" t="inlineStr">
        <is>
          <t>Environment</t>
        </is>
      </c>
      <c r="C639" s="61" t="inlineStr">
        <is>
          <t>Cone</t>
        </is>
      </c>
      <c r="D639" s="62" t="inlineStr">
        <is>
          <t>Pine crown</t>
        </is>
      </c>
      <c r="E639" s="52" t="inlineStr">
        <is>
          <t>ENV-506</t>
        </is>
      </c>
      <c r="F639" s="52" t="n">
        <v>3</v>
      </c>
      <c r="G639" s="54" t="n">
        <v>1.24545205</v>
      </c>
      <c r="H639" s="54" t="n">
        <v>1.2833097</v>
      </c>
      <c r="I639" s="54" t="n">
        <v>0.605200827</v>
      </c>
      <c r="J639" s="54" t="n">
        <v>-86.7156906</v>
      </c>
      <c r="K639" s="54" t="n">
        <v>26.8449001</v>
      </c>
      <c r="L639" s="54" t="n">
        <v>-0.192248344</v>
      </c>
      <c r="M639" s="54" t="n">
        <v>0.0310694501</v>
      </c>
      <c r="N639" s="54" t="n">
        <v>2.44269514</v>
      </c>
      <c r="O639" s="54" t="n">
        <v>-0.0183636378</v>
      </c>
      <c r="P639" s="52" t="inlineStr">
        <is>
          <t>Gouraud</t>
        </is>
      </c>
      <c r="Q639" s="52" t="inlineStr">
        <is>
          <t>Foliage</t>
        </is>
      </c>
      <c r="R639" s="54" t="n">
        <v>0.75</v>
      </c>
      <c r="S639" s="54" t="n">
        <v>0</v>
      </c>
      <c r="T639" s="54" t="n">
        <v>0.11</v>
      </c>
      <c r="U639" s="54" t="n">
        <v>0</v>
      </c>
      <c r="V639" s="52" t="inlineStr">
        <is>
          <t>Yes</t>
        </is>
      </c>
      <c r="W639" s="52" t="inlineStr">
        <is>
          <t>Yes</t>
        </is>
      </c>
      <c r="X639" s="52" t="inlineStr">
        <is>
          <t>-</t>
        </is>
      </c>
      <c r="Y639" s="52" t="inlineStr">
        <is>
          <t>Branch whorl (cone, apex up)</t>
        </is>
      </c>
    </row>
    <row r="640" outlineLevel="1">
      <c r="A640" s="52" t="inlineStr">
        <is>
          <t>ENV-512</t>
        </is>
      </c>
      <c r="B640" s="52" t="inlineStr">
        <is>
          <t>Environment</t>
        </is>
      </c>
      <c r="C640" s="61" t="inlineStr">
        <is>
          <t>Cone</t>
        </is>
      </c>
      <c r="D640" s="62" t="inlineStr">
        <is>
          <t>Pine crown</t>
        </is>
      </c>
      <c r="E640" s="52" t="inlineStr">
        <is>
          <t>ENV-506</t>
        </is>
      </c>
      <c r="F640" s="52" t="n">
        <v>3</v>
      </c>
      <c r="G640" s="54" t="n">
        <v>0.922888756</v>
      </c>
      <c r="H640" s="54" t="n">
        <v>0.948118508</v>
      </c>
      <c r="I640" s="54" t="n">
        <v>0.425341755</v>
      </c>
      <c r="J640" s="54" t="n">
        <v>-94.7041092</v>
      </c>
      <c r="K640" s="54" t="n">
        <v>248.874512</v>
      </c>
      <c r="L640" s="54" t="n">
        <v>-0.0220451355</v>
      </c>
      <c r="M640" s="54" t="n">
        <v>0.0362274945</v>
      </c>
      <c r="N640" s="54" t="n">
        <v>2.80789781</v>
      </c>
      <c r="O640" s="54" t="n">
        <v>-0.0126974434</v>
      </c>
      <c r="P640" s="52" t="inlineStr">
        <is>
          <t>Gouraud</t>
        </is>
      </c>
      <c r="Q640" s="52" t="inlineStr">
        <is>
          <t>Foliage</t>
        </is>
      </c>
      <c r="R640" s="54" t="n">
        <v>0.75</v>
      </c>
      <c r="S640" s="54" t="n">
        <v>0</v>
      </c>
      <c r="T640" s="54" t="n">
        <v>0.11</v>
      </c>
      <c r="U640" s="54" t="n">
        <v>0</v>
      </c>
      <c r="V640" s="52" t="inlineStr">
        <is>
          <t>Yes</t>
        </is>
      </c>
      <c r="W640" s="52" t="inlineStr">
        <is>
          <t>Yes</t>
        </is>
      </c>
      <c r="X640" s="52" t="inlineStr">
        <is>
          <t>-</t>
        </is>
      </c>
      <c r="Y640" s="52" t="inlineStr">
        <is>
          <t>Branch whorl (cone, apex up)</t>
        </is>
      </c>
    </row>
    <row r="641" outlineLevel="1">
      <c r="A641" s="52" t="inlineStr">
        <is>
          <t>ENV-513</t>
        </is>
      </c>
      <c r="B641" s="52" t="inlineStr">
        <is>
          <t>Environment</t>
        </is>
      </c>
      <c r="C641" s="61" t="inlineStr">
        <is>
          <t>Cone</t>
        </is>
      </c>
      <c r="D641" s="62" t="inlineStr">
        <is>
          <t>Pine crown</t>
        </is>
      </c>
      <c r="E641" s="52" t="inlineStr">
        <is>
          <t>ENV-506</t>
        </is>
      </c>
      <c r="F641" s="52" t="n">
        <v>3</v>
      </c>
      <c r="G641" s="54" t="n">
        <v>0.53013289</v>
      </c>
      <c r="H641" s="54" t="n">
        <v>0.505955637</v>
      </c>
      <c r="I641" s="54" t="n">
        <v>0.914624035</v>
      </c>
      <c r="J641" s="54" t="n">
        <v>-90.71018979999999</v>
      </c>
      <c r="K641" s="54" t="n">
        <v>305.441162</v>
      </c>
      <c r="L641" s="54" t="n">
        <v>2.32282734</v>
      </c>
      <c r="M641" s="54" t="n">
        <v>-0.0321845114</v>
      </c>
      <c r="N641" s="54" t="n">
        <v>3.49630928</v>
      </c>
      <c r="O641" s="54" t="n">
        <v>0.0181713104</v>
      </c>
      <c r="P641" s="52" t="inlineStr">
        <is>
          <t>Gouraud</t>
        </is>
      </c>
      <c r="Q641" s="52" t="inlineStr">
        <is>
          <t>Foliage</t>
        </is>
      </c>
      <c r="R641" s="54" t="n">
        <v>0.75</v>
      </c>
      <c r="S641" s="54" t="n">
        <v>0</v>
      </c>
      <c r="T641" s="54" t="n">
        <v>0.11</v>
      </c>
      <c r="U641" s="54" t="n">
        <v>0</v>
      </c>
      <c r="V641" s="52" t="inlineStr">
        <is>
          <t>Yes</t>
        </is>
      </c>
      <c r="W641" s="52" t="inlineStr">
        <is>
          <t>Yes</t>
        </is>
      </c>
      <c r="X641" s="52" t="inlineStr">
        <is>
          <t>-</t>
        </is>
      </c>
      <c r="Y641" s="52" t="inlineStr">
        <is>
          <t>Branch whorl (cone, apex up)</t>
        </is>
      </c>
    </row>
    <row r="642" outlineLevel="1">
      <c r="A642" s="52" t="inlineStr">
        <is>
          <t>ENV-514</t>
        </is>
      </c>
      <c r="B642" s="52" t="inlineStr">
        <is>
          <t>Environment</t>
        </is>
      </c>
      <c r="C642" s="53" t="inlineStr">
        <is>
          <t>Group</t>
        </is>
      </c>
      <c r="D642" s="57" t="inlineStr">
        <is>
          <t>Lone pines</t>
        </is>
      </c>
      <c r="E642" s="52" t="inlineStr">
        <is>
          <t>ENV-00</t>
        </is>
      </c>
      <c r="F642" s="52" t="n">
        <v>1</v>
      </c>
      <c r="G642" s="54" t="n">
        <v>1</v>
      </c>
      <c r="H642" s="54" t="n">
        <v>1</v>
      </c>
      <c r="I642" s="54" t="n">
        <v>1</v>
      </c>
      <c r="J642" s="54" t="n">
        <v>0</v>
      </c>
      <c r="K642" s="54" t="n">
        <v>0</v>
      </c>
      <c r="L642" s="54" t="n">
        <v>0</v>
      </c>
      <c r="M642" s="54" t="n">
        <v>0</v>
      </c>
      <c r="N642" s="54" t="n">
        <v>0</v>
      </c>
      <c r="O642" s="54" t="n">
        <v>0</v>
      </c>
      <c r="P642" s="52" t="inlineStr">
        <is>
          <t>-</t>
        </is>
      </c>
      <c r="Q642" s="52" t="inlineStr">
        <is>
          <t>Plain</t>
        </is>
      </c>
      <c r="R642" s="54" t="n">
        <v>0.5</v>
      </c>
      <c r="S642" s="54" t="n">
        <v>0</v>
      </c>
      <c r="T642" s="54" t="n">
        <v>0.2</v>
      </c>
      <c r="U642" s="54" t="n">
        <v>0</v>
      </c>
      <c r="V642" s="52" t="inlineStr">
        <is>
          <t>No</t>
        </is>
      </c>
      <c r="W642" s="52" t="inlineStr">
        <is>
          <t>Yes</t>
        </is>
      </c>
      <c r="X642" s="52" t="inlineStr">
        <is>
          <t>-</t>
        </is>
      </c>
      <c r="Y642" s="52" t="inlineStr">
        <is>
          <t>Single trees in the open</t>
        </is>
      </c>
    </row>
    <row r="643" outlineLevel="1">
      <c r="A643" s="52" t="inlineStr">
        <is>
          <t>ENV-515</t>
        </is>
      </c>
      <c r="B643" s="52" t="inlineStr">
        <is>
          <t>Environment</t>
        </is>
      </c>
      <c r="C643" s="53" t="inlineStr">
        <is>
          <t>Group</t>
        </is>
      </c>
      <c r="D643" s="60" t="inlineStr">
        <is>
          <t>Pine</t>
        </is>
      </c>
      <c r="E643" s="52" t="inlineStr">
        <is>
          <t>ENV-514</t>
        </is>
      </c>
      <c r="F643" s="52" t="n">
        <v>2</v>
      </c>
      <c r="G643" s="54" t="n">
        <v>1</v>
      </c>
      <c r="H643" s="54" t="n">
        <v>1</v>
      </c>
      <c r="I643" s="54" t="n">
        <v>1</v>
      </c>
      <c r="J643" s="54" t="n">
        <v>0</v>
      </c>
      <c r="K643" s="54" t="n">
        <v>10</v>
      </c>
      <c r="L643" s="54" t="n">
        <v>0</v>
      </c>
      <c r="M643" s="54" t="n">
        <v>-6.5</v>
      </c>
      <c r="N643" s="54" t="n">
        <v>0.251826376</v>
      </c>
      <c r="O643" s="54" t="n">
        <v>13</v>
      </c>
      <c r="P643" s="52" t="inlineStr">
        <is>
          <t>-</t>
        </is>
      </c>
      <c r="Q643" s="52" t="inlineStr">
        <is>
          <t>Plain</t>
        </is>
      </c>
      <c r="R643" s="54" t="n">
        <v>0.5</v>
      </c>
      <c r="S643" s="54" t="n">
        <v>0</v>
      </c>
      <c r="T643" s="54" t="n">
        <v>0.2</v>
      </c>
      <c r="U643" s="54" t="n">
        <v>0</v>
      </c>
      <c r="V643" s="52" t="inlineStr">
        <is>
          <t>No</t>
        </is>
      </c>
      <c r="W643" s="52" t="inlineStr">
        <is>
          <t>Yes</t>
        </is>
      </c>
      <c r="X643" s="52" t="inlineStr">
        <is>
          <t>-</t>
        </is>
      </c>
      <c r="Y643" s="52" t="inlineStr">
        <is>
          <t>Spruce = cylinder trunk + drooping cone whorls</t>
        </is>
      </c>
    </row>
    <row r="644" outlineLevel="1">
      <c r="A644" s="52" t="inlineStr">
        <is>
          <t>ENV-516</t>
        </is>
      </c>
      <c r="B644" s="52" t="inlineStr">
        <is>
          <t>Environment</t>
        </is>
      </c>
      <c r="C644" s="58" t="inlineStr">
        <is>
          <t>Cylinder</t>
        </is>
      </c>
      <c r="D644" s="62" t="inlineStr">
        <is>
          <t>Pine trunk</t>
        </is>
      </c>
      <c r="E644" s="52" t="inlineStr">
        <is>
          <t>ENV-515</t>
        </is>
      </c>
      <c r="F644" s="52" t="n">
        <v>3</v>
      </c>
      <c r="G644" s="54" t="n">
        <v>0.238999993</v>
      </c>
      <c r="H644" s="54" t="n">
        <v>0.238999993</v>
      </c>
      <c r="I644" s="54" t="n">
        <v>3.3599999</v>
      </c>
      <c r="J644" s="54" t="n">
        <v>90</v>
      </c>
      <c r="K644" s="54" t="n">
        <v>0</v>
      </c>
      <c r="L644" s="54" t="n">
        <v>0</v>
      </c>
      <c r="M644" s="54" t="n">
        <v>0</v>
      </c>
      <c r="N644" s="54" t="n">
        <v>1.67999995</v>
      </c>
      <c r="O644" s="54" t="n">
        <v>0</v>
      </c>
      <c r="P644" s="52" t="inlineStr">
        <is>
          <t>Gouraud</t>
        </is>
      </c>
      <c r="Q644" s="52" t="inlineStr">
        <is>
          <t>Bark</t>
        </is>
      </c>
      <c r="R644" s="54" t="n">
        <v>0.9</v>
      </c>
      <c r="S644" s="54" t="n">
        <v>0</v>
      </c>
      <c r="T644" s="54" t="n">
        <v>0.18</v>
      </c>
      <c r="U644" s="54" t="n">
        <v>0</v>
      </c>
      <c r="V644" s="52" t="inlineStr">
        <is>
          <t>Yes</t>
        </is>
      </c>
      <c r="W644" s="52" t="inlineStr">
        <is>
          <t>Yes</t>
        </is>
      </c>
      <c r="X644" s="52" t="inlineStr">
        <is>
          <t>-</t>
        </is>
      </c>
      <c r="Y644" s="52" t="inlineStr">
        <is>
          <t>Trunk</t>
        </is>
      </c>
    </row>
    <row r="645" outlineLevel="1">
      <c r="A645" s="52" t="inlineStr">
        <is>
          <t>ENV-517</t>
        </is>
      </c>
      <c r="B645" s="52" t="inlineStr">
        <is>
          <t>Environment</t>
        </is>
      </c>
      <c r="C645" s="61" t="inlineStr">
        <is>
          <t>Cone</t>
        </is>
      </c>
      <c r="D645" s="62" t="inlineStr">
        <is>
          <t>Pine crown</t>
        </is>
      </c>
      <c r="E645" s="52" t="inlineStr">
        <is>
          <t>ENV-515</t>
        </is>
      </c>
      <c r="F645" s="52" t="n">
        <v>3</v>
      </c>
      <c r="G645" s="54" t="n">
        <v>2.70677185</v>
      </c>
      <c r="H645" s="54" t="n">
        <v>2.66307235</v>
      </c>
      <c r="I645" s="54" t="n">
        <v>1.40383351</v>
      </c>
      <c r="J645" s="54" t="n">
        <v>-92.51270289999999</v>
      </c>
      <c r="K645" s="54" t="n">
        <v>343.320831</v>
      </c>
      <c r="L645" s="54" t="n">
        <v>-3.05231595</v>
      </c>
      <c r="M645" s="54" t="n">
        <v>0.0192394778</v>
      </c>
      <c r="N645" s="54" t="n">
        <v>1.30191684</v>
      </c>
      <c r="O645" s="54" t="n">
        <v>-0.0271061752</v>
      </c>
      <c r="P645" s="52" t="inlineStr">
        <is>
          <t>Gouraud</t>
        </is>
      </c>
      <c r="Q645" s="52" t="inlineStr">
        <is>
          <t>Foliage</t>
        </is>
      </c>
      <c r="R645" s="54" t="n">
        <v>0.75</v>
      </c>
      <c r="S645" s="54" t="n">
        <v>0</v>
      </c>
      <c r="T645" s="54" t="n">
        <v>0.11</v>
      </c>
      <c r="U645" s="54" t="n">
        <v>0</v>
      </c>
      <c r="V645" s="52" t="inlineStr">
        <is>
          <t>Yes</t>
        </is>
      </c>
      <c r="W645" s="52" t="inlineStr">
        <is>
          <t>Yes</t>
        </is>
      </c>
      <c r="X645" s="52" t="inlineStr">
        <is>
          <t>-</t>
        </is>
      </c>
      <c r="Y645" s="52" t="inlineStr">
        <is>
          <t>Branch whorl (cone, apex up)</t>
        </is>
      </c>
    </row>
    <row r="646" outlineLevel="1">
      <c r="A646" s="52" t="inlineStr">
        <is>
          <t>ENV-518</t>
        </is>
      </c>
      <c r="B646" s="52" t="inlineStr">
        <is>
          <t>Environment</t>
        </is>
      </c>
      <c r="C646" s="61" t="inlineStr">
        <is>
          <t>Cone</t>
        </is>
      </c>
      <c r="D646" s="62" t="inlineStr">
        <is>
          <t>Pine crown</t>
        </is>
      </c>
      <c r="E646" s="52" t="inlineStr">
        <is>
          <t>ENV-515</t>
        </is>
      </c>
      <c r="F646" s="52" t="n">
        <v>3</v>
      </c>
      <c r="G646" s="54" t="n">
        <v>2.19197893</v>
      </c>
      <c r="H646" s="54" t="n">
        <v>2.21413875</v>
      </c>
      <c r="I646" s="54" t="n">
        <v>1.04869962</v>
      </c>
      <c r="J646" s="54" t="n">
        <v>-85.67900849999999</v>
      </c>
      <c r="K646" s="54" t="n">
        <v>96.8061829</v>
      </c>
      <c r="L646" s="54" t="n">
        <v>-4.5943346</v>
      </c>
      <c r="M646" s="54" t="n">
        <v>0.0231161565</v>
      </c>
      <c r="N646" s="54" t="n">
        <v>1.69854081</v>
      </c>
      <c r="O646" s="54" t="n">
        <v>0.00216051191</v>
      </c>
      <c r="P646" s="52" t="inlineStr">
        <is>
          <t>Gouraud</t>
        </is>
      </c>
      <c r="Q646" s="52" t="inlineStr">
        <is>
          <t>Foliage</t>
        </is>
      </c>
      <c r="R646" s="54" t="n">
        <v>0.75</v>
      </c>
      <c r="S646" s="54" t="n">
        <v>0</v>
      </c>
      <c r="T646" s="54" t="n">
        <v>0.11</v>
      </c>
      <c r="U646" s="54" t="n">
        <v>0</v>
      </c>
      <c r="V646" s="52" t="inlineStr">
        <is>
          <t>Yes</t>
        </is>
      </c>
      <c r="W646" s="52" t="inlineStr">
        <is>
          <t>Yes</t>
        </is>
      </c>
      <c r="X646" s="52" t="inlineStr">
        <is>
          <t>-</t>
        </is>
      </c>
      <c r="Y646" s="52" t="inlineStr">
        <is>
          <t>Branch whorl (cone, apex up)</t>
        </is>
      </c>
    </row>
    <row r="647" outlineLevel="1">
      <c r="A647" s="52" t="inlineStr">
        <is>
          <t>ENV-519</t>
        </is>
      </c>
      <c r="B647" s="52" t="inlineStr">
        <is>
          <t>Environment</t>
        </is>
      </c>
      <c r="C647" s="61" t="inlineStr">
        <is>
          <t>Cone</t>
        </is>
      </c>
      <c r="D647" s="62" t="inlineStr">
        <is>
          <t>Pine crown</t>
        </is>
      </c>
      <c r="E647" s="52" t="inlineStr">
        <is>
          <t>ENV-515</t>
        </is>
      </c>
      <c r="F647" s="52" t="n">
        <v>3</v>
      </c>
      <c r="G647" s="54" t="n">
        <v>2.18021607</v>
      </c>
      <c r="H647" s="54" t="n">
        <v>1.96891189</v>
      </c>
      <c r="I647" s="54" t="n">
        <v>1.1054157</v>
      </c>
      <c r="J647" s="54" t="n">
        <v>-89.2145233</v>
      </c>
      <c r="K647" s="54" t="n">
        <v>170.850082</v>
      </c>
      <c r="L647" s="54" t="n">
        <v>0.0146789551</v>
      </c>
      <c r="M647" s="54" t="n">
        <v>0.0356657058</v>
      </c>
      <c r="N647" s="54" t="n">
        <v>2.22418618</v>
      </c>
      <c r="O647" s="54" t="n">
        <v>0.00300997123</v>
      </c>
      <c r="P647" s="52" t="inlineStr">
        <is>
          <t>Gouraud</t>
        </is>
      </c>
      <c r="Q647" s="52" t="inlineStr">
        <is>
          <t>Foliage</t>
        </is>
      </c>
      <c r="R647" s="54" t="n">
        <v>0.75</v>
      </c>
      <c r="S647" s="54" t="n">
        <v>0</v>
      </c>
      <c r="T647" s="54" t="n">
        <v>0.11</v>
      </c>
      <c r="U647" s="54" t="n">
        <v>0</v>
      </c>
      <c r="V647" s="52" t="inlineStr">
        <is>
          <t>Yes</t>
        </is>
      </c>
      <c r="W647" s="52" t="inlineStr">
        <is>
          <t>Yes</t>
        </is>
      </c>
      <c r="X647" s="52" t="inlineStr">
        <is>
          <t>-</t>
        </is>
      </c>
      <c r="Y647" s="52" t="inlineStr">
        <is>
          <t>Branch whorl (cone, apex up)</t>
        </is>
      </c>
    </row>
    <row r="648" outlineLevel="1">
      <c r="A648" s="52" t="inlineStr">
        <is>
          <t>ENV-520</t>
        </is>
      </c>
      <c r="B648" s="52" t="inlineStr">
        <is>
          <t>Environment</t>
        </is>
      </c>
      <c r="C648" s="61" t="inlineStr">
        <is>
          <t>Cone</t>
        </is>
      </c>
      <c r="D648" s="62" t="inlineStr">
        <is>
          <t>Pine crown</t>
        </is>
      </c>
      <c r="E648" s="52" t="inlineStr">
        <is>
          <t>ENV-515</t>
        </is>
      </c>
      <c r="F648" s="52" t="n">
        <v>3</v>
      </c>
      <c r="G648" s="54" t="n">
        <v>1.53483987</v>
      </c>
      <c r="H648" s="54" t="n">
        <v>1.6092943</v>
      </c>
      <c r="I648" s="54" t="n">
        <v>0.744025826</v>
      </c>
      <c r="J648" s="54" t="n">
        <v>-84.4495163</v>
      </c>
      <c r="K648" s="54" t="n">
        <v>272.233643</v>
      </c>
      <c r="L648" s="54" t="n">
        <v>3.46709919</v>
      </c>
      <c r="M648" s="54" t="n">
        <v>0.00223251805</v>
      </c>
      <c r="N648" s="54" t="n">
        <v>2.51536679</v>
      </c>
      <c r="O648" s="54" t="n">
        <v>0.0276536718</v>
      </c>
      <c r="P648" s="52" t="inlineStr">
        <is>
          <t>Gouraud</t>
        </is>
      </c>
      <c r="Q648" s="52" t="inlineStr">
        <is>
          <t>Foliage</t>
        </is>
      </c>
      <c r="R648" s="54" t="n">
        <v>0.75</v>
      </c>
      <c r="S648" s="54" t="n">
        <v>0</v>
      </c>
      <c r="T648" s="54" t="n">
        <v>0.11</v>
      </c>
      <c r="U648" s="54" t="n">
        <v>0</v>
      </c>
      <c r="V648" s="52" t="inlineStr">
        <is>
          <t>Yes</t>
        </is>
      </c>
      <c r="W648" s="52" t="inlineStr">
        <is>
          <t>Yes</t>
        </is>
      </c>
      <c r="X648" s="52" t="inlineStr">
        <is>
          <t>-</t>
        </is>
      </c>
      <c r="Y648" s="52" t="inlineStr">
        <is>
          <t>Branch whorl (cone, apex up)</t>
        </is>
      </c>
    </row>
    <row r="649" outlineLevel="1">
      <c r="A649" s="52" t="inlineStr">
        <is>
          <t>ENV-521</t>
        </is>
      </c>
      <c r="B649" s="52" t="inlineStr">
        <is>
          <t>Environment</t>
        </is>
      </c>
      <c r="C649" s="61" t="inlineStr">
        <is>
          <t>Cone</t>
        </is>
      </c>
      <c r="D649" s="62" t="inlineStr">
        <is>
          <t>Pine crown</t>
        </is>
      </c>
      <c r="E649" s="52" t="inlineStr">
        <is>
          <t>ENV-515</t>
        </is>
      </c>
      <c r="F649" s="52" t="n">
        <v>3</v>
      </c>
      <c r="G649" s="54" t="n">
        <v>1.39220619</v>
      </c>
      <c r="H649" s="54" t="n">
        <v>1.39331865</v>
      </c>
      <c r="I649" s="54" t="n">
        <v>0.661548615</v>
      </c>
      <c r="J649" s="54" t="n">
        <v>-95.78285219999999</v>
      </c>
      <c r="K649" s="54" t="n">
        <v>129.732635</v>
      </c>
      <c r="L649" s="54" t="n">
        <v>0.11130619</v>
      </c>
      <c r="M649" s="54" t="n">
        <v>-0.0308185034</v>
      </c>
      <c r="N649" s="54" t="n">
        <v>2.93022346</v>
      </c>
      <c r="O649" s="54" t="n">
        <v>0.009069669989999999</v>
      </c>
      <c r="P649" s="52" t="inlineStr">
        <is>
          <t>Gouraud</t>
        </is>
      </c>
      <c r="Q649" s="52" t="inlineStr">
        <is>
          <t>Foliage</t>
        </is>
      </c>
      <c r="R649" s="54" t="n">
        <v>0.75</v>
      </c>
      <c r="S649" s="54" t="n">
        <v>0</v>
      </c>
      <c r="T649" s="54" t="n">
        <v>0.11</v>
      </c>
      <c r="U649" s="54" t="n">
        <v>0</v>
      </c>
      <c r="V649" s="52" t="inlineStr">
        <is>
          <t>Yes</t>
        </is>
      </c>
      <c r="W649" s="52" t="inlineStr">
        <is>
          <t>Yes</t>
        </is>
      </c>
      <c r="X649" s="52" t="inlineStr">
        <is>
          <t>-</t>
        </is>
      </c>
      <c r="Y649" s="52" t="inlineStr">
        <is>
          <t>Branch whorl (cone, apex up)</t>
        </is>
      </c>
    </row>
    <row r="650" outlineLevel="1">
      <c r="A650" s="52" t="inlineStr">
        <is>
          <t>ENV-522</t>
        </is>
      </c>
      <c r="B650" s="52" t="inlineStr">
        <is>
          <t>Environment</t>
        </is>
      </c>
      <c r="C650" s="61" t="inlineStr">
        <is>
          <t>Cone</t>
        </is>
      </c>
      <c r="D650" s="62" t="inlineStr">
        <is>
          <t>Pine crown</t>
        </is>
      </c>
      <c r="E650" s="52" t="inlineStr">
        <is>
          <t>ENV-515</t>
        </is>
      </c>
      <c r="F650" s="52" t="n">
        <v>3</v>
      </c>
      <c r="G650" s="54" t="n">
        <v>0.938098729</v>
      </c>
      <c r="H650" s="54" t="n">
        <v>1.01341295</v>
      </c>
      <c r="I650" s="54" t="n">
        <v>0.457544535</v>
      </c>
      <c r="J650" s="54" t="n">
        <v>-92.8773346</v>
      </c>
      <c r="K650" s="54" t="n">
        <v>197.945435</v>
      </c>
      <c r="L650" s="54" t="n">
        <v>2.94387531</v>
      </c>
      <c r="M650" s="54" t="n">
        <v>0.0365542844</v>
      </c>
      <c r="N650" s="54" t="n">
        <v>3.27293062</v>
      </c>
      <c r="O650" s="54" t="n">
        <v>0.0255338699</v>
      </c>
      <c r="P650" s="52" t="inlineStr">
        <is>
          <t>Gouraud</t>
        </is>
      </c>
      <c r="Q650" s="52" t="inlineStr">
        <is>
          <t>Foliage</t>
        </is>
      </c>
      <c r="R650" s="54" t="n">
        <v>0.75</v>
      </c>
      <c r="S650" s="54" t="n">
        <v>0</v>
      </c>
      <c r="T650" s="54" t="n">
        <v>0.11</v>
      </c>
      <c r="U650" s="54" t="n">
        <v>0</v>
      </c>
      <c r="V650" s="52" t="inlineStr">
        <is>
          <t>Yes</t>
        </is>
      </c>
      <c r="W650" s="52" t="inlineStr">
        <is>
          <t>Yes</t>
        </is>
      </c>
      <c r="X650" s="52" t="inlineStr">
        <is>
          <t>-</t>
        </is>
      </c>
      <c r="Y650" s="52" t="inlineStr">
        <is>
          <t>Branch whorl (cone, apex up)</t>
        </is>
      </c>
    </row>
    <row r="651" outlineLevel="1">
      <c r="A651" s="52" t="inlineStr">
        <is>
          <t>ENV-523</t>
        </is>
      </c>
      <c r="B651" s="52" t="inlineStr">
        <is>
          <t>Environment</t>
        </is>
      </c>
      <c r="C651" s="61" t="inlineStr">
        <is>
          <t>Cone</t>
        </is>
      </c>
      <c r="D651" s="62" t="inlineStr">
        <is>
          <t>Pine crown</t>
        </is>
      </c>
      <c r="E651" s="52" t="inlineStr">
        <is>
          <t>ENV-515</t>
        </is>
      </c>
      <c r="F651" s="52" t="n">
        <v>3</v>
      </c>
      <c r="G651" s="54" t="n">
        <v>0.60425818</v>
      </c>
      <c r="H651" s="54" t="n">
        <v>0.589380264</v>
      </c>
      <c r="I651" s="54" t="n">
        <v>1.08000004</v>
      </c>
      <c r="J651" s="54" t="n">
        <v>-93.3931046</v>
      </c>
      <c r="K651" s="54" t="n">
        <v>266.851013</v>
      </c>
      <c r="L651" s="54" t="n">
        <v>-4.54595232</v>
      </c>
      <c r="M651" s="54" t="n">
        <v>0.0290117413</v>
      </c>
      <c r="N651" s="54" t="n">
        <v>4.01999998</v>
      </c>
      <c r="O651" s="54" t="n">
        <v>-0.00427443907</v>
      </c>
      <c r="P651" s="52" t="inlineStr">
        <is>
          <t>Gouraud</t>
        </is>
      </c>
      <c r="Q651" s="52" t="inlineStr">
        <is>
          <t>Foliage</t>
        </is>
      </c>
      <c r="R651" s="54" t="n">
        <v>0.75</v>
      </c>
      <c r="S651" s="54" t="n">
        <v>0</v>
      </c>
      <c r="T651" s="54" t="n">
        <v>0.11</v>
      </c>
      <c r="U651" s="54" t="n">
        <v>0</v>
      </c>
      <c r="V651" s="52" t="inlineStr">
        <is>
          <t>Yes</t>
        </is>
      </c>
      <c r="W651" s="52" t="inlineStr">
        <is>
          <t>Yes</t>
        </is>
      </c>
      <c r="X651" s="52" t="inlineStr">
        <is>
          <t>-</t>
        </is>
      </c>
      <c r="Y651" s="52" t="inlineStr">
        <is>
          <t>Branch whorl (cone, apex up)</t>
        </is>
      </c>
    </row>
    <row r="652" outlineLevel="1">
      <c r="A652" s="52" t="inlineStr">
        <is>
          <t>ENV-524</t>
        </is>
      </c>
      <c r="B652" s="52" t="inlineStr">
        <is>
          <t>Environment</t>
        </is>
      </c>
      <c r="C652" s="53" t="inlineStr">
        <is>
          <t>Group</t>
        </is>
      </c>
      <c r="D652" s="60" t="inlineStr">
        <is>
          <t>Pine</t>
        </is>
      </c>
      <c r="E652" s="52" t="inlineStr">
        <is>
          <t>ENV-514</t>
        </is>
      </c>
      <c r="F652" s="52" t="n">
        <v>2</v>
      </c>
      <c r="G652" s="54" t="n">
        <v>1</v>
      </c>
      <c r="H652" s="54" t="n">
        <v>1</v>
      </c>
      <c r="I652" s="54" t="n">
        <v>1</v>
      </c>
      <c r="J652" s="54" t="n">
        <v>0</v>
      </c>
      <c r="K652" s="54" t="n">
        <v>70</v>
      </c>
      <c r="L652" s="54" t="n">
        <v>0</v>
      </c>
      <c r="M652" s="54" t="n">
        <v>12.8000002</v>
      </c>
      <c r="N652" s="54" t="n">
        <v>0.450554907</v>
      </c>
      <c r="O652" s="54" t="n">
        <v>-12.3000002</v>
      </c>
      <c r="P652" s="52" t="inlineStr">
        <is>
          <t>-</t>
        </is>
      </c>
      <c r="Q652" s="52" t="inlineStr">
        <is>
          <t>Plain</t>
        </is>
      </c>
      <c r="R652" s="54" t="n">
        <v>0.5</v>
      </c>
      <c r="S652" s="54" t="n">
        <v>0</v>
      </c>
      <c r="T652" s="54" t="n">
        <v>0.2</v>
      </c>
      <c r="U652" s="54" t="n">
        <v>0</v>
      </c>
      <c r="V652" s="52" t="inlineStr">
        <is>
          <t>No</t>
        </is>
      </c>
      <c r="W652" s="52" t="inlineStr">
        <is>
          <t>Yes</t>
        </is>
      </c>
      <c r="X652" s="52" t="inlineStr">
        <is>
          <t>-</t>
        </is>
      </c>
      <c r="Y652" s="52" t="inlineStr">
        <is>
          <t>Spruce = cylinder trunk + drooping cone whorls</t>
        </is>
      </c>
    </row>
    <row r="653" outlineLevel="1">
      <c r="A653" s="52" t="inlineStr">
        <is>
          <t>ENV-525</t>
        </is>
      </c>
      <c r="B653" s="52" t="inlineStr">
        <is>
          <t>Environment</t>
        </is>
      </c>
      <c r="C653" s="58" t="inlineStr">
        <is>
          <t>Cylinder</t>
        </is>
      </c>
      <c r="D653" s="62" t="inlineStr">
        <is>
          <t>Pine trunk</t>
        </is>
      </c>
      <c r="E653" s="52" t="inlineStr">
        <is>
          <t>ENV-524</t>
        </is>
      </c>
      <c r="F653" s="52" t="n">
        <v>3</v>
      </c>
      <c r="G653" s="54" t="n">
        <v>0.203000009</v>
      </c>
      <c r="H653" s="54" t="n">
        <v>0.203000009</v>
      </c>
      <c r="I653" s="54" t="n">
        <v>2.72000003</v>
      </c>
      <c r="J653" s="54" t="n">
        <v>90</v>
      </c>
      <c r="K653" s="54" t="n">
        <v>0</v>
      </c>
      <c r="L653" s="54" t="n">
        <v>0</v>
      </c>
      <c r="M653" s="54" t="n">
        <v>0</v>
      </c>
      <c r="N653" s="54" t="n">
        <v>1.36000001</v>
      </c>
      <c r="O653" s="54" t="n">
        <v>0</v>
      </c>
      <c r="P653" s="52" t="inlineStr">
        <is>
          <t>Gouraud</t>
        </is>
      </c>
      <c r="Q653" s="52" t="inlineStr">
        <is>
          <t>Bark</t>
        </is>
      </c>
      <c r="R653" s="54" t="n">
        <v>0.9</v>
      </c>
      <c r="S653" s="54" t="n">
        <v>0</v>
      </c>
      <c r="T653" s="54" t="n">
        <v>0.18</v>
      </c>
      <c r="U653" s="54" t="n">
        <v>0</v>
      </c>
      <c r="V653" s="52" t="inlineStr">
        <is>
          <t>Yes</t>
        </is>
      </c>
      <c r="W653" s="52" t="inlineStr">
        <is>
          <t>Yes</t>
        </is>
      </c>
      <c r="X653" s="52" t="inlineStr">
        <is>
          <t>-</t>
        </is>
      </c>
      <c r="Y653" s="52" t="inlineStr">
        <is>
          <t>Trunk</t>
        </is>
      </c>
    </row>
    <row r="654" outlineLevel="1">
      <c r="A654" s="52" t="inlineStr">
        <is>
          <t>ENV-526</t>
        </is>
      </c>
      <c r="B654" s="52" t="inlineStr">
        <is>
          <t>Environment</t>
        </is>
      </c>
      <c r="C654" s="61" t="inlineStr">
        <is>
          <t>Cone</t>
        </is>
      </c>
      <c r="D654" s="62" t="inlineStr">
        <is>
          <t>Pine crown</t>
        </is>
      </c>
      <c r="E654" s="52" t="inlineStr">
        <is>
          <t>ENV-524</t>
        </is>
      </c>
      <c r="F654" s="52" t="n">
        <v>3</v>
      </c>
      <c r="G654" s="54" t="n">
        <v>2.09719634</v>
      </c>
      <c r="H654" s="54" t="n">
        <v>2.03906679</v>
      </c>
      <c r="I654" s="54" t="n">
        <v>0.895611584</v>
      </c>
      <c r="J654" s="54" t="n">
        <v>-88.06204990000001</v>
      </c>
      <c r="K654" s="54" t="n">
        <v>238.12088</v>
      </c>
      <c r="L654" s="54" t="n">
        <v>-4.70847607</v>
      </c>
      <c r="M654" s="54" t="n">
        <v>-0.0366230085</v>
      </c>
      <c r="N654" s="54" t="n">
        <v>1.04780579</v>
      </c>
      <c r="O654" s="54" t="n">
        <v>0.026107125</v>
      </c>
      <c r="P654" s="52" t="inlineStr">
        <is>
          <t>Gouraud</t>
        </is>
      </c>
      <c r="Q654" s="52" t="inlineStr">
        <is>
          <t>Foliage</t>
        </is>
      </c>
      <c r="R654" s="54" t="n">
        <v>0.75</v>
      </c>
      <c r="S654" s="54" t="n">
        <v>0</v>
      </c>
      <c r="T654" s="54" t="n">
        <v>0.11</v>
      </c>
      <c r="U654" s="54" t="n">
        <v>0</v>
      </c>
      <c r="V654" s="52" t="inlineStr">
        <is>
          <t>Yes</t>
        </is>
      </c>
      <c r="W654" s="52" t="inlineStr">
        <is>
          <t>Yes</t>
        </is>
      </c>
      <c r="X654" s="52" t="inlineStr">
        <is>
          <t>-</t>
        </is>
      </c>
      <c r="Y654" s="52" t="inlineStr">
        <is>
          <t>Branch whorl (cone, apex up)</t>
        </is>
      </c>
    </row>
    <row r="655" outlineLevel="1">
      <c r="A655" s="52" t="inlineStr">
        <is>
          <t>ENV-527</t>
        </is>
      </c>
      <c r="B655" s="52" t="inlineStr">
        <is>
          <t>Environment</t>
        </is>
      </c>
      <c r="C655" s="61" t="inlineStr">
        <is>
          <t>Cone</t>
        </is>
      </c>
      <c r="D655" s="62" t="inlineStr">
        <is>
          <t>Pine crown</t>
        </is>
      </c>
      <c r="E655" s="52" t="inlineStr">
        <is>
          <t>ENV-524</t>
        </is>
      </c>
      <c r="F655" s="52" t="n">
        <v>3</v>
      </c>
      <c r="G655" s="54" t="n">
        <v>2.00024366</v>
      </c>
      <c r="H655" s="54" t="n">
        <v>1.86234164</v>
      </c>
      <c r="I655" s="54" t="n">
        <v>1.01542318</v>
      </c>
      <c r="J655" s="54" t="n">
        <v>-91.07179259999999</v>
      </c>
      <c r="K655" s="54" t="n">
        <v>214.011505</v>
      </c>
      <c r="L655" s="54" t="n">
        <v>-4.28632307</v>
      </c>
      <c r="M655" s="54" t="n">
        <v>-0.0332829356</v>
      </c>
      <c r="N655" s="54" t="n">
        <v>1.63394094</v>
      </c>
      <c r="O655" s="54" t="n">
        <v>-0.0212315992</v>
      </c>
      <c r="P655" s="52" t="inlineStr">
        <is>
          <t>Gouraud</t>
        </is>
      </c>
      <c r="Q655" s="52" t="inlineStr">
        <is>
          <t>Foliage</t>
        </is>
      </c>
      <c r="R655" s="54" t="n">
        <v>0.75</v>
      </c>
      <c r="S655" s="54" t="n">
        <v>0</v>
      </c>
      <c r="T655" s="54" t="n">
        <v>0.11</v>
      </c>
      <c r="U655" s="54" t="n">
        <v>0</v>
      </c>
      <c r="V655" s="52" t="inlineStr">
        <is>
          <t>Yes</t>
        </is>
      </c>
      <c r="W655" s="52" t="inlineStr">
        <is>
          <t>Yes</t>
        </is>
      </c>
      <c r="X655" s="52" t="inlineStr">
        <is>
          <t>-</t>
        </is>
      </c>
      <c r="Y655" s="52" t="inlineStr">
        <is>
          <t>Branch whorl (cone, apex up)</t>
        </is>
      </c>
    </row>
    <row r="656" outlineLevel="1">
      <c r="A656" s="52" t="inlineStr">
        <is>
          <t>ENV-528</t>
        </is>
      </c>
      <c r="B656" s="52" t="inlineStr">
        <is>
          <t>Environment</t>
        </is>
      </c>
      <c r="C656" s="61" t="inlineStr">
        <is>
          <t>Cone</t>
        </is>
      </c>
      <c r="D656" s="62" t="inlineStr">
        <is>
          <t>Pine crown</t>
        </is>
      </c>
      <c r="E656" s="52" t="inlineStr">
        <is>
          <t>ENV-524</t>
        </is>
      </c>
      <c r="F656" s="52" t="n">
        <v>3</v>
      </c>
      <c r="G656" s="54" t="n">
        <v>1.47686589</v>
      </c>
      <c r="H656" s="54" t="n">
        <v>1.60804641</v>
      </c>
      <c r="I656" s="54" t="n">
        <v>0.6980630759999999</v>
      </c>
      <c r="J656" s="54" t="n">
        <v>-95.89779660000001</v>
      </c>
      <c r="K656" s="54" t="n">
        <v>69.18886569999999</v>
      </c>
      <c r="L656" s="54" t="n">
        <v>-0.0979452133</v>
      </c>
      <c r="M656" s="54" t="n">
        <v>0.027574189</v>
      </c>
      <c r="N656" s="54" t="n">
        <v>1.93101037</v>
      </c>
      <c r="O656" s="54" t="n">
        <v>0.0298423246</v>
      </c>
      <c r="P656" s="52" t="inlineStr">
        <is>
          <t>Gouraud</t>
        </is>
      </c>
      <c r="Q656" s="52" t="inlineStr">
        <is>
          <t>Foliage</t>
        </is>
      </c>
      <c r="R656" s="54" t="n">
        <v>0.75</v>
      </c>
      <c r="S656" s="54" t="n">
        <v>0</v>
      </c>
      <c r="T656" s="54" t="n">
        <v>0.11</v>
      </c>
      <c r="U656" s="54" t="n">
        <v>0</v>
      </c>
      <c r="V656" s="52" t="inlineStr">
        <is>
          <t>Yes</t>
        </is>
      </c>
      <c r="W656" s="52" t="inlineStr">
        <is>
          <t>Yes</t>
        </is>
      </c>
      <c r="X656" s="52" t="inlineStr">
        <is>
          <t>-</t>
        </is>
      </c>
      <c r="Y656" s="52" t="inlineStr">
        <is>
          <t>Branch whorl (cone, apex up)</t>
        </is>
      </c>
    </row>
    <row r="657" outlineLevel="1">
      <c r="A657" s="52" t="inlineStr">
        <is>
          <t>ENV-529</t>
        </is>
      </c>
      <c r="B657" s="52" t="inlineStr">
        <is>
          <t>Environment</t>
        </is>
      </c>
      <c r="C657" s="61" t="inlineStr">
        <is>
          <t>Cone</t>
        </is>
      </c>
      <c r="D657" s="62" t="inlineStr">
        <is>
          <t>Pine crown</t>
        </is>
      </c>
      <c r="E657" s="52" t="inlineStr">
        <is>
          <t>ENV-524</t>
        </is>
      </c>
      <c r="F657" s="52" t="n">
        <v>3</v>
      </c>
      <c r="G657" s="54" t="n">
        <v>1.16827083</v>
      </c>
      <c r="H657" s="54" t="n">
        <v>1.16280878</v>
      </c>
      <c r="I657" s="54" t="n">
        <v>0.575492144</v>
      </c>
      <c r="J657" s="54" t="n">
        <v>-88.8007965</v>
      </c>
      <c r="K657" s="54" t="n">
        <v>205.983932</v>
      </c>
      <c r="L657" s="54" t="n">
        <v>-3.38974714</v>
      </c>
      <c r="M657" s="54" t="n">
        <v>0.00680667907</v>
      </c>
      <c r="N657" s="54" t="n">
        <v>2.30218506</v>
      </c>
      <c r="O657" s="54" t="n">
        <v>-0.00740373507</v>
      </c>
      <c r="P657" s="52" t="inlineStr">
        <is>
          <t>Gouraud</t>
        </is>
      </c>
      <c r="Q657" s="52" t="inlineStr">
        <is>
          <t>Foliage</t>
        </is>
      </c>
      <c r="R657" s="54" t="n">
        <v>0.75</v>
      </c>
      <c r="S657" s="54" t="n">
        <v>0</v>
      </c>
      <c r="T657" s="54" t="n">
        <v>0.11</v>
      </c>
      <c r="U657" s="54" t="n">
        <v>0</v>
      </c>
      <c r="V657" s="52" t="inlineStr">
        <is>
          <t>Yes</t>
        </is>
      </c>
      <c r="W657" s="52" t="inlineStr">
        <is>
          <t>Yes</t>
        </is>
      </c>
      <c r="X657" s="52" t="inlineStr">
        <is>
          <t>-</t>
        </is>
      </c>
      <c r="Y657" s="52" t="inlineStr">
        <is>
          <t>Branch whorl (cone, apex up)</t>
        </is>
      </c>
    </row>
    <row r="658" outlineLevel="1">
      <c r="A658" s="52" t="inlineStr">
        <is>
          <t>ENV-530</t>
        </is>
      </c>
      <c r="B658" s="52" t="inlineStr">
        <is>
          <t>Environment</t>
        </is>
      </c>
      <c r="C658" s="61" t="inlineStr">
        <is>
          <t>Cone</t>
        </is>
      </c>
      <c r="D658" s="62" t="inlineStr">
        <is>
          <t>Pine crown</t>
        </is>
      </c>
      <c r="E658" s="52" t="inlineStr">
        <is>
          <t>ENV-524</t>
        </is>
      </c>
      <c r="F658" s="52" t="n">
        <v>3</v>
      </c>
      <c r="G658" s="54" t="n">
        <v>0.861677825</v>
      </c>
      <c r="H658" s="54" t="n">
        <v>0.876424611</v>
      </c>
      <c r="I658" s="54" t="n">
        <v>0.43650201</v>
      </c>
      <c r="J658" s="54" t="n">
        <v>-88.88555150000001</v>
      </c>
      <c r="K658" s="54" t="n">
        <v>266.320038</v>
      </c>
      <c r="L658" s="54" t="n">
        <v>-5.79314661</v>
      </c>
      <c r="M658" s="54" t="n">
        <v>-0.037261337</v>
      </c>
      <c r="N658" s="54" t="n">
        <v>2.65068793</v>
      </c>
      <c r="O658" s="54" t="n">
        <v>-0.00514675304</v>
      </c>
      <c r="P658" s="52" t="inlineStr">
        <is>
          <t>Gouraud</t>
        </is>
      </c>
      <c r="Q658" s="52" t="inlineStr">
        <is>
          <t>Foliage</t>
        </is>
      </c>
      <c r="R658" s="54" t="n">
        <v>0.75</v>
      </c>
      <c r="S658" s="54" t="n">
        <v>0</v>
      </c>
      <c r="T658" s="54" t="n">
        <v>0.11</v>
      </c>
      <c r="U658" s="54" t="n">
        <v>0</v>
      </c>
      <c r="V658" s="52" t="inlineStr">
        <is>
          <t>Yes</t>
        </is>
      </c>
      <c r="W658" s="52" t="inlineStr">
        <is>
          <t>Yes</t>
        </is>
      </c>
      <c r="X658" s="52" t="inlineStr">
        <is>
          <t>-</t>
        </is>
      </c>
      <c r="Y658" s="52" t="inlineStr">
        <is>
          <t>Branch whorl (cone, apex up)</t>
        </is>
      </c>
    </row>
    <row r="659" outlineLevel="1">
      <c r="A659" s="52" t="inlineStr">
        <is>
          <t>ENV-531</t>
        </is>
      </c>
      <c r="B659" s="52" t="inlineStr">
        <is>
          <t>Environment</t>
        </is>
      </c>
      <c r="C659" s="61" t="inlineStr">
        <is>
          <t>Cone</t>
        </is>
      </c>
      <c r="D659" s="62" t="inlineStr">
        <is>
          <t>Pine crown</t>
        </is>
      </c>
      <c r="E659" s="52" t="inlineStr">
        <is>
          <t>ENV-524</t>
        </is>
      </c>
      <c r="F659" s="52" t="n">
        <v>3</v>
      </c>
      <c r="G659" s="54" t="n">
        <v>0.457727492</v>
      </c>
      <c r="H659" s="54" t="n">
        <v>0.440303177</v>
      </c>
      <c r="I659" s="54" t="n">
        <v>0.840000093</v>
      </c>
      <c r="J659" s="54" t="n">
        <v>-84.8631287</v>
      </c>
      <c r="K659" s="54" t="n">
        <v>26.742054</v>
      </c>
      <c r="L659" s="54" t="n">
        <v>5.95552731</v>
      </c>
      <c r="M659" s="54" t="n">
        <v>0.00236745179</v>
      </c>
      <c r="N659" s="54" t="n">
        <v>3.26000023</v>
      </c>
      <c r="O659" s="54" t="n">
        <v>-0.009933667259999999</v>
      </c>
      <c r="P659" s="52" t="inlineStr">
        <is>
          <t>Gouraud</t>
        </is>
      </c>
      <c r="Q659" s="52" t="inlineStr">
        <is>
          <t>Foliage</t>
        </is>
      </c>
      <c r="R659" s="54" t="n">
        <v>0.75</v>
      </c>
      <c r="S659" s="54" t="n">
        <v>0</v>
      </c>
      <c r="T659" s="54" t="n">
        <v>0.11</v>
      </c>
      <c r="U659" s="54" t="n">
        <v>0</v>
      </c>
      <c r="V659" s="52" t="inlineStr">
        <is>
          <t>Yes</t>
        </is>
      </c>
      <c r="W659" s="52" t="inlineStr">
        <is>
          <t>Yes</t>
        </is>
      </c>
      <c r="X659" s="52" t="inlineStr">
        <is>
          <t>-</t>
        </is>
      </c>
      <c r="Y659" s="52" t="inlineStr">
        <is>
          <t>Branch whorl (cone, apex up)</t>
        </is>
      </c>
    </row>
    <row r="660" outlineLevel="1">
      <c r="A660" s="52" t="inlineStr">
        <is>
          <t>ENV-532</t>
        </is>
      </c>
      <c r="B660" s="52" t="inlineStr">
        <is>
          <t>Environment</t>
        </is>
      </c>
      <c r="C660" s="53" t="inlineStr">
        <is>
          <t>Group</t>
        </is>
      </c>
      <c r="D660" s="60" t="inlineStr">
        <is>
          <t>Pine</t>
        </is>
      </c>
      <c r="E660" s="52" t="inlineStr">
        <is>
          <t>ENV-514</t>
        </is>
      </c>
      <c r="F660" s="52" t="n">
        <v>2</v>
      </c>
      <c r="G660" s="54" t="n">
        <v>1</v>
      </c>
      <c r="H660" s="54" t="n">
        <v>1</v>
      </c>
      <c r="I660" s="54" t="n">
        <v>1</v>
      </c>
      <c r="J660" s="54" t="n">
        <v>0</v>
      </c>
      <c r="K660" s="54" t="n">
        <v>140</v>
      </c>
      <c r="L660" s="54" t="n">
        <v>0</v>
      </c>
      <c r="M660" s="54" t="n">
        <v>-9.5</v>
      </c>
      <c r="N660" s="54" t="n">
        <v>0.713067114</v>
      </c>
      <c r="O660" s="54" t="n">
        <v>-14.5</v>
      </c>
      <c r="P660" s="52" t="inlineStr">
        <is>
          <t>-</t>
        </is>
      </c>
      <c r="Q660" s="52" t="inlineStr">
        <is>
          <t>Plain</t>
        </is>
      </c>
      <c r="R660" s="54" t="n">
        <v>0.5</v>
      </c>
      <c r="S660" s="54" t="n">
        <v>0</v>
      </c>
      <c r="T660" s="54" t="n">
        <v>0.2</v>
      </c>
      <c r="U660" s="54" t="n">
        <v>0</v>
      </c>
      <c r="V660" s="52" t="inlineStr">
        <is>
          <t>No</t>
        </is>
      </c>
      <c r="W660" s="52" t="inlineStr">
        <is>
          <t>Yes</t>
        </is>
      </c>
      <c r="X660" s="52" t="inlineStr">
        <is>
          <t>-</t>
        </is>
      </c>
      <c r="Y660" s="52" t="inlineStr">
        <is>
          <t>Spruce = cylinder trunk + drooping cone whorls</t>
        </is>
      </c>
    </row>
    <row r="661" outlineLevel="1">
      <c r="A661" s="52" t="inlineStr">
        <is>
          <t>ENV-533</t>
        </is>
      </c>
      <c r="B661" s="52" t="inlineStr">
        <is>
          <t>Environment</t>
        </is>
      </c>
      <c r="C661" s="58" t="inlineStr">
        <is>
          <t>Cylinder</t>
        </is>
      </c>
      <c r="D661" s="62" t="inlineStr">
        <is>
          <t>Pine trunk</t>
        </is>
      </c>
      <c r="E661" s="52" t="inlineStr">
        <is>
          <t>ENV-532</t>
        </is>
      </c>
      <c r="F661" s="52" t="n">
        <v>3</v>
      </c>
      <c r="G661" s="54" t="n">
        <v>0.221000001</v>
      </c>
      <c r="H661" s="54" t="n">
        <v>0.221000001</v>
      </c>
      <c r="I661" s="54" t="n">
        <v>3.03999996</v>
      </c>
      <c r="J661" s="54" t="n">
        <v>90</v>
      </c>
      <c r="K661" s="54" t="n">
        <v>0</v>
      </c>
      <c r="L661" s="54" t="n">
        <v>0</v>
      </c>
      <c r="M661" s="54" t="n">
        <v>0</v>
      </c>
      <c r="N661" s="54" t="n">
        <v>1.51999998</v>
      </c>
      <c r="O661" s="54" t="n">
        <v>0</v>
      </c>
      <c r="P661" s="52" t="inlineStr">
        <is>
          <t>Gouraud</t>
        </is>
      </c>
      <c r="Q661" s="52" t="inlineStr">
        <is>
          <t>Bark</t>
        </is>
      </c>
      <c r="R661" s="54" t="n">
        <v>0.9</v>
      </c>
      <c r="S661" s="54" t="n">
        <v>0</v>
      </c>
      <c r="T661" s="54" t="n">
        <v>0.18</v>
      </c>
      <c r="U661" s="54" t="n">
        <v>0</v>
      </c>
      <c r="V661" s="52" t="inlineStr">
        <is>
          <t>Yes</t>
        </is>
      </c>
      <c r="W661" s="52" t="inlineStr">
        <is>
          <t>Yes</t>
        </is>
      </c>
      <c r="X661" s="52" t="inlineStr">
        <is>
          <t>-</t>
        </is>
      </c>
      <c r="Y661" s="52" t="inlineStr">
        <is>
          <t>Trunk</t>
        </is>
      </c>
    </row>
    <row r="662" outlineLevel="1">
      <c r="A662" s="52" t="inlineStr">
        <is>
          <t>ENV-534</t>
        </is>
      </c>
      <c r="B662" s="52" t="inlineStr">
        <is>
          <t>Environment</t>
        </is>
      </c>
      <c r="C662" s="61" t="inlineStr">
        <is>
          <t>Cone</t>
        </is>
      </c>
      <c r="D662" s="62" t="inlineStr">
        <is>
          <t>Pine crown</t>
        </is>
      </c>
      <c r="E662" s="52" t="inlineStr">
        <is>
          <t>ENV-532</t>
        </is>
      </c>
      <c r="F662" s="52" t="n">
        <v>3</v>
      </c>
      <c r="G662" s="54" t="n">
        <v>2.67595315</v>
      </c>
      <c r="H662" s="54" t="n">
        <v>2.70627785</v>
      </c>
      <c r="I662" s="54" t="n">
        <v>1.1927253</v>
      </c>
      <c r="J662" s="54" t="n">
        <v>-93.8706894</v>
      </c>
      <c r="K662" s="54" t="n">
        <v>202.066895</v>
      </c>
      <c r="L662" s="54" t="n">
        <v>-5.23182821</v>
      </c>
      <c r="M662" s="54" t="n">
        <v>0.0171485841</v>
      </c>
      <c r="N662" s="54" t="n">
        <v>1.19636273</v>
      </c>
      <c r="O662" s="54" t="n">
        <v>0.0347783417</v>
      </c>
      <c r="P662" s="52" t="inlineStr">
        <is>
          <t>Gouraud</t>
        </is>
      </c>
      <c r="Q662" s="52" t="inlineStr">
        <is>
          <t>Foliage</t>
        </is>
      </c>
      <c r="R662" s="54" t="n">
        <v>0.75</v>
      </c>
      <c r="S662" s="54" t="n">
        <v>0</v>
      </c>
      <c r="T662" s="54" t="n">
        <v>0.11</v>
      </c>
      <c r="U662" s="54" t="n">
        <v>0</v>
      </c>
      <c r="V662" s="52" t="inlineStr">
        <is>
          <t>Yes</t>
        </is>
      </c>
      <c r="W662" s="52" t="inlineStr">
        <is>
          <t>Yes</t>
        </is>
      </c>
      <c r="X662" s="52" t="inlineStr">
        <is>
          <t>-</t>
        </is>
      </c>
      <c r="Y662" s="52" t="inlineStr">
        <is>
          <t>Branch whorl (cone, apex up)</t>
        </is>
      </c>
    </row>
    <row r="663" outlineLevel="1">
      <c r="A663" s="52" t="inlineStr">
        <is>
          <t>ENV-535</t>
        </is>
      </c>
      <c r="B663" s="52" t="inlineStr">
        <is>
          <t>Environment</t>
        </is>
      </c>
      <c r="C663" s="61" t="inlineStr">
        <is>
          <t>Cone</t>
        </is>
      </c>
      <c r="D663" s="62" t="inlineStr">
        <is>
          <t>Pine crown</t>
        </is>
      </c>
      <c r="E663" s="52" t="inlineStr">
        <is>
          <t>ENV-532</t>
        </is>
      </c>
      <c r="F663" s="52" t="n">
        <v>3</v>
      </c>
      <c r="G663" s="54" t="n">
        <v>2.11207986</v>
      </c>
      <c r="H663" s="54" t="n">
        <v>2.22381139</v>
      </c>
      <c r="I663" s="54" t="n">
        <v>0.98020345</v>
      </c>
      <c r="J663" s="54" t="n">
        <v>-89.7919998</v>
      </c>
      <c r="K663" s="54" t="n">
        <v>36.1921387</v>
      </c>
      <c r="L663" s="54" t="n">
        <v>-3.60270452</v>
      </c>
      <c r="M663" s="54" t="n">
        <v>-0.0315374993</v>
      </c>
      <c r="N663" s="54" t="n">
        <v>1.69150662</v>
      </c>
      <c r="O663" s="54" t="n">
        <v>0.025843814</v>
      </c>
      <c r="P663" s="52" t="inlineStr">
        <is>
          <t>Gouraud</t>
        </is>
      </c>
      <c r="Q663" s="52" t="inlineStr">
        <is>
          <t>Foliage</t>
        </is>
      </c>
      <c r="R663" s="54" t="n">
        <v>0.75</v>
      </c>
      <c r="S663" s="54" t="n">
        <v>0</v>
      </c>
      <c r="T663" s="54" t="n">
        <v>0.11</v>
      </c>
      <c r="U663" s="54" t="n">
        <v>0</v>
      </c>
      <c r="V663" s="52" t="inlineStr">
        <is>
          <t>Yes</t>
        </is>
      </c>
      <c r="W663" s="52" t="inlineStr">
        <is>
          <t>Yes</t>
        </is>
      </c>
      <c r="X663" s="52" t="inlineStr">
        <is>
          <t>-</t>
        </is>
      </c>
      <c r="Y663" s="52" t="inlineStr">
        <is>
          <t>Branch whorl (cone, apex up)</t>
        </is>
      </c>
    </row>
    <row r="664" outlineLevel="1">
      <c r="A664" s="52" t="inlineStr">
        <is>
          <t>ENV-536</t>
        </is>
      </c>
      <c r="B664" s="52" t="inlineStr">
        <is>
          <t>Environment</t>
        </is>
      </c>
      <c r="C664" s="61" t="inlineStr">
        <is>
          <t>Cone</t>
        </is>
      </c>
      <c r="D664" s="62" t="inlineStr">
        <is>
          <t>Pine crown</t>
        </is>
      </c>
      <c r="E664" s="52" t="inlineStr">
        <is>
          <t>ENV-532</t>
        </is>
      </c>
      <c r="F664" s="52" t="n">
        <v>3</v>
      </c>
      <c r="G664" s="54" t="n">
        <v>1.85737288</v>
      </c>
      <c r="H664" s="54" t="n">
        <v>1.86697221</v>
      </c>
      <c r="I664" s="54" t="n">
        <v>0.870360553</v>
      </c>
      <c r="J664" s="54" t="n">
        <v>-93.8207779</v>
      </c>
      <c r="K664" s="54" t="n">
        <v>235.884903</v>
      </c>
      <c r="L664" s="54" t="n">
        <v>2.95084953</v>
      </c>
      <c r="M664" s="54" t="n">
        <v>-0.0144967306</v>
      </c>
      <c r="N664" s="54" t="n">
        <v>2.15744162</v>
      </c>
      <c r="O664" s="54" t="n">
        <v>0.0138657577</v>
      </c>
      <c r="P664" s="52" t="inlineStr">
        <is>
          <t>Gouraud</t>
        </is>
      </c>
      <c r="Q664" s="52" t="inlineStr">
        <is>
          <t>Foliage</t>
        </is>
      </c>
      <c r="R664" s="54" t="n">
        <v>0.75</v>
      </c>
      <c r="S664" s="54" t="n">
        <v>0</v>
      </c>
      <c r="T664" s="54" t="n">
        <v>0.11</v>
      </c>
      <c r="U664" s="54" t="n">
        <v>0</v>
      </c>
      <c r="V664" s="52" t="inlineStr">
        <is>
          <t>Yes</t>
        </is>
      </c>
      <c r="W664" s="52" t="inlineStr">
        <is>
          <t>Yes</t>
        </is>
      </c>
      <c r="X664" s="52" t="inlineStr">
        <is>
          <t>-</t>
        </is>
      </c>
      <c r="Y664" s="52" t="inlineStr">
        <is>
          <t>Branch whorl (cone, apex up)</t>
        </is>
      </c>
    </row>
    <row r="665" outlineLevel="1">
      <c r="A665" s="52" t="inlineStr">
        <is>
          <t>ENV-537</t>
        </is>
      </c>
      <c r="B665" s="52" t="inlineStr">
        <is>
          <t>Environment</t>
        </is>
      </c>
      <c r="C665" s="61" t="inlineStr">
        <is>
          <t>Cone</t>
        </is>
      </c>
      <c r="D665" s="62" t="inlineStr">
        <is>
          <t>Pine crown</t>
        </is>
      </c>
      <c r="E665" s="52" t="inlineStr">
        <is>
          <t>ENV-532</t>
        </is>
      </c>
      <c r="F665" s="52" t="n">
        <v>3</v>
      </c>
      <c r="G665" s="54" t="n">
        <v>1.2765609</v>
      </c>
      <c r="H665" s="54" t="n">
        <v>1.2590189</v>
      </c>
      <c r="I665" s="54" t="n">
        <v>0.582613468</v>
      </c>
      <c r="J665" s="54" t="n">
        <v>-85.4115601</v>
      </c>
      <c r="K665" s="54" t="n">
        <v>13.2119179</v>
      </c>
      <c r="L665" s="54" t="n">
        <v>5.36998844</v>
      </c>
      <c r="M665" s="54" t="n">
        <v>-0.0306571722</v>
      </c>
      <c r="N665" s="54" t="n">
        <v>2.50780821</v>
      </c>
      <c r="O665" s="54" t="n">
        <v>-0.00698636845</v>
      </c>
      <c r="P665" s="52" t="inlineStr">
        <is>
          <t>Gouraud</t>
        </is>
      </c>
      <c r="Q665" s="52" t="inlineStr">
        <is>
          <t>Foliage</t>
        </is>
      </c>
      <c r="R665" s="54" t="n">
        <v>0.75</v>
      </c>
      <c r="S665" s="54" t="n">
        <v>0</v>
      </c>
      <c r="T665" s="54" t="n">
        <v>0.11</v>
      </c>
      <c r="U665" s="54" t="n">
        <v>0</v>
      </c>
      <c r="V665" s="52" t="inlineStr">
        <is>
          <t>Yes</t>
        </is>
      </c>
      <c r="W665" s="52" t="inlineStr">
        <is>
          <t>Yes</t>
        </is>
      </c>
      <c r="X665" s="52" t="inlineStr">
        <is>
          <t>-</t>
        </is>
      </c>
      <c r="Y665" s="52" t="inlineStr">
        <is>
          <t>Branch whorl (cone, apex up)</t>
        </is>
      </c>
    </row>
    <row r="666" outlineLevel="1">
      <c r="A666" s="52" t="inlineStr">
        <is>
          <t>ENV-538</t>
        </is>
      </c>
      <c r="B666" s="52" t="inlineStr">
        <is>
          <t>Environment</t>
        </is>
      </c>
      <c r="C666" s="61" t="inlineStr">
        <is>
          <t>Cone</t>
        </is>
      </c>
      <c r="D666" s="62" t="inlineStr">
        <is>
          <t>Pine crown</t>
        </is>
      </c>
      <c r="E666" s="52" t="inlineStr">
        <is>
          <t>ENV-532</t>
        </is>
      </c>
      <c r="F666" s="52" t="n">
        <v>3</v>
      </c>
      <c r="G666" s="54" t="n">
        <v>0.9712784290000001</v>
      </c>
      <c r="H666" s="54" t="n">
        <v>0.892885566</v>
      </c>
      <c r="I666" s="54" t="n">
        <v>0.433508635</v>
      </c>
      <c r="J666" s="54" t="n">
        <v>-87.06404879999999</v>
      </c>
      <c r="K666" s="54" t="n">
        <v>51.3751373</v>
      </c>
      <c r="L666" s="54" t="n">
        <v>0.212810516</v>
      </c>
      <c r="M666" s="54" t="n">
        <v>0.0253548548</v>
      </c>
      <c r="N666" s="54" t="n">
        <v>2.91096783</v>
      </c>
      <c r="O666" s="54" t="n">
        <v>-0.0191202499</v>
      </c>
      <c r="P666" s="52" t="inlineStr">
        <is>
          <t>Gouraud</t>
        </is>
      </c>
      <c r="Q666" s="52" t="inlineStr">
        <is>
          <t>Foliage</t>
        </is>
      </c>
      <c r="R666" s="54" t="n">
        <v>0.75</v>
      </c>
      <c r="S666" s="54" t="n">
        <v>0</v>
      </c>
      <c r="T666" s="54" t="n">
        <v>0.11</v>
      </c>
      <c r="U666" s="54" t="n">
        <v>0</v>
      </c>
      <c r="V666" s="52" t="inlineStr">
        <is>
          <t>Yes</t>
        </is>
      </c>
      <c r="W666" s="52" t="inlineStr">
        <is>
          <t>Yes</t>
        </is>
      </c>
      <c r="X666" s="52" t="inlineStr">
        <is>
          <t>-</t>
        </is>
      </c>
      <c r="Y666" s="52" t="inlineStr">
        <is>
          <t>Branch whorl (cone, apex up)</t>
        </is>
      </c>
    </row>
    <row r="667" outlineLevel="1">
      <c r="A667" s="52" t="inlineStr">
        <is>
          <t>ENV-539</t>
        </is>
      </c>
      <c r="B667" s="52" t="inlineStr">
        <is>
          <t>Environment</t>
        </is>
      </c>
      <c r="C667" s="61" t="inlineStr">
        <is>
          <t>Cone</t>
        </is>
      </c>
      <c r="D667" s="62" t="inlineStr">
        <is>
          <t>Pine crown</t>
        </is>
      </c>
      <c r="E667" s="52" t="inlineStr">
        <is>
          <t>ENV-532</t>
        </is>
      </c>
      <c r="F667" s="52" t="n">
        <v>3</v>
      </c>
      <c r="G667" s="54" t="n">
        <v>0.550411046</v>
      </c>
      <c r="H667" s="54" t="n">
        <v>0.506392658</v>
      </c>
      <c r="I667" s="54" t="n">
        <v>0.959999979</v>
      </c>
      <c r="J667" s="54" t="n">
        <v>-90.2542648</v>
      </c>
      <c r="K667" s="54" t="n">
        <v>186.947479</v>
      </c>
      <c r="L667" s="54" t="n">
        <v>2.70133114</v>
      </c>
      <c r="M667" s="54" t="n">
        <v>0.00931029394</v>
      </c>
      <c r="N667" s="54" t="n">
        <v>3.63999987</v>
      </c>
      <c r="O667" s="54" t="n">
        <v>-0.0391289368</v>
      </c>
      <c r="P667" s="52" t="inlineStr">
        <is>
          <t>Gouraud</t>
        </is>
      </c>
      <c r="Q667" s="52" t="inlineStr">
        <is>
          <t>Foliage</t>
        </is>
      </c>
      <c r="R667" s="54" t="n">
        <v>0.75</v>
      </c>
      <c r="S667" s="54" t="n">
        <v>0</v>
      </c>
      <c r="T667" s="54" t="n">
        <v>0.11</v>
      </c>
      <c r="U667" s="54" t="n">
        <v>0</v>
      </c>
      <c r="V667" s="52" t="inlineStr">
        <is>
          <t>Yes</t>
        </is>
      </c>
      <c r="W667" s="52" t="inlineStr">
        <is>
          <t>Yes</t>
        </is>
      </c>
      <c r="X667" s="52" t="inlineStr">
        <is>
          <t>-</t>
        </is>
      </c>
      <c r="Y667" s="52" t="inlineStr">
        <is>
          <t>Branch whorl (cone, apex up)</t>
        </is>
      </c>
    </row>
    <row r="668" outlineLevel="1">
      <c r="A668" s="52" t="inlineStr">
        <is>
          <t>ENV-540</t>
        </is>
      </c>
      <c r="B668" s="52" t="inlineStr">
        <is>
          <t>Environment</t>
        </is>
      </c>
      <c r="C668" s="53" t="inlineStr">
        <is>
          <t>Group</t>
        </is>
      </c>
      <c r="D668" s="57" t="inlineStr">
        <is>
          <t>Shrubs</t>
        </is>
      </c>
      <c r="E668" s="52" t="inlineStr">
        <is>
          <t>ENV-00</t>
        </is>
      </c>
      <c r="F668" s="52" t="n">
        <v>1</v>
      </c>
      <c r="G668" s="54" t="n">
        <v>1</v>
      </c>
      <c r="H668" s="54" t="n">
        <v>1</v>
      </c>
      <c r="I668" s="54" t="n">
        <v>1</v>
      </c>
      <c r="J668" s="54" t="n">
        <v>0</v>
      </c>
      <c r="K668" s="54" t="n">
        <v>0</v>
      </c>
      <c r="L668" s="54" t="n">
        <v>0</v>
      </c>
      <c r="M668" s="54" t="n">
        <v>0</v>
      </c>
      <c r="N668" s="54" t="n">
        <v>0</v>
      </c>
      <c r="O668" s="54" t="n">
        <v>0</v>
      </c>
      <c r="P668" s="52" t="inlineStr">
        <is>
          <t>-</t>
        </is>
      </c>
      <c r="Q668" s="52" t="inlineStr">
        <is>
          <t>Plain</t>
        </is>
      </c>
      <c r="R668" s="54" t="n">
        <v>0.5</v>
      </c>
      <c r="S668" s="54" t="n">
        <v>0</v>
      </c>
      <c r="T668" s="54" t="n">
        <v>0.2</v>
      </c>
      <c r="U668" s="54" t="n">
        <v>0</v>
      </c>
      <c r="V668" s="52" t="inlineStr">
        <is>
          <t>No</t>
        </is>
      </c>
      <c r="W668" s="52" t="inlineStr">
        <is>
          <t>Yes</t>
        </is>
      </c>
      <c r="X668" s="52" t="inlineStr">
        <is>
          <t>-</t>
        </is>
      </c>
      <c r="Y668" s="52" t="inlineStr">
        <is>
          <t>Bushes (low cover for the rover)</t>
        </is>
      </c>
    </row>
    <row r="669" outlineLevel="1">
      <c r="A669" s="52" t="inlineStr">
        <is>
          <t>ENV-541</t>
        </is>
      </c>
      <c r="B669" s="52" t="inlineStr">
        <is>
          <t>Environment</t>
        </is>
      </c>
      <c r="C669" s="53" t="inlineStr">
        <is>
          <t>Group</t>
        </is>
      </c>
      <c r="D669" s="60" t="inlineStr">
        <is>
          <t>Bush</t>
        </is>
      </c>
      <c r="E669" s="52" t="inlineStr">
        <is>
          <t>ENV-540</t>
        </is>
      </c>
      <c r="F669" s="52" t="n">
        <v>2</v>
      </c>
      <c r="G669" s="54" t="n">
        <v>1</v>
      </c>
      <c r="H669" s="54" t="n">
        <v>1</v>
      </c>
      <c r="I669" s="54" t="n">
        <v>1</v>
      </c>
      <c r="J669" s="54" t="n">
        <v>0</v>
      </c>
      <c r="K669" s="54" t="n">
        <v>10</v>
      </c>
      <c r="L669" s="54" t="n">
        <v>0</v>
      </c>
      <c r="M669" s="54" t="n">
        <v>-12</v>
      </c>
      <c r="N669" s="54" t="n">
        <v>0.0793719962</v>
      </c>
      <c r="O669" s="54" t="n">
        <v>-8.399999619999999</v>
      </c>
      <c r="P669" s="52" t="inlineStr">
        <is>
          <t>-</t>
        </is>
      </c>
      <c r="Q669" s="52" t="inlineStr">
        <is>
          <t>Plain</t>
        </is>
      </c>
      <c r="R669" s="54" t="n">
        <v>0.5</v>
      </c>
      <c r="S669" s="54" t="n">
        <v>0</v>
      </c>
      <c r="T669" s="54" t="n">
        <v>0.2</v>
      </c>
      <c r="U669" s="54" t="n">
        <v>0</v>
      </c>
      <c r="V669" s="52" t="inlineStr">
        <is>
          <t>No</t>
        </is>
      </c>
      <c r="W669" s="52" t="inlineStr">
        <is>
          <t>Yes</t>
        </is>
      </c>
      <c r="X669" s="52" t="inlineStr">
        <is>
          <t>-</t>
        </is>
      </c>
      <c r="Y669" s="52" t="inlineStr">
        <is>
          <t>Bush = cluster of flattened spheres</t>
        </is>
      </c>
    </row>
    <row r="670" outlineLevel="1">
      <c r="A670" s="52" t="inlineStr">
        <is>
          <t>ENV-542</t>
        </is>
      </c>
      <c r="B670" s="52" t="inlineStr">
        <is>
          <t>Environment</t>
        </is>
      </c>
      <c r="C670" s="59" t="inlineStr">
        <is>
          <t>Sphere</t>
        </is>
      </c>
      <c r="D670" s="62" t="inlineStr">
        <is>
          <t>Bush</t>
        </is>
      </c>
      <c r="E670" s="52" t="inlineStr">
        <is>
          <t>ENV-541</t>
        </is>
      </c>
      <c r="F670" s="52" t="n">
        <v>3</v>
      </c>
      <c r="G670" s="54" t="n">
        <v>0.895971298</v>
      </c>
      <c r="H670" s="54" t="n">
        <v>0.627179921</v>
      </c>
      <c r="I670" s="54" t="n">
        <v>0.895971298</v>
      </c>
      <c r="J670" s="54" t="n">
        <v>0</v>
      </c>
      <c r="K670" s="54" t="n">
        <v>80.32947540000001</v>
      </c>
      <c r="L670" s="54" t="n">
        <v>0</v>
      </c>
      <c r="M670" s="54" t="n">
        <v>0.0552859791</v>
      </c>
      <c r="N670" s="54" t="n">
        <v>0.346939266</v>
      </c>
      <c r="O670" s="54" t="n">
        <v>0.0893475935</v>
      </c>
      <c r="P670" s="52" t="inlineStr">
        <is>
          <t>Gouraud</t>
        </is>
      </c>
      <c r="Q670" s="52" t="inlineStr">
        <is>
          <t>Foliage</t>
        </is>
      </c>
      <c r="R670" s="54" t="n">
        <v>0.7</v>
      </c>
      <c r="S670" s="54" t="n">
        <v>0</v>
      </c>
      <c r="T670" s="54" t="n">
        <v>0.12</v>
      </c>
      <c r="U670" s="54" t="n">
        <v>0</v>
      </c>
      <c r="V670" s="52" t="inlineStr">
        <is>
          <t>Yes</t>
        </is>
      </c>
      <c r="W670" s="52" t="inlineStr">
        <is>
          <t>Yes</t>
        </is>
      </c>
      <c r="X670" s="52" t="inlineStr">
        <is>
          <t>-</t>
        </is>
      </c>
      <c r="Y670" s="52" t="inlineStr">
        <is>
          <t>Shrub clump</t>
        </is>
      </c>
    </row>
    <row r="671" outlineLevel="1">
      <c r="A671" s="52" t="inlineStr">
        <is>
          <t>ENV-543</t>
        </is>
      </c>
      <c r="B671" s="52" t="inlineStr">
        <is>
          <t>Environment</t>
        </is>
      </c>
      <c r="C671" s="59" t="inlineStr">
        <is>
          <t>Sphere</t>
        </is>
      </c>
      <c r="D671" s="62" t="inlineStr">
        <is>
          <t>Bush</t>
        </is>
      </c>
      <c r="E671" s="52" t="inlineStr">
        <is>
          <t>ENV-541</t>
        </is>
      </c>
      <c r="F671" s="52" t="n">
        <v>3</v>
      </c>
      <c r="G671" s="54" t="n">
        <v>0.855965316</v>
      </c>
      <c r="H671" s="54" t="n">
        <v>0.599175692</v>
      </c>
      <c r="I671" s="54" t="n">
        <v>0.855965316</v>
      </c>
      <c r="J671" s="54" t="n">
        <v>0</v>
      </c>
      <c r="K671" s="54" t="n">
        <v>70.8781891</v>
      </c>
      <c r="L671" s="54" t="n">
        <v>0</v>
      </c>
      <c r="M671" s="54" t="n">
        <v>0.114670753</v>
      </c>
      <c r="N671" s="54" t="n">
        <v>0.298260719</v>
      </c>
      <c r="O671" s="54" t="n">
        <v>0.200633153</v>
      </c>
      <c r="P671" s="52" t="inlineStr">
        <is>
          <t>Gouraud</t>
        </is>
      </c>
      <c r="Q671" s="52" t="inlineStr">
        <is>
          <t>Foliage</t>
        </is>
      </c>
      <c r="R671" s="54" t="n">
        <v>0.7</v>
      </c>
      <c r="S671" s="54" t="n">
        <v>0</v>
      </c>
      <c r="T671" s="54" t="n">
        <v>0.12</v>
      </c>
      <c r="U671" s="54" t="n">
        <v>0</v>
      </c>
      <c r="V671" s="52" t="inlineStr">
        <is>
          <t>Yes</t>
        </is>
      </c>
      <c r="W671" s="52" t="inlineStr">
        <is>
          <t>Yes</t>
        </is>
      </c>
      <c r="X671" s="52" t="inlineStr">
        <is>
          <t>-</t>
        </is>
      </c>
      <c r="Y671" s="52" t="inlineStr">
        <is>
          <t>Shrub clump</t>
        </is>
      </c>
    </row>
    <row r="672" outlineLevel="1">
      <c r="A672" s="52" t="inlineStr">
        <is>
          <t>ENV-544</t>
        </is>
      </c>
      <c r="B672" s="52" t="inlineStr">
        <is>
          <t>Environment</t>
        </is>
      </c>
      <c r="C672" s="59" t="inlineStr">
        <is>
          <t>Sphere</t>
        </is>
      </c>
      <c r="D672" s="62" t="inlineStr">
        <is>
          <t>Bush</t>
        </is>
      </c>
      <c r="E672" s="52" t="inlineStr">
        <is>
          <t>ENV-541</t>
        </is>
      </c>
      <c r="F672" s="52" t="n">
        <v>3</v>
      </c>
      <c r="G672" s="54" t="n">
        <v>0.775296271</v>
      </c>
      <c r="H672" s="54" t="n">
        <v>0.542707384</v>
      </c>
      <c r="I672" s="54" t="n">
        <v>0.775296271</v>
      </c>
      <c r="J672" s="54" t="n">
        <v>0</v>
      </c>
      <c r="K672" s="54" t="n">
        <v>113.905197</v>
      </c>
      <c r="L672" s="54" t="n">
        <v>0</v>
      </c>
      <c r="M672" s="54" t="n">
        <v>-0.121408299</v>
      </c>
      <c r="N672" s="54" t="n">
        <v>0.266144186</v>
      </c>
      <c r="O672" s="54" t="n">
        <v>0.118506275</v>
      </c>
      <c r="P672" s="52" t="inlineStr">
        <is>
          <t>Gouraud</t>
        </is>
      </c>
      <c r="Q672" s="52" t="inlineStr">
        <is>
          <t>Foliage</t>
        </is>
      </c>
      <c r="R672" s="54" t="n">
        <v>0.7</v>
      </c>
      <c r="S672" s="54" t="n">
        <v>0</v>
      </c>
      <c r="T672" s="54" t="n">
        <v>0.12</v>
      </c>
      <c r="U672" s="54" t="n">
        <v>0</v>
      </c>
      <c r="V672" s="52" t="inlineStr">
        <is>
          <t>Yes</t>
        </is>
      </c>
      <c r="W672" s="52" t="inlineStr">
        <is>
          <t>Yes</t>
        </is>
      </c>
      <c r="X672" s="52" t="inlineStr">
        <is>
          <t>-</t>
        </is>
      </c>
      <c r="Y672" s="52" t="inlineStr">
        <is>
          <t>Shrub clump</t>
        </is>
      </c>
    </row>
    <row r="673" outlineLevel="1">
      <c r="A673" s="52" t="inlineStr">
        <is>
          <t>ENV-545</t>
        </is>
      </c>
      <c r="B673" s="52" t="inlineStr">
        <is>
          <t>Environment</t>
        </is>
      </c>
      <c r="C673" s="59" t="inlineStr">
        <is>
          <t>Sphere</t>
        </is>
      </c>
      <c r="D673" s="62" t="inlineStr">
        <is>
          <t>Bush</t>
        </is>
      </c>
      <c r="E673" s="52" t="inlineStr">
        <is>
          <t>ENV-541</t>
        </is>
      </c>
      <c r="F673" s="52" t="n">
        <v>3</v>
      </c>
      <c r="G673" s="54" t="n">
        <v>0.624225914</v>
      </c>
      <c r="H673" s="54" t="n">
        <v>0.436958134</v>
      </c>
      <c r="I673" s="54" t="n">
        <v>0.624225914</v>
      </c>
      <c r="J673" s="54" t="n">
        <v>0</v>
      </c>
      <c r="K673" s="54" t="n">
        <v>98.5268097</v>
      </c>
      <c r="L673" s="54" t="n">
        <v>0</v>
      </c>
      <c r="M673" s="54" t="n">
        <v>-0.209220201</v>
      </c>
      <c r="N673" s="54" t="n">
        <v>0.227770612</v>
      </c>
      <c r="O673" s="54" t="n">
        <v>-0.123341918</v>
      </c>
      <c r="P673" s="52" t="inlineStr">
        <is>
          <t>Gouraud</t>
        </is>
      </c>
      <c r="Q673" s="52" t="inlineStr">
        <is>
          <t>Foliage</t>
        </is>
      </c>
      <c r="R673" s="54" t="n">
        <v>0.7</v>
      </c>
      <c r="S673" s="54" t="n">
        <v>0</v>
      </c>
      <c r="T673" s="54" t="n">
        <v>0.12</v>
      </c>
      <c r="U673" s="54" t="n">
        <v>0</v>
      </c>
      <c r="V673" s="52" t="inlineStr">
        <is>
          <t>Yes</t>
        </is>
      </c>
      <c r="W673" s="52" t="inlineStr">
        <is>
          <t>Yes</t>
        </is>
      </c>
      <c r="X673" s="52" t="inlineStr">
        <is>
          <t>-</t>
        </is>
      </c>
      <c r="Y673" s="52" t="inlineStr">
        <is>
          <t>Shrub clump</t>
        </is>
      </c>
    </row>
    <row r="674" outlineLevel="1">
      <c r="A674" s="52" t="inlineStr">
        <is>
          <t>ENV-546</t>
        </is>
      </c>
      <c r="B674" s="52" t="inlineStr">
        <is>
          <t>Environment</t>
        </is>
      </c>
      <c r="C674" s="59" t="inlineStr">
        <is>
          <t>Sphere</t>
        </is>
      </c>
      <c r="D674" s="62" t="inlineStr">
        <is>
          <t>Bush</t>
        </is>
      </c>
      <c r="E674" s="52" t="inlineStr">
        <is>
          <t>ENV-541</t>
        </is>
      </c>
      <c r="F674" s="52" t="n">
        <v>3</v>
      </c>
      <c r="G674" s="54" t="n">
        <v>0.918771863</v>
      </c>
      <c r="H674" s="54" t="n">
        <v>0.643140316</v>
      </c>
      <c r="I674" s="54" t="n">
        <v>0.918771863</v>
      </c>
      <c r="J674" s="54" t="n">
        <v>0</v>
      </c>
      <c r="K674" s="54" t="n">
        <v>326.762665</v>
      </c>
      <c r="L674" s="54" t="n">
        <v>0</v>
      </c>
      <c r="M674" s="54" t="n">
        <v>0.0153092099</v>
      </c>
      <c r="N674" s="54" t="n">
        <v>0.264927357</v>
      </c>
      <c r="O674" s="54" t="n">
        <v>-0.0475600325</v>
      </c>
      <c r="P674" s="52" t="inlineStr">
        <is>
          <t>Gouraud</t>
        </is>
      </c>
      <c r="Q674" s="52" t="inlineStr">
        <is>
          <t>Foliage</t>
        </is>
      </c>
      <c r="R674" s="54" t="n">
        <v>0.7</v>
      </c>
      <c r="S674" s="54" t="n">
        <v>0</v>
      </c>
      <c r="T674" s="54" t="n">
        <v>0.12</v>
      </c>
      <c r="U674" s="54" t="n">
        <v>0</v>
      </c>
      <c r="V674" s="52" t="inlineStr">
        <is>
          <t>Yes</t>
        </is>
      </c>
      <c r="W674" s="52" t="inlineStr">
        <is>
          <t>Yes</t>
        </is>
      </c>
      <c r="X674" s="52" t="inlineStr">
        <is>
          <t>-</t>
        </is>
      </c>
      <c r="Y674" s="52" t="inlineStr">
        <is>
          <t>Shrub clump</t>
        </is>
      </c>
    </row>
    <row r="675" outlineLevel="1">
      <c r="A675" s="52" t="inlineStr">
        <is>
          <t>ENV-547</t>
        </is>
      </c>
      <c r="B675" s="52" t="inlineStr">
        <is>
          <t>Environment</t>
        </is>
      </c>
      <c r="C675" s="59" t="inlineStr">
        <is>
          <t>Sphere</t>
        </is>
      </c>
      <c r="D675" s="62" t="inlineStr">
        <is>
          <t>Bush</t>
        </is>
      </c>
      <c r="E675" s="52" t="inlineStr">
        <is>
          <t>ENV-541</t>
        </is>
      </c>
      <c r="F675" s="52" t="n">
        <v>3</v>
      </c>
      <c r="G675" s="54" t="n">
        <v>0.613021195</v>
      </c>
      <c r="H675" s="54" t="n">
        <v>0.429114819</v>
      </c>
      <c r="I675" s="54" t="n">
        <v>0.613021195</v>
      </c>
      <c r="J675" s="54" t="n">
        <v>0</v>
      </c>
      <c r="K675" s="54" t="n">
        <v>194.610031</v>
      </c>
      <c r="L675" s="54" t="n">
        <v>0</v>
      </c>
      <c r="M675" s="54" t="n">
        <v>-0.244345322</v>
      </c>
      <c r="N675" s="54" t="n">
        <v>0.276511163</v>
      </c>
      <c r="O675" s="54" t="n">
        <v>0.0576304533</v>
      </c>
      <c r="P675" s="52" t="inlineStr">
        <is>
          <t>Gouraud</t>
        </is>
      </c>
      <c r="Q675" s="52" t="inlineStr">
        <is>
          <t>Foliage</t>
        </is>
      </c>
      <c r="R675" s="54" t="n">
        <v>0.7</v>
      </c>
      <c r="S675" s="54" t="n">
        <v>0</v>
      </c>
      <c r="T675" s="54" t="n">
        <v>0.12</v>
      </c>
      <c r="U675" s="54" t="n">
        <v>0</v>
      </c>
      <c r="V675" s="52" t="inlineStr">
        <is>
          <t>Yes</t>
        </is>
      </c>
      <c r="W675" s="52" t="inlineStr">
        <is>
          <t>Yes</t>
        </is>
      </c>
      <c r="X675" s="52" t="inlineStr">
        <is>
          <t>-</t>
        </is>
      </c>
      <c r="Y675" s="52" t="inlineStr">
        <is>
          <t>Shrub clump</t>
        </is>
      </c>
    </row>
    <row r="676" outlineLevel="1">
      <c r="A676" s="52" t="inlineStr">
        <is>
          <t>ENV-548</t>
        </is>
      </c>
      <c r="B676" s="52" t="inlineStr">
        <is>
          <t>Environment</t>
        </is>
      </c>
      <c r="C676" s="53" t="inlineStr">
        <is>
          <t>Group</t>
        </is>
      </c>
      <c r="D676" s="60" t="inlineStr">
        <is>
          <t>Bush</t>
        </is>
      </c>
      <c r="E676" s="52" t="inlineStr">
        <is>
          <t>ENV-540</t>
        </is>
      </c>
      <c r="F676" s="52" t="n">
        <v>2</v>
      </c>
      <c r="G676" s="54" t="n">
        <v>1</v>
      </c>
      <c r="H676" s="54" t="n">
        <v>1</v>
      </c>
      <c r="I676" s="54" t="n">
        <v>1</v>
      </c>
      <c r="J676" s="54" t="n">
        <v>0</v>
      </c>
      <c r="K676" s="54" t="n">
        <v>60</v>
      </c>
      <c r="L676" s="54" t="n">
        <v>0</v>
      </c>
      <c r="M676" s="54" t="n">
        <v>-7.5</v>
      </c>
      <c r="N676" s="54" t="n">
        <v>0.147359297</v>
      </c>
      <c r="O676" s="54" t="n">
        <v>-8.600000380000001</v>
      </c>
      <c r="P676" s="52" t="inlineStr">
        <is>
          <t>-</t>
        </is>
      </c>
      <c r="Q676" s="52" t="inlineStr">
        <is>
          <t>Plain</t>
        </is>
      </c>
      <c r="R676" s="54" t="n">
        <v>0.5</v>
      </c>
      <c r="S676" s="54" t="n">
        <v>0</v>
      </c>
      <c r="T676" s="54" t="n">
        <v>0.2</v>
      </c>
      <c r="U676" s="54" t="n">
        <v>0</v>
      </c>
      <c r="V676" s="52" t="inlineStr">
        <is>
          <t>No</t>
        </is>
      </c>
      <c r="W676" s="52" t="inlineStr">
        <is>
          <t>Yes</t>
        </is>
      </c>
      <c r="X676" s="52" t="inlineStr">
        <is>
          <t>-</t>
        </is>
      </c>
      <c r="Y676" s="52" t="inlineStr">
        <is>
          <t>Bush = cluster of flattened spheres</t>
        </is>
      </c>
    </row>
    <row r="677" outlineLevel="1">
      <c r="A677" s="52" t="inlineStr">
        <is>
          <t>ENV-549</t>
        </is>
      </c>
      <c r="B677" s="52" t="inlineStr">
        <is>
          <t>Environment</t>
        </is>
      </c>
      <c r="C677" s="59" t="inlineStr">
        <is>
          <t>Sphere</t>
        </is>
      </c>
      <c r="D677" s="62" t="inlineStr">
        <is>
          <t>Bush</t>
        </is>
      </c>
      <c r="E677" s="52" t="inlineStr">
        <is>
          <t>ENV-548</t>
        </is>
      </c>
      <c r="F677" s="52" t="n">
        <v>3</v>
      </c>
      <c r="G677" s="54" t="n">
        <v>0.582645059</v>
      </c>
      <c r="H677" s="54" t="n">
        <v>0.407851547</v>
      </c>
      <c r="I677" s="54" t="n">
        <v>0.582645059</v>
      </c>
      <c r="J677" s="54" t="n">
        <v>0</v>
      </c>
      <c r="K677" s="54" t="n">
        <v>18.5733109</v>
      </c>
      <c r="L677" s="54" t="n">
        <v>0</v>
      </c>
      <c r="M677" s="54" t="n">
        <v>-0.06468966600000001</v>
      </c>
      <c r="N677" s="54" t="n">
        <v>0.211364925</v>
      </c>
      <c r="O677" s="54" t="n">
        <v>0.0762266368</v>
      </c>
      <c r="P677" s="52" t="inlineStr">
        <is>
          <t>Gouraud</t>
        </is>
      </c>
      <c r="Q677" s="52" t="inlineStr">
        <is>
          <t>Foliage</t>
        </is>
      </c>
      <c r="R677" s="54" t="n">
        <v>0.7</v>
      </c>
      <c r="S677" s="54" t="n">
        <v>0</v>
      </c>
      <c r="T677" s="54" t="n">
        <v>0.12</v>
      </c>
      <c r="U677" s="54" t="n">
        <v>0</v>
      </c>
      <c r="V677" s="52" t="inlineStr">
        <is>
          <t>Yes</t>
        </is>
      </c>
      <c r="W677" s="52" t="inlineStr">
        <is>
          <t>Yes</t>
        </is>
      </c>
      <c r="X677" s="52" t="inlineStr">
        <is>
          <t>-</t>
        </is>
      </c>
      <c r="Y677" s="52" t="inlineStr">
        <is>
          <t>Shrub clump</t>
        </is>
      </c>
    </row>
    <row r="678" outlineLevel="1">
      <c r="A678" s="52" t="inlineStr">
        <is>
          <t>ENV-550</t>
        </is>
      </c>
      <c r="B678" s="52" t="inlineStr">
        <is>
          <t>Environment</t>
        </is>
      </c>
      <c r="C678" s="59" t="inlineStr">
        <is>
          <t>Sphere</t>
        </is>
      </c>
      <c r="D678" s="62" t="inlineStr">
        <is>
          <t>Bush</t>
        </is>
      </c>
      <c r="E678" s="52" t="inlineStr">
        <is>
          <t>ENV-548</t>
        </is>
      </c>
      <c r="F678" s="52" t="n">
        <v>3</v>
      </c>
      <c r="G678" s="54" t="n">
        <v>0.760062516</v>
      </c>
      <c r="H678" s="54" t="n">
        <v>0.532043755</v>
      </c>
      <c r="I678" s="54" t="n">
        <v>0.760062516</v>
      </c>
      <c r="J678" s="54" t="n">
        <v>0</v>
      </c>
      <c r="K678" s="54" t="n">
        <v>36.3706665</v>
      </c>
      <c r="L678" s="54" t="n">
        <v>0</v>
      </c>
      <c r="M678" s="54" t="n">
        <v>-0.102053031</v>
      </c>
      <c r="N678" s="54" t="n">
        <v>0.226904243</v>
      </c>
      <c r="O678" s="54" t="n">
        <v>0.140143812</v>
      </c>
      <c r="P678" s="52" t="inlineStr">
        <is>
          <t>Gouraud</t>
        </is>
      </c>
      <c r="Q678" s="52" t="inlineStr">
        <is>
          <t>Foliage</t>
        </is>
      </c>
      <c r="R678" s="54" t="n">
        <v>0.7</v>
      </c>
      <c r="S678" s="54" t="n">
        <v>0</v>
      </c>
      <c r="T678" s="54" t="n">
        <v>0.12</v>
      </c>
      <c r="U678" s="54" t="n">
        <v>0</v>
      </c>
      <c r="V678" s="52" t="inlineStr">
        <is>
          <t>Yes</t>
        </is>
      </c>
      <c r="W678" s="52" t="inlineStr">
        <is>
          <t>Yes</t>
        </is>
      </c>
      <c r="X678" s="52" t="inlineStr">
        <is>
          <t>-</t>
        </is>
      </c>
      <c r="Y678" s="52" t="inlineStr">
        <is>
          <t>Shrub clump</t>
        </is>
      </c>
    </row>
    <row r="679" outlineLevel="1">
      <c r="A679" s="52" t="inlineStr">
        <is>
          <t>ENV-551</t>
        </is>
      </c>
      <c r="B679" s="52" t="inlineStr">
        <is>
          <t>Environment</t>
        </is>
      </c>
      <c r="C679" s="59" t="inlineStr">
        <is>
          <t>Sphere</t>
        </is>
      </c>
      <c r="D679" s="62" t="inlineStr">
        <is>
          <t>Bush</t>
        </is>
      </c>
      <c r="E679" s="52" t="inlineStr">
        <is>
          <t>ENV-548</t>
        </is>
      </c>
      <c r="F679" s="52" t="n">
        <v>3</v>
      </c>
      <c r="G679" s="54" t="n">
        <v>0.5625653859999999</v>
      </c>
      <c r="H679" s="54" t="n">
        <v>0.393795758</v>
      </c>
      <c r="I679" s="54" t="n">
        <v>0.5625653859999999</v>
      </c>
      <c r="J679" s="54" t="n">
        <v>0</v>
      </c>
      <c r="K679" s="54" t="n">
        <v>51.6403351</v>
      </c>
      <c r="L679" s="54" t="n">
        <v>0</v>
      </c>
      <c r="M679" s="54" t="n">
        <v>-0.136200845</v>
      </c>
      <c r="N679" s="54" t="n">
        <v>0.18293862</v>
      </c>
      <c r="O679" s="54" t="n">
        <v>-0.128179908</v>
      </c>
      <c r="P679" s="52" t="inlineStr">
        <is>
          <t>Gouraud</t>
        </is>
      </c>
      <c r="Q679" s="52" t="inlineStr">
        <is>
          <t>Foliage</t>
        </is>
      </c>
      <c r="R679" s="54" t="n">
        <v>0.7</v>
      </c>
      <c r="S679" s="54" t="n">
        <v>0</v>
      </c>
      <c r="T679" s="54" t="n">
        <v>0.12</v>
      </c>
      <c r="U679" s="54" t="n">
        <v>0</v>
      </c>
      <c r="V679" s="52" t="inlineStr">
        <is>
          <t>Yes</t>
        </is>
      </c>
      <c r="W679" s="52" t="inlineStr">
        <is>
          <t>Yes</t>
        </is>
      </c>
      <c r="X679" s="52" t="inlineStr">
        <is>
          <t>-</t>
        </is>
      </c>
      <c r="Y679" s="52" t="inlineStr">
        <is>
          <t>Shrub clump</t>
        </is>
      </c>
    </row>
    <row r="680" outlineLevel="1">
      <c r="A680" s="52" t="inlineStr">
        <is>
          <t>ENV-552</t>
        </is>
      </c>
      <c r="B680" s="52" t="inlineStr">
        <is>
          <t>Environment</t>
        </is>
      </c>
      <c r="C680" s="59" t="inlineStr">
        <is>
          <t>Sphere</t>
        </is>
      </c>
      <c r="D680" s="62" t="inlineStr">
        <is>
          <t>Bush</t>
        </is>
      </c>
      <c r="E680" s="52" t="inlineStr">
        <is>
          <t>ENV-548</t>
        </is>
      </c>
      <c r="F680" s="52" t="n">
        <v>3</v>
      </c>
      <c r="G680" s="54" t="n">
        <v>0.704538047</v>
      </c>
      <c r="H680" s="54" t="n">
        <v>0.493176639</v>
      </c>
      <c r="I680" s="54" t="n">
        <v>0.704538047</v>
      </c>
      <c r="J680" s="54" t="n">
        <v>0</v>
      </c>
      <c r="K680" s="54" t="n">
        <v>283.089294</v>
      </c>
      <c r="L680" s="54" t="n">
        <v>0</v>
      </c>
      <c r="M680" s="54" t="n">
        <v>-0.0172460992</v>
      </c>
      <c r="N680" s="54" t="n">
        <v>0.288767934</v>
      </c>
      <c r="O680" s="54" t="n">
        <v>-0.105923817</v>
      </c>
      <c r="P680" s="52" t="inlineStr">
        <is>
          <t>Gouraud</t>
        </is>
      </c>
      <c r="Q680" s="52" t="inlineStr">
        <is>
          <t>Foliage</t>
        </is>
      </c>
      <c r="R680" s="54" t="n">
        <v>0.7</v>
      </c>
      <c r="S680" s="54" t="n">
        <v>0</v>
      </c>
      <c r="T680" s="54" t="n">
        <v>0.12</v>
      </c>
      <c r="U680" s="54" t="n">
        <v>0</v>
      </c>
      <c r="V680" s="52" t="inlineStr">
        <is>
          <t>Yes</t>
        </is>
      </c>
      <c r="W680" s="52" t="inlineStr">
        <is>
          <t>Yes</t>
        </is>
      </c>
      <c r="X680" s="52" t="inlineStr">
        <is>
          <t>-</t>
        </is>
      </c>
      <c r="Y680" s="52" t="inlineStr">
        <is>
          <t>Shrub clump</t>
        </is>
      </c>
    </row>
    <row r="681" outlineLevel="1">
      <c r="A681" s="52" t="inlineStr">
        <is>
          <t>ENV-553</t>
        </is>
      </c>
      <c r="B681" s="52" t="inlineStr">
        <is>
          <t>Environment</t>
        </is>
      </c>
      <c r="C681" s="59" t="inlineStr">
        <is>
          <t>Sphere</t>
        </is>
      </c>
      <c r="D681" s="62" t="inlineStr">
        <is>
          <t>Bush</t>
        </is>
      </c>
      <c r="E681" s="52" t="inlineStr">
        <is>
          <t>ENV-548</t>
        </is>
      </c>
      <c r="F681" s="52" t="n">
        <v>3</v>
      </c>
      <c r="G681" s="54" t="n">
        <v>0.674728811</v>
      </c>
      <c r="H681" s="54" t="n">
        <v>0.472310156</v>
      </c>
      <c r="I681" s="54" t="n">
        <v>0.674728811</v>
      </c>
      <c r="J681" s="54" t="n">
        <v>0</v>
      </c>
      <c r="K681" s="54" t="n">
        <v>239.657547</v>
      </c>
      <c r="L681" s="54" t="n">
        <v>0</v>
      </c>
      <c r="M681" s="54" t="n">
        <v>-0.021425534</v>
      </c>
      <c r="N681" s="54" t="n">
        <v>0.194127277</v>
      </c>
      <c r="O681" s="54" t="n">
        <v>-0.102524802</v>
      </c>
      <c r="P681" s="52" t="inlineStr">
        <is>
          <t>Gouraud</t>
        </is>
      </c>
      <c r="Q681" s="52" t="inlineStr">
        <is>
          <t>Foliage</t>
        </is>
      </c>
      <c r="R681" s="54" t="n">
        <v>0.7</v>
      </c>
      <c r="S681" s="54" t="n">
        <v>0</v>
      </c>
      <c r="T681" s="54" t="n">
        <v>0.12</v>
      </c>
      <c r="U681" s="54" t="n">
        <v>0</v>
      </c>
      <c r="V681" s="52" t="inlineStr">
        <is>
          <t>Yes</t>
        </is>
      </c>
      <c r="W681" s="52" t="inlineStr">
        <is>
          <t>Yes</t>
        </is>
      </c>
      <c r="X681" s="52" t="inlineStr">
        <is>
          <t>-</t>
        </is>
      </c>
      <c r="Y681" s="52" t="inlineStr">
        <is>
          <t>Shrub clump</t>
        </is>
      </c>
    </row>
    <row r="682" outlineLevel="1">
      <c r="A682" s="52" t="inlineStr">
        <is>
          <t>ENV-554</t>
        </is>
      </c>
      <c r="B682" s="52" t="inlineStr">
        <is>
          <t>Environment</t>
        </is>
      </c>
      <c r="C682" s="59" t="inlineStr">
        <is>
          <t>Sphere</t>
        </is>
      </c>
      <c r="D682" s="62" t="inlineStr">
        <is>
          <t>Bush</t>
        </is>
      </c>
      <c r="E682" s="52" t="inlineStr">
        <is>
          <t>ENV-548</t>
        </is>
      </c>
      <c r="F682" s="52" t="n">
        <v>3</v>
      </c>
      <c r="G682" s="54" t="n">
        <v>0.505963326</v>
      </c>
      <c r="H682" s="54" t="n">
        <v>0.354174316</v>
      </c>
      <c r="I682" s="54" t="n">
        <v>0.505963326</v>
      </c>
      <c r="J682" s="54" t="n">
        <v>0</v>
      </c>
      <c r="K682" s="54" t="n">
        <v>267.187683</v>
      </c>
      <c r="L682" s="54" t="n">
        <v>0</v>
      </c>
      <c r="M682" s="54" t="n">
        <v>0.0367363952</v>
      </c>
      <c r="N682" s="54" t="n">
        <v>0.209027469</v>
      </c>
      <c r="O682" s="54" t="n">
        <v>0.0595956668</v>
      </c>
      <c r="P682" s="52" t="inlineStr">
        <is>
          <t>Gouraud</t>
        </is>
      </c>
      <c r="Q682" s="52" t="inlineStr">
        <is>
          <t>Foliage</t>
        </is>
      </c>
      <c r="R682" s="54" t="n">
        <v>0.7</v>
      </c>
      <c r="S682" s="54" t="n">
        <v>0</v>
      </c>
      <c r="T682" s="54" t="n">
        <v>0.12</v>
      </c>
      <c r="U682" s="54" t="n">
        <v>0</v>
      </c>
      <c r="V682" s="52" t="inlineStr">
        <is>
          <t>Yes</t>
        </is>
      </c>
      <c r="W682" s="52" t="inlineStr">
        <is>
          <t>Yes</t>
        </is>
      </c>
      <c r="X682" s="52" t="inlineStr">
        <is>
          <t>-</t>
        </is>
      </c>
      <c r="Y682" s="52" t="inlineStr">
        <is>
          <t>Shrub clump</t>
        </is>
      </c>
    </row>
    <row r="683" outlineLevel="1">
      <c r="A683" s="52" t="inlineStr">
        <is>
          <t>ENV-555</t>
        </is>
      </c>
      <c r="B683" s="52" t="inlineStr">
        <is>
          <t>Environment</t>
        </is>
      </c>
      <c r="C683" s="53" t="inlineStr">
        <is>
          <t>Group</t>
        </is>
      </c>
      <c r="D683" s="60" t="inlineStr">
        <is>
          <t>Bush</t>
        </is>
      </c>
      <c r="E683" s="52" t="inlineStr">
        <is>
          <t>ENV-540</t>
        </is>
      </c>
      <c r="F683" s="52" t="n">
        <v>2</v>
      </c>
      <c r="G683" s="54" t="n">
        <v>1</v>
      </c>
      <c r="H683" s="54" t="n">
        <v>1</v>
      </c>
      <c r="I683" s="54" t="n">
        <v>1</v>
      </c>
      <c r="J683" s="54" t="n">
        <v>0</v>
      </c>
      <c r="K683" s="54" t="n">
        <v>120</v>
      </c>
      <c r="L683" s="54" t="n">
        <v>0</v>
      </c>
      <c r="M683" s="54" t="n">
        <v>-1</v>
      </c>
      <c r="N683" s="54" t="n">
        <v>-0.10927476</v>
      </c>
      <c r="O683" s="54" t="n">
        <v>-7.5999999</v>
      </c>
      <c r="P683" s="52" t="inlineStr">
        <is>
          <t>-</t>
        </is>
      </c>
      <c r="Q683" s="52" t="inlineStr">
        <is>
          <t>Plain</t>
        </is>
      </c>
      <c r="R683" s="54" t="n">
        <v>0.5</v>
      </c>
      <c r="S683" s="54" t="n">
        <v>0</v>
      </c>
      <c r="T683" s="54" t="n">
        <v>0.2</v>
      </c>
      <c r="U683" s="54" t="n">
        <v>0</v>
      </c>
      <c r="V683" s="52" t="inlineStr">
        <is>
          <t>No</t>
        </is>
      </c>
      <c r="W683" s="52" t="inlineStr">
        <is>
          <t>Yes</t>
        </is>
      </c>
      <c r="X683" s="52" t="inlineStr">
        <is>
          <t>-</t>
        </is>
      </c>
      <c r="Y683" s="52" t="inlineStr">
        <is>
          <t>Bush = cluster of flattened spheres</t>
        </is>
      </c>
    </row>
    <row r="684" outlineLevel="1">
      <c r="A684" s="52" t="inlineStr">
        <is>
          <t>ENV-556</t>
        </is>
      </c>
      <c r="B684" s="52" t="inlineStr">
        <is>
          <t>Environment</t>
        </is>
      </c>
      <c r="C684" s="59" t="inlineStr">
        <is>
          <t>Sphere</t>
        </is>
      </c>
      <c r="D684" s="62" t="inlineStr">
        <is>
          <t>Bush</t>
        </is>
      </c>
      <c r="E684" s="52" t="inlineStr">
        <is>
          <t>ENV-555</t>
        </is>
      </c>
      <c r="F684" s="52" t="n">
        <v>3</v>
      </c>
      <c r="G684" s="54" t="n">
        <v>0.814619243</v>
      </c>
      <c r="H684" s="54" t="n">
        <v>0.570233464</v>
      </c>
      <c r="I684" s="54" t="n">
        <v>0.814619243</v>
      </c>
      <c r="J684" s="54" t="n">
        <v>0</v>
      </c>
      <c r="K684" s="54" t="n">
        <v>177.942825</v>
      </c>
      <c r="L684" s="54" t="n">
        <v>0</v>
      </c>
      <c r="M684" s="54" t="n">
        <v>0.0200472567</v>
      </c>
      <c r="N684" s="54" t="n">
        <v>0.301344097</v>
      </c>
      <c r="O684" s="54" t="n">
        <v>-0.0395518653</v>
      </c>
      <c r="P684" s="52" t="inlineStr">
        <is>
          <t>Gouraud</t>
        </is>
      </c>
      <c r="Q684" s="52" t="inlineStr">
        <is>
          <t>Foliage</t>
        </is>
      </c>
      <c r="R684" s="54" t="n">
        <v>0.7</v>
      </c>
      <c r="S684" s="54" t="n">
        <v>0</v>
      </c>
      <c r="T684" s="54" t="n">
        <v>0.12</v>
      </c>
      <c r="U684" s="54" t="n">
        <v>0</v>
      </c>
      <c r="V684" s="52" t="inlineStr">
        <is>
          <t>Yes</t>
        </is>
      </c>
      <c r="W684" s="52" t="inlineStr">
        <is>
          <t>Yes</t>
        </is>
      </c>
      <c r="X684" s="52" t="inlineStr">
        <is>
          <t>-</t>
        </is>
      </c>
      <c r="Y684" s="52" t="inlineStr">
        <is>
          <t>Shrub clump</t>
        </is>
      </c>
    </row>
    <row r="685" outlineLevel="1">
      <c r="A685" s="52" t="inlineStr">
        <is>
          <t>ENV-557</t>
        </is>
      </c>
      <c r="B685" s="52" t="inlineStr">
        <is>
          <t>Environment</t>
        </is>
      </c>
      <c r="C685" s="59" t="inlineStr">
        <is>
          <t>Sphere</t>
        </is>
      </c>
      <c r="D685" s="62" t="inlineStr">
        <is>
          <t>Bush</t>
        </is>
      </c>
      <c r="E685" s="52" t="inlineStr">
        <is>
          <t>ENV-555</t>
        </is>
      </c>
      <c r="F685" s="52" t="n">
        <v>3</v>
      </c>
      <c r="G685" s="54" t="n">
        <v>0.691734195</v>
      </c>
      <c r="H685" s="54" t="n">
        <v>0.484213918</v>
      </c>
      <c r="I685" s="54" t="n">
        <v>0.691734195</v>
      </c>
      <c r="J685" s="54" t="n">
        <v>0</v>
      </c>
      <c r="K685" s="54" t="n">
        <v>169.770691</v>
      </c>
      <c r="L685" s="54" t="n">
        <v>0</v>
      </c>
      <c r="M685" s="54" t="n">
        <v>0.009155378679999999</v>
      </c>
      <c r="N685" s="54" t="n">
        <v>0.231619731</v>
      </c>
      <c r="O685" s="54" t="n">
        <v>0.009732506239999999</v>
      </c>
      <c r="P685" s="52" t="inlineStr">
        <is>
          <t>Gouraud</t>
        </is>
      </c>
      <c r="Q685" s="52" t="inlineStr">
        <is>
          <t>Foliage</t>
        </is>
      </c>
      <c r="R685" s="54" t="n">
        <v>0.7</v>
      </c>
      <c r="S685" s="54" t="n">
        <v>0</v>
      </c>
      <c r="T685" s="54" t="n">
        <v>0.12</v>
      </c>
      <c r="U685" s="54" t="n">
        <v>0</v>
      </c>
      <c r="V685" s="52" t="inlineStr">
        <is>
          <t>Yes</t>
        </is>
      </c>
      <c r="W685" s="52" t="inlineStr">
        <is>
          <t>Yes</t>
        </is>
      </c>
      <c r="X685" s="52" t="inlineStr">
        <is>
          <t>-</t>
        </is>
      </c>
      <c r="Y685" s="52" t="inlineStr">
        <is>
          <t>Shrub clump</t>
        </is>
      </c>
    </row>
    <row r="686" outlineLevel="1">
      <c r="A686" s="52" t="inlineStr">
        <is>
          <t>ENV-558</t>
        </is>
      </c>
      <c r="B686" s="52" t="inlineStr">
        <is>
          <t>Environment</t>
        </is>
      </c>
      <c r="C686" s="59" t="inlineStr">
        <is>
          <t>Sphere</t>
        </is>
      </c>
      <c r="D686" s="62" t="inlineStr">
        <is>
          <t>Bush</t>
        </is>
      </c>
      <c r="E686" s="52" t="inlineStr">
        <is>
          <t>ENV-555</t>
        </is>
      </c>
      <c r="F686" s="52" t="n">
        <v>3</v>
      </c>
      <c r="G686" s="54" t="n">
        <v>0.819236755</v>
      </c>
      <c r="H686" s="54" t="n">
        <v>0.573465705</v>
      </c>
      <c r="I686" s="54" t="n">
        <v>0.819236755</v>
      </c>
      <c r="J686" s="54" t="n">
        <v>0</v>
      </c>
      <c r="K686" s="54" t="n">
        <v>177.20932</v>
      </c>
      <c r="L686" s="54" t="n">
        <v>0</v>
      </c>
      <c r="M686" s="54" t="n">
        <v>0.0101201842</v>
      </c>
      <c r="N686" s="54" t="n">
        <v>0.287929296</v>
      </c>
      <c r="O686" s="54" t="n">
        <v>-0.139651477</v>
      </c>
      <c r="P686" s="52" t="inlineStr">
        <is>
          <t>Gouraud</t>
        </is>
      </c>
      <c r="Q686" s="52" t="inlineStr">
        <is>
          <t>Foliage</t>
        </is>
      </c>
      <c r="R686" s="54" t="n">
        <v>0.7</v>
      </c>
      <c r="S686" s="54" t="n">
        <v>0</v>
      </c>
      <c r="T686" s="54" t="n">
        <v>0.12</v>
      </c>
      <c r="U686" s="54" t="n">
        <v>0</v>
      </c>
      <c r="V686" s="52" t="inlineStr">
        <is>
          <t>Yes</t>
        </is>
      </c>
      <c r="W686" s="52" t="inlineStr">
        <is>
          <t>Yes</t>
        </is>
      </c>
      <c r="X686" s="52" t="inlineStr">
        <is>
          <t>-</t>
        </is>
      </c>
      <c r="Y686" s="52" t="inlineStr">
        <is>
          <t>Shrub clump</t>
        </is>
      </c>
    </row>
    <row r="687" outlineLevel="1">
      <c r="A687" s="52" t="inlineStr">
        <is>
          <t>ENV-559</t>
        </is>
      </c>
      <c r="B687" s="52" t="inlineStr">
        <is>
          <t>Environment</t>
        </is>
      </c>
      <c r="C687" s="59" t="inlineStr">
        <is>
          <t>Sphere</t>
        </is>
      </c>
      <c r="D687" s="62" t="inlineStr">
        <is>
          <t>Bush</t>
        </is>
      </c>
      <c r="E687" s="52" t="inlineStr">
        <is>
          <t>ENV-555</t>
        </is>
      </c>
      <c r="F687" s="52" t="n">
        <v>3</v>
      </c>
      <c r="G687" s="54" t="n">
        <v>0.5765989419999999</v>
      </c>
      <c r="H687" s="54" t="n">
        <v>0.40361926</v>
      </c>
      <c r="I687" s="54" t="n">
        <v>0.5765989419999999</v>
      </c>
      <c r="J687" s="54" t="n">
        <v>0</v>
      </c>
      <c r="K687" s="54" t="n">
        <v>220.194382</v>
      </c>
      <c r="L687" s="54" t="n">
        <v>0</v>
      </c>
      <c r="M687" s="54" t="n">
        <v>-0.138846487</v>
      </c>
      <c r="N687" s="54" t="n">
        <v>0.256722122</v>
      </c>
      <c r="O687" s="54" t="n">
        <v>-0.105673715</v>
      </c>
      <c r="P687" s="52" t="inlineStr">
        <is>
          <t>Gouraud</t>
        </is>
      </c>
      <c r="Q687" s="52" t="inlineStr">
        <is>
          <t>Foliage</t>
        </is>
      </c>
      <c r="R687" s="54" t="n">
        <v>0.7</v>
      </c>
      <c r="S687" s="54" t="n">
        <v>0</v>
      </c>
      <c r="T687" s="54" t="n">
        <v>0.12</v>
      </c>
      <c r="U687" s="54" t="n">
        <v>0</v>
      </c>
      <c r="V687" s="52" t="inlineStr">
        <is>
          <t>Yes</t>
        </is>
      </c>
      <c r="W687" s="52" t="inlineStr">
        <is>
          <t>Yes</t>
        </is>
      </c>
      <c r="X687" s="52" t="inlineStr">
        <is>
          <t>-</t>
        </is>
      </c>
      <c r="Y687" s="52" t="inlineStr">
        <is>
          <t>Shrub clump</t>
        </is>
      </c>
    </row>
    <row r="688" outlineLevel="1">
      <c r="A688" s="52" t="inlineStr">
        <is>
          <t>ENV-560</t>
        </is>
      </c>
      <c r="B688" s="52" t="inlineStr">
        <is>
          <t>Environment</t>
        </is>
      </c>
      <c r="C688" s="59" t="inlineStr">
        <is>
          <t>Sphere</t>
        </is>
      </c>
      <c r="D688" s="62" t="inlineStr">
        <is>
          <t>Bush</t>
        </is>
      </c>
      <c r="E688" s="52" t="inlineStr">
        <is>
          <t>ENV-555</t>
        </is>
      </c>
      <c r="F688" s="52" t="n">
        <v>3</v>
      </c>
      <c r="G688" s="54" t="n">
        <v>0.5808084610000001</v>
      </c>
      <c r="H688" s="54" t="n">
        <v>0.406565905</v>
      </c>
      <c r="I688" s="54" t="n">
        <v>0.5808084610000001</v>
      </c>
      <c r="J688" s="54" t="n">
        <v>0</v>
      </c>
      <c r="K688" s="54" t="n">
        <v>204.303406</v>
      </c>
      <c r="L688" s="54" t="n">
        <v>0</v>
      </c>
      <c r="M688" s="54" t="n">
        <v>0.0109247398</v>
      </c>
      <c r="N688" s="54" t="n">
        <v>0.182394147</v>
      </c>
      <c r="O688" s="54" t="n">
        <v>-0.0440428331</v>
      </c>
      <c r="P688" s="52" t="inlineStr">
        <is>
          <t>Gouraud</t>
        </is>
      </c>
      <c r="Q688" s="52" t="inlineStr">
        <is>
          <t>Foliage</t>
        </is>
      </c>
      <c r="R688" s="54" t="n">
        <v>0.7</v>
      </c>
      <c r="S688" s="54" t="n">
        <v>0</v>
      </c>
      <c r="T688" s="54" t="n">
        <v>0.12</v>
      </c>
      <c r="U688" s="54" t="n">
        <v>0</v>
      </c>
      <c r="V688" s="52" t="inlineStr">
        <is>
          <t>Yes</t>
        </is>
      </c>
      <c r="W688" s="52" t="inlineStr">
        <is>
          <t>Yes</t>
        </is>
      </c>
      <c r="X688" s="52" t="inlineStr">
        <is>
          <t>-</t>
        </is>
      </c>
      <c r="Y688" s="52" t="inlineStr">
        <is>
          <t>Shrub clump</t>
        </is>
      </c>
    </row>
    <row r="689" outlineLevel="1">
      <c r="A689" s="52" t="inlineStr">
        <is>
          <t>ENV-561</t>
        </is>
      </c>
      <c r="B689" s="52" t="inlineStr">
        <is>
          <t>Environment</t>
        </is>
      </c>
      <c r="C689" s="59" t="inlineStr">
        <is>
          <t>Sphere</t>
        </is>
      </c>
      <c r="D689" s="62" t="inlineStr">
        <is>
          <t>Bush</t>
        </is>
      </c>
      <c r="E689" s="52" t="inlineStr">
        <is>
          <t>ENV-555</t>
        </is>
      </c>
      <c r="F689" s="52" t="n">
        <v>3</v>
      </c>
      <c r="G689" s="54" t="n">
        <v>0.790396333</v>
      </c>
      <c r="H689" s="54" t="n">
        <v>0.553277433</v>
      </c>
      <c r="I689" s="54" t="n">
        <v>0.790396333</v>
      </c>
      <c r="J689" s="54" t="n">
        <v>0</v>
      </c>
      <c r="K689" s="54" t="n">
        <v>150.293243</v>
      </c>
      <c r="L689" s="54" t="n">
        <v>0</v>
      </c>
      <c r="M689" s="54" t="n">
        <v>0.327158868</v>
      </c>
      <c r="N689" s="54" t="n">
        <v>0.29674226</v>
      </c>
      <c r="O689" s="54" t="n">
        <v>0.0535596684</v>
      </c>
      <c r="P689" s="52" t="inlineStr">
        <is>
          <t>Gouraud</t>
        </is>
      </c>
      <c r="Q689" s="52" t="inlineStr">
        <is>
          <t>Foliage</t>
        </is>
      </c>
      <c r="R689" s="54" t="n">
        <v>0.7</v>
      </c>
      <c r="S689" s="54" t="n">
        <v>0</v>
      </c>
      <c r="T689" s="54" t="n">
        <v>0.12</v>
      </c>
      <c r="U689" s="54" t="n">
        <v>0</v>
      </c>
      <c r="V689" s="52" t="inlineStr">
        <is>
          <t>Yes</t>
        </is>
      </c>
      <c r="W689" s="52" t="inlineStr">
        <is>
          <t>Yes</t>
        </is>
      </c>
      <c r="X689" s="52" t="inlineStr">
        <is>
          <t>-</t>
        </is>
      </c>
      <c r="Y689" s="52" t="inlineStr">
        <is>
          <t>Shrub clump</t>
        </is>
      </c>
    </row>
    <row r="690" outlineLevel="1">
      <c r="A690" s="52" t="inlineStr">
        <is>
          <t>ENV-562</t>
        </is>
      </c>
      <c r="B690" s="52" t="inlineStr">
        <is>
          <t>Environment</t>
        </is>
      </c>
      <c r="C690" s="59" t="inlineStr">
        <is>
          <t>Sphere</t>
        </is>
      </c>
      <c r="D690" s="62" t="inlineStr">
        <is>
          <t>Bush</t>
        </is>
      </c>
      <c r="E690" s="52" t="inlineStr">
        <is>
          <t>ENV-555</t>
        </is>
      </c>
      <c r="F690" s="52" t="n">
        <v>3</v>
      </c>
      <c r="G690" s="54" t="n">
        <v>0.550271153</v>
      </c>
      <c r="H690" s="54" t="n">
        <v>0.385189801</v>
      </c>
      <c r="I690" s="54" t="n">
        <v>0.550271153</v>
      </c>
      <c r="J690" s="54" t="n">
        <v>0</v>
      </c>
      <c r="K690" s="54" t="n">
        <v>178.164856</v>
      </c>
      <c r="L690" s="54" t="n">
        <v>0</v>
      </c>
      <c r="M690" s="54" t="n">
        <v>-0.0845911875</v>
      </c>
      <c r="N690" s="54" t="n">
        <v>0.190735072</v>
      </c>
      <c r="O690" s="54" t="n">
        <v>0.286366314</v>
      </c>
      <c r="P690" s="52" t="inlineStr">
        <is>
          <t>Gouraud</t>
        </is>
      </c>
      <c r="Q690" s="52" t="inlineStr">
        <is>
          <t>Foliage</t>
        </is>
      </c>
      <c r="R690" s="54" t="n">
        <v>0.7</v>
      </c>
      <c r="S690" s="54" t="n">
        <v>0</v>
      </c>
      <c r="T690" s="54" t="n">
        <v>0.12</v>
      </c>
      <c r="U690" s="54" t="n">
        <v>0</v>
      </c>
      <c r="V690" s="52" t="inlineStr">
        <is>
          <t>Yes</t>
        </is>
      </c>
      <c r="W690" s="52" t="inlineStr">
        <is>
          <t>Yes</t>
        </is>
      </c>
      <c r="X690" s="52" t="inlineStr">
        <is>
          <t>-</t>
        </is>
      </c>
      <c r="Y690" s="52" t="inlineStr">
        <is>
          <t>Shrub clump</t>
        </is>
      </c>
    </row>
    <row r="691" outlineLevel="1">
      <c r="A691" s="52" t="inlineStr">
        <is>
          <t>ENV-563</t>
        </is>
      </c>
      <c r="B691" s="52" t="inlineStr">
        <is>
          <t>Environment</t>
        </is>
      </c>
      <c r="C691" s="53" t="inlineStr">
        <is>
          <t>Group</t>
        </is>
      </c>
      <c r="D691" s="60" t="inlineStr">
        <is>
          <t>Bush</t>
        </is>
      </c>
      <c r="E691" s="52" t="inlineStr">
        <is>
          <t>ENV-540</t>
        </is>
      </c>
      <c r="F691" s="52" t="n">
        <v>2</v>
      </c>
      <c r="G691" s="54" t="n">
        <v>1</v>
      </c>
      <c r="H691" s="54" t="n">
        <v>1</v>
      </c>
      <c r="I691" s="54" t="n">
        <v>1</v>
      </c>
      <c r="J691" s="54" t="n">
        <v>0</v>
      </c>
      <c r="K691" s="54" t="n">
        <v>30</v>
      </c>
      <c r="L691" s="54" t="n">
        <v>0</v>
      </c>
      <c r="M691" s="54" t="n">
        <v>5.5</v>
      </c>
      <c r="N691" s="54" t="n">
        <v>0.0531777665</v>
      </c>
      <c r="O691" s="54" t="n">
        <v>-4.5999999</v>
      </c>
      <c r="P691" s="52" t="inlineStr">
        <is>
          <t>-</t>
        </is>
      </c>
      <c r="Q691" s="52" t="inlineStr">
        <is>
          <t>Plain</t>
        </is>
      </c>
      <c r="R691" s="54" t="n">
        <v>0.5</v>
      </c>
      <c r="S691" s="54" t="n">
        <v>0</v>
      </c>
      <c r="T691" s="54" t="n">
        <v>0.2</v>
      </c>
      <c r="U691" s="54" t="n">
        <v>0</v>
      </c>
      <c r="V691" s="52" t="inlineStr">
        <is>
          <t>No</t>
        </is>
      </c>
      <c r="W691" s="52" t="inlineStr">
        <is>
          <t>Yes</t>
        </is>
      </c>
      <c r="X691" s="52" t="inlineStr">
        <is>
          <t>-</t>
        </is>
      </c>
      <c r="Y691" s="52" t="inlineStr">
        <is>
          <t>Bush = cluster of flattened spheres</t>
        </is>
      </c>
    </row>
    <row r="692" outlineLevel="1">
      <c r="A692" s="52" t="inlineStr">
        <is>
          <t>ENV-564</t>
        </is>
      </c>
      <c r="B692" s="52" t="inlineStr">
        <is>
          <t>Environment</t>
        </is>
      </c>
      <c r="C692" s="59" t="inlineStr">
        <is>
          <t>Sphere</t>
        </is>
      </c>
      <c r="D692" s="62" t="inlineStr">
        <is>
          <t>Bush</t>
        </is>
      </c>
      <c r="E692" s="52" t="inlineStr">
        <is>
          <t>ENV-563</t>
        </is>
      </c>
      <c r="F692" s="52" t="n">
        <v>3</v>
      </c>
      <c r="G692" s="54" t="n">
        <v>0.67932117</v>
      </c>
      <c r="H692" s="54" t="n">
        <v>0.475524813</v>
      </c>
      <c r="I692" s="54" t="n">
        <v>0.67932117</v>
      </c>
      <c r="J692" s="54" t="n">
        <v>0</v>
      </c>
      <c r="K692" s="54" t="n">
        <v>262.550903</v>
      </c>
      <c r="L692" s="54" t="n">
        <v>0</v>
      </c>
      <c r="M692" s="54" t="n">
        <v>-0.325025648</v>
      </c>
      <c r="N692" s="54" t="n">
        <v>0.315892428</v>
      </c>
      <c r="O692" s="54" t="n">
        <v>-0.0855219141</v>
      </c>
      <c r="P692" s="52" t="inlineStr">
        <is>
          <t>Gouraud</t>
        </is>
      </c>
      <c r="Q692" s="52" t="inlineStr">
        <is>
          <t>Foliage</t>
        </is>
      </c>
      <c r="R692" s="54" t="n">
        <v>0.7</v>
      </c>
      <c r="S692" s="54" t="n">
        <v>0</v>
      </c>
      <c r="T692" s="54" t="n">
        <v>0.12</v>
      </c>
      <c r="U692" s="54" t="n">
        <v>0</v>
      </c>
      <c r="V692" s="52" t="inlineStr">
        <is>
          <t>Yes</t>
        </is>
      </c>
      <c r="W692" s="52" t="inlineStr">
        <is>
          <t>Yes</t>
        </is>
      </c>
      <c r="X692" s="52" t="inlineStr">
        <is>
          <t>-</t>
        </is>
      </c>
      <c r="Y692" s="52" t="inlineStr">
        <is>
          <t>Shrub clump</t>
        </is>
      </c>
    </row>
    <row r="693" outlineLevel="1">
      <c r="A693" s="52" t="inlineStr">
        <is>
          <t>ENV-565</t>
        </is>
      </c>
      <c r="B693" s="52" t="inlineStr">
        <is>
          <t>Environment</t>
        </is>
      </c>
      <c r="C693" s="59" t="inlineStr">
        <is>
          <t>Sphere</t>
        </is>
      </c>
      <c r="D693" s="62" t="inlineStr">
        <is>
          <t>Bush</t>
        </is>
      </c>
      <c r="E693" s="52" t="inlineStr">
        <is>
          <t>ENV-563</t>
        </is>
      </c>
      <c r="F693" s="52" t="n">
        <v>3</v>
      </c>
      <c r="G693" s="54" t="n">
        <v>0.9274683</v>
      </c>
      <c r="H693" s="54" t="n">
        <v>0.649227798</v>
      </c>
      <c r="I693" s="54" t="n">
        <v>0.9274683</v>
      </c>
      <c r="J693" s="54" t="n">
        <v>0</v>
      </c>
      <c r="K693" s="54" t="n">
        <v>1.02900267</v>
      </c>
      <c r="L693" s="54" t="n">
        <v>0</v>
      </c>
      <c r="M693" s="54" t="n">
        <v>0.0797196478</v>
      </c>
      <c r="N693" s="54" t="n">
        <v>0.343017906</v>
      </c>
      <c r="O693" s="54" t="n">
        <v>-0.164872289</v>
      </c>
      <c r="P693" s="52" t="inlineStr">
        <is>
          <t>Gouraud</t>
        </is>
      </c>
      <c r="Q693" s="52" t="inlineStr">
        <is>
          <t>Foliage</t>
        </is>
      </c>
      <c r="R693" s="54" t="n">
        <v>0.7</v>
      </c>
      <c r="S693" s="54" t="n">
        <v>0</v>
      </c>
      <c r="T693" s="54" t="n">
        <v>0.12</v>
      </c>
      <c r="U693" s="54" t="n">
        <v>0</v>
      </c>
      <c r="V693" s="52" t="inlineStr">
        <is>
          <t>Yes</t>
        </is>
      </c>
      <c r="W693" s="52" t="inlineStr">
        <is>
          <t>Yes</t>
        </is>
      </c>
      <c r="X693" s="52" t="inlineStr">
        <is>
          <t>-</t>
        </is>
      </c>
      <c r="Y693" s="52" t="inlineStr">
        <is>
          <t>Shrub clump</t>
        </is>
      </c>
    </row>
    <row r="694" outlineLevel="1">
      <c r="A694" s="52" t="inlineStr">
        <is>
          <t>ENV-566</t>
        </is>
      </c>
      <c r="B694" s="52" t="inlineStr">
        <is>
          <t>Environment</t>
        </is>
      </c>
      <c r="C694" s="59" t="inlineStr">
        <is>
          <t>Sphere</t>
        </is>
      </c>
      <c r="D694" s="62" t="inlineStr">
        <is>
          <t>Bush</t>
        </is>
      </c>
      <c r="E694" s="52" t="inlineStr">
        <is>
          <t>ENV-563</t>
        </is>
      </c>
      <c r="F694" s="52" t="n">
        <v>3</v>
      </c>
      <c r="G694" s="54" t="n">
        <v>1.02526581</v>
      </c>
      <c r="H694" s="54" t="n">
        <v>0.717686057</v>
      </c>
      <c r="I694" s="54" t="n">
        <v>1.02526581</v>
      </c>
      <c r="J694" s="54" t="n">
        <v>0</v>
      </c>
      <c r="K694" s="54" t="n">
        <v>127.106041</v>
      </c>
      <c r="L694" s="54" t="n">
        <v>0</v>
      </c>
      <c r="M694" s="54" t="n">
        <v>0.0606592298</v>
      </c>
      <c r="N694" s="54" t="n">
        <v>0.321758479</v>
      </c>
      <c r="O694" s="54" t="n">
        <v>0.0498463288</v>
      </c>
      <c r="P694" s="52" t="inlineStr">
        <is>
          <t>Gouraud</t>
        </is>
      </c>
      <c r="Q694" s="52" t="inlineStr">
        <is>
          <t>Foliage</t>
        </is>
      </c>
      <c r="R694" s="54" t="n">
        <v>0.7</v>
      </c>
      <c r="S694" s="54" t="n">
        <v>0</v>
      </c>
      <c r="T694" s="54" t="n">
        <v>0.12</v>
      </c>
      <c r="U694" s="54" t="n">
        <v>0</v>
      </c>
      <c r="V694" s="52" t="inlineStr">
        <is>
          <t>Yes</t>
        </is>
      </c>
      <c r="W694" s="52" t="inlineStr">
        <is>
          <t>Yes</t>
        </is>
      </c>
      <c r="X694" s="52" t="inlineStr">
        <is>
          <t>-</t>
        </is>
      </c>
      <c r="Y694" s="52" t="inlineStr">
        <is>
          <t>Shrub clump</t>
        </is>
      </c>
    </row>
    <row r="695" outlineLevel="1">
      <c r="A695" s="52" t="inlineStr">
        <is>
          <t>ENV-567</t>
        </is>
      </c>
      <c r="B695" s="52" t="inlineStr">
        <is>
          <t>Environment</t>
        </is>
      </c>
      <c r="C695" s="59" t="inlineStr">
        <is>
          <t>Sphere</t>
        </is>
      </c>
      <c r="D695" s="62" t="inlineStr">
        <is>
          <t>Bush</t>
        </is>
      </c>
      <c r="E695" s="52" t="inlineStr">
        <is>
          <t>ENV-563</t>
        </is>
      </c>
      <c r="F695" s="52" t="n">
        <v>3</v>
      </c>
      <c r="G695" s="54" t="n">
        <v>0.994992375</v>
      </c>
      <c r="H695" s="54" t="n">
        <v>0.696494639</v>
      </c>
      <c r="I695" s="54" t="n">
        <v>0.994992375</v>
      </c>
      <c r="J695" s="54" t="n">
        <v>0</v>
      </c>
      <c r="K695" s="54" t="n">
        <v>275.912933</v>
      </c>
      <c r="L695" s="54" t="n">
        <v>0</v>
      </c>
      <c r="M695" s="54" t="n">
        <v>0.0601576939</v>
      </c>
      <c r="N695" s="54" t="n">
        <v>0.376307487</v>
      </c>
      <c r="O695" s="54" t="n">
        <v>0.0298970006</v>
      </c>
      <c r="P695" s="52" t="inlineStr">
        <is>
          <t>Gouraud</t>
        </is>
      </c>
      <c r="Q695" s="52" t="inlineStr">
        <is>
          <t>Foliage</t>
        </is>
      </c>
      <c r="R695" s="54" t="n">
        <v>0.7</v>
      </c>
      <c r="S695" s="54" t="n">
        <v>0</v>
      </c>
      <c r="T695" s="54" t="n">
        <v>0.12</v>
      </c>
      <c r="U695" s="54" t="n">
        <v>0</v>
      </c>
      <c r="V695" s="52" t="inlineStr">
        <is>
          <t>Yes</t>
        </is>
      </c>
      <c r="W695" s="52" t="inlineStr">
        <is>
          <t>Yes</t>
        </is>
      </c>
      <c r="X695" s="52" t="inlineStr">
        <is>
          <t>-</t>
        </is>
      </c>
      <c r="Y695" s="52" t="inlineStr">
        <is>
          <t>Shrub clump</t>
        </is>
      </c>
    </row>
    <row r="696" outlineLevel="1">
      <c r="A696" s="52" t="inlineStr">
        <is>
          <t>ENV-568</t>
        </is>
      </c>
      <c r="B696" s="52" t="inlineStr">
        <is>
          <t>Environment</t>
        </is>
      </c>
      <c r="C696" s="59" t="inlineStr">
        <is>
          <t>Sphere</t>
        </is>
      </c>
      <c r="D696" s="62" t="inlineStr">
        <is>
          <t>Bush</t>
        </is>
      </c>
      <c r="E696" s="52" t="inlineStr">
        <is>
          <t>ENV-563</t>
        </is>
      </c>
      <c r="F696" s="52" t="n">
        <v>3</v>
      </c>
      <c r="G696" s="54" t="n">
        <v>0.81956321</v>
      </c>
      <c r="H696" s="54" t="n">
        <v>0.573694229</v>
      </c>
      <c r="I696" s="54" t="n">
        <v>0.81956321</v>
      </c>
      <c r="J696" s="54" t="n">
        <v>0</v>
      </c>
      <c r="K696" s="54" t="n">
        <v>63.1511536</v>
      </c>
      <c r="L696" s="54" t="n">
        <v>0</v>
      </c>
      <c r="M696" s="54" t="n">
        <v>-0.144914195</v>
      </c>
      <c r="N696" s="54" t="n">
        <v>0.256133467</v>
      </c>
      <c r="O696" s="54" t="n">
        <v>0.05142067</v>
      </c>
      <c r="P696" s="52" t="inlineStr">
        <is>
          <t>Gouraud</t>
        </is>
      </c>
      <c r="Q696" s="52" t="inlineStr">
        <is>
          <t>Foliage</t>
        </is>
      </c>
      <c r="R696" s="54" t="n">
        <v>0.7</v>
      </c>
      <c r="S696" s="54" t="n">
        <v>0</v>
      </c>
      <c r="T696" s="54" t="n">
        <v>0.12</v>
      </c>
      <c r="U696" s="54" t="n">
        <v>0</v>
      </c>
      <c r="V696" s="52" t="inlineStr">
        <is>
          <t>Yes</t>
        </is>
      </c>
      <c r="W696" s="52" t="inlineStr">
        <is>
          <t>Yes</t>
        </is>
      </c>
      <c r="X696" s="52" t="inlineStr">
        <is>
          <t>-</t>
        </is>
      </c>
      <c r="Y696" s="52" t="inlineStr">
        <is>
          <t>Shrub clump</t>
        </is>
      </c>
    </row>
    <row r="697" outlineLevel="1">
      <c r="A697" s="52" t="inlineStr">
        <is>
          <t>ENV-569</t>
        </is>
      </c>
      <c r="B697" s="52" t="inlineStr">
        <is>
          <t>Environment</t>
        </is>
      </c>
      <c r="C697" s="59" t="inlineStr">
        <is>
          <t>Sphere</t>
        </is>
      </c>
      <c r="D697" s="62" t="inlineStr">
        <is>
          <t>Bush</t>
        </is>
      </c>
      <c r="E697" s="52" t="inlineStr">
        <is>
          <t>ENV-563</t>
        </is>
      </c>
      <c r="F697" s="52" t="n">
        <v>3</v>
      </c>
      <c r="G697" s="54" t="n">
        <v>0.7527953979999999</v>
      </c>
      <c r="H697" s="54" t="n">
        <v>0.526956797</v>
      </c>
      <c r="I697" s="54" t="n">
        <v>0.7527953979999999</v>
      </c>
      <c r="J697" s="54" t="n">
        <v>0</v>
      </c>
      <c r="K697" s="54" t="n">
        <v>41.7280273</v>
      </c>
      <c r="L697" s="54" t="n">
        <v>0</v>
      </c>
      <c r="M697" s="54" t="n">
        <v>0.16490148</v>
      </c>
      <c r="N697" s="54" t="n">
        <v>0.307065517</v>
      </c>
      <c r="O697" s="54" t="n">
        <v>0.00877947081</v>
      </c>
      <c r="P697" s="52" t="inlineStr">
        <is>
          <t>Gouraud</t>
        </is>
      </c>
      <c r="Q697" s="52" t="inlineStr">
        <is>
          <t>Foliage</t>
        </is>
      </c>
      <c r="R697" s="54" t="n">
        <v>0.7</v>
      </c>
      <c r="S697" s="54" t="n">
        <v>0</v>
      </c>
      <c r="T697" s="54" t="n">
        <v>0.12</v>
      </c>
      <c r="U697" s="54" t="n">
        <v>0</v>
      </c>
      <c r="V697" s="52" t="inlineStr">
        <is>
          <t>Yes</t>
        </is>
      </c>
      <c r="W697" s="52" t="inlineStr">
        <is>
          <t>Yes</t>
        </is>
      </c>
      <c r="X697" s="52" t="inlineStr">
        <is>
          <t>-</t>
        </is>
      </c>
      <c r="Y697" s="52" t="inlineStr">
        <is>
          <t>Shrub clump</t>
        </is>
      </c>
    </row>
    <row r="698" outlineLevel="1">
      <c r="A698" s="52" t="inlineStr">
        <is>
          <t>ENV-570</t>
        </is>
      </c>
      <c r="B698" s="52" t="inlineStr">
        <is>
          <t>Environment</t>
        </is>
      </c>
      <c r="C698" s="59" t="inlineStr">
        <is>
          <t>Sphere</t>
        </is>
      </c>
      <c r="D698" s="62" t="inlineStr">
        <is>
          <t>Bush</t>
        </is>
      </c>
      <c r="E698" s="52" t="inlineStr">
        <is>
          <t>ENV-563</t>
        </is>
      </c>
      <c r="F698" s="52" t="n">
        <v>3</v>
      </c>
      <c r="G698" s="54" t="n">
        <v>0.983724117</v>
      </c>
      <c r="H698" s="54" t="n">
        <v>0.688606858</v>
      </c>
      <c r="I698" s="54" t="n">
        <v>0.983724117</v>
      </c>
      <c r="J698" s="54" t="n">
        <v>0</v>
      </c>
      <c r="K698" s="54" t="n">
        <v>71.46426390000001</v>
      </c>
      <c r="L698" s="54" t="n">
        <v>0</v>
      </c>
      <c r="M698" s="54" t="n">
        <v>-0.110980913</v>
      </c>
      <c r="N698" s="54" t="n">
        <v>0.379417241</v>
      </c>
      <c r="O698" s="54" t="n">
        <v>0.275039434</v>
      </c>
      <c r="P698" s="52" t="inlineStr">
        <is>
          <t>Gouraud</t>
        </is>
      </c>
      <c r="Q698" s="52" t="inlineStr">
        <is>
          <t>Foliage</t>
        </is>
      </c>
      <c r="R698" s="54" t="n">
        <v>0.7</v>
      </c>
      <c r="S698" s="54" t="n">
        <v>0</v>
      </c>
      <c r="T698" s="54" t="n">
        <v>0.12</v>
      </c>
      <c r="U698" s="54" t="n">
        <v>0</v>
      </c>
      <c r="V698" s="52" t="inlineStr">
        <is>
          <t>Yes</t>
        </is>
      </c>
      <c r="W698" s="52" t="inlineStr">
        <is>
          <t>Yes</t>
        </is>
      </c>
      <c r="X698" s="52" t="inlineStr">
        <is>
          <t>-</t>
        </is>
      </c>
      <c r="Y698" s="52" t="inlineStr">
        <is>
          <t>Shrub clump</t>
        </is>
      </c>
    </row>
    <row r="699" outlineLevel="1">
      <c r="A699" s="52" t="inlineStr">
        <is>
          <t>ENV-571</t>
        </is>
      </c>
      <c r="B699" s="52" t="inlineStr">
        <is>
          <t>Environment</t>
        </is>
      </c>
      <c r="C699" s="53" t="inlineStr">
        <is>
          <t>Group</t>
        </is>
      </c>
      <c r="D699" s="60" t="inlineStr">
        <is>
          <t>Bush</t>
        </is>
      </c>
      <c r="E699" s="52" t="inlineStr">
        <is>
          <t>ENV-540</t>
        </is>
      </c>
      <c r="F699" s="52" t="n">
        <v>2</v>
      </c>
      <c r="G699" s="54" t="n">
        <v>1</v>
      </c>
      <c r="H699" s="54" t="n">
        <v>1</v>
      </c>
      <c r="I699" s="54" t="n">
        <v>1</v>
      </c>
      <c r="J699" s="54" t="n">
        <v>0</v>
      </c>
      <c r="K699" s="54" t="n">
        <v>80</v>
      </c>
      <c r="L699" s="54" t="n">
        <v>0</v>
      </c>
      <c r="M699" s="54" t="n">
        <v>10.5</v>
      </c>
      <c r="N699" s="54" t="n">
        <v>-0.0752651617</v>
      </c>
      <c r="O699" s="54" t="n">
        <v>-5.5999999</v>
      </c>
      <c r="P699" s="52" t="inlineStr">
        <is>
          <t>-</t>
        </is>
      </c>
      <c r="Q699" s="52" t="inlineStr">
        <is>
          <t>Plain</t>
        </is>
      </c>
      <c r="R699" s="54" t="n">
        <v>0.5</v>
      </c>
      <c r="S699" s="54" t="n">
        <v>0</v>
      </c>
      <c r="T699" s="54" t="n">
        <v>0.2</v>
      </c>
      <c r="U699" s="54" t="n">
        <v>0</v>
      </c>
      <c r="V699" s="52" t="inlineStr">
        <is>
          <t>No</t>
        </is>
      </c>
      <c r="W699" s="52" t="inlineStr">
        <is>
          <t>Yes</t>
        </is>
      </c>
      <c r="X699" s="52" t="inlineStr">
        <is>
          <t>-</t>
        </is>
      </c>
      <c r="Y699" s="52" t="inlineStr">
        <is>
          <t>Bush = cluster of flattened spheres</t>
        </is>
      </c>
    </row>
    <row r="700" outlineLevel="1">
      <c r="A700" s="52" t="inlineStr">
        <is>
          <t>ENV-572</t>
        </is>
      </c>
      <c r="B700" s="52" t="inlineStr">
        <is>
          <t>Environment</t>
        </is>
      </c>
      <c r="C700" s="59" t="inlineStr">
        <is>
          <t>Sphere</t>
        </is>
      </c>
      <c r="D700" s="62" t="inlineStr">
        <is>
          <t>Bush</t>
        </is>
      </c>
      <c r="E700" s="52" t="inlineStr">
        <is>
          <t>ENV-571</t>
        </is>
      </c>
      <c r="F700" s="52" t="n">
        <v>3</v>
      </c>
      <c r="G700" s="54" t="n">
        <v>0.845892489</v>
      </c>
      <c r="H700" s="54" t="n">
        <v>0.59212476</v>
      </c>
      <c r="I700" s="54" t="n">
        <v>0.845892489</v>
      </c>
      <c r="J700" s="54" t="n">
        <v>0</v>
      </c>
      <c r="K700" s="54" t="n">
        <v>38.716423</v>
      </c>
      <c r="L700" s="54" t="n">
        <v>0</v>
      </c>
      <c r="M700" s="54" t="n">
        <v>0.136181161</v>
      </c>
      <c r="N700" s="54" t="n">
        <v>0.237684637</v>
      </c>
      <c r="O700" s="54" t="n">
        <v>0.0186012797</v>
      </c>
      <c r="P700" s="52" t="inlineStr">
        <is>
          <t>Gouraud</t>
        </is>
      </c>
      <c r="Q700" s="52" t="inlineStr">
        <is>
          <t>Foliage</t>
        </is>
      </c>
      <c r="R700" s="54" t="n">
        <v>0.7</v>
      </c>
      <c r="S700" s="54" t="n">
        <v>0</v>
      </c>
      <c r="T700" s="54" t="n">
        <v>0.12</v>
      </c>
      <c r="U700" s="54" t="n">
        <v>0</v>
      </c>
      <c r="V700" s="52" t="inlineStr">
        <is>
          <t>Yes</t>
        </is>
      </c>
      <c r="W700" s="52" t="inlineStr">
        <is>
          <t>Yes</t>
        </is>
      </c>
      <c r="X700" s="52" t="inlineStr">
        <is>
          <t>-</t>
        </is>
      </c>
      <c r="Y700" s="52" t="inlineStr">
        <is>
          <t>Shrub clump</t>
        </is>
      </c>
    </row>
    <row r="701" outlineLevel="1">
      <c r="A701" s="52" t="inlineStr">
        <is>
          <t>ENV-573</t>
        </is>
      </c>
      <c r="B701" s="52" t="inlineStr">
        <is>
          <t>Environment</t>
        </is>
      </c>
      <c r="C701" s="59" t="inlineStr">
        <is>
          <t>Sphere</t>
        </is>
      </c>
      <c r="D701" s="62" t="inlineStr">
        <is>
          <t>Bush</t>
        </is>
      </c>
      <c r="E701" s="52" t="inlineStr">
        <is>
          <t>ENV-571</t>
        </is>
      </c>
      <c r="F701" s="52" t="n">
        <v>3</v>
      </c>
      <c r="G701" s="54" t="n">
        <v>0.807034075</v>
      </c>
      <c r="H701" s="54" t="n">
        <v>0.564923823</v>
      </c>
      <c r="I701" s="54" t="n">
        <v>0.807034075</v>
      </c>
      <c r="J701" s="54" t="n">
        <v>0</v>
      </c>
      <c r="K701" s="54" t="n">
        <v>62.2366905</v>
      </c>
      <c r="L701" s="54" t="n">
        <v>0</v>
      </c>
      <c r="M701" s="54" t="n">
        <v>-0.0751878321</v>
      </c>
      <c r="N701" s="54" t="n">
        <v>0.239532292</v>
      </c>
      <c r="O701" s="54" t="n">
        <v>-0.104014583</v>
      </c>
      <c r="P701" s="52" t="inlineStr">
        <is>
          <t>Gouraud</t>
        </is>
      </c>
      <c r="Q701" s="52" t="inlineStr">
        <is>
          <t>Foliage</t>
        </is>
      </c>
      <c r="R701" s="54" t="n">
        <v>0.7</v>
      </c>
      <c r="S701" s="54" t="n">
        <v>0</v>
      </c>
      <c r="T701" s="54" t="n">
        <v>0.12</v>
      </c>
      <c r="U701" s="54" t="n">
        <v>0</v>
      </c>
      <c r="V701" s="52" t="inlineStr">
        <is>
          <t>Yes</t>
        </is>
      </c>
      <c r="W701" s="52" t="inlineStr">
        <is>
          <t>Yes</t>
        </is>
      </c>
      <c r="X701" s="52" t="inlineStr">
        <is>
          <t>-</t>
        </is>
      </c>
      <c r="Y701" s="52" t="inlineStr">
        <is>
          <t>Shrub clump</t>
        </is>
      </c>
    </row>
    <row r="702" outlineLevel="1">
      <c r="A702" s="52" t="inlineStr">
        <is>
          <t>ENV-574</t>
        </is>
      </c>
      <c r="B702" s="52" t="inlineStr">
        <is>
          <t>Environment</t>
        </is>
      </c>
      <c r="C702" s="59" t="inlineStr">
        <is>
          <t>Sphere</t>
        </is>
      </c>
      <c r="D702" s="62" t="inlineStr">
        <is>
          <t>Bush</t>
        </is>
      </c>
      <c r="E702" s="52" t="inlineStr">
        <is>
          <t>ENV-571</t>
        </is>
      </c>
      <c r="F702" s="52" t="n">
        <v>3</v>
      </c>
      <c r="G702" s="54" t="n">
        <v>0.572203338</v>
      </c>
      <c r="H702" s="54" t="n">
        <v>0.400542319</v>
      </c>
      <c r="I702" s="54" t="n">
        <v>0.572203338</v>
      </c>
      <c r="J702" s="54" t="n">
        <v>0</v>
      </c>
      <c r="K702" s="54" t="n">
        <v>196.536575</v>
      </c>
      <c r="L702" s="54" t="n">
        <v>0</v>
      </c>
      <c r="M702" s="54" t="n">
        <v>0.0889900401</v>
      </c>
      <c r="N702" s="54" t="n">
        <v>0.259241968</v>
      </c>
      <c r="O702" s="54" t="n">
        <v>-0.0929268971</v>
      </c>
      <c r="P702" s="52" t="inlineStr">
        <is>
          <t>Gouraud</t>
        </is>
      </c>
      <c r="Q702" s="52" t="inlineStr">
        <is>
          <t>Foliage</t>
        </is>
      </c>
      <c r="R702" s="54" t="n">
        <v>0.7</v>
      </c>
      <c r="S702" s="54" t="n">
        <v>0</v>
      </c>
      <c r="T702" s="54" t="n">
        <v>0.12</v>
      </c>
      <c r="U702" s="54" t="n">
        <v>0</v>
      </c>
      <c r="V702" s="52" t="inlineStr">
        <is>
          <t>Yes</t>
        </is>
      </c>
      <c r="W702" s="52" t="inlineStr">
        <is>
          <t>Yes</t>
        </is>
      </c>
      <c r="X702" s="52" t="inlineStr">
        <is>
          <t>-</t>
        </is>
      </c>
      <c r="Y702" s="52" t="inlineStr">
        <is>
          <t>Shrub clump</t>
        </is>
      </c>
    </row>
    <row r="703" outlineLevel="1">
      <c r="A703" s="52" t="inlineStr">
        <is>
          <t>ENV-575</t>
        </is>
      </c>
      <c r="B703" s="52" t="inlineStr">
        <is>
          <t>Environment</t>
        </is>
      </c>
      <c r="C703" s="59" t="inlineStr">
        <is>
          <t>Sphere</t>
        </is>
      </c>
      <c r="D703" s="62" t="inlineStr">
        <is>
          <t>Bush</t>
        </is>
      </c>
      <c r="E703" s="52" t="inlineStr">
        <is>
          <t>ENV-571</t>
        </is>
      </c>
      <c r="F703" s="52" t="n">
        <v>3</v>
      </c>
      <c r="G703" s="54" t="n">
        <v>0.513493776</v>
      </c>
      <c r="H703" s="54" t="n">
        <v>0.359445632</v>
      </c>
      <c r="I703" s="54" t="n">
        <v>0.513493776</v>
      </c>
      <c r="J703" s="54" t="n">
        <v>0</v>
      </c>
      <c r="K703" s="54" t="n">
        <v>13.8247919</v>
      </c>
      <c r="L703" s="54" t="n">
        <v>0</v>
      </c>
      <c r="M703" s="54" t="n">
        <v>-0.103300177</v>
      </c>
      <c r="N703" s="54" t="n">
        <v>0.20279561</v>
      </c>
      <c r="O703" s="54" t="n">
        <v>-0.135464728</v>
      </c>
      <c r="P703" s="52" t="inlineStr">
        <is>
          <t>Gouraud</t>
        </is>
      </c>
      <c r="Q703" s="52" t="inlineStr">
        <is>
          <t>Foliage</t>
        </is>
      </c>
      <c r="R703" s="54" t="n">
        <v>0.7</v>
      </c>
      <c r="S703" s="54" t="n">
        <v>0</v>
      </c>
      <c r="T703" s="54" t="n">
        <v>0.12</v>
      </c>
      <c r="U703" s="54" t="n">
        <v>0</v>
      </c>
      <c r="V703" s="52" t="inlineStr">
        <is>
          <t>Yes</t>
        </is>
      </c>
      <c r="W703" s="52" t="inlineStr">
        <is>
          <t>Yes</t>
        </is>
      </c>
      <c r="X703" s="52" t="inlineStr">
        <is>
          <t>-</t>
        </is>
      </c>
      <c r="Y703" s="52" t="inlineStr">
        <is>
          <t>Shrub clump</t>
        </is>
      </c>
    </row>
    <row r="704" outlineLevel="1">
      <c r="A704" s="52" t="inlineStr">
        <is>
          <t>ENV-576</t>
        </is>
      </c>
      <c r="B704" s="52" t="inlineStr">
        <is>
          <t>Environment</t>
        </is>
      </c>
      <c r="C704" s="59" t="inlineStr">
        <is>
          <t>Sphere</t>
        </is>
      </c>
      <c r="D704" s="62" t="inlineStr">
        <is>
          <t>Bush</t>
        </is>
      </c>
      <c r="E704" s="52" t="inlineStr">
        <is>
          <t>ENV-571</t>
        </is>
      </c>
      <c r="F704" s="52" t="n">
        <v>3</v>
      </c>
      <c r="G704" s="54" t="n">
        <v>0.7304357889999999</v>
      </c>
      <c r="H704" s="54" t="n">
        <v>0.511305034</v>
      </c>
      <c r="I704" s="54" t="n">
        <v>0.7304357889999999</v>
      </c>
      <c r="J704" s="54" t="n">
        <v>0</v>
      </c>
      <c r="K704" s="54" t="n">
        <v>252.952484</v>
      </c>
      <c r="L704" s="54" t="n">
        <v>0</v>
      </c>
      <c r="M704" s="54" t="n">
        <v>-0.0494254231</v>
      </c>
      <c r="N704" s="54" t="n">
        <v>0.227956012</v>
      </c>
      <c r="O704" s="54" t="n">
        <v>-0.07696921380000001</v>
      </c>
      <c r="P704" s="52" t="inlineStr">
        <is>
          <t>Gouraud</t>
        </is>
      </c>
      <c r="Q704" s="52" t="inlineStr">
        <is>
          <t>Foliage</t>
        </is>
      </c>
      <c r="R704" s="54" t="n">
        <v>0.7</v>
      </c>
      <c r="S704" s="54" t="n">
        <v>0</v>
      </c>
      <c r="T704" s="54" t="n">
        <v>0.12</v>
      </c>
      <c r="U704" s="54" t="n">
        <v>0</v>
      </c>
      <c r="V704" s="52" t="inlineStr">
        <is>
          <t>Yes</t>
        </is>
      </c>
      <c r="W704" s="52" t="inlineStr">
        <is>
          <t>Yes</t>
        </is>
      </c>
      <c r="X704" s="52" t="inlineStr">
        <is>
          <t>-</t>
        </is>
      </c>
      <c r="Y704" s="52" t="inlineStr">
        <is>
          <t>Shrub clump</t>
        </is>
      </c>
    </row>
    <row r="705" outlineLevel="1">
      <c r="A705" s="52" t="inlineStr">
        <is>
          <t>ENV-577</t>
        </is>
      </c>
      <c r="B705" s="52" t="inlineStr">
        <is>
          <t>Environment</t>
        </is>
      </c>
      <c r="C705" s="59" t="inlineStr">
        <is>
          <t>Sphere</t>
        </is>
      </c>
      <c r="D705" s="62" t="inlineStr">
        <is>
          <t>Bush</t>
        </is>
      </c>
      <c r="E705" s="52" t="inlineStr">
        <is>
          <t>ENV-571</t>
        </is>
      </c>
      <c r="F705" s="52" t="n">
        <v>3</v>
      </c>
      <c r="G705" s="54" t="n">
        <v>0.5439537169999999</v>
      </c>
      <c r="H705" s="54" t="n">
        <v>0.380767584</v>
      </c>
      <c r="I705" s="54" t="n">
        <v>0.5439537169999999</v>
      </c>
      <c r="J705" s="54" t="n">
        <v>0</v>
      </c>
      <c r="K705" s="54" t="n">
        <v>206.567688</v>
      </c>
      <c r="L705" s="54" t="n">
        <v>0</v>
      </c>
      <c r="M705" s="54" t="n">
        <v>-0.00520753814</v>
      </c>
      <c r="N705" s="54" t="n">
        <v>0.199371919</v>
      </c>
      <c r="O705" s="54" t="n">
        <v>-0.267677307</v>
      </c>
      <c r="P705" s="52" t="inlineStr">
        <is>
          <t>Gouraud</t>
        </is>
      </c>
      <c r="Q705" s="52" t="inlineStr">
        <is>
          <t>Foliage</t>
        </is>
      </c>
      <c r="R705" s="54" t="n">
        <v>0.7</v>
      </c>
      <c r="S705" s="54" t="n">
        <v>0</v>
      </c>
      <c r="T705" s="54" t="n">
        <v>0.12</v>
      </c>
      <c r="U705" s="54" t="n">
        <v>0</v>
      </c>
      <c r="V705" s="52" t="inlineStr">
        <is>
          <t>Yes</t>
        </is>
      </c>
      <c r="W705" s="52" t="inlineStr">
        <is>
          <t>Yes</t>
        </is>
      </c>
      <c r="X705" s="52" t="inlineStr">
        <is>
          <t>-</t>
        </is>
      </c>
      <c r="Y705" s="52" t="inlineStr">
        <is>
          <t>Shrub clump</t>
        </is>
      </c>
    </row>
    <row r="706" outlineLevel="1">
      <c r="A706" s="52" t="inlineStr">
        <is>
          <t>ENV-578</t>
        </is>
      </c>
      <c r="B706" s="52" t="inlineStr">
        <is>
          <t>Environment</t>
        </is>
      </c>
      <c r="C706" s="59" t="inlineStr">
        <is>
          <t>Sphere</t>
        </is>
      </c>
      <c r="D706" s="62" t="inlineStr">
        <is>
          <t>Bush</t>
        </is>
      </c>
      <c r="E706" s="52" t="inlineStr">
        <is>
          <t>ENV-571</t>
        </is>
      </c>
      <c r="F706" s="52" t="n">
        <v>3</v>
      </c>
      <c r="G706" s="54" t="n">
        <v>0.573587477</v>
      </c>
      <c r="H706" s="54" t="n">
        <v>0.401511222</v>
      </c>
      <c r="I706" s="54" t="n">
        <v>0.573587477</v>
      </c>
      <c r="J706" s="54" t="n">
        <v>0</v>
      </c>
      <c r="K706" s="54" t="n">
        <v>345.214691</v>
      </c>
      <c r="L706" s="54" t="n">
        <v>0</v>
      </c>
      <c r="M706" s="54" t="n">
        <v>-0.0265049785</v>
      </c>
      <c r="N706" s="54" t="n">
        <v>0.249461249</v>
      </c>
      <c r="O706" s="54" t="n">
        <v>0.338035434</v>
      </c>
      <c r="P706" s="52" t="inlineStr">
        <is>
          <t>Gouraud</t>
        </is>
      </c>
      <c r="Q706" s="52" t="inlineStr">
        <is>
          <t>Foliage</t>
        </is>
      </c>
      <c r="R706" s="54" t="n">
        <v>0.7</v>
      </c>
      <c r="S706" s="54" t="n">
        <v>0</v>
      </c>
      <c r="T706" s="54" t="n">
        <v>0.12</v>
      </c>
      <c r="U706" s="54" t="n">
        <v>0</v>
      </c>
      <c r="V706" s="52" t="inlineStr">
        <is>
          <t>Yes</t>
        </is>
      </c>
      <c r="W706" s="52" t="inlineStr">
        <is>
          <t>Yes</t>
        </is>
      </c>
      <c r="X706" s="52" t="inlineStr">
        <is>
          <t>-</t>
        </is>
      </c>
      <c r="Y706" s="52" t="inlineStr">
        <is>
          <t>Shrub clump</t>
        </is>
      </c>
    </row>
    <row r="707" outlineLevel="1">
      <c r="A707" s="52" t="inlineStr">
        <is>
          <t>ENV-579</t>
        </is>
      </c>
      <c r="B707" s="52" t="inlineStr">
        <is>
          <t>Environment</t>
        </is>
      </c>
      <c r="C707" s="53" t="inlineStr">
        <is>
          <t>Group</t>
        </is>
      </c>
      <c r="D707" s="60" t="inlineStr">
        <is>
          <t>Bush</t>
        </is>
      </c>
      <c r="E707" s="52" t="inlineStr">
        <is>
          <t>ENV-540</t>
        </is>
      </c>
      <c r="F707" s="52" t="n">
        <v>2</v>
      </c>
      <c r="G707" s="54" t="n">
        <v>1</v>
      </c>
      <c r="H707" s="54" t="n">
        <v>1</v>
      </c>
      <c r="I707" s="54" t="n">
        <v>1</v>
      </c>
      <c r="J707" s="54" t="n">
        <v>0</v>
      </c>
      <c r="K707" s="54" t="n">
        <v>150</v>
      </c>
      <c r="L707" s="54" t="n">
        <v>0</v>
      </c>
      <c r="M707" s="54" t="n">
        <v>12.5</v>
      </c>
      <c r="N707" s="54" t="n">
        <v>0.0342560709</v>
      </c>
      <c r="O707" s="54" t="n">
        <v>-7.5999999</v>
      </c>
      <c r="P707" s="52" t="inlineStr">
        <is>
          <t>-</t>
        </is>
      </c>
      <c r="Q707" s="52" t="inlineStr">
        <is>
          <t>Plain</t>
        </is>
      </c>
      <c r="R707" s="54" t="n">
        <v>0.5</v>
      </c>
      <c r="S707" s="54" t="n">
        <v>0</v>
      </c>
      <c r="T707" s="54" t="n">
        <v>0.2</v>
      </c>
      <c r="U707" s="54" t="n">
        <v>0</v>
      </c>
      <c r="V707" s="52" t="inlineStr">
        <is>
          <t>No</t>
        </is>
      </c>
      <c r="W707" s="52" t="inlineStr">
        <is>
          <t>Yes</t>
        </is>
      </c>
      <c r="X707" s="52" t="inlineStr">
        <is>
          <t>-</t>
        </is>
      </c>
      <c r="Y707" s="52" t="inlineStr">
        <is>
          <t>Bush = cluster of flattened spheres</t>
        </is>
      </c>
    </row>
    <row r="708" outlineLevel="1">
      <c r="A708" s="52" t="inlineStr">
        <is>
          <t>ENV-580</t>
        </is>
      </c>
      <c r="B708" s="52" t="inlineStr">
        <is>
          <t>Environment</t>
        </is>
      </c>
      <c r="C708" s="59" t="inlineStr">
        <is>
          <t>Sphere</t>
        </is>
      </c>
      <c r="D708" s="62" t="inlineStr">
        <is>
          <t>Bush</t>
        </is>
      </c>
      <c r="E708" s="52" t="inlineStr">
        <is>
          <t>ENV-579</t>
        </is>
      </c>
      <c r="F708" s="52" t="n">
        <v>3</v>
      </c>
      <c r="G708" s="54" t="n">
        <v>0.567395389</v>
      </c>
      <c r="H708" s="54" t="n">
        <v>0.397176772</v>
      </c>
      <c r="I708" s="54" t="n">
        <v>0.567395389</v>
      </c>
      <c r="J708" s="54" t="n">
        <v>0</v>
      </c>
      <c r="K708" s="54" t="n">
        <v>352.300873</v>
      </c>
      <c r="L708" s="54" t="n">
        <v>0</v>
      </c>
      <c r="M708" s="54" t="n">
        <v>-0.0241141059</v>
      </c>
      <c r="N708" s="54" t="n">
        <v>0.1979523</v>
      </c>
      <c r="O708" s="54" t="n">
        <v>0.0408042409</v>
      </c>
      <c r="P708" s="52" t="inlineStr">
        <is>
          <t>Gouraud</t>
        </is>
      </c>
      <c r="Q708" s="52" t="inlineStr">
        <is>
          <t>Foliage</t>
        </is>
      </c>
      <c r="R708" s="54" t="n">
        <v>0.7</v>
      </c>
      <c r="S708" s="54" t="n">
        <v>0</v>
      </c>
      <c r="T708" s="54" t="n">
        <v>0.12</v>
      </c>
      <c r="U708" s="54" t="n">
        <v>0</v>
      </c>
      <c r="V708" s="52" t="inlineStr">
        <is>
          <t>Yes</t>
        </is>
      </c>
      <c r="W708" s="52" t="inlineStr">
        <is>
          <t>Yes</t>
        </is>
      </c>
      <c r="X708" s="52" t="inlineStr">
        <is>
          <t>-</t>
        </is>
      </c>
      <c r="Y708" s="52" t="inlineStr">
        <is>
          <t>Shrub clump</t>
        </is>
      </c>
    </row>
    <row r="709" outlineLevel="1">
      <c r="A709" s="52" t="inlineStr">
        <is>
          <t>ENV-581</t>
        </is>
      </c>
      <c r="B709" s="52" t="inlineStr">
        <is>
          <t>Environment</t>
        </is>
      </c>
      <c r="C709" s="59" t="inlineStr">
        <is>
          <t>Sphere</t>
        </is>
      </c>
      <c r="D709" s="62" t="inlineStr">
        <is>
          <t>Bush</t>
        </is>
      </c>
      <c r="E709" s="52" t="inlineStr">
        <is>
          <t>ENV-579</t>
        </is>
      </c>
      <c r="F709" s="52" t="n">
        <v>3</v>
      </c>
      <c r="G709" s="54" t="n">
        <v>0.687518239</v>
      </c>
      <c r="H709" s="54" t="n">
        <v>0.481262773</v>
      </c>
      <c r="I709" s="54" t="n">
        <v>0.687518239</v>
      </c>
      <c r="J709" s="54" t="n">
        <v>0</v>
      </c>
      <c r="K709" s="54" t="n">
        <v>147.868912</v>
      </c>
      <c r="L709" s="54" t="n">
        <v>0</v>
      </c>
      <c r="M709" s="54" t="n">
        <v>0.0545975603</v>
      </c>
      <c r="N709" s="54" t="n">
        <v>0.209082797</v>
      </c>
      <c r="O709" s="54" t="n">
        <v>-0.00223488896</v>
      </c>
      <c r="P709" s="52" t="inlineStr">
        <is>
          <t>Gouraud</t>
        </is>
      </c>
      <c r="Q709" s="52" t="inlineStr">
        <is>
          <t>Foliage</t>
        </is>
      </c>
      <c r="R709" s="54" t="n">
        <v>0.7</v>
      </c>
      <c r="S709" s="54" t="n">
        <v>0</v>
      </c>
      <c r="T709" s="54" t="n">
        <v>0.12</v>
      </c>
      <c r="U709" s="54" t="n">
        <v>0</v>
      </c>
      <c r="V709" s="52" t="inlineStr">
        <is>
          <t>Yes</t>
        </is>
      </c>
      <c r="W709" s="52" t="inlineStr">
        <is>
          <t>Yes</t>
        </is>
      </c>
      <c r="X709" s="52" t="inlineStr">
        <is>
          <t>-</t>
        </is>
      </c>
      <c r="Y709" s="52" t="inlineStr">
        <is>
          <t>Shrub clump</t>
        </is>
      </c>
    </row>
    <row r="710" outlineLevel="1">
      <c r="A710" s="52" t="inlineStr">
        <is>
          <t>ENV-582</t>
        </is>
      </c>
      <c r="B710" s="52" t="inlineStr">
        <is>
          <t>Environment</t>
        </is>
      </c>
      <c r="C710" s="59" t="inlineStr">
        <is>
          <t>Sphere</t>
        </is>
      </c>
      <c r="D710" s="62" t="inlineStr">
        <is>
          <t>Bush</t>
        </is>
      </c>
      <c r="E710" s="52" t="inlineStr">
        <is>
          <t>ENV-579</t>
        </is>
      </c>
      <c r="F710" s="52" t="n">
        <v>3</v>
      </c>
      <c r="G710" s="54" t="n">
        <v>0.738391578</v>
      </c>
      <c r="H710" s="54" t="n">
        <v>0.516874075</v>
      </c>
      <c r="I710" s="54" t="n">
        <v>0.738391578</v>
      </c>
      <c r="J710" s="54" t="n">
        <v>0</v>
      </c>
      <c r="K710" s="54" t="n">
        <v>132.498016</v>
      </c>
      <c r="L710" s="54" t="n">
        <v>0</v>
      </c>
      <c r="M710" s="54" t="n">
        <v>0.152383149</v>
      </c>
      <c r="N710" s="54" t="n">
        <v>0.212605074</v>
      </c>
      <c r="O710" s="54" t="n">
        <v>-0.113819845</v>
      </c>
      <c r="P710" s="52" t="inlineStr">
        <is>
          <t>Gouraud</t>
        </is>
      </c>
      <c r="Q710" s="52" t="inlineStr">
        <is>
          <t>Foliage</t>
        </is>
      </c>
      <c r="R710" s="54" t="n">
        <v>0.7</v>
      </c>
      <c r="S710" s="54" t="n">
        <v>0</v>
      </c>
      <c r="T710" s="54" t="n">
        <v>0.12</v>
      </c>
      <c r="U710" s="54" t="n">
        <v>0</v>
      </c>
      <c r="V710" s="52" t="inlineStr">
        <is>
          <t>Yes</t>
        </is>
      </c>
      <c r="W710" s="52" t="inlineStr">
        <is>
          <t>Yes</t>
        </is>
      </c>
      <c r="X710" s="52" t="inlineStr">
        <is>
          <t>-</t>
        </is>
      </c>
      <c r="Y710" s="52" t="inlineStr">
        <is>
          <t>Shrub clump</t>
        </is>
      </c>
    </row>
    <row r="711" outlineLevel="1">
      <c r="A711" s="52" t="inlineStr">
        <is>
          <t>ENV-583</t>
        </is>
      </c>
      <c r="B711" s="52" t="inlineStr">
        <is>
          <t>Environment</t>
        </is>
      </c>
      <c r="C711" s="59" t="inlineStr">
        <is>
          <t>Sphere</t>
        </is>
      </c>
      <c r="D711" s="62" t="inlineStr">
        <is>
          <t>Bush</t>
        </is>
      </c>
      <c r="E711" s="52" t="inlineStr">
        <is>
          <t>ENV-579</t>
        </is>
      </c>
      <c r="F711" s="52" t="n">
        <v>3</v>
      </c>
      <c r="G711" s="54" t="n">
        <v>0.638200223</v>
      </c>
      <c r="H711" s="54" t="n">
        <v>0.44674015</v>
      </c>
      <c r="I711" s="54" t="n">
        <v>0.638200223</v>
      </c>
      <c r="J711" s="54" t="n">
        <v>0</v>
      </c>
      <c r="K711" s="54" t="n">
        <v>18.6531334</v>
      </c>
      <c r="L711" s="54" t="n">
        <v>0</v>
      </c>
      <c r="M711" s="54" t="n">
        <v>0.0376446173</v>
      </c>
      <c r="N711" s="54" t="n">
        <v>0.196236476</v>
      </c>
      <c r="O711" s="54" t="n">
        <v>-0.0739086866</v>
      </c>
      <c r="P711" s="52" t="inlineStr">
        <is>
          <t>Gouraud</t>
        </is>
      </c>
      <c r="Q711" s="52" t="inlineStr">
        <is>
          <t>Foliage</t>
        </is>
      </c>
      <c r="R711" s="54" t="n">
        <v>0.7</v>
      </c>
      <c r="S711" s="54" t="n">
        <v>0</v>
      </c>
      <c r="T711" s="54" t="n">
        <v>0.12</v>
      </c>
      <c r="U711" s="54" t="n">
        <v>0</v>
      </c>
      <c r="V711" s="52" t="inlineStr">
        <is>
          <t>Yes</t>
        </is>
      </c>
      <c r="W711" s="52" t="inlineStr">
        <is>
          <t>Yes</t>
        </is>
      </c>
      <c r="X711" s="52" t="inlineStr">
        <is>
          <t>-</t>
        </is>
      </c>
      <c r="Y711" s="52" t="inlineStr">
        <is>
          <t>Shrub clump</t>
        </is>
      </c>
    </row>
    <row r="712" outlineLevel="1">
      <c r="A712" s="52" t="inlineStr">
        <is>
          <t>ENV-584</t>
        </is>
      </c>
      <c r="B712" s="52" t="inlineStr">
        <is>
          <t>Environment</t>
        </is>
      </c>
      <c r="C712" s="59" t="inlineStr">
        <is>
          <t>Sphere</t>
        </is>
      </c>
      <c r="D712" s="62" t="inlineStr">
        <is>
          <t>Bush</t>
        </is>
      </c>
      <c r="E712" s="52" t="inlineStr">
        <is>
          <t>ENV-579</t>
        </is>
      </c>
      <c r="F712" s="52" t="n">
        <v>3</v>
      </c>
      <c r="G712" s="54" t="n">
        <v>0.7099135519999999</v>
      </c>
      <c r="H712" s="54" t="n">
        <v>0.49693948</v>
      </c>
      <c r="I712" s="54" t="n">
        <v>0.7099135519999999</v>
      </c>
      <c r="J712" s="54" t="n">
        <v>0</v>
      </c>
      <c r="K712" s="54" t="n">
        <v>83.301796</v>
      </c>
      <c r="L712" s="54" t="n">
        <v>0</v>
      </c>
      <c r="M712" s="54" t="n">
        <v>-0.270837307</v>
      </c>
      <c r="N712" s="54" t="n">
        <v>0.253808528</v>
      </c>
      <c r="O712" s="54" t="n">
        <v>0.0777785555</v>
      </c>
      <c r="P712" s="52" t="inlineStr">
        <is>
          <t>Gouraud</t>
        </is>
      </c>
      <c r="Q712" s="52" t="inlineStr">
        <is>
          <t>Foliage</t>
        </is>
      </c>
      <c r="R712" s="54" t="n">
        <v>0.7</v>
      </c>
      <c r="S712" s="54" t="n">
        <v>0</v>
      </c>
      <c r="T712" s="54" t="n">
        <v>0.12</v>
      </c>
      <c r="U712" s="54" t="n">
        <v>0</v>
      </c>
      <c r="V712" s="52" t="inlineStr">
        <is>
          <t>Yes</t>
        </is>
      </c>
      <c r="W712" s="52" t="inlineStr">
        <is>
          <t>Yes</t>
        </is>
      </c>
      <c r="X712" s="52" t="inlineStr">
        <is>
          <t>-</t>
        </is>
      </c>
      <c r="Y712" s="52" t="inlineStr">
        <is>
          <t>Shrub clump</t>
        </is>
      </c>
    </row>
    <row r="713" outlineLevel="1">
      <c r="A713" s="52" t="inlineStr">
        <is>
          <t>ENV-585</t>
        </is>
      </c>
      <c r="B713" s="52" t="inlineStr">
        <is>
          <t>Environment</t>
        </is>
      </c>
      <c r="C713" s="59" t="inlineStr">
        <is>
          <t>Sphere</t>
        </is>
      </c>
      <c r="D713" s="62" t="inlineStr">
        <is>
          <t>Bush</t>
        </is>
      </c>
      <c r="E713" s="52" t="inlineStr">
        <is>
          <t>ENV-579</t>
        </is>
      </c>
      <c r="F713" s="52" t="n">
        <v>3</v>
      </c>
      <c r="G713" s="54" t="n">
        <v>0.561591625</v>
      </c>
      <c r="H713" s="54" t="n">
        <v>0.39311412</v>
      </c>
      <c r="I713" s="54" t="n">
        <v>0.561591625</v>
      </c>
      <c r="J713" s="54" t="n">
        <v>0</v>
      </c>
      <c r="K713" s="54" t="n">
        <v>52.6141891</v>
      </c>
      <c r="L713" s="54" t="n">
        <v>0</v>
      </c>
      <c r="M713" s="54" t="n">
        <v>0.0702320486</v>
      </c>
      <c r="N713" s="54" t="n">
        <v>0.163641736</v>
      </c>
      <c r="O713" s="54" t="n">
        <v>0.205962256</v>
      </c>
      <c r="P713" s="52" t="inlineStr">
        <is>
          <t>Gouraud</t>
        </is>
      </c>
      <c r="Q713" s="52" t="inlineStr">
        <is>
          <t>Foliage</t>
        </is>
      </c>
      <c r="R713" s="54" t="n">
        <v>0.7</v>
      </c>
      <c r="S713" s="54" t="n">
        <v>0</v>
      </c>
      <c r="T713" s="54" t="n">
        <v>0.12</v>
      </c>
      <c r="U713" s="54" t="n">
        <v>0</v>
      </c>
      <c r="V713" s="52" t="inlineStr">
        <is>
          <t>Yes</t>
        </is>
      </c>
      <c r="W713" s="52" t="inlineStr">
        <is>
          <t>Yes</t>
        </is>
      </c>
      <c r="X713" s="52" t="inlineStr">
        <is>
          <t>-</t>
        </is>
      </c>
      <c r="Y713" s="52" t="inlineStr">
        <is>
          <t>Shrub clump</t>
        </is>
      </c>
    </row>
    <row r="714" outlineLevel="1">
      <c r="A714" s="52" t="inlineStr">
        <is>
          <t>ENV-586</t>
        </is>
      </c>
      <c r="B714" s="52" t="inlineStr">
        <is>
          <t>Environment</t>
        </is>
      </c>
      <c r="C714" s="53" t="inlineStr">
        <is>
          <t>Group</t>
        </is>
      </c>
      <c r="D714" s="60" t="inlineStr">
        <is>
          <t>Bush</t>
        </is>
      </c>
      <c r="E714" s="52" t="inlineStr">
        <is>
          <t>ENV-540</t>
        </is>
      </c>
      <c r="F714" s="52" t="n">
        <v>2</v>
      </c>
      <c r="G714" s="54" t="n">
        <v>1</v>
      </c>
      <c r="H714" s="54" t="n">
        <v>1</v>
      </c>
      <c r="I714" s="54" t="n">
        <v>1</v>
      </c>
      <c r="J714" s="54" t="n">
        <v>0</v>
      </c>
      <c r="K714" s="54" t="n">
        <v>45</v>
      </c>
      <c r="L714" s="54" t="n">
        <v>0</v>
      </c>
      <c r="M714" s="54" t="n">
        <v>-15.8000002</v>
      </c>
      <c r="N714" s="54" t="n">
        <v>0.269365549</v>
      </c>
      <c r="O714" s="54" t="n">
        <v>3.5</v>
      </c>
      <c r="P714" s="52" t="inlineStr">
        <is>
          <t>-</t>
        </is>
      </c>
      <c r="Q714" s="52" t="inlineStr">
        <is>
          <t>Plain</t>
        </is>
      </c>
      <c r="R714" s="54" t="n">
        <v>0.5</v>
      </c>
      <c r="S714" s="54" t="n">
        <v>0</v>
      </c>
      <c r="T714" s="54" t="n">
        <v>0.2</v>
      </c>
      <c r="U714" s="54" t="n">
        <v>0</v>
      </c>
      <c r="V714" s="52" t="inlineStr">
        <is>
          <t>No</t>
        </is>
      </c>
      <c r="W714" s="52" t="inlineStr">
        <is>
          <t>Yes</t>
        </is>
      </c>
      <c r="X714" s="52" t="inlineStr">
        <is>
          <t>-</t>
        </is>
      </c>
      <c r="Y714" s="52" t="inlineStr">
        <is>
          <t>Bush = cluster of flattened spheres</t>
        </is>
      </c>
    </row>
    <row r="715" outlineLevel="1">
      <c r="A715" s="52" t="inlineStr">
        <is>
          <t>ENV-587</t>
        </is>
      </c>
      <c r="B715" s="52" t="inlineStr">
        <is>
          <t>Environment</t>
        </is>
      </c>
      <c r="C715" s="59" t="inlineStr">
        <is>
          <t>Sphere</t>
        </is>
      </c>
      <c r="D715" s="62" t="inlineStr">
        <is>
          <t>Bush</t>
        </is>
      </c>
      <c r="E715" s="52" t="inlineStr">
        <is>
          <t>ENV-586</t>
        </is>
      </c>
      <c r="F715" s="52" t="n">
        <v>3</v>
      </c>
      <c r="G715" s="54" t="n">
        <v>0.688318014</v>
      </c>
      <c r="H715" s="54" t="n">
        <v>0.48182261</v>
      </c>
      <c r="I715" s="54" t="n">
        <v>0.688318014</v>
      </c>
      <c r="J715" s="54" t="n">
        <v>0</v>
      </c>
      <c r="K715" s="54" t="n">
        <v>261.521118</v>
      </c>
      <c r="L715" s="54" t="n">
        <v>0</v>
      </c>
      <c r="M715" s="54" t="n">
        <v>0.104160003</v>
      </c>
      <c r="N715" s="54" t="n">
        <v>0.253778666</v>
      </c>
      <c r="O715" s="54" t="n">
        <v>0.0316663384</v>
      </c>
      <c r="P715" s="52" t="inlineStr">
        <is>
          <t>Gouraud</t>
        </is>
      </c>
      <c r="Q715" s="52" t="inlineStr">
        <is>
          <t>Foliage</t>
        </is>
      </c>
      <c r="R715" s="54" t="n">
        <v>0.7</v>
      </c>
      <c r="S715" s="54" t="n">
        <v>0</v>
      </c>
      <c r="T715" s="54" t="n">
        <v>0.12</v>
      </c>
      <c r="U715" s="54" t="n">
        <v>0</v>
      </c>
      <c r="V715" s="52" t="inlineStr">
        <is>
          <t>Yes</t>
        </is>
      </c>
      <c r="W715" s="52" t="inlineStr">
        <is>
          <t>Yes</t>
        </is>
      </c>
      <c r="X715" s="52" t="inlineStr">
        <is>
          <t>-</t>
        </is>
      </c>
      <c r="Y715" s="52" t="inlineStr">
        <is>
          <t>Shrub clump</t>
        </is>
      </c>
    </row>
    <row r="716" outlineLevel="1">
      <c r="A716" s="52" t="inlineStr">
        <is>
          <t>ENV-588</t>
        </is>
      </c>
      <c r="B716" s="52" t="inlineStr">
        <is>
          <t>Environment</t>
        </is>
      </c>
      <c r="C716" s="59" t="inlineStr">
        <is>
          <t>Sphere</t>
        </is>
      </c>
      <c r="D716" s="62" t="inlineStr">
        <is>
          <t>Bush</t>
        </is>
      </c>
      <c r="E716" s="52" t="inlineStr">
        <is>
          <t>ENV-586</t>
        </is>
      </c>
      <c r="F716" s="52" t="n">
        <v>3</v>
      </c>
      <c r="G716" s="54" t="n">
        <v>0.770412862</v>
      </c>
      <c r="H716" s="54" t="n">
        <v>0.539288998</v>
      </c>
      <c r="I716" s="54" t="n">
        <v>0.770412862</v>
      </c>
      <c r="J716" s="54" t="n">
        <v>0</v>
      </c>
      <c r="K716" s="54" t="n">
        <v>190.966904</v>
      </c>
      <c r="L716" s="54" t="n">
        <v>0</v>
      </c>
      <c r="M716" s="54" t="n">
        <v>-0.100164995</v>
      </c>
      <c r="N716" s="54" t="n">
        <v>0.216211259</v>
      </c>
      <c r="O716" s="54" t="n">
        <v>0.0639817491</v>
      </c>
      <c r="P716" s="52" t="inlineStr">
        <is>
          <t>Gouraud</t>
        </is>
      </c>
      <c r="Q716" s="52" t="inlineStr">
        <is>
          <t>Foliage</t>
        </is>
      </c>
      <c r="R716" s="54" t="n">
        <v>0.7</v>
      </c>
      <c r="S716" s="54" t="n">
        <v>0</v>
      </c>
      <c r="T716" s="54" t="n">
        <v>0.12</v>
      </c>
      <c r="U716" s="54" t="n">
        <v>0</v>
      </c>
      <c r="V716" s="52" t="inlineStr">
        <is>
          <t>Yes</t>
        </is>
      </c>
      <c r="W716" s="52" t="inlineStr">
        <is>
          <t>Yes</t>
        </is>
      </c>
      <c r="X716" s="52" t="inlineStr">
        <is>
          <t>-</t>
        </is>
      </c>
      <c r="Y716" s="52" t="inlineStr">
        <is>
          <t>Shrub clump</t>
        </is>
      </c>
    </row>
    <row r="717" outlineLevel="1">
      <c r="A717" s="52" t="inlineStr">
        <is>
          <t>ENV-589</t>
        </is>
      </c>
      <c r="B717" s="52" t="inlineStr">
        <is>
          <t>Environment</t>
        </is>
      </c>
      <c r="C717" s="59" t="inlineStr">
        <is>
          <t>Sphere</t>
        </is>
      </c>
      <c r="D717" s="62" t="inlineStr">
        <is>
          <t>Bush</t>
        </is>
      </c>
      <c r="E717" s="52" t="inlineStr">
        <is>
          <t>ENV-586</t>
        </is>
      </c>
      <c r="F717" s="52" t="n">
        <v>3</v>
      </c>
      <c r="G717" s="54" t="n">
        <v>0.686457872</v>
      </c>
      <c r="H717" s="54" t="n">
        <v>0.480520517</v>
      </c>
      <c r="I717" s="54" t="n">
        <v>0.686457872</v>
      </c>
      <c r="J717" s="54" t="n">
        <v>0</v>
      </c>
      <c r="K717" s="54" t="n">
        <v>218.250183</v>
      </c>
      <c r="L717" s="54" t="n">
        <v>0</v>
      </c>
      <c r="M717" s="54" t="n">
        <v>-0.0799102411</v>
      </c>
      <c r="N717" s="54" t="n">
        <v>0.303204894</v>
      </c>
      <c r="O717" s="54" t="n">
        <v>0.202016056</v>
      </c>
      <c r="P717" s="52" t="inlineStr">
        <is>
          <t>Gouraud</t>
        </is>
      </c>
      <c r="Q717" s="52" t="inlineStr">
        <is>
          <t>Foliage</t>
        </is>
      </c>
      <c r="R717" s="54" t="n">
        <v>0.7</v>
      </c>
      <c r="S717" s="54" t="n">
        <v>0</v>
      </c>
      <c r="T717" s="54" t="n">
        <v>0.12</v>
      </c>
      <c r="U717" s="54" t="n">
        <v>0</v>
      </c>
      <c r="V717" s="52" t="inlineStr">
        <is>
          <t>Yes</t>
        </is>
      </c>
      <c r="W717" s="52" t="inlineStr">
        <is>
          <t>Yes</t>
        </is>
      </c>
      <c r="X717" s="52" t="inlineStr">
        <is>
          <t>-</t>
        </is>
      </c>
      <c r="Y717" s="52" t="inlineStr">
        <is>
          <t>Shrub clump</t>
        </is>
      </c>
    </row>
    <row r="718" outlineLevel="1">
      <c r="A718" s="52" t="inlineStr">
        <is>
          <t>ENV-590</t>
        </is>
      </c>
      <c r="B718" s="52" t="inlineStr">
        <is>
          <t>Environment</t>
        </is>
      </c>
      <c r="C718" s="59" t="inlineStr">
        <is>
          <t>Sphere</t>
        </is>
      </c>
      <c r="D718" s="62" t="inlineStr">
        <is>
          <t>Bush</t>
        </is>
      </c>
      <c r="E718" s="52" t="inlineStr">
        <is>
          <t>ENV-586</t>
        </is>
      </c>
      <c r="F718" s="52" t="n">
        <v>3</v>
      </c>
      <c r="G718" s="54" t="n">
        <v>0.677027762</v>
      </c>
      <c r="H718" s="54" t="n">
        <v>0.473919421</v>
      </c>
      <c r="I718" s="54" t="n">
        <v>0.677027762</v>
      </c>
      <c r="J718" s="54" t="n">
        <v>0</v>
      </c>
      <c r="K718" s="54" t="n">
        <v>268.863892</v>
      </c>
      <c r="L718" s="54" t="n">
        <v>0</v>
      </c>
      <c r="M718" s="54" t="n">
        <v>-0.186455041</v>
      </c>
      <c r="N718" s="54" t="n">
        <v>0.23218289</v>
      </c>
      <c r="O718" s="54" t="n">
        <v>0.0535294004</v>
      </c>
      <c r="P718" s="52" t="inlineStr">
        <is>
          <t>Gouraud</t>
        </is>
      </c>
      <c r="Q718" s="52" t="inlineStr">
        <is>
          <t>Foliage</t>
        </is>
      </c>
      <c r="R718" s="54" t="n">
        <v>0.7</v>
      </c>
      <c r="S718" s="54" t="n">
        <v>0</v>
      </c>
      <c r="T718" s="54" t="n">
        <v>0.12</v>
      </c>
      <c r="U718" s="54" t="n">
        <v>0</v>
      </c>
      <c r="V718" s="52" t="inlineStr">
        <is>
          <t>Yes</t>
        </is>
      </c>
      <c r="W718" s="52" t="inlineStr">
        <is>
          <t>Yes</t>
        </is>
      </c>
      <c r="X718" s="52" t="inlineStr">
        <is>
          <t>-</t>
        </is>
      </c>
      <c r="Y718" s="52" t="inlineStr">
        <is>
          <t>Shrub clump</t>
        </is>
      </c>
    </row>
    <row r="719" outlineLevel="1">
      <c r="A719" s="52" t="inlineStr">
        <is>
          <t>ENV-591</t>
        </is>
      </c>
      <c r="B719" s="52" t="inlineStr">
        <is>
          <t>Environment</t>
        </is>
      </c>
      <c r="C719" s="59" t="inlineStr">
        <is>
          <t>Sphere</t>
        </is>
      </c>
      <c r="D719" s="62" t="inlineStr">
        <is>
          <t>Bush</t>
        </is>
      </c>
      <c r="E719" s="52" t="inlineStr">
        <is>
          <t>ENV-586</t>
        </is>
      </c>
      <c r="F719" s="52" t="n">
        <v>3</v>
      </c>
      <c r="G719" s="54" t="n">
        <v>0.827750206</v>
      </c>
      <c r="H719" s="54" t="n">
        <v>0.579425156</v>
      </c>
      <c r="I719" s="54" t="n">
        <v>0.827750206</v>
      </c>
      <c r="J719" s="54" t="n">
        <v>0</v>
      </c>
      <c r="K719" s="54" t="n">
        <v>183.369858</v>
      </c>
      <c r="L719" s="54" t="n">
        <v>0</v>
      </c>
      <c r="M719" s="54" t="n">
        <v>0.0848953128</v>
      </c>
      <c r="N719" s="54" t="n">
        <v>0.28602609</v>
      </c>
      <c r="O719" s="54" t="n">
        <v>0.0198320132</v>
      </c>
      <c r="P719" s="52" t="inlineStr">
        <is>
          <t>Gouraud</t>
        </is>
      </c>
      <c r="Q719" s="52" t="inlineStr">
        <is>
          <t>Foliage</t>
        </is>
      </c>
      <c r="R719" s="54" t="n">
        <v>0.7</v>
      </c>
      <c r="S719" s="54" t="n">
        <v>0</v>
      </c>
      <c r="T719" s="54" t="n">
        <v>0.12</v>
      </c>
      <c r="U719" s="54" t="n">
        <v>0</v>
      </c>
      <c r="V719" s="52" t="inlineStr">
        <is>
          <t>Yes</t>
        </is>
      </c>
      <c r="W719" s="52" t="inlineStr">
        <is>
          <t>Yes</t>
        </is>
      </c>
      <c r="X719" s="52" t="inlineStr">
        <is>
          <t>-</t>
        </is>
      </c>
      <c r="Y719" s="52" t="inlineStr">
        <is>
          <t>Shrub clump</t>
        </is>
      </c>
    </row>
    <row r="720" outlineLevel="1">
      <c r="A720" s="52" t="inlineStr">
        <is>
          <t>ENV-592</t>
        </is>
      </c>
      <c r="B720" s="52" t="inlineStr">
        <is>
          <t>Environment</t>
        </is>
      </c>
      <c r="C720" s="59" t="inlineStr">
        <is>
          <t>Sphere</t>
        </is>
      </c>
      <c r="D720" s="62" t="inlineStr">
        <is>
          <t>Bush</t>
        </is>
      </c>
      <c r="E720" s="52" t="inlineStr">
        <is>
          <t>ENV-586</t>
        </is>
      </c>
      <c r="F720" s="52" t="n">
        <v>3</v>
      </c>
      <c r="G720" s="54" t="n">
        <v>0.952305317</v>
      </c>
      <c r="H720" s="54" t="n">
        <v>0.666613698</v>
      </c>
      <c r="I720" s="54" t="n">
        <v>0.952305317</v>
      </c>
      <c r="J720" s="54" t="n">
        <v>0</v>
      </c>
      <c r="K720" s="54" t="n">
        <v>349.64093</v>
      </c>
      <c r="L720" s="54" t="n">
        <v>0</v>
      </c>
      <c r="M720" s="54" t="n">
        <v>0.0117651653</v>
      </c>
      <c r="N720" s="54" t="n">
        <v>0.310059994</v>
      </c>
      <c r="O720" s="54" t="n">
        <v>-0.00777863339</v>
      </c>
      <c r="P720" s="52" t="inlineStr">
        <is>
          <t>Gouraud</t>
        </is>
      </c>
      <c r="Q720" s="52" t="inlineStr">
        <is>
          <t>Foliage</t>
        </is>
      </c>
      <c r="R720" s="54" t="n">
        <v>0.7</v>
      </c>
      <c r="S720" s="54" t="n">
        <v>0</v>
      </c>
      <c r="T720" s="54" t="n">
        <v>0.12</v>
      </c>
      <c r="U720" s="54" t="n">
        <v>0</v>
      </c>
      <c r="V720" s="52" t="inlineStr">
        <is>
          <t>Yes</t>
        </is>
      </c>
      <c r="W720" s="52" t="inlineStr">
        <is>
          <t>Yes</t>
        </is>
      </c>
      <c r="X720" s="52" t="inlineStr">
        <is>
          <t>-</t>
        </is>
      </c>
      <c r="Y720" s="52" t="inlineStr">
        <is>
          <t>Shrub clump</t>
        </is>
      </c>
    </row>
    <row r="721" outlineLevel="1">
      <c r="A721" s="52" t="inlineStr">
        <is>
          <t>ENV-593</t>
        </is>
      </c>
      <c r="B721" s="52" t="inlineStr">
        <is>
          <t>Environment</t>
        </is>
      </c>
      <c r="C721" s="53" t="inlineStr">
        <is>
          <t>Group</t>
        </is>
      </c>
      <c r="D721" s="60" t="inlineStr">
        <is>
          <t>Bush</t>
        </is>
      </c>
      <c r="E721" s="52" t="inlineStr">
        <is>
          <t>ENV-540</t>
        </is>
      </c>
      <c r="F721" s="52" t="n">
        <v>2</v>
      </c>
      <c r="G721" s="54" t="n">
        <v>1</v>
      </c>
      <c r="H721" s="54" t="n">
        <v>1</v>
      </c>
      <c r="I721" s="54" t="n">
        <v>1</v>
      </c>
      <c r="J721" s="54" t="n">
        <v>0</v>
      </c>
      <c r="K721" s="54" t="n">
        <v>15</v>
      </c>
      <c r="L721" s="54" t="n">
        <v>0</v>
      </c>
      <c r="M721" s="54" t="n">
        <v>-12.5</v>
      </c>
      <c r="N721" s="54" t="n">
        <v>0.180636495</v>
      </c>
      <c r="O721" s="54" t="n">
        <v>13.5</v>
      </c>
      <c r="P721" s="52" t="inlineStr">
        <is>
          <t>-</t>
        </is>
      </c>
      <c r="Q721" s="52" t="inlineStr">
        <is>
          <t>Plain</t>
        </is>
      </c>
      <c r="R721" s="54" t="n">
        <v>0.5</v>
      </c>
      <c r="S721" s="54" t="n">
        <v>0</v>
      </c>
      <c r="T721" s="54" t="n">
        <v>0.2</v>
      </c>
      <c r="U721" s="54" t="n">
        <v>0</v>
      </c>
      <c r="V721" s="52" t="inlineStr">
        <is>
          <t>No</t>
        </is>
      </c>
      <c r="W721" s="52" t="inlineStr">
        <is>
          <t>Yes</t>
        </is>
      </c>
      <c r="X721" s="52" t="inlineStr">
        <is>
          <t>-</t>
        </is>
      </c>
      <c r="Y721" s="52" t="inlineStr">
        <is>
          <t>Bush = cluster of flattened spheres</t>
        </is>
      </c>
    </row>
    <row r="722" outlineLevel="1">
      <c r="A722" s="52" t="inlineStr">
        <is>
          <t>ENV-594</t>
        </is>
      </c>
      <c r="B722" s="52" t="inlineStr">
        <is>
          <t>Environment</t>
        </is>
      </c>
      <c r="C722" s="59" t="inlineStr">
        <is>
          <t>Sphere</t>
        </is>
      </c>
      <c r="D722" s="62" t="inlineStr">
        <is>
          <t>Bush</t>
        </is>
      </c>
      <c r="E722" s="52" t="inlineStr">
        <is>
          <t>ENV-593</t>
        </is>
      </c>
      <c r="F722" s="52" t="n">
        <v>3</v>
      </c>
      <c r="G722" s="54" t="n">
        <v>0.614675045</v>
      </c>
      <c r="H722" s="54" t="n">
        <v>0.43027252</v>
      </c>
      <c r="I722" s="54" t="n">
        <v>0.614675045</v>
      </c>
      <c r="J722" s="54" t="n">
        <v>0</v>
      </c>
      <c r="K722" s="54" t="n">
        <v>336.052307</v>
      </c>
      <c r="L722" s="54" t="n">
        <v>0</v>
      </c>
      <c r="M722" s="54" t="n">
        <v>-0.00378616177</v>
      </c>
      <c r="N722" s="54" t="n">
        <v>0.216522202</v>
      </c>
      <c r="O722" s="54" t="n">
        <v>0.000195854984</v>
      </c>
      <c r="P722" s="52" t="inlineStr">
        <is>
          <t>Gouraud</t>
        </is>
      </c>
      <c r="Q722" s="52" t="inlineStr">
        <is>
          <t>Foliage</t>
        </is>
      </c>
      <c r="R722" s="54" t="n">
        <v>0.7</v>
      </c>
      <c r="S722" s="54" t="n">
        <v>0</v>
      </c>
      <c r="T722" s="54" t="n">
        <v>0.12</v>
      </c>
      <c r="U722" s="54" t="n">
        <v>0</v>
      </c>
      <c r="V722" s="52" t="inlineStr">
        <is>
          <t>Yes</t>
        </is>
      </c>
      <c r="W722" s="52" t="inlineStr">
        <is>
          <t>Yes</t>
        </is>
      </c>
      <c r="X722" s="52" t="inlineStr">
        <is>
          <t>-</t>
        </is>
      </c>
      <c r="Y722" s="52" t="inlineStr">
        <is>
          <t>Shrub clump</t>
        </is>
      </c>
    </row>
    <row r="723" outlineLevel="1">
      <c r="A723" s="52" t="inlineStr">
        <is>
          <t>ENV-595</t>
        </is>
      </c>
      <c r="B723" s="52" t="inlineStr">
        <is>
          <t>Environment</t>
        </is>
      </c>
      <c r="C723" s="59" t="inlineStr">
        <is>
          <t>Sphere</t>
        </is>
      </c>
      <c r="D723" s="62" t="inlineStr">
        <is>
          <t>Bush</t>
        </is>
      </c>
      <c r="E723" s="52" t="inlineStr">
        <is>
          <t>ENV-593</t>
        </is>
      </c>
      <c r="F723" s="52" t="n">
        <v>3</v>
      </c>
      <c r="G723" s="54" t="n">
        <v>0.5462384219999999</v>
      </c>
      <c r="H723" s="54" t="n">
        <v>0.382366896</v>
      </c>
      <c r="I723" s="54" t="n">
        <v>0.5462384219999999</v>
      </c>
      <c r="J723" s="54" t="n">
        <v>0</v>
      </c>
      <c r="K723" s="54" t="n">
        <v>230.047256</v>
      </c>
      <c r="L723" s="54" t="n">
        <v>0</v>
      </c>
      <c r="M723" s="54" t="n">
        <v>-0.00596942706</v>
      </c>
      <c r="N723" s="54" t="n">
        <v>0.186331943</v>
      </c>
      <c r="O723" s="54" t="n">
        <v>-0.075321123</v>
      </c>
      <c r="P723" s="52" t="inlineStr">
        <is>
          <t>Gouraud</t>
        </is>
      </c>
      <c r="Q723" s="52" t="inlineStr">
        <is>
          <t>Foliage</t>
        </is>
      </c>
      <c r="R723" s="54" t="n">
        <v>0.7</v>
      </c>
      <c r="S723" s="54" t="n">
        <v>0</v>
      </c>
      <c r="T723" s="54" t="n">
        <v>0.12</v>
      </c>
      <c r="U723" s="54" t="n">
        <v>0</v>
      </c>
      <c r="V723" s="52" t="inlineStr">
        <is>
          <t>Yes</t>
        </is>
      </c>
      <c r="W723" s="52" t="inlineStr">
        <is>
          <t>Yes</t>
        </is>
      </c>
      <c r="X723" s="52" t="inlineStr">
        <is>
          <t>-</t>
        </is>
      </c>
      <c r="Y723" s="52" t="inlineStr">
        <is>
          <t>Shrub clump</t>
        </is>
      </c>
    </row>
    <row r="724" outlineLevel="1">
      <c r="A724" s="52" t="inlineStr">
        <is>
          <t>ENV-596</t>
        </is>
      </c>
      <c r="B724" s="52" t="inlineStr">
        <is>
          <t>Environment</t>
        </is>
      </c>
      <c r="C724" s="59" t="inlineStr">
        <is>
          <t>Sphere</t>
        </is>
      </c>
      <c r="D724" s="62" t="inlineStr">
        <is>
          <t>Bush</t>
        </is>
      </c>
      <c r="E724" s="52" t="inlineStr">
        <is>
          <t>ENV-593</t>
        </is>
      </c>
      <c r="F724" s="52" t="n">
        <v>3</v>
      </c>
      <c r="G724" s="54" t="n">
        <v>0.790811121</v>
      </c>
      <c r="H724" s="54" t="n">
        <v>0.553567767</v>
      </c>
      <c r="I724" s="54" t="n">
        <v>0.790811121</v>
      </c>
      <c r="J724" s="54" t="n">
        <v>0</v>
      </c>
      <c r="K724" s="54" t="n">
        <v>119.82415</v>
      </c>
      <c r="L724" s="54" t="n">
        <v>0</v>
      </c>
      <c r="M724" s="54" t="n">
        <v>-0.00288353325</v>
      </c>
      <c r="N724" s="54" t="n">
        <v>0.281753153</v>
      </c>
      <c r="O724" s="54" t="n">
        <v>0.0577677377</v>
      </c>
      <c r="P724" s="52" t="inlineStr">
        <is>
          <t>Gouraud</t>
        </is>
      </c>
      <c r="Q724" s="52" t="inlineStr">
        <is>
          <t>Foliage</t>
        </is>
      </c>
      <c r="R724" s="54" t="n">
        <v>0.7</v>
      </c>
      <c r="S724" s="54" t="n">
        <v>0</v>
      </c>
      <c r="T724" s="54" t="n">
        <v>0.12</v>
      </c>
      <c r="U724" s="54" t="n">
        <v>0</v>
      </c>
      <c r="V724" s="52" t="inlineStr">
        <is>
          <t>Yes</t>
        </is>
      </c>
      <c r="W724" s="52" t="inlineStr">
        <is>
          <t>Yes</t>
        </is>
      </c>
      <c r="X724" s="52" t="inlineStr">
        <is>
          <t>-</t>
        </is>
      </c>
      <c r="Y724" s="52" t="inlineStr">
        <is>
          <t>Shrub clump</t>
        </is>
      </c>
    </row>
    <row r="725" outlineLevel="1">
      <c r="A725" s="52" t="inlineStr">
        <is>
          <t>ENV-597</t>
        </is>
      </c>
      <c r="B725" s="52" t="inlineStr">
        <is>
          <t>Environment</t>
        </is>
      </c>
      <c r="C725" s="59" t="inlineStr">
        <is>
          <t>Sphere</t>
        </is>
      </c>
      <c r="D725" s="62" t="inlineStr">
        <is>
          <t>Bush</t>
        </is>
      </c>
      <c r="E725" s="52" t="inlineStr">
        <is>
          <t>ENV-593</t>
        </is>
      </c>
      <c r="F725" s="52" t="n">
        <v>3</v>
      </c>
      <c r="G725" s="54" t="n">
        <v>0.639228463</v>
      </c>
      <c r="H725" s="54" t="n">
        <v>0.447459906</v>
      </c>
      <c r="I725" s="54" t="n">
        <v>0.639228463</v>
      </c>
      <c r="J725" s="54" t="n">
        <v>0</v>
      </c>
      <c r="K725" s="54" t="n">
        <v>220.167023</v>
      </c>
      <c r="L725" s="54" t="n">
        <v>0</v>
      </c>
      <c r="M725" s="54" t="n">
        <v>0.13725929</v>
      </c>
      <c r="N725" s="54" t="n">
        <v>0.230240002</v>
      </c>
      <c r="O725" s="54" t="n">
        <v>-0.237156078</v>
      </c>
      <c r="P725" s="52" t="inlineStr">
        <is>
          <t>Gouraud</t>
        </is>
      </c>
      <c r="Q725" s="52" t="inlineStr">
        <is>
          <t>Foliage</t>
        </is>
      </c>
      <c r="R725" s="54" t="n">
        <v>0.7</v>
      </c>
      <c r="S725" s="54" t="n">
        <v>0</v>
      </c>
      <c r="T725" s="54" t="n">
        <v>0.12</v>
      </c>
      <c r="U725" s="54" t="n">
        <v>0</v>
      </c>
      <c r="V725" s="52" t="inlineStr">
        <is>
          <t>Yes</t>
        </is>
      </c>
      <c r="W725" s="52" t="inlineStr">
        <is>
          <t>Yes</t>
        </is>
      </c>
      <c r="X725" s="52" t="inlineStr">
        <is>
          <t>-</t>
        </is>
      </c>
      <c r="Y725" s="52" t="inlineStr">
        <is>
          <t>Shrub clump</t>
        </is>
      </c>
    </row>
    <row r="726" outlineLevel="1">
      <c r="A726" s="52" t="inlineStr">
        <is>
          <t>ENV-598</t>
        </is>
      </c>
      <c r="B726" s="52" t="inlineStr">
        <is>
          <t>Environment</t>
        </is>
      </c>
      <c r="C726" s="59" t="inlineStr">
        <is>
          <t>Sphere</t>
        </is>
      </c>
      <c r="D726" s="62" t="inlineStr">
        <is>
          <t>Bush</t>
        </is>
      </c>
      <c r="E726" s="52" t="inlineStr">
        <is>
          <t>ENV-593</t>
        </is>
      </c>
      <c r="F726" s="52" t="n">
        <v>3</v>
      </c>
      <c r="G726" s="54" t="n">
        <v>0.737915158</v>
      </c>
      <c r="H726" s="54" t="n">
        <v>0.5165405870000001</v>
      </c>
      <c r="I726" s="54" t="n">
        <v>0.737915158</v>
      </c>
      <c r="J726" s="54" t="n">
        <v>0</v>
      </c>
      <c r="K726" s="54" t="n">
        <v>352.284912</v>
      </c>
      <c r="L726" s="54" t="n">
        <v>0</v>
      </c>
      <c r="M726" s="54" t="n">
        <v>-0.0501737185</v>
      </c>
      <c r="N726" s="54" t="n">
        <v>0.258253723</v>
      </c>
      <c r="O726" s="54" t="n">
        <v>0.16782558</v>
      </c>
      <c r="P726" s="52" t="inlineStr">
        <is>
          <t>Gouraud</t>
        </is>
      </c>
      <c r="Q726" s="52" t="inlineStr">
        <is>
          <t>Foliage</t>
        </is>
      </c>
      <c r="R726" s="54" t="n">
        <v>0.7</v>
      </c>
      <c r="S726" s="54" t="n">
        <v>0</v>
      </c>
      <c r="T726" s="54" t="n">
        <v>0.12</v>
      </c>
      <c r="U726" s="54" t="n">
        <v>0</v>
      </c>
      <c r="V726" s="52" t="inlineStr">
        <is>
          <t>Yes</t>
        </is>
      </c>
      <c r="W726" s="52" t="inlineStr">
        <is>
          <t>Yes</t>
        </is>
      </c>
      <c r="X726" s="52" t="inlineStr">
        <is>
          <t>-</t>
        </is>
      </c>
      <c r="Y726" s="52" t="inlineStr">
        <is>
          <t>Shrub clump</t>
        </is>
      </c>
    </row>
    <row r="727" outlineLevel="1">
      <c r="A727" s="52" t="inlineStr">
        <is>
          <t>ENV-599</t>
        </is>
      </c>
      <c r="B727" s="52" t="inlineStr">
        <is>
          <t>Environment</t>
        </is>
      </c>
      <c r="C727" s="59" t="inlineStr">
        <is>
          <t>Sphere</t>
        </is>
      </c>
      <c r="D727" s="62" t="inlineStr">
        <is>
          <t>Bush</t>
        </is>
      </c>
      <c r="E727" s="52" t="inlineStr">
        <is>
          <t>ENV-593</t>
        </is>
      </c>
      <c r="F727" s="52" t="n">
        <v>3</v>
      </c>
      <c r="G727" s="54" t="n">
        <v>0.670555592</v>
      </c>
      <c r="H727" s="54" t="n">
        <v>0.469388902</v>
      </c>
      <c r="I727" s="54" t="n">
        <v>0.670555592</v>
      </c>
      <c r="J727" s="54" t="n">
        <v>0</v>
      </c>
      <c r="K727" s="54" t="n">
        <v>330.684692</v>
      </c>
      <c r="L727" s="54" t="n">
        <v>0</v>
      </c>
      <c r="M727" s="54" t="n">
        <v>0.106171772</v>
      </c>
      <c r="N727" s="54" t="n">
        <v>0.208169803</v>
      </c>
      <c r="O727" s="54" t="n">
        <v>0.197036803</v>
      </c>
      <c r="P727" s="52" t="inlineStr">
        <is>
          <t>Gouraud</t>
        </is>
      </c>
      <c r="Q727" s="52" t="inlineStr">
        <is>
          <t>Foliage</t>
        </is>
      </c>
      <c r="R727" s="54" t="n">
        <v>0.7</v>
      </c>
      <c r="S727" s="54" t="n">
        <v>0</v>
      </c>
      <c r="T727" s="54" t="n">
        <v>0.12</v>
      </c>
      <c r="U727" s="54" t="n">
        <v>0</v>
      </c>
      <c r="V727" s="52" t="inlineStr">
        <is>
          <t>Yes</t>
        </is>
      </c>
      <c r="W727" s="52" t="inlineStr">
        <is>
          <t>Yes</t>
        </is>
      </c>
      <c r="X727" s="52" t="inlineStr">
        <is>
          <t>-</t>
        </is>
      </c>
      <c r="Y727" s="52" t="inlineStr">
        <is>
          <t>Shrub clump</t>
        </is>
      </c>
    </row>
    <row r="728" outlineLevel="1">
      <c r="A728" s="52" t="inlineStr">
        <is>
          <t>ENV-600</t>
        </is>
      </c>
      <c r="B728" s="52" t="inlineStr">
        <is>
          <t>Environment</t>
        </is>
      </c>
      <c r="C728" s="59" t="inlineStr">
        <is>
          <t>Sphere</t>
        </is>
      </c>
      <c r="D728" s="62" t="inlineStr">
        <is>
          <t>Bush</t>
        </is>
      </c>
      <c r="E728" s="52" t="inlineStr">
        <is>
          <t>ENV-593</t>
        </is>
      </c>
      <c r="F728" s="52" t="n">
        <v>3</v>
      </c>
      <c r="G728" s="54" t="n">
        <v>0.627427459</v>
      </c>
      <c r="H728" s="54" t="n">
        <v>0.439199209</v>
      </c>
      <c r="I728" s="54" t="n">
        <v>0.627427459</v>
      </c>
      <c r="J728" s="54" t="n">
        <v>0</v>
      </c>
      <c r="K728" s="54" t="n">
        <v>146.395187</v>
      </c>
      <c r="L728" s="54" t="n">
        <v>0</v>
      </c>
      <c r="M728" s="54" t="n">
        <v>-0.051140748</v>
      </c>
      <c r="N728" s="54" t="n">
        <v>0.228129447</v>
      </c>
      <c r="O728" s="54" t="n">
        <v>-0.126377642</v>
      </c>
      <c r="P728" s="52" t="inlineStr">
        <is>
          <t>Gouraud</t>
        </is>
      </c>
      <c r="Q728" s="52" t="inlineStr">
        <is>
          <t>Foliage</t>
        </is>
      </c>
      <c r="R728" s="54" t="n">
        <v>0.7</v>
      </c>
      <c r="S728" s="54" t="n">
        <v>0</v>
      </c>
      <c r="T728" s="54" t="n">
        <v>0.12</v>
      </c>
      <c r="U728" s="54" t="n">
        <v>0</v>
      </c>
      <c r="V728" s="52" t="inlineStr">
        <is>
          <t>Yes</t>
        </is>
      </c>
      <c r="W728" s="52" t="inlineStr">
        <is>
          <t>Yes</t>
        </is>
      </c>
      <c r="X728" s="52" t="inlineStr">
        <is>
          <t>-</t>
        </is>
      </c>
      <c r="Y728" s="52" t="inlineStr">
        <is>
          <t>Shrub clump</t>
        </is>
      </c>
    </row>
    <row r="729" outlineLevel="1">
      <c r="A729" s="52" t="inlineStr">
        <is>
          <t>ENV-601</t>
        </is>
      </c>
      <c r="B729" s="52" t="inlineStr">
        <is>
          <t>Environment</t>
        </is>
      </c>
      <c r="C729" s="53" t="inlineStr">
        <is>
          <t>Group</t>
        </is>
      </c>
      <c r="D729" s="60" t="inlineStr">
        <is>
          <t>Bush</t>
        </is>
      </c>
      <c r="E729" s="52" t="inlineStr">
        <is>
          <t>ENV-540</t>
        </is>
      </c>
      <c r="F729" s="52" t="n">
        <v>2</v>
      </c>
      <c r="G729" s="54" t="n">
        <v>1</v>
      </c>
      <c r="H729" s="54" t="n">
        <v>1</v>
      </c>
      <c r="I729" s="54" t="n">
        <v>1</v>
      </c>
      <c r="J729" s="54" t="n">
        <v>0</v>
      </c>
      <c r="K729" s="54" t="n">
        <v>100</v>
      </c>
      <c r="L729" s="54" t="n">
        <v>0</v>
      </c>
      <c r="M729" s="54" t="n">
        <v>9</v>
      </c>
      <c r="N729" s="54" t="n">
        <v>0.300398529</v>
      </c>
      <c r="O729" s="54" t="n">
        <v>14.6000004</v>
      </c>
      <c r="P729" s="52" t="inlineStr">
        <is>
          <t>-</t>
        </is>
      </c>
      <c r="Q729" s="52" t="inlineStr">
        <is>
          <t>Plain</t>
        </is>
      </c>
      <c r="R729" s="54" t="n">
        <v>0.5</v>
      </c>
      <c r="S729" s="54" t="n">
        <v>0</v>
      </c>
      <c r="T729" s="54" t="n">
        <v>0.2</v>
      </c>
      <c r="U729" s="54" t="n">
        <v>0</v>
      </c>
      <c r="V729" s="52" t="inlineStr">
        <is>
          <t>No</t>
        </is>
      </c>
      <c r="W729" s="52" t="inlineStr">
        <is>
          <t>Yes</t>
        </is>
      </c>
      <c r="X729" s="52" t="inlineStr">
        <is>
          <t>-</t>
        </is>
      </c>
      <c r="Y729" s="52" t="inlineStr">
        <is>
          <t>Bush = cluster of flattened spheres</t>
        </is>
      </c>
    </row>
    <row r="730" outlineLevel="1">
      <c r="A730" s="52" t="inlineStr">
        <is>
          <t>ENV-602</t>
        </is>
      </c>
      <c r="B730" s="52" t="inlineStr">
        <is>
          <t>Environment</t>
        </is>
      </c>
      <c r="C730" s="59" t="inlineStr">
        <is>
          <t>Sphere</t>
        </is>
      </c>
      <c r="D730" s="62" t="inlineStr">
        <is>
          <t>Bush</t>
        </is>
      </c>
      <c r="E730" s="52" t="inlineStr">
        <is>
          <t>ENV-601</t>
        </is>
      </c>
      <c r="F730" s="52" t="n">
        <v>3</v>
      </c>
      <c r="G730" s="54" t="n">
        <v>0.581219912</v>
      </c>
      <c r="H730" s="54" t="n">
        <v>0.406853944</v>
      </c>
      <c r="I730" s="54" t="n">
        <v>0.581219912</v>
      </c>
      <c r="J730" s="54" t="n">
        <v>0</v>
      </c>
      <c r="K730" s="54" t="n">
        <v>117.828072</v>
      </c>
      <c r="L730" s="54" t="n">
        <v>0</v>
      </c>
      <c r="M730" s="54" t="n">
        <v>0.282391042</v>
      </c>
      <c r="N730" s="54" t="n">
        <v>0.268269956</v>
      </c>
      <c r="O730" s="54" t="n">
        <v>-0.142362237</v>
      </c>
      <c r="P730" s="52" t="inlineStr">
        <is>
          <t>Gouraud</t>
        </is>
      </c>
      <c r="Q730" s="52" t="inlineStr">
        <is>
          <t>Foliage</t>
        </is>
      </c>
      <c r="R730" s="54" t="n">
        <v>0.7</v>
      </c>
      <c r="S730" s="54" t="n">
        <v>0</v>
      </c>
      <c r="T730" s="54" t="n">
        <v>0.12</v>
      </c>
      <c r="U730" s="54" t="n">
        <v>0</v>
      </c>
      <c r="V730" s="52" t="inlineStr">
        <is>
          <t>Yes</t>
        </is>
      </c>
      <c r="W730" s="52" t="inlineStr">
        <is>
          <t>Yes</t>
        </is>
      </c>
      <c r="X730" s="52" t="inlineStr">
        <is>
          <t>-</t>
        </is>
      </c>
      <c r="Y730" s="52" t="inlineStr">
        <is>
          <t>Shrub clump</t>
        </is>
      </c>
    </row>
    <row r="731" outlineLevel="1">
      <c r="A731" s="52" t="inlineStr">
        <is>
          <t>ENV-603</t>
        </is>
      </c>
      <c r="B731" s="52" t="inlineStr">
        <is>
          <t>Environment</t>
        </is>
      </c>
      <c r="C731" s="59" t="inlineStr">
        <is>
          <t>Sphere</t>
        </is>
      </c>
      <c r="D731" s="62" t="inlineStr">
        <is>
          <t>Bush</t>
        </is>
      </c>
      <c r="E731" s="52" t="inlineStr">
        <is>
          <t>ENV-601</t>
        </is>
      </c>
      <c r="F731" s="52" t="n">
        <v>3</v>
      </c>
      <c r="G731" s="54" t="n">
        <v>0.751737118</v>
      </c>
      <c r="H731" s="54" t="n">
        <v>0.5262159709999999</v>
      </c>
      <c r="I731" s="54" t="n">
        <v>0.751737118</v>
      </c>
      <c r="J731" s="54" t="n">
        <v>0</v>
      </c>
      <c r="K731" s="54" t="n">
        <v>292.73587</v>
      </c>
      <c r="L731" s="54" t="n">
        <v>0</v>
      </c>
      <c r="M731" s="54" t="n">
        <v>-0.09991574290000001</v>
      </c>
      <c r="N731" s="54" t="n">
        <v>0.236442104</v>
      </c>
      <c r="O731" s="54" t="n">
        <v>-0.169049025</v>
      </c>
      <c r="P731" s="52" t="inlineStr">
        <is>
          <t>Gouraud</t>
        </is>
      </c>
      <c r="Q731" s="52" t="inlineStr">
        <is>
          <t>Foliage</t>
        </is>
      </c>
      <c r="R731" s="54" t="n">
        <v>0.7</v>
      </c>
      <c r="S731" s="54" t="n">
        <v>0</v>
      </c>
      <c r="T731" s="54" t="n">
        <v>0.12</v>
      </c>
      <c r="U731" s="54" t="n">
        <v>0</v>
      </c>
      <c r="V731" s="52" t="inlineStr">
        <is>
          <t>Yes</t>
        </is>
      </c>
      <c r="W731" s="52" t="inlineStr">
        <is>
          <t>Yes</t>
        </is>
      </c>
      <c r="X731" s="52" t="inlineStr">
        <is>
          <t>-</t>
        </is>
      </c>
      <c r="Y731" s="52" t="inlineStr">
        <is>
          <t>Shrub clump</t>
        </is>
      </c>
    </row>
    <row r="732" outlineLevel="1">
      <c r="A732" s="52" t="inlineStr">
        <is>
          <t>ENV-604</t>
        </is>
      </c>
      <c r="B732" s="52" t="inlineStr">
        <is>
          <t>Environment</t>
        </is>
      </c>
      <c r="C732" s="59" t="inlineStr">
        <is>
          <t>Sphere</t>
        </is>
      </c>
      <c r="D732" s="62" t="inlineStr">
        <is>
          <t>Bush</t>
        </is>
      </c>
      <c r="E732" s="52" t="inlineStr">
        <is>
          <t>ENV-601</t>
        </is>
      </c>
      <c r="F732" s="52" t="n">
        <v>3</v>
      </c>
      <c r="G732" s="54" t="n">
        <v>0.931122184</v>
      </c>
      <c r="H732" s="54" t="n">
        <v>0.651785493</v>
      </c>
      <c r="I732" s="54" t="n">
        <v>0.931122184</v>
      </c>
      <c r="J732" s="54" t="n">
        <v>0</v>
      </c>
      <c r="K732" s="54" t="n">
        <v>108.003395</v>
      </c>
      <c r="L732" s="54" t="n">
        <v>0</v>
      </c>
      <c r="M732" s="54" t="n">
        <v>-0.0781849101</v>
      </c>
      <c r="N732" s="54" t="n">
        <v>0.368669838</v>
      </c>
      <c r="O732" s="54" t="n">
        <v>0.0381924622</v>
      </c>
      <c r="P732" s="52" t="inlineStr">
        <is>
          <t>Gouraud</t>
        </is>
      </c>
      <c r="Q732" s="52" t="inlineStr">
        <is>
          <t>Foliage</t>
        </is>
      </c>
      <c r="R732" s="54" t="n">
        <v>0.7</v>
      </c>
      <c r="S732" s="54" t="n">
        <v>0</v>
      </c>
      <c r="T732" s="54" t="n">
        <v>0.12</v>
      </c>
      <c r="U732" s="54" t="n">
        <v>0</v>
      </c>
      <c r="V732" s="52" t="inlineStr">
        <is>
          <t>Yes</t>
        </is>
      </c>
      <c r="W732" s="52" t="inlineStr">
        <is>
          <t>Yes</t>
        </is>
      </c>
      <c r="X732" s="52" t="inlineStr">
        <is>
          <t>-</t>
        </is>
      </c>
      <c r="Y732" s="52" t="inlineStr">
        <is>
          <t>Shrub clump</t>
        </is>
      </c>
    </row>
    <row r="733" outlineLevel="1">
      <c r="A733" s="52" t="inlineStr">
        <is>
          <t>ENV-605</t>
        </is>
      </c>
      <c r="B733" s="52" t="inlineStr">
        <is>
          <t>Environment</t>
        </is>
      </c>
      <c r="C733" s="59" t="inlineStr">
        <is>
          <t>Sphere</t>
        </is>
      </c>
      <c r="D733" s="62" t="inlineStr">
        <is>
          <t>Bush</t>
        </is>
      </c>
      <c r="E733" s="52" t="inlineStr">
        <is>
          <t>ENV-601</t>
        </is>
      </c>
      <c r="F733" s="52" t="n">
        <v>3</v>
      </c>
      <c r="G733" s="54" t="n">
        <v>0.818132341</v>
      </c>
      <c r="H733" s="54" t="n">
        <v>0.572692633</v>
      </c>
      <c r="I733" s="54" t="n">
        <v>0.818132341</v>
      </c>
      <c r="J733" s="54" t="n">
        <v>0</v>
      </c>
      <c r="K733" s="54" t="n">
        <v>123.345413</v>
      </c>
      <c r="L733" s="54" t="n">
        <v>0</v>
      </c>
      <c r="M733" s="54" t="n">
        <v>-0.206031024</v>
      </c>
      <c r="N733" s="54" t="n">
        <v>0.312360674</v>
      </c>
      <c r="O733" s="54" t="n">
        <v>0.0259288084</v>
      </c>
      <c r="P733" s="52" t="inlineStr">
        <is>
          <t>Gouraud</t>
        </is>
      </c>
      <c r="Q733" s="52" t="inlineStr">
        <is>
          <t>Foliage</t>
        </is>
      </c>
      <c r="R733" s="54" t="n">
        <v>0.7</v>
      </c>
      <c r="S733" s="54" t="n">
        <v>0</v>
      </c>
      <c r="T733" s="54" t="n">
        <v>0.12</v>
      </c>
      <c r="U733" s="54" t="n">
        <v>0</v>
      </c>
      <c r="V733" s="52" t="inlineStr">
        <is>
          <t>Yes</t>
        </is>
      </c>
      <c r="W733" s="52" t="inlineStr">
        <is>
          <t>Yes</t>
        </is>
      </c>
      <c r="X733" s="52" t="inlineStr">
        <is>
          <t>-</t>
        </is>
      </c>
      <c r="Y733" s="52" t="inlineStr">
        <is>
          <t>Shrub clump</t>
        </is>
      </c>
    </row>
    <row r="734" outlineLevel="1">
      <c r="A734" s="52" t="inlineStr">
        <is>
          <t>ENV-606</t>
        </is>
      </c>
      <c r="B734" s="52" t="inlineStr">
        <is>
          <t>Environment</t>
        </is>
      </c>
      <c r="C734" s="59" t="inlineStr">
        <is>
          <t>Sphere</t>
        </is>
      </c>
      <c r="D734" s="62" t="inlineStr">
        <is>
          <t>Bush</t>
        </is>
      </c>
      <c r="E734" s="52" t="inlineStr">
        <is>
          <t>ENV-601</t>
        </is>
      </c>
      <c r="F734" s="52" t="n">
        <v>3</v>
      </c>
      <c r="G734" s="54" t="n">
        <v>0.688474298</v>
      </c>
      <c r="H734" s="54" t="n">
        <v>0.481932014</v>
      </c>
      <c r="I734" s="54" t="n">
        <v>0.688474298</v>
      </c>
      <c r="J734" s="54" t="n">
        <v>0</v>
      </c>
      <c r="K734" s="54" t="n">
        <v>245.120102</v>
      </c>
      <c r="L734" s="54" t="n">
        <v>0</v>
      </c>
      <c r="M734" s="54" t="n">
        <v>0.32842952</v>
      </c>
      <c r="N734" s="54" t="n">
        <v>0.303702533</v>
      </c>
      <c r="O734" s="54" t="n">
        <v>0.174196139</v>
      </c>
      <c r="P734" s="52" t="inlineStr">
        <is>
          <t>Gouraud</t>
        </is>
      </c>
      <c r="Q734" s="52" t="inlineStr">
        <is>
          <t>Foliage</t>
        </is>
      </c>
      <c r="R734" s="54" t="n">
        <v>0.7</v>
      </c>
      <c r="S734" s="54" t="n">
        <v>0</v>
      </c>
      <c r="T734" s="54" t="n">
        <v>0.12</v>
      </c>
      <c r="U734" s="54" t="n">
        <v>0</v>
      </c>
      <c r="V734" s="52" t="inlineStr">
        <is>
          <t>Yes</t>
        </is>
      </c>
      <c r="W734" s="52" t="inlineStr">
        <is>
          <t>Yes</t>
        </is>
      </c>
      <c r="X734" s="52" t="inlineStr">
        <is>
          <t>-</t>
        </is>
      </c>
      <c r="Y734" s="52" t="inlineStr">
        <is>
          <t>Shrub clump</t>
        </is>
      </c>
    </row>
    <row r="735" outlineLevel="1">
      <c r="A735" s="52" t="inlineStr">
        <is>
          <t>ENV-607</t>
        </is>
      </c>
      <c r="B735" s="52" t="inlineStr">
        <is>
          <t>Environment</t>
        </is>
      </c>
      <c r="C735" s="59" t="inlineStr">
        <is>
          <t>Sphere</t>
        </is>
      </c>
      <c r="D735" s="62" t="inlineStr">
        <is>
          <t>Bush</t>
        </is>
      </c>
      <c r="E735" s="52" t="inlineStr">
        <is>
          <t>ENV-601</t>
        </is>
      </c>
      <c r="F735" s="52" t="n">
        <v>3</v>
      </c>
      <c r="G735" s="54" t="n">
        <v>0.768049896</v>
      </c>
      <c r="H735" s="54" t="n">
        <v>0.537634909</v>
      </c>
      <c r="I735" s="54" t="n">
        <v>0.768049896</v>
      </c>
      <c r="J735" s="54" t="n">
        <v>0</v>
      </c>
      <c r="K735" s="54" t="n">
        <v>322.358429</v>
      </c>
      <c r="L735" s="54" t="n">
        <v>0</v>
      </c>
      <c r="M735" s="54" t="n">
        <v>-0.116817065</v>
      </c>
      <c r="N735" s="54" t="n">
        <v>0.212963521</v>
      </c>
      <c r="O735" s="54" t="n">
        <v>0.188735709</v>
      </c>
      <c r="P735" s="52" t="inlineStr">
        <is>
          <t>Gouraud</t>
        </is>
      </c>
      <c r="Q735" s="52" t="inlineStr">
        <is>
          <t>Foliage</t>
        </is>
      </c>
      <c r="R735" s="54" t="n">
        <v>0.7</v>
      </c>
      <c r="S735" s="54" t="n">
        <v>0</v>
      </c>
      <c r="T735" s="54" t="n">
        <v>0.12</v>
      </c>
      <c r="U735" s="54" t="n">
        <v>0</v>
      </c>
      <c r="V735" s="52" t="inlineStr">
        <is>
          <t>Yes</t>
        </is>
      </c>
      <c r="W735" s="52" t="inlineStr">
        <is>
          <t>Yes</t>
        </is>
      </c>
      <c r="X735" s="52" t="inlineStr">
        <is>
          <t>-</t>
        </is>
      </c>
      <c r="Y735" s="52" t="inlineStr">
        <is>
          <t>Shrub clump</t>
        </is>
      </c>
    </row>
    <row r="736" outlineLevel="1">
      <c r="A736" s="52" t="inlineStr">
        <is>
          <t>ENV-608</t>
        </is>
      </c>
      <c r="B736" s="52" t="inlineStr">
        <is>
          <t>Environment</t>
        </is>
      </c>
      <c r="C736" s="53" t="inlineStr">
        <is>
          <t>Group</t>
        </is>
      </c>
      <c r="D736" s="60" t="inlineStr">
        <is>
          <t>Bush</t>
        </is>
      </c>
      <c r="E736" s="52" t="inlineStr">
        <is>
          <t>ENV-540</t>
        </is>
      </c>
      <c r="F736" s="52" t="n">
        <v>2</v>
      </c>
      <c r="G736" s="54" t="n">
        <v>1</v>
      </c>
      <c r="H736" s="54" t="n">
        <v>1</v>
      </c>
      <c r="I736" s="54" t="n">
        <v>1</v>
      </c>
      <c r="J736" s="54" t="n">
        <v>0</v>
      </c>
      <c r="K736" s="54" t="n">
        <v>70</v>
      </c>
      <c r="L736" s="54" t="n">
        <v>0</v>
      </c>
      <c r="M736" s="54" t="n">
        <v>-4.19999981</v>
      </c>
      <c r="N736" s="54" t="n">
        <v>0.639056742</v>
      </c>
      <c r="O736" s="54" t="n">
        <v>16.2999992</v>
      </c>
      <c r="P736" s="52" t="inlineStr">
        <is>
          <t>-</t>
        </is>
      </c>
      <c r="Q736" s="52" t="inlineStr">
        <is>
          <t>Plain</t>
        </is>
      </c>
      <c r="R736" s="54" t="n">
        <v>0.5</v>
      </c>
      <c r="S736" s="54" t="n">
        <v>0</v>
      </c>
      <c r="T736" s="54" t="n">
        <v>0.2</v>
      </c>
      <c r="U736" s="54" t="n">
        <v>0</v>
      </c>
      <c r="V736" s="52" t="inlineStr">
        <is>
          <t>No</t>
        </is>
      </c>
      <c r="W736" s="52" t="inlineStr">
        <is>
          <t>Yes</t>
        </is>
      </c>
      <c r="X736" s="52" t="inlineStr">
        <is>
          <t>-</t>
        </is>
      </c>
      <c r="Y736" s="52" t="inlineStr">
        <is>
          <t>Bush = cluster of flattened spheres</t>
        </is>
      </c>
    </row>
    <row r="737" outlineLevel="1">
      <c r="A737" s="52" t="inlineStr">
        <is>
          <t>ENV-609</t>
        </is>
      </c>
      <c r="B737" s="52" t="inlineStr">
        <is>
          <t>Environment</t>
        </is>
      </c>
      <c r="C737" s="59" t="inlineStr">
        <is>
          <t>Sphere</t>
        </is>
      </c>
      <c r="D737" s="62" t="inlineStr">
        <is>
          <t>Bush</t>
        </is>
      </c>
      <c r="E737" s="52" t="inlineStr">
        <is>
          <t>ENV-608</t>
        </is>
      </c>
      <c r="F737" s="52" t="n">
        <v>3</v>
      </c>
      <c r="G737" s="54" t="n">
        <v>0.763466299</v>
      </c>
      <c r="H737" s="54" t="n">
        <v>0.534426391</v>
      </c>
      <c r="I737" s="54" t="n">
        <v>0.763466299</v>
      </c>
      <c r="J737" s="54" t="n">
        <v>0</v>
      </c>
      <c r="K737" s="54" t="n">
        <v>147.752945</v>
      </c>
      <c r="L737" s="54" t="n">
        <v>0</v>
      </c>
      <c r="M737" s="54" t="n">
        <v>0.10018082</v>
      </c>
      <c r="N737" s="54" t="n">
        <v>0.290883571</v>
      </c>
      <c r="O737" s="54" t="n">
        <v>-0.193026036</v>
      </c>
      <c r="P737" s="52" t="inlineStr">
        <is>
          <t>Gouraud</t>
        </is>
      </c>
      <c r="Q737" s="52" t="inlineStr">
        <is>
          <t>Foliage</t>
        </is>
      </c>
      <c r="R737" s="54" t="n">
        <v>0.7</v>
      </c>
      <c r="S737" s="54" t="n">
        <v>0</v>
      </c>
      <c r="T737" s="54" t="n">
        <v>0.12</v>
      </c>
      <c r="U737" s="54" t="n">
        <v>0</v>
      </c>
      <c r="V737" s="52" t="inlineStr">
        <is>
          <t>Yes</t>
        </is>
      </c>
      <c r="W737" s="52" t="inlineStr">
        <is>
          <t>Yes</t>
        </is>
      </c>
      <c r="X737" s="52" t="inlineStr">
        <is>
          <t>-</t>
        </is>
      </c>
      <c r="Y737" s="52" t="inlineStr">
        <is>
          <t>Shrub clump</t>
        </is>
      </c>
    </row>
    <row r="738" outlineLevel="1">
      <c r="A738" s="52" t="inlineStr">
        <is>
          <t>ENV-610</t>
        </is>
      </c>
      <c r="B738" s="52" t="inlineStr">
        <is>
          <t>Environment</t>
        </is>
      </c>
      <c r="C738" s="59" t="inlineStr">
        <is>
          <t>Sphere</t>
        </is>
      </c>
      <c r="D738" s="62" t="inlineStr">
        <is>
          <t>Bush</t>
        </is>
      </c>
      <c r="E738" s="52" t="inlineStr">
        <is>
          <t>ENV-608</t>
        </is>
      </c>
      <c r="F738" s="52" t="n">
        <v>3</v>
      </c>
      <c r="G738" s="54" t="n">
        <v>0.788744092</v>
      </c>
      <c r="H738" s="54" t="n">
        <v>0.552120864</v>
      </c>
      <c r="I738" s="54" t="n">
        <v>0.788744092</v>
      </c>
      <c r="J738" s="54" t="n">
        <v>0</v>
      </c>
      <c r="K738" s="54" t="n">
        <v>125.036667</v>
      </c>
      <c r="L738" s="54" t="n">
        <v>0</v>
      </c>
      <c r="M738" s="54" t="n">
        <v>-0.17550303</v>
      </c>
      <c r="N738" s="54" t="n">
        <v>0.248806298</v>
      </c>
      <c r="O738" s="54" t="n">
        <v>-0.183227211</v>
      </c>
      <c r="P738" s="52" t="inlineStr">
        <is>
          <t>Gouraud</t>
        </is>
      </c>
      <c r="Q738" s="52" t="inlineStr">
        <is>
          <t>Foliage</t>
        </is>
      </c>
      <c r="R738" s="54" t="n">
        <v>0.7</v>
      </c>
      <c r="S738" s="54" t="n">
        <v>0</v>
      </c>
      <c r="T738" s="54" t="n">
        <v>0.12</v>
      </c>
      <c r="U738" s="54" t="n">
        <v>0</v>
      </c>
      <c r="V738" s="52" t="inlineStr">
        <is>
          <t>Yes</t>
        </is>
      </c>
      <c r="W738" s="52" t="inlineStr">
        <is>
          <t>Yes</t>
        </is>
      </c>
      <c r="X738" s="52" t="inlineStr">
        <is>
          <t>-</t>
        </is>
      </c>
      <c r="Y738" s="52" t="inlineStr">
        <is>
          <t>Shrub clump</t>
        </is>
      </c>
    </row>
    <row r="739" outlineLevel="1">
      <c r="A739" s="52" t="inlineStr">
        <is>
          <t>ENV-611</t>
        </is>
      </c>
      <c r="B739" s="52" t="inlineStr">
        <is>
          <t>Environment</t>
        </is>
      </c>
      <c r="C739" s="59" t="inlineStr">
        <is>
          <t>Sphere</t>
        </is>
      </c>
      <c r="D739" s="62" t="inlineStr">
        <is>
          <t>Bush</t>
        </is>
      </c>
      <c r="E739" s="52" t="inlineStr">
        <is>
          <t>ENV-608</t>
        </is>
      </c>
      <c r="F739" s="52" t="n">
        <v>3</v>
      </c>
      <c r="G739" s="54" t="n">
        <v>0.717103064</v>
      </c>
      <c r="H739" s="54" t="n">
        <v>0.501972139</v>
      </c>
      <c r="I739" s="54" t="n">
        <v>0.717103064</v>
      </c>
      <c r="J739" s="54" t="n">
        <v>0</v>
      </c>
      <c r="K739" s="54" t="n">
        <v>222.494736</v>
      </c>
      <c r="L739" s="54" t="n">
        <v>0</v>
      </c>
      <c r="M739" s="54" t="n">
        <v>0.164525613</v>
      </c>
      <c r="N739" s="54" t="n">
        <v>0.28247267</v>
      </c>
      <c r="O739" s="54" t="n">
        <v>-0.162431046</v>
      </c>
      <c r="P739" s="52" t="inlineStr">
        <is>
          <t>Gouraud</t>
        </is>
      </c>
      <c r="Q739" s="52" t="inlineStr">
        <is>
          <t>Foliage</t>
        </is>
      </c>
      <c r="R739" s="54" t="n">
        <v>0.7</v>
      </c>
      <c r="S739" s="54" t="n">
        <v>0</v>
      </c>
      <c r="T739" s="54" t="n">
        <v>0.12</v>
      </c>
      <c r="U739" s="54" t="n">
        <v>0</v>
      </c>
      <c r="V739" s="52" t="inlineStr">
        <is>
          <t>Yes</t>
        </is>
      </c>
      <c r="W739" s="52" t="inlineStr">
        <is>
          <t>Yes</t>
        </is>
      </c>
      <c r="X739" s="52" t="inlineStr">
        <is>
          <t>-</t>
        </is>
      </c>
      <c r="Y739" s="52" t="inlineStr">
        <is>
          <t>Shrub clump</t>
        </is>
      </c>
    </row>
    <row r="740" outlineLevel="1">
      <c r="A740" s="52" t="inlineStr">
        <is>
          <t>ENV-612</t>
        </is>
      </c>
      <c r="B740" s="52" t="inlineStr">
        <is>
          <t>Environment</t>
        </is>
      </c>
      <c r="C740" s="59" t="inlineStr">
        <is>
          <t>Sphere</t>
        </is>
      </c>
      <c r="D740" s="62" t="inlineStr">
        <is>
          <t>Bush</t>
        </is>
      </c>
      <c r="E740" s="52" t="inlineStr">
        <is>
          <t>ENV-608</t>
        </is>
      </c>
      <c r="F740" s="52" t="n">
        <v>3</v>
      </c>
      <c r="G740" s="54" t="n">
        <v>0.759772778</v>
      </c>
      <c r="H740" s="54" t="n">
        <v>0.5318409200000001</v>
      </c>
      <c r="I740" s="54" t="n">
        <v>0.759772778</v>
      </c>
      <c r="J740" s="54" t="n">
        <v>0</v>
      </c>
      <c r="K740" s="54" t="n">
        <v>303.100311</v>
      </c>
      <c r="L740" s="54" t="n">
        <v>0</v>
      </c>
      <c r="M740" s="54" t="n">
        <v>0.00878765341</v>
      </c>
      <c r="N740" s="54" t="n">
        <v>0.230967864</v>
      </c>
      <c r="O740" s="54" t="n">
        <v>-0.0122232102</v>
      </c>
      <c r="P740" s="52" t="inlineStr">
        <is>
          <t>Gouraud</t>
        </is>
      </c>
      <c r="Q740" s="52" t="inlineStr">
        <is>
          <t>Foliage</t>
        </is>
      </c>
      <c r="R740" s="54" t="n">
        <v>0.7</v>
      </c>
      <c r="S740" s="54" t="n">
        <v>0</v>
      </c>
      <c r="T740" s="54" t="n">
        <v>0.12</v>
      </c>
      <c r="U740" s="54" t="n">
        <v>0</v>
      </c>
      <c r="V740" s="52" t="inlineStr">
        <is>
          <t>Yes</t>
        </is>
      </c>
      <c r="W740" s="52" t="inlineStr">
        <is>
          <t>Yes</t>
        </is>
      </c>
      <c r="X740" s="52" t="inlineStr">
        <is>
          <t>-</t>
        </is>
      </c>
      <c r="Y740" s="52" t="inlineStr">
        <is>
          <t>Shrub clump</t>
        </is>
      </c>
    </row>
    <row r="741" outlineLevel="1">
      <c r="A741" s="52" t="inlineStr">
        <is>
          <t>ENV-613</t>
        </is>
      </c>
      <c r="B741" s="52" t="inlineStr">
        <is>
          <t>Environment</t>
        </is>
      </c>
      <c r="C741" s="59" t="inlineStr">
        <is>
          <t>Sphere</t>
        </is>
      </c>
      <c r="D741" s="62" t="inlineStr">
        <is>
          <t>Bush</t>
        </is>
      </c>
      <c r="E741" s="52" t="inlineStr">
        <is>
          <t>ENV-608</t>
        </is>
      </c>
      <c r="F741" s="52" t="n">
        <v>3</v>
      </c>
      <c r="G741" s="54" t="n">
        <v>0.564145267</v>
      </c>
      <c r="H741" s="54" t="n">
        <v>0.394901693</v>
      </c>
      <c r="I741" s="54" t="n">
        <v>0.564145267</v>
      </c>
      <c r="J741" s="54" t="n">
        <v>0</v>
      </c>
      <c r="K741" s="54" t="n">
        <v>180.874008</v>
      </c>
      <c r="L741" s="54" t="n">
        <v>0</v>
      </c>
      <c r="M741" s="54" t="n">
        <v>-0.00655074092</v>
      </c>
      <c r="N741" s="54" t="n">
        <v>0.259768814</v>
      </c>
      <c r="O741" s="54" t="n">
        <v>0.0055130301</v>
      </c>
      <c r="P741" s="52" t="inlineStr">
        <is>
          <t>Gouraud</t>
        </is>
      </c>
      <c r="Q741" s="52" t="inlineStr">
        <is>
          <t>Foliage</t>
        </is>
      </c>
      <c r="R741" s="54" t="n">
        <v>0.7</v>
      </c>
      <c r="S741" s="54" t="n">
        <v>0</v>
      </c>
      <c r="T741" s="54" t="n">
        <v>0.12</v>
      </c>
      <c r="U741" s="54" t="n">
        <v>0</v>
      </c>
      <c r="V741" s="52" t="inlineStr">
        <is>
          <t>Yes</t>
        </is>
      </c>
      <c r="W741" s="52" t="inlineStr">
        <is>
          <t>Yes</t>
        </is>
      </c>
      <c r="X741" s="52" t="inlineStr">
        <is>
          <t>-</t>
        </is>
      </c>
      <c r="Y741" s="52" t="inlineStr">
        <is>
          <t>Shrub clump</t>
        </is>
      </c>
    </row>
    <row r="742" outlineLevel="1">
      <c r="A742" s="52" t="inlineStr">
        <is>
          <t>ENV-614</t>
        </is>
      </c>
      <c r="B742" s="52" t="inlineStr">
        <is>
          <t>Environment</t>
        </is>
      </c>
      <c r="C742" s="59" t="inlineStr">
        <is>
          <t>Sphere</t>
        </is>
      </c>
      <c r="D742" s="62" t="inlineStr">
        <is>
          <t>Bush</t>
        </is>
      </c>
      <c r="E742" s="52" t="inlineStr">
        <is>
          <t>ENV-608</t>
        </is>
      </c>
      <c r="F742" s="52" t="n">
        <v>3</v>
      </c>
      <c r="G742" s="54" t="n">
        <v>0.740709007</v>
      </c>
      <c r="H742" s="54" t="n">
        <v>0.518496275</v>
      </c>
      <c r="I742" s="54" t="n">
        <v>0.740709007</v>
      </c>
      <c r="J742" s="54" t="n">
        <v>0</v>
      </c>
      <c r="K742" s="54" t="n">
        <v>45.3223381</v>
      </c>
      <c r="L742" s="54" t="n">
        <v>0</v>
      </c>
      <c r="M742" s="54" t="n">
        <v>0.230834261</v>
      </c>
      <c r="N742" s="54" t="n">
        <v>0.234683916</v>
      </c>
      <c r="O742" s="54" t="n">
        <v>-0.111917183</v>
      </c>
      <c r="P742" s="52" t="inlineStr">
        <is>
          <t>Gouraud</t>
        </is>
      </c>
      <c r="Q742" s="52" t="inlineStr">
        <is>
          <t>Foliage</t>
        </is>
      </c>
      <c r="R742" s="54" t="n">
        <v>0.7</v>
      </c>
      <c r="S742" s="54" t="n">
        <v>0</v>
      </c>
      <c r="T742" s="54" t="n">
        <v>0.12</v>
      </c>
      <c r="U742" s="54" t="n">
        <v>0</v>
      </c>
      <c r="V742" s="52" t="inlineStr">
        <is>
          <t>Yes</t>
        </is>
      </c>
      <c r="W742" s="52" t="inlineStr">
        <is>
          <t>Yes</t>
        </is>
      </c>
      <c r="X742" s="52" t="inlineStr">
        <is>
          <t>-</t>
        </is>
      </c>
      <c r="Y742" s="52" t="inlineStr">
        <is>
          <t>Shrub clump</t>
        </is>
      </c>
    </row>
    <row r="743" outlineLevel="1">
      <c r="A743" s="52" t="inlineStr">
        <is>
          <t>ENV-615</t>
        </is>
      </c>
      <c r="B743" s="52" t="inlineStr">
        <is>
          <t>Environment</t>
        </is>
      </c>
      <c r="C743" s="53" t="inlineStr">
        <is>
          <t>Group</t>
        </is>
      </c>
      <c r="D743" s="60" t="inlineStr">
        <is>
          <t>Bush</t>
        </is>
      </c>
      <c r="E743" s="52" t="inlineStr">
        <is>
          <t>ENV-540</t>
        </is>
      </c>
      <c r="F743" s="52" t="n">
        <v>2</v>
      </c>
      <c r="G743" s="54" t="n">
        <v>1</v>
      </c>
      <c r="H743" s="54" t="n">
        <v>1</v>
      </c>
      <c r="I743" s="54" t="n">
        <v>1</v>
      </c>
      <c r="J743" s="54" t="n">
        <v>0</v>
      </c>
      <c r="K743" s="54" t="n">
        <v>20</v>
      </c>
      <c r="L743" s="54" t="n">
        <v>0</v>
      </c>
      <c r="M743" s="54" t="n">
        <v>16.2000008</v>
      </c>
      <c r="N743" s="54" t="n">
        <v>-0.07722813639999999</v>
      </c>
      <c r="O743" s="54" t="n">
        <v>1</v>
      </c>
      <c r="P743" s="52" t="inlineStr">
        <is>
          <t>-</t>
        </is>
      </c>
      <c r="Q743" s="52" t="inlineStr">
        <is>
          <t>Plain</t>
        </is>
      </c>
      <c r="R743" s="54" t="n">
        <v>0.5</v>
      </c>
      <c r="S743" s="54" t="n">
        <v>0</v>
      </c>
      <c r="T743" s="54" t="n">
        <v>0.2</v>
      </c>
      <c r="U743" s="54" t="n">
        <v>0</v>
      </c>
      <c r="V743" s="52" t="inlineStr">
        <is>
          <t>No</t>
        </is>
      </c>
      <c r="W743" s="52" t="inlineStr">
        <is>
          <t>Yes</t>
        </is>
      </c>
      <c r="X743" s="52" t="inlineStr">
        <is>
          <t>-</t>
        </is>
      </c>
      <c r="Y743" s="52" t="inlineStr">
        <is>
          <t>Bush = cluster of flattened spheres</t>
        </is>
      </c>
    </row>
    <row r="744" outlineLevel="1">
      <c r="A744" s="52" t="inlineStr">
        <is>
          <t>ENV-616</t>
        </is>
      </c>
      <c r="B744" s="52" t="inlineStr">
        <is>
          <t>Environment</t>
        </is>
      </c>
      <c r="C744" s="59" t="inlineStr">
        <is>
          <t>Sphere</t>
        </is>
      </c>
      <c r="D744" s="62" t="inlineStr">
        <is>
          <t>Bush</t>
        </is>
      </c>
      <c r="E744" s="52" t="inlineStr">
        <is>
          <t>ENV-615</t>
        </is>
      </c>
      <c r="F744" s="52" t="n">
        <v>3</v>
      </c>
      <c r="G744" s="54" t="n">
        <v>0.875214517</v>
      </c>
      <c r="H744" s="54" t="n">
        <v>0.6126501559999999</v>
      </c>
      <c r="I744" s="54" t="n">
        <v>0.875214517</v>
      </c>
      <c r="J744" s="54" t="n">
        <v>0</v>
      </c>
      <c r="K744" s="54" t="n">
        <v>67.63325500000001</v>
      </c>
      <c r="L744" s="54" t="n">
        <v>0</v>
      </c>
      <c r="M744" s="54" t="n">
        <v>-0.183354646</v>
      </c>
      <c r="N744" s="54" t="n">
        <v>0.320097953</v>
      </c>
      <c r="O744" s="54" t="n">
        <v>-0.26346007</v>
      </c>
      <c r="P744" s="52" t="inlineStr">
        <is>
          <t>Gouraud</t>
        </is>
      </c>
      <c r="Q744" s="52" t="inlineStr">
        <is>
          <t>Foliage</t>
        </is>
      </c>
      <c r="R744" s="54" t="n">
        <v>0.7</v>
      </c>
      <c r="S744" s="54" t="n">
        <v>0</v>
      </c>
      <c r="T744" s="54" t="n">
        <v>0.12</v>
      </c>
      <c r="U744" s="54" t="n">
        <v>0</v>
      </c>
      <c r="V744" s="52" t="inlineStr">
        <is>
          <t>Yes</t>
        </is>
      </c>
      <c r="W744" s="52" t="inlineStr">
        <is>
          <t>Yes</t>
        </is>
      </c>
      <c r="X744" s="52" t="inlineStr">
        <is>
          <t>-</t>
        </is>
      </c>
      <c r="Y744" s="52" t="inlineStr">
        <is>
          <t>Shrub clump</t>
        </is>
      </c>
    </row>
    <row r="745" outlineLevel="1">
      <c r="A745" s="52" t="inlineStr">
        <is>
          <t>ENV-617</t>
        </is>
      </c>
      <c r="B745" s="52" t="inlineStr">
        <is>
          <t>Environment</t>
        </is>
      </c>
      <c r="C745" s="59" t="inlineStr">
        <is>
          <t>Sphere</t>
        </is>
      </c>
      <c r="D745" s="62" t="inlineStr">
        <is>
          <t>Bush</t>
        </is>
      </c>
      <c r="E745" s="52" t="inlineStr">
        <is>
          <t>ENV-615</t>
        </is>
      </c>
      <c r="F745" s="52" t="n">
        <v>3</v>
      </c>
      <c r="G745" s="54" t="n">
        <v>0.718161285</v>
      </c>
      <c r="H745" s="54" t="n">
        <v>0.502712905</v>
      </c>
      <c r="I745" s="54" t="n">
        <v>0.718161285</v>
      </c>
      <c r="J745" s="54" t="n">
        <v>0</v>
      </c>
      <c r="K745" s="54" t="n">
        <v>68.4237976</v>
      </c>
      <c r="L745" s="54" t="n">
        <v>0</v>
      </c>
      <c r="M745" s="54" t="n">
        <v>0.122514851</v>
      </c>
      <c r="N745" s="54" t="n">
        <v>0.254867047</v>
      </c>
      <c r="O745" s="54" t="n">
        <v>-0.178137004</v>
      </c>
      <c r="P745" s="52" t="inlineStr">
        <is>
          <t>Gouraud</t>
        </is>
      </c>
      <c r="Q745" s="52" t="inlineStr">
        <is>
          <t>Foliage</t>
        </is>
      </c>
      <c r="R745" s="54" t="n">
        <v>0.7</v>
      </c>
      <c r="S745" s="54" t="n">
        <v>0</v>
      </c>
      <c r="T745" s="54" t="n">
        <v>0.12</v>
      </c>
      <c r="U745" s="54" t="n">
        <v>0</v>
      </c>
      <c r="V745" s="52" t="inlineStr">
        <is>
          <t>Yes</t>
        </is>
      </c>
      <c r="W745" s="52" t="inlineStr">
        <is>
          <t>Yes</t>
        </is>
      </c>
      <c r="X745" s="52" t="inlineStr">
        <is>
          <t>-</t>
        </is>
      </c>
      <c r="Y745" s="52" t="inlineStr">
        <is>
          <t>Shrub clump</t>
        </is>
      </c>
    </row>
    <row r="746" outlineLevel="1">
      <c r="A746" s="52" t="inlineStr">
        <is>
          <t>ENV-618</t>
        </is>
      </c>
      <c r="B746" s="52" t="inlineStr">
        <is>
          <t>Environment</t>
        </is>
      </c>
      <c r="C746" s="59" t="inlineStr">
        <is>
          <t>Sphere</t>
        </is>
      </c>
      <c r="D746" s="62" t="inlineStr">
        <is>
          <t>Bush</t>
        </is>
      </c>
      <c r="E746" s="52" t="inlineStr">
        <is>
          <t>ENV-615</t>
        </is>
      </c>
      <c r="F746" s="52" t="n">
        <v>3</v>
      </c>
      <c r="G746" s="54" t="n">
        <v>0.983201206</v>
      </c>
      <c r="H746" s="54" t="n">
        <v>0.688240826</v>
      </c>
      <c r="I746" s="54" t="n">
        <v>0.983201206</v>
      </c>
      <c r="J746" s="54" t="n">
        <v>0</v>
      </c>
      <c r="K746" s="54" t="n">
        <v>11.2793331</v>
      </c>
      <c r="L746" s="54" t="n">
        <v>0</v>
      </c>
      <c r="M746" s="54" t="n">
        <v>0.0302008223</v>
      </c>
      <c r="N746" s="54" t="n">
        <v>0.362371325</v>
      </c>
      <c r="O746" s="54" t="n">
        <v>0.00999446958</v>
      </c>
      <c r="P746" s="52" t="inlineStr">
        <is>
          <t>Gouraud</t>
        </is>
      </c>
      <c r="Q746" s="52" t="inlineStr">
        <is>
          <t>Foliage</t>
        </is>
      </c>
      <c r="R746" s="54" t="n">
        <v>0.7</v>
      </c>
      <c r="S746" s="54" t="n">
        <v>0</v>
      </c>
      <c r="T746" s="54" t="n">
        <v>0.12</v>
      </c>
      <c r="U746" s="54" t="n">
        <v>0</v>
      </c>
      <c r="V746" s="52" t="inlineStr">
        <is>
          <t>Yes</t>
        </is>
      </c>
      <c r="W746" s="52" t="inlineStr">
        <is>
          <t>Yes</t>
        </is>
      </c>
      <c r="X746" s="52" t="inlineStr">
        <is>
          <t>-</t>
        </is>
      </c>
      <c r="Y746" s="52" t="inlineStr">
        <is>
          <t>Shrub clump</t>
        </is>
      </c>
    </row>
    <row r="747" outlineLevel="1">
      <c r="A747" s="52" t="inlineStr">
        <is>
          <t>ENV-619</t>
        </is>
      </c>
      <c r="B747" s="52" t="inlineStr">
        <is>
          <t>Environment</t>
        </is>
      </c>
      <c r="C747" s="59" t="inlineStr">
        <is>
          <t>Sphere</t>
        </is>
      </c>
      <c r="D747" s="62" t="inlineStr">
        <is>
          <t>Bush</t>
        </is>
      </c>
      <c r="E747" s="52" t="inlineStr">
        <is>
          <t>ENV-615</t>
        </is>
      </c>
      <c r="F747" s="52" t="n">
        <v>3</v>
      </c>
      <c r="G747" s="54" t="n">
        <v>0.8673745390000001</v>
      </c>
      <c r="H747" s="54" t="n">
        <v>0.6071621780000001</v>
      </c>
      <c r="I747" s="54" t="n">
        <v>0.8673745390000001</v>
      </c>
      <c r="J747" s="54" t="n">
        <v>0</v>
      </c>
      <c r="K747" s="54" t="n">
        <v>46.8640709</v>
      </c>
      <c r="L747" s="54" t="n">
        <v>0</v>
      </c>
      <c r="M747" s="54" t="n">
        <v>-0.102605574</v>
      </c>
      <c r="N747" s="54" t="n">
        <v>0.248240083</v>
      </c>
      <c r="O747" s="54" t="n">
        <v>0.223086715</v>
      </c>
      <c r="P747" s="52" t="inlineStr">
        <is>
          <t>Gouraud</t>
        </is>
      </c>
      <c r="Q747" s="52" t="inlineStr">
        <is>
          <t>Foliage</t>
        </is>
      </c>
      <c r="R747" s="54" t="n">
        <v>0.7</v>
      </c>
      <c r="S747" s="54" t="n">
        <v>0</v>
      </c>
      <c r="T747" s="54" t="n">
        <v>0.12</v>
      </c>
      <c r="U747" s="54" t="n">
        <v>0</v>
      </c>
      <c r="V747" s="52" t="inlineStr">
        <is>
          <t>Yes</t>
        </is>
      </c>
      <c r="W747" s="52" t="inlineStr">
        <is>
          <t>Yes</t>
        </is>
      </c>
      <c r="X747" s="52" t="inlineStr">
        <is>
          <t>-</t>
        </is>
      </c>
      <c r="Y747" s="52" t="inlineStr">
        <is>
          <t>Shrub clump</t>
        </is>
      </c>
    </row>
    <row r="748" outlineLevel="1">
      <c r="A748" s="52" t="inlineStr">
        <is>
          <t>ENV-620</t>
        </is>
      </c>
      <c r="B748" s="52" t="inlineStr">
        <is>
          <t>Environment</t>
        </is>
      </c>
      <c r="C748" s="59" t="inlineStr">
        <is>
          <t>Sphere</t>
        </is>
      </c>
      <c r="D748" s="62" t="inlineStr">
        <is>
          <t>Bush</t>
        </is>
      </c>
      <c r="E748" s="52" t="inlineStr">
        <is>
          <t>ENV-615</t>
        </is>
      </c>
      <c r="F748" s="52" t="n">
        <v>3</v>
      </c>
      <c r="G748" s="54" t="n">
        <v>0.651601374</v>
      </c>
      <c r="H748" s="54" t="n">
        <v>0.456120968</v>
      </c>
      <c r="I748" s="54" t="n">
        <v>0.651601374</v>
      </c>
      <c r="J748" s="54" t="n">
        <v>0</v>
      </c>
      <c r="K748" s="54" t="n">
        <v>258.808258</v>
      </c>
      <c r="L748" s="54" t="n">
        <v>0</v>
      </c>
      <c r="M748" s="54" t="n">
        <v>0.00312038232</v>
      </c>
      <c r="N748" s="54" t="n">
        <v>0.238789678</v>
      </c>
      <c r="O748" s="54" t="n">
        <v>-0.0414406769</v>
      </c>
      <c r="P748" s="52" t="inlineStr">
        <is>
          <t>Gouraud</t>
        </is>
      </c>
      <c r="Q748" s="52" t="inlineStr">
        <is>
          <t>Foliage</t>
        </is>
      </c>
      <c r="R748" s="54" t="n">
        <v>0.7</v>
      </c>
      <c r="S748" s="54" t="n">
        <v>0</v>
      </c>
      <c r="T748" s="54" t="n">
        <v>0.12</v>
      </c>
      <c r="U748" s="54" t="n">
        <v>0</v>
      </c>
      <c r="V748" s="52" t="inlineStr">
        <is>
          <t>Yes</t>
        </is>
      </c>
      <c r="W748" s="52" t="inlineStr">
        <is>
          <t>Yes</t>
        </is>
      </c>
      <c r="X748" s="52" t="inlineStr">
        <is>
          <t>-</t>
        </is>
      </c>
      <c r="Y748" s="52" t="inlineStr">
        <is>
          <t>Shrub clump</t>
        </is>
      </c>
    </row>
    <row r="749" outlineLevel="1">
      <c r="A749" s="52" t="inlineStr">
        <is>
          <t>ENV-621</t>
        </is>
      </c>
      <c r="B749" s="52" t="inlineStr">
        <is>
          <t>Environment</t>
        </is>
      </c>
      <c r="C749" s="59" t="inlineStr">
        <is>
          <t>Sphere</t>
        </is>
      </c>
      <c r="D749" s="62" t="inlineStr">
        <is>
          <t>Bush</t>
        </is>
      </c>
      <c r="E749" s="52" t="inlineStr">
        <is>
          <t>ENV-615</t>
        </is>
      </c>
      <c r="F749" s="52" t="n">
        <v>3</v>
      </c>
      <c r="G749" s="54" t="n">
        <v>1.05006325</v>
      </c>
      <c r="H749" s="54" t="n">
        <v>0.735044241</v>
      </c>
      <c r="I749" s="54" t="n">
        <v>1.05006325</v>
      </c>
      <c r="J749" s="54" t="n">
        <v>0</v>
      </c>
      <c r="K749" s="54" t="n">
        <v>327.085571</v>
      </c>
      <c r="L749" s="54" t="n">
        <v>0</v>
      </c>
      <c r="M749" s="54" t="n">
        <v>0.308105171</v>
      </c>
      <c r="N749" s="54" t="n">
        <v>0.386287451</v>
      </c>
      <c r="O749" s="54" t="n">
        <v>-0.00662849611</v>
      </c>
      <c r="P749" s="52" t="inlineStr">
        <is>
          <t>Gouraud</t>
        </is>
      </c>
      <c r="Q749" s="52" t="inlineStr">
        <is>
          <t>Foliage</t>
        </is>
      </c>
      <c r="R749" s="54" t="n">
        <v>0.7</v>
      </c>
      <c r="S749" s="54" t="n">
        <v>0</v>
      </c>
      <c r="T749" s="54" t="n">
        <v>0.12</v>
      </c>
      <c r="U749" s="54" t="n">
        <v>0</v>
      </c>
      <c r="V749" s="52" t="inlineStr">
        <is>
          <t>Yes</t>
        </is>
      </c>
      <c r="W749" s="52" t="inlineStr">
        <is>
          <t>Yes</t>
        </is>
      </c>
      <c r="X749" s="52" t="inlineStr">
        <is>
          <t>-</t>
        </is>
      </c>
      <c r="Y749" s="52" t="inlineStr">
        <is>
          <t>Shrub clump</t>
        </is>
      </c>
    </row>
    <row r="750" outlineLevel="1">
      <c r="A750" s="52" t="inlineStr">
        <is>
          <t>ENV-622</t>
        </is>
      </c>
      <c r="B750" s="52" t="inlineStr">
        <is>
          <t>Environment</t>
        </is>
      </c>
      <c r="C750" s="59" t="inlineStr">
        <is>
          <t>Sphere</t>
        </is>
      </c>
      <c r="D750" s="62" t="inlineStr">
        <is>
          <t>Bush</t>
        </is>
      </c>
      <c r="E750" s="52" t="inlineStr">
        <is>
          <t>ENV-615</t>
        </is>
      </c>
      <c r="F750" s="52" t="n">
        <v>3</v>
      </c>
      <c r="G750" s="54" t="n">
        <v>1.05335748</v>
      </c>
      <c r="H750" s="54" t="n">
        <v>0.737350225</v>
      </c>
      <c r="I750" s="54" t="n">
        <v>1.05335748</v>
      </c>
      <c r="J750" s="54" t="n">
        <v>0</v>
      </c>
      <c r="K750" s="54" t="n">
        <v>290.53833</v>
      </c>
      <c r="L750" s="54" t="n">
        <v>0</v>
      </c>
      <c r="M750" s="54" t="n">
        <v>-0.0444227308</v>
      </c>
      <c r="N750" s="54" t="n">
        <v>0.407734156</v>
      </c>
      <c r="O750" s="54" t="n">
        <v>0.00207134499</v>
      </c>
      <c r="P750" s="52" t="inlineStr">
        <is>
          <t>Gouraud</t>
        </is>
      </c>
      <c r="Q750" s="52" t="inlineStr">
        <is>
          <t>Foliage</t>
        </is>
      </c>
      <c r="R750" s="54" t="n">
        <v>0.7</v>
      </c>
      <c r="S750" s="54" t="n">
        <v>0</v>
      </c>
      <c r="T750" s="54" t="n">
        <v>0.12</v>
      </c>
      <c r="U750" s="54" t="n">
        <v>0</v>
      </c>
      <c r="V750" s="52" t="inlineStr">
        <is>
          <t>Yes</t>
        </is>
      </c>
      <c r="W750" s="52" t="inlineStr">
        <is>
          <t>Yes</t>
        </is>
      </c>
      <c r="X750" s="52" t="inlineStr">
        <is>
          <t>-</t>
        </is>
      </c>
      <c r="Y750" s="52" t="inlineStr">
        <is>
          <t>Shrub clump</t>
        </is>
      </c>
    </row>
    <row r="751" outlineLevel="1">
      <c r="A751" s="52" t="inlineStr">
        <is>
          <t>ENV-623</t>
        </is>
      </c>
      <c r="B751" s="52" t="inlineStr">
        <is>
          <t>Environment</t>
        </is>
      </c>
      <c r="C751" s="53" t="inlineStr">
        <is>
          <t>Group</t>
        </is>
      </c>
      <c r="D751" s="60" t="inlineStr">
        <is>
          <t>Bush</t>
        </is>
      </c>
      <c r="E751" s="52" t="inlineStr">
        <is>
          <t>ENV-540</t>
        </is>
      </c>
      <c r="F751" s="52" t="n">
        <v>2</v>
      </c>
      <c r="G751" s="54" t="n">
        <v>1</v>
      </c>
      <c r="H751" s="54" t="n">
        <v>1</v>
      </c>
      <c r="I751" s="54" t="n">
        <v>1</v>
      </c>
      <c r="J751" s="54" t="n">
        <v>0</v>
      </c>
      <c r="K751" s="54" t="n">
        <v>140</v>
      </c>
      <c r="L751" s="54" t="n">
        <v>0</v>
      </c>
      <c r="M751" s="54" t="n">
        <v>3.20000005</v>
      </c>
      <c r="N751" s="54" t="n">
        <v>-0.0522748455</v>
      </c>
      <c r="O751" s="54" t="n">
        <v>9.5</v>
      </c>
      <c r="P751" s="52" t="inlineStr">
        <is>
          <t>-</t>
        </is>
      </c>
      <c r="Q751" s="52" t="inlineStr">
        <is>
          <t>Plain</t>
        </is>
      </c>
      <c r="R751" s="54" t="n">
        <v>0.5</v>
      </c>
      <c r="S751" s="54" t="n">
        <v>0</v>
      </c>
      <c r="T751" s="54" t="n">
        <v>0.2</v>
      </c>
      <c r="U751" s="54" t="n">
        <v>0</v>
      </c>
      <c r="V751" s="52" t="inlineStr">
        <is>
          <t>No</t>
        </is>
      </c>
      <c r="W751" s="52" t="inlineStr">
        <is>
          <t>Yes</t>
        </is>
      </c>
      <c r="X751" s="52" t="inlineStr">
        <is>
          <t>-</t>
        </is>
      </c>
      <c r="Y751" s="52" t="inlineStr">
        <is>
          <t>Bush = cluster of flattened spheres</t>
        </is>
      </c>
    </row>
    <row r="752" outlineLevel="1">
      <c r="A752" s="52" t="inlineStr">
        <is>
          <t>ENV-624</t>
        </is>
      </c>
      <c r="B752" s="52" t="inlineStr">
        <is>
          <t>Environment</t>
        </is>
      </c>
      <c r="C752" s="59" t="inlineStr">
        <is>
          <t>Sphere</t>
        </is>
      </c>
      <c r="D752" s="62" t="inlineStr">
        <is>
          <t>Bush</t>
        </is>
      </c>
      <c r="E752" s="52" t="inlineStr">
        <is>
          <t>ENV-623</t>
        </is>
      </c>
      <c r="F752" s="52" t="n">
        <v>3</v>
      </c>
      <c r="G752" s="54" t="n">
        <v>0.518621981</v>
      </c>
      <c r="H752" s="54" t="n">
        <v>0.363035381</v>
      </c>
      <c r="I752" s="54" t="n">
        <v>0.518621981</v>
      </c>
      <c r="J752" s="54" t="n">
        <v>0</v>
      </c>
      <c r="K752" s="54" t="n">
        <v>291.39447</v>
      </c>
      <c r="L752" s="54" t="n">
        <v>0</v>
      </c>
      <c r="M752" s="54" t="n">
        <v>0.0271390397</v>
      </c>
      <c r="N752" s="54" t="n">
        <v>0.146793768</v>
      </c>
      <c r="O752" s="54" t="n">
        <v>0.236926034</v>
      </c>
      <c r="P752" s="52" t="inlineStr">
        <is>
          <t>Gouraud</t>
        </is>
      </c>
      <c r="Q752" s="52" t="inlineStr">
        <is>
          <t>Foliage</t>
        </is>
      </c>
      <c r="R752" s="54" t="n">
        <v>0.7</v>
      </c>
      <c r="S752" s="54" t="n">
        <v>0</v>
      </c>
      <c r="T752" s="54" t="n">
        <v>0.12</v>
      </c>
      <c r="U752" s="54" t="n">
        <v>0</v>
      </c>
      <c r="V752" s="52" t="inlineStr">
        <is>
          <t>Yes</t>
        </is>
      </c>
      <c r="W752" s="52" t="inlineStr">
        <is>
          <t>Yes</t>
        </is>
      </c>
      <c r="X752" s="52" t="inlineStr">
        <is>
          <t>-</t>
        </is>
      </c>
      <c r="Y752" s="52" t="inlineStr">
        <is>
          <t>Shrub clump</t>
        </is>
      </c>
    </row>
    <row r="753" outlineLevel="1">
      <c r="A753" s="52" t="inlineStr">
        <is>
          <t>ENV-625</t>
        </is>
      </c>
      <c r="B753" s="52" t="inlineStr">
        <is>
          <t>Environment</t>
        </is>
      </c>
      <c r="C753" s="59" t="inlineStr">
        <is>
          <t>Sphere</t>
        </is>
      </c>
      <c r="D753" s="62" t="inlineStr">
        <is>
          <t>Bush</t>
        </is>
      </c>
      <c r="E753" s="52" t="inlineStr">
        <is>
          <t>ENV-623</t>
        </is>
      </c>
      <c r="F753" s="52" t="n">
        <v>3</v>
      </c>
      <c r="G753" s="54" t="n">
        <v>0.663905442</v>
      </c>
      <c r="H753" s="54" t="n">
        <v>0.464733809</v>
      </c>
      <c r="I753" s="54" t="n">
        <v>0.663905442</v>
      </c>
      <c r="J753" s="54" t="n">
        <v>0</v>
      </c>
      <c r="K753" s="54" t="n">
        <v>325.588379</v>
      </c>
      <c r="L753" s="54" t="n">
        <v>0</v>
      </c>
      <c r="M753" s="54" t="n">
        <v>0.021317346</v>
      </c>
      <c r="N753" s="54" t="n">
        <v>0.223932356</v>
      </c>
      <c r="O753" s="54" t="n">
        <v>0.0450851992</v>
      </c>
      <c r="P753" s="52" t="inlineStr">
        <is>
          <t>Gouraud</t>
        </is>
      </c>
      <c r="Q753" s="52" t="inlineStr">
        <is>
          <t>Foliage</t>
        </is>
      </c>
      <c r="R753" s="54" t="n">
        <v>0.7</v>
      </c>
      <c r="S753" s="54" t="n">
        <v>0</v>
      </c>
      <c r="T753" s="54" t="n">
        <v>0.12</v>
      </c>
      <c r="U753" s="54" t="n">
        <v>0</v>
      </c>
      <c r="V753" s="52" t="inlineStr">
        <is>
          <t>Yes</t>
        </is>
      </c>
      <c r="W753" s="52" t="inlineStr">
        <is>
          <t>Yes</t>
        </is>
      </c>
      <c r="X753" s="52" t="inlineStr">
        <is>
          <t>-</t>
        </is>
      </c>
      <c r="Y753" s="52" t="inlineStr">
        <is>
          <t>Shrub clump</t>
        </is>
      </c>
    </row>
    <row r="754" outlineLevel="1">
      <c r="A754" s="52" t="inlineStr">
        <is>
          <t>ENV-626</t>
        </is>
      </c>
      <c r="B754" s="52" t="inlineStr">
        <is>
          <t>Environment</t>
        </is>
      </c>
      <c r="C754" s="59" t="inlineStr">
        <is>
          <t>Sphere</t>
        </is>
      </c>
      <c r="D754" s="62" t="inlineStr">
        <is>
          <t>Bush</t>
        </is>
      </c>
      <c r="E754" s="52" t="inlineStr">
        <is>
          <t>ENV-623</t>
        </is>
      </c>
      <c r="F754" s="52" t="n">
        <v>3</v>
      </c>
      <c r="G754" s="54" t="n">
        <v>0.426888645</v>
      </c>
      <c r="H754" s="54" t="n">
        <v>0.298822045</v>
      </c>
      <c r="I754" s="54" t="n">
        <v>0.426888645</v>
      </c>
      <c r="J754" s="54" t="n">
        <v>0</v>
      </c>
      <c r="K754" s="54" t="n">
        <v>202.719604</v>
      </c>
      <c r="L754" s="54" t="n">
        <v>0</v>
      </c>
      <c r="M754" s="54" t="n">
        <v>0.187568754</v>
      </c>
      <c r="N754" s="54" t="n">
        <v>0.193434983</v>
      </c>
      <c r="O754" s="54" t="n">
        <v>-0.0882923305</v>
      </c>
      <c r="P754" s="52" t="inlineStr">
        <is>
          <t>Gouraud</t>
        </is>
      </c>
      <c r="Q754" s="52" t="inlineStr">
        <is>
          <t>Foliage</t>
        </is>
      </c>
      <c r="R754" s="54" t="n">
        <v>0.7</v>
      </c>
      <c r="S754" s="54" t="n">
        <v>0</v>
      </c>
      <c r="T754" s="54" t="n">
        <v>0.12</v>
      </c>
      <c r="U754" s="54" t="n">
        <v>0</v>
      </c>
      <c r="V754" s="52" t="inlineStr">
        <is>
          <t>Yes</t>
        </is>
      </c>
      <c r="W754" s="52" t="inlineStr">
        <is>
          <t>Yes</t>
        </is>
      </c>
      <c r="X754" s="52" t="inlineStr">
        <is>
          <t>-</t>
        </is>
      </c>
      <c r="Y754" s="52" t="inlineStr">
        <is>
          <t>Shrub clump</t>
        </is>
      </c>
    </row>
    <row r="755" outlineLevel="1">
      <c r="A755" s="52" t="inlineStr">
        <is>
          <t>ENV-627</t>
        </is>
      </c>
      <c r="B755" s="52" t="inlineStr">
        <is>
          <t>Environment</t>
        </is>
      </c>
      <c r="C755" s="59" t="inlineStr">
        <is>
          <t>Sphere</t>
        </is>
      </c>
      <c r="D755" s="62" t="inlineStr">
        <is>
          <t>Bush</t>
        </is>
      </c>
      <c r="E755" s="52" t="inlineStr">
        <is>
          <t>ENV-623</t>
        </is>
      </c>
      <c r="F755" s="52" t="n">
        <v>3</v>
      </c>
      <c r="G755" s="54" t="n">
        <v>0.573783576</v>
      </c>
      <c r="H755" s="54" t="n">
        <v>0.401648492</v>
      </c>
      <c r="I755" s="54" t="n">
        <v>0.573783576</v>
      </c>
      <c r="J755" s="54" t="n">
        <v>0</v>
      </c>
      <c r="K755" s="54" t="n">
        <v>221.054153</v>
      </c>
      <c r="L755" s="54" t="n">
        <v>0</v>
      </c>
      <c r="M755" s="54" t="n">
        <v>0.0731921047</v>
      </c>
      <c r="N755" s="54" t="n">
        <v>0.17307575</v>
      </c>
      <c r="O755" s="54" t="n">
        <v>-0.0199588444</v>
      </c>
      <c r="P755" s="52" t="inlineStr">
        <is>
          <t>Gouraud</t>
        </is>
      </c>
      <c r="Q755" s="52" t="inlineStr">
        <is>
          <t>Foliage</t>
        </is>
      </c>
      <c r="R755" s="54" t="n">
        <v>0.7</v>
      </c>
      <c r="S755" s="54" t="n">
        <v>0</v>
      </c>
      <c r="T755" s="54" t="n">
        <v>0.12</v>
      </c>
      <c r="U755" s="54" t="n">
        <v>0</v>
      </c>
      <c r="V755" s="52" t="inlineStr">
        <is>
          <t>Yes</t>
        </is>
      </c>
      <c r="W755" s="52" t="inlineStr">
        <is>
          <t>Yes</t>
        </is>
      </c>
      <c r="X755" s="52" t="inlineStr">
        <is>
          <t>-</t>
        </is>
      </c>
      <c r="Y755" s="52" t="inlineStr">
        <is>
          <t>Shrub clump</t>
        </is>
      </c>
    </row>
    <row r="756" outlineLevel="1">
      <c r="A756" s="52" t="inlineStr">
        <is>
          <t>ENV-628</t>
        </is>
      </c>
      <c r="B756" s="52" t="inlineStr">
        <is>
          <t>Environment</t>
        </is>
      </c>
      <c r="C756" s="59" t="inlineStr">
        <is>
          <t>Sphere</t>
        </is>
      </c>
      <c r="D756" s="62" t="inlineStr">
        <is>
          <t>Bush</t>
        </is>
      </c>
      <c r="E756" s="52" t="inlineStr">
        <is>
          <t>ENV-623</t>
        </is>
      </c>
      <c r="F756" s="52" t="n">
        <v>3</v>
      </c>
      <c r="G756" s="54" t="n">
        <v>0.46675384</v>
      </c>
      <c r="H756" s="54" t="n">
        <v>0.326727688</v>
      </c>
      <c r="I756" s="54" t="n">
        <v>0.46675384</v>
      </c>
      <c r="J756" s="54" t="n">
        <v>0</v>
      </c>
      <c r="K756" s="54" t="n">
        <v>329.224731</v>
      </c>
      <c r="L756" s="54" t="n">
        <v>0</v>
      </c>
      <c r="M756" s="54" t="n">
        <v>0.0835207924</v>
      </c>
      <c r="N756" s="54" t="n">
        <v>0.208818734</v>
      </c>
      <c r="O756" s="54" t="n">
        <v>0.0147836162</v>
      </c>
      <c r="P756" s="52" t="inlineStr">
        <is>
          <t>Gouraud</t>
        </is>
      </c>
      <c r="Q756" s="52" t="inlineStr">
        <is>
          <t>Foliage</t>
        </is>
      </c>
      <c r="R756" s="54" t="n">
        <v>0.7</v>
      </c>
      <c r="S756" s="54" t="n">
        <v>0</v>
      </c>
      <c r="T756" s="54" t="n">
        <v>0.12</v>
      </c>
      <c r="U756" s="54" t="n">
        <v>0</v>
      </c>
      <c r="V756" s="52" t="inlineStr">
        <is>
          <t>Yes</t>
        </is>
      </c>
      <c r="W756" s="52" t="inlineStr">
        <is>
          <t>Yes</t>
        </is>
      </c>
      <c r="X756" s="52" t="inlineStr">
        <is>
          <t>-</t>
        </is>
      </c>
      <c r="Y756" s="52" t="inlineStr">
        <is>
          <t>Shrub clump</t>
        </is>
      </c>
    </row>
    <row r="757" outlineLevel="1">
      <c r="A757" s="52" t="inlineStr">
        <is>
          <t>ENV-629</t>
        </is>
      </c>
      <c r="B757" s="52" t="inlineStr">
        <is>
          <t>Environment</t>
        </is>
      </c>
      <c r="C757" s="59" t="inlineStr">
        <is>
          <t>Sphere</t>
        </is>
      </c>
      <c r="D757" s="62" t="inlineStr">
        <is>
          <t>Bush</t>
        </is>
      </c>
      <c r="E757" s="52" t="inlineStr">
        <is>
          <t>ENV-623</t>
        </is>
      </c>
      <c r="F757" s="52" t="n">
        <v>3</v>
      </c>
      <c r="G757" s="54" t="n">
        <v>0.41259256</v>
      </c>
      <c r="H757" s="54" t="n">
        <v>0.288814783</v>
      </c>
      <c r="I757" s="54" t="n">
        <v>0.41259256</v>
      </c>
      <c r="J757" s="54" t="n">
        <v>0</v>
      </c>
      <c r="K757" s="54" t="n">
        <v>182.043579</v>
      </c>
      <c r="L757" s="54" t="n">
        <v>0</v>
      </c>
      <c r="M757" s="54" t="n">
        <v>0.0296716224</v>
      </c>
      <c r="N757" s="54" t="n">
        <v>0.148803651</v>
      </c>
      <c r="O757" s="54" t="n">
        <v>0.138993293</v>
      </c>
      <c r="P757" s="52" t="inlineStr">
        <is>
          <t>Gouraud</t>
        </is>
      </c>
      <c r="Q757" s="52" t="inlineStr">
        <is>
          <t>Foliage</t>
        </is>
      </c>
      <c r="R757" s="54" t="n">
        <v>0.7</v>
      </c>
      <c r="S757" s="54" t="n">
        <v>0</v>
      </c>
      <c r="T757" s="54" t="n">
        <v>0.12</v>
      </c>
      <c r="U757" s="54" t="n">
        <v>0</v>
      </c>
      <c r="V757" s="52" t="inlineStr">
        <is>
          <t>Yes</t>
        </is>
      </c>
      <c r="W757" s="52" t="inlineStr">
        <is>
          <t>Yes</t>
        </is>
      </c>
      <c r="X757" s="52" t="inlineStr">
        <is>
          <t>-</t>
        </is>
      </c>
      <c r="Y757" s="52" t="inlineStr">
        <is>
          <t>Shrub clump</t>
        </is>
      </c>
    </row>
    <row r="758" outlineLevel="1">
      <c r="A758" s="52" t="inlineStr">
        <is>
          <t>ENV-630</t>
        </is>
      </c>
      <c r="B758" s="52" t="inlineStr">
        <is>
          <t>Environment</t>
        </is>
      </c>
      <c r="C758" s="53" t="inlineStr">
        <is>
          <t>Group</t>
        </is>
      </c>
      <c r="D758" s="60" t="inlineStr">
        <is>
          <t>Bush</t>
        </is>
      </c>
      <c r="E758" s="52" t="inlineStr">
        <is>
          <t>ENV-540</t>
        </is>
      </c>
      <c r="F758" s="52" t="n">
        <v>2</v>
      </c>
      <c r="G758" s="54" t="n">
        <v>1</v>
      </c>
      <c r="H758" s="54" t="n">
        <v>1</v>
      </c>
      <c r="I758" s="54" t="n">
        <v>1</v>
      </c>
      <c r="J758" s="54" t="n">
        <v>0</v>
      </c>
      <c r="K758" s="54" t="n">
        <v>35</v>
      </c>
      <c r="L758" s="54" t="n">
        <v>0</v>
      </c>
      <c r="M758" s="54" t="n">
        <v>-3.79999995</v>
      </c>
      <c r="N758" s="54" t="n">
        <v>-0.06496647</v>
      </c>
      <c r="O758" s="54" t="n">
        <v>10</v>
      </c>
      <c r="P758" s="52" t="inlineStr">
        <is>
          <t>-</t>
        </is>
      </c>
      <c r="Q758" s="52" t="inlineStr">
        <is>
          <t>Plain</t>
        </is>
      </c>
      <c r="R758" s="54" t="n">
        <v>0.5</v>
      </c>
      <c r="S758" s="54" t="n">
        <v>0</v>
      </c>
      <c r="T758" s="54" t="n">
        <v>0.2</v>
      </c>
      <c r="U758" s="54" t="n">
        <v>0</v>
      </c>
      <c r="V758" s="52" t="inlineStr">
        <is>
          <t>No</t>
        </is>
      </c>
      <c r="W758" s="52" t="inlineStr">
        <is>
          <t>Yes</t>
        </is>
      </c>
      <c r="X758" s="52" t="inlineStr">
        <is>
          <t>-</t>
        </is>
      </c>
      <c r="Y758" s="52" t="inlineStr">
        <is>
          <t>Bush = cluster of flattened spheres</t>
        </is>
      </c>
    </row>
    <row r="759" outlineLevel="1">
      <c r="A759" s="52" t="inlineStr">
        <is>
          <t>ENV-631</t>
        </is>
      </c>
      <c r="B759" s="52" t="inlineStr">
        <is>
          <t>Environment</t>
        </is>
      </c>
      <c r="C759" s="59" t="inlineStr">
        <is>
          <t>Sphere</t>
        </is>
      </c>
      <c r="D759" s="62" t="inlineStr">
        <is>
          <t>Bush</t>
        </is>
      </c>
      <c r="E759" s="52" t="inlineStr">
        <is>
          <t>ENV-630</t>
        </is>
      </c>
      <c r="F759" s="52" t="n">
        <v>3</v>
      </c>
      <c r="G759" s="54" t="n">
        <v>0.6221848129999999</v>
      </c>
      <c r="H759" s="54" t="n">
        <v>0.435529351</v>
      </c>
      <c r="I759" s="54" t="n">
        <v>0.6221848129999999</v>
      </c>
      <c r="J759" s="54" t="n">
        <v>0</v>
      </c>
      <c r="K759" s="54" t="n">
        <v>327.61676</v>
      </c>
      <c r="L759" s="54" t="n">
        <v>0</v>
      </c>
      <c r="M759" s="54" t="n">
        <v>0.158944905</v>
      </c>
      <c r="N759" s="54" t="n">
        <v>0.181578919</v>
      </c>
      <c r="O759" s="54" t="n">
        <v>-0.20149678</v>
      </c>
      <c r="P759" s="52" t="inlineStr">
        <is>
          <t>Gouraud</t>
        </is>
      </c>
      <c r="Q759" s="52" t="inlineStr">
        <is>
          <t>Foliage</t>
        </is>
      </c>
      <c r="R759" s="54" t="n">
        <v>0.7</v>
      </c>
      <c r="S759" s="54" t="n">
        <v>0</v>
      </c>
      <c r="T759" s="54" t="n">
        <v>0.12</v>
      </c>
      <c r="U759" s="54" t="n">
        <v>0</v>
      </c>
      <c r="V759" s="52" t="inlineStr">
        <is>
          <t>Yes</t>
        </is>
      </c>
      <c r="W759" s="52" t="inlineStr">
        <is>
          <t>Yes</t>
        </is>
      </c>
      <c r="X759" s="52" t="inlineStr">
        <is>
          <t>-</t>
        </is>
      </c>
      <c r="Y759" s="52" t="inlineStr">
        <is>
          <t>Shrub clump</t>
        </is>
      </c>
    </row>
    <row r="760" outlineLevel="1">
      <c r="A760" s="52" t="inlineStr">
        <is>
          <t>ENV-632</t>
        </is>
      </c>
      <c r="B760" s="52" t="inlineStr">
        <is>
          <t>Environment</t>
        </is>
      </c>
      <c r="C760" s="59" t="inlineStr">
        <is>
          <t>Sphere</t>
        </is>
      </c>
      <c r="D760" s="62" t="inlineStr">
        <is>
          <t>Bush</t>
        </is>
      </c>
      <c r="E760" s="52" t="inlineStr">
        <is>
          <t>ENV-630</t>
        </is>
      </c>
      <c r="F760" s="52" t="n">
        <v>3</v>
      </c>
      <c r="G760" s="54" t="n">
        <v>0.639010787</v>
      </c>
      <c r="H760" s="54" t="n">
        <v>0.447307557</v>
      </c>
      <c r="I760" s="54" t="n">
        <v>0.639010787</v>
      </c>
      <c r="J760" s="54" t="n">
        <v>0</v>
      </c>
      <c r="K760" s="54" t="n">
        <v>140.593475</v>
      </c>
      <c r="L760" s="54" t="n">
        <v>0</v>
      </c>
      <c r="M760" s="54" t="n">
        <v>-0.128044114</v>
      </c>
      <c r="N760" s="54" t="n">
        <v>0.232913584</v>
      </c>
      <c r="O760" s="54" t="n">
        <v>-0.0814869404</v>
      </c>
      <c r="P760" s="52" t="inlineStr">
        <is>
          <t>Gouraud</t>
        </is>
      </c>
      <c r="Q760" s="52" t="inlineStr">
        <is>
          <t>Foliage</t>
        </is>
      </c>
      <c r="R760" s="54" t="n">
        <v>0.7</v>
      </c>
      <c r="S760" s="54" t="n">
        <v>0</v>
      </c>
      <c r="T760" s="54" t="n">
        <v>0.12</v>
      </c>
      <c r="U760" s="54" t="n">
        <v>0</v>
      </c>
      <c r="V760" s="52" t="inlineStr">
        <is>
          <t>Yes</t>
        </is>
      </c>
      <c r="W760" s="52" t="inlineStr">
        <is>
          <t>Yes</t>
        </is>
      </c>
      <c r="X760" s="52" t="inlineStr">
        <is>
          <t>-</t>
        </is>
      </c>
      <c r="Y760" s="52" t="inlineStr">
        <is>
          <t>Shrub clump</t>
        </is>
      </c>
    </row>
    <row r="761" outlineLevel="1">
      <c r="A761" s="52" t="inlineStr">
        <is>
          <t>ENV-633</t>
        </is>
      </c>
      <c r="B761" s="52" t="inlineStr">
        <is>
          <t>Environment</t>
        </is>
      </c>
      <c r="C761" s="59" t="inlineStr">
        <is>
          <t>Sphere</t>
        </is>
      </c>
      <c r="D761" s="62" t="inlineStr">
        <is>
          <t>Bush</t>
        </is>
      </c>
      <c r="E761" s="52" t="inlineStr">
        <is>
          <t>ENV-630</t>
        </is>
      </c>
      <c r="F761" s="52" t="n">
        <v>3</v>
      </c>
      <c r="G761" s="54" t="n">
        <v>0.704510152</v>
      </c>
      <c r="H761" s="54" t="n">
        <v>0.493157089</v>
      </c>
      <c r="I761" s="54" t="n">
        <v>0.704510152</v>
      </c>
      <c r="J761" s="54" t="n">
        <v>0</v>
      </c>
      <c r="K761" s="54" t="n">
        <v>26.050108</v>
      </c>
      <c r="L761" s="54" t="n">
        <v>0</v>
      </c>
      <c r="M761" s="54" t="n">
        <v>-0.205214441</v>
      </c>
      <c r="N761" s="54" t="n">
        <v>0.286897361</v>
      </c>
      <c r="O761" s="54" t="n">
        <v>-0.116333313</v>
      </c>
      <c r="P761" s="52" t="inlineStr">
        <is>
          <t>Gouraud</t>
        </is>
      </c>
      <c r="Q761" s="52" t="inlineStr">
        <is>
          <t>Foliage</t>
        </is>
      </c>
      <c r="R761" s="54" t="n">
        <v>0.7</v>
      </c>
      <c r="S761" s="54" t="n">
        <v>0</v>
      </c>
      <c r="T761" s="54" t="n">
        <v>0.12</v>
      </c>
      <c r="U761" s="54" t="n">
        <v>0</v>
      </c>
      <c r="V761" s="52" t="inlineStr">
        <is>
          <t>Yes</t>
        </is>
      </c>
      <c r="W761" s="52" t="inlineStr">
        <is>
          <t>Yes</t>
        </is>
      </c>
      <c r="X761" s="52" t="inlineStr">
        <is>
          <t>-</t>
        </is>
      </c>
      <c r="Y761" s="52" t="inlineStr">
        <is>
          <t>Shrub clump</t>
        </is>
      </c>
    </row>
    <row r="762" outlineLevel="1">
      <c r="A762" s="52" t="inlineStr">
        <is>
          <t>ENV-634</t>
        </is>
      </c>
      <c r="B762" s="52" t="inlineStr">
        <is>
          <t>Environment</t>
        </is>
      </c>
      <c r="C762" s="59" t="inlineStr">
        <is>
          <t>Sphere</t>
        </is>
      </c>
      <c r="D762" s="62" t="inlineStr">
        <is>
          <t>Bush</t>
        </is>
      </c>
      <c r="E762" s="52" t="inlineStr">
        <is>
          <t>ENV-630</t>
        </is>
      </c>
      <c r="F762" s="52" t="n">
        <v>3</v>
      </c>
      <c r="G762" s="54" t="n">
        <v>0.672043025</v>
      </c>
      <c r="H762" s="54" t="n">
        <v>0.470430106</v>
      </c>
      <c r="I762" s="54" t="n">
        <v>0.672043025</v>
      </c>
      <c r="J762" s="54" t="n">
        <v>0</v>
      </c>
      <c r="K762" s="54" t="n">
        <v>225.178589</v>
      </c>
      <c r="L762" s="54" t="n">
        <v>0</v>
      </c>
      <c r="M762" s="54" t="n">
        <v>-0.0110220425</v>
      </c>
      <c r="N762" s="54" t="n">
        <v>0.27282986</v>
      </c>
      <c r="O762" s="54" t="n">
        <v>-0.0215182789</v>
      </c>
      <c r="P762" s="52" t="inlineStr">
        <is>
          <t>Gouraud</t>
        </is>
      </c>
      <c r="Q762" s="52" t="inlineStr">
        <is>
          <t>Foliage</t>
        </is>
      </c>
      <c r="R762" s="54" t="n">
        <v>0.7</v>
      </c>
      <c r="S762" s="54" t="n">
        <v>0</v>
      </c>
      <c r="T762" s="54" t="n">
        <v>0.12</v>
      </c>
      <c r="U762" s="54" t="n">
        <v>0</v>
      </c>
      <c r="V762" s="52" t="inlineStr">
        <is>
          <t>Yes</t>
        </is>
      </c>
      <c r="W762" s="52" t="inlineStr">
        <is>
          <t>Yes</t>
        </is>
      </c>
      <c r="X762" s="52" t="inlineStr">
        <is>
          <t>-</t>
        </is>
      </c>
      <c r="Y762" s="52" t="inlineStr">
        <is>
          <t>Shrub clump</t>
        </is>
      </c>
    </row>
    <row r="763" outlineLevel="1">
      <c r="A763" s="52" t="inlineStr">
        <is>
          <t>ENV-635</t>
        </is>
      </c>
      <c r="B763" s="52" t="inlineStr">
        <is>
          <t>Environment</t>
        </is>
      </c>
      <c r="C763" s="59" t="inlineStr">
        <is>
          <t>Sphere</t>
        </is>
      </c>
      <c r="D763" s="62" t="inlineStr">
        <is>
          <t>Bush</t>
        </is>
      </c>
      <c r="E763" s="52" t="inlineStr">
        <is>
          <t>ENV-630</t>
        </is>
      </c>
      <c r="F763" s="52" t="n">
        <v>3</v>
      </c>
      <c r="G763" s="54" t="n">
        <v>0.562236369</v>
      </c>
      <c r="H763" s="54" t="n">
        <v>0.393565446</v>
      </c>
      <c r="I763" s="54" t="n">
        <v>0.562236369</v>
      </c>
      <c r="J763" s="54" t="n">
        <v>0</v>
      </c>
      <c r="K763" s="54" t="n">
        <v>295.902344</v>
      </c>
      <c r="L763" s="54" t="n">
        <v>0</v>
      </c>
      <c r="M763" s="54" t="n">
        <v>0.116716765</v>
      </c>
      <c r="N763" s="54" t="n">
        <v>0.228195548</v>
      </c>
      <c r="O763" s="54" t="n">
        <v>0.135536179</v>
      </c>
      <c r="P763" s="52" t="inlineStr">
        <is>
          <t>Gouraud</t>
        </is>
      </c>
      <c r="Q763" s="52" t="inlineStr">
        <is>
          <t>Foliage</t>
        </is>
      </c>
      <c r="R763" s="54" t="n">
        <v>0.7</v>
      </c>
      <c r="S763" s="54" t="n">
        <v>0</v>
      </c>
      <c r="T763" s="54" t="n">
        <v>0.12</v>
      </c>
      <c r="U763" s="54" t="n">
        <v>0</v>
      </c>
      <c r="V763" s="52" t="inlineStr">
        <is>
          <t>Yes</t>
        </is>
      </c>
      <c r="W763" s="52" t="inlineStr">
        <is>
          <t>Yes</t>
        </is>
      </c>
      <c r="X763" s="52" t="inlineStr">
        <is>
          <t>-</t>
        </is>
      </c>
      <c r="Y763" s="52" t="inlineStr">
        <is>
          <t>Shrub clump</t>
        </is>
      </c>
    </row>
    <row r="764" outlineLevel="1">
      <c r="A764" s="52" t="inlineStr">
        <is>
          <t>ENV-636</t>
        </is>
      </c>
      <c r="B764" s="52" t="inlineStr">
        <is>
          <t>Environment</t>
        </is>
      </c>
      <c r="C764" s="53" t="inlineStr">
        <is>
          <t>Group</t>
        </is>
      </c>
      <c r="D764" s="60" t="inlineStr">
        <is>
          <t>Bush</t>
        </is>
      </c>
      <c r="E764" s="52" t="inlineStr">
        <is>
          <t>ENV-540</t>
        </is>
      </c>
      <c r="F764" s="52" t="n">
        <v>2</v>
      </c>
      <c r="G764" s="54" t="n">
        <v>1</v>
      </c>
      <c r="H764" s="54" t="n">
        <v>1</v>
      </c>
      <c r="I764" s="54" t="n">
        <v>1</v>
      </c>
      <c r="J764" s="54" t="n">
        <v>0</v>
      </c>
      <c r="K764" s="54" t="n">
        <v>95</v>
      </c>
      <c r="L764" s="54" t="n">
        <v>0</v>
      </c>
      <c r="M764" s="54" t="n">
        <v>7.5999999</v>
      </c>
      <c r="N764" s="54" t="n">
        <v>-0.08035808799999999</v>
      </c>
      <c r="O764" s="54" t="n">
        <v>-3.5999999</v>
      </c>
      <c r="P764" s="52" t="inlineStr">
        <is>
          <t>-</t>
        </is>
      </c>
      <c r="Q764" s="52" t="inlineStr">
        <is>
          <t>Plain</t>
        </is>
      </c>
      <c r="R764" s="54" t="n">
        <v>0.5</v>
      </c>
      <c r="S764" s="54" t="n">
        <v>0</v>
      </c>
      <c r="T764" s="54" t="n">
        <v>0.2</v>
      </c>
      <c r="U764" s="54" t="n">
        <v>0</v>
      </c>
      <c r="V764" s="52" t="inlineStr">
        <is>
          <t>No</t>
        </is>
      </c>
      <c r="W764" s="52" t="inlineStr">
        <is>
          <t>Yes</t>
        </is>
      </c>
      <c r="X764" s="52" t="inlineStr">
        <is>
          <t>-</t>
        </is>
      </c>
      <c r="Y764" s="52" t="inlineStr">
        <is>
          <t>Bush = cluster of flattened spheres</t>
        </is>
      </c>
    </row>
    <row r="765" outlineLevel="1">
      <c r="A765" s="52" t="inlineStr">
        <is>
          <t>ENV-637</t>
        </is>
      </c>
      <c r="B765" s="52" t="inlineStr">
        <is>
          <t>Environment</t>
        </is>
      </c>
      <c r="C765" s="59" t="inlineStr">
        <is>
          <t>Sphere</t>
        </is>
      </c>
      <c r="D765" s="62" t="inlineStr">
        <is>
          <t>Bush</t>
        </is>
      </c>
      <c r="E765" s="52" t="inlineStr">
        <is>
          <t>ENV-636</t>
        </is>
      </c>
      <c r="F765" s="52" t="n">
        <v>3</v>
      </c>
      <c r="G765" s="54" t="n">
        <v>0.472692341</v>
      </c>
      <c r="H765" s="54" t="n">
        <v>0.330884635</v>
      </c>
      <c r="I765" s="54" t="n">
        <v>0.472692341</v>
      </c>
      <c r="J765" s="54" t="n">
        <v>0</v>
      </c>
      <c r="K765" s="54" t="n">
        <v>222.898499</v>
      </c>
      <c r="L765" s="54" t="n">
        <v>0</v>
      </c>
      <c r="M765" s="54" t="n">
        <v>-0.0443636253</v>
      </c>
      <c r="N765" s="54" t="n">
        <v>0.21702902</v>
      </c>
      <c r="O765" s="54" t="n">
        <v>0.08272510769999999</v>
      </c>
      <c r="P765" s="52" t="inlineStr">
        <is>
          <t>Gouraud</t>
        </is>
      </c>
      <c r="Q765" s="52" t="inlineStr">
        <is>
          <t>Foliage</t>
        </is>
      </c>
      <c r="R765" s="54" t="n">
        <v>0.7</v>
      </c>
      <c r="S765" s="54" t="n">
        <v>0</v>
      </c>
      <c r="T765" s="54" t="n">
        <v>0.12</v>
      </c>
      <c r="U765" s="54" t="n">
        <v>0</v>
      </c>
      <c r="V765" s="52" t="inlineStr">
        <is>
          <t>Yes</t>
        </is>
      </c>
      <c r="W765" s="52" t="inlineStr">
        <is>
          <t>Yes</t>
        </is>
      </c>
      <c r="X765" s="52" t="inlineStr">
        <is>
          <t>-</t>
        </is>
      </c>
      <c r="Y765" s="52" t="inlineStr">
        <is>
          <t>Shrub clump</t>
        </is>
      </c>
    </row>
    <row r="766" outlineLevel="1">
      <c r="A766" s="52" t="inlineStr">
        <is>
          <t>ENV-638</t>
        </is>
      </c>
      <c r="B766" s="52" t="inlineStr">
        <is>
          <t>Environment</t>
        </is>
      </c>
      <c r="C766" s="59" t="inlineStr">
        <is>
          <t>Sphere</t>
        </is>
      </c>
      <c r="D766" s="62" t="inlineStr">
        <is>
          <t>Bush</t>
        </is>
      </c>
      <c r="E766" s="52" t="inlineStr">
        <is>
          <t>ENV-636</t>
        </is>
      </c>
      <c r="F766" s="52" t="n">
        <v>3</v>
      </c>
      <c r="G766" s="54" t="n">
        <v>0.728851676</v>
      </c>
      <c r="H766" s="54" t="n">
        <v>0.510196149</v>
      </c>
      <c r="I766" s="54" t="n">
        <v>0.728851676</v>
      </c>
      <c r="J766" s="54" t="n">
        <v>0</v>
      </c>
      <c r="K766" s="54" t="n">
        <v>155.013931</v>
      </c>
      <c r="L766" s="54" t="n">
        <v>0</v>
      </c>
      <c r="M766" s="54" t="n">
        <v>0.0358320847</v>
      </c>
      <c r="N766" s="54" t="n">
        <v>0.271279991</v>
      </c>
      <c r="O766" s="54" t="n">
        <v>-0.285708368</v>
      </c>
      <c r="P766" s="52" t="inlineStr">
        <is>
          <t>Gouraud</t>
        </is>
      </c>
      <c r="Q766" s="52" t="inlineStr">
        <is>
          <t>Foliage</t>
        </is>
      </c>
      <c r="R766" s="54" t="n">
        <v>0.7</v>
      </c>
      <c r="S766" s="54" t="n">
        <v>0</v>
      </c>
      <c r="T766" s="54" t="n">
        <v>0.12</v>
      </c>
      <c r="U766" s="54" t="n">
        <v>0</v>
      </c>
      <c r="V766" s="52" t="inlineStr">
        <is>
          <t>Yes</t>
        </is>
      </c>
      <c r="W766" s="52" t="inlineStr">
        <is>
          <t>Yes</t>
        </is>
      </c>
      <c r="X766" s="52" t="inlineStr">
        <is>
          <t>-</t>
        </is>
      </c>
      <c r="Y766" s="52" t="inlineStr">
        <is>
          <t>Shrub clump</t>
        </is>
      </c>
    </row>
    <row r="767" outlineLevel="1">
      <c r="A767" s="52" t="inlineStr">
        <is>
          <t>ENV-639</t>
        </is>
      </c>
      <c r="B767" s="52" t="inlineStr">
        <is>
          <t>Environment</t>
        </is>
      </c>
      <c r="C767" s="59" t="inlineStr">
        <is>
          <t>Sphere</t>
        </is>
      </c>
      <c r="D767" s="62" t="inlineStr">
        <is>
          <t>Bush</t>
        </is>
      </c>
      <c r="E767" s="52" t="inlineStr">
        <is>
          <t>ENV-636</t>
        </is>
      </c>
      <c r="F767" s="52" t="n">
        <v>3</v>
      </c>
      <c r="G767" s="54" t="n">
        <v>0.622017503</v>
      </c>
      <c r="H767" s="54" t="n">
        <v>0.435412258</v>
      </c>
      <c r="I767" s="54" t="n">
        <v>0.622017503</v>
      </c>
      <c r="J767" s="54" t="n">
        <v>0</v>
      </c>
      <c r="K767" s="54" t="n">
        <v>304.251434</v>
      </c>
      <c r="L767" s="54" t="n">
        <v>0</v>
      </c>
      <c r="M767" s="54" t="n">
        <v>0.0107004959</v>
      </c>
      <c r="N767" s="54" t="n">
        <v>0.226657644</v>
      </c>
      <c r="O767" s="54" t="n">
        <v>0.0166920964</v>
      </c>
      <c r="P767" s="52" t="inlineStr">
        <is>
          <t>Gouraud</t>
        </is>
      </c>
      <c r="Q767" s="52" t="inlineStr">
        <is>
          <t>Foliage</t>
        </is>
      </c>
      <c r="R767" s="54" t="n">
        <v>0.7</v>
      </c>
      <c r="S767" s="54" t="n">
        <v>0</v>
      </c>
      <c r="T767" s="54" t="n">
        <v>0.12</v>
      </c>
      <c r="U767" s="54" t="n">
        <v>0</v>
      </c>
      <c r="V767" s="52" t="inlineStr">
        <is>
          <t>Yes</t>
        </is>
      </c>
      <c r="W767" s="52" t="inlineStr">
        <is>
          <t>Yes</t>
        </is>
      </c>
      <c r="X767" s="52" t="inlineStr">
        <is>
          <t>-</t>
        </is>
      </c>
      <c r="Y767" s="52" t="inlineStr">
        <is>
          <t>Shrub clump</t>
        </is>
      </c>
    </row>
    <row r="768" outlineLevel="1">
      <c r="A768" s="52" t="inlineStr">
        <is>
          <t>ENV-640</t>
        </is>
      </c>
      <c r="B768" s="52" t="inlineStr">
        <is>
          <t>Environment</t>
        </is>
      </c>
      <c r="C768" s="59" t="inlineStr">
        <is>
          <t>Sphere</t>
        </is>
      </c>
      <c r="D768" s="62" t="inlineStr">
        <is>
          <t>Bush</t>
        </is>
      </c>
      <c r="E768" s="52" t="inlineStr">
        <is>
          <t>ENV-636</t>
        </is>
      </c>
      <c r="F768" s="52" t="n">
        <v>3</v>
      </c>
      <c r="G768" s="54" t="n">
        <v>0.584657371</v>
      </c>
      <c r="H768" s="54" t="n">
        <v>0.409260154</v>
      </c>
      <c r="I768" s="54" t="n">
        <v>0.584657371</v>
      </c>
      <c r="J768" s="54" t="n">
        <v>0</v>
      </c>
      <c r="K768" s="54" t="n">
        <v>83.77495570000001</v>
      </c>
      <c r="L768" s="54" t="n">
        <v>0</v>
      </c>
      <c r="M768" s="54" t="n">
        <v>0.000918568636</v>
      </c>
      <c r="N768" s="54" t="n">
        <v>0.233093977</v>
      </c>
      <c r="O768" s="54" t="n">
        <v>-0.125469968</v>
      </c>
      <c r="P768" s="52" t="inlineStr">
        <is>
          <t>Gouraud</t>
        </is>
      </c>
      <c r="Q768" s="52" t="inlineStr">
        <is>
          <t>Foliage</t>
        </is>
      </c>
      <c r="R768" s="54" t="n">
        <v>0.7</v>
      </c>
      <c r="S768" s="54" t="n">
        <v>0</v>
      </c>
      <c r="T768" s="54" t="n">
        <v>0.12</v>
      </c>
      <c r="U768" s="54" t="n">
        <v>0</v>
      </c>
      <c r="V768" s="52" t="inlineStr">
        <is>
          <t>Yes</t>
        </is>
      </c>
      <c r="W768" s="52" t="inlineStr">
        <is>
          <t>Yes</t>
        </is>
      </c>
      <c r="X768" s="52" t="inlineStr">
        <is>
          <t>-</t>
        </is>
      </c>
      <c r="Y768" s="52" t="inlineStr">
        <is>
          <t>Shrub clump</t>
        </is>
      </c>
    </row>
    <row r="769" outlineLevel="1">
      <c r="A769" s="52" t="inlineStr">
        <is>
          <t>ENV-641</t>
        </is>
      </c>
      <c r="B769" s="52" t="inlineStr">
        <is>
          <t>Environment</t>
        </is>
      </c>
      <c r="C769" s="59" t="inlineStr">
        <is>
          <t>Sphere</t>
        </is>
      </c>
      <c r="D769" s="62" t="inlineStr">
        <is>
          <t>Bush</t>
        </is>
      </c>
      <c r="E769" s="52" t="inlineStr">
        <is>
          <t>ENV-636</t>
        </is>
      </c>
      <c r="F769" s="52" t="n">
        <v>3</v>
      </c>
      <c r="G769" s="54" t="n">
        <v>0.626934648</v>
      </c>
      <c r="H769" s="54" t="n">
        <v>0.438854247</v>
      </c>
      <c r="I769" s="54" t="n">
        <v>0.626934648</v>
      </c>
      <c r="J769" s="54" t="n">
        <v>0</v>
      </c>
      <c r="K769" s="54" t="n">
        <v>308.287354</v>
      </c>
      <c r="L769" s="54" t="n">
        <v>0</v>
      </c>
      <c r="M769" s="54" t="n">
        <v>0.0301975347</v>
      </c>
      <c r="N769" s="54" t="n">
        <v>0.179696441</v>
      </c>
      <c r="O769" s="54" t="n">
        <v>-0.0232740846</v>
      </c>
      <c r="P769" s="52" t="inlineStr">
        <is>
          <t>Gouraud</t>
        </is>
      </c>
      <c r="Q769" s="52" t="inlineStr">
        <is>
          <t>Foliage</t>
        </is>
      </c>
      <c r="R769" s="54" t="n">
        <v>0.7</v>
      </c>
      <c r="S769" s="54" t="n">
        <v>0</v>
      </c>
      <c r="T769" s="54" t="n">
        <v>0.12</v>
      </c>
      <c r="U769" s="54" t="n">
        <v>0</v>
      </c>
      <c r="V769" s="52" t="inlineStr">
        <is>
          <t>Yes</t>
        </is>
      </c>
      <c r="W769" s="52" t="inlineStr">
        <is>
          <t>Yes</t>
        </is>
      </c>
      <c r="X769" s="52" t="inlineStr">
        <is>
          <t>-</t>
        </is>
      </c>
      <c r="Y769" s="52" t="inlineStr">
        <is>
          <t>Shrub clump</t>
        </is>
      </c>
    </row>
    <row r="770" outlineLevel="1">
      <c r="A770" s="52" t="inlineStr">
        <is>
          <t>ENV-642</t>
        </is>
      </c>
      <c r="B770" s="52" t="inlineStr">
        <is>
          <t>Environment</t>
        </is>
      </c>
      <c r="C770" s="59" t="inlineStr">
        <is>
          <t>Sphere</t>
        </is>
      </c>
      <c r="D770" s="62" t="inlineStr">
        <is>
          <t>Bush</t>
        </is>
      </c>
      <c r="E770" s="52" t="inlineStr">
        <is>
          <t>ENV-636</t>
        </is>
      </c>
      <c r="F770" s="52" t="n">
        <v>3</v>
      </c>
      <c r="G770" s="54" t="n">
        <v>0.641474903</v>
      </c>
      <c r="H770" s="54" t="n">
        <v>0.449032426</v>
      </c>
      <c r="I770" s="54" t="n">
        <v>0.641474903</v>
      </c>
      <c r="J770" s="54" t="n">
        <v>0</v>
      </c>
      <c r="K770" s="54" t="n">
        <v>289.803864</v>
      </c>
      <c r="L770" s="54" t="n">
        <v>0</v>
      </c>
      <c r="M770" s="54" t="n">
        <v>-0.158821777</v>
      </c>
      <c r="N770" s="54" t="n">
        <v>0.192893684</v>
      </c>
      <c r="O770" s="54" t="n">
        <v>-0.0416575521</v>
      </c>
      <c r="P770" s="52" t="inlineStr">
        <is>
          <t>Gouraud</t>
        </is>
      </c>
      <c r="Q770" s="52" t="inlineStr">
        <is>
          <t>Foliage</t>
        </is>
      </c>
      <c r="R770" s="54" t="n">
        <v>0.7</v>
      </c>
      <c r="S770" s="54" t="n">
        <v>0</v>
      </c>
      <c r="T770" s="54" t="n">
        <v>0.12</v>
      </c>
      <c r="U770" s="54" t="n">
        <v>0</v>
      </c>
      <c r="V770" s="52" t="inlineStr">
        <is>
          <t>Yes</t>
        </is>
      </c>
      <c r="W770" s="52" t="inlineStr">
        <is>
          <t>Yes</t>
        </is>
      </c>
      <c r="X770" s="52" t="inlineStr">
        <is>
          <t>-</t>
        </is>
      </c>
      <c r="Y770" s="52" t="inlineStr">
        <is>
          <t>Shrub clump</t>
        </is>
      </c>
    </row>
    <row r="771" outlineLevel="1">
      <c r="A771" s="52" t="inlineStr">
        <is>
          <t>ENV-643</t>
        </is>
      </c>
      <c r="B771" s="52" t="inlineStr">
        <is>
          <t>Environment</t>
        </is>
      </c>
      <c r="C771" s="53" t="inlineStr">
        <is>
          <t>Group</t>
        </is>
      </c>
      <c r="D771" s="57" t="inlineStr">
        <is>
          <t>Rocks</t>
        </is>
      </c>
      <c r="E771" s="52" t="inlineStr">
        <is>
          <t>ENV-00</t>
        </is>
      </c>
      <c r="F771" s="52" t="n">
        <v>1</v>
      </c>
      <c r="G771" s="54" t="n">
        <v>1</v>
      </c>
      <c r="H771" s="54" t="n">
        <v>1</v>
      </c>
      <c r="I771" s="54" t="n">
        <v>1</v>
      </c>
      <c r="J771" s="54" t="n">
        <v>0</v>
      </c>
      <c r="K771" s="54" t="n">
        <v>0</v>
      </c>
      <c r="L771" s="54" t="n">
        <v>0</v>
      </c>
      <c r="M771" s="54" t="n">
        <v>0</v>
      </c>
      <c r="N771" s="54" t="n">
        <v>0</v>
      </c>
      <c r="O771" s="54" t="n">
        <v>0</v>
      </c>
      <c r="P771" s="52" t="inlineStr">
        <is>
          <t>-</t>
        </is>
      </c>
      <c r="Q771" s="52" t="inlineStr">
        <is>
          <t>Plain</t>
        </is>
      </c>
      <c r="R771" s="54" t="n">
        <v>0.5</v>
      </c>
      <c r="S771" s="54" t="n">
        <v>0</v>
      </c>
      <c r="T771" s="54" t="n">
        <v>0.2</v>
      </c>
      <c r="U771" s="54" t="n">
        <v>0</v>
      </c>
      <c r="V771" s="52" t="inlineStr">
        <is>
          <t>No</t>
        </is>
      </c>
      <c r="W771" s="52" t="inlineStr">
        <is>
          <t>Yes</t>
        </is>
      </c>
      <c r="X771" s="52" t="inlineStr">
        <is>
          <t>-</t>
        </is>
      </c>
      <c r="Y771" s="52" t="inlineStr">
        <is>
          <t>Boulders and creek stones</t>
        </is>
      </c>
    </row>
    <row r="772" outlineLevel="1">
      <c r="A772" s="52" t="inlineStr">
        <is>
          <t>ENV-644</t>
        </is>
      </c>
      <c r="B772" s="52" t="inlineStr">
        <is>
          <t>Environment</t>
        </is>
      </c>
      <c r="C772" s="53" t="inlineStr">
        <is>
          <t>Group</t>
        </is>
      </c>
      <c r="D772" s="60" t="inlineStr">
        <is>
          <t>Boulder</t>
        </is>
      </c>
      <c r="E772" s="52" t="inlineStr">
        <is>
          <t>ENV-643</t>
        </is>
      </c>
      <c r="F772" s="52" t="n">
        <v>2</v>
      </c>
      <c r="G772" s="54" t="n">
        <v>1</v>
      </c>
      <c r="H772" s="54" t="n">
        <v>1</v>
      </c>
      <c r="I772" s="54" t="n">
        <v>1</v>
      </c>
      <c r="J772" s="54" t="n">
        <v>0</v>
      </c>
      <c r="K772" s="54" t="n">
        <v>20</v>
      </c>
      <c r="L772" s="54" t="n">
        <v>0</v>
      </c>
      <c r="M772" s="54" t="n">
        <v>4.30000019</v>
      </c>
      <c r="N772" s="54" t="n">
        <v>0.113339193</v>
      </c>
      <c r="O772" s="54" t="n">
        <v>-3.70000005</v>
      </c>
      <c r="P772" s="52" t="inlineStr">
        <is>
          <t>-</t>
        </is>
      </c>
      <c r="Q772" s="52" t="inlineStr">
        <is>
          <t>Plain</t>
        </is>
      </c>
      <c r="R772" s="54" t="n">
        <v>0.5</v>
      </c>
      <c r="S772" s="54" t="n">
        <v>0</v>
      </c>
      <c r="T772" s="54" t="n">
        <v>0.2</v>
      </c>
      <c r="U772" s="54" t="n">
        <v>0</v>
      </c>
      <c r="V772" s="52" t="inlineStr">
        <is>
          <t>No</t>
        </is>
      </c>
      <c r="W772" s="52" t="inlineStr">
        <is>
          <t>Yes</t>
        </is>
      </c>
      <c r="X772" s="52" t="inlineStr">
        <is>
          <t>-</t>
        </is>
      </c>
      <c r="Y772" s="52" t="inlineStr">
        <is>
          <t>Boulder = cluster of spheres</t>
        </is>
      </c>
    </row>
    <row r="773" outlineLevel="1">
      <c r="A773" s="52" t="inlineStr">
        <is>
          <t>ENV-645</t>
        </is>
      </c>
      <c r="B773" s="52" t="inlineStr">
        <is>
          <t>Environment</t>
        </is>
      </c>
      <c r="C773" s="59" t="inlineStr">
        <is>
          <t>Sphere</t>
        </is>
      </c>
      <c r="D773" s="62" t="inlineStr">
        <is>
          <t>Rock</t>
        </is>
      </c>
      <c r="E773" s="52" t="inlineStr">
        <is>
          <t>ENV-644</t>
        </is>
      </c>
      <c r="F773" s="52" t="n">
        <v>3</v>
      </c>
      <c r="G773" s="54" t="n">
        <v>1.15417123</v>
      </c>
      <c r="H773" s="54" t="n">
        <v>0.655836999</v>
      </c>
      <c r="I773" s="54" t="n">
        <v>0.9097359779999999</v>
      </c>
      <c r="J773" s="54" t="n">
        <v>8.656173709999999</v>
      </c>
      <c r="K773" s="54" t="n">
        <v>63.5544052</v>
      </c>
      <c r="L773" s="54" t="n">
        <v>0.83020401</v>
      </c>
      <c r="M773" s="54" t="n">
        <v>0</v>
      </c>
      <c r="N773" s="54" t="n">
        <v>0.144284144</v>
      </c>
      <c r="O773" s="54" t="n">
        <v>0</v>
      </c>
      <c r="P773" s="52" t="inlineStr">
        <is>
          <t>Gouraud</t>
        </is>
      </c>
      <c r="Q773" s="52" t="inlineStr">
        <is>
          <t>Rock</t>
        </is>
      </c>
      <c r="R773" s="54" t="n">
        <v>0.88</v>
      </c>
      <c r="S773" s="54" t="n">
        <v>0</v>
      </c>
      <c r="T773" s="54" t="n">
        <v>0.3</v>
      </c>
      <c r="U773" s="54" t="n">
        <v>0</v>
      </c>
      <c r="V773" s="52" t="inlineStr">
        <is>
          <t>Yes</t>
        </is>
      </c>
      <c r="W773" s="52" t="inlineStr">
        <is>
          <t>Yes</t>
        </is>
      </c>
      <c r="X773" s="52" t="inlineStr">
        <is>
          <t>-</t>
        </is>
      </c>
      <c r="Y773" s="52" t="inlineStr">
        <is>
          <t>Boulder lobe</t>
        </is>
      </c>
    </row>
    <row r="774" outlineLevel="1">
      <c r="A774" s="52" t="inlineStr">
        <is>
          <t>ENV-646</t>
        </is>
      </c>
      <c r="B774" s="52" t="inlineStr">
        <is>
          <t>Environment</t>
        </is>
      </c>
      <c r="C774" s="59" t="inlineStr">
        <is>
          <t>Sphere</t>
        </is>
      </c>
      <c r="D774" s="62" t="inlineStr">
        <is>
          <t>Rock</t>
        </is>
      </c>
      <c r="E774" s="52" t="inlineStr">
        <is>
          <t>ENV-644</t>
        </is>
      </c>
      <c r="F774" s="52" t="n">
        <v>3</v>
      </c>
      <c r="G774" s="54" t="n">
        <v>0.608445346</v>
      </c>
      <c r="H774" s="54" t="n">
        <v>0.43670541</v>
      </c>
      <c r="I774" s="54" t="n">
        <v>0.63527894</v>
      </c>
      <c r="J774" s="54" t="n">
        <v>9.182624819999999</v>
      </c>
      <c r="K774" s="54" t="n">
        <v>332.767639</v>
      </c>
      <c r="L774" s="54" t="n">
        <v>1.79879761</v>
      </c>
      <c r="M774" s="54" t="n">
        <v>0.0627614781</v>
      </c>
      <c r="N774" s="54" t="n">
        <v>0.121309802</v>
      </c>
      <c r="O774" s="54" t="n">
        <v>-0.214021206</v>
      </c>
      <c r="P774" s="52" t="inlineStr">
        <is>
          <t>Gouraud</t>
        </is>
      </c>
      <c r="Q774" s="52" t="inlineStr">
        <is>
          <t>Rock</t>
        </is>
      </c>
      <c r="R774" s="54" t="n">
        <v>0.88</v>
      </c>
      <c r="S774" s="54" t="n">
        <v>0</v>
      </c>
      <c r="T774" s="54" t="n">
        <v>0.3</v>
      </c>
      <c r="U774" s="54" t="n">
        <v>0</v>
      </c>
      <c r="V774" s="52" t="inlineStr">
        <is>
          <t>Yes</t>
        </is>
      </c>
      <c r="W774" s="52" t="inlineStr">
        <is>
          <t>Yes</t>
        </is>
      </c>
      <c r="X774" s="52" t="inlineStr">
        <is>
          <t>-</t>
        </is>
      </c>
      <c r="Y774" s="52" t="inlineStr">
        <is>
          <t>Boulder lobe</t>
        </is>
      </c>
    </row>
    <row r="775" outlineLevel="1">
      <c r="A775" s="52" t="inlineStr">
        <is>
          <t>ENV-647</t>
        </is>
      </c>
      <c r="B775" s="52" t="inlineStr">
        <is>
          <t>Environment</t>
        </is>
      </c>
      <c r="C775" s="59" t="inlineStr">
        <is>
          <t>Sphere</t>
        </is>
      </c>
      <c r="D775" s="62" t="inlineStr">
        <is>
          <t>Rock</t>
        </is>
      </c>
      <c r="E775" s="52" t="inlineStr">
        <is>
          <t>ENV-644</t>
        </is>
      </c>
      <c r="F775" s="52" t="n">
        <v>3</v>
      </c>
      <c r="G775" s="54" t="n">
        <v>0.581148088</v>
      </c>
      <c r="H775" s="54" t="n">
        <v>0.359547585</v>
      </c>
      <c r="I775" s="54" t="n">
        <v>0.480576068</v>
      </c>
      <c r="J775" s="54" t="n">
        <v>0.681396484</v>
      </c>
      <c r="K775" s="54" t="n">
        <v>313.428131</v>
      </c>
      <c r="L775" s="54" t="n">
        <v>18.9191055</v>
      </c>
      <c r="M775" s="54" t="n">
        <v>0.0762679279</v>
      </c>
      <c r="N775" s="54" t="n">
        <v>0.1511316</v>
      </c>
      <c r="O775" s="54" t="n">
        <v>0.0594847165</v>
      </c>
      <c r="P775" s="52" t="inlineStr">
        <is>
          <t>Gouraud</t>
        </is>
      </c>
      <c r="Q775" s="52" t="inlineStr">
        <is>
          <t>Rock</t>
        </is>
      </c>
      <c r="R775" s="54" t="n">
        <v>0.88</v>
      </c>
      <c r="S775" s="54" t="n">
        <v>0</v>
      </c>
      <c r="T775" s="54" t="n">
        <v>0.3</v>
      </c>
      <c r="U775" s="54" t="n">
        <v>0</v>
      </c>
      <c r="V775" s="52" t="inlineStr">
        <is>
          <t>Yes</t>
        </is>
      </c>
      <c r="W775" s="52" t="inlineStr">
        <is>
          <t>Yes</t>
        </is>
      </c>
      <c r="X775" s="52" t="inlineStr">
        <is>
          <t>-</t>
        </is>
      </c>
      <c r="Y775" s="52" t="inlineStr">
        <is>
          <t>Boulder lobe</t>
        </is>
      </c>
    </row>
    <row r="776" outlineLevel="1">
      <c r="A776" s="52" t="inlineStr">
        <is>
          <t>ENV-648</t>
        </is>
      </c>
      <c r="B776" s="52" t="inlineStr">
        <is>
          <t>Environment</t>
        </is>
      </c>
      <c r="C776" s="53" t="inlineStr">
        <is>
          <t>Group</t>
        </is>
      </c>
      <c r="D776" s="60" t="inlineStr">
        <is>
          <t>Boulder</t>
        </is>
      </c>
      <c r="E776" s="52" t="inlineStr">
        <is>
          <t>ENV-643</t>
        </is>
      </c>
      <c r="F776" s="52" t="n">
        <v>2</v>
      </c>
      <c r="G776" s="54" t="n">
        <v>1</v>
      </c>
      <c r="H776" s="54" t="n">
        <v>1</v>
      </c>
      <c r="I776" s="54" t="n">
        <v>1</v>
      </c>
      <c r="J776" s="54" t="n">
        <v>0</v>
      </c>
      <c r="K776" s="54" t="n">
        <v>65</v>
      </c>
      <c r="L776" s="54" t="n">
        <v>0</v>
      </c>
      <c r="M776" s="54" t="n">
        <v>-3.29999995</v>
      </c>
      <c r="N776" s="54" t="n">
        <v>0.062246237</v>
      </c>
      <c r="O776" s="54" t="n">
        <v>-4.0999999</v>
      </c>
      <c r="P776" s="52" t="inlineStr">
        <is>
          <t>-</t>
        </is>
      </c>
      <c r="Q776" s="52" t="inlineStr">
        <is>
          <t>Plain</t>
        </is>
      </c>
      <c r="R776" s="54" t="n">
        <v>0.5</v>
      </c>
      <c r="S776" s="54" t="n">
        <v>0</v>
      </c>
      <c r="T776" s="54" t="n">
        <v>0.2</v>
      </c>
      <c r="U776" s="54" t="n">
        <v>0</v>
      </c>
      <c r="V776" s="52" t="inlineStr">
        <is>
          <t>No</t>
        </is>
      </c>
      <c r="W776" s="52" t="inlineStr">
        <is>
          <t>Yes</t>
        </is>
      </c>
      <c r="X776" s="52" t="inlineStr">
        <is>
          <t>-</t>
        </is>
      </c>
      <c r="Y776" s="52" t="inlineStr">
        <is>
          <t>Boulder = cluster of spheres</t>
        </is>
      </c>
    </row>
    <row r="777" outlineLevel="1">
      <c r="A777" s="52" t="inlineStr">
        <is>
          <t>ENV-649</t>
        </is>
      </c>
      <c r="B777" s="52" t="inlineStr">
        <is>
          <t>Environment</t>
        </is>
      </c>
      <c r="C777" s="59" t="inlineStr">
        <is>
          <t>Sphere</t>
        </is>
      </c>
      <c r="D777" s="62" t="inlineStr">
        <is>
          <t>Rock</t>
        </is>
      </c>
      <c r="E777" s="52" t="inlineStr">
        <is>
          <t>ENV-648</t>
        </is>
      </c>
      <c r="F777" s="52" t="n">
        <v>3</v>
      </c>
      <c r="G777" s="54" t="n">
        <v>0.801081479</v>
      </c>
      <c r="H777" s="54" t="n">
        <v>0.529270351</v>
      </c>
      <c r="I777" s="54" t="n">
        <v>0.681295514</v>
      </c>
      <c r="J777" s="54" t="n">
        <v>-6.56736183</v>
      </c>
      <c r="K777" s="54" t="n">
        <v>0.7591724399999999</v>
      </c>
      <c r="L777" s="54" t="n">
        <v>-3.7628746</v>
      </c>
      <c r="M777" s="54" t="n">
        <v>0</v>
      </c>
      <c r="N777" s="54" t="n">
        <v>0.116439477</v>
      </c>
      <c r="O777" s="54" t="n">
        <v>0</v>
      </c>
      <c r="P777" s="52" t="inlineStr">
        <is>
          <t>Gouraud</t>
        </is>
      </c>
      <c r="Q777" s="52" t="inlineStr">
        <is>
          <t>Rock</t>
        </is>
      </c>
      <c r="R777" s="54" t="n">
        <v>0.88</v>
      </c>
      <c r="S777" s="54" t="n">
        <v>0</v>
      </c>
      <c r="T777" s="54" t="n">
        <v>0.3</v>
      </c>
      <c r="U777" s="54" t="n">
        <v>0</v>
      </c>
      <c r="V777" s="52" t="inlineStr">
        <is>
          <t>Yes</t>
        </is>
      </c>
      <c r="W777" s="52" t="inlineStr">
        <is>
          <t>Yes</t>
        </is>
      </c>
      <c r="X777" s="52" t="inlineStr">
        <is>
          <t>-</t>
        </is>
      </c>
      <c r="Y777" s="52" t="inlineStr">
        <is>
          <t>Boulder lobe</t>
        </is>
      </c>
    </row>
    <row r="778" outlineLevel="1">
      <c r="A778" s="52" t="inlineStr">
        <is>
          <t>ENV-650</t>
        </is>
      </c>
      <c r="B778" s="52" t="inlineStr">
        <is>
          <t>Environment</t>
        </is>
      </c>
      <c r="C778" s="59" t="inlineStr">
        <is>
          <t>Sphere</t>
        </is>
      </c>
      <c r="D778" s="62" t="inlineStr">
        <is>
          <t>Rock</t>
        </is>
      </c>
      <c r="E778" s="52" t="inlineStr">
        <is>
          <t>ENV-648</t>
        </is>
      </c>
      <c r="F778" s="52" t="n">
        <v>3</v>
      </c>
      <c r="G778" s="54" t="n">
        <v>0.595972359</v>
      </c>
      <c r="H778" s="54" t="n">
        <v>0.383091807</v>
      </c>
      <c r="I778" s="54" t="n">
        <v>0.475845188</v>
      </c>
      <c r="J778" s="54" t="n">
        <v>-9.38719845</v>
      </c>
      <c r="K778" s="54" t="n">
        <v>113.790657</v>
      </c>
      <c r="L778" s="54" t="n">
        <v>20.4175682</v>
      </c>
      <c r="M778" s="54" t="n">
        <v>0.111301042</v>
      </c>
      <c r="N778" s="54" t="n">
        <v>0.06546230610000001</v>
      </c>
      <c r="O778" s="54" t="n">
        <v>0.0885859281</v>
      </c>
      <c r="P778" s="52" t="inlineStr">
        <is>
          <t>Gouraud</t>
        </is>
      </c>
      <c r="Q778" s="52" t="inlineStr">
        <is>
          <t>Rock</t>
        </is>
      </c>
      <c r="R778" s="54" t="n">
        <v>0.88</v>
      </c>
      <c r="S778" s="54" t="n">
        <v>0</v>
      </c>
      <c r="T778" s="54" t="n">
        <v>0.3</v>
      </c>
      <c r="U778" s="54" t="n">
        <v>0</v>
      </c>
      <c r="V778" s="52" t="inlineStr">
        <is>
          <t>Yes</t>
        </is>
      </c>
      <c r="W778" s="52" t="inlineStr">
        <is>
          <t>Yes</t>
        </is>
      </c>
      <c r="X778" s="52" t="inlineStr">
        <is>
          <t>-</t>
        </is>
      </c>
      <c r="Y778" s="52" t="inlineStr">
        <is>
          <t>Boulder lobe</t>
        </is>
      </c>
    </row>
    <row r="779" outlineLevel="1">
      <c r="A779" s="52" t="inlineStr">
        <is>
          <t>ENV-651</t>
        </is>
      </c>
      <c r="B779" s="52" t="inlineStr">
        <is>
          <t>Environment</t>
        </is>
      </c>
      <c r="C779" s="59" t="inlineStr">
        <is>
          <t>Sphere</t>
        </is>
      </c>
      <c r="D779" s="62" t="inlineStr">
        <is>
          <t>Rock</t>
        </is>
      </c>
      <c r="E779" s="52" t="inlineStr">
        <is>
          <t>ENV-648</t>
        </is>
      </c>
      <c r="F779" s="52" t="n">
        <v>3</v>
      </c>
      <c r="G779" s="54" t="n">
        <v>0.493142128</v>
      </c>
      <c r="H779" s="54" t="n">
        <v>0.310637414</v>
      </c>
      <c r="I779" s="54" t="n">
        <v>0.413435996</v>
      </c>
      <c r="J779" s="54" t="n">
        <v>21.8818588</v>
      </c>
      <c r="K779" s="54" t="n">
        <v>283.562286</v>
      </c>
      <c r="L779" s="54" t="n">
        <v>6.87890053</v>
      </c>
      <c r="M779" s="54" t="n">
        <v>0.228411466</v>
      </c>
      <c r="N779" s="54" t="n">
        <v>0.059630014</v>
      </c>
      <c r="O779" s="54" t="n">
        <v>-0.0055404515</v>
      </c>
      <c r="P779" s="52" t="inlineStr">
        <is>
          <t>Gouraud</t>
        </is>
      </c>
      <c r="Q779" s="52" t="inlineStr">
        <is>
          <t>Rock</t>
        </is>
      </c>
      <c r="R779" s="54" t="n">
        <v>0.88</v>
      </c>
      <c r="S779" s="54" t="n">
        <v>0</v>
      </c>
      <c r="T779" s="54" t="n">
        <v>0.3</v>
      </c>
      <c r="U779" s="54" t="n">
        <v>0</v>
      </c>
      <c r="V779" s="52" t="inlineStr">
        <is>
          <t>Yes</t>
        </is>
      </c>
      <c r="W779" s="52" t="inlineStr">
        <is>
          <t>Yes</t>
        </is>
      </c>
      <c r="X779" s="52" t="inlineStr">
        <is>
          <t>-</t>
        </is>
      </c>
      <c r="Y779" s="52" t="inlineStr">
        <is>
          <t>Boulder lobe</t>
        </is>
      </c>
    </row>
    <row r="780" outlineLevel="1">
      <c r="A780" s="52" t="inlineStr">
        <is>
          <t>ENV-652</t>
        </is>
      </c>
      <c r="B780" s="52" t="inlineStr">
        <is>
          <t>Environment</t>
        </is>
      </c>
      <c r="C780" s="53" t="inlineStr">
        <is>
          <t>Group</t>
        </is>
      </c>
      <c r="D780" s="60" t="inlineStr">
        <is>
          <t>Boulder</t>
        </is>
      </c>
      <c r="E780" s="52" t="inlineStr">
        <is>
          <t>ENV-643</t>
        </is>
      </c>
      <c r="F780" s="52" t="n">
        <v>2</v>
      </c>
      <c r="G780" s="54" t="n">
        <v>1</v>
      </c>
      <c r="H780" s="54" t="n">
        <v>1</v>
      </c>
      <c r="I780" s="54" t="n">
        <v>1</v>
      </c>
      <c r="J780" s="54" t="n">
        <v>0</v>
      </c>
      <c r="K780" s="54" t="n">
        <v>10</v>
      </c>
      <c r="L780" s="54" t="n">
        <v>0</v>
      </c>
      <c r="M780" s="54" t="n">
        <v>6.9000001</v>
      </c>
      <c r="N780" s="54" t="n">
        <v>0.0352575183</v>
      </c>
      <c r="O780" s="54" t="n">
        <v>-1.39999998</v>
      </c>
      <c r="P780" s="52" t="inlineStr">
        <is>
          <t>-</t>
        </is>
      </c>
      <c r="Q780" s="52" t="inlineStr">
        <is>
          <t>Plain</t>
        </is>
      </c>
      <c r="R780" s="54" t="n">
        <v>0.5</v>
      </c>
      <c r="S780" s="54" t="n">
        <v>0</v>
      </c>
      <c r="T780" s="54" t="n">
        <v>0.2</v>
      </c>
      <c r="U780" s="54" t="n">
        <v>0</v>
      </c>
      <c r="V780" s="52" t="inlineStr">
        <is>
          <t>No</t>
        </is>
      </c>
      <c r="W780" s="52" t="inlineStr">
        <is>
          <t>Yes</t>
        </is>
      </c>
      <c r="X780" s="52" t="inlineStr">
        <is>
          <t>-</t>
        </is>
      </c>
      <c r="Y780" s="52" t="inlineStr">
        <is>
          <t>Boulder = cluster of spheres</t>
        </is>
      </c>
    </row>
    <row r="781" outlineLevel="1">
      <c r="A781" s="52" t="inlineStr">
        <is>
          <t>ENV-653</t>
        </is>
      </c>
      <c r="B781" s="52" t="inlineStr">
        <is>
          <t>Environment</t>
        </is>
      </c>
      <c r="C781" s="59" t="inlineStr">
        <is>
          <t>Sphere</t>
        </is>
      </c>
      <c r="D781" s="62" t="inlineStr">
        <is>
          <t>Rock</t>
        </is>
      </c>
      <c r="E781" s="52" t="inlineStr">
        <is>
          <t>ENV-652</t>
        </is>
      </c>
      <c r="F781" s="52" t="n">
        <v>3</v>
      </c>
      <c r="G781" s="54" t="n">
        <v>0.552636147</v>
      </c>
      <c r="H781" s="54" t="n">
        <v>0.377491683</v>
      </c>
      <c r="I781" s="54" t="n">
        <v>0.676592648</v>
      </c>
      <c r="J781" s="54" t="n">
        <v>11.9025192</v>
      </c>
      <c r="K781" s="54" t="n">
        <v>237.871521</v>
      </c>
      <c r="L781" s="54" t="n">
        <v>-14.0116425</v>
      </c>
      <c r="M781" s="54" t="n">
        <v>0</v>
      </c>
      <c r="N781" s="54" t="n">
        <v>0.0830481723</v>
      </c>
      <c r="O781" s="54" t="n">
        <v>0</v>
      </c>
      <c r="P781" s="52" t="inlineStr">
        <is>
          <t>Gouraud</t>
        </is>
      </c>
      <c r="Q781" s="52" t="inlineStr">
        <is>
          <t>Rock</t>
        </is>
      </c>
      <c r="R781" s="54" t="n">
        <v>0.88</v>
      </c>
      <c r="S781" s="54" t="n">
        <v>0</v>
      </c>
      <c r="T781" s="54" t="n">
        <v>0.3</v>
      </c>
      <c r="U781" s="54" t="n">
        <v>0</v>
      </c>
      <c r="V781" s="52" t="inlineStr">
        <is>
          <t>Yes</t>
        </is>
      </c>
      <c r="W781" s="52" t="inlineStr">
        <is>
          <t>Yes</t>
        </is>
      </c>
      <c r="X781" s="52" t="inlineStr">
        <is>
          <t>-</t>
        </is>
      </c>
      <c r="Y781" s="52" t="inlineStr">
        <is>
          <t>Boulder lobe</t>
        </is>
      </c>
    </row>
    <row r="782" outlineLevel="1">
      <c r="A782" s="52" t="inlineStr">
        <is>
          <t>ENV-654</t>
        </is>
      </c>
      <c r="B782" s="52" t="inlineStr">
        <is>
          <t>Environment</t>
        </is>
      </c>
      <c r="C782" s="59" t="inlineStr">
        <is>
          <t>Sphere</t>
        </is>
      </c>
      <c r="D782" s="62" t="inlineStr">
        <is>
          <t>Rock</t>
        </is>
      </c>
      <c r="E782" s="52" t="inlineStr">
        <is>
          <t>ENV-652</t>
        </is>
      </c>
      <c r="F782" s="52" t="n">
        <v>3</v>
      </c>
      <c r="G782" s="54" t="n">
        <v>0.258328974</v>
      </c>
      <c r="H782" s="54" t="n">
        <v>0.166285381</v>
      </c>
      <c r="I782" s="54" t="n">
        <v>0.327204108</v>
      </c>
      <c r="J782" s="54" t="n">
        <v>-3.31785393</v>
      </c>
      <c r="K782" s="54" t="n">
        <v>275.378357</v>
      </c>
      <c r="L782" s="54" t="n">
        <v>15.2856102</v>
      </c>
      <c r="M782" s="54" t="n">
        <v>0.00872565527</v>
      </c>
      <c r="N782" s="54" t="n">
        <v>0.08611864599999999</v>
      </c>
      <c r="O782" s="54" t="n">
        <v>-0.199438721</v>
      </c>
      <c r="P782" s="52" t="inlineStr">
        <is>
          <t>Gouraud</t>
        </is>
      </c>
      <c r="Q782" s="52" t="inlineStr">
        <is>
          <t>Rock</t>
        </is>
      </c>
      <c r="R782" s="54" t="n">
        <v>0.88</v>
      </c>
      <c r="S782" s="54" t="n">
        <v>0</v>
      </c>
      <c r="T782" s="54" t="n">
        <v>0.3</v>
      </c>
      <c r="U782" s="54" t="n">
        <v>0</v>
      </c>
      <c r="V782" s="52" t="inlineStr">
        <is>
          <t>Yes</t>
        </is>
      </c>
      <c r="W782" s="52" t="inlineStr">
        <is>
          <t>Yes</t>
        </is>
      </c>
      <c r="X782" s="52" t="inlineStr">
        <is>
          <t>-</t>
        </is>
      </c>
      <c r="Y782" s="52" t="inlineStr">
        <is>
          <t>Boulder lobe</t>
        </is>
      </c>
    </row>
    <row r="783" outlineLevel="1">
      <c r="A783" s="52" t="inlineStr">
        <is>
          <t>ENV-655</t>
        </is>
      </c>
      <c r="B783" s="52" t="inlineStr">
        <is>
          <t>Environment</t>
        </is>
      </c>
      <c r="C783" s="59" t="inlineStr">
        <is>
          <t>Sphere</t>
        </is>
      </c>
      <c r="D783" s="62" t="inlineStr">
        <is>
          <t>Rock</t>
        </is>
      </c>
      <c r="E783" s="52" t="inlineStr">
        <is>
          <t>ENV-652</t>
        </is>
      </c>
      <c r="F783" s="52" t="n">
        <v>3</v>
      </c>
      <c r="G783" s="54" t="n">
        <v>0.304928154</v>
      </c>
      <c r="H783" s="54" t="n">
        <v>0.160723343</v>
      </c>
      <c r="I783" s="54" t="n">
        <v>0.392679363</v>
      </c>
      <c r="J783" s="54" t="n">
        <v>22.2759628</v>
      </c>
      <c r="K783" s="54" t="n">
        <v>262.455658</v>
      </c>
      <c r="L783" s="54" t="n">
        <v>-4.79992294</v>
      </c>
      <c r="M783" s="54" t="n">
        <v>0.14609161</v>
      </c>
      <c r="N783" s="54" t="n">
        <v>0.0519963652</v>
      </c>
      <c r="O783" s="54" t="n">
        <v>-0.206055611</v>
      </c>
      <c r="P783" s="52" t="inlineStr">
        <is>
          <t>Gouraud</t>
        </is>
      </c>
      <c r="Q783" s="52" t="inlineStr">
        <is>
          <t>Rock</t>
        </is>
      </c>
      <c r="R783" s="54" t="n">
        <v>0.88</v>
      </c>
      <c r="S783" s="54" t="n">
        <v>0</v>
      </c>
      <c r="T783" s="54" t="n">
        <v>0.3</v>
      </c>
      <c r="U783" s="54" t="n">
        <v>0</v>
      </c>
      <c r="V783" s="52" t="inlineStr">
        <is>
          <t>Yes</t>
        </is>
      </c>
      <c r="W783" s="52" t="inlineStr">
        <is>
          <t>Yes</t>
        </is>
      </c>
      <c r="X783" s="52" t="inlineStr">
        <is>
          <t>-</t>
        </is>
      </c>
      <c r="Y783" s="52" t="inlineStr">
        <is>
          <t>Boulder lobe</t>
        </is>
      </c>
    </row>
    <row r="784" outlineLevel="1">
      <c r="A784" s="52" t="inlineStr">
        <is>
          <t>ENV-656</t>
        </is>
      </c>
      <c r="B784" s="52" t="inlineStr">
        <is>
          <t>Environment</t>
        </is>
      </c>
      <c r="C784" s="59" t="inlineStr">
        <is>
          <t>Sphere</t>
        </is>
      </c>
      <c r="D784" s="62" t="inlineStr">
        <is>
          <t>Rock</t>
        </is>
      </c>
      <c r="E784" s="52" t="inlineStr">
        <is>
          <t>ENV-652</t>
        </is>
      </c>
      <c r="F784" s="52" t="n">
        <v>3</v>
      </c>
      <c r="G784" s="54" t="n">
        <v>0.45265609</v>
      </c>
      <c r="H784" s="54" t="n">
        <v>0.291981488</v>
      </c>
      <c r="I784" s="54" t="n">
        <v>0.476508737</v>
      </c>
      <c r="J784" s="54" t="n">
        <v>-7.28704262</v>
      </c>
      <c r="K784" s="54" t="n">
        <v>153.149292</v>
      </c>
      <c r="L784" s="54" t="n">
        <v>5.8410759</v>
      </c>
      <c r="M784" s="54" t="n">
        <v>-0.000658446574</v>
      </c>
      <c r="N784" s="54" t="n">
        <v>0.0498410724</v>
      </c>
      <c r="O784" s="54" t="n">
        <v>-0.0611748807</v>
      </c>
      <c r="P784" s="52" t="inlineStr">
        <is>
          <t>Gouraud</t>
        </is>
      </c>
      <c r="Q784" s="52" t="inlineStr">
        <is>
          <t>Rock</t>
        </is>
      </c>
      <c r="R784" s="54" t="n">
        <v>0.88</v>
      </c>
      <c r="S784" s="54" t="n">
        <v>0</v>
      </c>
      <c r="T784" s="54" t="n">
        <v>0.3</v>
      </c>
      <c r="U784" s="54" t="n">
        <v>0</v>
      </c>
      <c r="V784" s="52" t="inlineStr">
        <is>
          <t>Yes</t>
        </is>
      </c>
      <c r="W784" s="52" t="inlineStr">
        <is>
          <t>Yes</t>
        </is>
      </c>
      <c r="X784" s="52" t="inlineStr">
        <is>
          <t>-</t>
        </is>
      </c>
      <c r="Y784" s="52" t="inlineStr">
        <is>
          <t>Boulder lobe</t>
        </is>
      </c>
    </row>
    <row r="785" outlineLevel="1">
      <c r="A785" s="52" t="inlineStr">
        <is>
          <t>ENV-657</t>
        </is>
      </c>
      <c r="B785" s="52" t="inlineStr">
        <is>
          <t>Environment</t>
        </is>
      </c>
      <c r="C785" s="53" t="inlineStr">
        <is>
          <t>Group</t>
        </is>
      </c>
      <c r="D785" s="60" t="inlineStr">
        <is>
          <t>Boulder</t>
        </is>
      </c>
      <c r="E785" s="52" t="inlineStr">
        <is>
          <t>ENV-643</t>
        </is>
      </c>
      <c r="F785" s="52" t="n">
        <v>2</v>
      </c>
      <c r="G785" s="54" t="n">
        <v>1</v>
      </c>
      <c r="H785" s="54" t="n">
        <v>1</v>
      </c>
      <c r="I785" s="54" t="n">
        <v>1</v>
      </c>
      <c r="J785" s="54" t="n">
        <v>0</v>
      </c>
      <c r="K785" s="54" t="n">
        <v>80</v>
      </c>
      <c r="L785" s="54" t="n">
        <v>0</v>
      </c>
      <c r="M785" s="54" t="n">
        <v>-7.0999999</v>
      </c>
      <c r="N785" s="54" t="n">
        <v>-0.269031733</v>
      </c>
      <c r="O785" s="54" t="n">
        <v>-1.10000002</v>
      </c>
      <c r="P785" s="52" t="inlineStr">
        <is>
          <t>-</t>
        </is>
      </c>
      <c r="Q785" s="52" t="inlineStr">
        <is>
          <t>Plain</t>
        </is>
      </c>
      <c r="R785" s="54" t="n">
        <v>0.5</v>
      </c>
      <c r="S785" s="54" t="n">
        <v>0</v>
      </c>
      <c r="T785" s="54" t="n">
        <v>0.2</v>
      </c>
      <c r="U785" s="54" t="n">
        <v>0</v>
      </c>
      <c r="V785" s="52" t="inlineStr">
        <is>
          <t>No</t>
        </is>
      </c>
      <c r="W785" s="52" t="inlineStr">
        <is>
          <t>Yes</t>
        </is>
      </c>
      <c r="X785" s="52" t="inlineStr">
        <is>
          <t>-</t>
        </is>
      </c>
      <c r="Y785" s="52" t="inlineStr">
        <is>
          <t>Boulder = cluster of spheres</t>
        </is>
      </c>
    </row>
    <row r="786" outlineLevel="1">
      <c r="A786" s="52" t="inlineStr">
        <is>
          <t>ENV-658</t>
        </is>
      </c>
      <c r="B786" s="52" t="inlineStr">
        <is>
          <t>Environment</t>
        </is>
      </c>
      <c r="C786" s="59" t="inlineStr">
        <is>
          <t>Sphere</t>
        </is>
      </c>
      <c r="D786" s="62" t="inlineStr">
        <is>
          <t>Rock</t>
        </is>
      </c>
      <c r="E786" s="52" t="inlineStr">
        <is>
          <t>ENV-657</t>
        </is>
      </c>
      <c r="F786" s="52" t="n">
        <v>3</v>
      </c>
      <c r="G786" s="54" t="n">
        <v>0.897954822</v>
      </c>
      <c r="H786" s="54" t="n">
        <v>0.468430966</v>
      </c>
      <c r="I786" s="54" t="n">
        <v>0.8702216149999999</v>
      </c>
      <c r="J786" s="54" t="n">
        <v>16.0124435</v>
      </c>
      <c r="K786" s="54" t="n">
        <v>37.0686417</v>
      </c>
      <c r="L786" s="54" t="n">
        <v>18.5967522</v>
      </c>
      <c r="M786" s="54" t="n">
        <v>0</v>
      </c>
      <c r="N786" s="54" t="n">
        <v>0.103054814</v>
      </c>
      <c r="O786" s="54" t="n">
        <v>0</v>
      </c>
      <c r="P786" s="52" t="inlineStr">
        <is>
          <t>Gouraud</t>
        </is>
      </c>
      <c r="Q786" s="52" t="inlineStr">
        <is>
          <t>Rock</t>
        </is>
      </c>
      <c r="R786" s="54" t="n">
        <v>0.88</v>
      </c>
      <c r="S786" s="54" t="n">
        <v>0</v>
      </c>
      <c r="T786" s="54" t="n">
        <v>0.3</v>
      </c>
      <c r="U786" s="54" t="n">
        <v>0</v>
      </c>
      <c r="V786" s="52" t="inlineStr">
        <is>
          <t>Yes</t>
        </is>
      </c>
      <c r="W786" s="52" t="inlineStr">
        <is>
          <t>Yes</t>
        </is>
      </c>
      <c r="X786" s="52" t="inlineStr">
        <is>
          <t>-</t>
        </is>
      </c>
      <c r="Y786" s="52" t="inlineStr">
        <is>
          <t>Boulder lobe</t>
        </is>
      </c>
    </row>
    <row r="787" outlineLevel="1">
      <c r="A787" s="52" t="inlineStr">
        <is>
          <t>ENV-659</t>
        </is>
      </c>
      <c r="B787" s="52" t="inlineStr">
        <is>
          <t>Environment</t>
        </is>
      </c>
      <c r="C787" s="59" t="inlineStr">
        <is>
          <t>Sphere</t>
        </is>
      </c>
      <c r="D787" s="62" t="inlineStr">
        <is>
          <t>Rock</t>
        </is>
      </c>
      <c r="E787" s="52" t="inlineStr">
        <is>
          <t>ENV-657</t>
        </is>
      </c>
      <c r="F787" s="52" t="n">
        <v>3</v>
      </c>
      <c r="G787" s="54" t="n">
        <v>0.634115458</v>
      </c>
      <c r="H787" s="54" t="n">
        <v>0.352577209</v>
      </c>
      <c r="I787" s="54" t="n">
        <v>0.511025965</v>
      </c>
      <c r="J787" s="54" t="n">
        <v>10.7626419</v>
      </c>
      <c r="K787" s="54" t="n">
        <v>221.759079</v>
      </c>
      <c r="L787" s="54" t="n">
        <v>-3.58594894</v>
      </c>
      <c r="M787" s="54" t="n">
        <v>-0.152509898</v>
      </c>
      <c r="N787" s="54" t="n">
        <v>0.159409434</v>
      </c>
      <c r="O787" s="54" t="n">
        <v>-0.114800155</v>
      </c>
      <c r="P787" s="52" t="inlineStr">
        <is>
          <t>Gouraud</t>
        </is>
      </c>
      <c r="Q787" s="52" t="inlineStr">
        <is>
          <t>Rock</t>
        </is>
      </c>
      <c r="R787" s="54" t="n">
        <v>0.88</v>
      </c>
      <c r="S787" s="54" t="n">
        <v>0</v>
      </c>
      <c r="T787" s="54" t="n">
        <v>0.3</v>
      </c>
      <c r="U787" s="54" t="n">
        <v>0</v>
      </c>
      <c r="V787" s="52" t="inlineStr">
        <is>
          <t>Yes</t>
        </is>
      </c>
      <c r="W787" s="52" t="inlineStr">
        <is>
          <t>Yes</t>
        </is>
      </c>
      <c r="X787" s="52" t="inlineStr">
        <is>
          <t>-</t>
        </is>
      </c>
      <c r="Y787" s="52" t="inlineStr">
        <is>
          <t>Boulder lobe</t>
        </is>
      </c>
    </row>
    <row r="788" outlineLevel="1">
      <c r="A788" s="52" t="inlineStr">
        <is>
          <t>ENV-660</t>
        </is>
      </c>
      <c r="B788" s="52" t="inlineStr">
        <is>
          <t>Environment</t>
        </is>
      </c>
      <c r="C788" s="59" t="inlineStr">
        <is>
          <t>Sphere</t>
        </is>
      </c>
      <c r="D788" s="62" t="inlineStr">
        <is>
          <t>Rock</t>
        </is>
      </c>
      <c r="E788" s="52" t="inlineStr">
        <is>
          <t>ENV-657</t>
        </is>
      </c>
      <c r="F788" s="52" t="n">
        <v>3</v>
      </c>
      <c r="G788" s="54" t="n">
        <v>0.506550908</v>
      </c>
      <c r="H788" s="54" t="n">
        <v>0.365450293</v>
      </c>
      <c r="I788" s="54" t="n">
        <v>0.503612757</v>
      </c>
      <c r="J788" s="54" t="n">
        <v>4.63231468</v>
      </c>
      <c r="K788" s="54" t="n">
        <v>309.672119</v>
      </c>
      <c r="L788" s="54" t="n">
        <v>-10.9545231</v>
      </c>
      <c r="M788" s="54" t="n">
        <v>0.0691063628</v>
      </c>
      <c r="N788" s="54" t="n">
        <v>0.161674768</v>
      </c>
      <c r="O788" s="54" t="n">
        <v>-0.166038856</v>
      </c>
      <c r="P788" s="52" t="inlineStr">
        <is>
          <t>Gouraud</t>
        </is>
      </c>
      <c r="Q788" s="52" t="inlineStr">
        <is>
          <t>Rock</t>
        </is>
      </c>
      <c r="R788" s="54" t="n">
        <v>0.88</v>
      </c>
      <c r="S788" s="54" t="n">
        <v>0</v>
      </c>
      <c r="T788" s="54" t="n">
        <v>0.3</v>
      </c>
      <c r="U788" s="54" t="n">
        <v>0</v>
      </c>
      <c r="V788" s="52" t="inlineStr">
        <is>
          <t>Yes</t>
        </is>
      </c>
      <c r="W788" s="52" t="inlineStr">
        <is>
          <t>Yes</t>
        </is>
      </c>
      <c r="X788" s="52" t="inlineStr">
        <is>
          <t>-</t>
        </is>
      </c>
      <c r="Y788" s="52" t="inlineStr">
        <is>
          <t>Boulder lobe</t>
        </is>
      </c>
    </row>
    <row r="789" outlineLevel="1">
      <c r="A789" s="52" t="inlineStr">
        <is>
          <t>ENV-661</t>
        </is>
      </c>
      <c r="B789" s="52" t="inlineStr">
        <is>
          <t>Environment</t>
        </is>
      </c>
      <c r="C789" s="59" t="inlineStr">
        <is>
          <t>Sphere</t>
        </is>
      </c>
      <c r="D789" s="62" t="inlineStr">
        <is>
          <t>Rock</t>
        </is>
      </c>
      <c r="E789" s="52" t="inlineStr">
        <is>
          <t>ENV-657</t>
        </is>
      </c>
      <c r="F789" s="52" t="n">
        <v>3</v>
      </c>
      <c r="G789" s="54" t="n">
        <v>0.383288383</v>
      </c>
      <c r="H789" s="54" t="n">
        <v>0.247583881</v>
      </c>
      <c r="I789" s="54" t="n">
        <v>0.406466544</v>
      </c>
      <c r="J789" s="54" t="n">
        <v>15.9448013</v>
      </c>
      <c r="K789" s="54" t="n">
        <v>60.608654</v>
      </c>
      <c r="L789" s="54" t="n">
        <v>-9.33703232</v>
      </c>
      <c r="M789" s="54" t="n">
        <v>0.240844578</v>
      </c>
      <c r="N789" s="54" t="n">
        <v>0.142817006</v>
      </c>
      <c r="O789" s="54" t="n">
        <v>-0.0936402008</v>
      </c>
      <c r="P789" s="52" t="inlineStr">
        <is>
          <t>Gouraud</t>
        </is>
      </c>
      <c r="Q789" s="52" t="inlineStr">
        <is>
          <t>Rock</t>
        </is>
      </c>
      <c r="R789" s="54" t="n">
        <v>0.88</v>
      </c>
      <c r="S789" s="54" t="n">
        <v>0</v>
      </c>
      <c r="T789" s="54" t="n">
        <v>0.3</v>
      </c>
      <c r="U789" s="54" t="n">
        <v>0</v>
      </c>
      <c r="V789" s="52" t="inlineStr">
        <is>
          <t>Yes</t>
        </is>
      </c>
      <c r="W789" s="52" t="inlineStr">
        <is>
          <t>Yes</t>
        </is>
      </c>
      <c r="X789" s="52" t="inlineStr">
        <is>
          <t>-</t>
        </is>
      </c>
      <c r="Y789" s="52" t="inlineStr">
        <is>
          <t>Boulder lobe</t>
        </is>
      </c>
    </row>
    <row r="790" outlineLevel="1">
      <c r="A790" s="52" t="inlineStr">
        <is>
          <t>ENV-662</t>
        </is>
      </c>
      <c r="B790" s="52" t="inlineStr">
        <is>
          <t>Environment</t>
        </is>
      </c>
      <c r="C790" s="53" t="inlineStr">
        <is>
          <t>Group</t>
        </is>
      </c>
      <c r="D790" s="60" t="inlineStr">
        <is>
          <t>Boulder</t>
        </is>
      </c>
      <c r="E790" s="52" t="inlineStr">
        <is>
          <t>ENV-643</t>
        </is>
      </c>
      <c r="F790" s="52" t="n">
        <v>2</v>
      </c>
      <c r="G790" s="54" t="n">
        <v>1</v>
      </c>
      <c r="H790" s="54" t="n">
        <v>1</v>
      </c>
      <c r="I790" s="54" t="n">
        <v>1</v>
      </c>
      <c r="J790" s="54" t="n">
        <v>0</v>
      </c>
      <c r="K790" s="54" t="n">
        <v>35</v>
      </c>
      <c r="L790" s="54" t="n">
        <v>0</v>
      </c>
      <c r="M790" s="54" t="n">
        <v>3.79999995</v>
      </c>
      <c r="N790" s="54" t="n">
        <v>0.228647679</v>
      </c>
      <c r="O790" s="54" t="n">
        <v>7</v>
      </c>
      <c r="P790" s="52" t="inlineStr">
        <is>
          <t>-</t>
        </is>
      </c>
      <c r="Q790" s="52" t="inlineStr">
        <is>
          <t>Plain</t>
        </is>
      </c>
      <c r="R790" s="54" t="n">
        <v>0.5</v>
      </c>
      <c r="S790" s="54" t="n">
        <v>0</v>
      </c>
      <c r="T790" s="54" t="n">
        <v>0.2</v>
      </c>
      <c r="U790" s="54" t="n">
        <v>0</v>
      </c>
      <c r="V790" s="52" t="inlineStr">
        <is>
          <t>No</t>
        </is>
      </c>
      <c r="W790" s="52" t="inlineStr">
        <is>
          <t>Yes</t>
        </is>
      </c>
      <c r="X790" s="52" t="inlineStr">
        <is>
          <t>-</t>
        </is>
      </c>
      <c r="Y790" s="52" t="inlineStr">
        <is>
          <t>Boulder = cluster of spheres</t>
        </is>
      </c>
    </row>
    <row r="791" outlineLevel="1">
      <c r="A791" s="52" t="inlineStr">
        <is>
          <t>ENV-663</t>
        </is>
      </c>
      <c r="B791" s="52" t="inlineStr">
        <is>
          <t>Environment</t>
        </is>
      </c>
      <c r="C791" s="59" t="inlineStr">
        <is>
          <t>Sphere</t>
        </is>
      </c>
      <c r="D791" s="62" t="inlineStr">
        <is>
          <t>Rock</t>
        </is>
      </c>
      <c r="E791" s="52" t="inlineStr">
        <is>
          <t>ENV-662</t>
        </is>
      </c>
      <c r="F791" s="52" t="n">
        <v>3</v>
      </c>
      <c r="G791" s="54" t="n">
        <v>0.7663466330000001</v>
      </c>
      <c r="H791" s="54" t="n">
        <v>0.344580114</v>
      </c>
      <c r="I791" s="54" t="n">
        <v>0.594246924</v>
      </c>
      <c r="J791" s="54" t="n">
        <v>12.0139847</v>
      </c>
      <c r="K791" s="54" t="n">
        <v>105.792999</v>
      </c>
      <c r="L791" s="54" t="n">
        <v>-8.90786743</v>
      </c>
      <c r="M791" s="54" t="n">
        <v>0</v>
      </c>
      <c r="N791" s="54" t="n">
        <v>0.0758076236</v>
      </c>
      <c r="O791" s="54" t="n">
        <v>0</v>
      </c>
      <c r="P791" s="52" t="inlineStr">
        <is>
          <t>Gouraud</t>
        </is>
      </c>
      <c r="Q791" s="52" t="inlineStr">
        <is>
          <t>Rock</t>
        </is>
      </c>
      <c r="R791" s="54" t="n">
        <v>0.88</v>
      </c>
      <c r="S791" s="54" t="n">
        <v>0</v>
      </c>
      <c r="T791" s="54" t="n">
        <v>0.3</v>
      </c>
      <c r="U791" s="54" t="n">
        <v>0</v>
      </c>
      <c r="V791" s="52" t="inlineStr">
        <is>
          <t>Yes</t>
        </is>
      </c>
      <c r="W791" s="52" t="inlineStr">
        <is>
          <t>Yes</t>
        </is>
      </c>
      <c r="X791" s="52" t="inlineStr">
        <is>
          <t>-</t>
        </is>
      </c>
      <c r="Y791" s="52" t="inlineStr">
        <is>
          <t>Boulder lobe</t>
        </is>
      </c>
    </row>
    <row r="792" outlineLevel="1">
      <c r="A792" s="52" t="inlineStr">
        <is>
          <t>ENV-664</t>
        </is>
      </c>
      <c r="B792" s="52" t="inlineStr">
        <is>
          <t>Environment</t>
        </is>
      </c>
      <c r="C792" s="59" t="inlineStr">
        <is>
          <t>Sphere</t>
        </is>
      </c>
      <c r="D792" s="62" t="inlineStr">
        <is>
          <t>Rock</t>
        </is>
      </c>
      <c r="E792" s="52" t="inlineStr">
        <is>
          <t>ENV-662</t>
        </is>
      </c>
      <c r="F792" s="52" t="n">
        <v>3</v>
      </c>
      <c r="G792" s="54" t="n">
        <v>0.395207524</v>
      </c>
      <c r="H792" s="54" t="n">
        <v>0.256891638</v>
      </c>
      <c r="I792" s="54" t="n">
        <v>0.390253305</v>
      </c>
      <c r="J792" s="54" t="n">
        <v>18.6742706</v>
      </c>
      <c r="K792" s="54" t="n">
        <v>181.527802</v>
      </c>
      <c r="L792" s="54" t="n">
        <v>16.950985</v>
      </c>
      <c r="M792" s="54" t="n">
        <v>-0.0590407997</v>
      </c>
      <c r="N792" s="54" t="n">
        <v>0.09531331060000001</v>
      </c>
      <c r="O792" s="54" t="n">
        <v>-0.0349635445</v>
      </c>
      <c r="P792" s="52" t="inlineStr">
        <is>
          <t>Gouraud</t>
        </is>
      </c>
      <c r="Q792" s="52" t="inlineStr">
        <is>
          <t>Rock</t>
        </is>
      </c>
      <c r="R792" s="54" t="n">
        <v>0.88</v>
      </c>
      <c r="S792" s="54" t="n">
        <v>0</v>
      </c>
      <c r="T792" s="54" t="n">
        <v>0.3</v>
      </c>
      <c r="U792" s="54" t="n">
        <v>0</v>
      </c>
      <c r="V792" s="52" t="inlineStr">
        <is>
          <t>Yes</t>
        </is>
      </c>
      <c r="W792" s="52" t="inlineStr">
        <is>
          <t>Yes</t>
        </is>
      </c>
      <c r="X792" s="52" t="inlineStr">
        <is>
          <t>-</t>
        </is>
      </c>
      <c r="Y792" s="52" t="inlineStr">
        <is>
          <t>Boulder lobe</t>
        </is>
      </c>
    </row>
    <row r="793" outlineLevel="1">
      <c r="A793" s="52" t="inlineStr">
        <is>
          <t>ENV-665</t>
        </is>
      </c>
      <c r="B793" s="52" t="inlineStr">
        <is>
          <t>Environment</t>
        </is>
      </c>
      <c r="C793" s="59" t="inlineStr">
        <is>
          <t>Sphere</t>
        </is>
      </c>
      <c r="D793" s="62" t="inlineStr">
        <is>
          <t>Rock</t>
        </is>
      </c>
      <c r="E793" s="52" t="inlineStr">
        <is>
          <t>ENV-662</t>
        </is>
      </c>
      <c r="F793" s="52" t="n">
        <v>3</v>
      </c>
      <c r="G793" s="54" t="n">
        <v>0.427089453</v>
      </c>
      <c r="H793" s="54" t="n">
        <v>0.206376269</v>
      </c>
      <c r="I793" s="54" t="n">
        <v>0.328428149</v>
      </c>
      <c r="J793" s="54" t="n">
        <v>-4.91691589</v>
      </c>
      <c r="K793" s="54" t="n">
        <v>63.5966988</v>
      </c>
      <c r="L793" s="54" t="n">
        <v>-19.1874084</v>
      </c>
      <c r="M793" s="54" t="n">
        <v>0.124594912</v>
      </c>
      <c r="N793" s="54" t="n">
        <v>0.0494219586</v>
      </c>
      <c r="O793" s="54" t="n">
        <v>-0.134629712</v>
      </c>
      <c r="P793" s="52" t="inlineStr">
        <is>
          <t>Gouraud</t>
        </is>
      </c>
      <c r="Q793" s="52" t="inlineStr">
        <is>
          <t>Rock</t>
        </is>
      </c>
      <c r="R793" s="54" t="n">
        <v>0.88</v>
      </c>
      <c r="S793" s="54" t="n">
        <v>0</v>
      </c>
      <c r="T793" s="54" t="n">
        <v>0.3</v>
      </c>
      <c r="U793" s="54" t="n">
        <v>0</v>
      </c>
      <c r="V793" s="52" t="inlineStr">
        <is>
          <t>Yes</t>
        </is>
      </c>
      <c r="W793" s="52" t="inlineStr">
        <is>
          <t>Yes</t>
        </is>
      </c>
      <c r="X793" s="52" t="inlineStr">
        <is>
          <t>-</t>
        </is>
      </c>
      <c r="Y793" s="52" t="inlineStr">
        <is>
          <t>Boulder lobe</t>
        </is>
      </c>
    </row>
    <row r="794" outlineLevel="1">
      <c r="A794" s="52" t="inlineStr">
        <is>
          <t>ENV-666</t>
        </is>
      </c>
      <c r="B794" s="52" t="inlineStr">
        <is>
          <t>Environment</t>
        </is>
      </c>
      <c r="C794" s="53" t="inlineStr">
        <is>
          <t>Group</t>
        </is>
      </c>
      <c r="D794" s="60" t="inlineStr">
        <is>
          <t>Boulder</t>
        </is>
      </c>
      <c r="E794" s="52" t="inlineStr">
        <is>
          <t>ENV-643</t>
        </is>
      </c>
      <c r="F794" s="52" t="n">
        <v>2</v>
      </c>
      <c r="G794" s="54" t="n">
        <v>1</v>
      </c>
      <c r="H794" s="54" t="n">
        <v>1</v>
      </c>
      <c r="I794" s="54" t="n">
        <v>1</v>
      </c>
      <c r="J794" s="54" t="n">
        <v>0</v>
      </c>
      <c r="K794" s="54" t="n">
        <v>-275</v>
      </c>
      <c r="L794" s="54" t="n">
        <v>0</v>
      </c>
      <c r="M794" s="54" t="n">
        <v>-11</v>
      </c>
      <c r="N794" s="54" t="n">
        <v>-0.100138485</v>
      </c>
      <c r="O794" s="54" t="n">
        <v>-11.2613535</v>
      </c>
      <c r="P794" s="52" t="inlineStr">
        <is>
          <t>-</t>
        </is>
      </c>
      <c r="Q794" s="52" t="inlineStr">
        <is>
          <t>Plain</t>
        </is>
      </c>
      <c r="R794" s="54" t="n">
        <v>0.5</v>
      </c>
      <c r="S794" s="54" t="n">
        <v>0</v>
      </c>
      <c r="T794" s="54" t="n">
        <v>0.2</v>
      </c>
      <c r="U794" s="54" t="n">
        <v>0</v>
      </c>
      <c r="V794" s="52" t="inlineStr">
        <is>
          <t>No</t>
        </is>
      </c>
      <c r="W794" s="52" t="inlineStr">
        <is>
          <t>Yes</t>
        </is>
      </c>
      <c r="X794" s="52" t="inlineStr">
        <is>
          <t>-</t>
        </is>
      </c>
      <c r="Y794" s="52" t="inlineStr">
        <is>
          <t>Boulder = cluster of spheres</t>
        </is>
      </c>
    </row>
    <row r="795" outlineLevel="1">
      <c r="A795" s="52" t="inlineStr">
        <is>
          <t>ENV-667</t>
        </is>
      </c>
      <c r="B795" s="52" t="inlineStr">
        <is>
          <t>Environment</t>
        </is>
      </c>
      <c r="C795" s="59" t="inlineStr">
        <is>
          <t>Sphere</t>
        </is>
      </c>
      <c r="D795" s="62" t="inlineStr">
        <is>
          <t>Rock</t>
        </is>
      </c>
      <c r="E795" s="52" t="inlineStr">
        <is>
          <t>ENV-666</t>
        </is>
      </c>
      <c r="F795" s="52" t="n">
        <v>3</v>
      </c>
      <c r="G795" s="54" t="n">
        <v>0.582109392</v>
      </c>
      <c r="H795" s="54" t="n">
        <v>0.247447371</v>
      </c>
      <c r="I795" s="54" t="n">
        <v>0.506206512</v>
      </c>
      <c r="J795" s="54" t="n">
        <v>-13.0023031</v>
      </c>
      <c r="K795" s="54" t="n">
        <v>218.051483</v>
      </c>
      <c r="L795" s="54" t="n">
        <v>10.5078392</v>
      </c>
      <c r="M795" s="54" t="n">
        <v>0</v>
      </c>
      <c r="N795" s="54" t="n">
        <v>0.0544384196</v>
      </c>
      <c r="O795" s="54" t="n">
        <v>0</v>
      </c>
      <c r="P795" s="52" t="inlineStr">
        <is>
          <t>Gouraud</t>
        </is>
      </c>
      <c r="Q795" s="52" t="inlineStr">
        <is>
          <t>Rock</t>
        </is>
      </c>
      <c r="R795" s="54" t="n">
        <v>0.88</v>
      </c>
      <c r="S795" s="54" t="n">
        <v>0</v>
      </c>
      <c r="T795" s="54" t="n">
        <v>0.3</v>
      </c>
      <c r="U795" s="54" t="n">
        <v>0</v>
      </c>
      <c r="V795" s="52" t="inlineStr">
        <is>
          <t>Yes</t>
        </is>
      </c>
      <c r="W795" s="52" t="inlineStr">
        <is>
          <t>Yes</t>
        </is>
      </c>
      <c r="X795" s="52" t="inlineStr">
        <is>
          <t>-</t>
        </is>
      </c>
      <c r="Y795" s="52" t="inlineStr">
        <is>
          <t>Boulder lobe</t>
        </is>
      </c>
    </row>
    <row r="796" outlineLevel="1">
      <c r="A796" s="52" t="inlineStr">
        <is>
          <t>ENV-668</t>
        </is>
      </c>
      <c r="B796" s="52" t="inlineStr">
        <is>
          <t>Environment</t>
        </is>
      </c>
      <c r="C796" s="59" t="inlineStr">
        <is>
          <t>Sphere</t>
        </is>
      </c>
      <c r="D796" s="62" t="inlineStr">
        <is>
          <t>Rock</t>
        </is>
      </c>
      <c r="E796" s="52" t="inlineStr">
        <is>
          <t>ENV-666</t>
        </is>
      </c>
      <c r="F796" s="52" t="n">
        <v>3</v>
      </c>
      <c r="G796" s="54" t="n">
        <v>0.439314455</v>
      </c>
      <c r="H796" s="54" t="n">
        <v>0.190144435</v>
      </c>
      <c r="I796" s="54" t="n">
        <v>0.355953366</v>
      </c>
      <c r="J796" s="54" t="n">
        <v>4.3159256</v>
      </c>
      <c r="K796" s="54" t="n">
        <v>35.9477158</v>
      </c>
      <c r="L796" s="54" t="n">
        <v>-24.7670212</v>
      </c>
      <c r="M796" s="54" t="n">
        <v>-0.00572530925</v>
      </c>
      <c r="N796" s="54" t="n">
        <v>0.07284253089999999</v>
      </c>
      <c r="O796" s="54" t="n">
        <v>-0.0375149846</v>
      </c>
      <c r="P796" s="52" t="inlineStr">
        <is>
          <t>Gouraud</t>
        </is>
      </c>
      <c r="Q796" s="52" t="inlineStr">
        <is>
          <t>Rock</t>
        </is>
      </c>
      <c r="R796" s="54" t="n">
        <v>0.88</v>
      </c>
      <c r="S796" s="54" t="n">
        <v>0</v>
      </c>
      <c r="T796" s="54" t="n">
        <v>0.3</v>
      </c>
      <c r="U796" s="54" t="n">
        <v>0</v>
      </c>
      <c r="V796" s="52" t="inlineStr">
        <is>
          <t>Yes</t>
        </is>
      </c>
      <c r="W796" s="52" t="inlineStr">
        <is>
          <t>Yes</t>
        </is>
      </c>
      <c r="X796" s="52" t="inlineStr">
        <is>
          <t>-</t>
        </is>
      </c>
      <c r="Y796" s="52" t="inlineStr">
        <is>
          <t>Boulder lobe</t>
        </is>
      </c>
    </row>
    <row r="797" outlineLevel="1">
      <c r="A797" s="52" t="inlineStr">
        <is>
          <t>ENV-669</t>
        </is>
      </c>
      <c r="B797" s="52" t="inlineStr">
        <is>
          <t>Environment</t>
        </is>
      </c>
      <c r="C797" s="59" t="inlineStr">
        <is>
          <t>Sphere</t>
        </is>
      </c>
      <c r="D797" s="62" t="inlineStr">
        <is>
          <t>Rock</t>
        </is>
      </c>
      <c r="E797" s="52" t="inlineStr">
        <is>
          <t>ENV-666</t>
        </is>
      </c>
      <c r="F797" s="52" t="n">
        <v>3</v>
      </c>
      <c r="G797" s="54" t="n">
        <v>0.291946054</v>
      </c>
      <c r="H797" s="54" t="n">
        <v>0.148589313</v>
      </c>
      <c r="I797" s="54" t="n">
        <v>0.283047378</v>
      </c>
      <c r="J797" s="54" t="n">
        <v>-7.86686897</v>
      </c>
      <c r="K797" s="54" t="n">
        <v>301.989166</v>
      </c>
      <c r="L797" s="54" t="n">
        <v>9.80212021</v>
      </c>
      <c r="M797" s="54" t="n">
        <v>0.0355609767</v>
      </c>
      <c r="N797" s="54" t="n">
        <v>0.0509477928</v>
      </c>
      <c r="O797" s="54" t="n">
        <v>0.0259930789</v>
      </c>
      <c r="P797" s="52" t="inlineStr">
        <is>
          <t>Gouraud</t>
        </is>
      </c>
      <c r="Q797" s="52" t="inlineStr">
        <is>
          <t>Rock</t>
        </is>
      </c>
      <c r="R797" s="54" t="n">
        <v>0.88</v>
      </c>
      <c r="S797" s="54" t="n">
        <v>0</v>
      </c>
      <c r="T797" s="54" t="n">
        <v>0.3</v>
      </c>
      <c r="U797" s="54" t="n">
        <v>0</v>
      </c>
      <c r="V797" s="52" t="inlineStr">
        <is>
          <t>Yes</t>
        </is>
      </c>
      <c r="W797" s="52" t="inlineStr">
        <is>
          <t>Yes</t>
        </is>
      </c>
      <c r="X797" s="52" t="inlineStr">
        <is>
          <t>-</t>
        </is>
      </c>
      <c r="Y797" s="52" t="inlineStr">
        <is>
          <t>Boulder lobe</t>
        </is>
      </c>
    </row>
    <row r="798" outlineLevel="1">
      <c r="A798" s="52" t="inlineStr">
        <is>
          <t>ENV-670</t>
        </is>
      </c>
      <c r="B798" s="52" t="inlineStr">
        <is>
          <t>Environment</t>
        </is>
      </c>
      <c r="C798" s="53" t="inlineStr">
        <is>
          <t>Group</t>
        </is>
      </c>
      <c r="D798" s="60" t="inlineStr">
        <is>
          <t>Boulder</t>
        </is>
      </c>
      <c r="E798" s="52" t="inlineStr">
        <is>
          <t>ENV-643</t>
        </is>
      </c>
      <c r="F798" s="52" t="n">
        <v>2</v>
      </c>
      <c r="G798" s="54" t="n">
        <v>1</v>
      </c>
      <c r="H798" s="54" t="n">
        <v>1</v>
      </c>
      <c r="I798" s="54" t="n">
        <v>1</v>
      </c>
      <c r="J798" s="54" t="n">
        <v>0</v>
      </c>
      <c r="K798" s="54" t="n">
        <v>-137.5</v>
      </c>
      <c r="L798" s="54" t="n">
        <v>0</v>
      </c>
      <c r="M798" s="54" t="n">
        <v>-5.5</v>
      </c>
      <c r="N798" s="54" t="n">
        <v>-0.171429828</v>
      </c>
      <c r="O798" s="54" t="n">
        <v>-10.2671852</v>
      </c>
      <c r="P798" s="52" t="inlineStr">
        <is>
          <t>-</t>
        </is>
      </c>
      <c r="Q798" s="52" t="inlineStr">
        <is>
          <t>Plain</t>
        </is>
      </c>
      <c r="R798" s="54" t="n">
        <v>0.5</v>
      </c>
      <c r="S798" s="54" t="n">
        <v>0</v>
      </c>
      <c r="T798" s="54" t="n">
        <v>0.2</v>
      </c>
      <c r="U798" s="54" t="n">
        <v>0</v>
      </c>
      <c r="V798" s="52" t="inlineStr">
        <is>
          <t>No</t>
        </is>
      </c>
      <c r="W798" s="52" t="inlineStr">
        <is>
          <t>Yes</t>
        </is>
      </c>
      <c r="X798" s="52" t="inlineStr">
        <is>
          <t>-</t>
        </is>
      </c>
      <c r="Y798" s="52" t="inlineStr">
        <is>
          <t>Boulder = cluster of spheres</t>
        </is>
      </c>
    </row>
    <row r="799" outlineLevel="1">
      <c r="A799" s="52" t="inlineStr">
        <is>
          <t>ENV-671</t>
        </is>
      </c>
      <c r="B799" s="52" t="inlineStr">
        <is>
          <t>Environment</t>
        </is>
      </c>
      <c r="C799" s="59" t="inlineStr">
        <is>
          <t>Sphere</t>
        </is>
      </c>
      <c r="D799" s="62" t="inlineStr">
        <is>
          <t>Rock</t>
        </is>
      </c>
      <c r="E799" s="52" t="inlineStr">
        <is>
          <t>ENV-670</t>
        </is>
      </c>
      <c r="F799" s="52" t="n">
        <v>3</v>
      </c>
      <c r="G799" s="54" t="n">
        <v>0.555445671</v>
      </c>
      <c r="H799" s="54" t="n">
        <v>0.253721029</v>
      </c>
      <c r="I799" s="54" t="n">
        <v>0.492885053</v>
      </c>
      <c r="J799" s="54" t="n">
        <v>24.1324081</v>
      </c>
      <c r="K799" s="54" t="n">
        <v>278.084747</v>
      </c>
      <c r="L799" s="54" t="n">
        <v>-8.31381989</v>
      </c>
      <c r="M799" s="54" t="n">
        <v>0</v>
      </c>
      <c r="N799" s="54" t="n">
        <v>0.0558186248</v>
      </c>
      <c r="O799" s="54" t="n">
        <v>0</v>
      </c>
      <c r="P799" s="52" t="inlineStr">
        <is>
          <t>Gouraud</t>
        </is>
      </c>
      <c r="Q799" s="52" t="inlineStr">
        <is>
          <t>Rock</t>
        </is>
      </c>
      <c r="R799" s="54" t="n">
        <v>0.88</v>
      </c>
      <c r="S799" s="54" t="n">
        <v>0</v>
      </c>
      <c r="T799" s="54" t="n">
        <v>0.3</v>
      </c>
      <c r="U799" s="54" t="n">
        <v>0</v>
      </c>
      <c r="V799" s="52" t="inlineStr">
        <is>
          <t>Yes</t>
        </is>
      </c>
      <c r="W799" s="52" t="inlineStr">
        <is>
          <t>Yes</t>
        </is>
      </c>
      <c r="X799" s="52" t="inlineStr">
        <is>
          <t>-</t>
        </is>
      </c>
      <c r="Y799" s="52" t="inlineStr">
        <is>
          <t>Boulder lobe</t>
        </is>
      </c>
    </row>
    <row r="800" outlineLevel="1">
      <c r="A800" s="52" t="inlineStr">
        <is>
          <t>ENV-672</t>
        </is>
      </c>
      <c r="B800" s="52" t="inlineStr">
        <is>
          <t>Environment</t>
        </is>
      </c>
      <c r="C800" s="59" t="inlineStr">
        <is>
          <t>Sphere</t>
        </is>
      </c>
      <c r="D800" s="62" t="inlineStr">
        <is>
          <t>Rock</t>
        </is>
      </c>
      <c r="E800" s="52" t="inlineStr">
        <is>
          <t>ENV-670</t>
        </is>
      </c>
      <c r="F800" s="52" t="n">
        <v>3</v>
      </c>
      <c r="G800" s="54" t="n">
        <v>0.346083015</v>
      </c>
      <c r="H800" s="54" t="n">
        <v>0.216969386</v>
      </c>
      <c r="I800" s="54" t="n">
        <v>0.321345121</v>
      </c>
      <c r="J800" s="54" t="n">
        <v>23.1663017</v>
      </c>
      <c r="K800" s="54" t="n">
        <v>201.603088</v>
      </c>
      <c r="L800" s="54" t="n">
        <v>2.46236038</v>
      </c>
      <c r="M800" s="54" t="n">
        <v>-0.121344276</v>
      </c>
      <c r="N800" s="54" t="n">
        <v>0.091837734</v>
      </c>
      <c r="O800" s="54" t="n">
        <v>-0.169946223</v>
      </c>
      <c r="P800" s="52" t="inlineStr">
        <is>
          <t>Gouraud</t>
        </is>
      </c>
      <c r="Q800" s="52" t="inlineStr">
        <is>
          <t>Rock</t>
        </is>
      </c>
      <c r="R800" s="54" t="n">
        <v>0.88</v>
      </c>
      <c r="S800" s="54" t="n">
        <v>0</v>
      </c>
      <c r="T800" s="54" t="n">
        <v>0.3</v>
      </c>
      <c r="U800" s="54" t="n">
        <v>0</v>
      </c>
      <c r="V800" s="52" t="inlineStr">
        <is>
          <t>Yes</t>
        </is>
      </c>
      <c r="W800" s="52" t="inlineStr">
        <is>
          <t>Yes</t>
        </is>
      </c>
      <c r="X800" s="52" t="inlineStr">
        <is>
          <t>-</t>
        </is>
      </c>
      <c r="Y800" s="52" t="inlineStr">
        <is>
          <t>Boulder lobe</t>
        </is>
      </c>
    </row>
    <row r="801" outlineLevel="1">
      <c r="A801" s="52" t="inlineStr">
        <is>
          <t>ENV-673</t>
        </is>
      </c>
      <c r="B801" s="52" t="inlineStr">
        <is>
          <t>Environment</t>
        </is>
      </c>
      <c r="C801" s="59" t="inlineStr">
        <is>
          <t>Sphere</t>
        </is>
      </c>
      <c r="D801" s="62" t="inlineStr">
        <is>
          <t>Rock</t>
        </is>
      </c>
      <c r="E801" s="52" t="inlineStr">
        <is>
          <t>ENV-670</t>
        </is>
      </c>
      <c r="F801" s="52" t="n">
        <v>3</v>
      </c>
      <c r="G801" s="54" t="n">
        <v>0.369072944</v>
      </c>
      <c r="H801" s="54" t="n">
        <v>0.191423044</v>
      </c>
      <c r="I801" s="54" t="n">
        <v>0.389588207</v>
      </c>
      <c r="J801" s="54" t="n">
        <v>7.85885239</v>
      </c>
      <c r="K801" s="54" t="n">
        <v>303.605621</v>
      </c>
      <c r="L801" s="54" t="n">
        <v>8.06321335</v>
      </c>
      <c r="M801" s="54" t="n">
        <v>-0.185184494</v>
      </c>
      <c r="N801" s="54" t="n">
        <v>0.0444625244</v>
      </c>
      <c r="O801" s="54" t="n">
        <v>-0.083616063</v>
      </c>
      <c r="P801" s="52" t="inlineStr">
        <is>
          <t>Gouraud</t>
        </is>
      </c>
      <c r="Q801" s="52" t="inlineStr">
        <is>
          <t>Rock</t>
        </is>
      </c>
      <c r="R801" s="54" t="n">
        <v>0.88</v>
      </c>
      <c r="S801" s="54" t="n">
        <v>0</v>
      </c>
      <c r="T801" s="54" t="n">
        <v>0.3</v>
      </c>
      <c r="U801" s="54" t="n">
        <v>0</v>
      </c>
      <c r="V801" s="52" t="inlineStr">
        <is>
          <t>Yes</t>
        </is>
      </c>
      <c r="W801" s="52" t="inlineStr">
        <is>
          <t>Yes</t>
        </is>
      </c>
      <c r="X801" s="52" t="inlineStr">
        <is>
          <t>-</t>
        </is>
      </c>
      <c r="Y801" s="52" t="inlineStr">
        <is>
          <t>Boulder lobe</t>
        </is>
      </c>
    </row>
    <row r="802" outlineLevel="1">
      <c r="A802" s="52" t="inlineStr">
        <is>
          <t>ENV-674</t>
        </is>
      </c>
      <c r="B802" s="52" t="inlineStr">
        <is>
          <t>Environment</t>
        </is>
      </c>
      <c r="C802" s="59" t="inlineStr">
        <is>
          <t>Sphere</t>
        </is>
      </c>
      <c r="D802" s="62" t="inlineStr">
        <is>
          <t>Rock</t>
        </is>
      </c>
      <c r="E802" s="52" t="inlineStr">
        <is>
          <t>ENV-670</t>
        </is>
      </c>
      <c r="F802" s="52" t="n">
        <v>3</v>
      </c>
      <c r="G802" s="54" t="n">
        <v>0.314009517</v>
      </c>
      <c r="H802" s="54" t="n">
        <v>0.174313635</v>
      </c>
      <c r="I802" s="54" t="n">
        <v>0.242174298</v>
      </c>
      <c r="J802" s="54" t="n">
        <v>-24.6087437</v>
      </c>
      <c r="K802" s="54" t="n">
        <v>159.605301</v>
      </c>
      <c r="L802" s="54" t="n">
        <v>-13.2386799</v>
      </c>
      <c r="M802" s="54" t="n">
        <v>0.059842784</v>
      </c>
      <c r="N802" s="54" t="n">
        <v>0.0484865606</v>
      </c>
      <c r="O802" s="54" t="n">
        <v>0.0536302924</v>
      </c>
      <c r="P802" s="52" t="inlineStr">
        <is>
          <t>Gouraud</t>
        </is>
      </c>
      <c r="Q802" s="52" t="inlineStr">
        <is>
          <t>Rock</t>
        </is>
      </c>
      <c r="R802" s="54" t="n">
        <v>0.88</v>
      </c>
      <c r="S802" s="54" t="n">
        <v>0</v>
      </c>
      <c r="T802" s="54" t="n">
        <v>0.3</v>
      </c>
      <c r="U802" s="54" t="n">
        <v>0</v>
      </c>
      <c r="V802" s="52" t="inlineStr">
        <is>
          <t>Yes</t>
        </is>
      </c>
      <c r="W802" s="52" t="inlineStr">
        <is>
          <t>Yes</t>
        </is>
      </c>
      <c r="X802" s="52" t="inlineStr">
        <is>
          <t>-</t>
        </is>
      </c>
      <c r="Y802" s="52" t="inlineStr">
        <is>
          <t>Boulder lobe</t>
        </is>
      </c>
    </row>
    <row r="803" outlineLevel="1">
      <c r="A803" s="52" t="inlineStr">
        <is>
          <t>ENV-675</t>
        </is>
      </c>
      <c r="B803" s="52" t="inlineStr">
        <is>
          <t>Environment</t>
        </is>
      </c>
      <c r="C803" s="53" t="inlineStr">
        <is>
          <t>Group</t>
        </is>
      </c>
      <c r="D803" s="60" t="inlineStr">
        <is>
          <t>Boulder</t>
        </is>
      </c>
      <c r="E803" s="52" t="inlineStr">
        <is>
          <t>ENV-643</t>
        </is>
      </c>
      <c r="F803" s="52" t="n">
        <v>2</v>
      </c>
      <c r="G803" s="54" t="n">
        <v>1</v>
      </c>
      <c r="H803" s="54" t="n">
        <v>1</v>
      </c>
      <c r="I803" s="54" t="n">
        <v>1</v>
      </c>
      <c r="J803" s="54" t="n">
        <v>0</v>
      </c>
      <c r="K803" s="54" t="n">
        <v>12.5</v>
      </c>
      <c r="L803" s="54" t="n">
        <v>0</v>
      </c>
      <c r="M803" s="54" t="n">
        <v>0.5</v>
      </c>
      <c r="N803" s="54" t="n">
        <v>-0.270000011</v>
      </c>
      <c r="O803" s="54" t="n">
        <v>-7.93763256</v>
      </c>
      <c r="P803" s="52" t="inlineStr">
        <is>
          <t>-</t>
        </is>
      </c>
      <c r="Q803" s="52" t="inlineStr">
        <is>
          <t>Plain</t>
        </is>
      </c>
      <c r="R803" s="54" t="n">
        <v>0.5</v>
      </c>
      <c r="S803" s="54" t="n">
        <v>0</v>
      </c>
      <c r="T803" s="54" t="n">
        <v>0.2</v>
      </c>
      <c r="U803" s="54" t="n">
        <v>0</v>
      </c>
      <c r="V803" s="52" t="inlineStr">
        <is>
          <t>No</t>
        </is>
      </c>
      <c r="W803" s="52" t="inlineStr">
        <is>
          <t>Yes</t>
        </is>
      </c>
      <c r="X803" s="52" t="inlineStr">
        <is>
          <t>-</t>
        </is>
      </c>
      <c r="Y803" s="52" t="inlineStr">
        <is>
          <t>Boulder = cluster of spheres</t>
        </is>
      </c>
    </row>
    <row r="804" outlineLevel="1">
      <c r="A804" s="52" t="inlineStr">
        <is>
          <t>ENV-676</t>
        </is>
      </c>
      <c r="B804" s="52" t="inlineStr">
        <is>
          <t>Environment</t>
        </is>
      </c>
      <c r="C804" s="59" t="inlineStr">
        <is>
          <t>Sphere</t>
        </is>
      </c>
      <c r="D804" s="62" t="inlineStr">
        <is>
          <t>Rock</t>
        </is>
      </c>
      <c r="E804" s="52" t="inlineStr">
        <is>
          <t>ENV-675</t>
        </is>
      </c>
      <c r="F804" s="52" t="n">
        <v>3</v>
      </c>
      <c r="G804" s="54" t="n">
        <v>0.602810562</v>
      </c>
      <c r="H804" s="54" t="n">
        <v>0.311592251</v>
      </c>
      <c r="I804" s="54" t="n">
        <v>0.433886141</v>
      </c>
      <c r="J804" s="54" t="n">
        <v>-24.8310566</v>
      </c>
      <c r="K804" s="54" t="n">
        <v>183.201508</v>
      </c>
      <c r="L804" s="54" t="n">
        <v>1.60016632</v>
      </c>
      <c r="M804" s="54" t="n">
        <v>0</v>
      </c>
      <c r="N804" s="54" t="n">
        <v>0.0685502961</v>
      </c>
      <c r="O804" s="54" t="n">
        <v>0</v>
      </c>
      <c r="P804" s="52" t="inlineStr">
        <is>
          <t>Gouraud</t>
        </is>
      </c>
      <c r="Q804" s="52" t="inlineStr">
        <is>
          <t>Rock</t>
        </is>
      </c>
      <c r="R804" s="54" t="n">
        <v>0.88</v>
      </c>
      <c r="S804" s="54" t="n">
        <v>0</v>
      </c>
      <c r="T804" s="54" t="n">
        <v>0.3</v>
      </c>
      <c r="U804" s="54" t="n">
        <v>0</v>
      </c>
      <c r="V804" s="52" t="inlineStr">
        <is>
          <t>Yes</t>
        </is>
      </c>
      <c r="W804" s="52" t="inlineStr">
        <is>
          <t>Yes</t>
        </is>
      </c>
      <c r="X804" s="52" t="inlineStr">
        <is>
          <t>-</t>
        </is>
      </c>
      <c r="Y804" s="52" t="inlineStr">
        <is>
          <t>Boulder lobe</t>
        </is>
      </c>
    </row>
    <row r="805" outlineLevel="1">
      <c r="A805" s="52" t="inlineStr">
        <is>
          <t>ENV-677</t>
        </is>
      </c>
      <c r="B805" s="52" t="inlineStr">
        <is>
          <t>Environment</t>
        </is>
      </c>
      <c r="C805" s="59" t="inlineStr">
        <is>
          <t>Sphere</t>
        </is>
      </c>
      <c r="D805" s="62" t="inlineStr">
        <is>
          <t>Rock</t>
        </is>
      </c>
      <c r="E805" s="52" t="inlineStr">
        <is>
          <t>ENV-675</t>
        </is>
      </c>
      <c r="F805" s="52" t="n">
        <v>3</v>
      </c>
      <c r="G805" s="54" t="n">
        <v>0.288391352</v>
      </c>
      <c r="H805" s="54" t="n">
        <v>0.138063133</v>
      </c>
      <c r="I805" s="54" t="n">
        <v>0.258147836</v>
      </c>
      <c r="J805" s="54" t="n">
        <v>11.1401978</v>
      </c>
      <c r="K805" s="54" t="n">
        <v>191.601608</v>
      </c>
      <c r="L805" s="54" t="n">
        <v>17.788269</v>
      </c>
      <c r="M805" s="54" t="n">
        <v>-0.06704765560000001</v>
      </c>
      <c r="N805" s="54" t="n">
        <v>0.011969585</v>
      </c>
      <c r="O805" s="54" t="n">
        <v>0.014902249</v>
      </c>
      <c r="P805" s="52" t="inlineStr">
        <is>
          <t>Gouraud</t>
        </is>
      </c>
      <c r="Q805" s="52" t="inlineStr">
        <is>
          <t>Rock</t>
        </is>
      </c>
      <c r="R805" s="54" t="n">
        <v>0.88</v>
      </c>
      <c r="S805" s="54" t="n">
        <v>0</v>
      </c>
      <c r="T805" s="54" t="n">
        <v>0.3</v>
      </c>
      <c r="U805" s="54" t="n">
        <v>0</v>
      </c>
      <c r="V805" s="52" t="inlineStr">
        <is>
          <t>Yes</t>
        </is>
      </c>
      <c r="W805" s="52" t="inlineStr">
        <is>
          <t>Yes</t>
        </is>
      </c>
      <c r="X805" s="52" t="inlineStr">
        <is>
          <t>-</t>
        </is>
      </c>
      <c r="Y805" s="52" t="inlineStr">
        <is>
          <t>Boulder lobe</t>
        </is>
      </c>
    </row>
    <row r="806" outlineLevel="1">
      <c r="A806" s="52" t="inlineStr">
        <is>
          <t>ENV-678</t>
        </is>
      </c>
      <c r="B806" s="52" t="inlineStr">
        <is>
          <t>Environment</t>
        </is>
      </c>
      <c r="C806" s="59" t="inlineStr">
        <is>
          <t>Sphere</t>
        </is>
      </c>
      <c r="D806" s="62" t="inlineStr">
        <is>
          <t>Rock</t>
        </is>
      </c>
      <c r="E806" s="52" t="inlineStr">
        <is>
          <t>ENV-675</t>
        </is>
      </c>
      <c r="F806" s="52" t="n">
        <v>3</v>
      </c>
      <c r="G806" s="54" t="n">
        <v>0.251041293</v>
      </c>
      <c r="H806" s="54" t="n">
        <v>0.166844323</v>
      </c>
      <c r="I806" s="54" t="n">
        <v>0.213641807</v>
      </c>
      <c r="J806" s="54" t="n">
        <v>17.3706245</v>
      </c>
      <c r="K806" s="54" t="n">
        <v>204.356232</v>
      </c>
      <c r="L806" s="54" t="n">
        <v>-10.7690449</v>
      </c>
      <c r="M806" s="54" t="n">
        <v>0.153210998</v>
      </c>
      <c r="N806" s="54" t="n">
        <v>0.0564625002</v>
      </c>
      <c r="O806" s="54" t="n">
        <v>0.0947612077</v>
      </c>
      <c r="P806" s="52" t="inlineStr">
        <is>
          <t>Gouraud</t>
        </is>
      </c>
      <c r="Q806" s="52" t="inlineStr">
        <is>
          <t>Rock</t>
        </is>
      </c>
      <c r="R806" s="54" t="n">
        <v>0.88</v>
      </c>
      <c r="S806" s="54" t="n">
        <v>0</v>
      </c>
      <c r="T806" s="54" t="n">
        <v>0.3</v>
      </c>
      <c r="U806" s="54" t="n">
        <v>0</v>
      </c>
      <c r="V806" s="52" t="inlineStr">
        <is>
          <t>Yes</t>
        </is>
      </c>
      <c r="W806" s="52" t="inlineStr">
        <is>
          <t>Yes</t>
        </is>
      </c>
      <c r="X806" s="52" t="inlineStr">
        <is>
          <t>-</t>
        </is>
      </c>
      <c r="Y806" s="52" t="inlineStr">
        <is>
          <t>Boulder lobe</t>
        </is>
      </c>
    </row>
    <row r="807" outlineLevel="1">
      <c r="A807" s="52" t="inlineStr">
        <is>
          <t>ENV-679</t>
        </is>
      </c>
      <c r="B807" s="52" t="inlineStr">
        <is>
          <t>Environment</t>
        </is>
      </c>
      <c r="C807" s="53" t="inlineStr">
        <is>
          <t>Group</t>
        </is>
      </c>
      <c r="D807" s="60" t="inlineStr">
        <is>
          <t>Boulder</t>
        </is>
      </c>
      <c r="E807" s="52" t="inlineStr">
        <is>
          <t>ENV-643</t>
        </is>
      </c>
      <c r="F807" s="52" t="n">
        <v>2</v>
      </c>
      <c r="G807" s="54" t="n">
        <v>1</v>
      </c>
      <c r="H807" s="54" t="n">
        <v>1</v>
      </c>
      <c r="I807" s="54" t="n">
        <v>1</v>
      </c>
      <c r="J807" s="54" t="n">
        <v>0</v>
      </c>
      <c r="K807" s="54" t="n">
        <v>150</v>
      </c>
      <c r="L807" s="54" t="n">
        <v>0</v>
      </c>
      <c r="M807" s="54" t="n">
        <v>6</v>
      </c>
      <c r="N807" s="54" t="n">
        <v>-0.270000011</v>
      </c>
      <c r="O807" s="54" t="n">
        <v>-6.95388603</v>
      </c>
      <c r="P807" s="52" t="inlineStr">
        <is>
          <t>-</t>
        </is>
      </c>
      <c r="Q807" s="52" t="inlineStr">
        <is>
          <t>Plain</t>
        </is>
      </c>
      <c r="R807" s="54" t="n">
        <v>0.5</v>
      </c>
      <c r="S807" s="54" t="n">
        <v>0</v>
      </c>
      <c r="T807" s="54" t="n">
        <v>0.2</v>
      </c>
      <c r="U807" s="54" t="n">
        <v>0</v>
      </c>
      <c r="V807" s="52" t="inlineStr">
        <is>
          <t>No</t>
        </is>
      </c>
      <c r="W807" s="52" t="inlineStr">
        <is>
          <t>Yes</t>
        </is>
      </c>
      <c r="X807" s="52" t="inlineStr">
        <is>
          <t>-</t>
        </is>
      </c>
      <c r="Y807" s="52" t="inlineStr">
        <is>
          <t>Boulder = cluster of spheres</t>
        </is>
      </c>
    </row>
    <row r="808" outlineLevel="1">
      <c r="A808" s="52" t="inlineStr">
        <is>
          <t>ENV-680</t>
        </is>
      </c>
      <c r="B808" s="52" t="inlineStr">
        <is>
          <t>Environment</t>
        </is>
      </c>
      <c r="C808" s="59" t="inlineStr">
        <is>
          <t>Sphere</t>
        </is>
      </c>
      <c r="D808" s="62" t="inlineStr">
        <is>
          <t>Rock</t>
        </is>
      </c>
      <c r="E808" s="52" t="inlineStr">
        <is>
          <t>ENV-679</t>
        </is>
      </c>
      <c r="F808" s="52" t="n">
        <v>3</v>
      </c>
      <c r="G808" s="54" t="n">
        <v>0.5841766</v>
      </c>
      <c r="H808" s="54" t="n">
        <v>0.344756633</v>
      </c>
      <c r="I808" s="54" t="n">
        <v>0.440853745</v>
      </c>
      <c r="J808" s="54" t="n">
        <v>0.115400314</v>
      </c>
      <c r="K808" s="54" t="n">
        <v>190.417908</v>
      </c>
      <c r="L808" s="54" t="n">
        <v>17.3295174</v>
      </c>
      <c r="M808" s="54" t="n">
        <v>0</v>
      </c>
      <c r="N808" s="54" t="n">
        <v>0.07584645600000001</v>
      </c>
      <c r="O808" s="54" t="n">
        <v>0</v>
      </c>
      <c r="P808" s="52" t="inlineStr">
        <is>
          <t>Gouraud</t>
        </is>
      </c>
      <c r="Q808" s="52" t="inlineStr">
        <is>
          <t>Rock</t>
        </is>
      </c>
      <c r="R808" s="54" t="n">
        <v>0.88</v>
      </c>
      <c r="S808" s="54" t="n">
        <v>0</v>
      </c>
      <c r="T808" s="54" t="n">
        <v>0.3</v>
      </c>
      <c r="U808" s="54" t="n">
        <v>0</v>
      </c>
      <c r="V808" s="52" t="inlineStr">
        <is>
          <t>Yes</t>
        </is>
      </c>
      <c r="W808" s="52" t="inlineStr">
        <is>
          <t>Yes</t>
        </is>
      </c>
      <c r="X808" s="52" t="inlineStr">
        <is>
          <t>-</t>
        </is>
      </c>
      <c r="Y808" s="52" t="inlineStr">
        <is>
          <t>Boulder lobe</t>
        </is>
      </c>
    </row>
    <row r="809" outlineLevel="1">
      <c r="A809" s="52" t="inlineStr">
        <is>
          <t>ENV-681</t>
        </is>
      </c>
      <c r="B809" s="52" t="inlineStr">
        <is>
          <t>Environment</t>
        </is>
      </c>
      <c r="C809" s="59" t="inlineStr">
        <is>
          <t>Sphere</t>
        </is>
      </c>
      <c r="D809" s="62" t="inlineStr">
        <is>
          <t>Rock</t>
        </is>
      </c>
      <c r="E809" s="52" t="inlineStr">
        <is>
          <t>ENV-679</t>
        </is>
      </c>
      <c r="F809" s="52" t="n">
        <v>3</v>
      </c>
      <c r="G809" s="54" t="n">
        <v>0.212389305</v>
      </c>
      <c r="H809" s="54" t="n">
        <v>0.128710672</v>
      </c>
      <c r="I809" s="54" t="n">
        <v>0.210843861</v>
      </c>
      <c r="J809" s="54" t="n">
        <v>18.6380196</v>
      </c>
      <c r="K809" s="54" t="n">
        <v>309.932892</v>
      </c>
      <c r="L809" s="54" t="n">
        <v>21.9147682</v>
      </c>
      <c r="M809" s="54" t="n">
        <v>0.191087067</v>
      </c>
      <c r="N809" s="54" t="n">
        <v>0.041664511</v>
      </c>
      <c r="O809" s="54" t="n">
        <v>-0.0689967796</v>
      </c>
      <c r="P809" s="52" t="inlineStr">
        <is>
          <t>Gouraud</t>
        </is>
      </c>
      <c r="Q809" s="52" t="inlineStr">
        <is>
          <t>Rock</t>
        </is>
      </c>
      <c r="R809" s="54" t="n">
        <v>0.88</v>
      </c>
      <c r="S809" s="54" t="n">
        <v>0</v>
      </c>
      <c r="T809" s="54" t="n">
        <v>0.3</v>
      </c>
      <c r="U809" s="54" t="n">
        <v>0</v>
      </c>
      <c r="V809" s="52" t="inlineStr">
        <is>
          <t>Yes</t>
        </is>
      </c>
      <c r="W809" s="52" t="inlineStr">
        <is>
          <t>Yes</t>
        </is>
      </c>
      <c r="X809" s="52" t="inlineStr">
        <is>
          <t>-</t>
        </is>
      </c>
      <c r="Y809" s="52" t="inlineStr">
        <is>
          <t>Boulder lobe</t>
        </is>
      </c>
    </row>
    <row r="810" outlineLevel="1">
      <c r="A810" s="52" t="inlineStr">
        <is>
          <t>ENV-682</t>
        </is>
      </c>
      <c r="B810" s="52" t="inlineStr">
        <is>
          <t>Environment</t>
        </is>
      </c>
      <c r="C810" s="59" t="inlineStr">
        <is>
          <t>Sphere</t>
        </is>
      </c>
      <c r="D810" s="62" t="inlineStr">
        <is>
          <t>Rock</t>
        </is>
      </c>
      <c r="E810" s="52" t="inlineStr">
        <is>
          <t>ENV-679</t>
        </is>
      </c>
      <c r="F810" s="52" t="n">
        <v>3</v>
      </c>
      <c r="G810" s="54" t="n">
        <v>0.278268099</v>
      </c>
      <c r="H810" s="54" t="n">
        <v>0.167252123</v>
      </c>
      <c r="I810" s="54" t="n">
        <v>0.293249846</v>
      </c>
      <c r="J810" s="54" t="n">
        <v>9.46702194</v>
      </c>
      <c r="K810" s="54" t="n">
        <v>263.415955</v>
      </c>
      <c r="L810" s="54" t="n">
        <v>-0.992176056</v>
      </c>
      <c r="M810" s="54" t="n">
        <v>-0.097255595</v>
      </c>
      <c r="N810" s="54" t="n">
        <v>0.08384136859999999</v>
      </c>
      <c r="O810" s="54" t="n">
        <v>-0.126801774</v>
      </c>
      <c r="P810" s="52" t="inlineStr">
        <is>
          <t>Gouraud</t>
        </is>
      </c>
      <c r="Q810" s="52" t="inlineStr">
        <is>
          <t>Rock</t>
        </is>
      </c>
      <c r="R810" s="54" t="n">
        <v>0.88</v>
      </c>
      <c r="S810" s="54" t="n">
        <v>0</v>
      </c>
      <c r="T810" s="54" t="n">
        <v>0.3</v>
      </c>
      <c r="U810" s="54" t="n">
        <v>0</v>
      </c>
      <c r="V810" s="52" t="inlineStr">
        <is>
          <t>Yes</t>
        </is>
      </c>
      <c r="W810" s="52" t="inlineStr">
        <is>
          <t>Yes</t>
        </is>
      </c>
      <c r="X810" s="52" t="inlineStr">
        <is>
          <t>-</t>
        </is>
      </c>
      <c r="Y810" s="52" t="inlineStr">
        <is>
          <t>Boulder lobe</t>
        </is>
      </c>
    </row>
    <row r="811" outlineLevel="1">
      <c r="A811" s="52" t="inlineStr">
        <is>
          <t>ENV-683</t>
        </is>
      </c>
      <c r="B811" s="52" t="inlineStr">
        <is>
          <t>Environment</t>
        </is>
      </c>
      <c r="C811" s="53" t="inlineStr">
        <is>
          <t>Group</t>
        </is>
      </c>
      <c r="D811" s="60" t="inlineStr">
        <is>
          <t>Boulder</t>
        </is>
      </c>
      <c r="E811" s="52" t="inlineStr">
        <is>
          <t>ENV-643</t>
        </is>
      </c>
      <c r="F811" s="52" t="n">
        <v>2</v>
      </c>
      <c r="G811" s="54" t="n">
        <v>1</v>
      </c>
      <c r="H811" s="54" t="n">
        <v>1</v>
      </c>
      <c r="I811" s="54" t="n">
        <v>1</v>
      </c>
      <c r="J811" s="54" t="n">
        <v>0</v>
      </c>
      <c r="K811" s="54" t="n">
        <v>287.5</v>
      </c>
      <c r="L811" s="54" t="n">
        <v>0</v>
      </c>
      <c r="M811" s="54" t="n">
        <v>11.5</v>
      </c>
      <c r="N811" s="54" t="n">
        <v>-0.269635975</v>
      </c>
      <c r="O811" s="54" t="n">
        <v>-8.95521164</v>
      </c>
      <c r="P811" s="52" t="inlineStr">
        <is>
          <t>-</t>
        </is>
      </c>
      <c r="Q811" s="52" t="inlineStr">
        <is>
          <t>Plain</t>
        </is>
      </c>
      <c r="R811" s="54" t="n">
        <v>0.5</v>
      </c>
      <c r="S811" s="54" t="n">
        <v>0</v>
      </c>
      <c r="T811" s="54" t="n">
        <v>0.2</v>
      </c>
      <c r="U811" s="54" t="n">
        <v>0</v>
      </c>
      <c r="V811" s="52" t="inlineStr">
        <is>
          <t>No</t>
        </is>
      </c>
      <c r="W811" s="52" t="inlineStr">
        <is>
          <t>Yes</t>
        </is>
      </c>
      <c r="X811" s="52" t="inlineStr">
        <is>
          <t>-</t>
        </is>
      </c>
      <c r="Y811" s="52" t="inlineStr">
        <is>
          <t>Boulder = cluster of spheres</t>
        </is>
      </c>
    </row>
    <row r="812" outlineLevel="1">
      <c r="A812" s="52" t="inlineStr">
        <is>
          <t>ENV-684</t>
        </is>
      </c>
      <c r="B812" s="52" t="inlineStr">
        <is>
          <t>Environment</t>
        </is>
      </c>
      <c r="C812" s="59" t="inlineStr">
        <is>
          <t>Sphere</t>
        </is>
      </c>
      <c r="D812" s="62" t="inlineStr">
        <is>
          <t>Rock</t>
        </is>
      </c>
      <c r="E812" s="52" t="inlineStr">
        <is>
          <t>ENV-683</t>
        </is>
      </c>
      <c r="F812" s="52" t="n">
        <v>3</v>
      </c>
      <c r="G812" s="54" t="n">
        <v>0.506204963</v>
      </c>
      <c r="H812" s="54" t="n">
        <v>0.327801049</v>
      </c>
      <c r="I812" s="54" t="n">
        <v>0.486647069</v>
      </c>
      <c r="J812" s="54" t="n">
        <v>-18.0830326</v>
      </c>
      <c r="K812" s="54" t="n">
        <v>212.227402</v>
      </c>
      <c r="L812" s="54" t="n">
        <v>-23.8438244</v>
      </c>
      <c r="M812" s="54" t="n">
        <v>0</v>
      </c>
      <c r="N812" s="54" t="n">
        <v>0.07211623339999999</v>
      </c>
      <c r="O812" s="54" t="n">
        <v>0</v>
      </c>
      <c r="P812" s="52" t="inlineStr">
        <is>
          <t>Gouraud</t>
        </is>
      </c>
      <c r="Q812" s="52" t="inlineStr">
        <is>
          <t>Rock</t>
        </is>
      </c>
      <c r="R812" s="54" t="n">
        <v>0.88</v>
      </c>
      <c r="S812" s="54" t="n">
        <v>0</v>
      </c>
      <c r="T812" s="54" t="n">
        <v>0.3</v>
      </c>
      <c r="U812" s="54" t="n">
        <v>0</v>
      </c>
      <c r="V812" s="52" t="inlineStr">
        <is>
          <t>Yes</t>
        </is>
      </c>
      <c r="W812" s="52" t="inlineStr">
        <is>
          <t>Yes</t>
        </is>
      </c>
      <c r="X812" s="52" t="inlineStr">
        <is>
          <t>-</t>
        </is>
      </c>
      <c r="Y812" s="52" t="inlineStr">
        <is>
          <t>Boulder lobe</t>
        </is>
      </c>
    </row>
    <row r="813" outlineLevel="1">
      <c r="A813" s="52" t="inlineStr">
        <is>
          <t>ENV-685</t>
        </is>
      </c>
      <c r="B813" s="52" t="inlineStr">
        <is>
          <t>Environment</t>
        </is>
      </c>
      <c r="C813" s="59" t="inlineStr">
        <is>
          <t>Sphere</t>
        </is>
      </c>
      <c r="D813" s="62" t="inlineStr">
        <is>
          <t>Rock</t>
        </is>
      </c>
      <c r="E813" s="52" t="inlineStr">
        <is>
          <t>ENV-683</t>
        </is>
      </c>
      <c r="F813" s="52" t="n">
        <v>3</v>
      </c>
      <c r="G813" s="54" t="n">
        <v>0.389991879</v>
      </c>
      <c r="H813" s="54" t="n">
        <v>0.215311989</v>
      </c>
      <c r="I813" s="54" t="n">
        <v>0.297558814</v>
      </c>
      <c r="J813" s="54" t="n">
        <v>19.340023</v>
      </c>
      <c r="K813" s="54" t="n">
        <v>300.881439</v>
      </c>
      <c r="L813" s="54" t="n">
        <v>18.0455399</v>
      </c>
      <c r="M813" s="54" t="n">
        <v>0.120181158</v>
      </c>
      <c r="N813" s="54" t="n">
        <v>0.0184185561</v>
      </c>
      <c r="O813" s="54" t="n">
        <v>0.0834545642</v>
      </c>
      <c r="P813" s="52" t="inlineStr">
        <is>
          <t>Gouraud</t>
        </is>
      </c>
      <c r="Q813" s="52" t="inlineStr">
        <is>
          <t>Rock</t>
        </is>
      </c>
      <c r="R813" s="54" t="n">
        <v>0.88</v>
      </c>
      <c r="S813" s="54" t="n">
        <v>0</v>
      </c>
      <c r="T813" s="54" t="n">
        <v>0.3</v>
      </c>
      <c r="U813" s="54" t="n">
        <v>0</v>
      </c>
      <c r="V813" s="52" t="inlineStr">
        <is>
          <t>Yes</t>
        </is>
      </c>
      <c r="W813" s="52" t="inlineStr">
        <is>
          <t>Yes</t>
        </is>
      </c>
      <c r="X813" s="52" t="inlineStr">
        <is>
          <t>-</t>
        </is>
      </c>
      <c r="Y813" s="52" t="inlineStr">
        <is>
          <t>Boulder lobe</t>
        </is>
      </c>
    </row>
    <row r="814" outlineLevel="1">
      <c r="A814" s="52" t="inlineStr">
        <is>
          <t>ENV-686</t>
        </is>
      </c>
      <c r="B814" s="52" t="inlineStr">
        <is>
          <t>Environment</t>
        </is>
      </c>
      <c r="C814" s="59" t="inlineStr">
        <is>
          <t>Sphere</t>
        </is>
      </c>
      <c r="D814" s="62" t="inlineStr">
        <is>
          <t>Rock</t>
        </is>
      </c>
      <c r="E814" s="52" t="inlineStr">
        <is>
          <t>ENV-683</t>
        </is>
      </c>
      <c r="F814" s="52" t="n">
        <v>3</v>
      </c>
      <c r="G814" s="54" t="n">
        <v>0.412878633</v>
      </c>
      <c r="H814" s="54" t="n">
        <v>0.22905679</v>
      </c>
      <c r="I814" s="54" t="n">
        <v>0.296090096</v>
      </c>
      <c r="J814" s="54" t="n">
        <v>-5.97545242</v>
      </c>
      <c r="K814" s="54" t="n">
        <v>15.8518124</v>
      </c>
      <c r="L814" s="54" t="n">
        <v>-23.3364792</v>
      </c>
      <c r="M814" s="54" t="n">
        <v>-0.18417947</v>
      </c>
      <c r="N814" s="54" t="n">
        <v>0.0696169212</v>
      </c>
      <c r="O814" s="54" t="n">
        <v>-0.0509355143</v>
      </c>
      <c r="P814" s="52" t="inlineStr">
        <is>
          <t>Gouraud</t>
        </is>
      </c>
      <c r="Q814" s="52" t="inlineStr">
        <is>
          <t>Rock</t>
        </is>
      </c>
      <c r="R814" s="54" t="n">
        <v>0.88</v>
      </c>
      <c r="S814" s="54" t="n">
        <v>0</v>
      </c>
      <c r="T814" s="54" t="n">
        <v>0.3</v>
      </c>
      <c r="U814" s="54" t="n">
        <v>0</v>
      </c>
      <c r="V814" s="52" t="inlineStr">
        <is>
          <t>Yes</t>
        </is>
      </c>
      <c r="W814" s="52" t="inlineStr">
        <is>
          <t>Yes</t>
        </is>
      </c>
      <c r="X814" s="52" t="inlineStr">
        <is>
          <t>-</t>
        </is>
      </c>
      <c r="Y814" s="52" t="inlineStr">
        <is>
          <t>Boulder lobe</t>
        </is>
      </c>
    </row>
    <row r="815" outlineLevel="1">
      <c r="A815" s="52" t="inlineStr">
        <is>
          <t>ENV-687</t>
        </is>
      </c>
      <c r="B815" s="52" t="inlineStr">
        <is>
          <t>Environment</t>
        </is>
      </c>
      <c r="C815" s="59" t="inlineStr">
        <is>
          <t>Sphere</t>
        </is>
      </c>
      <c r="D815" s="62" t="inlineStr">
        <is>
          <t>Rock</t>
        </is>
      </c>
      <c r="E815" s="52" t="inlineStr">
        <is>
          <t>ENV-683</t>
        </is>
      </c>
      <c r="F815" s="52" t="n">
        <v>3</v>
      </c>
      <c r="G815" s="54" t="n">
        <v>0.314914584</v>
      </c>
      <c r="H815" s="54" t="n">
        <v>0.205362648</v>
      </c>
      <c r="I815" s="54" t="n">
        <v>0.318419456</v>
      </c>
      <c r="J815" s="54" t="n">
        <v>19.4961739</v>
      </c>
      <c r="K815" s="54" t="n">
        <v>78.3201141</v>
      </c>
      <c r="L815" s="54" t="n">
        <v>-1.03923607</v>
      </c>
      <c r="M815" s="54" t="n">
        <v>0.000419124961</v>
      </c>
      <c r="N815" s="54" t="n">
        <v>0.08481130000000001</v>
      </c>
      <c r="O815" s="54" t="n">
        <v>-0.0831917003</v>
      </c>
      <c r="P815" s="52" t="inlineStr">
        <is>
          <t>Gouraud</t>
        </is>
      </c>
      <c r="Q815" s="52" t="inlineStr">
        <is>
          <t>Rock</t>
        </is>
      </c>
      <c r="R815" s="54" t="n">
        <v>0.88</v>
      </c>
      <c r="S815" s="54" t="n">
        <v>0</v>
      </c>
      <c r="T815" s="54" t="n">
        <v>0.3</v>
      </c>
      <c r="U815" s="54" t="n">
        <v>0</v>
      </c>
      <c r="V815" s="52" t="inlineStr">
        <is>
          <t>Yes</t>
        </is>
      </c>
      <c r="W815" s="52" t="inlineStr">
        <is>
          <t>Yes</t>
        </is>
      </c>
      <c r="X815" s="52" t="inlineStr">
        <is>
          <t>-</t>
        </is>
      </c>
      <c r="Y815" s="52" t="inlineStr">
        <is>
          <t>Boulder lobe</t>
        </is>
      </c>
    </row>
    <row r="816" outlineLevel="1">
      <c r="A816" s="52" t="inlineStr">
        <is>
          <t>ENV-688</t>
        </is>
      </c>
      <c r="B816" s="52" t="inlineStr">
        <is>
          <t>Environment</t>
        </is>
      </c>
      <c r="C816" s="53" t="inlineStr">
        <is>
          <t>Group</t>
        </is>
      </c>
      <c r="D816" s="60" t="inlineStr">
        <is>
          <t>Boulder</t>
        </is>
      </c>
      <c r="E816" s="52" t="inlineStr">
        <is>
          <t>ENV-643</t>
        </is>
      </c>
      <c r="F816" s="52" t="n">
        <v>2</v>
      </c>
      <c r="G816" s="54" t="n">
        <v>1</v>
      </c>
      <c r="H816" s="54" t="n">
        <v>1</v>
      </c>
      <c r="I816" s="54" t="n">
        <v>1</v>
      </c>
      <c r="J816" s="54" t="n">
        <v>0</v>
      </c>
      <c r="K816" s="54" t="n">
        <v>40</v>
      </c>
      <c r="L816" s="54" t="n">
        <v>0</v>
      </c>
      <c r="M816" s="54" t="n">
        <v>-16</v>
      </c>
      <c r="N816" s="54" t="n">
        <v>0.439927518</v>
      </c>
      <c r="O816" s="54" t="n">
        <v>7.5</v>
      </c>
      <c r="P816" s="52" t="inlineStr">
        <is>
          <t>-</t>
        </is>
      </c>
      <c r="Q816" s="52" t="inlineStr">
        <is>
          <t>Plain</t>
        </is>
      </c>
      <c r="R816" s="54" t="n">
        <v>0.5</v>
      </c>
      <c r="S816" s="54" t="n">
        <v>0</v>
      </c>
      <c r="T816" s="54" t="n">
        <v>0.2</v>
      </c>
      <c r="U816" s="54" t="n">
        <v>0</v>
      </c>
      <c r="V816" s="52" t="inlineStr">
        <is>
          <t>No</t>
        </is>
      </c>
      <c r="W816" s="52" t="inlineStr">
        <is>
          <t>Yes</t>
        </is>
      </c>
      <c r="X816" s="52" t="inlineStr">
        <is>
          <t>-</t>
        </is>
      </c>
      <c r="Y816" s="52" t="inlineStr">
        <is>
          <t>Boulder = cluster of spheres</t>
        </is>
      </c>
    </row>
    <row r="817" outlineLevel="1">
      <c r="A817" s="52" t="inlineStr">
        <is>
          <t>ENV-689</t>
        </is>
      </c>
      <c r="B817" s="52" t="inlineStr">
        <is>
          <t>Environment</t>
        </is>
      </c>
      <c r="C817" s="59" t="inlineStr">
        <is>
          <t>Sphere</t>
        </is>
      </c>
      <c r="D817" s="62" t="inlineStr">
        <is>
          <t>Rock</t>
        </is>
      </c>
      <c r="E817" s="52" t="inlineStr">
        <is>
          <t>ENV-688</t>
        </is>
      </c>
      <c r="F817" s="52" t="n">
        <v>3</v>
      </c>
      <c r="G817" s="54" t="n">
        <v>1.61555314</v>
      </c>
      <c r="H817" s="54" t="n">
        <v>0.821485758</v>
      </c>
      <c r="I817" s="54" t="n">
        <v>1.14430225</v>
      </c>
      <c r="J817" s="54" t="n">
        <v>8.77687454</v>
      </c>
      <c r="K817" s="54" t="n">
        <v>132.67746</v>
      </c>
      <c r="L817" s="54" t="n">
        <v>-0.410661697</v>
      </c>
      <c r="M817" s="54" t="n">
        <v>0</v>
      </c>
      <c r="N817" s="54" t="n">
        <v>0.180726871</v>
      </c>
      <c r="O817" s="54" t="n">
        <v>0</v>
      </c>
      <c r="P817" s="52" t="inlineStr">
        <is>
          <t>Gouraud</t>
        </is>
      </c>
      <c r="Q817" s="52" t="inlineStr">
        <is>
          <t>Rock</t>
        </is>
      </c>
      <c r="R817" s="54" t="n">
        <v>0.88</v>
      </c>
      <c r="S817" s="54" t="n">
        <v>0</v>
      </c>
      <c r="T817" s="54" t="n">
        <v>0.3</v>
      </c>
      <c r="U817" s="54" t="n">
        <v>0</v>
      </c>
      <c r="V817" s="52" t="inlineStr">
        <is>
          <t>Yes</t>
        </is>
      </c>
      <c r="W817" s="52" t="inlineStr">
        <is>
          <t>Yes</t>
        </is>
      </c>
      <c r="X817" s="52" t="inlineStr">
        <is>
          <t>-</t>
        </is>
      </c>
      <c r="Y817" s="52" t="inlineStr">
        <is>
          <t>Boulder lobe</t>
        </is>
      </c>
    </row>
    <row r="818" outlineLevel="1">
      <c r="A818" s="52" t="inlineStr">
        <is>
          <t>ENV-690</t>
        </is>
      </c>
      <c r="B818" s="52" t="inlineStr">
        <is>
          <t>Environment</t>
        </is>
      </c>
      <c r="C818" s="59" t="inlineStr">
        <is>
          <t>Sphere</t>
        </is>
      </c>
      <c r="D818" s="62" t="inlineStr">
        <is>
          <t>Rock</t>
        </is>
      </c>
      <c r="E818" s="52" t="inlineStr">
        <is>
          <t>ENV-688</t>
        </is>
      </c>
      <c r="F818" s="52" t="n">
        <v>3</v>
      </c>
      <c r="G818" s="54" t="n">
        <v>0.961530447</v>
      </c>
      <c r="H818" s="54" t="n">
        <v>0.458756059</v>
      </c>
      <c r="I818" s="54" t="n">
        <v>0.768856049</v>
      </c>
      <c r="J818" s="54" t="n">
        <v>17.2918205</v>
      </c>
      <c r="K818" s="54" t="n">
        <v>58.3581505</v>
      </c>
      <c r="L818" s="54" t="n">
        <v>10.6757851</v>
      </c>
      <c r="M818" s="54" t="n">
        <v>-0.0987858325</v>
      </c>
      <c r="N818" s="54" t="n">
        <v>0.229424864</v>
      </c>
      <c r="O818" s="54" t="n">
        <v>-0.207540721</v>
      </c>
      <c r="P818" s="52" t="inlineStr">
        <is>
          <t>Gouraud</t>
        </is>
      </c>
      <c r="Q818" s="52" t="inlineStr">
        <is>
          <t>Rock</t>
        </is>
      </c>
      <c r="R818" s="54" t="n">
        <v>0.88</v>
      </c>
      <c r="S818" s="54" t="n">
        <v>0</v>
      </c>
      <c r="T818" s="54" t="n">
        <v>0.3</v>
      </c>
      <c r="U818" s="54" t="n">
        <v>0</v>
      </c>
      <c r="V818" s="52" t="inlineStr">
        <is>
          <t>Yes</t>
        </is>
      </c>
      <c r="W818" s="52" t="inlineStr">
        <is>
          <t>Yes</t>
        </is>
      </c>
      <c r="X818" s="52" t="inlineStr">
        <is>
          <t>-</t>
        </is>
      </c>
      <c r="Y818" s="52" t="inlineStr">
        <is>
          <t>Boulder lobe</t>
        </is>
      </c>
    </row>
    <row r="819" outlineLevel="1">
      <c r="A819" s="52" t="inlineStr">
        <is>
          <t>ENV-691</t>
        </is>
      </c>
      <c r="B819" s="52" t="inlineStr">
        <is>
          <t>Environment</t>
        </is>
      </c>
      <c r="C819" s="59" t="inlineStr">
        <is>
          <t>Sphere</t>
        </is>
      </c>
      <c r="D819" s="62" t="inlineStr">
        <is>
          <t>Rock</t>
        </is>
      </c>
      <c r="E819" s="52" t="inlineStr">
        <is>
          <t>ENV-688</t>
        </is>
      </c>
      <c r="F819" s="52" t="n">
        <v>3</v>
      </c>
      <c r="G819" s="54" t="n">
        <v>0.631728113</v>
      </c>
      <c r="H819" s="54" t="n">
        <v>0.403026164</v>
      </c>
      <c r="I819" s="54" t="n">
        <v>0.554009795</v>
      </c>
      <c r="J819" s="54" t="n">
        <v>22.3978386</v>
      </c>
      <c r="K819" s="54" t="n">
        <v>40.1458015</v>
      </c>
      <c r="L819" s="54" t="n">
        <v>5.8014431</v>
      </c>
      <c r="M819" s="54" t="n">
        <v>0.130228758</v>
      </c>
      <c r="N819" s="54" t="n">
        <v>0.120571844</v>
      </c>
      <c r="O819" s="54" t="n">
        <v>-0.390121967</v>
      </c>
      <c r="P819" s="52" t="inlineStr">
        <is>
          <t>Gouraud</t>
        </is>
      </c>
      <c r="Q819" s="52" t="inlineStr">
        <is>
          <t>Rock</t>
        </is>
      </c>
      <c r="R819" s="54" t="n">
        <v>0.88</v>
      </c>
      <c r="S819" s="54" t="n">
        <v>0</v>
      </c>
      <c r="T819" s="54" t="n">
        <v>0.3</v>
      </c>
      <c r="U819" s="54" t="n">
        <v>0</v>
      </c>
      <c r="V819" s="52" t="inlineStr">
        <is>
          <t>Yes</t>
        </is>
      </c>
      <c r="W819" s="52" t="inlineStr">
        <is>
          <t>Yes</t>
        </is>
      </c>
      <c r="X819" s="52" t="inlineStr">
        <is>
          <t>-</t>
        </is>
      </c>
      <c r="Y819" s="52" t="inlineStr">
        <is>
          <t>Boulder lobe</t>
        </is>
      </c>
    </row>
    <row r="820" outlineLevel="1">
      <c r="A820" s="52" t="inlineStr">
        <is>
          <t>ENV-692</t>
        </is>
      </c>
      <c r="B820" s="52" t="inlineStr">
        <is>
          <t>Environment</t>
        </is>
      </c>
      <c r="C820" s="59" t="inlineStr">
        <is>
          <t>Sphere</t>
        </is>
      </c>
      <c r="D820" s="62" t="inlineStr">
        <is>
          <t>Rock</t>
        </is>
      </c>
      <c r="E820" s="52" t="inlineStr">
        <is>
          <t>ENV-688</t>
        </is>
      </c>
      <c r="F820" s="52" t="n">
        <v>3</v>
      </c>
      <c r="G820" s="54" t="n">
        <v>0.913561761</v>
      </c>
      <c r="H820" s="54" t="n">
        <v>0.498206556</v>
      </c>
      <c r="I820" s="54" t="n">
        <v>0.837431371</v>
      </c>
      <c r="J820" s="54" t="n">
        <v>19.0228119</v>
      </c>
      <c r="K820" s="54" t="n">
        <v>274.285339</v>
      </c>
      <c r="L820" s="54" t="n">
        <v>-22.2298298</v>
      </c>
      <c r="M820" s="54" t="n">
        <v>-0.463078231</v>
      </c>
      <c r="N820" s="54" t="n">
        <v>0.203860819</v>
      </c>
      <c r="O820" s="54" t="n">
        <v>-0.194683731</v>
      </c>
      <c r="P820" s="52" t="inlineStr">
        <is>
          <t>Gouraud</t>
        </is>
      </c>
      <c r="Q820" s="52" t="inlineStr">
        <is>
          <t>Rock</t>
        </is>
      </c>
      <c r="R820" s="54" t="n">
        <v>0.88</v>
      </c>
      <c r="S820" s="54" t="n">
        <v>0</v>
      </c>
      <c r="T820" s="54" t="n">
        <v>0.3</v>
      </c>
      <c r="U820" s="54" t="n">
        <v>0</v>
      </c>
      <c r="V820" s="52" t="inlineStr">
        <is>
          <t>Yes</t>
        </is>
      </c>
      <c r="W820" s="52" t="inlineStr">
        <is>
          <t>Yes</t>
        </is>
      </c>
      <c r="X820" s="52" t="inlineStr">
        <is>
          <t>-</t>
        </is>
      </c>
      <c r="Y820" s="52" t="inlineStr">
        <is>
          <t>Boulder lobe</t>
        </is>
      </c>
    </row>
    <row r="821" outlineLevel="1">
      <c r="A821" s="52" t="inlineStr">
        <is>
          <t>ENV-693</t>
        </is>
      </c>
      <c r="B821" s="52" t="inlineStr">
        <is>
          <t>Environment</t>
        </is>
      </c>
      <c r="C821" s="53" t="inlineStr">
        <is>
          <t>Group</t>
        </is>
      </c>
      <c r="D821" s="60" t="inlineStr">
        <is>
          <t>Boulder</t>
        </is>
      </c>
      <c r="E821" s="52" t="inlineStr">
        <is>
          <t>ENV-643</t>
        </is>
      </c>
      <c r="F821" s="52" t="n">
        <v>2</v>
      </c>
      <c r="G821" s="54" t="n">
        <v>1</v>
      </c>
      <c r="H821" s="54" t="n">
        <v>1</v>
      </c>
      <c r="I821" s="54" t="n">
        <v>1</v>
      </c>
      <c r="J821" s="54" t="n">
        <v>0</v>
      </c>
      <c r="K821" s="54" t="n">
        <v>75</v>
      </c>
      <c r="L821" s="54" t="n">
        <v>0</v>
      </c>
      <c r="M821" s="54" t="n">
        <v>11</v>
      </c>
      <c r="N821" s="54" t="n">
        <v>0.0624508783</v>
      </c>
      <c r="O821" s="54" t="n">
        <v>-15.1999998</v>
      </c>
      <c r="P821" s="52" t="inlineStr">
        <is>
          <t>-</t>
        </is>
      </c>
      <c r="Q821" s="52" t="inlineStr">
        <is>
          <t>Plain</t>
        </is>
      </c>
      <c r="R821" s="54" t="n">
        <v>0.5</v>
      </c>
      <c r="S821" s="54" t="n">
        <v>0</v>
      </c>
      <c r="T821" s="54" t="n">
        <v>0.2</v>
      </c>
      <c r="U821" s="54" t="n">
        <v>0</v>
      </c>
      <c r="V821" s="52" t="inlineStr">
        <is>
          <t>No</t>
        </is>
      </c>
      <c r="W821" s="52" t="inlineStr">
        <is>
          <t>Yes</t>
        </is>
      </c>
      <c r="X821" s="52" t="inlineStr">
        <is>
          <t>-</t>
        </is>
      </c>
      <c r="Y821" s="52" t="inlineStr">
        <is>
          <t>Boulder = cluster of spheres</t>
        </is>
      </c>
    </row>
    <row r="822" outlineLevel="1">
      <c r="A822" s="52" t="inlineStr">
        <is>
          <t>ENV-694</t>
        </is>
      </c>
      <c r="B822" s="52" t="inlineStr">
        <is>
          <t>Environment</t>
        </is>
      </c>
      <c r="C822" s="59" t="inlineStr">
        <is>
          <t>Sphere</t>
        </is>
      </c>
      <c r="D822" s="62" t="inlineStr">
        <is>
          <t>Rock</t>
        </is>
      </c>
      <c r="E822" s="52" t="inlineStr">
        <is>
          <t>ENV-693</t>
        </is>
      </c>
      <c r="F822" s="52" t="n">
        <v>3</v>
      </c>
      <c r="G822" s="54" t="n">
        <v>1.08661854</v>
      </c>
      <c r="H822" s="54" t="n">
        <v>0.620993376</v>
      </c>
      <c r="I822" s="54" t="n">
        <v>0.932993412</v>
      </c>
      <c r="J822" s="54" t="n">
        <v>7.16895294</v>
      </c>
      <c r="K822" s="54" t="n">
        <v>327.681671</v>
      </c>
      <c r="L822" s="54" t="n">
        <v>8.05971909</v>
      </c>
      <c r="M822" s="54" t="n">
        <v>0</v>
      </c>
      <c r="N822" s="54" t="n">
        <v>0.13661854</v>
      </c>
      <c r="O822" s="54" t="n">
        <v>0</v>
      </c>
      <c r="P822" s="52" t="inlineStr">
        <is>
          <t>Gouraud</t>
        </is>
      </c>
      <c r="Q822" s="52" t="inlineStr">
        <is>
          <t>Rock</t>
        </is>
      </c>
      <c r="R822" s="54" t="n">
        <v>0.88</v>
      </c>
      <c r="S822" s="54" t="n">
        <v>0</v>
      </c>
      <c r="T822" s="54" t="n">
        <v>0.3</v>
      </c>
      <c r="U822" s="54" t="n">
        <v>0</v>
      </c>
      <c r="V822" s="52" t="inlineStr">
        <is>
          <t>Yes</t>
        </is>
      </c>
      <c r="W822" s="52" t="inlineStr">
        <is>
          <t>Yes</t>
        </is>
      </c>
      <c r="X822" s="52" t="inlineStr">
        <is>
          <t>-</t>
        </is>
      </c>
      <c r="Y822" s="52" t="inlineStr">
        <is>
          <t>Boulder lobe</t>
        </is>
      </c>
    </row>
    <row r="823" outlineLevel="1">
      <c r="A823" s="52" t="inlineStr">
        <is>
          <t>ENV-695</t>
        </is>
      </c>
      <c r="B823" s="52" t="inlineStr">
        <is>
          <t>Environment</t>
        </is>
      </c>
      <c r="C823" s="59" t="inlineStr">
        <is>
          <t>Sphere</t>
        </is>
      </c>
      <c r="D823" s="62" t="inlineStr">
        <is>
          <t>Rock</t>
        </is>
      </c>
      <c r="E823" s="52" t="inlineStr">
        <is>
          <t>ENV-693</t>
        </is>
      </c>
      <c r="F823" s="52" t="n">
        <v>3</v>
      </c>
      <c r="G823" s="54" t="n">
        <v>0.755353332</v>
      </c>
      <c r="H823" s="54" t="n">
        <v>0.457563519</v>
      </c>
      <c r="I823" s="54" t="n">
        <v>0.760155141</v>
      </c>
      <c r="J823" s="54" t="n">
        <v>17.7082939</v>
      </c>
      <c r="K823" s="54" t="n">
        <v>299.649261</v>
      </c>
      <c r="L823" s="54" t="n">
        <v>11.9927979</v>
      </c>
      <c r="M823" s="54" t="n">
        <v>-0.299790919</v>
      </c>
      <c r="N823" s="54" t="n">
        <v>0.156869203</v>
      </c>
      <c r="O823" s="54" t="n">
        <v>-0.0865314901</v>
      </c>
      <c r="P823" s="52" t="inlineStr">
        <is>
          <t>Gouraud</t>
        </is>
      </c>
      <c r="Q823" s="52" t="inlineStr">
        <is>
          <t>Rock</t>
        </is>
      </c>
      <c r="R823" s="54" t="n">
        <v>0.88</v>
      </c>
      <c r="S823" s="54" t="n">
        <v>0</v>
      </c>
      <c r="T823" s="54" t="n">
        <v>0.3</v>
      </c>
      <c r="U823" s="54" t="n">
        <v>0</v>
      </c>
      <c r="V823" s="52" t="inlineStr">
        <is>
          <t>Yes</t>
        </is>
      </c>
      <c r="W823" s="52" t="inlineStr">
        <is>
          <t>Yes</t>
        </is>
      </c>
      <c r="X823" s="52" t="inlineStr">
        <is>
          <t>-</t>
        </is>
      </c>
      <c r="Y823" s="52" t="inlineStr">
        <is>
          <t>Boulder lobe</t>
        </is>
      </c>
    </row>
    <row r="824" outlineLevel="1">
      <c r="A824" s="52" t="inlineStr">
        <is>
          <t>ENV-696</t>
        </is>
      </c>
      <c r="B824" s="52" t="inlineStr">
        <is>
          <t>Environment</t>
        </is>
      </c>
      <c r="C824" s="59" t="inlineStr">
        <is>
          <t>Sphere</t>
        </is>
      </c>
      <c r="D824" s="62" t="inlineStr">
        <is>
          <t>Rock</t>
        </is>
      </c>
      <c r="E824" s="52" t="inlineStr">
        <is>
          <t>ENV-693</t>
        </is>
      </c>
      <c r="F824" s="52" t="n">
        <v>3</v>
      </c>
      <c r="G824" s="54" t="n">
        <v>0.771243155</v>
      </c>
      <c r="H824" s="54" t="n">
        <v>0.530298114</v>
      </c>
      <c r="I824" s="54" t="n">
        <v>0.793268383</v>
      </c>
      <c r="J824" s="54" t="n">
        <v>-16.8968468</v>
      </c>
      <c r="K824" s="54" t="n">
        <v>111.489792</v>
      </c>
      <c r="L824" s="54" t="n">
        <v>-0.617513657</v>
      </c>
      <c r="M824" s="54" t="n">
        <v>0.107677303</v>
      </c>
      <c r="N824" s="54" t="n">
        <v>0.157990798</v>
      </c>
      <c r="O824" s="54" t="n">
        <v>0.0251125842</v>
      </c>
      <c r="P824" s="52" t="inlineStr">
        <is>
          <t>Gouraud</t>
        </is>
      </c>
      <c r="Q824" s="52" t="inlineStr">
        <is>
          <t>Rock</t>
        </is>
      </c>
      <c r="R824" s="54" t="n">
        <v>0.88</v>
      </c>
      <c r="S824" s="54" t="n">
        <v>0</v>
      </c>
      <c r="T824" s="54" t="n">
        <v>0.3</v>
      </c>
      <c r="U824" s="54" t="n">
        <v>0</v>
      </c>
      <c r="V824" s="52" t="inlineStr">
        <is>
          <t>Yes</t>
        </is>
      </c>
      <c r="W824" s="52" t="inlineStr">
        <is>
          <t>Yes</t>
        </is>
      </c>
      <c r="X824" s="52" t="inlineStr">
        <is>
          <t>-</t>
        </is>
      </c>
      <c r="Y824" s="52" t="inlineStr">
        <is>
          <t>Boulder lobe</t>
        </is>
      </c>
    </row>
    <row r="825" outlineLevel="1">
      <c r="A825" s="52" t="inlineStr">
        <is>
          <t>ENV-697</t>
        </is>
      </c>
      <c r="B825" s="52" t="inlineStr">
        <is>
          <t>Environment</t>
        </is>
      </c>
      <c r="C825" s="59" t="inlineStr">
        <is>
          <t>Sphere</t>
        </is>
      </c>
      <c r="D825" s="62" t="inlineStr">
        <is>
          <t>Rock</t>
        </is>
      </c>
      <c r="E825" s="52" t="inlineStr">
        <is>
          <t>ENV-693</t>
        </is>
      </c>
      <c r="F825" s="52" t="n">
        <v>3</v>
      </c>
      <c r="G825" s="54" t="n">
        <v>0.846212924</v>
      </c>
      <c r="H825" s="54" t="n">
        <v>0.477056086</v>
      </c>
      <c r="I825" s="54" t="n">
        <v>0.555262446</v>
      </c>
      <c r="J825" s="54" t="n">
        <v>6.43595123</v>
      </c>
      <c r="K825" s="54" t="n">
        <v>302.904266</v>
      </c>
      <c r="L825" s="54" t="n">
        <v>15.7971382</v>
      </c>
      <c r="M825" s="54" t="n">
        <v>0.442138851</v>
      </c>
      <c r="N825" s="54" t="n">
        <v>0.07803852109999999</v>
      </c>
      <c r="O825" s="54" t="n">
        <v>0.189135835</v>
      </c>
      <c r="P825" s="52" t="inlineStr">
        <is>
          <t>Gouraud</t>
        </is>
      </c>
      <c r="Q825" s="52" t="inlineStr">
        <is>
          <t>Rock</t>
        </is>
      </c>
      <c r="R825" s="54" t="n">
        <v>0.88</v>
      </c>
      <c r="S825" s="54" t="n">
        <v>0</v>
      </c>
      <c r="T825" s="54" t="n">
        <v>0.3</v>
      </c>
      <c r="U825" s="54" t="n">
        <v>0</v>
      </c>
      <c r="V825" s="52" t="inlineStr">
        <is>
          <t>Yes</t>
        </is>
      </c>
      <c r="W825" s="52" t="inlineStr">
        <is>
          <t>Yes</t>
        </is>
      </c>
      <c r="X825" s="52" t="inlineStr">
        <is>
          <t>-</t>
        </is>
      </c>
      <c r="Y825" s="52" t="inlineStr">
        <is>
          <t>Boulder lobe</t>
        </is>
      </c>
    </row>
    <row r="826" outlineLevel="1">
      <c r="A826" s="52" t="inlineStr">
        <is>
          <t>ENV-698</t>
        </is>
      </c>
      <c r="B826" s="52" t="inlineStr">
        <is>
          <t>Environment</t>
        </is>
      </c>
      <c r="C826" s="53" t="inlineStr">
        <is>
          <t>Group</t>
        </is>
      </c>
      <c r="D826" s="60" t="inlineStr">
        <is>
          <t>Boulder</t>
        </is>
      </c>
      <c r="E826" s="52" t="inlineStr">
        <is>
          <t>ENV-643</t>
        </is>
      </c>
      <c r="F826" s="52" t="n">
        <v>2</v>
      </c>
      <c r="G826" s="54" t="n">
        <v>1</v>
      </c>
      <c r="H826" s="54" t="n">
        <v>1</v>
      </c>
      <c r="I826" s="54" t="n">
        <v>1</v>
      </c>
      <c r="J826" s="54" t="n">
        <v>0</v>
      </c>
      <c r="K826" s="54" t="n">
        <v>15</v>
      </c>
      <c r="L826" s="54" t="n">
        <v>0</v>
      </c>
      <c r="M826" s="54" t="n">
        <v>16.3999996</v>
      </c>
      <c r="N826" s="54" t="n">
        <v>0.242998987</v>
      </c>
      <c r="O826" s="54" t="n">
        <v>7.19999981</v>
      </c>
      <c r="P826" s="52" t="inlineStr">
        <is>
          <t>-</t>
        </is>
      </c>
      <c r="Q826" s="52" t="inlineStr">
        <is>
          <t>Plain</t>
        </is>
      </c>
      <c r="R826" s="54" t="n">
        <v>0.5</v>
      </c>
      <c r="S826" s="54" t="n">
        <v>0</v>
      </c>
      <c r="T826" s="54" t="n">
        <v>0.2</v>
      </c>
      <c r="U826" s="54" t="n">
        <v>0</v>
      </c>
      <c r="V826" s="52" t="inlineStr">
        <is>
          <t>No</t>
        </is>
      </c>
      <c r="W826" s="52" t="inlineStr">
        <is>
          <t>Yes</t>
        </is>
      </c>
      <c r="X826" s="52" t="inlineStr">
        <is>
          <t>-</t>
        </is>
      </c>
      <c r="Y826" s="52" t="inlineStr">
        <is>
          <t>Boulder = cluster of spheres</t>
        </is>
      </c>
    </row>
    <row r="827" outlineLevel="1">
      <c r="A827" s="52" t="inlineStr">
        <is>
          <t>ENV-699</t>
        </is>
      </c>
      <c r="B827" s="52" t="inlineStr">
        <is>
          <t>Environment</t>
        </is>
      </c>
      <c r="C827" s="59" t="inlineStr">
        <is>
          <t>Sphere</t>
        </is>
      </c>
      <c r="D827" s="62" t="inlineStr">
        <is>
          <t>Rock</t>
        </is>
      </c>
      <c r="E827" s="52" t="inlineStr">
        <is>
          <t>ENV-698</t>
        </is>
      </c>
      <c r="F827" s="52" t="n">
        <v>3</v>
      </c>
      <c r="G827" s="54" t="n">
        <v>0.940313578</v>
      </c>
      <c r="H827" s="54" t="n">
        <v>0.445574939</v>
      </c>
      <c r="I827" s="54" t="n">
        <v>0.720638692</v>
      </c>
      <c r="J827" s="54" t="n">
        <v>19.2884216</v>
      </c>
      <c r="K827" s="54" t="n">
        <v>333.05835</v>
      </c>
      <c r="L827" s="54" t="n">
        <v>7.42020416</v>
      </c>
      <c r="M827" s="54" t="n">
        <v>0</v>
      </c>
      <c r="N827" s="54" t="n">
        <v>0.09802648429999999</v>
      </c>
      <c r="O827" s="54" t="n">
        <v>0</v>
      </c>
      <c r="P827" s="52" t="inlineStr">
        <is>
          <t>Gouraud</t>
        </is>
      </c>
      <c r="Q827" s="52" t="inlineStr">
        <is>
          <t>Rock</t>
        </is>
      </c>
      <c r="R827" s="54" t="n">
        <v>0.88</v>
      </c>
      <c r="S827" s="54" t="n">
        <v>0</v>
      </c>
      <c r="T827" s="54" t="n">
        <v>0.3</v>
      </c>
      <c r="U827" s="54" t="n">
        <v>0</v>
      </c>
      <c r="V827" s="52" t="inlineStr">
        <is>
          <t>Yes</t>
        </is>
      </c>
      <c r="W827" s="52" t="inlineStr">
        <is>
          <t>Yes</t>
        </is>
      </c>
      <c r="X827" s="52" t="inlineStr">
        <is>
          <t>-</t>
        </is>
      </c>
      <c r="Y827" s="52" t="inlineStr">
        <is>
          <t>Boulder lobe</t>
        </is>
      </c>
    </row>
    <row r="828" outlineLevel="1">
      <c r="A828" s="52" t="inlineStr">
        <is>
          <t>ENV-700</t>
        </is>
      </c>
      <c r="B828" s="52" t="inlineStr">
        <is>
          <t>Environment</t>
        </is>
      </c>
      <c r="C828" s="59" t="inlineStr">
        <is>
          <t>Sphere</t>
        </is>
      </c>
      <c r="D828" s="62" t="inlineStr">
        <is>
          <t>Rock</t>
        </is>
      </c>
      <c r="E828" s="52" t="inlineStr">
        <is>
          <t>ENV-698</t>
        </is>
      </c>
      <c r="F828" s="52" t="n">
        <v>3</v>
      </c>
      <c r="G828" s="54" t="n">
        <v>0.512064874</v>
      </c>
      <c r="H828" s="54" t="n">
        <v>0.278374195</v>
      </c>
      <c r="I828" s="54" t="n">
        <v>0.451522648</v>
      </c>
      <c r="J828" s="54" t="n">
        <v>-4.54696083</v>
      </c>
      <c r="K828" s="54" t="n">
        <v>70.39814</v>
      </c>
      <c r="L828" s="54" t="n">
        <v>15.0889473</v>
      </c>
      <c r="M828" s="54" t="n">
        <v>-0.0630242229</v>
      </c>
      <c r="N828" s="54" t="n">
        <v>0.135529861</v>
      </c>
      <c r="O828" s="54" t="n">
        <v>0.0791950896</v>
      </c>
      <c r="P828" s="52" t="inlineStr">
        <is>
          <t>Gouraud</t>
        </is>
      </c>
      <c r="Q828" s="52" t="inlineStr">
        <is>
          <t>Rock</t>
        </is>
      </c>
      <c r="R828" s="54" t="n">
        <v>0.88</v>
      </c>
      <c r="S828" s="54" t="n">
        <v>0</v>
      </c>
      <c r="T828" s="54" t="n">
        <v>0.3</v>
      </c>
      <c r="U828" s="54" t="n">
        <v>0</v>
      </c>
      <c r="V828" s="52" t="inlineStr">
        <is>
          <t>Yes</t>
        </is>
      </c>
      <c r="W828" s="52" t="inlineStr">
        <is>
          <t>Yes</t>
        </is>
      </c>
      <c r="X828" s="52" t="inlineStr">
        <is>
          <t>-</t>
        </is>
      </c>
      <c r="Y828" s="52" t="inlineStr">
        <is>
          <t>Boulder lobe</t>
        </is>
      </c>
    </row>
    <row r="829" outlineLevel="1">
      <c r="A829" s="52" t="inlineStr">
        <is>
          <t>ENV-701</t>
        </is>
      </c>
      <c r="B829" s="52" t="inlineStr">
        <is>
          <t>Environment</t>
        </is>
      </c>
      <c r="C829" s="59" t="inlineStr">
        <is>
          <t>Sphere</t>
        </is>
      </c>
      <c r="D829" s="62" t="inlineStr">
        <is>
          <t>Rock</t>
        </is>
      </c>
      <c r="E829" s="52" t="inlineStr">
        <is>
          <t>ENV-698</t>
        </is>
      </c>
      <c r="F829" s="52" t="n">
        <v>3</v>
      </c>
      <c r="G829" s="54" t="n">
        <v>0.455365956</v>
      </c>
      <c r="H829" s="54" t="n">
        <v>0.313432544</v>
      </c>
      <c r="I829" s="54" t="n">
        <v>0.521391034</v>
      </c>
      <c r="J829" s="54" t="n">
        <v>24.7681694</v>
      </c>
      <c r="K829" s="54" t="n">
        <v>180.69104</v>
      </c>
      <c r="L829" s="54" t="n">
        <v>23.083004</v>
      </c>
      <c r="M829" s="54" t="n">
        <v>-0.302731723</v>
      </c>
      <c r="N829" s="54" t="n">
        <v>0.0327023268</v>
      </c>
      <c r="O829" s="54" t="n">
        <v>0.0931111127</v>
      </c>
      <c r="P829" s="52" t="inlineStr">
        <is>
          <t>Gouraud</t>
        </is>
      </c>
      <c r="Q829" s="52" t="inlineStr">
        <is>
          <t>Rock</t>
        </is>
      </c>
      <c r="R829" s="54" t="n">
        <v>0.88</v>
      </c>
      <c r="S829" s="54" t="n">
        <v>0</v>
      </c>
      <c r="T829" s="54" t="n">
        <v>0.3</v>
      </c>
      <c r="U829" s="54" t="n">
        <v>0</v>
      </c>
      <c r="V829" s="52" t="inlineStr">
        <is>
          <t>Yes</t>
        </is>
      </c>
      <c r="W829" s="52" t="inlineStr">
        <is>
          <t>Yes</t>
        </is>
      </c>
      <c r="X829" s="52" t="inlineStr">
        <is>
          <t>-</t>
        </is>
      </c>
      <c r="Y829" s="52" t="inlineStr">
        <is>
          <t>Boulder lobe</t>
        </is>
      </c>
    </row>
    <row r="830" outlineLevel="1">
      <c r="A830" s="52" t="inlineStr">
        <is>
          <t>ENV-702</t>
        </is>
      </c>
      <c r="B830" s="52" t="inlineStr">
        <is>
          <t>Environment</t>
        </is>
      </c>
      <c r="C830" s="59" t="inlineStr">
        <is>
          <t>Sphere</t>
        </is>
      </c>
      <c r="D830" s="57" t="inlineStr">
        <is>
          <t>Moon</t>
        </is>
      </c>
      <c r="E830" s="52" t="inlineStr">
        <is>
          <t>ENV-00</t>
        </is>
      </c>
      <c r="F830" s="52" t="n">
        <v>1</v>
      </c>
      <c r="G830" s="54" t="n">
        <v>14</v>
      </c>
      <c r="H830" s="54" t="n">
        <v>14</v>
      </c>
      <c r="I830" s="54" t="n">
        <v>14</v>
      </c>
      <c r="J830" s="54" t="n">
        <v>0</v>
      </c>
      <c r="K830" s="54" t="n">
        <v>0</v>
      </c>
      <c r="L830" s="54" t="n">
        <v>0</v>
      </c>
      <c r="M830" s="54" t="n">
        <v>167.939468</v>
      </c>
      <c r="N830" s="54" t="n">
        <v>116.030907</v>
      </c>
      <c r="O830" s="54" t="n">
        <v>-219.848053</v>
      </c>
      <c r="P830" s="52" t="inlineStr">
        <is>
          <t>Gouraud</t>
        </is>
      </c>
      <c r="Q830" s="52" t="inlineStr">
        <is>
          <t>Plain</t>
        </is>
      </c>
      <c r="R830" s="54" t="n">
        <v>0.9</v>
      </c>
      <c r="S830" s="54" t="n">
        <v>0</v>
      </c>
      <c r="T830" s="54" t="n">
        <v>0.25</v>
      </c>
      <c r="U830" s="54" t="n">
        <v>1</v>
      </c>
      <c r="V830" s="52" t="inlineStr">
        <is>
          <t>No</t>
        </is>
      </c>
      <c r="W830" s="52" t="inlineStr">
        <is>
          <t>No</t>
        </is>
      </c>
      <c r="X830" s="52" t="inlineStr">
        <is>
          <t>-</t>
        </is>
      </c>
      <c r="Y830" s="52" t="inlineStr">
        <is>
          <t>Visual source of directional light L0</t>
        </is>
      </c>
    </row>
    <row r="831">
      <c r="A831" s="52" t="inlineStr">
        <is>
          <t>BNK-00</t>
        </is>
      </c>
      <c r="B831" s="52" t="inlineStr">
        <is>
          <t>Command Bunker</t>
        </is>
      </c>
      <c r="C831" s="53" t="inlineStr">
        <is>
          <t>Group</t>
        </is>
      </c>
      <c r="D831" s="52" t="inlineStr">
        <is>
          <t>Command Bunker</t>
        </is>
      </c>
      <c r="E831" s="52" t="inlineStr">
        <is>
          <t>World</t>
        </is>
      </c>
      <c r="F831" s="52" t="n">
        <v>0</v>
      </c>
      <c r="G831" s="54" t="n">
        <v>1</v>
      </c>
      <c r="H831" s="54" t="n">
        <v>1</v>
      </c>
      <c r="I831" s="54" t="n">
        <v>1</v>
      </c>
      <c r="J831" s="54" t="n">
        <v>0</v>
      </c>
      <c r="K831" s="54" t="n">
        <v>0</v>
      </c>
      <c r="L831" s="54" t="n">
        <v>0</v>
      </c>
      <c r="M831" s="54" t="n">
        <v>0</v>
      </c>
      <c r="N831" s="54" t="n">
        <v>0</v>
      </c>
      <c r="O831" s="54" t="n">
        <v>0</v>
      </c>
      <c r="P831" s="52" t="inlineStr">
        <is>
          <t>-</t>
        </is>
      </c>
      <c r="Q831" s="52" t="inlineStr">
        <is>
          <t>Plain</t>
        </is>
      </c>
      <c r="R831" s="54" t="n">
        <v>0.5</v>
      </c>
      <c r="S831" s="54" t="n">
        <v>0</v>
      </c>
      <c r="T831" s="54" t="n">
        <v>0.2</v>
      </c>
      <c r="U831" s="54" t="n">
        <v>0</v>
      </c>
      <c r="V831" s="52" t="inlineStr">
        <is>
          <t>No</t>
        </is>
      </c>
      <c r="W831" s="52" t="inlineStr">
        <is>
          <t>Yes</t>
        </is>
      </c>
      <c r="X831" s="52" t="inlineStr">
        <is>
          <t>-</t>
        </is>
      </c>
      <c r="Y831" s="52" t="inlineStr">
        <is>
          <t>Outpost at the centre of the patrol area</t>
        </is>
      </c>
    </row>
    <row r="832" outlineLevel="1">
      <c r="A832" s="52" t="inlineStr">
        <is>
          <t>BNK-01</t>
        </is>
      </c>
      <c r="B832" s="52" t="inlineStr">
        <is>
          <t>Command Bunker</t>
        </is>
      </c>
      <c r="C832" s="63" t="inlineStr">
        <is>
          <t>Cube</t>
        </is>
      </c>
      <c r="D832" s="57" t="inlineStr">
        <is>
          <t>Foundation slab</t>
        </is>
      </c>
      <c r="E832" s="52" t="inlineStr">
        <is>
          <t>BNK-00</t>
        </is>
      </c>
      <c r="F832" s="52" t="n">
        <v>1</v>
      </c>
      <c r="G832" s="54" t="n">
        <v>3.79999995</v>
      </c>
      <c r="H832" s="54" t="n">
        <v>0.200000003</v>
      </c>
      <c r="I832" s="54" t="n">
        <v>3</v>
      </c>
      <c r="J832" s="54" t="n">
        <v>0</v>
      </c>
      <c r="K832" s="54" t="n">
        <v>0</v>
      </c>
      <c r="L832" s="54" t="n">
        <v>0</v>
      </c>
      <c r="M832" s="54" t="n">
        <v>0</v>
      </c>
      <c r="N832" s="54" t="n">
        <v>0.100000001</v>
      </c>
      <c r="O832" s="54" t="n">
        <v>0</v>
      </c>
      <c r="P832" s="52" t="inlineStr">
        <is>
          <t>Flat</t>
        </is>
      </c>
      <c r="Q832" s="52" t="inlineStr">
        <is>
          <t>Concrete</t>
        </is>
      </c>
      <c r="R832" s="54" t="n">
        <v>0.88</v>
      </c>
      <c r="S832" s="54" t="n">
        <v>0</v>
      </c>
      <c r="T832" s="54" t="n">
        <v>0.3</v>
      </c>
      <c r="U832" s="54" t="n">
        <v>0</v>
      </c>
      <c r="V832" s="52" t="inlineStr">
        <is>
          <t>Yes</t>
        </is>
      </c>
      <c r="W832" s="52" t="inlineStr">
        <is>
          <t>Yes</t>
        </is>
      </c>
      <c r="X832" s="52" t="inlineStr">
        <is>
          <t>-</t>
        </is>
      </c>
      <c r="Y832" s="52" t="inlineStr">
        <is>
          <t>Base plate</t>
        </is>
      </c>
    </row>
    <row r="833" outlineLevel="1">
      <c r="A833" s="52" t="inlineStr">
        <is>
          <t>BNK-02</t>
        </is>
      </c>
      <c r="B833" s="52" t="inlineStr">
        <is>
          <t>Command Bunker</t>
        </is>
      </c>
      <c r="C833" s="63" t="inlineStr">
        <is>
          <t>Cube</t>
        </is>
      </c>
      <c r="D833" s="57" t="inlineStr">
        <is>
          <t>Main block</t>
        </is>
      </c>
      <c r="E833" s="52" t="inlineStr">
        <is>
          <t>BNK-00</t>
        </is>
      </c>
      <c r="F833" s="52" t="n">
        <v>1</v>
      </c>
      <c r="G833" s="54" t="n">
        <v>3.20000005</v>
      </c>
      <c r="H833" s="54" t="n">
        <v>1.60000002</v>
      </c>
      <c r="I833" s="54" t="n">
        <v>2.4000001</v>
      </c>
      <c r="J833" s="54" t="n">
        <v>0</v>
      </c>
      <c r="K833" s="54" t="n">
        <v>0</v>
      </c>
      <c r="L833" s="54" t="n">
        <v>0</v>
      </c>
      <c r="M833" s="54" t="n">
        <v>0</v>
      </c>
      <c r="N833" s="54" t="n">
        <v>1</v>
      </c>
      <c r="O833" s="54" t="n">
        <v>0</v>
      </c>
      <c r="P833" s="52" t="inlineStr">
        <is>
          <t>Flat</t>
        </is>
      </c>
      <c r="Q833" s="52" t="inlineStr">
        <is>
          <t>Concrete</t>
        </is>
      </c>
      <c r="R833" s="54" t="n">
        <v>0.85</v>
      </c>
      <c r="S833" s="54" t="n">
        <v>0</v>
      </c>
      <c r="T833" s="54" t="n">
        <v>0.34</v>
      </c>
      <c r="U833" s="54" t="n">
        <v>0</v>
      </c>
      <c r="V833" s="52" t="inlineStr">
        <is>
          <t>Yes</t>
        </is>
      </c>
      <c r="W833" s="52" t="inlineStr">
        <is>
          <t>Yes</t>
        </is>
      </c>
      <c r="X833" s="52" t="inlineStr">
        <is>
          <t>-</t>
        </is>
      </c>
      <c r="Y833" s="52" t="inlineStr">
        <is>
          <t>Bunker body</t>
        </is>
      </c>
    </row>
    <row r="834" outlineLevel="1">
      <c r="A834" s="52" t="inlineStr">
        <is>
          <t>BNK-03</t>
        </is>
      </c>
      <c r="B834" s="52" t="inlineStr">
        <is>
          <t>Command Bunker</t>
        </is>
      </c>
      <c r="C834" s="63" t="inlineStr">
        <is>
          <t>Cube</t>
        </is>
      </c>
      <c r="D834" s="57" t="inlineStr">
        <is>
          <t>Roof slab</t>
        </is>
      </c>
      <c r="E834" s="52" t="inlineStr">
        <is>
          <t>BNK-00</t>
        </is>
      </c>
      <c r="F834" s="52" t="n">
        <v>1</v>
      </c>
      <c r="G834" s="54" t="n">
        <v>3.5</v>
      </c>
      <c r="H834" s="54" t="n">
        <v>0.180000007</v>
      </c>
      <c r="I834" s="54" t="n">
        <v>2.70000005</v>
      </c>
      <c r="J834" s="54" t="n">
        <v>0</v>
      </c>
      <c r="K834" s="54" t="n">
        <v>0</v>
      </c>
      <c r="L834" s="54" t="n">
        <v>0</v>
      </c>
      <c r="M834" s="54" t="n">
        <v>0</v>
      </c>
      <c r="N834" s="54" t="n">
        <v>1.88999999</v>
      </c>
      <c r="O834" s="54" t="n">
        <v>0</v>
      </c>
      <c r="P834" s="52" t="inlineStr">
        <is>
          <t>Flat</t>
        </is>
      </c>
      <c r="Q834" s="52" t="inlineStr">
        <is>
          <t>Concrete</t>
        </is>
      </c>
      <c r="R834" s="54" t="n">
        <v>0.88</v>
      </c>
      <c r="S834" s="54" t="n">
        <v>0</v>
      </c>
      <c r="T834" s="54" t="n">
        <v>0.3</v>
      </c>
      <c r="U834" s="54" t="n">
        <v>0</v>
      </c>
      <c r="V834" s="52" t="inlineStr">
        <is>
          <t>No</t>
        </is>
      </c>
      <c r="W834" s="52" t="inlineStr">
        <is>
          <t>Yes</t>
        </is>
      </c>
      <c r="X834" s="52" t="inlineStr">
        <is>
          <t>-</t>
        </is>
      </c>
      <c r="Y834" s="52" t="inlineStr">
        <is>
          <t>Overhanging roof</t>
        </is>
      </c>
    </row>
    <row r="835" outlineLevel="1">
      <c r="A835" s="52" t="inlineStr">
        <is>
          <t>BNK-04</t>
        </is>
      </c>
      <c r="B835" s="52" t="inlineStr">
        <is>
          <t>Command Bunker</t>
        </is>
      </c>
      <c r="C835" s="63" t="inlineStr">
        <is>
          <t>Cube</t>
        </is>
      </c>
      <c r="D835" s="57" t="inlineStr">
        <is>
          <t>Entrance vestibule</t>
        </is>
      </c>
      <c r="E835" s="52" t="inlineStr">
        <is>
          <t>BNK-00</t>
        </is>
      </c>
      <c r="F835" s="52" t="n">
        <v>1</v>
      </c>
      <c r="G835" s="54" t="n">
        <v>1</v>
      </c>
      <c r="H835" s="54" t="n">
        <v>1.20000005</v>
      </c>
      <c r="I835" s="54" t="n">
        <v>0.699999988</v>
      </c>
      <c r="J835" s="54" t="n">
        <v>0</v>
      </c>
      <c r="K835" s="54" t="n">
        <v>0</v>
      </c>
      <c r="L835" s="54" t="n">
        <v>0</v>
      </c>
      <c r="M835" s="54" t="n">
        <v>0</v>
      </c>
      <c r="N835" s="54" t="n">
        <v>0.800000012</v>
      </c>
      <c r="O835" s="54" t="n">
        <v>1.54999995</v>
      </c>
      <c r="P835" s="52" t="inlineStr">
        <is>
          <t>Flat</t>
        </is>
      </c>
      <c r="Q835" s="52" t="inlineStr">
        <is>
          <t>Concrete</t>
        </is>
      </c>
      <c r="R835" s="54" t="n">
        <v>0.85</v>
      </c>
      <c r="S835" s="54" t="n">
        <v>0</v>
      </c>
      <c r="T835" s="54" t="n">
        <v>0.34</v>
      </c>
      <c r="U835" s="54" t="n">
        <v>0</v>
      </c>
      <c r="V835" s="52" t="inlineStr">
        <is>
          <t>Yes</t>
        </is>
      </c>
      <c r="W835" s="52" t="inlineStr">
        <is>
          <t>Yes</t>
        </is>
      </c>
      <c r="X835" s="52" t="inlineStr">
        <is>
          <t>-</t>
        </is>
      </c>
      <c r="Y835" s="52" t="inlineStr">
        <is>
          <t>Entrance block</t>
        </is>
      </c>
    </row>
    <row r="836" outlineLevel="1">
      <c r="A836" s="52" t="inlineStr">
        <is>
          <t>BNK-05</t>
        </is>
      </c>
      <c r="B836" s="52" t="inlineStr">
        <is>
          <t>Command Bunker</t>
        </is>
      </c>
      <c r="C836" s="63" t="inlineStr">
        <is>
          <t>Cube</t>
        </is>
      </c>
      <c r="D836" s="57" t="inlineStr">
        <is>
          <t>Door</t>
        </is>
      </c>
      <c r="E836" s="52" t="inlineStr">
        <is>
          <t>BNK-00</t>
        </is>
      </c>
      <c r="F836" s="52" t="n">
        <v>1</v>
      </c>
      <c r="G836" s="54" t="n">
        <v>0.600000024</v>
      </c>
      <c r="H836" s="54" t="n">
        <v>0.949999988</v>
      </c>
      <c r="I836" s="54" t="n">
        <v>0.0399999991</v>
      </c>
      <c r="J836" s="54" t="n">
        <v>0</v>
      </c>
      <c r="K836" s="54" t="n">
        <v>0</v>
      </c>
      <c r="L836" s="54" t="n">
        <v>0</v>
      </c>
      <c r="M836" s="54" t="n">
        <v>0</v>
      </c>
      <c r="N836" s="54" t="n">
        <v>0.680000007</v>
      </c>
      <c r="O836" s="54" t="n">
        <v>1.90999997</v>
      </c>
      <c r="P836" s="52" t="inlineStr">
        <is>
          <t>Flat</t>
        </is>
      </c>
      <c r="Q836" s="52" t="inlineStr">
        <is>
          <t>Paint</t>
        </is>
      </c>
      <c r="R836" s="54" t="n">
        <v>0.45</v>
      </c>
      <c r="S836" s="54" t="n">
        <v>0.6</v>
      </c>
      <c r="T836" s="54" t="n">
        <v>0.55</v>
      </c>
      <c r="U836" s="54" t="n">
        <v>0</v>
      </c>
      <c r="V836" s="52" t="inlineStr">
        <is>
          <t>No</t>
        </is>
      </c>
      <c r="W836" s="52" t="inlineStr">
        <is>
          <t>Yes</t>
        </is>
      </c>
      <c r="X836" s="52" t="inlineStr">
        <is>
          <t>-</t>
        </is>
      </c>
      <c r="Y836" s="52" t="inlineStr">
        <is>
          <t>Steel door (warm interior)</t>
        </is>
      </c>
    </row>
    <row r="837" outlineLevel="1">
      <c r="A837" s="52" t="inlineStr">
        <is>
          <t>BNK-06</t>
        </is>
      </c>
      <c r="B837" s="52" t="inlineStr">
        <is>
          <t>Command Bunker</t>
        </is>
      </c>
      <c r="C837" s="63" t="inlineStr">
        <is>
          <t>Cube</t>
        </is>
      </c>
      <c r="D837" s="57" t="inlineStr">
        <is>
          <t>Door lamp housing</t>
        </is>
      </c>
      <c r="E837" s="52" t="inlineStr">
        <is>
          <t>BNK-00</t>
        </is>
      </c>
      <c r="F837" s="52" t="n">
        <v>1</v>
      </c>
      <c r="G837" s="54" t="n">
        <v>0.159999996</v>
      </c>
      <c r="H837" s="54" t="n">
        <v>0.07999999820000001</v>
      </c>
      <c r="I837" s="54" t="n">
        <v>0.140000001</v>
      </c>
      <c r="J837" s="54" t="n">
        <v>0</v>
      </c>
      <c r="K837" s="54" t="n">
        <v>0</v>
      </c>
      <c r="L837" s="54" t="n">
        <v>0</v>
      </c>
      <c r="M837" s="54" t="n">
        <v>0</v>
      </c>
      <c r="N837" s="54" t="n">
        <v>1.46000004</v>
      </c>
      <c r="O837" s="54" t="n">
        <v>1.95000005</v>
      </c>
      <c r="P837" s="52" t="inlineStr">
        <is>
          <t>Flat</t>
        </is>
      </c>
      <c r="Q837" s="52" t="inlineStr">
        <is>
          <t>Metal</t>
        </is>
      </c>
      <c r="R837" s="54" t="n">
        <v>0.45</v>
      </c>
      <c r="S837" s="54" t="n">
        <v>0.75</v>
      </c>
      <c r="T837" s="54" t="n">
        <v>0.4</v>
      </c>
      <c r="U837" s="54" t="n">
        <v>0</v>
      </c>
      <c r="V837" s="52" t="inlineStr">
        <is>
          <t>No</t>
        </is>
      </c>
      <c r="W837" s="52" t="inlineStr">
        <is>
          <t>Yes</t>
        </is>
      </c>
      <c r="X837" s="52" t="inlineStr">
        <is>
          <t>-</t>
        </is>
      </c>
      <c r="Y837" s="52" t="inlineStr">
        <is>
          <t>Lamp shade</t>
        </is>
      </c>
    </row>
    <row r="838" outlineLevel="1">
      <c r="A838" s="52" t="inlineStr">
        <is>
          <t>BNK-07</t>
        </is>
      </c>
      <c r="B838" s="52" t="inlineStr">
        <is>
          <t>Command Bunker</t>
        </is>
      </c>
      <c r="C838" s="59" t="inlineStr">
        <is>
          <t>Sphere</t>
        </is>
      </c>
      <c r="D838" s="57" t="inlineStr">
        <is>
          <t>Door lamp</t>
        </is>
      </c>
      <c r="E838" s="52" t="inlineStr">
        <is>
          <t>BNK-00</t>
        </is>
      </c>
      <c r="F838" s="52" t="n">
        <v>1</v>
      </c>
      <c r="G838" s="54" t="n">
        <v>0.0900000036</v>
      </c>
      <c r="H838" s="54" t="n">
        <v>0.0900000036</v>
      </c>
      <c r="I838" s="54" t="n">
        <v>0.0900000036</v>
      </c>
      <c r="J838" s="54" t="n">
        <v>0</v>
      </c>
      <c r="K838" s="54" t="n">
        <v>0</v>
      </c>
      <c r="L838" s="54" t="n">
        <v>0</v>
      </c>
      <c r="M838" s="54" t="n">
        <v>0</v>
      </c>
      <c r="N838" s="54" t="n">
        <v>1.38999999</v>
      </c>
      <c r="O838" s="54" t="n">
        <v>1.97000003</v>
      </c>
      <c r="P838" s="52" t="inlineStr">
        <is>
          <t>Flat</t>
        </is>
      </c>
      <c r="Q838" s="52" t="inlineStr">
        <is>
          <t>Glass</t>
        </is>
      </c>
      <c r="R838" s="54" t="n">
        <v>0.1</v>
      </c>
      <c r="S838" s="54" t="n">
        <v>0</v>
      </c>
      <c r="T838" s="54" t="n">
        <v>0.55</v>
      </c>
      <c r="U838" s="54" t="n">
        <v>1</v>
      </c>
      <c r="V838" s="52" t="inlineStr">
        <is>
          <t>No</t>
        </is>
      </c>
      <c r="W838" s="52" t="inlineStr">
        <is>
          <t>Yes</t>
        </is>
      </c>
      <c r="X838" s="52" t="inlineStr">
        <is>
          <t>-</t>
        </is>
      </c>
      <c r="Y838" s="52" t="inlineStr">
        <is>
          <t>Sodium lamp over the door (practical light)</t>
        </is>
      </c>
    </row>
    <row r="839" outlineLevel="1">
      <c r="A839" s="52" t="inlineStr">
        <is>
          <t>BNK-08</t>
        </is>
      </c>
      <c r="B839" s="52" t="inlineStr">
        <is>
          <t>Command Bunker</t>
        </is>
      </c>
      <c r="C839" s="63" t="inlineStr">
        <is>
          <t>Cube</t>
        </is>
      </c>
      <c r="D839" s="57" t="inlineStr">
        <is>
          <t>Firing slit L</t>
        </is>
      </c>
      <c r="E839" s="52" t="inlineStr">
        <is>
          <t>BNK-00</t>
        </is>
      </c>
      <c r="F839" s="52" t="n">
        <v>1</v>
      </c>
      <c r="G839" s="54" t="n">
        <v>0.600000024</v>
      </c>
      <c r="H839" s="54" t="n">
        <v>0.07999999820000001</v>
      </c>
      <c r="I839" s="54" t="n">
        <v>0.0399999991</v>
      </c>
      <c r="J839" s="54" t="n">
        <v>0</v>
      </c>
      <c r="K839" s="54" t="n">
        <v>0</v>
      </c>
      <c r="L839" s="54" t="n">
        <v>0</v>
      </c>
      <c r="M839" s="54" t="n">
        <v>-0.949999988</v>
      </c>
      <c r="N839" s="54" t="n">
        <v>1.45000005</v>
      </c>
      <c r="O839" s="54" t="n">
        <v>1.20000005</v>
      </c>
      <c r="P839" s="52" t="inlineStr">
        <is>
          <t>Flat</t>
        </is>
      </c>
      <c r="Q839" s="52" t="inlineStr">
        <is>
          <t>Glass</t>
        </is>
      </c>
      <c r="R839" s="54" t="n">
        <v>0.3</v>
      </c>
      <c r="S839" s="54" t="n">
        <v>0</v>
      </c>
      <c r="T839" s="54" t="n">
        <v>0.58</v>
      </c>
      <c r="U839" s="54" t="n">
        <v>0.22</v>
      </c>
      <c r="V839" s="52" t="inlineStr">
        <is>
          <t>No</t>
        </is>
      </c>
      <c r="W839" s="52" t="inlineStr">
        <is>
          <t>Yes</t>
        </is>
      </c>
      <c r="X839" s="52" t="inlineStr">
        <is>
          <t>-</t>
        </is>
      </c>
      <c r="Y839" s="52" t="inlineStr">
        <is>
          <t>Observation slit</t>
        </is>
      </c>
    </row>
    <row r="840" outlineLevel="1">
      <c r="A840" s="52" t="inlineStr">
        <is>
          <t>BNK-09</t>
        </is>
      </c>
      <c r="B840" s="52" t="inlineStr">
        <is>
          <t>Command Bunker</t>
        </is>
      </c>
      <c r="C840" s="63" t="inlineStr">
        <is>
          <t>Cube</t>
        </is>
      </c>
      <c r="D840" s="57" t="inlineStr">
        <is>
          <t>Firing slit R</t>
        </is>
      </c>
      <c r="E840" s="52" t="inlineStr">
        <is>
          <t>BNK-00</t>
        </is>
      </c>
      <c r="F840" s="52" t="n">
        <v>1</v>
      </c>
      <c r="G840" s="54" t="n">
        <v>0.600000024</v>
      </c>
      <c r="H840" s="54" t="n">
        <v>0.07999999820000001</v>
      </c>
      <c r="I840" s="54" t="n">
        <v>0.0399999991</v>
      </c>
      <c r="J840" s="54" t="n">
        <v>0</v>
      </c>
      <c r="K840" s="54" t="n">
        <v>0</v>
      </c>
      <c r="L840" s="54" t="n">
        <v>0</v>
      </c>
      <c r="M840" s="54" t="n">
        <v>0.949999988</v>
      </c>
      <c r="N840" s="54" t="n">
        <v>1.45000005</v>
      </c>
      <c r="O840" s="54" t="n">
        <v>1.20000005</v>
      </c>
      <c r="P840" s="52" t="inlineStr">
        <is>
          <t>Flat</t>
        </is>
      </c>
      <c r="Q840" s="52" t="inlineStr">
        <is>
          <t>Glass</t>
        </is>
      </c>
      <c r="R840" s="54" t="n">
        <v>0.3</v>
      </c>
      <c r="S840" s="54" t="n">
        <v>0</v>
      </c>
      <c r="T840" s="54" t="n">
        <v>0.58</v>
      </c>
      <c r="U840" s="54" t="n">
        <v>0.22</v>
      </c>
      <c r="V840" s="52" t="inlineStr">
        <is>
          <t>No</t>
        </is>
      </c>
      <c r="W840" s="52" t="inlineStr">
        <is>
          <t>Yes</t>
        </is>
      </c>
      <c r="X840" s="52" t="inlineStr">
        <is>
          <t>-</t>
        </is>
      </c>
      <c r="Y840" s="52" t="inlineStr">
        <is>
          <t>Observation slit</t>
        </is>
      </c>
    </row>
    <row r="841" outlineLevel="1">
      <c r="A841" s="52" t="inlineStr">
        <is>
          <t>BNK-10</t>
        </is>
      </c>
      <c r="B841" s="52" t="inlineStr">
        <is>
          <t>Command Bunker</t>
        </is>
      </c>
      <c r="C841" s="63" t="inlineStr">
        <is>
          <t>Cube</t>
        </is>
      </c>
      <c r="D841" s="57" t="inlineStr">
        <is>
          <t>Side slit W</t>
        </is>
      </c>
      <c r="E841" s="52" t="inlineStr">
        <is>
          <t>BNK-00</t>
        </is>
      </c>
      <c r="F841" s="52" t="n">
        <v>1</v>
      </c>
      <c r="G841" s="54" t="n">
        <v>0.0399999991</v>
      </c>
      <c r="H841" s="54" t="n">
        <v>0.07999999820000001</v>
      </c>
      <c r="I841" s="54" t="n">
        <v>0.600000024</v>
      </c>
      <c r="J841" s="54" t="n">
        <v>0</v>
      </c>
      <c r="K841" s="54" t="n">
        <v>0</v>
      </c>
      <c r="L841" s="54" t="n">
        <v>0</v>
      </c>
      <c r="M841" s="54" t="n">
        <v>-1.60000002</v>
      </c>
      <c r="N841" s="54" t="n">
        <v>1.45000005</v>
      </c>
      <c r="O841" s="54" t="n">
        <v>0</v>
      </c>
      <c r="P841" s="52" t="inlineStr">
        <is>
          <t>Flat</t>
        </is>
      </c>
      <c r="Q841" s="52" t="inlineStr">
        <is>
          <t>Glass</t>
        </is>
      </c>
      <c r="R841" s="54" t="n">
        <v>0.3</v>
      </c>
      <c r="S841" s="54" t="n">
        <v>0</v>
      </c>
      <c r="T841" s="54" t="n">
        <v>0.58</v>
      </c>
      <c r="U841" s="54" t="n">
        <v>0.22</v>
      </c>
      <c r="V841" s="52" t="inlineStr">
        <is>
          <t>No</t>
        </is>
      </c>
      <c r="W841" s="52" t="inlineStr">
        <is>
          <t>Yes</t>
        </is>
      </c>
      <c r="X841" s="52" t="inlineStr">
        <is>
          <t>-</t>
        </is>
      </c>
      <c r="Y841" s="52" t="inlineStr">
        <is>
          <t>Observation slit</t>
        </is>
      </c>
    </row>
    <row r="842" outlineLevel="1">
      <c r="A842" s="52" t="inlineStr">
        <is>
          <t>BNK-11</t>
        </is>
      </c>
      <c r="B842" s="52" t="inlineStr">
        <is>
          <t>Command Bunker</t>
        </is>
      </c>
      <c r="C842" s="63" t="inlineStr">
        <is>
          <t>Cube</t>
        </is>
      </c>
      <c r="D842" s="57" t="inlineStr">
        <is>
          <t>Side slit E</t>
        </is>
      </c>
      <c r="E842" s="52" t="inlineStr">
        <is>
          <t>BNK-00</t>
        </is>
      </c>
      <c r="F842" s="52" t="n">
        <v>1</v>
      </c>
      <c r="G842" s="54" t="n">
        <v>0.0399999991</v>
      </c>
      <c r="H842" s="54" t="n">
        <v>0.07999999820000001</v>
      </c>
      <c r="I842" s="54" t="n">
        <v>0.600000024</v>
      </c>
      <c r="J842" s="54" t="n">
        <v>0</v>
      </c>
      <c r="K842" s="54" t="n">
        <v>0</v>
      </c>
      <c r="L842" s="54" t="n">
        <v>0</v>
      </c>
      <c r="M842" s="54" t="n">
        <v>1.60000002</v>
      </c>
      <c r="N842" s="54" t="n">
        <v>1.45000005</v>
      </c>
      <c r="O842" s="54" t="n">
        <v>0</v>
      </c>
      <c r="P842" s="52" t="inlineStr">
        <is>
          <t>Flat</t>
        </is>
      </c>
      <c r="Q842" s="52" t="inlineStr">
        <is>
          <t>Glass</t>
        </is>
      </c>
      <c r="R842" s="54" t="n">
        <v>0.3</v>
      </c>
      <c r="S842" s="54" t="n">
        <v>0</v>
      </c>
      <c r="T842" s="54" t="n">
        <v>0.58</v>
      </c>
      <c r="U842" s="54" t="n">
        <v>0.22</v>
      </c>
      <c r="V842" s="52" t="inlineStr">
        <is>
          <t>No</t>
        </is>
      </c>
      <c r="W842" s="52" t="inlineStr">
        <is>
          <t>Yes</t>
        </is>
      </c>
      <c r="X842" s="52" t="inlineStr">
        <is>
          <t>-</t>
        </is>
      </c>
      <c r="Y842" s="52" t="inlineStr">
        <is>
          <t>Observation slit</t>
        </is>
      </c>
    </row>
    <row r="843" outlineLevel="1">
      <c r="A843" s="52" t="inlineStr">
        <is>
          <t>BNK-12</t>
        </is>
      </c>
      <c r="B843" s="52" t="inlineStr">
        <is>
          <t>Command Bunker</t>
        </is>
      </c>
      <c r="C843" s="58" t="inlineStr">
        <is>
          <t>Cylinder</t>
        </is>
      </c>
      <c r="D843" s="57" t="inlineStr">
        <is>
          <t>Turret ring</t>
        </is>
      </c>
      <c r="E843" s="52" t="inlineStr">
        <is>
          <t>BNK-00</t>
        </is>
      </c>
      <c r="F843" s="52" t="n">
        <v>1</v>
      </c>
      <c r="G843" s="54" t="n">
        <v>1.10000002</v>
      </c>
      <c r="H843" s="54" t="n">
        <v>1.10000002</v>
      </c>
      <c r="I843" s="54" t="n">
        <v>0.449999988</v>
      </c>
      <c r="J843" s="54" t="n">
        <v>90</v>
      </c>
      <c r="K843" s="54" t="n">
        <v>0</v>
      </c>
      <c r="L843" s="54" t="n">
        <v>0</v>
      </c>
      <c r="M843" s="54" t="n">
        <v>-0.800000012</v>
      </c>
      <c r="N843" s="54" t="n">
        <v>2.20000005</v>
      </c>
      <c r="O843" s="54" t="n">
        <v>-0.300000012</v>
      </c>
      <c r="P843" s="52" t="inlineStr">
        <is>
          <t>Flat</t>
        </is>
      </c>
      <c r="Q843" s="52" t="inlineStr">
        <is>
          <t>Concrete</t>
        </is>
      </c>
      <c r="R843" s="54" t="n">
        <v>0.85</v>
      </c>
      <c r="S843" s="54" t="n">
        <v>0</v>
      </c>
      <c r="T843" s="54" t="n">
        <v>0.34</v>
      </c>
      <c r="U843" s="54" t="n">
        <v>0</v>
      </c>
      <c r="V843" s="52" t="inlineStr">
        <is>
          <t>No</t>
        </is>
      </c>
      <c r="W843" s="52" t="inlineStr">
        <is>
          <t>Yes</t>
        </is>
      </c>
      <c r="X843" s="52" t="inlineStr">
        <is>
          <t>-</t>
        </is>
      </c>
      <c r="Y843" s="52" t="inlineStr">
        <is>
          <t>Turret base</t>
        </is>
      </c>
    </row>
    <row r="844" outlineLevel="1">
      <c r="A844" s="52" t="inlineStr">
        <is>
          <t>BNK-13</t>
        </is>
      </c>
      <c r="B844" s="52" t="inlineStr">
        <is>
          <t>Command Bunker</t>
        </is>
      </c>
      <c r="C844" s="59" t="inlineStr">
        <is>
          <t>Sphere</t>
        </is>
      </c>
      <c r="D844" s="57" t="inlineStr">
        <is>
          <t>Turret dome</t>
        </is>
      </c>
      <c r="E844" s="52" t="inlineStr">
        <is>
          <t>BNK-00</t>
        </is>
      </c>
      <c r="F844" s="52" t="n">
        <v>1</v>
      </c>
      <c r="G844" s="54" t="n">
        <v>1</v>
      </c>
      <c r="H844" s="54" t="n">
        <v>0.5</v>
      </c>
      <c r="I844" s="54" t="n">
        <v>1</v>
      </c>
      <c r="J844" s="54" t="n">
        <v>0</v>
      </c>
      <c r="K844" s="54" t="n">
        <v>0</v>
      </c>
      <c r="L844" s="54" t="n">
        <v>0</v>
      </c>
      <c r="M844" s="54" t="n">
        <v>-0.800000012</v>
      </c>
      <c r="N844" s="54" t="n">
        <v>2.43000007</v>
      </c>
      <c r="O844" s="54" t="n">
        <v>-0.300000012</v>
      </c>
      <c r="P844" s="52" t="inlineStr">
        <is>
          <t>Flat</t>
        </is>
      </c>
      <c r="Q844" s="52" t="inlineStr">
        <is>
          <t>Metal</t>
        </is>
      </c>
      <c r="R844" s="54" t="n">
        <v>0.45</v>
      </c>
      <c r="S844" s="54" t="n">
        <v>0.75</v>
      </c>
      <c r="T844" s="54" t="n">
        <v>0.4</v>
      </c>
      <c r="U844" s="54" t="n">
        <v>0</v>
      </c>
      <c r="V844" s="52" t="inlineStr">
        <is>
          <t>No</t>
        </is>
      </c>
      <c r="W844" s="52" t="inlineStr">
        <is>
          <t>Yes</t>
        </is>
      </c>
      <c r="X844" s="52" t="inlineStr">
        <is>
          <t>-</t>
        </is>
      </c>
      <c r="Y844" s="52" t="inlineStr">
        <is>
          <t>Armoured dome</t>
        </is>
      </c>
    </row>
    <row r="845" outlineLevel="1">
      <c r="A845" s="52" t="inlineStr">
        <is>
          <t>BNK-14</t>
        </is>
      </c>
      <c r="B845" s="52" t="inlineStr">
        <is>
          <t>Command Bunker</t>
        </is>
      </c>
      <c r="C845" s="63" t="inlineStr">
        <is>
          <t>Cube</t>
        </is>
      </c>
      <c r="D845" s="57" t="inlineStr">
        <is>
          <t>Turret slit</t>
        </is>
      </c>
      <c r="E845" s="52" t="inlineStr">
        <is>
          <t>BNK-00</t>
        </is>
      </c>
      <c r="F845" s="52" t="n">
        <v>1</v>
      </c>
      <c r="G845" s="54" t="n">
        <v>0.449999988</v>
      </c>
      <c r="H845" s="54" t="n">
        <v>0.0599999987</v>
      </c>
      <c r="I845" s="54" t="n">
        <v>0.0500000007</v>
      </c>
      <c r="J845" s="54" t="n">
        <v>0</v>
      </c>
      <c r="K845" s="54" t="n">
        <v>0</v>
      </c>
      <c r="L845" s="54" t="n">
        <v>0</v>
      </c>
      <c r="M845" s="54" t="n">
        <v>-0.800000012</v>
      </c>
      <c r="N845" s="54" t="n">
        <v>2.27999997</v>
      </c>
      <c r="O845" s="54" t="n">
        <v>0.239999995</v>
      </c>
      <c r="P845" s="52" t="inlineStr">
        <is>
          <t>Flat</t>
        </is>
      </c>
      <c r="Q845" s="52" t="inlineStr">
        <is>
          <t>Glass</t>
        </is>
      </c>
      <c r="R845" s="54" t="n">
        <v>0.3</v>
      </c>
      <c r="S845" s="54" t="n">
        <v>0</v>
      </c>
      <c r="T845" s="54" t="n">
        <v>0.58</v>
      </c>
      <c r="U845" s="54" t="n">
        <v>0.22</v>
      </c>
      <c r="V845" s="52" t="inlineStr">
        <is>
          <t>No</t>
        </is>
      </c>
      <c r="W845" s="52" t="inlineStr">
        <is>
          <t>Yes</t>
        </is>
      </c>
      <c r="X845" s="52" t="inlineStr">
        <is>
          <t>-</t>
        </is>
      </c>
      <c r="Y845" s="52" t="inlineStr">
        <is>
          <t>Dome viewing slit</t>
        </is>
      </c>
    </row>
    <row r="846" outlineLevel="1">
      <c r="A846" s="52" t="inlineStr">
        <is>
          <t>BNK-15</t>
        </is>
      </c>
      <c r="B846" s="52" t="inlineStr">
        <is>
          <t>Command Bunker</t>
        </is>
      </c>
      <c r="C846" s="63" t="inlineStr">
        <is>
          <t>Cube</t>
        </is>
      </c>
      <c r="D846" s="57" t="inlineStr">
        <is>
          <t>Vent housing A</t>
        </is>
      </c>
      <c r="E846" s="52" t="inlineStr">
        <is>
          <t>BNK-00</t>
        </is>
      </c>
      <c r="F846" s="52" t="n">
        <v>1</v>
      </c>
      <c r="G846" s="54" t="n">
        <v>0.400000006</v>
      </c>
      <c r="H846" s="54" t="n">
        <v>0.25</v>
      </c>
      <c r="I846" s="54" t="n">
        <v>0.400000006</v>
      </c>
      <c r="J846" s="54" t="n">
        <v>0</v>
      </c>
      <c r="K846" s="54" t="n">
        <v>0</v>
      </c>
      <c r="L846" s="54" t="n">
        <v>0</v>
      </c>
      <c r="M846" s="54" t="n">
        <v>0.649999976</v>
      </c>
      <c r="N846" s="54" t="n">
        <v>2.0999999</v>
      </c>
      <c r="O846" s="54" t="n">
        <v>-0.600000024</v>
      </c>
      <c r="P846" s="52" t="inlineStr">
        <is>
          <t>Flat</t>
        </is>
      </c>
      <c r="Q846" s="52" t="inlineStr">
        <is>
          <t>Metal</t>
        </is>
      </c>
      <c r="R846" s="54" t="n">
        <v>0.5</v>
      </c>
      <c r="S846" s="54" t="n">
        <v>0.7</v>
      </c>
      <c r="T846" s="54" t="n">
        <v>0.66</v>
      </c>
      <c r="U846" s="54" t="n">
        <v>0</v>
      </c>
      <c r="V846" s="52" t="inlineStr">
        <is>
          <t>No</t>
        </is>
      </c>
      <c r="W846" s="52" t="inlineStr">
        <is>
          <t>Yes</t>
        </is>
      </c>
      <c r="X846" s="52" t="inlineStr">
        <is>
          <t>-</t>
        </is>
      </c>
      <c r="Y846" s="52" t="inlineStr">
        <is>
          <t>Ventilation unit</t>
        </is>
      </c>
    </row>
    <row r="847" outlineLevel="1">
      <c r="A847" s="52" t="inlineStr">
        <is>
          <t>BNK-16</t>
        </is>
      </c>
      <c r="B847" s="52" t="inlineStr">
        <is>
          <t>Command Bunker</t>
        </is>
      </c>
      <c r="C847" s="63" t="inlineStr">
        <is>
          <t>Cube</t>
        </is>
      </c>
      <c r="D847" s="57" t="inlineStr">
        <is>
          <t>Vent housing B</t>
        </is>
      </c>
      <c r="E847" s="52" t="inlineStr">
        <is>
          <t>BNK-00</t>
        </is>
      </c>
      <c r="F847" s="52" t="n">
        <v>1</v>
      </c>
      <c r="G847" s="54" t="n">
        <v>0.400000006</v>
      </c>
      <c r="H847" s="54" t="n">
        <v>0.25</v>
      </c>
      <c r="I847" s="54" t="n">
        <v>0.400000006</v>
      </c>
      <c r="J847" s="54" t="n">
        <v>0</v>
      </c>
      <c r="K847" s="54" t="n">
        <v>0</v>
      </c>
      <c r="L847" s="54" t="n">
        <v>0</v>
      </c>
      <c r="M847" s="54" t="n">
        <v>1.20000005</v>
      </c>
      <c r="N847" s="54" t="n">
        <v>2.0999999</v>
      </c>
      <c r="O847" s="54" t="n">
        <v>-0.600000024</v>
      </c>
      <c r="P847" s="52" t="inlineStr">
        <is>
          <t>Flat</t>
        </is>
      </c>
      <c r="Q847" s="52" t="inlineStr">
        <is>
          <t>Metal</t>
        </is>
      </c>
      <c r="R847" s="54" t="n">
        <v>0.5</v>
      </c>
      <c r="S847" s="54" t="n">
        <v>0.7</v>
      </c>
      <c r="T847" s="54" t="n">
        <v>0.66</v>
      </c>
      <c r="U847" s="54" t="n">
        <v>0</v>
      </c>
      <c r="V847" s="52" t="inlineStr">
        <is>
          <t>No</t>
        </is>
      </c>
      <c r="W847" s="52" t="inlineStr">
        <is>
          <t>Yes</t>
        </is>
      </c>
      <c r="X847" s="52" t="inlineStr">
        <is>
          <t>-</t>
        </is>
      </c>
      <c r="Y847" s="52" t="inlineStr">
        <is>
          <t>Ventilation unit</t>
        </is>
      </c>
    </row>
    <row r="848" outlineLevel="1">
      <c r="A848" s="52" t="inlineStr">
        <is>
          <t>BNK-17</t>
        </is>
      </c>
      <c r="B848" s="52" t="inlineStr">
        <is>
          <t>Command Bunker</t>
        </is>
      </c>
      <c r="C848" s="58" t="inlineStr">
        <is>
          <t>Cylinder</t>
        </is>
      </c>
      <c r="D848" s="57" t="inlineStr">
        <is>
          <t>Fan cap A</t>
        </is>
      </c>
      <c r="E848" s="52" t="inlineStr">
        <is>
          <t>BNK-00</t>
        </is>
      </c>
      <c r="F848" s="52" t="n">
        <v>1</v>
      </c>
      <c r="G848" s="54" t="n">
        <v>0.300000012</v>
      </c>
      <c r="H848" s="54" t="n">
        <v>0.300000012</v>
      </c>
      <c r="I848" s="54" t="n">
        <v>0.0399999991</v>
      </c>
      <c r="J848" s="54" t="n">
        <v>90</v>
      </c>
      <c r="K848" s="54" t="n">
        <v>0</v>
      </c>
      <c r="L848" s="54" t="n">
        <v>0</v>
      </c>
      <c r="M848" s="54" t="n">
        <v>0.649999976</v>
      </c>
      <c r="N848" s="54" t="n">
        <v>2.24499989</v>
      </c>
      <c r="O848" s="54" t="n">
        <v>-0.600000024</v>
      </c>
      <c r="P848" s="52" t="inlineStr">
        <is>
          <t>Flat</t>
        </is>
      </c>
      <c r="Q848" s="52" t="inlineStr">
        <is>
          <t>Metal</t>
        </is>
      </c>
      <c r="R848" s="54" t="n">
        <v>0.5</v>
      </c>
      <c r="S848" s="54" t="n">
        <v>0.7</v>
      </c>
      <c r="T848" s="54" t="n">
        <v>0.66</v>
      </c>
      <c r="U848" s="54" t="n">
        <v>0</v>
      </c>
      <c r="V848" s="52" t="inlineStr">
        <is>
          <t>No</t>
        </is>
      </c>
      <c r="W848" s="52" t="inlineStr">
        <is>
          <t>Yes</t>
        </is>
      </c>
      <c r="X848" s="52" t="inlineStr">
        <is>
          <t>Fan spins about its axis</t>
        </is>
      </c>
      <c r="Y848" s="52" t="inlineStr">
        <is>
          <t>Fan outlet</t>
        </is>
      </c>
    </row>
    <row r="849" outlineLevel="1">
      <c r="A849" s="52" t="inlineStr">
        <is>
          <t>BNK-18</t>
        </is>
      </c>
      <c r="B849" s="52" t="inlineStr">
        <is>
          <t>Command Bunker</t>
        </is>
      </c>
      <c r="C849" s="58" t="inlineStr">
        <is>
          <t>Cylinder</t>
        </is>
      </c>
      <c r="D849" s="57" t="inlineStr">
        <is>
          <t>Fan cap B</t>
        </is>
      </c>
      <c r="E849" s="52" t="inlineStr">
        <is>
          <t>BNK-00</t>
        </is>
      </c>
      <c r="F849" s="52" t="n">
        <v>1</v>
      </c>
      <c r="G849" s="54" t="n">
        <v>0.300000012</v>
      </c>
      <c r="H849" s="54" t="n">
        <v>0.300000012</v>
      </c>
      <c r="I849" s="54" t="n">
        <v>0.0399999991</v>
      </c>
      <c r="J849" s="54" t="n">
        <v>90</v>
      </c>
      <c r="K849" s="54" t="n">
        <v>0</v>
      </c>
      <c r="L849" s="54" t="n">
        <v>0</v>
      </c>
      <c r="M849" s="54" t="n">
        <v>1.20000005</v>
      </c>
      <c r="N849" s="54" t="n">
        <v>2.24499989</v>
      </c>
      <c r="O849" s="54" t="n">
        <v>-0.600000024</v>
      </c>
      <c r="P849" s="52" t="inlineStr">
        <is>
          <t>Flat</t>
        </is>
      </c>
      <c r="Q849" s="52" t="inlineStr">
        <is>
          <t>Metal</t>
        </is>
      </c>
      <c r="R849" s="54" t="n">
        <v>0.5</v>
      </c>
      <c r="S849" s="54" t="n">
        <v>0.7</v>
      </c>
      <c r="T849" s="54" t="n">
        <v>0.66</v>
      </c>
      <c r="U849" s="54" t="n">
        <v>0</v>
      </c>
      <c r="V849" s="52" t="inlineStr">
        <is>
          <t>No</t>
        </is>
      </c>
      <c r="W849" s="52" t="inlineStr">
        <is>
          <t>Yes</t>
        </is>
      </c>
      <c r="X849" s="52" t="inlineStr">
        <is>
          <t>Fan spins about its axis</t>
        </is>
      </c>
      <c r="Y849" s="52" t="inlineStr">
        <is>
          <t>Fan outlet</t>
        </is>
      </c>
    </row>
    <row r="850" outlineLevel="1">
      <c r="A850" s="52" t="inlineStr">
        <is>
          <t>BNK-19</t>
        </is>
      </c>
      <c r="B850" s="52" t="inlineStr">
        <is>
          <t>Command Bunker</t>
        </is>
      </c>
      <c r="C850" s="58" t="inlineStr">
        <is>
          <t>Cylinder</t>
        </is>
      </c>
      <c r="D850" s="57" t="inlineStr">
        <is>
          <t>Antenna mast</t>
        </is>
      </c>
      <c r="E850" s="52" t="inlineStr">
        <is>
          <t>BNK-00</t>
        </is>
      </c>
      <c r="F850" s="52" t="n">
        <v>1</v>
      </c>
      <c r="G850" s="54" t="n">
        <v>0.0599999987</v>
      </c>
      <c r="H850" s="54" t="n">
        <v>0.0599999987</v>
      </c>
      <c r="I850" s="54" t="n">
        <v>1.60000002</v>
      </c>
      <c r="J850" s="54" t="n">
        <v>90</v>
      </c>
      <c r="K850" s="54" t="n">
        <v>0</v>
      </c>
      <c r="L850" s="54" t="n">
        <v>0</v>
      </c>
      <c r="M850" s="54" t="n">
        <v>1.29999995</v>
      </c>
      <c r="N850" s="54" t="n">
        <v>2.77999997</v>
      </c>
      <c r="O850" s="54" t="n">
        <v>0.800000012</v>
      </c>
      <c r="P850" s="52" t="inlineStr">
        <is>
          <t>Flat</t>
        </is>
      </c>
      <c r="Q850" s="52" t="inlineStr">
        <is>
          <t>Metal</t>
        </is>
      </c>
      <c r="R850" s="54" t="n">
        <v>0.45</v>
      </c>
      <c r="S850" s="54" t="n">
        <v>0.75</v>
      </c>
      <c r="T850" s="54" t="n">
        <v>0.4</v>
      </c>
      <c r="U850" s="54" t="n">
        <v>0</v>
      </c>
      <c r="V850" s="52" t="inlineStr">
        <is>
          <t>No</t>
        </is>
      </c>
      <c r="W850" s="52" t="inlineStr">
        <is>
          <t>Yes</t>
        </is>
      </c>
      <c r="X850" s="52" t="inlineStr">
        <is>
          <t>-</t>
        </is>
      </c>
      <c r="Y850" s="52" t="inlineStr">
        <is>
          <t>Radio mast</t>
        </is>
      </c>
    </row>
    <row r="851" outlineLevel="1">
      <c r="A851" s="52" t="inlineStr">
        <is>
          <t>BNK-20</t>
        </is>
      </c>
      <c r="B851" s="52" t="inlineStr">
        <is>
          <t>Command Bunker</t>
        </is>
      </c>
      <c r="C851" s="58" t="inlineStr">
        <is>
          <t>Cylinder</t>
        </is>
      </c>
      <c r="D851" s="57" t="inlineStr">
        <is>
          <t>Beacon housing</t>
        </is>
      </c>
      <c r="E851" s="52" t="inlineStr">
        <is>
          <t>BNK-00</t>
        </is>
      </c>
      <c r="F851" s="52" t="n">
        <v>1</v>
      </c>
      <c r="G851" s="54" t="n">
        <v>0.159999996</v>
      </c>
      <c r="H851" s="54" t="n">
        <v>0.159999996</v>
      </c>
      <c r="I851" s="54" t="n">
        <v>0.07999999820000001</v>
      </c>
      <c r="J851" s="54" t="n">
        <v>90</v>
      </c>
      <c r="K851" s="54" t="n">
        <v>0</v>
      </c>
      <c r="L851" s="54" t="n">
        <v>0</v>
      </c>
      <c r="M851" s="54" t="n">
        <v>1.29999995</v>
      </c>
      <c r="N851" s="54" t="n">
        <v>3.5999999</v>
      </c>
      <c r="O851" s="54" t="n">
        <v>0.800000012</v>
      </c>
      <c r="P851" s="52" t="inlineStr">
        <is>
          <t>Flat</t>
        </is>
      </c>
      <c r="Q851" s="52" t="inlineStr">
        <is>
          <t>Metal</t>
        </is>
      </c>
      <c r="R851" s="54" t="n">
        <v>0.45</v>
      </c>
      <c r="S851" s="54" t="n">
        <v>0.75</v>
      </c>
      <c r="T851" s="54" t="n">
        <v>0.4</v>
      </c>
      <c r="U851" s="54" t="n">
        <v>0</v>
      </c>
      <c r="V851" s="52" t="inlineStr">
        <is>
          <t>No</t>
        </is>
      </c>
      <c r="W851" s="52" t="inlineStr">
        <is>
          <t>Yes</t>
        </is>
      </c>
      <c r="X851" s="52" t="inlineStr">
        <is>
          <t>-</t>
        </is>
      </c>
      <c r="Y851" s="52" t="inlineStr">
        <is>
          <t>Lamp socket</t>
        </is>
      </c>
    </row>
    <row r="852" outlineLevel="1">
      <c r="A852" s="52" t="inlineStr">
        <is>
          <t>BNK-21</t>
        </is>
      </c>
      <c r="B852" s="52" t="inlineStr">
        <is>
          <t>Command Bunker</t>
        </is>
      </c>
      <c r="C852" s="59" t="inlineStr">
        <is>
          <t>Sphere</t>
        </is>
      </c>
      <c r="D852" s="57" t="inlineStr">
        <is>
          <t>Beacon bulb</t>
        </is>
      </c>
      <c r="E852" s="52" t="inlineStr">
        <is>
          <t>BNK-00</t>
        </is>
      </c>
      <c r="F852" s="52" t="n">
        <v>1</v>
      </c>
      <c r="G852" s="54" t="n">
        <v>0.140000001</v>
      </c>
      <c r="H852" s="54" t="n">
        <v>0.140000001</v>
      </c>
      <c r="I852" s="54" t="n">
        <v>0.140000001</v>
      </c>
      <c r="J852" s="54" t="n">
        <v>0</v>
      </c>
      <c r="K852" s="54" t="n">
        <v>0</v>
      </c>
      <c r="L852" s="54" t="n">
        <v>0</v>
      </c>
      <c r="M852" s="54" t="n">
        <v>1.29999995</v>
      </c>
      <c r="N852" s="54" t="n">
        <v>3.70000005</v>
      </c>
      <c r="O852" s="54" t="n">
        <v>0.800000012</v>
      </c>
      <c r="P852" s="52" t="inlineStr">
        <is>
          <t>Flat</t>
        </is>
      </c>
      <c r="Q852" s="52" t="inlineStr">
        <is>
          <t>Glass</t>
        </is>
      </c>
      <c r="R852" s="54" t="n">
        <v>0.1</v>
      </c>
      <c r="S852" s="54" t="n">
        <v>0</v>
      </c>
      <c r="T852" s="54" t="n">
        <v>0.6</v>
      </c>
      <c r="U852" s="54" t="n">
        <v>0.675</v>
      </c>
      <c r="V852" s="52" t="inlineStr">
        <is>
          <t>No</t>
        </is>
      </c>
      <c r="W852" s="52" t="inlineStr">
        <is>
          <t>Yes</t>
        </is>
      </c>
      <c r="X852" s="52" t="inlineStr">
        <is>
          <t>Emission pulses at 1 Hz</t>
        </is>
      </c>
      <c r="Y852" s="52" t="inlineStr">
        <is>
          <t>Point light source L1</t>
        </is>
      </c>
    </row>
    <row r="853" outlineLevel="1">
      <c r="A853" s="52" t="inlineStr">
        <is>
          <t>BNK-22</t>
        </is>
      </c>
      <c r="B853" s="52" t="inlineStr">
        <is>
          <t>Command Bunker</t>
        </is>
      </c>
      <c r="C853" s="58" t="inlineStr">
        <is>
          <t>Cylinder</t>
        </is>
      </c>
      <c r="D853" s="57" t="inlineStr">
        <is>
          <t>Sandbag W</t>
        </is>
      </c>
      <c r="E853" s="52" t="inlineStr">
        <is>
          <t>BNK-00</t>
        </is>
      </c>
      <c r="F853" s="52" t="n">
        <v>1</v>
      </c>
      <c r="G853" s="54" t="n">
        <v>0.219999999</v>
      </c>
      <c r="H853" s="54" t="n">
        <v>0.180000007</v>
      </c>
      <c r="I853" s="54" t="n">
        <v>0.5</v>
      </c>
      <c r="J853" s="54" t="n">
        <v>0</v>
      </c>
      <c r="K853" s="54" t="n">
        <v>90</v>
      </c>
      <c r="L853" s="54" t="n">
        <v>0</v>
      </c>
      <c r="M853" s="54" t="n">
        <v>-0.949999988</v>
      </c>
      <c r="N853" s="54" t="n">
        <v>0.0900000036</v>
      </c>
      <c r="O853" s="54" t="n">
        <v>2.04999995</v>
      </c>
      <c r="P853" s="52" t="inlineStr">
        <is>
          <t>Flat</t>
        </is>
      </c>
      <c r="Q853" s="52" t="inlineStr">
        <is>
          <t>Sand</t>
        </is>
      </c>
      <c r="R853" s="54" t="n">
        <v>0.95</v>
      </c>
      <c r="S853" s="54" t="n">
        <v>0</v>
      </c>
      <c r="T853" s="54" t="n">
        <v>0.27</v>
      </c>
      <c r="U853" s="54" t="n">
        <v>0</v>
      </c>
      <c r="V853" s="52" t="inlineStr">
        <is>
          <t>Yes</t>
        </is>
      </c>
      <c r="W853" s="52" t="inlineStr">
        <is>
          <t>Yes</t>
        </is>
      </c>
      <c r="X853" s="52" t="inlineStr">
        <is>
          <t>-</t>
        </is>
      </c>
      <c r="Y853" s="52" t="inlineStr">
        <is>
          <t>Sandbag barrier</t>
        </is>
      </c>
    </row>
    <row r="854" outlineLevel="1">
      <c r="A854" s="52" t="inlineStr">
        <is>
          <t>BNK-23</t>
        </is>
      </c>
      <c r="B854" s="52" t="inlineStr">
        <is>
          <t>Command Bunker</t>
        </is>
      </c>
      <c r="C854" s="58" t="inlineStr">
        <is>
          <t>Cylinder</t>
        </is>
      </c>
      <c r="D854" s="57" t="inlineStr">
        <is>
          <t>Sandbag W</t>
        </is>
      </c>
      <c r="E854" s="52" t="inlineStr">
        <is>
          <t>BNK-00</t>
        </is>
      </c>
      <c r="F854" s="52" t="n">
        <v>1</v>
      </c>
      <c r="G854" s="54" t="n">
        <v>0.219999999</v>
      </c>
      <c r="H854" s="54" t="n">
        <v>0.180000007</v>
      </c>
      <c r="I854" s="54" t="n">
        <v>0.5</v>
      </c>
      <c r="J854" s="54" t="n">
        <v>0</v>
      </c>
      <c r="K854" s="54" t="n">
        <v>90</v>
      </c>
      <c r="L854" s="54" t="n">
        <v>0</v>
      </c>
      <c r="M854" s="54" t="n">
        <v>-1.45000005</v>
      </c>
      <c r="N854" s="54" t="n">
        <v>0.0900000036</v>
      </c>
      <c r="O854" s="54" t="n">
        <v>2.04999995</v>
      </c>
      <c r="P854" s="52" t="inlineStr">
        <is>
          <t>Flat</t>
        </is>
      </c>
      <c r="Q854" s="52" t="inlineStr">
        <is>
          <t>Sand</t>
        </is>
      </c>
      <c r="R854" s="54" t="n">
        <v>0.95</v>
      </c>
      <c r="S854" s="54" t="n">
        <v>0</v>
      </c>
      <c r="T854" s="54" t="n">
        <v>0.27</v>
      </c>
      <c r="U854" s="54" t="n">
        <v>0</v>
      </c>
      <c r="V854" s="52" t="inlineStr">
        <is>
          <t>Yes</t>
        </is>
      </c>
      <c r="W854" s="52" t="inlineStr">
        <is>
          <t>Yes</t>
        </is>
      </c>
      <c r="X854" s="52" t="inlineStr">
        <is>
          <t>-</t>
        </is>
      </c>
      <c r="Y854" s="52" t="inlineStr">
        <is>
          <t>Sandbag barrier</t>
        </is>
      </c>
    </row>
    <row r="855" outlineLevel="1">
      <c r="A855" s="52" t="inlineStr">
        <is>
          <t>BNK-24</t>
        </is>
      </c>
      <c r="B855" s="52" t="inlineStr">
        <is>
          <t>Command Bunker</t>
        </is>
      </c>
      <c r="C855" s="58" t="inlineStr">
        <is>
          <t>Cylinder</t>
        </is>
      </c>
      <c r="D855" s="57" t="inlineStr">
        <is>
          <t>Sandbag W</t>
        </is>
      </c>
      <c r="E855" s="52" t="inlineStr">
        <is>
          <t>BNK-00</t>
        </is>
      </c>
      <c r="F855" s="52" t="n">
        <v>1</v>
      </c>
      <c r="G855" s="54" t="n">
        <v>0.219999999</v>
      </c>
      <c r="H855" s="54" t="n">
        <v>0.180000007</v>
      </c>
      <c r="I855" s="54" t="n">
        <v>0.5</v>
      </c>
      <c r="J855" s="54" t="n">
        <v>0</v>
      </c>
      <c r="K855" s="54" t="n">
        <v>90</v>
      </c>
      <c r="L855" s="54" t="n">
        <v>0</v>
      </c>
      <c r="M855" s="54" t="n">
        <v>-1.20000005</v>
      </c>
      <c r="N855" s="54" t="n">
        <v>0.25</v>
      </c>
      <c r="O855" s="54" t="n">
        <v>2.04999995</v>
      </c>
      <c r="P855" s="52" t="inlineStr">
        <is>
          <t>Flat</t>
        </is>
      </c>
      <c r="Q855" s="52" t="inlineStr">
        <is>
          <t>Sand</t>
        </is>
      </c>
      <c r="R855" s="54" t="n">
        <v>0.95</v>
      </c>
      <c r="S855" s="54" t="n">
        <v>0</v>
      </c>
      <c r="T855" s="54" t="n">
        <v>0.27</v>
      </c>
      <c r="U855" s="54" t="n">
        <v>0</v>
      </c>
      <c r="V855" s="52" t="inlineStr">
        <is>
          <t>Yes</t>
        </is>
      </c>
      <c r="W855" s="52" t="inlineStr">
        <is>
          <t>Yes</t>
        </is>
      </c>
      <c r="X855" s="52" t="inlineStr">
        <is>
          <t>-</t>
        </is>
      </c>
      <c r="Y855" s="52" t="inlineStr">
        <is>
          <t>Sandbag barrier</t>
        </is>
      </c>
    </row>
    <row r="856" outlineLevel="1">
      <c r="A856" s="52" t="inlineStr">
        <is>
          <t>BNK-25</t>
        </is>
      </c>
      <c r="B856" s="52" t="inlineStr">
        <is>
          <t>Command Bunker</t>
        </is>
      </c>
      <c r="C856" s="58" t="inlineStr">
        <is>
          <t>Cylinder</t>
        </is>
      </c>
      <c r="D856" s="57" t="inlineStr">
        <is>
          <t>Sandbag E</t>
        </is>
      </c>
      <c r="E856" s="52" t="inlineStr">
        <is>
          <t>BNK-00</t>
        </is>
      </c>
      <c r="F856" s="52" t="n">
        <v>1</v>
      </c>
      <c r="G856" s="54" t="n">
        <v>0.219999999</v>
      </c>
      <c r="H856" s="54" t="n">
        <v>0.180000007</v>
      </c>
      <c r="I856" s="54" t="n">
        <v>0.5</v>
      </c>
      <c r="J856" s="54" t="n">
        <v>0</v>
      </c>
      <c r="K856" s="54" t="n">
        <v>90</v>
      </c>
      <c r="L856" s="54" t="n">
        <v>0</v>
      </c>
      <c r="M856" s="54" t="n">
        <v>0.949999988</v>
      </c>
      <c r="N856" s="54" t="n">
        <v>0.0900000036</v>
      </c>
      <c r="O856" s="54" t="n">
        <v>2.04999995</v>
      </c>
      <c r="P856" s="52" t="inlineStr">
        <is>
          <t>Flat</t>
        </is>
      </c>
      <c r="Q856" s="52" t="inlineStr">
        <is>
          <t>Sand</t>
        </is>
      </c>
      <c r="R856" s="54" t="n">
        <v>0.95</v>
      </c>
      <c r="S856" s="54" t="n">
        <v>0</v>
      </c>
      <c r="T856" s="54" t="n">
        <v>0.27</v>
      </c>
      <c r="U856" s="54" t="n">
        <v>0</v>
      </c>
      <c r="V856" s="52" t="inlineStr">
        <is>
          <t>Yes</t>
        </is>
      </c>
      <c r="W856" s="52" t="inlineStr">
        <is>
          <t>Yes</t>
        </is>
      </c>
      <c r="X856" s="52" t="inlineStr">
        <is>
          <t>-</t>
        </is>
      </c>
      <c r="Y856" s="52" t="inlineStr">
        <is>
          <t>Sandbag barrier</t>
        </is>
      </c>
    </row>
    <row r="857" outlineLevel="1">
      <c r="A857" s="52" t="inlineStr">
        <is>
          <t>BNK-26</t>
        </is>
      </c>
      <c r="B857" s="52" t="inlineStr">
        <is>
          <t>Command Bunker</t>
        </is>
      </c>
      <c r="C857" s="58" t="inlineStr">
        <is>
          <t>Cylinder</t>
        </is>
      </c>
      <c r="D857" s="57" t="inlineStr">
        <is>
          <t>Sandbag E</t>
        </is>
      </c>
      <c r="E857" s="52" t="inlineStr">
        <is>
          <t>BNK-00</t>
        </is>
      </c>
      <c r="F857" s="52" t="n">
        <v>1</v>
      </c>
      <c r="G857" s="54" t="n">
        <v>0.219999999</v>
      </c>
      <c r="H857" s="54" t="n">
        <v>0.180000007</v>
      </c>
      <c r="I857" s="54" t="n">
        <v>0.5</v>
      </c>
      <c r="J857" s="54" t="n">
        <v>0</v>
      </c>
      <c r="K857" s="54" t="n">
        <v>90</v>
      </c>
      <c r="L857" s="54" t="n">
        <v>0</v>
      </c>
      <c r="M857" s="54" t="n">
        <v>1.45000005</v>
      </c>
      <c r="N857" s="54" t="n">
        <v>0.0900000036</v>
      </c>
      <c r="O857" s="54" t="n">
        <v>2.04999995</v>
      </c>
      <c r="P857" s="52" t="inlineStr">
        <is>
          <t>Flat</t>
        </is>
      </c>
      <c r="Q857" s="52" t="inlineStr">
        <is>
          <t>Sand</t>
        </is>
      </c>
      <c r="R857" s="54" t="n">
        <v>0.95</v>
      </c>
      <c r="S857" s="54" t="n">
        <v>0</v>
      </c>
      <c r="T857" s="54" t="n">
        <v>0.27</v>
      </c>
      <c r="U857" s="54" t="n">
        <v>0</v>
      </c>
      <c r="V857" s="52" t="inlineStr">
        <is>
          <t>Yes</t>
        </is>
      </c>
      <c r="W857" s="52" t="inlineStr">
        <is>
          <t>Yes</t>
        </is>
      </c>
      <c r="X857" s="52" t="inlineStr">
        <is>
          <t>-</t>
        </is>
      </c>
      <c r="Y857" s="52" t="inlineStr">
        <is>
          <t>Sandbag barrier</t>
        </is>
      </c>
    </row>
    <row r="858" outlineLevel="1">
      <c r="A858" s="52" t="inlineStr">
        <is>
          <t>BNK-27</t>
        </is>
      </c>
      <c r="B858" s="52" t="inlineStr">
        <is>
          <t>Command Bunker</t>
        </is>
      </c>
      <c r="C858" s="58" t="inlineStr">
        <is>
          <t>Cylinder</t>
        </is>
      </c>
      <c r="D858" s="57" t="inlineStr">
        <is>
          <t>Sandbag E</t>
        </is>
      </c>
      <c r="E858" s="52" t="inlineStr">
        <is>
          <t>BNK-00</t>
        </is>
      </c>
      <c r="F858" s="52" t="n">
        <v>1</v>
      </c>
      <c r="G858" s="54" t="n">
        <v>0.219999999</v>
      </c>
      <c r="H858" s="54" t="n">
        <v>0.180000007</v>
      </c>
      <c r="I858" s="54" t="n">
        <v>0.5</v>
      </c>
      <c r="J858" s="54" t="n">
        <v>0</v>
      </c>
      <c r="K858" s="54" t="n">
        <v>90</v>
      </c>
      <c r="L858" s="54" t="n">
        <v>0</v>
      </c>
      <c r="M858" s="54" t="n">
        <v>1.20000005</v>
      </c>
      <c r="N858" s="54" t="n">
        <v>0.25</v>
      </c>
      <c r="O858" s="54" t="n">
        <v>2.04999995</v>
      </c>
      <c r="P858" s="52" t="inlineStr">
        <is>
          <t>Flat</t>
        </is>
      </c>
      <c r="Q858" s="52" t="inlineStr">
        <is>
          <t>Sand</t>
        </is>
      </c>
      <c r="R858" s="54" t="n">
        <v>0.95</v>
      </c>
      <c r="S858" s="54" t="n">
        <v>0</v>
      </c>
      <c r="T858" s="54" t="n">
        <v>0.27</v>
      </c>
      <c r="U858" s="54" t="n">
        <v>0</v>
      </c>
      <c r="V858" s="52" t="inlineStr">
        <is>
          <t>Yes</t>
        </is>
      </c>
      <c r="W858" s="52" t="inlineStr">
        <is>
          <t>Yes</t>
        </is>
      </c>
      <c r="X858" s="52" t="inlineStr">
        <is>
          <t>-</t>
        </is>
      </c>
      <c r="Y858" s="52" t="inlineStr">
        <is>
          <t>Sandbag barrier</t>
        </is>
      </c>
    </row>
    <row r="859" outlineLevel="1">
      <c r="A859" s="52" t="inlineStr">
        <is>
          <t>BNK-28</t>
        </is>
      </c>
      <c r="B859" s="52" t="inlineStr">
        <is>
          <t>Command Bunker</t>
        </is>
      </c>
      <c r="C859" s="63" t="inlineStr">
        <is>
          <t>Cube</t>
        </is>
      </c>
      <c r="D859" s="57" t="inlineStr">
        <is>
          <t>Generator block</t>
        </is>
      </c>
      <c r="E859" s="52" t="inlineStr">
        <is>
          <t>BNK-00</t>
        </is>
      </c>
      <c r="F859" s="52" t="n">
        <v>1</v>
      </c>
      <c r="G859" s="54" t="n">
        <v>0.600000024</v>
      </c>
      <c r="H859" s="54" t="n">
        <v>0.449999988</v>
      </c>
      <c r="I859" s="54" t="n">
        <v>0.400000006</v>
      </c>
      <c r="J859" s="54" t="n">
        <v>0</v>
      </c>
      <c r="K859" s="54" t="n">
        <v>0</v>
      </c>
      <c r="L859" s="54" t="n">
        <v>0</v>
      </c>
      <c r="M859" s="54" t="n">
        <v>2.3499999</v>
      </c>
      <c r="N859" s="54" t="n">
        <v>0.224999994</v>
      </c>
      <c r="O859" s="54" t="n">
        <v>-0.600000024</v>
      </c>
      <c r="P859" s="52" t="inlineStr">
        <is>
          <t>Flat</t>
        </is>
      </c>
      <c r="Q859" s="52" t="inlineStr">
        <is>
          <t>Paint</t>
        </is>
      </c>
      <c r="R859" s="54" t="n">
        <v>0.5</v>
      </c>
      <c r="S859" s="54" t="n">
        <v>0.5</v>
      </c>
      <c r="T859" s="54" t="n">
        <v>0.72</v>
      </c>
      <c r="U859" s="54" t="n">
        <v>0</v>
      </c>
      <c r="V859" s="52" t="inlineStr">
        <is>
          <t>Yes</t>
        </is>
      </c>
      <c r="W859" s="52" t="inlineStr">
        <is>
          <t>Yes</t>
        </is>
      </c>
      <c r="X859" s="52" t="inlineStr">
        <is>
          <t>-</t>
        </is>
      </c>
      <c r="Y859" s="52" t="inlineStr">
        <is>
          <t>Power generator</t>
        </is>
      </c>
    </row>
    <row r="860" outlineLevel="1">
      <c r="A860" s="52" t="inlineStr">
        <is>
          <t>BNK-29</t>
        </is>
      </c>
      <c r="B860" s="52" t="inlineStr">
        <is>
          <t>Command Bunker</t>
        </is>
      </c>
      <c r="C860" s="58" t="inlineStr">
        <is>
          <t>Cylinder</t>
        </is>
      </c>
      <c r="D860" s="57" t="inlineStr">
        <is>
          <t>Generator exhaust</t>
        </is>
      </c>
      <c r="E860" s="52" t="inlineStr">
        <is>
          <t>BNK-00</t>
        </is>
      </c>
      <c r="F860" s="52" t="n">
        <v>1</v>
      </c>
      <c r="G860" s="54" t="n">
        <v>0.0599999987</v>
      </c>
      <c r="H860" s="54" t="n">
        <v>0.0599999987</v>
      </c>
      <c r="I860" s="54" t="n">
        <v>0.349999994</v>
      </c>
      <c r="J860" s="54" t="n">
        <v>90</v>
      </c>
      <c r="K860" s="54" t="n">
        <v>0</v>
      </c>
      <c r="L860" s="54" t="n">
        <v>0</v>
      </c>
      <c r="M860" s="54" t="n">
        <v>2.54999995</v>
      </c>
      <c r="N860" s="54" t="n">
        <v>0.600000024</v>
      </c>
      <c r="O860" s="54" t="n">
        <v>-0.699999988</v>
      </c>
      <c r="P860" s="52" t="inlineStr">
        <is>
          <t>Flat</t>
        </is>
      </c>
      <c r="Q860" s="52" t="inlineStr">
        <is>
          <t>Metal</t>
        </is>
      </c>
      <c r="R860" s="54" t="n">
        <v>0.5</v>
      </c>
      <c r="S860" s="54" t="n">
        <v>0.7</v>
      </c>
      <c r="T860" s="54" t="n">
        <v>0.66</v>
      </c>
      <c r="U860" s="54" t="n">
        <v>0</v>
      </c>
      <c r="V860" s="52" t="inlineStr">
        <is>
          <t>No</t>
        </is>
      </c>
      <c r="W860" s="52" t="inlineStr">
        <is>
          <t>Yes</t>
        </is>
      </c>
      <c r="X860" s="52" t="inlineStr">
        <is>
          <t>-</t>
        </is>
      </c>
      <c r="Y860" s="52" t="inlineStr">
        <is>
          <t>Exhaust pipe</t>
        </is>
      </c>
    </row>
    <row r="861">
      <c r="A861" s="52" t="inlineStr">
        <is>
          <t>ROV-00</t>
        </is>
      </c>
      <c r="B861" s="52" t="inlineStr">
        <is>
          <t>Target Rover</t>
        </is>
      </c>
      <c r="C861" s="53" t="inlineStr">
        <is>
          <t>Group</t>
        </is>
      </c>
      <c r="D861" s="52" t="inlineStr">
        <is>
          <t>Target Rover</t>
        </is>
      </c>
      <c r="E861" s="52" t="inlineStr">
        <is>
          <t>World</t>
        </is>
      </c>
      <c r="F861" s="52" t="n">
        <v>0</v>
      </c>
      <c r="G861" s="54" t="n">
        <v>1</v>
      </c>
      <c r="H861" s="54" t="n">
        <v>1</v>
      </c>
      <c r="I861" s="54" t="n">
        <v>1</v>
      </c>
      <c r="J861" s="54" t="n">
        <v>6.42610359</v>
      </c>
      <c r="K861" s="54" t="n">
        <v>0</v>
      </c>
      <c r="L861" s="54" t="n">
        <v>2.90806246</v>
      </c>
      <c r="M861" s="54" t="n">
        <v>6</v>
      </c>
      <c r="N861" s="54" t="n">
        <v>0.13719964</v>
      </c>
      <c r="O861" s="54" t="n">
        <v>7.5</v>
      </c>
      <c r="P861" s="52" t="inlineStr">
        <is>
          <t>-</t>
        </is>
      </c>
      <c r="Q861" s="52" t="inlineStr">
        <is>
          <t>Plain</t>
        </is>
      </c>
      <c r="R861" s="54" t="n">
        <v>0.5</v>
      </c>
      <c r="S861" s="54" t="n">
        <v>0</v>
      </c>
      <c r="T861" s="54" t="n">
        <v>0.2</v>
      </c>
      <c r="U861" s="54" t="n">
        <v>0</v>
      </c>
      <c r="V861" s="52" t="inlineStr">
        <is>
          <t>No</t>
        </is>
      </c>
      <c r="W861" s="52" t="inlineStr">
        <is>
          <t>Yes</t>
        </is>
      </c>
      <c r="X861" s="52" t="inlineStr">
        <is>
          <t>Path from flood-fill planner, driven by line-follower controller</t>
        </is>
      </c>
      <c r="Y861" s="52" t="inlineStr">
        <is>
          <t>Ground robot hiding from the UAV</t>
        </is>
      </c>
    </row>
    <row r="862" outlineLevel="1">
      <c r="A862" s="52" t="inlineStr">
        <is>
          <t>ROV-01</t>
        </is>
      </c>
      <c r="B862" s="52" t="inlineStr">
        <is>
          <t>Target Rover</t>
        </is>
      </c>
      <c r="C862" s="63" t="inlineStr">
        <is>
          <t>Cube</t>
        </is>
      </c>
      <c r="D862" s="57" t="inlineStr">
        <is>
          <t>Chassis</t>
        </is>
      </c>
      <c r="E862" s="52" t="inlineStr">
        <is>
          <t>ROV-00</t>
        </is>
      </c>
      <c r="F862" s="52" t="n">
        <v>1</v>
      </c>
      <c r="G862" s="54" t="n">
        <v>0.419999987</v>
      </c>
      <c r="H862" s="54" t="n">
        <v>0.100000001</v>
      </c>
      <c r="I862" s="54" t="n">
        <v>0.620000005</v>
      </c>
      <c r="J862" s="54" t="n">
        <v>0</v>
      </c>
      <c r="K862" s="54" t="n">
        <v>0</v>
      </c>
      <c r="L862" s="54" t="n">
        <v>0</v>
      </c>
      <c r="M862" s="54" t="n">
        <v>0</v>
      </c>
      <c r="N862" s="54" t="n">
        <v>0.140000001</v>
      </c>
      <c r="O862" s="54" t="n">
        <v>0</v>
      </c>
      <c r="P862" s="52" t="inlineStr">
        <is>
          <t>Phong</t>
        </is>
      </c>
      <c r="Q862" s="52" t="inlineStr">
        <is>
          <t>Paint</t>
        </is>
      </c>
      <c r="R862" s="54" t="n">
        <v>0.45</v>
      </c>
      <c r="S862" s="54" t="n">
        <v>0.5</v>
      </c>
      <c r="T862" s="54" t="n">
        <v>0.46</v>
      </c>
      <c r="U862" s="54" t="n">
        <v>0</v>
      </c>
      <c r="V862" s="52" t="inlineStr">
        <is>
          <t>No</t>
        </is>
      </c>
      <c r="W862" s="52" t="inlineStr">
        <is>
          <t>Yes</t>
        </is>
      </c>
      <c r="X862" s="52" t="inlineStr">
        <is>
          <t>-</t>
        </is>
      </c>
      <c r="Y862" s="52" t="inlineStr">
        <is>
          <t>Lower frame</t>
        </is>
      </c>
    </row>
    <row r="863" outlineLevel="1">
      <c r="A863" s="52" t="inlineStr">
        <is>
          <t>ROV-02</t>
        </is>
      </c>
      <c r="B863" s="52" t="inlineStr">
        <is>
          <t>Target Rover</t>
        </is>
      </c>
      <c r="C863" s="63" t="inlineStr">
        <is>
          <t>Cube</t>
        </is>
      </c>
      <c r="D863" s="57" t="inlineStr">
        <is>
          <t>Upper hull</t>
        </is>
      </c>
      <c r="E863" s="52" t="inlineStr">
        <is>
          <t>ROV-00</t>
        </is>
      </c>
      <c r="F863" s="52" t="n">
        <v>1</v>
      </c>
      <c r="G863" s="54" t="n">
        <v>0.340000004</v>
      </c>
      <c r="H863" s="54" t="n">
        <v>0.100000001</v>
      </c>
      <c r="I863" s="54" t="n">
        <v>0.400000006</v>
      </c>
      <c r="J863" s="54" t="n">
        <v>0</v>
      </c>
      <c r="K863" s="54" t="n">
        <v>0</v>
      </c>
      <c r="L863" s="54" t="n">
        <v>0</v>
      </c>
      <c r="M863" s="54" t="n">
        <v>0</v>
      </c>
      <c r="N863" s="54" t="n">
        <v>0.239999995</v>
      </c>
      <c r="O863" s="54" t="n">
        <v>-0.0399999991</v>
      </c>
      <c r="P863" s="52" t="inlineStr">
        <is>
          <t>Phong</t>
        </is>
      </c>
      <c r="Q863" s="52" t="inlineStr">
        <is>
          <t>Paint</t>
        </is>
      </c>
      <c r="R863" s="54" t="n">
        <v>0.5</v>
      </c>
      <c r="S863" s="54" t="n">
        <v>0.5</v>
      </c>
      <c r="T863" s="54" t="n">
        <v>0.5</v>
      </c>
      <c r="U863" s="54" t="n">
        <v>0</v>
      </c>
      <c r="V863" s="52" t="inlineStr">
        <is>
          <t>No</t>
        </is>
      </c>
      <c r="W863" s="52" t="inlineStr">
        <is>
          <t>Yes</t>
        </is>
      </c>
      <c r="X863" s="52" t="inlineStr">
        <is>
          <t>-</t>
        </is>
      </c>
      <c r="Y863" s="52" t="inlineStr">
        <is>
          <t>Electronics bay</t>
        </is>
      </c>
    </row>
    <row r="864" outlineLevel="1">
      <c r="A864" s="52" t="inlineStr">
        <is>
          <t>ROV-03</t>
        </is>
      </c>
      <c r="B864" s="52" t="inlineStr">
        <is>
          <t>Target Rover</t>
        </is>
      </c>
      <c r="C864" s="63" t="inlineStr">
        <is>
          <t>Cube</t>
        </is>
      </c>
      <c r="D864" s="57" t="inlineStr">
        <is>
          <t>Motor + battery box</t>
        </is>
      </c>
      <c r="E864" s="52" t="inlineStr">
        <is>
          <t>ROV-00</t>
        </is>
      </c>
      <c r="F864" s="52" t="n">
        <v>1</v>
      </c>
      <c r="G864" s="54" t="n">
        <v>0.219999999</v>
      </c>
      <c r="H864" s="54" t="n">
        <v>0.0700000003</v>
      </c>
      <c r="I864" s="54" t="n">
        <v>0.159999996</v>
      </c>
      <c r="J864" s="54" t="n">
        <v>0</v>
      </c>
      <c r="K864" s="54" t="n">
        <v>0</v>
      </c>
      <c r="L864" s="54" t="n">
        <v>0</v>
      </c>
      <c r="M864" s="54" t="n">
        <v>0</v>
      </c>
      <c r="N864" s="54" t="n">
        <v>0.324999988</v>
      </c>
      <c r="O864" s="54" t="n">
        <v>-0.140000001</v>
      </c>
      <c r="P864" s="52" t="inlineStr">
        <is>
          <t>Phong</t>
        </is>
      </c>
      <c r="Q864" s="52" t="inlineStr">
        <is>
          <t>Metal</t>
        </is>
      </c>
      <c r="R864" s="54" t="n">
        <v>0.4</v>
      </c>
      <c r="S864" s="54" t="n">
        <v>0.8</v>
      </c>
      <c r="T864" s="54" t="n">
        <v>0.97</v>
      </c>
      <c r="U864" s="54" t="n">
        <v>0</v>
      </c>
      <c r="V864" s="52" t="inlineStr">
        <is>
          <t>No</t>
        </is>
      </c>
      <c r="W864" s="52" t="inlineStr">
        <is>
          <t>Yes</t>
        </is>
      </c>
      <c r="X864" s="52" t="inlineStr">
        <is>
          <t>-</t>
        </is>
      </c>
      <c r="Y864" s="52" t="inlineStr">
        <is>
          <t>Hottest part: strongest thermal signature</t>
        </is>
      </c>
    </row>
    <row r="865" outlineLevel="1">
      <c r="A865" s="52" t="inlineStr">
        <is>
          <t>ROV-04</t>
        </is>
      </c>
      <c r="B865" s="52" t="inlineStr">
        <is>
          <t>Target Rover</t>
        </is>
      </c>
      <c r="C865" s="63" t="inlineStr">
        <is>
          <t>Cube</t>
        </is>
      </c>
      <c r="D865" s="57" t="inlineStr">
        <is>
          <t>Front bumper</t>
        </is>
      </c>
      <c r="E865" s="52" t="inlineStr">
        <is>
          <t>ROV-00</t>
        </is>
      </c>
      <c r="F865" s="52" t="n">
        <v>1</v>
      </c>
      <c r="G865" s="54" t="n">
        <v>0.439999998</v>
      </c>
      <c r="H865" s="54" t="n">
        <v>0.0500000007</v>
      </c>
      <c r="I865" s="54" t="n">
        <v>0.0399999991</v>
      </c>
      <c r="J865" s="54" t="n">
        <v>0</v>
      </c>
      <c r="K865" s="54" t="n">
        <v>0</v>
      </c>
      <c r="L865" s="54" t="n">
        <v>0</v>
      </c>
      <c r="M865" s="54" t="n">
        <v>0</v>
      </c>
      <c r="N865" s="54" t="n">
        <v>0.119999997</v>
      </c>
      <c r="O865" s="54" t="n">
        <v>0.330000013</v>
      </c>
      <c r="P865" s="52" t="inlineStr">
        <is>
          <t>Phong</t>
        </is>
      </c>
      <c r="Q865" s="52" t="inlineStr">
        <is>
          <t>Paint</t>
        </is>
      </c>
      <c r="R865" s="54" t="n">
        <v>0.5</v>
      </c>
      <c r="S865" s="54" t="n">
        <v>0.5</v>
      </c>
      <c r="T865" s="54" t="n">
        <v>0.5</v>
      </c>
      <c r="U865" s="54" t="n">
        <v>0</v>
      </c>
      <c r="V865" s="52" t="inlineStr">
        <is>
          <t>No</t>
        </is>
      </c>
      <c r="W865" s="52" t="inlineStr">
        <is>
          <t>Yes</t>
        </is>
      </c>
      <c r="X865" s="52" t="inlineStr">
        <is>
          <t>-</t>
        </is>
      </c>
      <c r="Y865" s="52" t="inlineStr">
        <is>
          <t>Bumper</t>
        </is>
      </c>
    </row>
    <row r="866" outlineLevel="1">
      <c r="A866" s="52" t="inlineStr">
        <is>
          <t>ROV-05</t>
        </is>
      </c>
      <c r="B866" s="52" t="inlineStr">
        <is>
          <t>Target Rover</t>
        </is>
      </c>
      <c r="C866" s="58" t="inlineStr">
        <is>
          <t>Cylinder</t>
        </is>
      </c>
      <c r="D866" s="57" t="inlineStr">
        <is>
          <t>Wheel L</t>
        </is>
      </c>
      <c r="E866" s="52" t="inlineStr">
        <is>
          <t>ROV-00</t>
        </is>
      </c>
      <c r="F866" s="52" t="n">
        <v>1</v>
      </c>
      <c r="G866" s="54" t="n">
        <v>0.159999996</v>
      </c>
      <c r="H866" s="54" t="n">
        <v>0.159999996</v>
      </c>
      <c r="I866" s="54" t="n">
        <v>0.0700000003</v>
      </c>
      <c r="J866" s="54" t="n">
        <v>0</v>
      </c>
      <c r="K866" s="54" t="n">
        <v>90</v>
      </c>
      <c r="L866" s="54" t="n">
        <v>0</v>
      </c>
      <c r="M866" s="54" t="n">
        <v>0.25</v>
      </c>
      <c r="N866" s="54" t="n">
        <v>0.07999999820000001</v>
      </c>
      <c r="O866" s="54" t="n">
        <v>-0.219999999</v>
      </c>
      <c r="P866" s="52" t="inlineStr">
        <is>
          <t>Phong</t>
        </is>
      </c>
      <c r="Q866" s="52" t="inlineStr">
        <is>
          <t>Rubber</t>
        </is>
      </c>
      <c r="R866" s="54" t="n">
        <v>0.9</v>
      </c>
      <c r="S866" s="54" t="n">
        <v>0</v>
      </c>
      <c r="T866" s="54" t="n">
        <v>0.74</v>
      </c>
      <c r="U866" s="54" t="n">
        <v>0</v>
      </c>
      <c r="V866" s="52" t="inlineStr">
        <is>
          <t>No</t>
        </is>
      </c>
      <c r="W866" s="52" t="inlineStr">
        <is>
          <t>Yes</t>
        </is>
      </c>
      <c r="X866" s="52" t="inlineStr">
        <is>
          <t>Spins with left track speed</t>
        </is>
      </c>
      <c r="Y866" s="52" t="inlineStr">
        <is>
          <t>Drive wheel (left side)</t>
        </is>
      </c>
    </row>
    <row r="867" outlineLevel="1">
      <c r="A867" s="52" t="inlineStr">
        <is>
          <t>ROV-06</t>
        </is>
      </c>
      <c r="B867" s="52" t="inlineStr">
        <is>
          <t>Target Rover</t>
        </is>
      </c>
      <c r="C867" s="58" t="inlineStr">
        <is>
          <t>Cylinder</t>
        </is>
      </c>
      <c r="D867" s="57" t="inlineStr">
        <is>
          <t>Wheel R</t>
        </is>
      </c>
      <c r="E867" s="52" t="inlineStr">
        <is>
          <t>ROV-00</t>
        </is>
      </c>
      <c r="F867" s="52" t="n">
        <v>1</v>
      </c>
      <c r="G867" s="54" t="n">
        <v>0.159999996</v>
      </c>
      <c r="H867" s="54" t="n">
        <v>0.159999996</v>
      </c>
      <c r="I867" s="54" t="n">
        <v>0.0700000003</v>
      </c>
      <c r="J867" s="54" t="n">
        <v>0</v>
      </c>
      <c r="K867" s="54" t="n">
        <v>90</v>
      </c>
      <c r="L867" s="54" t="n">
        <v>0</v>
      </c>
      <c r="M867" s="54" t="n">
        <v>-0.25</v>
      </c>
      <c r="N867" s="54" t="n">
        <v>0.07999999820000001</v>
      </c>
      <c r="O867" s="54" t="n">
        <v>-0.219999999</v>
      </c>
      <c r="P867" s="52" t="inlineStr">
        <is>
          <t>Phong</t>
        </is>
      </c>
      <c r="Q867" s="52" t="inlineStr">
        <is>
          <t>Rubber</t>
        </is>
      </c>
      <c r="R867" s="54" t="n">
        <v>0.9</v>
      </c>
      <c r="S867" s="54" t="n">
        <v>0</v>
      </c>
      <c r="T867" s="54" t="n">
        <v>0.74</v>
      </c>
      <c r="U867" s="54" t="n">
        <v>0</v>
      </c>
      <c r="V867" s="52" t="inlineStr">
        <is>
          <t>No</t>
        </is>
      </c>
      <c r="W867" s="52" t="inlineStr">
        <is>
          <t>Yes</t>
        </is>
      </c>
      <c r="X867" s="52" t="inlineStr">
        <is>
          <t>Spins with right track speed</t>
        </is>
      </c>
      <c r="Y867" s="52" t="inlineStr">
        <is>
          <t>Drive wheel (right side)</t>
        </is>
      </c>
    </row>
    <row r="868" outlineLevel="1">
      <c r="A868" s="52" t="inlineStr">
        <is>
          <t>ROV-07</t>
        </is>
      </c>
      <c r="B868" s="52" t="inlineStr">
        <is>
          <t>Target Rover</t>
        </is>
      </c>
      <c r="C868" s="59" t="inlineStr">
        <is>
          <t>Sphere</t>
        </is>
      </c>
      <c r="D868" s="57" t="inlineStr">
        <is>
          <t>Hub L</t>
        </is>
      </c>
      <c r="E868" s="52" t="inlineStr">
        <is>
          <t>ROV-00</t>
        </is>
      </c>
      <c r="F868" s="52" t="n">
        <v>1</v>
      </c>
      <c r="G868" s="54" t="n">
        <v>0.0700000003</v>
      </c>
      <c r="H868" s="54" t="n">
        <v>0.0700000003</v>
      </c>
      <c r="I868" s="54" t="n">
        <v>0.0299999993</v>
      </c>
      <c r="J868" s="54" t="n">
        <v>0</v>
      </c>
      <c r="K868" s="54" t="n">
        <v>90</v>
      </c>
      <c r="L868" s="54" t="n">
        <v>0</v>
      </c>
      <c r="M868" s="54" t="n">
        <v>0.289999992</v>
      </c>
      <c r="N868" s="54" t="n">
        <v>0.07999999820000001</v>
      </c>
      <c r="O868" s="54" t="n">
        <v>-0.219999999</v>
      </c>
      <c r="P868" s="52" t="inlineStr">
        <is>
          <t>Phong</t>
        </is>
      </c>
      <c r="Q868" s="52" t="inlineStr">
        <is>
          <t>Metal</t>
        </is>
      </c>
      <c r="R868" s="54" t="n">
        <v>0.3</v>
      </c>
      <c r="S868" s="54" t="n">
        <v>0.9</v>
      </c>
      <c r="T868" s="54" t="n">
        <v>0.52</v>
      </c>
      <c r="U868" s="54" t="n">
        <v>0</v>
      </c>
      <c r="V868" s="52" t="inlineStr">
        <is>
          <t>No</t>
        </is>
      </c>
      <c r="W868" s="52" t="inlineStr">
        <is>
          <t>Yes</t>
        </is>
      </c>
      <c r="X868" s="52" t="inlineStr">
        <is>
          <t>-</t>
        </is>
      </c>
      <c r="Y868" s="52" t="inlineStr">
        <is>
          <t>Wheel hub</t>
        </is>
      </c>
    </row>
    <row r="869" outlineLevel="1">
      <c r="A869" s="52" t="inlineStr">
        <is>
          <t>ROV-08</t>
        </is>
      </c>
      <c r="B869" s="52" t="inlineStr">
        <is>
          <t>Target Rover</t>
        </is>
      </c>
      <c r="C869" s="59" t="inlineStr">
        <is>
          <t>Sphere</t>
        </is>
      </c>
      <c r="D869" s="57" t="inlineStr">
        <is>
          <t>Hub R</t>
        </is>
      </c>
      <c r="E869" s="52" t="inlineStr">
        <is>
          <t>ROV-00</t>
        </is>
      </c>
      <c r="F869" s="52" t="n">
        <v>1</v>
      </c>
      <c r="G869" s="54" t="n">
        <v>0.0700000003</v>
      </c>
      <c r="H869" s="54" t="n">
        <v>0.0700000003</v>
      </c>
      <c r="I869" s="54" t="n">
        <v>0.0299999993</v>
      </c>
      <c r="J869" s="54" t="n">
        <v>0</v>
      </c>
      <c r="K869" s="54" t="n">
        <v>90</v>
      </c>
      <c r="L869" s="54" t="n">
        <v>0</v>
      </c>
      <c r="M869" s="54" t="n">
        <v>-0.289999992</v>
      </c>
      <c r="N869" s="54" t="n">
        <v>0.07999999820000001</v>
      </c>
      <c r="O869" s="54" t="n">
        <v>-0.219999999</v>
      </c>
      <c r="P869" s="52" t="inlineStr">
        <is>
          <t>Phong</t>
        </is>
      </c>
      <c r="Q869" s="52" t="inlineStr">
        <is>
          <t>Metal</t>
        </is>
      </c>
      <c r="R869" s="54" t="n">
        <v>0.3</v>
      </c>
      <c r="S869" s="54" t="n">
        <v>0.9</v>
      </c>
      <c r="T869" s="54" t="n">
        <v>0.52</v>
      </c>
      <c r="U869" s="54" t="n">
        <v>0</v>
      </c>
      <c r="V869" s="52" t="inlineStr">
        <is>
          <t>No</t>
        </is>
      </c>
      <c r="W869" s="52" t="inlineStr">
        <is>
          <t>Yes</t>
        </is>
      </c>
      <c r="X869" s="52" t="inlineStr">
        <is>
          <t>-</t>
        </is>
      </c>
      <c r="Y869" s="52" t="inlineStr">
        <is>
          <t>Wheel hub</t>
        </is>
      </c>
    </row>
    <row r="870" outlineLevel="1">
      <c r="A870" s="52" t="inlineStr">
        <is>
          <t>ROV-09</t>
        </is>
      </c>
      <c r="B870" s="52" t="inlineStr">
        <is>
          <t>Target Rover</t>
        </is>
      </c>
      <c r="C870" s="58" t="inlineStr">
        <is>
          <t>Cylinder</t>
        </is>
      </c>
      <c r="D870" s="57" t="inlineStr">
        <is>
          <t>Wheel L</t>
        </is>
      </c>
      <c r="E870" s="52" t="inlineStr">
        <is>
          <t>ROV-00</t>
        </is>
      </c>
      <c r="F870" s="52" t="n">
        <v>1</v>
      </c>
      <c r="G870" s="54" t="n">
        <v>0.159999996</v>
      </c>
      <c r="H870" s="54" t="n">
        <v>0.159999996</v>
      </c>
      <c r="I870" s="54" t="n">
        <v>0.0700000003</v>
      </c>
      <c r="J870" s="54" t="n">
        <v>0</v>
      </c>
      <c r="K870" s="54" t="n">
        <v>90</v>
      </c>
      <c r="L870" s="54" t="n">
        <v>0</v>
      </c>
      <c r="M870" s="54" t="n">
        <v>0.25</v>
      </c>
      <c r="N870" s="54" t="n">
        <v>0.07999999820000001</v>
      </c>
      <c r="O870" s="54" t="n">
        <v>0</v>
      </c>
      <c r="P870" s="52" t="inlineStr">
        <is>
          <t>Phong</t>
        </is>
      </c>
      <c r="Q870" s="52" t="inlineStr">
        <is>
          <t>Rubber</t>
        </is>
      </c>
      <c r="R870" s="54" t="n">
        <v>0.9</v>
      </c>
      <c r="S870" s="54" t="n">
        <v>0</v>
      </c>
      <c r="T870" s="54" t="n">
        <v>0.74</v>
      </c>
      <c r="U870" s="54" t="n">
        <v>0</v>
      </c>
      <c r="V870" s="52" t="inlineStr">
        <is>
          <t>No</t>
        </is>
      </c>
      <c r="W870" s="52" t="inlineStr">
        <is>
          <t>Yes</t>
        </is>
      </c>
      <c r="X870" s="52" t="inlineStr">
        <is>
          <t>Spins with left track speed</t>
        </is>
      </c>
      <c r="Y870" s="52" t="inlineStr">
        <is>
          <t>Drive wheel (left side)</t>
        </is>
      </c>
    </row>
    <row r="871" outlineLevel="1">
      <c r="A871" s="52" t="inlineStr">
        <is>
          <t>ROV-10</t>
        </is>
      </c>
      <c r="B871" s="52" t="inlineStr">
        <is>
          <t>Target Rover</t>
        </is>
      </c>
      <c r="C871" s="58" t="inlineStr">
        <is>
          <t>Cylinder</t>
        </is>
      </c>
      <c r="D871" s="57" t="inlineStr">
        <is>
          <t>Wheel R</t>
        </is>
      </c>
      <c r="E871" s="52" t="inlineStr">
        <is>
          <t>ROV-00</t>
        </is>
      </c>
      <c r="F871" s="52" t="n">
        <v>1</v>
      </c>
      <c r="G871" s="54" t="n">
        <v>0.159999996</v>
      </c>
      <c r="H871" s="54" t="n">
        <v>0.159999996</v>
      </c>
      <c r="I871" s="54" t="n">
        <v>0.0700000003</v>
      </c>
      <c r="J871" s="54" t="n">
        <v>0</v>
      </c>
      <c r="K871" s="54" t="n">
        <v>90</v>
      </c>
      <c r="L871" s="54" t="n">
        <v>0</v>
      </c>
      <c r="M871" s="54" t="n">
        <v>-0.25</v>
      </c>
      <c r="N871" s="54" t="n">
        <v>0.07999999820000001</v>
      </c>
      <c r="O871" s="54" t="n">
        <v>0</v>
      </c>
      <c r="P871" s="52" t="inlineStr">
        <is>
          <t>Phong</t>
        </is>
      </c>
      <c r="Q871" s="52" t="inlineStr">
        <is>
          <t>Rubber</t>
        </is>
      </c>
      <c r="R871" s="54" t="n">
        <v>0.9</v>
      </c>
      <c r="S871" s="54" t="n">
        <v>0</v>
      </c>
      <c r="T871" s="54" t="n">
        <v>0.74</v>
      </c>
      <c r="U871" s="54" t="n">
        <v>0</v>
      </c>
      <c r="V871" s="52" t="inlineStr">
        <is>
          <t>No</t>
        </is>
      </c>
      <c r="W871" s="52" t="inlineStr">
        <is>
          <t>Yes</t>
        </is>
      </c>
      <c r="X871" s="52" t="inlineStr">
        <is>
          <t>Spins with right track speed</t>
        </is>
      </c>
      <c r="Y871" s="52" t="inlineStr">
        <is>
          <t>Drive wheel (right side)</t>
        </is>
      </c>
    </row>
    <row r="872" outlineLevel="1">
      <c r="A872" s="52" t="inlineStr">
        <is>
          <t>ROV-11</t>
        </is>
      </c>
      <c r="B872" s="52" t="inlineStr">
        <is>
          <t>Target Rover</t>
        </is>
      </c>
      <c r="C872" s="59" t="inlineStr">
        <is>
          <t>Sphere</t>
        </is>
      </c>
      <c r="D872" s="57" t="inlineStr">
        <is>
          <t>Hub L</t>
        </is>
      </c>
      <c r="E872" s="52" t="inlineStr">
        <is>
          <t>ROV-00</t>
        </is>
      </c>
      <c r="F872" s="52" t="n">
        <v>1</v>
      </c>
      <c r="G872" s="54" t="n">
        <v>0.0700000003</v>
      </c>
      <c r="H872" s="54" t="n">
        <v>0.0700000003</v>
      </c>
      <c r="I872" s="54" t="n">
        <v>0.0299999993</v>
      </c>
      <c r="J872" s="54" t="n">
        <v>0</v>
      </c>
      <c r="K872" s="54" t="n">
        <v>90</v>
      </c>
      <c r="L872" s="54" t="n">
        <v>0</v>
      </c>
      <c r="M872" s="54" t="n">
        <v>0.289999992</v>
      </c>
      <c r="N872" s="54" t="n">
        <v>0.07999999820000001</v>
      </c>
      <c r="O872" s="54" t="n">
        <v>0</v>
      </c>
      <c r="P872" s="52" t="inlineStr">
        <is>
          <t>Phong</t>
        </is>
      </c>
      <c r="Q872" s="52" t="inlineStr">
        <is>
          <t>Metal</t>
        </is>
      </c>
      <c r="R872" s="54" t="n">
        <v>0.3</v>
      </c>
      <c r="S872" s="54" t="n">
        <v>0.9</v>
      </c>
      <c r="T872" s="54" t="n">
        <v>0.52</v>
      </c>
      <c r="U872" s="54" t="n">
        <v>0</v>
      </c>
      <c r="V872" s="52" t="inlineStr">
        <is>
          <t>No</t>
        </is>
      </c>
      <c r="W872" s="52" t="inlineStr">
        <is>
          <t>Yes</t>
        </is>
      </c>
      <c r="X872" s="52" t="inlineStr">
        <is>
          <t>-</t>
        </is>
      </c>
      <c r="Y872" s="52" t="inlineStr">
        <is>
          <t>Wheel hub</t>
        </is>
      </c>
    </row>
    <row r="873" outlineLevel="1">
      <c r="A873" s="52" t="inlineStr">
        <is>
          <t>ROV-12</t>
        </is>
      </c>
      <c r="B873" s="52" t="inlineStr">
        <is>
          <t>Target Rover</t>
        </is>
      </c>
      <c r="C873" s="59" t="inlineStr">
        <is>
          <t>Sphere</t>
        </is>
      </c>
      <c r="D873" s="57" t="inlineStr">
        <is>
          <t>Hub R</t>
        </is>
      </c>
      <c r="E873" s="52" t="inlineStr">
        <is>
          <t>ROV-00</t>
        </is>
      </c>
      <c r="F873" s="52" t="n">
        <v>1</v>
      </c>
      <c r="G873" s="54" t="n">
        <v>0.0700000003</v>
      </c>
      <c r="H873" s="54" t="n">
        <v>0.0700000003</v>
      </c>
      <c r="I873" s="54" t="n">
        <v>0.0299999993</v>
      </c>
      <c r="J873" s="54" t="n">
        <v>0</v>
      </c>
      <c r="K873" s="54" t="n">
        <v>90</v>
      </c>
      <c r="L873" s="54" t="n">
        <v>0</v>
      </c>
      <c r="M873" s="54" t="n">
        <v>-0.289999992</v>
      </c>
      <c r="N873" s="54" t="n">
        <v>0.07999999820000001</v>
      </c>
      <c r="O873" s="54" t="n">
        <v>0</v>
      </c>
      <c r="P873" s="52" t="inlineStr">
        <is>
          <t>Phong</t>
        </is>
      </c>
      <c r="Q873" s="52" t="inlineStr">
        <is>
          <t>Metal</t>
        </is>
      </c>
      <c r="R873" s="54" t="n">
        <v>0.3</v>
      </c>
      <c r="S873" s="54" t="n">
        <v>0.9</v>
      </c>
      <c r="T873" s="54" t="n">
        <v>0.52</v>
      </c>
      <c r="U873" s="54" t="n">
        <v>0</v>
      </c>
      <c r="V873" s="52" t="inlineStr">
        <is>
          <t>No</t>
        </is>
      </c>
      <c r="W873" s="52" t="inlineStr">
        <is>
          <t>Yes</t>
        </is>
      </c>
      <c r="X873" s="52" t="inlineStr">
        <is>
          <t>-</t>
        </is>
      </c>
      <c r="Y873" s="52" t="inlineStr">
        <is>
          <t>Wheel hub</t>
        </is>
      </c>
    </row>
    <row r="874" outlineLevel="1">
      <c r="A874" s="52" t="inlineStr">
        <is>
          <t>ROV-13</t>
        </is>
      </c>
      <c r="B874" s="52" t="inlineStr">
        <is>
          <t>Target Rover</t>
        </is>
      </c>
      <c r="C874" s="58" t="inlineStr">
        <is>
          <t>Cylinder</t>
        </is>
      </c>
      <c r="D874" s="57" t="inlineStr">
        <is>
          <t>Wheel L</t>
        </is>
      </c>
      <c r="E874" s="52" t="inlineStr">
        <is>
          <t>ROV-00</t>
        </is>
      </c>
      <c r="F874" s="52" t="n">
        <v>1</v>
      </c>
      <c r="G874" s="54" t="n">
        <v>0.159999996</v>
      </c>
      <c r="H874" s="54" t="n">
        <v>0.159999996</v>
      </c>
      <c r="I874" s="54" t="n">
        <v>0.0700000003</v>
      </c>
      <c r="J874" s="54" t="n">
        <v>0</v>
      </c>
      <c r="K874" s="54" t="n">
        <v>90</v>
      </c>
      <c r="L874" s="54" t="n">
        <v>0</v>
      </c>
      <c r="M874" s="54" t="n">
        <v>0.25</v>
      </c>
      <c r="N874" s="54" t="n">
        <v>0.07999999820000001</v>
      </c>
      <c r="O874" s="54" t="n">
        <v>0.219999999</v>
      </c>
      <c r="P874" s="52" t="inlineStr">
        <is>
          <t>Phong</t>
        </is>
      </c>
      <c r="Q874" s="52" t="inlineStr">
        <is>
          <t>Rubber</t>
        </is>
      </c>
      <c r="R874" s="54" t="n">
        <v>0.9</v>
      </c>
      <c r="S874" s="54" t="n">
        <v>0</v>
      </c>
      <c r="T874" s="54" t="n">
        <v>0.74</v>
      </c>
      <c r="U874" s="54" t="n">
        <v>0</v>
      </c>
      <c r="V874" s="52" t="inlineStr">
        <is>
          <t>No</t>
        </is>
      </c>
      <c r="W874" s="52" t="inlineStr">
        <is>
          <t>Yes</t>
        </is>
      </c>
      <c r="X874" s="52" t="inlineStr">
        <is>
          <t>Spins with left track speed</t>
        </is>
      </c>
      <c r="Y874" s="52" t="inlineStr">
        <is>
          <t>Drive wheel (left side)</t>
        </is>
      </c>
    </row>
    <row r="875" outlineLevel="1">
      <c r="A875" s="52" t="inlineStr">
        <is>
          <t>ROV-14</t>
        </is>
      </c>
      <c r="B875" s="52" t="inlineStr">
        <is>
          <t>Target Rover</t>
        </is>
      </c>
      <c r="C875" s="58" t="inlineStr">
        <is>
          <t>Cylinder</t>
        </is>
      </c>
      <c r="D875" s="57" t="inlineStr">
        <is>
          <t>Wheel R</t>
        </is>
      </c>
      <c r="E875" s="52" t="inlineStr">
        <is>
          <t>ROV-00</t>
        </is>
      </c>
      <c r="F875" s="52" t="n">
        <v>1</v>
      </c>
      <c r="G875" s="54" t="n">
        <v>0.159999996</v>
      </c>
      <c r="H875" s="54" t="n">
        <v>0.159999996</v>
      </c>
      <c r="I875" s="54" t="n">
        <v>0.0700000003</v>
      </c>
      <c r="J875" s="54" t="n">
        <v>0</v>
      </c>
      <c r="K875" s="54" t="n">
        <v>90</v>
      </c>
      <c r="L875" s="54" t="n">
        <v>0</v>
      </c>
      <c r="M875" s="54" t="n">
        <v>-0.25</v>
      </c>
      <c r="N875" s="54" t="n">
        <v>0.07999999820000001</v>
      </c>
      <c r="O875" s="54" t="n">
        <v>0.219999999</v>
      </c>
      <c r="P875" s="52" t="inlineStr">
        <is>
          <t>Phong</t>
        </is>
      </c>
      <c r="Q875" s="52" t="inlineStr">
        <is>
          <t>Rubber</t>
        </is>
      </c>
      <c r="R875" s="54" t="n">
        <v>0.9</v>
      </c>
      <c r="S875" s="54" t="n">
        <v>0</v>
      </c>
      <c r="T875" s="54" t="n">
        <v>0.74</v>
      </c>
      <c r="U875" s="54" t="n">
        <v>0</v>
      </c>
      <c r="V875" s="52" t="inlineStr">
        <is>
          <t>No</t>
        </is>
      </c>
      <c r="W875" s="52" t="inlineStr">
        <is>
          <t>Yes</t>
        </is>
      </c>
      <c r="X875" s="52" t="inlineStr">
        <is>
          <t>Spins with right track speed</t>
        </is>
      </c>
      <c r="Y875" s="52" t="inlineStr">
        <is>
          <t>Drive wheel (right side)</t>
        </is>
      </c>
    </row>
    <row r="876" outlineLevel="1">
      <c r="A876" s="52" t="inlineStr">
        <is>
          <t>ROV-15</t>
        </is>
      </c>
      <c r="B876" s="52" t="inlineStr">
        <is>
          <t>Target Rover</t>
        </is>
      </c>
      <c r="C876" s="59" t="inlineStr">
        <is>
          <t>Sphere</t>
        </is>
      </c>
      <c r="D876" s="57" t="inlineStr">
        <is>
          <t>Hub L</t>
        </is>
      </c>
      <c r="E876" s="52" t="inlineStr">
        <is>
          <t>ROV-00</t>
        </is>
      </c>
      <c r="F876" s="52" t="n">
        <v>1</v>
      </c>
      <c r="G876" s="54" t="n">
        <v>0.0700000003</v>
      </c>
      <c r="H876" s="54" t="n">
        <v>0.0700000003</v>
      </c>
      <c r="I876" s="54" t="n">
        <v>0.0299999993</v>
      </c>
      <c r="J876" s="54" t="n">
        <v>0</v>
      </c>
      <c r="K876" s="54" t="n">
        <v>90</v>
      </c>
      <c r="L876" s="54" t="n">
        <v>0</v>
      </c>
      <c r="M876" s="54" t="n">
        <v>0.289999992</v>
      </c>
      <c r="N876" s="54" t="n">
        <v>0.07999999820000001</v>
      </c>
      <c r="O876" s="54" t="n">
        <v>0.219999999</v>
      </c>
      <c r="P876" s="52" t="inlineStr">
        <is>
          <t>Phong</t>
        </is>
      </c>
      <c r="Q876" s="52" t="inlineStr">
        <is>
          <t>Metal</t>
        </is>
      </c>
      <c r="R876" s="54" t="n">
        <v>0.3</v>
      </c>
      <c r="S876" s="54" t="n">
        <v>0.9</v>
      </c>
      <c r="T876" s="54" t="n">
        <v>0.52</v>
      </c>
      <c r="U876" s="54" t="n">
        <v>0</v>
      </c>
      <c r="V876" s="52" t="inlineStr">
        <is>
          <t>No</t>
        </is>
      </c>
      <c r="W876" s="52" t="inlineStr">
        <is>
          <t>Yes</t>
        </is>
      </c>
      <c r="X876" s="52" t="inlineStr">
        <is>
          <t>-</t>
        </is>
      </c>
      <c r="Y876" s="52" t="inlineStr">
        <is>
          <t>Wheel hub</t>
        </is>
      </c>
    </row>
    <row r="877" outlineLevel="1">
      <c r="A877" s="52" t="inlineStr">
        <is>
          <t>ROV-16</t>
        </is>
      </c>
      <c r="B877" s="52" t="inlineStr">
        <is>
          <t>Target Rover</t>
        </is>
      </c>
      <c r="C877" s="59" t="inlineStr">
        <is>
          <t>Sphere</t>
        </is>
      </c>
      <c r="D877" s="57" t="inlineStr">
        <is>
          <t>Hub R</t>
        </is>
      </c>
      <c r="E877" s="52" t="inlineStr">
        <is>
          <t>ROV-00</t>
        </is>
      </c>
      <c r="F877" s="52" t="n">
        <v>1</v>
      </c>
      <c r="G877" s="54" t="n">
        <v>0.0700000003</v>
      </c>
      <c r="H877" s="54" t="n">
        <v>0.0700000003</v>
      </c>
      <c r="I877" s="54" t="n">
        <v>0.0299999993</v>
      </c>
      <c r="J877" s="54" t="n">
        <v>0</v>
      </c>
      <c r="K877" s="54" t="n">
        <v>90</v>
      </c>
      <c r="L877" s="54" t="n">
        <v>0</v>
      </c>
      <c r="M877" s="54" t="n">
        <v>-0.289999992</v>
      </c>
      <c r="N877" s="54" t="n">
        <v>0.07999999820000001</v>
      </c>
      <c r="O877" s="54" t="n">
        <v>0.219999999</v>
      </c>
      <c r="P877" s="52" t="inlineStr">
        <is>
          <t>Phong</t>
        </is>
      </c>
      <c r="Q877" s="52" t="inlineStr">
        <is>
          <t>Metal</t>
        </is>
      </c>
      <c r="R877" s="54" t="n">
        <v>0.3</v>
      </c>
      <c r="S877" s="54" t="n">
        <v>0.9</v>
      </c>
      <c r="T877" s="54" t="n">
        <v>0.52</v>
      </c>
      <c r="U877" s="54" t="n">
        <v>0</v>
      </c>
      <c r="V877" s="52" t="inlineStr">
        <is>
          <t>No</t>
        </is>
      </c>
      <c r="W877" s="52" t="inlineStr">
        <is>
          <t>Yes</t>
        </is>
      </c>
      <c r="X877" s="52" t="inlineStr">
        <is>
          <t>-</t>
        </is>
      </c>
      <c r="Y877" s="52" t="inlineStr">
        <is>
          <t>Wheel hub</t>
        </is>
      </c>
    </row>
    <row r="878" outlineLevel="1">
      <c r="A878" s="52" t="inlineStr">
        <is>
          <t>ROV-17</t>
        </is>
      </c>
      <c r="B878" s="52" t="inlineStr">
        <is>
          <t>Target Rover</t>
        </is>
      </c>
      <c r="C878" s="63" t="inlineStr">
        <is>
          <t>Cube</t>
        </is>
      </c>
      <c r="D878" s="57" t="inlineStr">
        <is>
          <t>IR sensor bar</t>
        </is>
      </c>
      <c r="E878" s="52" t="inlineStr">
        <is>
          <t>ROV-00</t>
        </is>
      </c>
      <c r="F878" s="52" t="n">
        <v>1</v>
      </c>
      <c r="G878" s="54" t="n">
        <v>0.300000012</v>
      </c>
      <c r="H878" s="54" t="n">
        <v>0.0199999996</v>
      </c>
      <c r="I878" s="54" t="n">
        <v>0.0399999991</v>
      </c>
      <c r="J878" s="54" t="n">
        <v>0</v>
      </c>
      <c r="K878" s="54" t="n">
        <v>0</v>
      </c>
      <c r="L878" s="54" t="n">
        <v>0</v>
      </c>
      <c r="M878" s="54" t="n">
        <v>0</v>
      </c>
      <c r="N878" s="54" t="n">
        <v>0.0700000003</v>
      </c>
      <c r="O878" s="54" t="n">
        <v>0.300000012</v>
      </c>
      <c r="P878" s="52" t="inlineStr">
        <is>
          <t>Phong</t>
        </is>
      </c>
      <c r="Q878" s="52" t="inlineStr">
        <is>
          <t>Paint</t>
        </is>
      </c>
      <c r="R878" s="54" t="n">
        <v>0.5</v>
      </c>
      <c r="S878" s="54" t="n">
        <v>0.5</v>
      </c>
      <c r="T878" s="54" t="n">
        <v>0.5</v>
      </c>
      <c r="U878" s="54" t="n">
        <v>0</v>
      </c>
      <c r="V878" s="52" t="inlineStr">
        <is>
          <t>No</t>
        </is>
      </c>
      <c r="W878" s="52" t="inlineStr">
        <is>
          <t>Yes</t>
        </is>
      </c>
      <c r="X878" s="52" t="inlineStr">
        <is>
          <t>-</t>
        </is>
      </c>
      <c r="Y878" s="52" t="inlineStr">
        <is>
          <t>LFR sensor board</t>
        </is>
      </c>
    </row>
    <row r="879" outlineLevel="1">
      <c r="A879" s="52" t="inlineStr">
        <is>
          <t>ROV-18</t>
        </is>
      </c>
      <c r="B879" s="52" t="inlineStr">
        <is>
          <t>Target Rover</t>
        </is>
      </c>
      <c r="C879" s="59" t="inlineStr">
        <is>
          <t>Sphere</t>
        </is>
      </c>
      <c r="D879" s="57" t="inlineStr">
        <is>
          <t>IR sensor</t>
        </is>
      </c>
      <c r="E879" s="52" t="inlineStr">
        <is>
          <t>ROV-00</t>
        </is>
      </c>
      <c r="F879" s="52" t="n">
        <v>1</v>
      </c>
      <c r="G879" s="54" t="n">
        <v>0.0250000004</v>
      </c>
      <c r="H879" s="54" t="n">
        <v>0.0250000004</v>
      </c>
      <c r="I879" s="54" t="n">
        <v>0.0250000004</v>
      </c>
      <c r="J879" s="54" t="n">
        <v>0</v>
      </c>
      <c r="K879" s="54" t="n">
        <v>0</v>
      </c>
      <c r="L879" s="54" t="n">
        <v>0</v>
      </c>
      <c r="M879" s="54" t="n">
        <v>-0.119999997</v>
      </c>
      <c r="N879" s="54" t="n">
        <v>0.0549999997</v>
      </c>
      <c r="O879" s="54" t="n">
        <v>0.310000002</v>
      </c>
      <c r="P879" s="52" t="inlineStr">
        <is>
          <t>Phong</t>
        </is>
      </c>
      <c r="Q879" s="52" t="inlineStr">
        <is>
          <t>Glass</t>
        </is>
      </c>
      <c r="R879" s="54" t="n">
        <v>0.1</v>
      </c>
      <c r="S879" s="54" t="n">
        <v>0</v>
      </c>
      <c r="T879" s="54" t="n">
        <v>0.62</v>
      </c>
      <c r="U879" s="54" t="n">
        <v>0.1</v>
      </c>
      <c r="V879" s="52" t="inlineStr">
        <is>
          <t>No</t>
        </is>
      </c>
      <c r="W879" s="52" t="inlineStr">
        <is>
          <t>Yes</t>
        </is>
      </c>
      <c r="X879" s="52" t="inlineStr">
        <is>
          <t>-</t>
        </is>
      </c>
      <c r="Y879" s="52" t="inlineStr">
        <is>
          <t>Reflectance sensor (lights when on the line)</t>
        </is>
      </c>
    </row>
    <row r="880" outlineLevel="1">
      <c r="A880" s="52" t="inlineStr">
        <is>
          <t>ROV-19</t>
        </is>
      </c>
      <c r="B880" s="52" t="inlineStr">
        <is>
          <t>Target Rover</t>
        </is>
      </c>
      <c r="C880" s="59" t="inlineStr">
        <is>
          <t>Sphere</t>
        </is>
      </c>
      <c r="D880" s="57" t="inlineStr">
        <is>
          <t>IR sensor</t>
        </is>
      </c>
      <c r="E880" s="52" t="inlineStr">
        <is>
          <t>ROV-00</t>
        </is>
      </c>
      <c r="F880" s="52" t="n">
        <v>1</v>
      </c>
      <c r="G880" s="54" t="n">
        <v>0.0250000004</v>
      </c>
      <c r="H880" s="54" t="n">
        <v>0.0250000004</v>
      </c>
      <c r="I880" s="54" t="n">
        <v>0.0250000004</v>
      </c>
      <c r="J880" s="54" t="n">
        <v>0</v>
      </c>
      <c r="K880" s="54" t="n">
        <v>0</v>
      </c>
      <c r="L880" s="54" t="n">
        <v>0</v>
      </c>
      <c r="M880" s="54" t="n">
        <v>-0.0599999987</v>
      </c>
      <c r="N880" s="54" t="n">
        <v>0.0549999997</v>
      </c>
      <c r="O880" s="54" t="n">
        <v>0.310000002</v>
      </c>
      <c r="P880" s="52" t="inlineStr">
        <is>
          <t>Phong</t>
        </is>
      </c>
      <c r="Q880" s="52" t="inlineStr">
        <is>
          <t>Glass</t>
        </is>
      </c>
      <c r="R880" s="54" t="n">
        <v>0.1</v>
      </c>
      <c r="S880" s="54" t="n">
        <v>0</v>
      </c>
      <c r="T880" s="54" t="n">
        <v>0.62</v>
      </c>
      <c r="U880" s="54" t="n">
        <v>0.1</v>
      </c>
      <c r="V880" s="52" t="inlineStr">
        <is>
          <t>No</t>
        </is>
      </c>
      <c r="W880" s="52" t="inlineStr">
        <is>
          <t>Yes</t>
        </is>
      </c>
      <c r="X880" s="52" t="inlineStr">
        <is>
          <t>-</t>
        </is>
      </c>
      <c r="Y880" s="52" t="inlineStr">
        <is>
          <t>Reflectance sensor (lights when on the line)</t>
        </is>
      </c>
    </row>
    <row r="881" outlineLevel="1">
      <c r="A881" s="52" t="inlineStr">
        <is>
          <t>ROV-20</t>
        </is>
      </c>
      <c r="B881" s="52" t="inlineStr">
        <is>
          <t>Target Rover</t>
        </is>
      </c>
      <c r="C881" s="59" t="inlineStr">
        <is>
          <t>Sphere</t>
        </is>
      </c>
      <c r="D881" s="57" t="inlineStr">
        <is>
          <t>IR sensor</t>
        </is>
      </c>
      <c r="E881" s="52" t="inlineStr">
        <is>
          <t>ROV-00</t>
        </is>
      </c>
      <c r="F881" s="52" t="n">
        <v>1</v>
      </c>
      <c r="G881" s="54" t="n">
        <v>0.0250000004</v>
      </c>
      <c r="H881" s="54" t="n">
        <v>0.0250000004</v>
      </c>
      <c r="I881" s="54" t="n">
        <v>0.0250000004</v>
      </c>
      <c r="J881" s="54" t="n">
        <v>0</v>
      </c>
      <c r="K881" s="54" t="n">
        <v>0</v>
      </c>
      <c r="L881" s="54" t="n">
        <v>0</v>
      </c>
      <c r="M881" s="54" t="n">
        <v>0</v>
      </c>
      <c r="N881" s="54" t="n">
        <v>0.0549999997</v>
      </c>
      <c r="O881" s="54" t="n">
        <v>0.310000002</v>
      </c>
      <c r="P881" s="52" t="inlineStr">
        <is>
          <t>Phong</t>
        </is>
      </c>
      <c r="Q881" s="52" t="inlineStr">
        <is>
          <t>Glass</t>
        </is>
      </c>
      <c r="R881" s="54" t="n">
        <v>0.1</v>
      </c>
      <c r="S881" s="54" t="n">
        <v>0</v>
      </c>
      <c r="T881" s="54" t="n">
        <v>0.62</v>
      </c>
      <c r="U881" s="54" t="n">
        <v>0.1</v>
      </c>
      <c r="V881" s="52" t="inlineStr">
        <is>
          <t>No</t>
        </is>
      </c>
      <c r="W881" s="52" t="inlineStr">
        <is>
          <t>Yes</t>
        </is>
      </c>
      <c r="X881" s="52" t="inlineStr">
        <is>
          <t>-</t>
        </is>
      </c>
      <c r="Y881" s="52" t="inlineStr">
        <is>
          <t>Reflectance sensor (lights when on the line)</t>
        </is>
      </c>
    </row>
    <row r="882" outlineLevel="1">
      <c r="A882" s="52" t="inlineStr">
        <is>
          <t>ROV-21</t>
        </is>
      </c>
      <c r="B882" s="52" t="inlineStr">
        <is>
          <t>Target Rover</t>
        </is>
      </c>
      <c r="C882" s="59" t="inlineStr">
        <is>
          <t>Sphere</t>
        </is>
      </c>
      <c r="D882" s="57" t="inlineStr">
        <is>
          <t>IR sensor</t>
        </is>
      </c>
      <c r="E882" s="52" t="inlineStr">
        <is>
          <t>ROV-00</t>
        </is>
      </c>
      <c r="F882" s="52" t="n">
        <v>1</v>
      </c>
      <c r="G882" s="54" t="n">
        <v>0.0250000004</v>
      </c>
      <c r="H882" s="54" t="n">
        <v>0.0250000004</v>
      </c>
      <c r="I882" s="54" t="n">
        <v>0.0250000004</v>
      </c>
      <c r="J882" s="54" t="n">
        <v>0</v>
      </c>
      <c r="K882" s="54" t="n">
        <v>0</v>
      </c>
      <c r="L882" s="54" t="n">
        <v>0</v>
      </c>
      <c r="M882" s="54" t="n">
        <v>0.0599999949</v>
      </c>
      <c r="N882" s="54" t="n">
        <v>0.0549999997</v>
      </c>
      <c r="O882" s="54" t="n">
        <v>0.310000002</v>
      </c>
      <c r="P882" s="52" t="inlineStr">
        <is>
          <t>Phong</t>
        </is>
      </c>
      <c r="Q882" s="52" t="inlineStr">
        <is>
          <t>Glass</t>
        </is>
      </c>
      <c r="R882" s="54" t="n">
        <v>0.1</v>
      </c>
      <c r="S882" s="54" t="n">
        <v>0</v>
      </c>
      <c r="T882" s="54" t="n">
        <v>0.62</v>
      </c>
      <c r="U882" s="54" t="n">
        <v>0.1</v>
      </c>
      <c r="V882" s="52" t="inlineStr">
        <is>
          <t>No</t>
        </is>
      </c>
      <c r="W882" s="52" t="inlineStr">
        <is>
          <t>Yes</t>
        </is>
      </c>
      <c r="X882" s="52" t="inlineStr">
        <is>
          <t>-</t>
        </is>
      </c>
      <c r="Y882" s="52" t="inlineStr">
        <is>
          <t>Reflectance sensor (lights when on the line)</t>
        </is>
      </c>
    </row>
    <row r="883" outlineLevel="1">
      <c r="A883" s="52" t="inlineStr">
        <is>
          <t>ROV-22</t>
        </is>
      </c>
      <c r="B883" s="52" t="inlineStr">
        <is>
          <t>Target Rover</t>
        </is>
      </c>
      <c r="C883" s="59" t="inlineStr">
        <is>
          <t>Sphere</t>
        </is>
      </c>
      <c r="D883" s="57" t="inlineStr">
        <is>
          <t>IR sensor</t>
        </is>
      </c>
      <c r="E883" s="52" t="inlineStr">
        <is>
          <t>ROV-00</t>
        </is>
      </c>
      <c r="F883" s="52" t="n">
        <v>1</v>
      </c>
      <c r="G883" s="54" t="n">
        <v>0.0250000004</v>
      </c>
      <c r="H883" s="54" t="n">
        <v>0.0250000004</v>
      </c>
      <c r="I883" s="54" t="n">
        <v>0.0250000004</v>
      </c>
      <c r="J883" s="54" t="n">
        <v>0</v>
      </c>
      <c r="K883" s="54" t="n">
        <v>0</v>
      </c>
      <c r="L883" s="54" t="n">
        <v>0</v>
      </c>
      <c r="M883" s="54" t="n">
        <v>0.119999997</v>
      </c>
      <c r="N883" s="54" t="n">
        <v>0.0549999997</v>
      </c>
      <c r="O883" s="54" t="n">
        <v>0.310000002</v>
      </c>
      <c r="P883" s="52" t="inlineStr">
        <is>
          <t>Phong</t>
        </is>
      </c>
      <c r="Q883" s="52" t="inlineStr">
        <is>
          <t>Glass</t>
        </is>
      </c>
      <c r="R883" s="54" t="n">
        <v>0.1</v>
      </c>
      <c r="S883" s="54" t="n">
        <v>0</v>
      </c>
      <c r="T883" s="54" t="n">
        <v>0.62</v>
      </c>
      <c r="U883" s="54" t="n">
        <v>0.1</v>
      </c>
      <c r="V883" s="52" t="inlineStr">
        <is>
          <t>No</t>
        </is>
      </c>
      <c r="W883" s="52" t="inlineStr">
        <is>
          <t>Yes</t>
        </is>
      </c>
      <c r="X883" s="52" t="inlineStr">
        <is>
          <t>-</t>
        </is>
      </c>
      <c r="Y883" s="52" t="inlineStr">
        <is>
          <t>Reflectance sensor (lights when on the line)</t>
        </is>
      </c>
    </row>
    <row r="884" outlineLevel="1">
      <c r="A884" s="52" t="inlineStr">
        <is>
          <t>ROV-23</t>
        </is>
      </c>
      <c r="B884" s="52" t="inlineStr">
        <is>
          <t>Target Rover</t>
        </is>
      </c>
      <c r="C884" s="58" t="inlineStr">
        <is>
          <t>Cylinder</t>
        </is>
      </c>
      <c r="D884" s="57" t="inlineStr">
        <is>
          <t>Sensor mast</t>
        </is>
      </c>
      <c r="E884" s="52" t="inlineStr">
        <is>
          <t>ROV-00</t>
        </is>
      </c>
      <c r="F884" s="52" t="n">
        <v>1</v>
      </c>
      <c r="G884" s="54" t="n">
        <v>0.0250000004</v>
      </c>
      <c r="H884" s="54" t="n">
        <v>0.0250000004</v>
      </c>
      <c r="I884" s="54" t="n">
        <v>0.159999996</v>
      </c>
      <c r="J884" s="54" t="n">
        <v>90</v>
      </c>
      <c r="K884" s="54" t="n">
        <v>0</v>
      </c>
      <c r="L884" s="54" t="n">
        <v>0</v>
      </c>
      <c r="M884" s="54" t="n">
        <v>0.07999999820000001</v>
      </c>
      <c r="N884" s="54" t="n">
        <v>0.370000005</v>
      </c>
      <c r="O884" s="54" t="n">
        <v>0.100000001</v>
      </c>
      <c r="P884" s="52" t="inlineStr">
        <is>
          <t>Phong</t>
        </is>
      </c>
      <c r="Q884" s="52" t="inlineStr">
        <is>
          <t>Metal</t>
        </is>
      </c>
      <c r="R884" s="54" t="n">
        <v>0.3</v>
      </c>
      <c r="S884" s="54" t="n">
        <v>0.9</v>
      </c>
      <c r="T884" s="54" t="n">
        <v>0.52</v>
      </c>
      <c r="U884" s="54" t="n">
        <v>0</v>
      </c>
      <c r="V884" s="52" t="inlineStr">
        <is>
          <t>No</t>
        </is>
      </c>
      <c r="W884" s="52" t="inlineStr">
        <is>
          <t>Yes</t>
        </is>
      </c>
      <c r="X884" s="52" t="inlineStr">
        <is>
          <t>-</t>
        </is>
      </c>
      <c r="Y884" s="52" t="inlineStr">
        <is>
          <t>Mast</t>
        </is>
      </c>
    </row>
    <row r="885" outlineLevel="1">
      <c r="A885" s="52" t="inlineStr">
        <is>
          <t>ROV-24</t>
        </is>
      </c>
      <c r="B885" s="52" t="inlineStr">
        <is>
          <t>Target Rover</t>
        </is>
      </c>
      <c r="C885" s="53" t="inlineStr">
        <is>
          <t>Group</t>
        </is>
      </c>
      <c r="D885" s="57" t="inlineStr">
        <is>
          <t>Scanner pivot</t>
        </is>
      </c>
      <c r="E885" s="52" t="inlineStr">
        <is>
          <t>ROV-00</t>
        </is>
      </c>
      <c r="F885" s="52" t="n">
        <v>1</v>
      </c>
      <c r="G885" s="54" t="n">
        <v>1</v>
      </c>
      <c r="H885" s="54" t="n">
        <v>1</v>
      </c>
      <c r="I885" s="54" t="n">
        <v>1</v>
      </c>
      <c r="J885" s="54" t="n">
        <v>0</v>
      </c>
      <c r="K885" s="54" t="n">
        <v>0</v>
      </c>
      <c r="L885" s="54" t="n">
        <v>0</v>
      </c>
      <c r="M885" s="54" t="n">
        <v>0.07999999820000001</v>
      </c>
      <c r="N885" s="54" t="n">
        <v>0.460000008</v>
      </c>
      <c r="O885" s="54" t="n">
        <v>0.100000001</v>
      </c>
      <c r="P885" s="52" t="inlineStr">
        <is>
          <t>-</t>
        </is>
      </c>
      <c r="Q885" s="52" t="inlineStr">
        <is>
          <t>Plain</t>
        </is>
      </c>
      <c r="R885" s="54" t="n">
        <v>0.5</v>
      </c>
      <c r="S885" s="54" t="n">
        <v>0</v>
      </c>
      <c r="T885" s="54" t="n">
        <v>0.2</v>
      </c>
      <c r="U885" s="54" t="n">
        <v>0</v>
      </c>
      <c r="V885" s="52" t="inlineStr">
        <is>
          <t>No</t>
        </is>
      </c>
      <c r="W885" s="52" t="inlineStr">
        <is>
          <t>Yes</t>
        </is>
      </c>
      <c r="X885" s="52" t="inlineStr">
        <is>
          <t>Yaw rotates continuously</t>
        </is>
      </c>
      <c r="Y885" s="52" t="inlineStr">
        <is>
          <t>Rotating scanner mount</t>
        </is>
      </c>
    </row>
    <row r="886" outlineLevel="1">
      <c r="A886" s="52" t="inlineStr">
        <is>
          <t>ROV-25</t>
        </is>
      </c>
      <c r="B886" s="52" t="inlineStr">
        <is>
          <t>Target Rover</t>
        </is>
      </c>
      <c r="C886" s="59" t="inlineStr">
        <is>
          <t>Sphere</t>
        </is>
      </c>
      <c r="D886" s="60" t="inlineStr">
        <is>
          <t>Scanner head</t>
        </is>
      </c>
      <c r="E886" s="52" t="inlineStr">
        <is>
          <t>ROV-24</t>
        </is>
      </c>
      <c r="F886" s="52" t="n">
        <v>2</v>
      </c>
      <c r="G886" s="54" t="n">
        <v>0.0700000003</v>
      </c>
      <c r="H886" s="54" t="n">
        <v>0.0700000003</v>
      </c>
      <c r="I886" s="54" t="n">
        <v>0.0700000003</v>
      </c>
      <c r="J886" s="54" t="n">
        <v>0</v>
      </c>
      <c r="K886" s="54" t="n">
        <v>0</v>
      </c>
      <c r="L886" s="54" t="n">
        <v>0</v>
      </c>
      <c r="M886" s="54" t="n">
        <v>0</v>
      </c>
      <c r="N886" s="54" t="n">
        <v>0</v>
      </c>
      <c r="O886" s="54" t="n">
        <v>0</v>
      </c>
      <c r="P886" s="52" t="inlineStr">
        <is>
          <t>Phong</t>
        </is>
      </c>
      <c r="Q886" s="52" t="inlineStr">
        <is>
          <t>Glass</t>
        </is>
      </c>
      <c r="R886" s="54" t="n">
        <v>0.08</v>
      </c>
      <c r="S886" s="54" t="n">
        <v>0</v>
      </c>
      <c r="T886" s="54" t="n">
        <v>0.6</v>
      </c>
      <c r="U886" s="54" t="n">
        <v>0</v>
      </c>
      <c r="V886" s="52" t="inlineStr">
        <is>
          <t>No</t>
        </is>
      </c>
      <c r="W886" s="52" t="inlineStr">
        <is>
          <t>Yes</t>
        </is>
      </c>
      <c r="X886" s="52" t="inlineStr">
        <is>
          <t>-</t>
        </is>
      </c>
      <c r="Y886" s="52" t="inlineStr">
        <is>
          <t>Acoustic/RF sensor that hears the UAV</t>
        </is>
      </c>
    </row>
    <row r="887" outlineLevel="1">
      <c r="A887" s="52" t="inlineStr">
        <is>
          <t>ROV-26</t>
        </is>
      </c>
      <c r="B887" s="52" t="inlineStr">
        <is>
          <t>Target Rover</t>
        </is>
      </c>
      <c r="C887" s="63" t="inlineStr">
        <is>
          <t>Cube</t>
        </is>
      </c>
      <c r="D887" s="60" t="inlineStr">
        <is>
          <t>Scanner window</t>
        </is>
      </c>
      <c r="E887" s="52" t="inlineStr">
        <is>
          <t>ROV-24</t>
        </is>
      </c>
      <c r="F887" s="52" t="n">
        <v>2</v>
      </c>
      <c r="G887" s="54" t="n">
        <v>0.0500000007</v>
      </c>
      <c r="H887" s="54" t="n">
        <v>0.0299999993</v>
      </c>
      <c r="I887" s="54" t="n">
        <v>0.0199999996</v>
      </c>
      <c r="J887" s="54" t="n">
        <v>0</v>
      </c>
      <c r="K887" s="54" t="n">
        <v>0</v>
      </c>
      <c r="L887" s="54" t="n">
        <v>0</v>
      </c>
      <c r="M887" s="54" t="n">
        <v>0</v>
      </c>
      <c r="N887" s="54" t="n">
        <v>0</v>
      </c>
      <c r="O887" s="54" t="n">
        <v>0.0350000001</v>
      </c>
      <c r="P887" s="52" t="inlineStr">
        <is>
          <t>Phong</t>
        </is>
      </c>
      <c r="Q887" s="52" t="inlineStr">
        <is>
          <t>Glass</t>
        </is>
      </c>
      <c r="R887" s="54" t="n">
        <v>0.08</v>
      </c>
      <c r="S887" s="54" t="n">
        <v>0</v>
      </c>
      <c r="T887" s="54" t="n">
        <v>0.6</v>
      </c>
      <c r="U887" s="54" t="n">
        <v>0</v>
      </c>
      <c r="V887" s="52" t="inlineStr">
        <is>
          <t>No</t>
        </is>
      </c>
      <c r="W887" s="52" t="inlineStr">
        <is>
          <t>Yes</t>
        </is>
      </c>
      <c r="X887" s="52" t="inlineStr">
        <is>
          <t>-</t>
        </is>
      </c>
      <c r="Y887" s="52" t="inlineStr">
        <is>
          <t>Sensor aperture</t>
        </is>
      </c>
    </row>
    <row r="888" outlineLevel="1">
      <c r="A888" s="52" t="inlineStr">
        <is>
          <t>ROV-27</t>
        </is>
      </c>
      <c r="B888" s="52" t="inlineStr">
        <is>
          <t>Target Rover</t>
        </is>
      </c>
      <c r="C888" s="58" t="inlineStr">
        <is>
          <t>Cylinder</t>
        </is>
      </c>
      <c r="D888" s="57" t="inlineStr">
        <is>
          <t>Whip antenna</t>
        </is>
      </c>
      <c r="E888" s="52" t="inlineStr">
        <is>
          <t>ROV-00</t>
        </is>
      </c>
      <c r="F888" s="52" t="n">
        <v>1</v>
      </c>
      <c r="G888" s="54" t="n">
        <v>0.0120000001</v>
      </c>
      <c r="H888" s="54" t="n">
        <v>0.0120000001</v>
      </c>
      <c r="I888" s="54" t="n">
        <v>0.300000012</v>
      </c>
      <c r="J888" s="54" t="n">
        <v>90</v>
      </c>
      <c r="K888" s="54" t="n">
        <v>0</v>
      </c>
      <c r="L888" s="54" t="n">
        <v>0</v>
      </c>
      <c r="M888" s="54" t="n">
        <v>-0.129999995</v>
      </c>
      <c r="N888" s="54" t="n">
        <v>0.439999998</v>
      </c>
      <c r="O888" s="54" t="n">
        <v>-0.200000003</v>
      </c>
      <c r="P888" s="52" t="inlineStr">
        <is>
          <t>Phong</t>
        </is>
      </c>
      <c r="Q888" s="52" t="inlineStr">
        <is>
          <t>Metal</t>
        </is>
      </c>
      <c r="R888" s="54" t="n">
        <v>0.3</v>
      </c>
      <c r="S888" s="54" t="n">
        <v>0.9</v>
      </c>
      <c r="T888" s="54" t="n">
        <v>0.52</v>
      </c>
      <c r="U888" s="54" t="n">
        <v>0</v>
      </c>
      <c r="V888" s="52" t="inlineStr">
        <is>
          <t>No</t>
        </is>
      </c>
      <c r="W888" s="52" t="inlineStr">
        <is>
          <t>Yes</t>
        </is>
      </c>
      <c r="X888" s="52" t="inlineStr">
        <is>
          <t>-</t>
        </is>
      </c>
      <c r="Y888" s="52" t="inlineStr">
        <is>
          <t>Radio antenna</t>
        </is>
      </c>
    </row>
    <row r="889">
      <c r="A889" s="52" t="inlineStr">
        <is>
          <t>UAV-00</t>
        </is>
      </c>
      <c r="B889" s="52" t="inlineStr">
        <is>
          <t>Autonomous UAV</t>
        </is>
      </c>
      <c r="C889" s="53" t="inlineStr">
        <is>
          <t>Group</t>
        </is>
      </c>
      <c r="D889" s="52" t="inlineStr">
        <is>
          <t>Autonomous UAV</t>
        </is>
      </c>
      <c r="E889" s="52" t="inlineStr">
        <is>
          <t>World</t>
        </is>
      </c>
      <c r="F889" s="52" t="n">
        <v>0</v>
      </c>
      <c r="G889" s="54" t="n">
        <v>1</v>
      </c>
      <c r="H889" s="54" t="n">
        <v>1</v>
      </c>
      <c r="I889" s="54" t="n">
        <v>1</v>
      </c>
      <c r="J889" s="54" t="n">
        <v>0</v>
      </c>
      <c r="K889" s="54" t="n">
        <v>180</v>
      </c>
      <c r="L889" s="54" t="n">
        <v>0</v>
      </c>
      <c r="M889" s="54" t="n">
        <v>0</v>
      </c>
      <c r="N889" s="54" t="n">
        <v>5.5</v>
      </c>
      <c r="O889" s="54" t="n">
        <v>11</v>
      </c>
      <c r="P889" s="52" t="inlineStr">
        <is>
          <t>-</t>
        </is>
      </c>
      <c r="Q889" s="52" t="inlineStr">
        <is>
          <t>Plain</t>
        </is>
      </c>
      <c r="R889" s="54" t="n">
        <v>0.5</v>
      </c>
      <c r="S889" s="54" t="n">
        <v>0</v>
      </c>
      <c r="T889" s="54" t="n">
        <v>0.2</v>
      </c>
      <c r="U889" s="54" t="n">
        <v>0</v>
      </c>
      <c r="V889" s="52" t="inlineStr">
        <is>
          <t>No</t>
        </is>
      </c>
      <c r="W889" s="52" t="inlineStr">
        <is>
          <t>Yes</t>
        </is>
      </c>
      <c r="X889" s="52" t="inlineStr">
        <is>
          <t>Position/attitude from the pursuit controller</t>
        </is>
      </c>
      <c r="Y889" s="52" t="inlineStr">
        <is>
          <t>Patrol quadcopter</t>
        </is>
      </c>
    </row>
    <row r="890" outlineLevel="1">
      <c r="A890" s="52" t="inlineStr">
        <is>
          <t>UAV-01</t>
        </is>
      </c>
      <c r="B890" s="52" t="inlineStr">
        <is>
          <t>Autonomous UAV</t>
        </is>
      </c>
      <c r="C890" s="63" t="inlineStr">
        <is>
          <t>Cube</t>
        </is>
      </c>
      <c r="D890" s="57" t="inlineStr">
        <is>
          <t>Fuselage</t>
        </is>
      </c>
      <c r="E890" s="52" t="inlineStr">
        <is>
          <t>UAV-00</t>
        </is>
      </c>
      <c r="F890" s="52" t="n">
        <v>1</v>
      </c>
      <c r="G890" s="54" t="n">
        <v>0.159999996</v>
      </c>
      <c r="H890" s="54" t="n">
        <v>0.0700000003</v>
      </c>
      <c r="I890" s="54" t="n">
        <v>0.25999999</v>
      </c>
      <c r="J890" s="54" t="n">
        <v>0</v>
      </c>
      <c r="K890" s="54" t="n">
        <v>0</v>
      </c>
      <c r="L890" s="54" t="n">
        <v>0</v>
      </c>
      <c r="M890" s="54" t="n">
        <v>0</v>
      </c>
      <c r="N890" s="54" t="n">
        <v>0</v>
      </c>
      <c r="O890" s="54" t="n">
        <v>0</v>
      </c>
      <c r="P890" s="52" t="inlineStr">
        <is>
          <t>Phong</t>
        </is>
      </c>
      <c r="Q890" s="52" t="inlineStr">
        <is>
          <t>Plain</t>
        </is>
      </c>
      <c r="R890" s="54" t="n">
        <v>0.35</v>
      </c>
      <c r="S890" s="54" t="n">
        <v>0.1</v>
      </c>
      <c r="T890" s="54" t="n">
        <v>0.4</v>
      </c>
      <c r="U890" s="54" t="n">
        <v>0</v>
      </c>
      <c r="V890" s="52" t="inlineStr">
        <is>
          <t>No</t>
        </is>
      </c>
      <c r="W890" s="52" t="inlineStr">
        <is>
          <t>Yes</t>
        </is>
      </c>
      <c r="X890" s="52" t="inlineStr">
        <is>
          <t>-</t>
        </is>
      </c>
      <c r="Y890" s="52" t="inlineStr">
        <is>
          <t>Frame centre plate</t>
        </is>
      </c>
    </row>
    <row r="891" outlineLevel="1">
      <c r="A891" s="52" t="inlineStr">
        <is>
          <t>UAV-02</t>
        </is>
      </c>
      <c r="B891" s="52" t="inlineStr">
        <is>
          <t>Autonomous UAV</t>
        </is>
      </c>
      <c r="C891" s="59" t="inlineStr">
        <is>
          <t>Sphere</t>
        </is>
      </c>
      <c r="D891" s="57" t="inlineStr">
        <is>
          <t>Canopy</t>
        </is>
      </c>
      <c r="E891" s="52" t="inlineStr">
        <is>
          <t>UAV-00</t>
        </is>
      </c>
      <c r="F891" s="52" t="n">
        <v>1</v>
      </c>
      <c r="G891" s="54" t="n">
        <v>0.150000006</v>
      </c>
      <c r="H891" s="54" t="n">
        <v>0.07999999820000001</v>
      </c>
      <c r="I891" s="54" t="n">
        <v>0.219999999</v>
      </c>
      <c r="J891" s="54" t="n">
        <v>0</v>
      </c>
      <c r="K891" s="54" t="n">
        <v>0</v>
      </c>
      <c r="L891" s="54" t="n">
        <v>0</v>
      </c>
      <c r="M891" s="54" t="n">
        <v>0</v>
      </c>
      <c r="N891" s="54" t="n">
        <v>0.0399999991</v>
      </c>
      <c r="O891" s="54" t="n">
        <v>0.009999999779999999</v>
      </c>
      <c r="P891" s="52" t="inlineStr">
        <is>
          <t>Phong</t>
        </is>
      </c>
      <c r="Q891" s="52" t="inlineStr">
        <is>
          <t>Paint</t>
        </is>
      </c>
      <c r="R891" s="54" t="n">
        <v>0.3</v>
      </c>
      <c r="S891" s="54" t="n">
        <v>0.2</v>
      </c>
      <c r="T891" s="54" t="n">
        <v>0.42</v>
      </c>
      <c r="U891" s="54" t="n">
        <v>0</v>
      </c>
      <c r="V891" s="52" t="inlineStr">
        <is>
          <t>No</t>
        </is>
      </c>
      <c r="W891" s="52" t="inlineStr">
        <is>
          <t>Yes</t>
        </is>
      </c>
      <c r="X891" s="52" t="inlineStr">
        <is>
          <t>-</t>
        </is>
      </c>
      <c r="Y891" s="52" t="inlineStr">
        <is>
          <t>Aerodynamic cover</t>
        </is>
      </c>
    </row>
    <row r="892" outlineLevel="1">
      <c r="A892" s="52" t="inlineStr">
        <is>
          <t>UAV-03</t>
        </is>
      </c>
      <c r="B892" s="52" t="inlineStr">
        <is>
          <t>Autonomous UAV</t>
        </is>
      </c>
      <c r="C892" s="63" t="inlineStr">
        <is>
          <t>Cube</t>
        </is>
      </c>
      <c r="D892" s="57" t="inlineStr">
        <is>
          <t>Battery</t>
        </is>
      </c>
      <c r="E892" s="52" t="inlineStr">
        <is>
          <t>UAV-00</t>
        </is>
      </c>
      <c r="F892" s="52" t="n">
        <v>1</v>
      </c>
      <c r="G892" s="54" t="n">
        <v>0.100000001</v>
      </c>
      <c r="H892" s="54" t="n">
        <v>0.0399999991</v>
      </c>
      <c r="I892" s="54" t="n">
        <v>0.159999996</v>
      </c>
      <c r="J892" s="54" t="n">
        <v>0</v>
      </c>
      <c r="K892" s="54" t="n">
        <v>0</v>
      </c>
      <c r="L892" s="54" t="n">
        <v>0</v>
      </c>
      <c r="M892" s="54" t="n">
        <v>0</v>
      </c>
      <c r="N892" s="54" t="n">
        <v>-0.0549999997</v>
      </c>
      <c r="O892" s="54" t="n">
        <v>-0.0199999996</v>
      </c>
      <c r="P892" s="52" t="inlineStr">
        <is>
          <t>Phong</t>
        </is>
      </c>
      <c r="Q892" s="52" t="inlineStr">
        <is>
          <t>Plain</t>
        </is>
      </c>
      <c r="R892" s="54" t="n">
        <v>0.5</v>
      </c>
      <c r="S892" s="54" t="n">
        <v>0</v>
      </c>
      <c r="T892" s="54" t="n">
        <v>0.62</v>
      </c>
      <c r="U892" s="54" t="n">
        <v>0</v>
      </c>
      <c r="V892" s="52" t="inlineStr">
        <is>
          <t>No</t>
        </is>
      </c>
      <c r="W892" s="52" t="inlineStr">
        <is>
          <t>Yes</t>
        </is>
      </c>
      <c r="X892" s="52" t="inlineStr">
        <is>
          <t>-</t>
        </is>
      </c>
      <c r="Y892" s="52" t="inlineStr">
        <is>
          <t>LiPo pack</t>
        </is>
      </c>
    </row>
    <row r="893" outlineLevel="1">
      <c r="A893" s="52" t="inlineStr">
        <is>
          <t>UAV-04</t>
        </is>
      </c>
      <c r="B893" s="52" t="inlineStr">
        <is>
          <t>Autonomous UAV</t>
        </is>
      </c>
      <c r="C893" s="58" t="inlineStr">
        <is>
          <t>Cylinder</t>
        </is>
      </c>
      <c r="D893" s="57" t="inlineStr">
        <is>
          <t>GPS mast</t>
        </is>
      </c>
      <c r="E893" s="52" t="inlineStr">
        <is>
          <t>UAV-00</t>
        </is>
      </c>
      <c r="F893" s="52" t="n">
        <v>1</v>
      </c>
      <c r="G893" s="54" t="n">
        <v>0.00800000038</v>
      </c>
      <c r="H893" s="54" t="n">
        <v>0.00800000038</v>
      </c>
      <c r="I893" s="54" t="n">
        <v>0.0500000007</v>
      </c>
      <c r="J893" s="54" t="n">
        <v>90</v>
      </c>
      <c r="K893" s="54" t="n">
        <v>0</v>
      </c>
      <c r="L893" s="54" t="n">
        <v>0</v>
      </c>
      <c r="M893" s="54" t="n">
        <v>0</v>
      </c>
      <c r="N893" s="54" t="n">
        <v>0.0700000003</v>
      </c>
      <c r="O893" s="54" t="n">
        <v>-0.0700000003</v>
      </c>
      <c r="P893" s="52" t="inlineStr">
        <is>
          <t>Phong</t>
        </is>
      </c>
      <c r="Q893" s="52" t="inlineStr">
        <is>
          <t>Plain</t>
        </is>
      </c>
      <c r="R893" s="54" t="n">
        <v>0.35</v>
      </c>
      <c r="S893" s="54" t="n">
        <v>0.1</v>
      </c>
      <c r="T893" s="54" t="n">
        <v>0.4</v>
      </c>
      <c r="U893" s="54" t="n">
        <v>0</v>
      </c>
      <c r="V893" s="52" t="inlineStr">
        <is>
          <t>No</t>
        </is>
      </c>
      <c r="W893" s="52" t="inlineStr">
        <is>
          <t>Yes</t>
        </is>
      </c>
      <c r="X893" s="52" t="inlineStr">
        <is>
          <t>-</t>
        </is>
      </c>
      <c r="Y893" s="52" t="inlineStr">
        <is>
          <t>GPS support</t>
        </is>
      </c>
    </row>
    <row r="894" outlineLevel="1">
      <c r="A894" s="52" t="inlineStr">
        <is>
          <t>UAV-05</t>
        </is>
      </c>
      <c r="B894" s="52" t="inlineStr">
        <is>
          <t>Autonomous UAV</t>
        </is>
      </c>
      <c r="C894" s="58" t="inlineStr">
        <is>
          <t>Cylinder</t>
        </is>
      </c>
      <c r="D894" s="57" t="inlineStr">
        <is>
          <t>GPS puck</t>
        </is>
      </c>
      <c r="E894" s="52" t="inlineStr">
        <is>
          <t>UAV-00</t>
        </is>
      </c>
      <c r="F894" s="52" t="n">
        <v>1</v>
      </c>
      <c r="G894" s="54" t="n">
        <v>0.0500000007</v>
      </c>
      <c r="H894" s="54" t="n">
        <v>0.0500000007</v>
      </c>
      <c r="I894" s="54" t="n">
        <v>0.0120000001</v>
      </c>
      <c r="J894" s="54" t="n">
        <v>90</v>
      </c>
      <c r="K894" s="54" t="n">
        <v>0</v>
      </c>
      <c r="L894" s="54" t="n">
        <v>0</v>
      </c>
      <c r="M894" s="54" t="n">
        <v>0</v>
      </c>
      <c r="N894" s="54" t="n">
        <v>0.0979999974</v>
      </c>
      <c r="O894" s="54" t="n">
        <v>-0.0700000003</v>
      </c>
      <c r="P894" s="52" t="inlineStr">
        <is>
          <t>Phong</t>
        </is>
      </c>
      <c r="Q894" s="52" t="inlineStr">
        <is>
          <t>Paint</t>
        </is>
      </c>
      <c r="R894" s="54" t="n">
        <v>0.3</v>
      </c>
      <c r="S894" s="54" t="n">
        <v>0.2</v>
      </c>
      <c r="T894" s="54" t="n">
        <v>0.42</v>
      </c>
      <c r="U894" s="54" t="n">
        <v>0</v>
      </c>
      <c r="V894" s="52" t="inlineStr">
        <is>
          <t>No</t>
        </is>
      </c>
      <c r="W894" s="52" t="inlineStr">
        <is>
          <t>Yes</t>
        </is>
      </c>
      <c r="X894" s="52" t="inlineStr">
        <is>
          <t>-</t>
        </is>
      </c>
      <c r="Y894" s="52" t="inlineStr">
        <is>
          <t>GPS receiver</t>
        </is>
      </c>
    </row>
    <row r="895" outlineLevel="1">
      <c r="A895" s="52" t="inlineStr">
        <is>
          <t>UAV-06</t>
        </is>
      </c>
      <c r="B895" s="52" t="inlineStr">
        <is>
          <t>Autonomous UAV</t>
        </is>
      </c>
      <c r="C895" s="63" t="inlineStr">
        <is>
          <t>Cube</t>
        </is>
      </c>
      <c r="D895" s="57" t="inlineStr">
        <is>
          <t>Arm Front-left</t>
        </is>
      </c>
      <c r="E895" s="52" t="inlineStr">
        <is>
          <t>UAV-00</t>
        </is>
      </c>
      <c r="F895" s="52" t="n">
        <v>1</v>
      </c>
      <c r="G895" s="54" t="n">
        <v>0.0250000004</v>
      </c>
      <c r="H895" s="54" t="n">
        <v>0.0179999992</v>
      </c>
      <c r="I895" s="54" t="n">
        <v>0.219999999</v>
      </c>
      <c r="J895" s="54" t="n">
        <v>0</v>
      </c>
      <c r="K895" s="54" t="n">
        <v>45</v>
      </c>
      <c r="L895" s="54" t="n">
        <v>0</v>
      </c>
      <c r="M895" s="54" t="n">
        <v>0.106066018</v>
      </c>
      <c r="N895" s="54" t="n">
        <v>0</v>
      </c>
      <c r="O895" s="54" t="n">
        <v>0.106066018</v>
      </c>
      <c r="P895" s="52" t="inlineStr">
        <is>
          <t>Phong</t>
        </is>
      </c>
      <c r="Q895" s="52" t="inlineStr">
        <is>
          <t>Plain</t>
        </is>
      </c>
      <c r="R895" s="54" t="n">
        <v>0.35</v>
      </c>
      <c r="S895" s="54" t="n">
        <v>0.1</v>
      </c>
      <c r="T895" s="54" t="n">
        <v>0.4</v>
      </c>
      <c r="U895" s="54" t="n">
        <v>0</v>
      </c>
      <c r="V895" s="52" t="inlineStr">
        <is>
          <t>No</t>
        </is>
      </c>
      <c r="W895" s="52" t="inlineStr">
        <is>
          <t>Yes</t>
        </is>
      </c>
      <c r="X895" s="52" t="inlineStr">
        <is>
          <t>-</t>
        </is>
      </c>
      <c r="Y895" s="52" t="inlineStr">
        <is>
          <t>Carbon arm</t>
        </is>
      </c>
    </row>
    <row r="896" outlineLevel="1">
      <c r="A896" s="52" t="inlineStr">
        <is>
          <t>UAV-07</t>
        </is>
      </c>
      <c r="B896" s="52" t="inlineStr">
        <is>
          <t>Autonomous UAV</t>
        </is>
      </c>
      <c r="C896" s="53" t="inlineStr">
        <is>
          <t>Group</t>
        </is>
      </c>
      <c r="D896" s="57" t="inlineStr">
        <is>
          <t>Motor mount Front-left</t>
        </is>
      </c>
      <c r="E896" s="52" t="inlineStr">
        <is>
          <t>UAV-00</t>
        </is>
      </c>
      <c r="F896" s="52" t="n">
        <v>1</v>
      </c>
      <c r="G896" s="54" t="n">
        <v>1</v>
      </c>
      <c r="H896" s="54" t="n">
        <v>1</v>
      </c>
      <c r="I896" s="54" t="n">
        <v>1</v>
      </c>
      <c r="J896" s="54" t="n">
        <v>0</v>
      </c>
      <c r="K896" s="54" t="n">
        <v>0</v>
      </c>
      <c r="L896" s="54" t="n">
        <v>0</v>
      </c>
      <c r="M896" s="54" t="n">
        <v>0.183847755</v>
      </c>
      <c r="N896" s="54" t="n">
        <v>0.0120000001</v>
      </c>
      <c r="O896" s="54" t="n">
        <v>0.183847755</v>
      </c>
      <c r="P896" s="52" t="inlineStr">
        <is>
          <t>-</t>
        </is>
      </c>
      <c r="Q896" s="52" t="inlineStr">
        <is>
          <t>Plain</t>
        </is>
      </c>
      <c r="R896" s="54" t="n">
        <v>0.5</v>
      </c>
      <c r="S896" s="54" t="n">
        <v>0</v>
      </c>
      <c r="T896" s="54" t="n">
        <v>0.2</v>
      </c>
      <c r="U896" s="54" t="n">
        <v>0</v>
      </c>
      <c r="V896" s="52" t="inlineStr">
        <is>
          <t>No</t>
        </is>
      </c>
      <c r="W896" s="52" t="inlineStr">
        <is>
          <t>Yes</t>
        </is>
      </c>
      <c r="X896" s="52" t="inlineStr">
        <is>
          <t>-</t>
        </is>
      </c>
      <c r="Y896" s="52" t="inlineStr">
        <is>
          <t>Arm tip</t>
        </is>
      </c>
    </row>
    <row r="897" outlineLevel="1">
      <c r="A897" s="52" t="inlineStr">
        <is>
          <t>UAV-08</t>
        </is>
      </c>
      <c r="B897" s="52" t="inlineStr">
        <is>
          <t>Autonomous UAV</t>
        </is>
      </c>
      <c r="C897" s="58" t="inlineStr">
        <is>
          <t>Cylinder</t>
        </is>
      </c>
      <c r="D897" s="60" t="inlineStr">
        <is>
          <t>Motor</t>
        </is>
      </c>
      <c r="E897" s="52" t="inlineStr">
        <is>
          <t>UAV-07</t>
        </is>
      </c>
      <c r="F897" s="52" t="n">
        <v>2</v>
      </c>
      <c r="G897" s="54" t="n">
        <v>0.0450000018</v>
      </c>
      <c r="H897" s="54" t="n">
        <v>0.0450000018</v>
      </c>
      <c r="I897" s="54" t="n">
        <v>0.0350000001</v>
      </c>
      <c r="J897" s="54" t="n">
        <v>90</v>
      </c>
      <c r="K897" s="54" t="n">
        <v>0</v>
      </c>
      <c r="L897" s="54" t="n">
        <v>0</v>
      </c>
      <c r="M897" s="54" t="n">
        <v>0</v>
      </c>
      <c r="N897" s="54" t="n">
        <v>0.0199999996</v>
      </c>
      <c r="O897" s="54" t="n">
        <v>0</v>
      </c>
      <c r="P897" s="52" t="inlineStr">
        <is>
          <t>Phong</t>
        </is>
      </c>
      <c r="Q897" s="52" t="inlineStr">
        <is>
          <t>Metal</t>
        </is>
      </c>
      <c r="R897" s="54" t="n">
        <v>0.3</v>
      </c>
      <c r="S897" s="54" t="n">
        <v>0.9</v>
      </c>
      <c r="T897" s="54" t="n">
        <v>0.86</v>
      </c>
      <c r="U897" s="54" t="n">
        <v>0</v>
      </c>
      <c r="V897" s="52" t="inlineStr">
        <is>
          <t>No</t>
        </is>
      </c>
      <c r="W897" s="52" t="inlineStr">
        <is>
          <t>Yes</t>
        </is>
      </c>
      <c r="X897" s="52" t="inlineStr">
        <is>
          <t>-</t>
        </is>
      </c>
      <c r="Y897" s="52" t="inlineStr">
        <is>
          <t>Brushless motor (hot)</t>
        </is>
      </c>
    </row>
    <row r="898" outlineLevel="1">
      <c r="A898" s="52" t="inlineStr">
        <is>
          <t>UAV-09</t>
        </is>
      </c>
      <c r="B898" s="52" t="inlineStr">
        <is>
          <t>Autonomous UAV</t>
        </is>
      </c>
      <c r="C898" s="53" t="inlineStr">
        <is>
          <t>Group</t>
        </is>
      </c>
      <c r="D898" s="60" t="inlineStr">
        <is>
          <t>Rotor</t>
        </is>
      </c>
      <c r="E898" s="52" t="inlineStr">
        <is>
          <t>UAV-07</t>
        </is>
      </c>
      <c r="F898" s="52" t="n">
        <v>2</v>
      </c>
      <c r="G898" s="54" t="n">
        <v>1</v>
      </c>
      <c r="H898" s="54" t="n">
        <v>1</v>
      </c>
      <c r="I898" s="54" t="n">
        <v>1</v>
      </c>
      <c r="J898" s="54" t="n">
        <v>0</v>
      </c>
      <c r="K898" s="54" t="n">
        <v>0</v>
      </c>
      <c r="L898" s="54" t="n">
        <v>0</v>
      </c>
      <c r="M898" s="54" t="n">
        <v>0</v>
      </c>
      <c r="N898" s="54" t="n">
        <v>0.0450000018</v>
      </c>
      <c r="O898" s="54" t="n">
        <v>0</v>
      </c>
      <c r="P898" s="52" t="inlineStr">
        <is>
          <t>-</t>
        </is>
      </c>
      <c r="Q898" s="52" t="inlineStr">
        <is>
          <t>Plain</t>
        </is>
      </c>
      <c r="R898" s="54" t="n">
        <v>0.5</v>
      </c>
      <c r="S898" s="54" t="n">
        <v>0</v>
      </c>
      <c r="T898" s="54" t="n">
        <v>0.2</v>
      </c>
      <c r="U898" s="54" t="n">
        <v>0</v>
      </c>
      <c r="V898" s="52" t="inlineStr">
        <is>
          <t>No</t>
        </is>
      </c>
      <c r="W898" s="52" t="inlineStr">
        <is>
          <t>Yes</t>
        </is>
      </c>
      <c r="X898" s="52" t="inlineStr">
        <is>
          <t>Yaw spins at ~40 rev/s (alternating direction)</t>
        </is>
      </c>
      <c r="Y898" s="52" t="inlineStr">
        <is>
          <t>Spinning rotor</t>
        </is>
      </c>
    </row>
    <row r="899" outlineLevel="1">
      <c r="A899" s="52" t="inlineStr">
        <is>
          <t>UAV-10</t>
        </is>
      </c>
      <c r="B899" s="52" t="inlineStr">
        <is>
          <t>Autonomous UAV</t>
        </is>
      </c>
      <c r="C899" s="59" t="inlineStr">
        <is>
          <t>Sphere</t>
        </is>
      </c>
      <c r="D899" s="62" t="inlineStr">
        <is>
          <t>Prop hub</t>
        </is>
      </c>
      <c r="E899" s="52" t="inlineStr">
        <is>
          <t>UAV-09</t>
        </is>
      </c>
      <c r="F899" s="52" t="n">
        <v>3</v>
      </c>
      <c r="G899" s="54" t="n">
        <v>0.0250000004</v>
      </c>
      <c r="H899" s="54" t="n">
        <v>0.0250000004</v>
      </c>
      <c r="I899" s="54" t="n">
        <v>0.0250000004</v>
      </c>
      <c r="J899" s="54" t="n">
        <v>0</v>
      </c>
      <c r="K899" s="54" t="n">
        <v>0</v>
      </c>
      <c r="L899" s="54" t="n">
        <v>0</v>
      </c>
      <c r="M899" s="54" t="n">
        <v>0</v>
      </c>
      <c r="N899" s="54" t="n">
        <v>0</v>
      </c>
      <c r="O899" s="54" t="n">
        <v>0</v>
      </c>
      <c r="P899" s="52" t="inlineStr">
        <is>
          <t>Phong</t>
        </is>
      </c>
      <c r="Q899" s="52" t="inlineStr">
        <is>
          <t>Metal</t>
        </is>
      </c>
      <c r="R899" s="54" t="n">
        <v>0.3</v>
      </c>
      <c r="S899" s="54" t="n">
        <v>0.9</v>
      </c>
      <c r="T899" s="54" t="n">
        <v>0.86</v>
      </c>
      <c r="U899" s="54" t="n">
        <v>0</v>
      </c>
      <c r="V899" s="52" t="inlineStr">
        <is>
          <t>No</t>
        </is>
      </c>
      <c r="W899" s="52" t="inlineStr">
        <is>
          <t>Yes</t>
        </is>
      </c>
      <c r="X899" s="52" t="inlineStr">
        <is>
          <t>-</t>
        </is>
      </c>
      <c r="Y899" s="52" t="inlineStr">
        <is>
          <t>Spinner</t>
        </is>
      </c>
    </row>
    <row r="900" outlineLevel="1">
      <c r="A900" s="52" t="inlineStr">
        <is>
          <t>UAV-11</t>
        </is>
      </c>
      <c r="B900" s="52" t="inlineStr">
        <is>
          <t>Autonomous UAV</t>
        </is>
      </c>
      <c r="C900" s="63" t="inlineStr">
        <is>
          <t>Cube</t>
        </is>
      </c>
      <c r="D900" s="62" t="inlineStr">
        <is>
          <t>Prop blade</t>
        </is>
      </c>
      <c r="E900" s="52" t="inlineStr">
        <is>
          <t>UAV-09</t>
        </is>
      </c>
      <c r="F900" s="52" t="n">
        <v>3</v>
      </c>
      <c r="G900" s="54" t="n">
        <v>0.200000003</v>
      </c>
      <c r="H900" s="54" t="n">
        <v>0.00400000019</v>
      </c>
      <c r="I900" s="54" t="n">
        <v>0.0179999992</v>
      </c>
      <c r="J900" s="54" t="n">
        <v>0</v>
      </c>
      <c r="K900" s="54" t="n">
        <v>0</v>
      </c>
      <c r="L900" s="54" t="n">
        <v>0</v>
      </c>
      <c r="M900" s="54" t="n">
        <v>0</v>
      </c>
      <c r="N900" s="54" t="n">
        <v>0</v>
      </c>
      <c r="O900" s="54" t="n">
        <v>0</v>
      </c>
      <c r="P900" s="52" t="inlineStr">
        <is>
          <t>Phong</t>
        </is>
      </c>
      <c r="Q900" s="52" t="inlineStr">
        <is>
          <t>Plain</t>
        </is>
      </c>
      <c r="R900" s="54" t="n">
        <v>0.4</v>
      </c>
      <c r="S900" s="54" t="n">
        <v>0</v>
      </c>
      <c r="T900" s="54" t="n">
        <v>0.3</v>
      </c>
      <c r="U900" s="54" t="n">
        <v>0</v>
      </c>
      <c r="V900" s="52" t="inlineStr">
        <is>
          <t>No</t>
        </is>
      </c>
      <c r="W900" s="52" t="inlineStr">
        <is>
          <t>Yes</t>
        </is>
      </c>
      <c r="X900" s="52" t="inlineStr">
        <is>
          <t>-</t>
        </is>
      </c>
      <c r="Y900" s="52" t="inlineStr">
        <is>
          <t>Two-blade propeller</t>
        </is>
      </c>
    </row>
    <row r="901" outlineLevel="1">
      <c r="A901" s="52" t="inlineStr">
        <is>
          <t>UAV-12</t>
        </is>
      </c>
      <c r="B901" s="52" t="inlineStr">
        <is>
          <t>Autonomous UAV</t>
        </is>
      </c>
      <c r="C901" s="58" t="inlineStr">
        <is>
          <t>Cylinder</t>
        </is>
      </c>
      <c r="D901" s="60" t="inlineStr">
        <is>
          <t>Rotor blur disc</t>
        </is>
      </c>
      <c r="E901" s="52" t="inlineStr">
        <is>
          <t>UAV-07</t>
        </is>
      </c>
      <c r="F901" s="52" t="n">
        <v>2</v>
      </c>
      <c r="G901" s="54" t="n">
        <v>0.204999998</v>
      </c>
      <c r="H901" s="54" t="n">
        <v>0.204999998</v>
      </c>
      <c r="I901" s="54" t="n">
        <v>0.00200000009</v>
      </c>
      <c r="J901" s="54" t="n">
        <v>90</v>
      </c>
      <c r="K901" s="54" t="n">
        <v>0</v>
      </c>
      <c r="L901" s="54" t="n">
        <v>0</v>
      </c>
      <c r="M901" s="54" t="n">
        <v>0</v>
      </c>
      <c r="N901" s="54" t="n">
        <v>0.0450000018</v>
      </c>
      <c r="O901" s="54" t="n">
        <v>0</v>
      </c>
      <c r="P901" s="52" t="inlineStr">
        <is>
          <t>Phong</t>
        </is>
      </c>
      <c r="Q901" s="52" t="inlineStr">
        <is>
          <t>Plain</t>
        </is>
      </c>
      <c r="R901" s="54" t="n">
        <v>0.5</v>
      </c>
      <c r="S901" s="54" t="n">
        <v>0</v>
      </c>
      <c r="T901" s="54" t="n">
        <v>0.3</v>
      </c>
      <c r="U901" s="54" t="n">
        <v>0</v>
      </c>
      <c r="V901" s="52" t="inlineStr">
        <is>
          <t>No</t>
        </is>
      </c>
      <c r="W901" s="52" t="inlineStr">
        <is>
          <t>Yes</t>
        </is>
      </c>
      <c r="X901" s="52" t="inlineStr">
        <is>
          <t>-</t>
        </is>
      </c>
      <c r="Y901" s="52" t="inlineStr">
        <is>
          <t>Translucent disc swept by the propeller</t>
        </is>
      </c>
    </row>
    <row r="902" outlineLevel="1">
      <c r="A902" s="52" t="inlineStr">
        <is>
          <t>UAV-13</t>
        </is>
      </c>
      <c r="B902" s="52" t="inlineStr">
        <is>
          <t>Autonomous UAV</t>
        </is>
      </c>
      <c r="C902" s="59" t="inlineStr">
        <is>
          <t>Sphere</t>
        </is>
      </c>
      <c r="D902" s="60" t="inlineStr">
        <is>
          <t>Nav LED</t>
        </is>
      </c>
      <c r="E902" s="52" t="inlineStr">
        <is>
          <t>UAV-07</t>
        </is>
      </c>
      <c r="F902" s="52" t="n">
        <v>2</v>
      </c>
      <c r="G902" s="54" t="n">
        <v>0.0179999992</v>
      </c>
      <c r="H902" s="54" t="n">
        <v>0.0179999992</v>
      </c>
      <c r="I902" s="54" t="n">
        <v>0.0179999992</v>
      </c>
      <c r="J902" s="54" t="n">
        <v>0</v>
      </c>
      <c r="K902" s="54" t="n">
        <v>0</v>
      </c>
      <c r="L902" s="54" t="n">
        <v>0</v>
      </c>
      <c r="M902" s="54" t="n">
        <v>0</v>
      </c>
      <c r="N902" s="54" t="n">
        <v>-0.0120000001</v>
      </c>
      <c r="O902" s="54" t="n">
        <v>0</v>
      </c>
      <c r="P902" s="52" t="inlineStr">
        <is>
          <t>Phong</t>
        </is>
      </c>
      <c r="Q902" s="52" t="inlineStr">
        <is>
          <t>Glass</t>
        </is>
      </c>
      <c r="R902" s="54" t="n">
        <v>0.1</v>
      </c>
      <c r="S902" s="54" t="n">
        <v>0</v>
      </c>
      <c r="T902" s="54" t="n">
        <v>0.55</v>
      </c>
      <c r="U902" s="54" t="n">
        <v>1</v>
      </c>
      <c r="V902" s="52" t="inlineStr">
        <is>
          <t>No</t>
        </is>
      </c>
      <c r="W902" s="52" t="inlineStr">
        <is>
          <t>Yes</t>
        </is>
      </c>
      <c r="X902" s="52" t="inlineStr">
        <is>
          <t>-</t>
        </is>
      </c>
      <c r="Y902" s="52" t="inlineStr">
        <is>
          <t>Navigation light</t>
        </is>
      </c>
    </row>
    <row r="903" outlineLevel="1">
      <c r="A903" s="52" t="inlineStr">
        <is>
          <t>UAV-14</t>
        </is>
      </c>
      <c r="B903" s="52" t="inlineStr">
        <is>
          <t>Autonomous UAV</t>
        </is>
      </c>
      <c r="C903" s="63" t="inlineStr">
        <is>
          <t>Cube</t>
        </is>
      </c>
      <c r="D903" s="57" t="inlineStr">
        <is>
          <t>Arm Front-right</t>
        </is>
      </c>
      <c r="E903" s="52" t="inlineStr">
        <is>
          <t>UAV-00</t>
        </is>
      </c>
      <c r="F903" s="52" t="n">
        <v>1</v>
      </c>
      <c r="G903" s="54" t="n">
        <v>0.0250000004</v>
      </c>
      <c r="H903" s="54" t="n">
        <v>0.0179999992</v>
      </c>
      <c r="I903" s="54" t="n">
        <v>0.219999999</v>
      </c>
      <c r="J903" s="54" t="n">
        <v>0</v>
      </c>
      <c r="K903" s="54" t="n">
        <v>-45</v>
      </c>
      <c r="L903" s="54" t="n">
        <v>0</v>
      </c>
      <c r="M903" s="54" t="n">
        <v>-0.106066018</v>
      </c>
      <c r="N903" s="54" t="n">
        <v>0</v>
      </c>
      <c r="O903" s="54" t="n">
        <v>0.106066018</v>
      </c>
      <c r="P903" s="52" t="inlineStr">
        <is>
          <t>Phong</t>
        </is>
      </c>
      <c r="Q903" s="52" t="inlineStr">
        <is>
          <t>Plain</t>
        </is>
      </c>
      <c r="R903" s="54" t="n">
        <v>0.35</v>
      </c>
      <c r="S903" s="54" t="n">
        <v>0.1</v>
      </c>
      <c r="T903" s="54" t="n">
        <v>0.4</v>
      </c>
      <c r="U903" s="54" t="n">
        <v>0</v>
      </c>
      <c r="V903" s="52" t="inlineStr">
        <is>
          <t>No</t>
        </is>
      </c>
      <c r="W903" s="52" t="inlineStr">
        <is>
          <t>Yes</t>
        </is>
      </c>
      <c r="X903" s="52" t="inlineStr">
        <is>
          <t>-</t>
        </is>
      </c>
      <c r="Y903" s="52" t="inlineStr">
        <is>
          <t>Carbon arm</t>
        </is>
      </c>
    </row>
    <row r="904" outlineLevel="1">
      <c r="A904" s="52" t="inlineStr">
        <is>
          <t>UAV-15</t>
        </is>
      </c>
      <c r="B904" s="52" t="inlineStr">
        <is>
          <t>Autonomous UAV</t>
        </is>
      </c>
      <c r="C904" s="53" t="inlineStr">
        <is>
          <t>Group</t>
        </is>
      </c>
      <c r="D904" s="57" t="inlineStr">
        <is>
          <t>Motor mount Front-right</t>
        </is>
      </c>
      <c r="E904" s="52" t="inlineStr">
        <is>
          <t>UAV-00</t>
        </is>
      </c>
      <c r="F904" s="52" t="n">
        <v>1</v>
      </c>
      <c r="G904" s="54" t="n">
        <v>1</v>
      </c>
      <c r="H904" s="54" t="n">
        <v>1</v>
      </c>
      <c r="I904" s="54" t="n">
        <v>1</v>
      </c>
      <c r="J904" s="54" t="n">
        <v>0</v>
      </c>
      <c r="K904" s="54" t="n">
        <v>0</v>
      </c>
      <c r="L904" s="54" t="n">
        <v>0</v>
      </c>
      <c r="M904" s="54" t="n">
        <v>-0.183847755</v>
      </c>
      <c r="N904" s="54" t="n">
        <v>0.0120000001</v>
      </c>
      <c r="O904" s="54" t="n">
        <v>0.183847755</v>
      </c>
      <c r="P904" s="52" t="inlineStr">
        <is>
          <t>-</t>
        </is>
      </c>
      <c r="Q904" s="52" t="inlineStr">
        <is>
          <t>Plain</t>
        </is>
      </c>
      <c r="R904" s="54" t="n">
        <v>0.5</v>
      </c>
      <c r="S904" s="54" t="n">
        <v>0</v>
      </c>
      <c r="T904" s="54" t="n">
        <v>0.2</v>
      </c>
      <c r="U904" s="54" t="n">
        <v>0</v>
      </c>
      <c r="V904" s="52" t="inlineStr">
        <is>
          <t>No</t>
        </is>
      </c>
      <c r="W904" s="52" t="inlineStr">
        <is>
          <t>Yes</t>
        </is>
      </c>
      <c r="X904" s="52" t="inlineStr">
        <is>
          <t>-</t>
        </is>
      </c>
      <c r="Y904" s="52" t="inlineStr">
        <is>
          <t>Arm tip</t>
        </is>
      </c>
    </row>
    <row r="905" outlineLevel="1">
      <c r="A905" s="52" t="inlineStr">
        <is>
          <t>UAV-16</t>
        </is>
      </c>
      <c r="B905" s="52" t="inlineStr">
        <is>
          <t>Autonomous UAV</t>
        </is>
      </c>
      <c r="C905" s="58" t="inlineStr">
        <is>
          <t>Cylinder</t>
        </is>
      </c>
      <c r="D905" s="60" t="inlineStr">
        <is>
          <t>Motor</t>
        </is>
      </c>
      <c r="E905" s="52" t="inlineStr">
        <is>
          <t>UAV-15</t>
        </is>
      </c>
      <c r="F905" s="52" t="n">
        <v>2</v>
      </c>
      <c r="G905" s="54" t="n">
        <v>0.0450000018</v>
      </c>
      <c r="H905" s="54" t="n">
        <v>0.0450000018</v>
      </c>
      <c r="I905" s="54" t="n">
        <v>0.0350000001</v>
      </c>
      <c r="J905" s="54" t="n">
        <v>90</v>
      </c>
      <c r="K905" s="54" t="n">
        <v>0</v>
      </c>
      <c r="L905" s="54" t="n">
        <v>0</v>
      </c>
      <c r="M905" s="54" t="n">
        <v>0</v>
      </c>
      <c r="N905" s="54" t="n">
        <v>0.0199999996</v>
      </c>
      <c r="O905" s="54" t="n">
        <v>0</v>
      </c>
      <c r="P905" s="52" t="inlineStr">
        <is>
          <t>Phong</t>
        </is>
      </c>
      <c r="Q905" s="52" t="inlineStr">
        <is>
          <t>Metal</t>
        </is>
      </c>
      <c r="R905" s="54" t="n">
        <v>0.3</v>
      </c>
      <c r="S905" s="54" t="n">
        <v>0.9</v>
      </c>
      <c r="T905" s="54" t="n">
        <v>0.86</v>
      </c>
      <c r="U905" s="54" t="n">
        <v>0</v>
      </c>
      <c r="V905" s="52" t="inlineStr">
        <is>
          <t>No</t>
        </is>
      </c>
      <c r="W905" s="52" t="inlineStr">
        <is>
          <t>Yes</t>
        </is>
      </c>
      <c r="X905" s="52" t="inlineStr">
        <is>
          <t>-</t>
        </is>
      </c>
      <c r="Y905" s="52" t="inlineStr">
        <is>
          <t>Brushless motor (hot)</t>
        </is>
      </c>
    </row>
    <row r="906" outlineLevel="1">
      <c r="A906" s="52" t="inlineStr">
        <is>
          <t>UAV-17</t>
        </is>
      </c>
      <c r="B906" s="52" t="inlineStr">
        <is>
          <t>Autonomous UAV</t>
        </is>
      </c>
      <c r="C906" s="53" t="inlineStr">
        <is>
          <t>Group</t>
        </is>
      </c>
      <c r="D906" s="60" t="inlineStr">
        <is>
          <t>Rotor</t>
        </is>
      </c>
      <c r="E906" s="52" t="inlineStr">
        <is>
          <t>UAV-15</t>
        </is>
      </c>
      <c r="F906" s="52" t="n">
        <v>2</v>
      </c>
      <c r="G906" s="54" t="n">
        <v>1</v>
      </c>
      <c r="H906" s="54" t="n">
        <v>1</v>
      </c>
      <c r="I906" s="54" t="n">
        <v>1</v>
      </c>
      <c r="J906" s="54" t="n">
        <v>0</v>
      </c>
      <c r="K906" s="54" t="n">
        <v>37</v>
      </c>
      <c r="L906" s="54" t="n">
        <v>0</v>
      </c>
      <c r="M906" s="54" t="n">
        <v>0</v>
      </c>
      <c r="N906" s="54" t="n">
        <v>0.0450000018</v>
      </c>
      <c r="O906" s="54" t="n">
        <v>0</v>
      </c>
      <c r="P906" s="52" t="inlineStr">
        <is>
          <t>-</t>
        </is>
      </c>
      <c r="Q906" s="52" t="inlineStr">
        <is>
          <t>Plain</t>
        </is>
      </c>
      <c r="R906" s="54" t="n">
        <v>0.5</v>
      </c>
      <c r="S906" s="54" t="n">
        <v>0</v>
      </c>
      <c r="T906" s="54" t="n">
        <v>0.2</v>
      </c>
      <c r="U906" s="54" t="n">
        <v>0</v>
      </c>
      <c r="V906" s="52" t="inlineStr">
        <is>
          <t>No</t>
        </is>
      </c>
      <c r="W906" s="52" t="inlineStr">
        <is>
          <t>Yes</t>
        </is>
      </c>
      <c r="X906" s="52" t="inlineStr">
        <is>
          <t>Yaw spins at ~40 rev/s (alternating direction)</t>
        </is>
      </c>
      <c r="Y906" s="52" t="inlineStr">
        <is>
          <t>Spinning rotor</t>
        </is>
      </c>
    </row>
    <row r="907" outlineLevel="1">
      <c r="A907" s="52" t="inlineStr">
        <is>
          <t>UAV-18</t>
        </is>
      </c>
      <c r="B907" s="52" t="inlineStr">
        <is>
          <t>Autonomous UAV</t>
        </is>
      </c>
      <c r="C907" s="59" t="inlineStr">
        <is>
          <t>Sphere</t>
        </is>
      </c>
      <c r="D907" s="62" t="inlineStr">
        <is>
          <t>Prop hub</t>
        </is>
      </c>
      <c r="E907" s="52" t="inlineStr">
        <is>
          <t>UAV-17</t>
        </is>
      </c>
      <c r="F907" s="52" t="n">
        <v>3</v>
      </c>
      <c r="G907" s="54" t="n">
        <v>0.0250000004</v>
      </c>
      <c r="H907" s="54" t="n">
        <v>0.0250000004</v>
      </c>
      <c r="I907" s="54" t="n">
        <v>0.0250000004</v>
      </c>
      <c r="J907" s="54" t="n">
        <v>0</v>
      </c>
      <c r="K907" s="54" t="n">
        <v>0</v>
      </c>
      <c r="L907" s="54" t="n">
        <v>0</v>
      </c>
      <c r="M907" s="54" t="n">
        <v>0</v>
      </c>
      <c r="N907" s="54" t="n">
        <v>0</v>
      </c>
      <c r="O907" s="54" t="n">
        <v>0</v>
      </c>
      <c r="P907" s="52" t="inlineStr">
        <is>
          <t>Phong</t>
        </is>
      </c>
      <c r="Q907" s="52" t="inlineStr">
        <is>
          <t>Metal</t>
        </is>
      </c>
      <c r="R907" s="54" t="n">
        <v>0.3</v>
      </c>
      <c r="S907" s="54" t="n">
        <v>0.9</v>
      </c>
      <c r="T907" s="54" t="n">
        <v>0.86</v>
      </c>
      <c r="U907" s="54" t="n">
        <v>0</v>
      </c>
      <c r="V907" s="52" t="inlineStr">
        <is>
          <t>No</t>
        </is>
      </c>
      <c r="W907" s="52" t="inlineStr">
        <is>
          <t>Yes</t>
        </is>
      </c>
      <c r="X907" s="52" t="inlineStr">
        <is>
          <t>-</t>
        </is>
      </c>
      <c r="Y907" s="52" t="inlineStr">
        <is>
          <t>Spinner</t>
        </is>
      </c>
    </row>
    <row r="908" outlineLevel="1">
      <c r="A908" s="52" t="inlineStr">
        <is>
          <t>UAV-19</t>
        </is>
      </c>
      <c r="B908" s="52" t="inlineStr">
        <is>
          <t>Autonomous UAV</t>
        </is>
      </c>
      <c r="C908" s="63" t="inlineStr">
        <is>
          <t>Cube</t>
        </is>
      </c>
      <c r="D908" s="62" t="inlineStr">
        <is>
          <t>Prop blade</t>
        </is>
      </c>
      <c r="E908" s="52" t="inlineStr">
        <is>
          <t>UAV-17</t>
        </is>
      </c>
      <c r="F908" s="52" t="n">
        <v>3</v>
      </c>
      <c r="G908" s="54" t="n">
        <v>0.200000003</v>
      </c>
      <c r="H908" s="54" t="n">
        <v>0.00400000019</v>
      </c>
      <c r="I908" s="54" t="n">
        <v>0.0179999992</v>
      </c>
      <c r="J908" s="54" t="n">
        <v>0</v>
      </c>
      <c r="K908" s="54" t="n">
        <v>0</v>
      </c>
      <c r="L908" s="54" t="n">
        <v>0</v>
      </c>
      <c r="M908" s="54" t="n">
        <v>0</v>
      </c>
      <c r="N908" s="54" t="n">
        <v>0</v>
      </c>
      <c r="O908" s="54" t="n">
        <v>0</v>
      </c>
      <c r="P908" s="52" t="inlineStr">
        <is>
          <t>Phong</t>
        </is>
      </c>
      <c r="Q908" s="52" t="inlineStr">
        <is>
          <t>Plain</t>
        </is>
      </c>
      <c r="R908" s="54" t="n">
        <v>0.4</v>
      </c>
      <c r="S908" s="54" t="n">
        <v>0</v>
      </c>
      <c r="T908" s="54" t="n">
        <v>0.3</v>
      </c>
      <c r="U908" s="54" t="n">
        <v>0</v>
      </c>
      <c r="V908" s="52" t="inlineStr">
        <is>
          <t>No</t>
        </is>
      </c>
      <c r="W908" s="52" t="inlineStr">
        <is>
          <t>Yes</t>
        </is>
      </c>
      <c r="X908" s="52" t="inlineStr">
        <is>
          <t>-</t>
        </is>
      </c>
      <c r="Y908" s="52" t="inlineStr">
        <is>
          <t>Two-blade propeller</t>
        </is>
      </c>
    </row>
    <row r="909" outlineLevel="1">
      <c r="A909" s="52" t="inlineStr">
        <is>
          <t>UAV-20</t>
        </is>
      </c>
      <c r="B909" s="52" t="inlineStr">
        <is>
          <t>Autonomous UAV</t>
        </is>
      </c>
      <c r="C909" s="58" t="inlineStr">
        <is>
          <t>Cylinder</t>
        </is>
      </c>
      <c r="D909" s="60" t="inlineStr">
        <is>
          <t>Rotor blur disc</t>
        </is>
      </c>
      <c r="E909" s="52" t="inlineStr">
        <is>
          <t>UAV-15</t>
        </is>
      </c>
      <c r="F909" s="52" t="n">
        <v>2</v>
      </c>
      <c r="G909" s="54" t="n">
        <v>0.204999998</v>
      </c>
      <c r="H909" s="54" t="n">
        <v>0.204999998</v>
      </c>
      <c r="I909" s="54" t="n">
        <v>0.00200000009</v>
      </c>
      <c r="J909" s="54" t="n">
        <v>90</v>
      </c>
      <c r="K909" s="54" t="n">
        <v>0</v>
      </c>
      <c r="L909" s="54" t="n">
        <v>0</v>
      </c>
      <c r="M909" s="54" t="n">
        <v>0</v>
      </c>
      <c r="N909" s="54" t="n">
        <v>0.0450000018</v>
      </c>
      <c r="O909" s="54" t="n">
        <v>0</v>
      </c>
      <c r="P909" s="52" t="inlineStr">
        <is>
          <t>Phong</t>
        </is>
      </c>
      <c r="Q909" s="52" t="inlineStr">
        <is>
          <t>Plain</t>
        </is>
      </c>
      <c r="R909" s="54" t="n">
        <v>0.5</v>
      </c>
      <c r="S909" s="54" t="n">
        <v>0</v>
      </c>
      <c r="T909" s="54" t="n">
        <v>0.3</v>
      </c>
      <c r="U909" s="54" t="n">
        <v>0</v>
      </c>
      <c r="V909" s="52" t="inlineStr">
        <is>
          <t>No</t>
        </is>
      </c>
      <c r="W909" s="52" t="inlineStr">
        <is>
          <t>Yes</t>
        </is>
      </c>
      <c r="X909" s="52" t="inlineStr">
        <is>
          <t>-</t>
        </is>
      </c>
      <c r="Y909" s="52" t="inlineStr">
        <is>
          <t>Translucent disc swept by the propeller</t>
        </is>
      </c>
    </row>
    <row r="910" outlineLevel="1">
      <c r="A910" s="52" t="inlineStr">
        <is>
          <t>UAV-21</t>
        </is>
      </c>
      <c r="B910" s="52" t="inlineStr">
        <is>
          <t>Autonomous UAV</t>
        </is>
      </c>
      <c r="C910" s="59" t="inlineStr">
        <is>
          <t>Sphere</t>
        </is>
      </c>
      <c r="D910" s="60" t="inlineStr">
        <is>
          <t>Nav LED</t>
        </is>
      </c>
      <c r="E910" s="52" t="inlineStr">
        <is>
          <t>UAV-15</t>
        </is>
      </c>
      <c r="F910" s="52" t="n">
        <v>2</v>
      </c>
      <c r="G910" s="54" t="n">
        <v>0.0179999992</v>
      </c>
      <c r="H910" s="54" t="n">
        <v>0.0179999992</v>
      </c>
      <c r="I910" s="54" t="n">
        <v>0.0179999992</v>
      </c>
      <c r="J910" s="54" t="n">
        <v>0</v>
      </c>
      <c r="K910" s="54" t="n">
        <v>0</v>
      </c>
      <c r="L910" s="54" t="n">
        <v>0</v>
      </c>
      <c r="M910" s="54" t="n">
        <v>0</v>
      </c>
      <c r="N910" s="54" t="n">
        <v>-0.0120000001</v>
      </c>
      <c r="O910" s="54" t="n">
        <v>0</v>
      </c>
      <c r="P910" s="52" t="inlineStr">
        <is>
          <t>Phong</t>
        </is>
      </c>
      <c r="Q910" s="52" t="inlineStr">
        <is>
          <t>Glass</t>
        </is>
      </c>
      <c r="R910" s="54" t="n">
        <v>0.1</v>
      </c>
      <c r="S910" s="54" t="n">
        <v>0</v>
      </c>
      <c r="T910" s="54" t="n">
        <v>0.55</v>
      </c>
      <c r="U910" s="54" t="n">
        <v>1</v>
      </c>
      <c r="V910" s="52" t="inlineStr">
        <is>
          <t>No</t>
        </is>
      </c>
      <c r="W910" s="52" t="inlineStr">
        <is>
          <t>Yes</t>
        </is>
      </c>
      <c r="X910" s="52" t="inlineStr">
        <is>
          <t>-</t>
        </is>
      </c>
      <c r="Y910" s="52" t="inlineStr">
        <is>
          <t>Navigation light</t>
        </is>
      </c>
    </row>
    <row r="911" outlineLevel="1">
      <c r="A911" s="52" t="inlineStr">
        <is>
          <t>UAV-22</t>
        </is>
      </c>
      <c r="B911" s="52" t="inlineStr">
        <is>
          <t>Autonomous UAV</t>
        </is>
      </c>
      <c r="C911" s="63" t="inlineStr">
        <is>
          <t>Cube</t>
        </is>
      </c>
      <c r="D911" s="57" t="inlineStr">
        <is>
          <t>Arm Rear-left</t>
        </is>
      </c>
      <c r="E911" s="52" t="inlineStr">
        <is>
          <t>UAV-00</t>
        </is>
      </c>
      <c r="F911" s="52" t="n">
        <v>1</v>
      </c>
      <c r="G911" s="54" t="n">
        <v>0.0250000004</v>
      </c>
      <c r="H911" s="54" t="n">
        <v>0.0179999992</v>
      </c>
      <c r="I911" s="54" t="n">
        <v>0.219999999</v>
      </c>
      <c r="J911" s="54" t="n">
        <v>0</v>
      </c>
      <c r="K911" s="54" t="n">
        <v>135</v>
      </c>
      <c r="L911" s="54" t="n">
        <v>0</v>
      </c>
      <c r="M911" s="54" t="n">
        <v>0.106066018</v>
      </c>
      <c r="N911" s="54" t="n">
        <v>0</v>
      </c>
      <c r="O911" s="54" t="n">
        <v>-0.106066018</v>
      </c>
      <c r="P911" s="52" t="inlineStr">
        <is>
          <t>Phong</t>
        </is>
      </c>
      <c r="Q911" s="52" t="inlineStr">
        <is>
          <t>Plain</t>
        </is>
      </c>
      <c r="R911" s="54" t="n">
        <v>0.35</v>
      </c>
      <c r="S911" s="54" t="n">
        <v>0.1</v>
      </c>
      <c r="T911" s="54" t="n">
        <v>0.4</v>
      </c>
      <c r="U911" s="54" t="n">
        <v>0</v>
      </c>
      <c r="V911" s="52" t="inlineStr">
        <is>
          <t>No</t>
        </is>
      </c>
      <c r="W911" s="52" t="inlineStr">
        <is>
          <t>Yes</t>
        </is>
      </c>
      <c r="X911" s="52" t="inlineStr">
        <is>
          <t>-</t>
        </is>
      </c>
      <c r="Y911" s="52" t="inlineStr">
        <is>
          <t>Carbon arm</t>
        </is>
      </c>
    </row>
    <row r="912" outlineLevel="1">
      <c r="A912" s="52" t="inlineStr">
        <is>
          <t>UAV-23</t>
        </is>
      </c>
      <c r="B912" s="52" t="inlineStr">
        <is>
          <t>Autonomous UAV</t>
        </is>
      </c>
      <c r="C912" s="53" t="inlineStr">
        <is>
          <t>Group</t>
        </is>
      </c>
      <c r="D912" s="57" t="inlineStr">
        <is>
          <t>Motor mount Rear-left</t>
        </is>
      </c>
      <c r="E912" s="52" t="inlineStr">
        <is>
          <t>UAV-00</t>
        </is>
      </c>
      <c r="F912" s="52" t="n">
        <v>1</v>
      </c>
      <c r="G912" s="54" t="n">
        <v>1</v>
      </c>
      <c r="H912" s="54" t="n">
        <v>1</v>
      </c>
      <c r="I912" s="54" t="n">
        <v>1</v>
      </c>
      <c r="J912" s="54" t="n">
        <v>0</v>
      </c>
      <c r="K912" s="54" t="n">
        <v>0</v>
      </c>
      <c r="L912" s="54" t="n">
        <v>0</v>
      </c>
      <c r="M912" s="54" t="n">
        <v>0.183847755</v>
      </c>
      <c r="N912" s="54" t="n">
        <v>0.0120000001</v>
      </c>
      <c r="O912" s="54" t="n">
        <v>-0.183847755</v>
      </c>
      <c r="P912" s="52" t="inlineStr">
        <is>
          <t>-</t>
        </is>
      </c>
      <c r="Q912" s="52" t="inlineStr">
        <is>
          <t>Plain</t>
        </is>
      </c>
      <c r="R912" s="54" t="n">
        <v>0.5</v>
      </c>
      <c r="S912" s="54" t="n">
        <v>0</v>
      </c>
      <c r="T912" s="54" t="n">
        <v>0.2</v>
      </c>
      <c r="U912" s="54" t="n">
        <v>0</v>
      </c>
      <c r="V912" s="52" t="inlineStr">
        <is>
          <t>No</t>
        </is>
      </c>
      <c r="W912" s="52" t="inlineStr">
        <is>
          <t>Yes</t>
        </is>
      </c>
      <c r="X912" s="52" t="inlineStr">
        <is>
          <t>-</t>
        </is>
      </c>
      <c r="Y912" s="52" t="inlineStr">
        <is>
          <t>Arm tip</t>
        </is>
      </c>
    </row>
    <row r="913" outlineLevel="1">
      <c r="A913" s="52" t="inlineStr">
        <is>
          <t>UAV-24</t>
        </is>
      </c>
      <c r="B913" s="52" t="inlineStr">
        <is>
          <t>Autonomous UAV</t>
        </is>
      </c>
      <c r="C913" s="58" t="inlineStr">
        <is>
          <t>Cylinder</t>
        </is>
      </c>
      <c r="D913" s="60" t="inlineStr">
        <is>
          <t>Motor</t>
        </is>
      </c>
      <c r="E913" s="52" t="inlineStr">
        <is>
          <t>UAV-23</t>
        </is>
      </c>
      <c r="F913" s="52" t="n">
        <v>2</v>
      </c>
      <c r="G913" s="54" t="n">
        <v>0.0450000018</v>
      </c>
      <c r="H913" s="54" t="n">
        <v>0.0450000018</v>
      </c>
      <c r="I913" s="54" t="n">
        <v>0.0350000001</v>
      </c>
      <c r="J913" s="54" t="n">
        <v>90</v>
      </c>
      <c r="K913" s="54" t="n">
        <v>0</v>
      </c>
      <c r="L913" s="54" t="n">
        <v>0</v>
      </c>
      <c r="M913" s="54" t="n">
        <v>0</v>
      </c>
      <c r="N913" s="54" t="n">
        <v>0.0199999996</v>
      </c>
      <c r="O913" s="54" t="n">
        <v>0</v>
      </c>
      <c r="P913" s="52" t="inlineStr">
        <is>
          <t>Phong</t>
        </is>
      </c>
      <c r="Q913" s="52" t="inlineStr">
        <is>
          <t>Metal</t>
        </is>
      </c>
      <c r="R913" s="54" t="n">
        <v>0.3</v>
      </c>
      <c r="S913" s="54" t="n">
        <v>0.9</v>
      </c>
      <c r="T913" s="54" t="n">
        <v>0.86</v>
      </c>
      <c r="U913" s="54" t="n">
        <v>0</v>
      </c>
      <c r="V913" s="52" t="inlineStr">
        <is>
          <t>No</t>
        </is>
      </c>
      <c r="W913" s="52" t="inlineStr">
        <is>
          <t>Yes</t>
        </is>
      </c>
      <c r="X913" s="52" t="inlineStr">
        <is>
          <t>-</t>
        </is>
      </c>
      <c r="Y913" s="52" t="inlineStr">
        <is>
          <t>Brushless motor (hot)</t>
        </is>
      </c>
    </row>
    <row r="914" outlineLevel="1">
      <c r="A914" s="52" t="inlineStr">
        <is>
          <t>UAV-25</t>
        </is>
      </c>
      <c r="B914" s="52" t="inlineStr">
        <is>
          <t>Autonomous UAV</t>
        </is>
      </c>
      <c r="C914" s="53" t="inlineStr">
        <is>
          <t>Group</t>
        </is>
      </c>
      <c r="D914" s="60" t="inlineStr">
        <is>
          <t>Rotor</t>
        </is>
      </c>
      <c r="E914" s="52" t="inlineStr">
        <is>
          <t>UAV-23</t>
        </is>
      </c>
      <c r="F914" s="52" t="n">
        <v>2</v>
      </c>
      <c r="G914" s="54" t="n">
        <v>1</v>
      </c>
      <c r="H914" s="54" t="n">
        <v>1</v>
      </c>
      <c r="I914" s="54" t="n">
        <v>1</v>
      </c>
      <c r="J914" s="54" t="n">
        <v>0</v>
      </c>
      <c r="K914" s="54" t="n">
        <v>74</v>
      </c>
      <c r="L914" s="54" t="n">
        <v>0</v>
      </c>
      <c r="M914" s="54" t="n">
        <v>0</v>
      </c>
      <c r="N914" s="54" t="n">
        <v>0.0450000018</v>
      </c>
      <c r="O914" s="54" t="n">
        <v>0</v>
      </c>
      <c r="P914" s="52" t="inlineStr">
        <is>
          <t>-</t>
        </is>
      </c>
      <c r="Q914" s="52" t="inlineStr">
        <is>
          <t>Plain</t>
        </is>
      </c>
      <c r="R914" s="54" t="n">
        <v>0.5</v>
      </c>
      <c r="S914" s="54" t="n">
        <v>0</v>
      </c>
      <c r="T914" s="54" t="n">
        <v>0.2</v>
      </c>
      <c r="U914" s="54" t="n">
        <v>0</v>
      </c>
      <c r="V914" s="52" t="inlineStr">
        <is>
          <t>No</t>
        </is>
      </c>
      <c r="W914" s="52" t="inlineStr">
        <is>
          <t>Yes</t>
        </is>
      </c>
      <c r="X914" s="52" t="inlineStr">
        <is>
          <t>Yaw spins at ~40 rev/s (alternating direction)</t>
        </is>
      </c>
      <c r="Y914" s="52" t="inlineStr">
        <is>
          <t>Spinning rotor</t>
        </is>
      </c>
    </row>
    <row r="915" outlineLevel="1">
      <c r="A915" s="52" t="inlineStr">
        <is>
          <t>UAV-26</t>
        </is>
      </c>
      <c r="B915" s="52" t="inlineStr">
        <is>
          <t>Autonomous UAV</t>
        </is>
      </c>
      <c r="C915" s="59" t="inlineStr">
        <is>
          <t>Sphere</t>
        </is>
      </c>
      <c r="D915" s="62" t="inlineStr">
        <is>
          <t>Prop hub</t>
        </is>
      </c>
      <c r="E915" s="52" t="inlineStr">
        <is>
          <t>UAV-25</t>
        </is>
      </c>
      <c r="F915" s="52" t="n">
        <v>3</v>
      </c>
      <c r="G915" s="54" t="n">
        <v>0.0250000004</v>
      </c>
      <c r="H915" s="54" t="n">
        <v>0.0250000004</v>
      </c>
      <c r="I915" s="54" t="n">
        <v>0.0250000004</v>
      </c>
      <c r="J915" s="54" t="n">
        <v>0</v>
      </c>
      <c r="K915" s="54" t="n">
        <v>0</v>
      </c>
      <c r="L915" s="54" t="n">
        <v>0</v>
      </c>
      <c r="M915" s="54" t="n">
        <v>0</v>
      </c>
      <c r="N915" s="54" t="n">
        <v>0</v>
      </c>
      <c r="O915" s="54" t="n">
        <v>0</v>
      </c>
      <c r="P915" s="52" t="inlineStr">
        <is>
          <t>Phong</t>
        </is>
      </c>
      <c r="Q915" s="52" t="inlineStr">
        <is>
          <t>Metal</t>
        </is>
      </c>
      <c r="R915" s="54" t="n">
        <v>0.3</v>
      </c>
      <c r="S915" s="54" t="n">
        <v>0.9</v>
      </c>
      <c r="T915" s="54" t="n">
        <v>0.86</v>
      </c>
      <c r="U915" s="54" t="n">
        <v>0</v>
      </c>
      <c r="V915" s="52" t="inlineStr">
        <is>
          <t>No</t>
        </is>
      </c>
      <c r="W915" s="52" t="inlineStr">
        <is>
          <t>Yes</t>
        </is>
      </c>
      <c r="X915" s="52" t="inlineStr">
        <is>
          <t>-</t>
        </is>
      </c>
      <c r="Y915" s="52" t="inlineStr">
        <is>
          <t>Spinner</t>
        </is>
      </c>
    </row>
    <row r="916" outlineLevel="1">
      <c r="A916" s="52" t="inlineStr">
        <is>
          <t>UAV-27</t>
        </is>
      </c>
      <c r="B916" s="52" t="inlineStr">
        <is>
          <t>Autonomous UAV</t>
        </is>
      </c>
      <c r="C916" s="63" t="inlineStr">
        <is>
          <t>Cube</t>
        </is>
      </c>
      <c r="D916" s="62" t="inlineStr">
        <is>
          <t>Prop blade</t>
        </is>
      </c>
      <c r="E916" s="52" t="inlineStr">
        <is>
          <t>UAV-25</t>
        </is>
      </c>
      <c r="F916" s="52" t="n">
        <v>3</v>
      </c>
      <c r="G916" s="54" t="n">
        <v>0.200000003</v>
      </c>
      <c r="H916" s="54" t="n">
        <v>0.00400000019</v>
      </c>
      <c r="I916" s="54" t="n">
        <v>0.0179999992</v>
      </c>
      <c r="J916" s="54" t="n">
        <v>0</v>
      </c>
      <c r="K916" s="54" t="n">
        <v>0</v>
      </c>
      <c r="L916" s="54" t="n">
        <v>0</v>
      </c>
      <c r="M916" s="54" t="n">
        <v>0</v>
      </c>
      <c r="N916" s="54" t="n">
        <v>0</v>
      </c>
      <c r="O916" s="54" t="n">
        <v>0</v>
      </c>
      <c r="P916" s="52" t="inlineStr">
        <is>
          <t>Phong</t>
        </is>
      </c>
      <c r="Q916" s="52" t="inlineStr">
        <is>
          <t>Plain</t>
        </is>
      </c>
      <c r="R916" s="54" t="n">
        <v>0.4</v>
      </c>
      <c r="S916" s="54" t="n">
        <v>0</v>
      </c>
      <c r="T916" s="54" t="n">
        <v>0.3</v>
      </c>
      <c r="U916" s="54" t="n">
        <v>0</v>
      </c>
      <c r="V916" s="52" t="inlineStr">
        <is>
          <t>No</t>
        </is>
      </c>
      <c r="W916" s="52" t="inlineStr">
        <is>
          <t>Yes</t>
        </is>
      </c>
      <c r="X916" s="52" t="inlineStr">
        <is>
          <t>-</t>
        </is>
      </c>
      <c r="Y916" s="52" t="inlineStr">
        <is>
          <t>Two-blade propeller</t>
        </is>
      </c>
    </row>
    <row r="917" outlineLevel="1">
      <c r="A917" s="52" t="inlineStr">
        <is>
          <t>UAV-28</t>
        </is>
      </c>
      <c r="B917" s="52" t="inlineStr">
        <is>
          <t>Autonomous UAV</t>
        </is>
      </c>
      <c r="C917" s="58" t="inlineStr">
        <is>
          <t>Cylinder</t>
        </is>
      </c>
      <c r="D917" s="60" t="inlineStr">
        <is>
          <t>Rotor blur disc</t>
        </is>
      </c>
      <c r="E917" s="52" t="inlineStr">
        <is>
          <t>UAV-23</t>
        </is>
      </c>
      <c r="F917" s="52" t="n">
        <v>2</v>
      </c>
      <c r="G917" s="54" t="n">
        <v>0.204999998</v>
      </c>
      <c r="H917" s="54" t="n">
        <v>0.204999998</v>
      </c>
      <c r="I917" s="54" t="n">
        <v>0.00200000009</v>
      </c>
      <c r="J917" s="54" t="n">
        <v>90</v>
      </c>
      <c r="K917" s="54" t="n">
        <v>0</v>
      </c>
      <c r="L917" s="54" t="n">
        <v>0</v>
      </c>
      <c r="M917" s="54" t="n">
        <v>0</v>
      </c>
      <c r="N917" s="54" t="n">
        <v>0.0450000018</v>
      </c>
      <c r="O917" s="54" t="n">
        <v>0</v>
      </c>
      <c r="P917" s="52" t="inlineStr">
        <is>
          <t>Phong</t>
        </is>
      </c>
      <c r="Q917" s="52" t="inlineStr">
        <is>
          <t>Plain</t>
        </is>
      </c>
      <c r="R917" s="54" t="n">
        <v>0.5</v>
      </c>
      <c r="S917" s="54" t="n">
        <v>0</v>
      </c>
      <c r="T917" s="54" t="n">
        <v>0.3</v>
      </c>
      <c r="U917" s="54" t="n">
        <v>0</v>
      </c>
      <c r="V917" s="52" t="inlineStr">
        <is>
          <t>No</t>
        </is>
      </c>
      <c r="W917" s="52" t="inlineStr">
        <is>
          <t>Yes</t>
        </is>
      </c>
      <c r="X917" s="52" t="inlineStr">
        <is>
          <t>-</t>
        </is>
      </c>
      <c r="Y917" s="52" t="inlineStr">
        <is>
          <t>Translucent disc swept by the propeller</t>
        </is>
      </c>
    </row>
    <row r="918" outlineLevel="1">
      <c r="A918" s="52" t="inlineStr">
        <is>
          <t>UAV-29</t>
        </is>
      </c>
      <c r="B918" s="52" t="inlineStr">
        <is>
          <t>Autonomous UAV</t>
        </is>
      </c>
      <c r="C918" s="63" t="inlineStr">
        <is>
          <t>Cube</t>
        </is>
      </c>
      <c r="D918" s="57" t="inlineStr">
        <is>
          <t>Arm Rear-right</t>
        </is>
      </c>
      <c r="E918" s="52" t="inlineStr">
        <is>
          <t>UAV-00</t>
        </is>
      </c>
      <c r="F918" s="52" t="n">
        <v>1</v>
      </c>
      <c r="G918" s="54" t="n">
        <v>0.0250000004</v>
      </c>
      <c r="H918" s="54" t="n">
        <v>0.0179999992</v>
      </c>
      <c r="I918" s="54" t="n">
        <v>0.219999999</v>
      </c>
      <c r="J918" s="54" t="n">
        <v>0</v>
      </c>
      <c r="K918" s="54" t="n">
        <v>-135</v>
      </c>
      <c r="L918" s="54" t="n">
        <v>0</v>
      </c>
      <c r="M918" s="54" t="n">
        <v>-0.106066018</v>
      </c>
      <c r="N918" s="54" t="n">
        <v>0</v>
      </c>
      <c r="O918" s="54" t="n">
        <v>-0.106066018</v>
      </c>
      <c r="P918" s="52" t="inlineStr">
        <is>
          <t>Phong</t>
        </is>
      </c>
      <c r="Q918" s="52" t="inlineStr">
        <is>
          <t>Plain</t>
        </is>
      </c>
      <c r="R918" s="54" t="n">
        <v>0.35</v>
      </c>
      <c r="S918" s="54" t="n">
        <v>0.1</v>
      </c>
      <c r="T918" s="54" t="n">
        <v>0.4</v>
      </c>
      <c r="U918" s="54" t="n">
        <v>0</v>
      </c>
      <c r="V918" s="52" t="inlineStr">
        <is>
          <t>No</t>
        </is>
      </c>
      <c r="W918" s="52" t="inlineStr">
        <is>
          <t>Yes</t>
        </is>
      </c>
      <c r="X918" s="52" t="inlineStr">
        <is>
          <t>-</t>
        </is>
      </c>
      <c r="Y918" s="52" t="inlineStr">
        <is>
          <t>Carbon arm</t>
        </is>
      </c>
    </row>
    <row r="919" outlineLevel="1">
      <c r="A919" s="52" t="inlineStr">
        <is>
          <t>UAV-30</t>
        </is>
      </c>
      <c r="B919" s="52" t="inlineStr">
        <is>
          <t>Autonomous UAV</t>
        </is>
      </c>
      <c r="C919" s="53" t="inlineStr">
        <is>
          <t>Group</t>
        </is>
      </c>
      <c r="D919" s="57" t="inlineStr">
        <is>
          <t>Motor mount Rear-right</t>
        </is>
      </c>
      <c r="E919" s="52" t="inlineStr">
        <is>
          <t>UAV-00</t>
        </is>
      </c>
      <c r="F919" s="52" t="n">
        <v>1</v>
      </c>
      <c r="G919" s="54" t="n">
        <v>1</v>
      </c>
      <c r="H919" s="54" t="n">
        <v>1</v>
      </c>
      <c r="I919" s="54" t="n">
        <v>1</v>
      </c>
      <c r="J919" s="54" t="n">
        <v>0</v>
      </c>
      <c r="K919" s="54" t="n">
        <v>0</v>
      </c>
      <c r="L919" s="54" t="n">
        <v>0</v>
      </c>
      <c r="M919" s="54" t="n">
        <v>-0.183847755</v>
      </c>
      <c r="N919" s="54" t="n">
        <v>0.0120000001</v>
      </c>
      <c r="O919" s="54" t="n">
        <v>-0.183847755</v>
      </c>
      <c r="P919" s="52" t="inlineStr">
        <is>
          <t>-</t>
        </is>
      </c>
      <c r="Q919" s="52" t="inlineStr">
        <is>
          <t>Plain</t>
        </is>
      </c>
      <c r="R919" s="54" t="n">
        <v>0.5</v>
      </c>
      <c r="S919" s="54" t="n">
        <v>0</v>
      </c>
      <c r="T919" s="54" t="n">
        <v>0.2</v>
      </c>
      <c r="U919" s="54" t="n">
        <v>0</v>
      </c>
      <c r="V919" s="52" t="inlineStr">
        <is>
          <t>No</t>
        </is>
      </c>
      <c r="W919" s="52" t="inlineStr">
        <is>
          <t>Yes</t>
        </is>
      </c>
      <c r="X919" s="52" t="inlineStr">
        <is>
          <t>-</t>
        </is>
      </c>
      <c r="Y919" s="52" t="inlineStr">
        <is>
          <t>Arm tip</t>
        </is>
      </c>
    </row>
    <row r="920" outlineLevel="1">
      <c r="A920" s="52" t="inlineStr">
        <is>
          <t>UAV-31</t>
        </is>
      </c>
      <c r="B920" s="52" t="inlineStr">
        <is>
          <t>Autonomous UAV</t>
        </is>
      </c>
      <c r="C920" s="58" t="inlineStr">
        <is>
          <t>Cylinder</t>
        </is>
      </c>
      <c r="D920" s="60" t="inlineStr">
        <is>
          <t>Motor</t>
        </is>
      </c>
      <c r="E920" s="52" t="inlineStr">
        <is>
          <t>UAV-30</t>
        </is>
      </c>
      <c r="F920" s="52" t="n">
        <v>2</v>
      </c>
      <c r="G920" s="54" t="n">
        <v>0.0450000018</v>
      </c>
      <c r="H920" s="54" t="n">
        <v>0.0450000018</v>
      </c>
      <c r="I920" s="54" t="n">
        <v>0.0350000001</v>
      </c>
      <c r="J920" s="54" t="n">
        <v>90</v>
      </c>
      <c r="K920" s="54" t="n">
        <v>0</v>
      </c>
      <c r="L920" s="54" t="n">
        <v>0</v>
      </c>
      <c r="M920" s="54" t="n">
        <v>0</v>
      </c>
      <c r="N920" s="54" t="n">
        <v>0.0199999996</v>
      </c>
      <c r="O920" s="54" t="n">
        <v>0</v>
      </c>
      <c r="P920" s="52" t="inlineStr">
        <is>
          <t>Phong</t>
        </is>
      </c>
      <c r="Q920" s="52" t="inlineStr">
        <is>
          <t>Metal</t>
        </is>
      </c>
      <c r="R920" s="54" t="n">
        <v>0.3</v>
      </c>
      <c r="S920" s="54" t="n">
        <v>0.9</v>
      </c>
      <c r="T920" s="54" t="n">
        <v>0.86</v>
      </c>
      <c r="U920" s="54" t="n">
        <v>0</v>
      </c>
      <c r="V920" s="52" t="inlineStr">
        <is>
          <t>No</t>
        </is>
      </c>
      <c r="W920" s="52" t="inlineStr">
        <is>
          <t>Yes</t>
        </is>
      </c>
      <c r="X920" s="52" t="inlineStr">
        <is>
          <t>-</t>
        </is>
      </c>
      <c r="Y920" s="52" t="inlineStr">
        <is>
          <t>Brushless motor (hot)</t>
        </is>
      </c>
    </row>
    <row r="921" outlineLevel="1">
      <c r="A921" s="52" t="inlineStr">
        <is>
          <t>UAV-32</t>
        </is>
      </c>
      <c r="B921" s="52" t="inlineStr">
        <is>
          <t>Autonomous UAV</t>
        </is>
      </c>
      <c r="C921" s="53" t="inlineStr">
        <is>
          <t>Group</t>
        </is>
      </c>
      <c r="D921" s="60" t="inlineStr">
        <is>
          <t>Rotor</t>
        </is>
      </c>
      <c r="E921" s="52" t="inlineStr">
        <is>
          <t>UAV-30</t>
        </is>
      </c>
      <c r="F921" s="52" t="n">
        <v>2</v>
      </c>
      <c r="G921" s="54" t="n">
        <v>1</v>
      </c>
      <c r="H921" s="54" t="n">
        <v>1</v>
      </c>
      <c r="I921" s="54" t="n">
        <v>1</v>
      </c>
      <c r="J921" s="54" t="n">
        <v>0</v>
      </c>
      <c r="K921" s="54" t="n">
        <v>111</v>
      </c>
      <c r="L921" s="54" t="n">
        <v>0</v>
      </c>
      <c r="M921" s="54" t="n">
        <v>0</v>
      </c>
      <c r="N921" s="54" t="n">
        <v>0.0450000018</v>
      </c>
      <c r="O921" s="54" t="n">
        <v>0</v>
      </c>
      <c r="P921" s="52" t="inlineStr">
        <is>
          <t>-</t>
        </is>
      </c>
      <c r="Q921" s="52" t="inlineStr">
        <is>
          <t>Plain</t>
        </is>
      </c>
      <c r="R921" s="54" t="n">
        <v>0.5</v>
      </c>
      <c r="S921" s="54" t="n">
        <v>0</v>
      </c>
      <c r="T921" s="54" t="n">
        <v>0.2</v>
      </c>
      <c r="U921" s="54" t="n">
        <v>0</v>
      </c>
      <c r="V921" s="52" t="inlineStr">
        <is>
          <t>No</t>
        </is>
      </c>
      <c r="W921" s="52" t="inlineStr">
        <is>
          <t>Yes</t>
        </is>
      </c>
      <c r="X921" s="52" t="inlineStr">
        <is>
          <t>Yaw spins at ~40 rev/s (alternating direction)</t>
        </is>
      </c>
      <c r="Y921" s="52" t="inlineStr">
        <is>
          <t>Spinning rotor</t>
        </is>
      </c>
    </row>
    <row r="922" outlineLevel="1">
      <c r="A922" s="52" t="inlineStr">
        <is>
          <t>UAV-33</t>
        </is>
      </c>
      <c r="B922" s="52" t="inlineStr">
        <is>
          <t>Autonomous UAV</t>
        </is>
      </c>
      <c r="C922" s="59" t="inlineStr">
        <is>
          <t>Sphere</t>
        </is>
      </c>
      <c r="D922" s="62" t="inlineStr">
        <is>
          <t>Prop hub</t>
        </is>
      </c>
      <c r="E922" s="52" t="inlineStr">
        <is>
          <t>UAV-32</t>
        </is>
      </c>
      <c r="F922" s="52" t="n">
        <v>3</v>
      </c>
      <c r="G922" s="54" t="n">
        <v>0.0250000004</v>
      </c>
      <c r="H922" s="54" t="n">
        <v>0.0250000004</v>
      </c>
      <c r="I922" s="54" t="n">
        <v>0.0250000004</v>
      </c>
      <c r="J922" s="54" t="n">
        <v>0</v>
      </c>
      <c r="K922" s="54" t="n">
        <v>0</v>
      </c>
      <c r="L922" s="54" t="n">
        <v>0</v>
      </c>
      <c r="M922" s="54" t="n">
        <v>0</v>
      </c>
      <c r="N922" s="54" t="n">
        <v>0</v>
      </c>
      <c r="O922" s="54" t="n">
        <v>0</v>
      </c>
      <c r="P922" s="52" t="inlineStr">
        <is>
          <t>Phong</t>
        </is>
      </c>
      <c r="Q922" s="52" t="inlineStr">
        <is>
          <t>Metal</t>
        </is>
      </c>
      <c r="R922" s="54" t="n">
        <v>0.3</v>
      </c>
      <c r="S922" s="54" t="n">
        <v>0.9</v>
      </c>
      <c r="T922" s="54" t="n">
        <v>0.86</v>
      </c>
      <c r="U922" s="54" t="n">
        <v>0</v>
      </c>
      <c r="V922" s="52" t="inlineStr">
        <is>
          <t>No</t>
        </is>
      </c>
      <c r="W922" s="52" t="inlineStr">
        <is>
          <t>Yes</t>
        </is>
      </c>
      <c r="X922" s="52" t="inlineStr">
        <is>
          <t>-</t>
        </is>
      </c>
      <c r="Y922" s="52" t="inlineStr">
        <is>
          <t>Spinner</t>
        </is>
      </c>
    </row>
    <row r="923" outlineLevel="1">
      <c r="A923" s="52" t="inlineStr">
        <is>
          <t>UAV-34</t>
        </is>
      </c>
      <c r="B923" s="52" t="inlineStr">
        <is>
          <t>Autonomous UAV</t>
        </is>
      </c>
      <c r="C923" s="63" t="inlineStr">
        <is>
          <t>Cube</t>
        </is>
      </c>
      <c r="D923" s="62" t="inlineStr">
        <is>
          <t>Prop blade</t>
        </is>
      </c>
      <c r="E923" s="52" t="inlineStr">
        <is>
          <t>UAV-32</t>
        </is>
      </c>
      <c r="F923" s="52" t="n">
        <v>3</v>
      </c>
      <c r="G923" s="54" t="n">
        <v>0.200000003</v>
      </c>
      <c r="H923" s="54" t="n">
        <v>0.00400000019</v>
      </c>
      <c r="I923" s="54" t="n">
        <v>0.0179999992</v>
      </c>
      <c r="J923" s="54" t="n">
        <v>0</v>
      </c>
      <c r="K923" s="54" t="n">
        <v>0</v>
      </c>
      <c r="L923" s="54" t="n">
        <v>0</v>
      </c>
      <c r="M923" s="54" t="n">
        <v>0</v>
      </c>
      <c r="N923" s="54" t="n">
        <v>0</v>
      </c>
      <c r="O923" s="54" t="n">
        <v>0</v>
      </c>
      <c r="P923" s="52" t="inlineStr">
        <is>
          <t>Phong</t>
        </is>
      </c>
      <c r="Q923" s="52" t="inlineStr">
        <is>
          <t>Plain</t>
        </is>
      </c>
      <c r="R923" s="54" t="n">
        <v>0.4</v>
      </c>
      <c r="S923" s="54" t="n">
        <v>0</v>
      </c>
      <c r="T923" s="54" t="n">
        <v>0.3</v>
      </c>
      <c r="U923" s="54" t="n">
        <v>0</v>
      </c>
      <c r="V923" s="52" t="inlineStr">
        <is>
          <t>No</t>
        </is>
      </c>
      <c r="W923" s="52" t="inlineStr">
        <is>
          <t>Yes</t>
        </is>
      </c>
      <c r="X923" s="52" t="inlineStr">
        <is>
          <t>-</t>
        </is>
      </c>
      <c r="Y923" s="52" t="inlineStr">
        <is>
          <t>Two-blade propeller</t>
        </is>
      </c>
    </row>
    <row r="924" outlineLevel="1">
      <c r="A924" s="52" t="inlineStr">
        <is>
          <t>UAV-35</t>
        </is>
      </c>
      <c r="B924" s="52" t="inlineStr">
        <is>
          <t>Autonomous UAV</t>
        </is>
      </c>
      <c r="C924" s="58" t="inlineStr">
        <is>
          <t>Cylinder</t>
        </is>
      </c>
      <c r="D924" s="60" t="inlineStr">
        <is>
          <t>Rotor blur disc</t>
        </is>
      </c>
      <c r="E924" s="52" t="inlineStr">
        <is>
          <t>UAV-30</t>
        </is>
      </c>
      <c r="F924" s="52" t="n">
        <v>2</v>
      </c>
      <c r="G924" s="54" t="n">
        <v>0.204999998</v>
      </c>
      <c r="H924" s="54" t="n">
        <v>0.204999998</v>
      </c>
      <c r="I924" s="54" t="n">
        <v>0.00200000009</v>
      </c>
      <c r="J924" s="54" t="n">
        <v>90</v>
      </c>
      <c r="K924" s="54" t="n">
        <v>0</v>
      </c>
      <c r="L924" s="54" t="n">
        <v>0</v>
      </c>
      <c r="M924" s="54" t="n">
        <v>0</v>
      </c>
      <c r="N924" s="54" t="n">
        <v>0.0450000018</v>
      </c>
      <c r="O924" s="54" t="n">
        <v>0</v>
      </c>
      <c r="P924" s="52" t="inlineStr">
        <is>
          <t>Phong</t>
        </is>
      </c>
      <c r="Q924" s="52" t="inlineStr">
        <is>
          <t>Plain</t>
        </is>
      </c>
      <c r="R924" s="54" t="n">
        <v>0.5</v>
      </c>
      <c r="S924" s="54" t="n">
        <v>0</v>
      </c>
      <c r="T924" s="54" t="n">
        <v>0.3</v>
      </c>
      <c r="U924" s="54" t="n">
        <v>0</v>
      </c>
      <c r="V924" s="52" t="inlineStr">
        <is>
          <t>No</t>
        </is>
      </c>
      <c r="W924" s="52" t="inlineStr">
        <is>
          <t>Yes</t>
        </is>
      </c>
      <c r="X924" s="52" t="inlineStr">
        <is>
          <t>-</t>
        </is>
      </c>
      <c r="Y924" s="52" t="inlineStr">
        <is>
          <t>Translucent disc swept by the propeller</t>
        </is>
      </c>
    </row>
    <row r="925" outlineLevel="1">
      <c r="A925" s="52" t="inlineStr">
        <is>
          <t>UAV-36</t>
        </is>
      </c>
      <c r="B925" s="52" t="inlineStr">
        <is>
          <t>Autonomous UAV</t>
        </is>
      </c>
      <c r="C925" s="59" t="inlineStr">
        <is>
          <t>Sphere</t>
        </is>
      </c>
      <c r="D925" s="57" t="inlineStr">
        <is>
          <t>Strobe</t>
        </is>
      </c>
      <c r="E925" s="52" t="inlineStr">
        <is>
          <t>UAV-00</t>
        </is>
      </c>
      <c r="F925" s="52" t="n">
        <v>1</v>
      </c>
      <c r="G925" s="54" t="n">
        <v>0.0219999999</v>
      </c>
      <c r="H925" s="54" t="n">
        <v>0.0160000008</v>
      </c>
      <c r="I925" s="54" t="n">
        <v>0.0219999999</v>
      </c>
      <c r="J925" s="54" t="n">
        <v>0</v>
      </c>
      <c r="K925" s="54" t="n">
        <v>0</v>
      </c>
      <c r="L925" s="54" t="n">
        <v>0</v>
      </c>
      <c r="M925" s="54" t="n">
        <v>0</v>
      </c>
      <c r="N925" s="54" t="n">
        <v>0.0199999996</v>
      </c>
      <c r="O925" s="54" t="n">
        <v>-0.135000005</v>
      </c>
      <c r="P925" s="52" t="inlineStr">
        <is>
          <t>Phong</t>
        </is>
      </c>
      <c r="Q925" s="52" t="inlineStr">
        <is>
          <t>Glass</t>
        </is>
      </c>
      <c r="R925" s="54" t="n">
        <v>0.1</v>
      </c>
      <c r="S925" s="54" t="n">
        <v>0</v>
      </c>
      <c r="T925" s="54" t="n">
        <v>0.5</v>
      </c>
      <c r="U925" s="54" t="n">
        <v>1.5</v>
      </c>
      <c r="V925" s="52" t="inlineStr">
        <is>
          <t>No</t>
        </is>
      </c>
      <c r="W925" s="52" t="inlineStr">
        <is>
          <t>Yes</t>
        </is>
      </c>
      <c r="X925" s="52" t="inlineStr">
        <is>
          <t>Double flash every second</t>
        </is>
      </c>
      <c r="Y925" s="52" t="inlineStr">
        <is>
          <t>Anti-collision strobe (practical light)</t>
        </is>
      </c>
    </row>
    <row r="926" outlineLevel="1">
      <c r="A926" s="52" t="inlineStr">
        <is>
          <t>UAV-37</t>
        </is>
      </c>
      <c r="B926" s="52" t="inlineStr">
        <is>
          <t>Autonomous UAV</t>
        </is>
      </c>
      <c r="C926" s="58" t="inlineStr">
        <is>
          <t>Cylinder</t>
        </is>
      </c>
      <c r="D926" s="57" t="inlineStr">
        <is>
          <t>Landing strut</t>
        </is>
      </c>
      <c r="E926" s="52" t="inlineStr">
        <is>
          <t>UAV-00</t>
        </is>
      </c>
      <c r="F926" s="52" t="n">
        <v>1</v>
      </c>
      <c r="G926" s="54" t="n">
        <v>0.0120000001</v>
      </c>
      <c r="H926" s="54" t="n">
        <v>0.0120000001</v>
      </c>
      <c r="I926" s="54" t="n">
        <v>0.0900000036</v>
      </c>
      <c r="J926" s="54" t="n">
        <v>90</v>
      </c>
      <c r="K926" s="54" t="n">
        <v>0</v>
      </c>
      <c r="L926" s="54" t="n">
        <v>0</v>
      </c>
      <c r="M926" s="54" t="n">
        <v>-0.0599999987</v>
      </c>
      <c r="N926" s="54" t="n">
        <v>-0.07999999820000001</v>
      </c>
      <c r="O926" s="54" t="n">
        <v>-0.0700000003</v>
      </c>
      <c r="P926" s="52" t="inlineStr">
        <is>
          <t>Phong</t>
        </is>
      </c>
      <c r="Q926" s="52" t="inlineStr">
        <is>
          <t>Plain</t>
        </is>
      </c>
      <c r="R926" s="54" t="n">
        <v>0.35</v>
      </c>
      <c r="S926" s="54" t="n">
        <v>0.1</v>
      </c>
      <c r="T926" s="54" t="n">
        <v>0.4</v>
      </c>
      <c r="U926" s="54" t="n">
        <v>0</v>
      </c>
      <c r="V926" s="52" t="inlineStr">
        <is>
          <t>No</t>
        </is>
      </c>
      <c r="W926" s="52" t="inlineStr">
        <is>
          <t>Yes</t>
        </is>
      </c>
      <c r="X926" s="52" t="inlineStr">
        <is>
          <t>-</t>
        </is>
      </c>
      <c r="Y926" s="52" t="inlineStr">
        <is>
          <t>Strut</t>
        </is>
      </c>
    </row>
    <row r="927" outlineLevel="1">
      <c r="A927" s="52" t="inlineStr">
        <is>
          <t>UAV-38</t>
        </is>
      </c>
      <c r="B927" s="52" t="inlineStr">
        <is>
          <t>Autonomous UAV</t>
        </is>
      </c>
      <c r="C927" s="58" t="inlineStr">
        <is>
          <t>Cylinder</t>
        </is>
      </c>
      <c r="D927" s="57" t="inlineStr">
        <is>
          <t>Landing strut</t>
        </is>
      </c>
      <c r="E927" s="52" t="inlineStr">
        <is>
          <t>UAV-00</t>
        </is>
      </c>
      <c r="F927" s="52" t="n">
        <v>1</v>
      </c>
      <c r="G927" s="54" t="n">
        <v>0.0120000001</v>
      </c>
      <c r="H927" s="54" t="n">
        <v>0.0120000001</v>
      </c>
      <c r="I927" s="54" t="n">
        <v>0.0900000036</v>
      </c>
      <c r="J927" s="54" t="n">
        <v>90</v>
      </c>
      <c r="K927" s="54" t="n">
        <v>0</v>
      </c>
      <c r="L927" s="54" t="n">
        <v>0</v>
      </c>
      <c r="M927" s="54" t="n">
        <v>-0.0599999987</v>
      </c>
      <c r="N927" s="54" t="n">
        <v>-0.07999999820000001</v>
      </c>
      <c r="O927" s="54" t="n">
        <v>0.0700000003</v>
      </c>
      <c r="P927" s="52" t="inlineStr">
        <is>
          <t>Phong</t>
        </is>
      </c>
      <c r="Q927" s="52" t="inlineStr">
        <is>
          <t>Plain</t>
        </is>
      </c>
      <c r="R927" s="54" t="n">
        <v>0.35</v>
      </c>
      <c r="S927" s="54" t="n">
        <v>0.1</v>
      </c>
      <c r="T927" s="54" t="n">
        <v>0.4</v>
      </c>
      <c r="U927" s="54" t="n">
        <v>0</v>
      </c>
      <c r="V927" s="52" t="inlineStr">
        <is>
          <t>No</t>
        </is>
      </c>
      <c r="W927" s="52" t="inlineStr">
        <is>
          <t>Yes</t>
        </is>
      </c>
      <c r="X927" s="52" t="inlineStr">
        <is>
          <t>-</t>
        </is>
      </c>
      <c r="Y927" s="52" t="inlineStr">
        <is>
          <t>Strut</t>
        </is>
      </c>
    </row>
    <row r="928" outlineLevel="1">
      <c r="A928" s="52" t="inlineStr">
        <is>
          <t>UAV-39</t>
        </is>
      </c>
      <c r="B928" s="52" t="inlineStr">
        <is>
          <t>Autonomous UAV</t>
        </is>
      </c>
      <c r="C928" s="58" t="inlineStr">
        <is>
          <t>Cylinder</t>
        </is>
      </c>
      <c r="D928" s="57" t="inlineStr">
        <is>
          <t>Landing skid</t>
        </is>
      </c>
      <c r="E928" s="52" t="inlineStr">
        <is>
          <t>UAV-00</t>
        </is>
      </c>
      <c r="F928" s="52" t="n">
        <v>1</v>
      </c>
      <c r="G928" s="54" t="n">
        <v>0.0140000004</v>
      </c>
      <c r="H928" s="54" t="n">
        <v>0.0140000004</v>
      </c>
      <c r="I928" s="54" t="n">
        <v>0.239999995</v>
      </c>
      <c r="J928" s="54" t="n">
        <v>0</v>
      </c>
      <c r="K928" s="54" t="n">
        <v>0</v>
      </c>
      <c r="L928" s="54" t="n">
        <v>0</v>
      </c>
      <c r="M928" s="54" t="n">
        <v>-0.0599999987</v>
      </c>
      <c r="N928" s="54" t="n">
        <v>-0.125</v>
      </c>
      <c r="O928" s="54" t="n">
        <v>0</v>
      </c>
      <c r="P928" s="52" t="inlineStr">
        <is>
          <t>Phong</t>
        </is>
      </c>
      <c r="Q928" s="52" t="inlineStr">
        <is>
          <t>Plain</t>
        </is>
      </c>
      <c r="R928" s="54" t="n">
        <v>0.35</v>
      </c>
      <c r="S928" s="54" t="n">
        <v>0.1</v>
      </c>
      <c r="T928" s="54" t="n">
        <v>0.4</v>
      </c>
      <c r="U928" s="54" t="n">
        <v>0</v>
      </c>
      <c r="V928" s="52" t="inlineStr">
        <is>
          <t>No</t>
        </is>
      </c>
      <c r="W928" s="52" t="inlineStr">
        <is>
          <t>Yes</t>
        </is>
      </c>
      <c r="X928" s="52" t="inlineStr">
        <is>
          <t>-</t>
        </is>
      </c>
      <c r="Y928" s="52" t="inlineStr">
        <is>
          <t>Skid tube</t>
        </is>
      </c>
    </row>
    <row r="929" outlineLevel="1">
      <c r="A929" s="52" t="inlineStr">
        <is>
          <t>UAV-40</t>
        </is>
      </c>
      <c r="B929" s="52" t="inlineStr">
        <is>
          <t>Autonomous UAV</t>
        </is>
      </c>
      <c r="C929" s="58" t="inlineStr">
        <is>
          <t>Cylinder</t>
        </is>
      </c>
      <c r="D929" s="57" t="inlineStr">
        <is>
          <t>Landing strut</t>
        </is>
      </c>
      <c r="E929" s="52" t="inlineStr">
        <is>
          <t>UAV-00</t>
        </is>
      </c>
      <c r="F929" s="52" t="n">
        <v>1</v>
      </c>
      <c r="G929" s="54" t="n">
        <v>0.0120000001</v>
      </c>
      <c r="H929" s="54" t="n">
        <v>0.0120000001</v>
      </c>
      <c r="I929" s="54" t="n">
        <v>0.0900000036</v>
      </c>
      <c r="J929" s="54" t="n">
        <v>90</v>
      </c>
      <c r="K929" s="54" t="n">
        <v>0</v>
      </c>
      <c r="L929" s="54" t="n">
        <v>0</v>
      </c>
      <c r="M929" s="54" t="n">
        <v>0.0599999987</v>
      </c>
      <c r="N929" s="54" t="n">
        <v>-0.07999999820000001</v>
      </c>
      <c r="O929" s="54" t="n">
        <v>-0.0700000003</v>
      </c>
      <c r="P929" s="52" t="inlineStr">
        <is>
          <t>Phong</t>
        </is>
      </c>
      <c r="Q929" s="52" t="inlineStr">
        <is>
          <t>Plain</t>
        </is>
      </c>
      <c r="R929" s="54" t="n">
        <v>0.35</v>
      </c>
      <c r="S929" s="54" t="n">
        <v>0.1</v>
      </c>
      <c r="T929" s="54" t="n">
        <v>0.4</v>
      </c>
      <c r="U929" s="54" t="n">
        <v>0</v>
      </c>
      <c r="V929" s="52" t="inlineStr">
        <is>
          <t>No</t>
        </is>
      </c>
      <c r="W929" s="52" t="inlineStr">
        <is>
          <t>Yes</t>
        </is>
      </c>
      <c r="X929" s="52" t="inlineStr">
        <is>
          <t>-</t>
        </is>
      </c>
      <c r="Y929" s="52" t="inlineStr">
        <is>
          <t>Strut</t>
        </is>
      </c>
    </row>
    <row r="930" outlineLevel="1">
      <c r="A930" s="52" t="inlineStr">
        <is>
          <t>UAV-41</t>
        </is>
      </c>
      <c r="B930" s="52" t="inlineStr">
        <is>
          <t>Autonomous UAV</t>
        </is>
      </c>
      <c r="C930" s="58" t="inlineStr">
        <is>
          <t>Cylinder</t>
        </is>
      </c>
      <c r="D930" s="57" t="inlineStr">
        <is>
          <t>Landing strut</t>
        </is>
      </c>
      <c r="E930" s="52" t="inlineStr">
        <is>
          <t>UAV-00</t>
        </is>
      </c>
      <c r="F930" s="52" t="n">
        <v>1</v>
      </c>
      <c r="G930" s="54" t="n">
        <v>0.0120000001</v>
      </c>
      <c r="H930" s="54" t="n">
        <v>0.0120000001</v>
      </c>
      <c r="I930" s="54" t="n">
        <v>0.0900000036</v>
      </c>
      <c r="J930" s="54" t="n">
        <v>90</v>
      </c>
      <c r="K930" s="54" t="n">
        <v>0</v>
      </c>
      <c r="L930" s="54" t="n">
        <v>0</v>
      </c>
      <c r="M930" s="54" t="n">
        <v>0.0599999987</v>
      </c>
      <c r="N930" s="54" t="n">
        <v>-0.07999999820000001</v>
      </c>
      <c r="O930" s="54" t="n">
        <v>0.0700000003</v>
      </c>
      <c r="P930" s="52" t="inlineStr">
        <is>
          <t>Phong</t>
        </is>
      </c>
      <c r="Q930" s="52" t="inlineStr">
        <is>
          <t>Plain</t>
        </is>
      </c>
      <c r="R930" s="54" t="n">
        <v>0.35</v>
      </c>
      <c r="S930" s="54" t="n">
        <v>0.1</v>
      </c>
      <c r="T930" s="54" t="n">
        <v>0.4</v>
      </c>
      <c r="U930" s="54" t="n">
        <v>0</v>
      </c>
      <c r="V930" s="52" t="inlineStr">
        <is>
          <t>No</t>
        </is>
      </c>
      <c r="W930" s="52" t="inlineStr">
        <is>
          <t>Yes</t>
        </is>
      </c>
      <c r="X930" s="52" t="inlineStr">
        <is>
          <t>-</t>
        </is>
      </c>
      <c r="Y930" s="52" t="inlineStr">
        <is>
          <t>Strut</t>
        </is>
      </c>
    </row>
    <row r="931" outlineLevel="1">
      <c r="A931" s="52" t="inlineStr">
        <is>
          <t>UAV-42</t>
        </is>
      </c>
      <c r="B931" s="52" t="inlineStr">
        <is>
          <t>Autonomous UAV</t>
        </is>
      </c>
      <c r="C931" s="58" t="inlineStr">
        <is>
          <t>Cylinder</t>
        </is>
      </c>
      <c r="D931" s="57" t="inlineStr">
        <is>
          <t>Landing skid</t>
        </is>
      </c>
      <c r="E931" s="52" t="inlineStr">
        <is>
          <t>UAV-00</t>
        </is>
      </c>
      <c r="F931" s="52" t="n">
        <v>1</v>
      </c>
      <c r="G931" s="54" t="n">
        <v>0.0140000004</v>
      </c>
      <c r="H931" s="54" t="n">
        <v>0.0140000004</v>
      </c>
      <c r="I931" s="54" t="n">
        <v>0.239999995</v>
      </c>
      <c r="J931" s="54" t="n">
        <v>0</v>
      </c>
      <c r="K931" s="54" t="n">
        <v>0</v>
      </c>
      <c r="L931" s="54" t="n">
        <v>0</v>
      </c>
      <c r="M931" s="54" t="n">
        <v>0.0599999987</v>
      </c>
      <c r="N931" s="54" t="n">
        <v>-0.125</v>
      </c>
      <c r="O931" s="54" t="n">
        <v>0</v>
      </c>
      <c r="P931" s="52" t="inlineStr">
        <is>
          <t>Phong</t>
        </is>
      </c>
      <c r="Q931" s="52" t="inlineStr">
        <is>
          <t>Plain</t>
        </is>
      </c>
      <c r="R931" s="54" t="n">
        <v>0.35</v>
      </c>
      <c r="S931" s="54" t="n">
        <v>0.1</v>
      </c>
      <c r="T931" s="54" t="n">
        <v>0.4</v>
      </c>
      <c r="U931" s="54" t="n">
        <v>0</v>
      </c>
      <c r="V931" s="52" t="inlineStr">
        <is>
          <t>No</t>
        </is>
      </c>
      <c r="W931" s="52" t="inlineStr">
        <is>
          <t>Yes</t>
        </is>
      </c>
      <c r="X931" s="52" t="inlineStr">
        <is>
          <t>-</t>
        </is>
      </c>
      <c r="Y931" s="52" t="inlineStr">
        <is>
          <t>Skid tube</t>
        </is>
      </c>
    </row>
    <row r="932" outlineLevel="1">
      <c r="A932" s="52" t="inlineStr">
        <is>
          <t>UAV-43</t>
        </is>
      </c>
      <c r="B932" s="52" t="inlineStr">
        <is>
          <t>Autonomous UAV</t>
        </is>
      </c>
      <c r="C932" s="53" t="inlineStr">
        <is>
          <t>Group</t>
        </is>
      </c>
      <c r="D932" s="57" t="inlineStr">
        <is>
          <t>Gimbal yaw</t>
        </is>
      </c>
      <c r="E932" s="52" t="inlineStr">
        <is>
          <t>UAV-00</t>
        </is>
      </c>
      <c r="F932" s="52" t="n">
        <v>1</v>
      </c>
      <c r="G932" s="54" t="n">
        <v>1</v>
      </c>
      <c r="H932" s="54" t="n">
        <v>1</v>
      </c>
      <c r="I932" s="54" t="n">
        <v>1</v>
      </c>
      <c r="J932" s="54" t="n">
        <v>0</v>
      </c>
      <c r="K932" s="54" t="n">
        <v>0</v>
      </c>
      <c r="L932" s="54" t="n">
        <v>0</v>
      </c>
      <c r="M932" s="54" t="n">
        <v>0</v>
      </c>
      <c r="N932" s="54" t="n">
        <v>-0.0599999987</v>
      </c>
      <c r="O932" s="54" t="n">
        <v>0.100000001</v>
      </c>
      <c r="P932" s="52" t="inlineStr">
        <is>
          <t>-</t>
        </is>
      </c>
      <c r="Q932" s="52" t="inlineStr">
        <is>
          <t>Plain</t>
        </is>
      </c>
      <c r="R932" s="54" t="n">
        <v>0.5</v>
      </c>
      <c r="S932" s="54" t="n">
        <v>0</v>
      </c>
      <c r="T932" s="54" t="n">
        <v>0.2</v>
      </c>
      <c r="U932" s="54" t="n">
        <v>0</v>
      </c>
      <c r="V932" s="52" t="inlineStr">
        <is>
          <t>No</t>
        </is>
      </c>
      <c r="W932" s="52" t="inlineStr">
        <is>
          <t>Yes</t>
        </is>
      </c>
      <c r="X932" s="52" t="inlineStr">
        <is>
          <t>Yaw from visual-servo controller</t>
        </is>
      </c>
      <c r="Y932" s="52" t="inlineStr">
        <is>
          <t>Pan axis</t>
        </is>
      </c>
    </row>
    <row r="933" outlineLevel="1">
      <c r="A933" s="52" t="inlineStr">
        <is>
          <t>UAV-44</t>
        </is>
      </c>
      <c r="B933" s="52" t="inlineStr">
        <is>
          <t>Autonomous UAV</t>
        </is>
      </c>
      <c r="C933" s="63" t="inlineStr">
        <is>
          <t>Cube</t>
        </is>
      </c>
      <c r="D933" s="60" t="inlineStr">
        <is>
          <t>Gimbal yoke</t>
        </is>
      </c>
      <c r="E933" s="52" t="inlineStr">
        <is>
          <t>UAV-43</t>
        </is>
      </c>
      <c r="F933" s="52" t="n">
        <v>2</v>
      </c>
      <c r="G933" s="54" t="n">
        <v>0.0700000003</v>
      </c>
      <c r="H933" s="54" t="n">
        <v>0.0299999993</v>
      </c>
      <c r="I933" s="54" t="n">
        <v>0.0500000007</v>
      </c>
      <c r="J933" s="54" t="n">
        <v>0</v>
      </c>
      <c r="K933" s="54" t="n">
        <v>0</v>
      </c>
      <c r="L933" s="54" t="n">
        <v>0</v>
      </c>
      <c r="M933" s="54" t="n">
        <v>0</v>
      </c>
      <c r="N933" s="54" t="n">
        <v>-0.0149999997</v>
      </c>
      <c r="O933" s="54" t="n">
        <v>0</v>
      </c>
      <c r="P933" s="52" t="inlineStr">
        <is>
          <t>Phong</t>
        </is>
      </c>
      <c r="Q933" s="52" t="inlineStr">
        <is>
          <t>Plain</t>
        </is>
      </c>
      <c r="R933" s="54" t="n">
        <v>0.35</v>
      </c>
      <c r="S933" s="54" t="n">
        <v>0.1</v>
      </c>
      <c r="T933" s="54" t="n">
        <v>0.4</v>
      </c>
      <c r="U933" s="54" t="n">
        <v>0</v>
      </c>
      <c r="V933" s="52" t="inlineStr">
        <is>
          <t>No</t>
        </is>
      </c>
      <c r="W933" s="52" t="inlineStr">
        <is>
          <t>Yes</t>
        </is>
      </c>
      <c r="X933" s="52" t="inlineStr">
        <is>
          <t>-</t>
        </is>
      </c>
      <c r="Y933" s="52" t="inlineStr">
        <is>
          <t>Yoke</t>
        </is>
      </c>
    </row>
    <row r="934" outlineLevel="1">
      <c r="A934" s="52" t="inlineStr">
        <is>
          <t>UAV-45</t>
        </is>
      </c>
      <c r="B934" s="52" t="inlineStr">
        <is>
          <t>Autonomous UAV</t>
        </is>
      </c>
      <c r="C934" s="53" t="inlineStr">
        <is>
          <t>Group</t>
        </is>
      </c>
      <c r="D934" s="60" t="inlineStr">
        <is>
          <t>Gimbal pitch</t>
        </is>
      </c>
      <c r="E934" s="52" t="inlineStr">
        <is>
          <t>UAV-43</t>
        </is>
      </c>
      <c r="F934" s="52" t="n">
        <v>2</v>
      </c>
      <c r="G934" s="54" t="n">
        <v>1</v>
      </c>
      <c r="H934" s="54" t="n">
        <v>1</v>
      </c>
      <c r="I934" s="54" t="n">
        <v>1</v>
      </c>
      <c r="J934" s="54" t="n">
        <v>50</v>
      </c>
      <c r="K934" s="54" t="n">
        <v>0</v>
      </c>
      <c r="L934" s="54" t="n">
        <v>0</v>
      </c>
      <c r="M934" s="54" t="n">
        <v>0</v>
      </c>
      <c r="N934" s="54" t="n">
        <v>-0.0500000007</v>
      </c>
      <c r="O934" s="54" t="n">
        <v>0</v>
      </c>
      <c r="P934" s="52" t="inlineStr">
        <is>
          <t>-</t>
        </is>
      </c>
      <c r="Q934" s="52" t="inlineStr">
        <is>
          <t>Plain</t>
        </is>
      </c>
      <c r="R934" s="54" t="n">
        <v>0.5</v>
      </c>
      <c r="S934" s="54" t="n">
        <v>0</v>
      </c>
      <c r="T934" s="54" t="n">
        <v>0.2</v>
      </c>
      <c r="U934" s="54" t="n">
        <v>0</v>
      </c>
      <c r="V934" s="52" t="inlineStr">
        <is>
          <t>No</t>
        </is>
      </c>
      <c r="W934" s="52" t="inlineStr">
        <is>
          <t>Yes</t>
        </is>
      </c>
      <c r="X934" s="52" t="inlineStr">
        <is>
          <t>Pitch from visual-servo controller</t>
        </is>
      </c>
      <c r="Y934" s="52" t="inlineStr">
        <is>
          <t>Tilt axis</t>
        </is>
      </c>
    </row>
    <row r="935" outlineLevel="1">
      <c r="A935" s="52" t="inlineStr">
        <is>
          <t>UAV-46</t>
        </is>
      </c>
      <c r="B935" s="52" t="inlineStr">
        <is>
          <t>Autonomous UAV</t>
        </is>
      </c>
      <c r="C935" s="58" t="inlineStr">
        <is>
          <t>Cylinder</t>
        </is>
      </c>
      <c r="D935" s="62" t="inlineStr">
        <is>
          <t>Lamp housing</t>
        </is>
      </c>
      <c r="E935" s="52" t="inlineStr">
        <is>
          <t>UAV-45</t>
        </is>
      </c>
      <c r="F935" s="52" t="n">
        <v>3</v>
      </c>
      <c r="G935" s="54" t="n">
        <v>0.0599999987</v>
      </c>
      <c r="H935" s="54" t="n">
        <v>0.0599999987</v>
      </c>
      <c r="I935" s="54" t="n">
        <v>0.07999999820000001</v>
      </c>
      <c r="J935" s="54" t="n">
        <v>0</v>
      </c>
      <c r="K935" s="54" t="n">
        <v>0</v>
      </c>
      <c r="L935" s="54" t="n">
        <v>0</v>
      </c>
      <c r="M935" s="54" t="n">
        <v>0</v>
      </c>
      <c r="N935" s="54" t="n">
        <v>0</v>
      </c>
      <c r="O935" s="54" t="n">
        <v>0</v>
      </c>
      <c r="P935" s="52" t="inlineStr">
        <is>
          <t>Phong</t>
        </is>
      </c>
      <c r="Q935" s="52" t="inlineStr">
        <is>
          <t>Metal</t>
        </is>
      </c>
      <c r="R935" s="54" t="n">
        <v>0.35</v>
      </c>
      <c r="S935" s="54" t="n">
        <v>0.8</v>
      </c>
      <c r="T935" s="54" t="n">
        <v>0.7</v>
      </c>
      <c r="U935" s="54" t="n">
        <v>0</v>
      </c>
      <c r="V935" s="52" t="inlineStr">
        <is>
          <t>No</t>
        </is>
      </c>
      <c r="W935" s="52" t="inlineStr">
        <is>
          <t>Yes</t>
        </is>
      </c>
      <c r="X935" s="52" t="inlineStr">
        <is>
          <t>-</t>
        </is>
      </c>
      <c r="Y935" s="52" t="inlineStr">
        <is>
          <t>Searchlight body</t>
        </is>
      </c>
    </row>
    <row r="936" outlineLevel="1">
      <c r="A936" s="52" t="inlineStr">
        <is>
          <t>UAV-47</t>
        </is>
      </c>
      <c r="B936" s="52" t="inlineStr">
        <is>
          <t>Autonomous UAV</t>
        </is>
      </c>
      <c r="C936" s="59" t="inlineStr">
        <is>
          <t>Sphere</t>
        </is>
      </c>
      <c r="D936" s="62" t="inlineStr">
        <is>
          <t>Lens</t>
        </is>
      </c>
      <c r="E936" s="52" t="inlineStr">
        <is>
          <t>UAV-45</t>
        </is>
      </c>
      <c r="F936" s="52" t="n">
        <v>3</v>
      </c>
      <c r="G936" s="54" t="n">
        <v>0.0500000007</v>
      </c>
      <c r="H936" s="54" t="n">
        <v>0.0500000007</v>
      </c>
      <c r="I936" s="54" t="n">
        <v>0.0149999997</v>
      </c>
      <c r="J936" s="54" t="n">
        <v>0</v>
      </c>
      <c r="K936" s="54" t="n">
        <v>0</v>
      </c>
      <c r="L936" s="54" t="n">
        <v>0</v>
      </c>
      <c r="M936" s="54" t="n">
        <v>0</v>
      </c>
      <c r="N936" s="54" t="n">
        <v>0</v>
      </c>
      <c r="O936" s="54" t="n">
        <v>0.0450000018</v>
      </c>
      <c r="P936" s="52" t="inlineStr">
        <is>
          <t>Phong</t>
        </is>
      </c>
      <c r="Q936" s="52" t="inlineStr">
        <is>
          <t>Glass</t>
        </is>
      </c>
      <c r="R936" s="54" t="n">
        <v>0.05</v>
      </c>
      <c r="S936" s="54" t="n">
        <v>0</v>
      </c>
      <c r="T936" s="54" t="n">
        <v>0.75</v>
      </c>
      <c r="U936" s="54" t="n">
        <v>1</v>
      </c>
      <c r="V936" s="52" t="inlineStr">
        <is>
          <t>No</t>
        </is>
      </c>
      <c r="W936" s="52" t="inlineStr">
        <is>
          <t>Yes</t>
        </is>
      </c>
      <c r="X936" s="52" t="inlineStr">
        <is>
          <t>-</t>
        </is>
      </c>
      <c r="Y936" s="52" t="inlineStr">
        <is>
          <t>Spotlight source L2</t>
        </is>
      </c>
    </row>
    <row r="937" outlineLevel="1">
      <c r="A937" s="52" t="inlineStr">
        <is>
          <t>UAV-48</t>
        </is>
      </c>
      <c r="B937" s="52" t="inlineStr">
        <is>
          <t>Autonomous UAV</t>
        </is>
      </c>
      <c r="C937" s="63" t="inlineStr">
        <is>
          <t>Cube</t>
        </is>
      </c>
      <c r="D937" s="62" t="inlineStr">
        <is>
          <t>Thermal camera</t>
        </is>
      </c>
      <c r="E937" s="52" t="inlineStr">
        <is>
          <t>UAV-45</t>
        </is>
      </c>
      <c r="F937" s="52" t="n">
        <v>3</v>
      </c>
      <c r="G937" s="54" t="n">
        <v>0.0299999993</v>
      </c>
      <c r="H937" s="54" t="n">
        <v>0.0250000004</v>
      </c>
      <c r="I937" s="54" t="n">
        <v>0.0350000001</v>
      </c>
      <c r="J937" s="54" t="n">
        <v>0</v>
      </c>
      <c r="K937" s="54" t="n">
        <v>0</v>
      </c>
      <c r="L937" s="54" t="n">
        <v>0</v>
      </c>
      <c r="M937" s="54" t="n">
        <v>0</v>
      </c>
      <c r="N937" s="54" t="n">
        <v>0.0419999994</v>
      </c>
      <c r="O937" s="54" t="n">
        <v>0</v>
      </c>
      <c r="P937" s="52" t="inlineStr">
        <is>
          <t>Phong</t>
        </is>
      </c>
      <c r="Q937" s="52" t="inlineStr">
        <is>
          <t>Plain</t>
        </is>
      </c>
      <c r="R937" s="54" t="n">
        <v>0.35</v>
      </c>
      <c r="S937" s="54" t="n">
        <v>0.1</v>
      </c>
      <c r="T937" s="54" t="n">
        <v>0.4</v>
      </c>
      <c r="U937" s="54" t="n">
        <v>0</v>
      </c>
      <c r="V937" s="52" t="inlineStr">
        <is>
          <t>No</t>
        </is>
      </c>
      <c r="W937" s="52" t="inlineStr">
        <is>
          <t>Yes</t>
        </is>
      </c>
      <c r="X937" s="52" t="inlineStr">
        <is>
          <t>-</t>
        </is>
      </c>
      <c r="Y937" s="52" t="inlineStr">
        <is>
          <t>Camera used by the tracker</t>
        </is>
      </c>
    </row>
    <row r="938" outlineLevel="1">
      <c r="A938" s="52" t="inlineStr">
        <is>
          <t>UAV-49</t>
        </is>
      </c>
      <c r="B938" s="52" t="inlineStr">
        <is>
          <t>Autonomous UAV</t>
        </is>
      </c>
      <c r="C938" s="64" t="inlineStr">
        <is>
          <t>Cylinder (frustum)</t>
        </is>
      </c>
      <c r="D938" s="62" t="inlineStr">
        <is>
          <t>Light cone</t>
        </is>
      </c>
      <c r="E938" s="52" t="inlineStr">
        <is>
          <t>UAV-45</t>
        </is>
      </c>
      <c r="F938" s="52" t="n">
        <v>3</v>
      </c>
      <c r="G938" s="54" t="n">
        <v>3.55292296</v>
      </c>
      <c r="H938" s="54" t="n">
        <v>3.55292296</v>
      </c>
      <c r="I938" s="54" t="n">
        <v>7.12499762</v>
      </c>
      <c r="J938" s="54" t="n">
        <v>0</v>
      </c>
      <c r="K938" s="54" t="n">
        <v>0</v>
      </c>
      <c r="L938" s="54" t="n">
        <v>0</v>
      </c>
      <c r="M938" s="54" t="n">
        <v>0</v>
      </c>
      <c r="N938" s="54" t="n">
        <v>0</v>
      </c>
      <c r="O938" s="54" t="n">
        <v>3.60749888</v>
      </c>
      <c r="P938" s="52" t="inlineStr">
        <is>
          <t>Additive beam</t>
        </is>
      </c>
      <c r="Q938" s="52" t="inlineStr">
        <is>
          <t>Plain</t>
        </is>
      </c>
      <c r="R938" s="54" t="n">
        <v>1</v>
      </c>
      <c r="S938" s="54" t="n">
        <v>0</v>
      </c>
      <c r="T938" s="54" t="n">
        <v>0</v>
      </c>
      <c r="U938" s="54" t="n">
        <v>1</v>
      </c>
      <c r="V938" s="52" t="inlineStr">
        <is>
          <t>No</t>
        </is>
      </c>
      <c r="W938" s="52" t="inlineStr">
        <is>
          <t>Yes</t>
        </is>
      </c>
      <c r="X938" s="52" t="inlineStr">
        <is>
          <t>Length follows distance to the ground</t>
        </is>
      </c>
      <c r="Y938" s="52" t="inlineStr">
        <is>
          <t>Visible cone of the spotlight</t>
        </is>
      </c>
    </row>
  </sheetData>
  <mergeCells count="1">
    <mergeCell ref="A2:P2"/>
  </mergeCells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V939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4" customWidth="1" min="3" max="3"/>
    <col width="22" customWidth="1" min="4" max="4"/>
    <col width="12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12" customWidth="1" min="49" max="49"/>
    <col width="3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</cols>
  <sheetData>
    <row r="1" ht="26" customHeight="1">
      <c r="A1" s="26" t="inlineStr">
        <is>
          <t>4  Transformation Matrices (M1, M2, M3 ...): M = T x R x S with R = Ry x Rx x Rz</t>
        </is>
      </c>
    </row>
    <row r="2" ht="30" customHeight="1">
      <c r="A2" s="27" t="inlineStr">
        <is>
          <t>One row per component (Lab-04 sheet p3: 'table maintain'). Blue = S, R, T exported by the program. R (3x3) and M (3x4; the 4th row is always 0 0 0 1) are Excel formulas: R_ij expanded from Ry*Rx*Rz, M_ij = R_ij * S_j and M_i4 = T_i. The code's own matrix (Transform::matrix(), exported row-major) is imported next to it; the last column is max|M_excel - M_code|. A step-by-step 4x4 worked example (select any ID) is at column AY.</t>
        </is>
      </c>
    </row>
    <row r="3">
      <c r="A3" s="42" t="inlineStr">
        <is>
          <t>Rows</t>
        </is>
      </c>
      <c r="B3" s="65">
        <f>COUNTA(B6:B939)</f>
        <v/>
      </c>
      <c r="C3" s="42" t="inlineStr">
        <is>
          <t>max|Excel - code| (all rows)</t>
        </is>
      </c>
      <c r="D3" s="66">
        <f>MAX(AW6:AW939)</f>
        <v/>
      </c>
      <c r="E3" s="42" t="inlineStr">
        <is>
          <t>Verdict</t>
        </is>
      </c>
      <c r="F3" s="42">
        <f>IF(D3&lt;=H3,"Excel = code","CHECK")</f>
        <v/>
      </c>
      <c r="G3" s="42" t="inlineStr">
        <is>
          <t>Tolerance</t>
        </is>
      </c>
      <c r="H3" s="66" t="n">
        <v>0.0001</v>
      </c>
    </row>
    <row r="4">
      <c r="AY4" s="13" t="inlineStr">
        <is>
          <t>Worked example: pick a component ID (drop-down); every matrix below is recomputed</t>
        </is>
      </c>
    </row>
    <row r="5" ht="32" customHeight="1">
      <c r="A5" s="28" t="inlineStr">
        <is>
          <t>Matrix</t>
        </is>
      </c>
      <c r="B5" s="28" t="inlineStr">
        <is>
          <t>ID</t>
        </is>
      </c>
      <c r="C5" s="28" t="inlineStr">
        <is>
          <t>Object</t>
        </is>
      </c>
      <c r="D5" s="28" t="inlineStr">
        <is>
          <t>Component</t>
        </is>
      </c>
      <c r="E5" s="28" t="inlineStr">
        <is>
          <t>Primitive</t>
        </is>
      </c>
      <c r="F5" s="28" t="inlineStr">
        <is>
          <t>Parent ID</t>
        </is>
      </c>
      <c r="G5" s="28" t="inlineStr">
        <is>
          <t>Sx</t>
        </is>
      </c>
      <c r="H5" s="28" t="inlineStr">
        <is>
          <t>Sy</t>
        </is>
      </c>
      <c r="I5" s="28" t="inlineStr">
        <is>
          <t>Sz</t>
        </is>
      </c>
      <c r="J5" s="28" t="inlineStr">
        <is>
          <t>Rx (deg)</t>
        </is>
      </c>
      <c r="K5" s="28" t="inlineStr">
        <is>
          <t>Ry (deg)</t>
        </is>
      </c>
      <c r="L5" s="28" t="inlineStr">
        <is>
          <t>Rz (deg)</t>
        </is>
      </c>
      <c r="M5" s="28" t="inlineStr">
        <is>
          <t>Tx</t>
        </is>
      </c>
      <c r="N5" s="28" t="inlineStr">
        <is>
          <t>Ty</t>
        </is>
      </c>
      <c r="O5" s="28" t="inlineStr">
        <is>
          <t>Tz</t>
        </is>
      </c>
      <c r="P5" s="28" t="inlineStr">
        <is>
          <t>R11</t>
        </is>
      </c>
      <c r="Q5" s="28" t="inlineStr">
        <is>
          <t>R12</t>
        </is>
      </c>
      <c r="R5" s="28" t="inlineStr">
        <is>
          <t>R13</t>
        </is>
      </c>
      <c r="S5" s="28" t="inlineStr">
        <is>
          <t>R21</t>
        </is>
      </c>
      <c r="T5" s="28" t="inlineStr">
        <is>
          <t>R22</t>
        </is>
      </c>
      <c r="U5" s="28" t="inlineStr">
        <is>
          <t>R23</t>
        </is>
      </c>
      <c r="V5" s="28" t="inlineStr">
        <is>
          <t>R31</t>
        </is>
      </c>
      <c r="W5" s="28" t="inlineStr">
        <is>
          <t>R32</t>
        </is>
      </c>
      <c r="X5" s="28" t="inlineStr">
        <is>
          <t>R33</t>
        </is>
      </c>
      <c r="Y5" s="28" t="inlineStr">
        <is>
          <t>M11 (Excel)</t>
        </is>
      </c>
      <c r="Z5" s="28" t="inlineStr">
        <is>
          <t>M12 (Excel)</t>
        </is>
      </c>
      <c r="AA5" s="28" t="inlineStr">
        <is>
          <t>M13 (Excel)</t>
        </is>
      </c>
      <c r="AB5" s="28" t="inlineStr">
        <is>
          <t>M14 (Excel)</t>
        </is>
      </c>
      <c r="AC5" s="28" t="inlineStr">
        <is>
          <t>M21 (Excel)</t>
        </is>
      </c>
      <c r="AD5" s="28" t="inlineStr">
        <is>
          <t>M22 (Excel)</t>
        </is>
      </c>
      <c r="AE5" s="28" t="inlineStr">
        <is>
          <t>M23 (Excel)</t>
        </is>
      </c>
      <c r="AF5" s="28" t="inlineStr">
        <is>
          <t>M24 (Excel)</t>
        </is>
      </c>
      <c r="AG5" s="28" t="inlineStr">
        <is>
          <t>M31 (Excel)</t>
        </is>
      </c>
      <c r="AH5" s="28" t="inlineStr">
        <is>
          <t>M32 (Excel)</t>
        </is>
      </c>
      <c r="AI5" s="28" t="inlineStr">
        <is>
          <t>M33 (Excel)</t>
        </is>
      </c>
      <c r="AJ5" s="28" t="inlineStr">
        <is>
          <t>M34 (Excel)</t>
        </is>
      </c>
      <c r="AK5" s="28" t="inlineStr">
        <is>
          <t>M11 (code)</t>
        </is>
      </c>
      <c r="AL5" s="28" t="inlineStr">
        <is>
          <t>M12 (code)</t>
        </is>
      </c>
      <c r="AM5" s="28" t="inlineStr">
        <is>
          <t>M13 (code)</t>
        </is>
      </c>
      <c r="AN5" s="28" t="inlineStr">
        <is>
          <t>M14 (code)</t>
        </is>
      </c>
      <c r="AO5" s="28" t="inlineStr">
        <is>
          <t>M21 (code)</t>
        </is>
      </c>
      <c r="AP5" s="28" t="inlineStr">
        <is>
          <t>M22 (code)</t>
        </is>
      </c>
      <c r="AQ5" s="28" t="inlineStr">
        <is>
          <t>M23 (code)</t>
        </is>
      </c>
      <c r="AR5" s="28" t="inlineStr">
        <is>
          <t>M24 (code)</t>
        </is>
      </c>
      <c r="AS5" s="28" t="inlineStr">
        <is>
          <t>M31 (code)</t>
        </is>
      </c>
      <c r="AT5" s="28" t="inlineStr">
        <is>
          <t>M32 (code)</t>
        </is>
      </c>
      <c r="AU5" s="28" t="inlineStr">
        <is>
          <t>M33 (code)</t>
        </is>
      </c>
      <c r="AV5" s="28" t="inlineStr">
        <is>
          <t>M34 (code)</t>
        </is>
      </c>
      <c r="AW5" s="28" t="inlineStr">
        <is>
          <t>max|Excel - code|</t>
        </is>
      </c>
    </row>
    <row r="6">
      <c r="A6" s="67" t="inlineStr">
        <is>
          <t>M1</t>
        </is>
      </c>
      <c r="B6" s="52" t="inlineStr">
        <is>
          <t>TER-00</t>
        </is>
      </c>
      <c r="C6" s="52" t="inlineStr">
        <is>
          <t>Terrain</t>
        </is>
      </c>
      <c r="D6" s="52" t="inlineStr">
        <is>
          <t>Terrain</t>
        </is>
      </c>
      <c r="E6" s="53" t="inlineStr">
        <is>
          <t>Group</t>
        </is>
      </c>
      <c r="F6" s="52" t="inlineStr">
        <is>
          <t>World</t>
        </is>
      </c>
      <c r="G6" s="68" t="n">
        <v>1</v>
      </c>
      <c r="H6" s="68" t="n">
        <v>1</v>
      </c>
      <c r="I6" s="68" t="n">
        <v>1</v>
      </c>
      <c r="J6" s="68" t="n">
        <v>0</v>
      </c>
      <c r="K6" s="68" t="n">
        <v>0</v>
      </c>
      <c r="L6" s="68" t="n">
        <v>0</v>
      </c>
      <c r="M6" s="68" t="n">
        <v>0</v>
      </c>
      <c r="N6" s="68" t="n">
        <v>0</v>
      </c>
      <c r="O6" s="68" t="n">
        <v>0</v>
      </c>
      <c r="P6" s="69">
        <f>COS(RADIANS(K6))*COS(RADIANS(L6))+SIN(RADIANS(K6))*SIN(RADIANS(J6))*SIN(RADIANS(L6))</f>
        <v/>
      </c>
      <c r="Q6" s="69">
        <f>-COS(RADIANS(K6))*SIN(RADIANS(L6))+SIN(RADIANS(K6))*SIN(RADIANS(J6))*COS(RADIANS(L6))</f>
        <v/>
      </c>
      <c r="R6" s="69">
        <f>SIN(RADIANS(K6))*COS(RADIANS(J6))</f>
        <v/>
      </c>
      <c r="S6" s="69">
        <f>COS(RADIANS(J6))*SIN(RADIANS(L6))</f>
        <v/>
      </c>
      <c r="T6" s="69">
        <f>COS(RADIANS(J6))*COS(RADIANS(L6))</f>
        <v/>
      </c>
      <c r="U6" s="69">
        <f>-SIN(RADIANS(J6))</f>
        <v/>
      </c>
      <c r="V6" s="69">
        <f>-SIN(RADIANS(K6))*COS(RADIANS(L6))+COS(RADIANS(K6))*SIN(RADIANS(J6))*SIN(RADIANS(L6))</f>
        <v/>
      </c>
      <c r="W6" s="69">
        <f>SIN(RADIANS(K6))*SIN(RADIANS(L6))+COS(RADIANS(K6))*SIN(RADIANS(J6))*COS(RADIANS(L6))</f>
        <v/>
      </c>
      <c r="X6" s="69">
        <f>COS(RADIANS(K6))*COS(RADIANS(J6))</f>
        <v/>
      </c>
      <c r="Y6" s="69">
        <f>P6*G6</f>
        <v/>
      </c>
      <c r="Z6" s="69">
        <f>Q6*H6</f>
        <v/>
      </c>
      <c r="AA6" s="69">
        <f>R6*I6</f>
        <v/>
      </c>
      <c r="AB6" s="69">
        <f>M6</f>
        <v/>
      </c>
      <c r="AC6" s="69">
        <f>S6*G6</f>
        <v/>
      </c>
      <c r="AD6" s="69">
        <f>T6*H6</f>
        <v/>
      </c>
      <c r="AE6" s="69">
        <f>U6*I6</f>
        <v/>
      </c>
      <c r="AF6" s="69">
        <f>N6</f>
        <v/>
      </c>
      <c r="AG6" s="69">
        <f>V6*G6</f>
        <v/>
      </c>
      <c r="AH6" s="69">
        <f>W6*H6</f>
        <v/>
      </c>
      <c r="AI6" s="69">
        <f>X6*I6</f>
        <v/>
      </c>
      <c r="AJ6" s="69">
        <f>O6</f>
        <v/>
      </c>
      <c r="AK6" s="70" t="n">
        <v>1</v>
      </c>
      <c r="AL6" s="70" t="n">
        <v>0</v>
      </c>
      <c r="AM6" s="70" t="n">
        <v>0</v>
      </c>
      <c r="AN6" s="70" t="n">
        <v>0</v>
      </c>
      <c r="AO6" s="70" t="n">
        <v>0</v>
      </c>
      <c r="AP6" s="70" t="n">
        <v>1</v>
      </c>
      <c r="AQ6" s="70" t="n">
        <v>0</v>
      </c>
      <c r="AR6" s="70" t="n">
        <v>0</v>
      </c>
      <c r="AS6" s="70" t="n">
        <v>0</v>
      </c>
      <c r="AT6" s="70" t="n">
        <v>0</v>
      </c>
      <c r="AU6" s="70" t="n">
        <v>1</v>
      </c>
      <c r="AV6" s="70" t="n">
        <v>0</v>
      </c>
      <c r="AW6" s="71">
        <f>MAX(ABS(Y6-AK6),ABS(Z6-AL6),ABS(AA6-AM6),ABS(AB6-AN6),ABS(AC6-AO6),ABS(AD6-AP6),ABS(AE6-AQ6),ABS(AF6-AR6),ABS(AG6-AS6),ABS(AH6-AT6),ABS(AI6-AU6),ABS(AJ6-AV6))</f>
        <v/>
      </c>
      <c r="AY6" s="72" t="inlineStr">
        <is>
          <t>Component ID</t>
        </is>
      </c>
      <c r="AZ6" s="16" t="n"/>
      <c r="BA6" s="73" t="inlineStr">
        <is>
          <t>ENV-280</t>
        </is>
      </c>
      <c r="BC6" s="14">
        <f>INDEX($D$6:$D$939,MATCH($BA$6,$B$6:$B$939,0))&amp;" ("&amp;INDEX($C$6:$C$939,MATCH($BA$6,$B$6:$B$939,0))&amp;")"</f>
        <v/>
      </c>
      <c r="BD6" s="17" t="n"/>
      <c r="BE6" s="17" t="n"/>
      <c r="BF6" s="17" t="n"/>
      <c r="BG6" s="17" t="n"/>
      <c r="BH6" s="16" t="n"/>
    </row>
    <row r="7">
      <c r="A7" s="67" t="inlineStr">
        <is>
          <t>M2</t>
        </is>
      </c>
      <c r="B7" s="52" t="inlineStr">
        <is>
          <t>TER-01</t>
        </is>
      </c>
      <c r="C7" s="52" t="inlineStr">
        <is>
          <t>Terrain</t>
        </is>
      </c>
      <c r="D7" s="52" t="inlineStr">
        <is>
          <t>Ground disc</t>
        </is>
      </c>
      <c r="E7" s="56" t="inlineStr">
        <is>
          <t>Terrain disc</t>
        </is>
      </c>
      <c r="F7" s="52" t="inlineStr">
        <is>
          <t>TER-00</t>
        </is>
      </c>
      <c r="G7" s="68" t="n">
        <v>1</v>
      </c>
      <c r="H7" s="68" t="n">
        <v>1</v>
      </c>
      <c r="I7" s="68" t="n">
        <v>1</v>
      </c>
      <c r="J7" s="68" t="n">
        <v>0</v>
      </c>
      <c r="K7" s="68" t="n">
        <v>0</v>
      </c>
      <c r="L7" s="68" t="n">
        <v>0</v>
      </c>
      <c r="M7" s="68" t="n">
        <v>0</v>
      </c>
      <c r="N7" s="68" t="n">
        <v>0</v>
      </c>
      <c r="O7" s="68" t="n">
        <v>0</v>
      </c>
      <c r="P7" s="69">
        <f>COS(RADIANS(K7))*COS(RADIANS(L7))+SIN(RADIANS(K7))*SIN(RADIANS(J7))*SIN(RADIANS(L7))</f>
        <v/>
      </c>
      <c r="Q7" s="69">
        <f>-COS(RADIANS(K7))*SIN(RADIANS(L7))+SIN(RADIANS(K7))*SIN(RADIANS(J7))*COS(RADIANS(L7))</f>
        <v/>
      </c>
      <c r="R7" s="69">
        <f>SIN(RADIANS(K7))*COS(RADIANS(J7))</f>
        <v/>
      </c>
      <c r="S7" s="69">
        <f>COS(RADIANS(J7))*SIN(RADIANS(L7))</f>
        <v/>
      </c>
      <c r="T7" s="69">
        <f>COS(RADIANS(J7))*COS(RADIANS(L7))</f>
        <v/>
      </c>
      <c r="U7" s="69">
        <f>-SIN(RADIANS(J7))</f>
        <v/>
      </c>
      <c r="V7" s="69">
        <f>-SIN(RADIANS(K7))*COS(RADIANS(L7))+COS(RADIANS(K7))*SIN(RADIANS(J7))*SIN(RADIANS(L7))</f>
        <v/>
      </c>
      <c r="W7" s="69">
        <f>SIN(RADIANS(K7))*SIN(RADIANS(L7))+COS(RADIANS(K7))*SIN(RADIANS(J7))*COS(RADIANS(L7))</f>
        <v/>
      </c>
      <c r="X7" s="69">
        <f>COS(RADIANS(K7))*COS(RADIANS(J7))</f>
        <v/>
      </c>
      <c r="Y7" s="69">
        <f>P7*G7</f>
        <v/>
      </c>
      <c r="Z7" s="69">
        <f>Q7*H7</f>
        <v/>
      </c>
      <c r="AA7" s="69">
        <f>R7*I7</f>
        <v/>
      </c>
      <c r="AB7" s="69">
        <f>M7</f>
        <v/>
      </c>
      <c r="AC7" s="69">
        <f>S7*G7</f>
        <v/>
      </c>
      <c r="AD7" s="69">
        <f>T7*H7</f>
        <v/>
      </c>
      <c r="AE7" s="69">
        <f>U7*I7</f>
        <v/>
      </c>
      <c r="AF7" s="69">
        <f>N7</f>
        <v/>
      </c>
      <c r="AG7" s="69">
        <f>V7*G7</f>
        <v/>
      </c>
      <c r="AH7" s="69">
        <f>W7*H7</f>
        <v/>
      </c>
      <c r="AI7" s="69">
        <f>X7*I7</f>
        <v/>
      </c>
      <c r="AJ7" s="69">
        <f>O7</f>
        <v/>
      </c>
      <c r="AK7" s="70" t="n">
        <v>1</v>
      </c>
      <c r="AL7" s="70" t="n">
        <v>0</v>
      </c>
      <c r="AM7" s="70" t="n">
        <v>0</v>
      </c>
      <c r="AN7" s="70" t="n">
        <v>0</v>
      </c>
      <c r="AO7" s="70" t="n">
        <v>0</v>
      </c>
      <c r="AP7" s="70" t="n">
        <v>1</v>
      </c>
      <c r="AQ7" s="70" t="n">
        <v>0</v>
      </c>
      <c r="AR7" s="70" t="n">
        <v>0</v>
      </c>
      <c r="AS7" s="70" t="n">
        <v>0</v>
      </c>
      <c r="AT7" s="70" t="n">
        <v>0</v>
      </c>
      <c r="AU7" s="70" t="n">
        <v>1</v>
      </c>
      <c r="AV7" s="70" t="n">
        <v>0</v>
      </c>
      <c r="AW7" s="71">
        <f>MAX(ABS(Y7-AK7),ABS(Z7-AL7),ABS(AA7-AM7),ABS(AB7-AN7),ABS(AC7-AO7),ABS(AD7-AP7),ABS(AE7-AQ7),ABS(AF7-AR7),ABS(AG7-AS7),ABS(AH7-AT7),ABS(AI7-AU7),ABS(AJ7-AV7))</f>
        <v/>
      </c>
      <c r="AY7" s="42" t="inlineStr">
        <is>
          <t>S</t>
        </is>
      </c>
      <c r="AZ7" s="74">
        <f>INDEX($G$6:$G$939,MATCH($BA$6,$B$6:$B$939,0))</f>
        <v/>
      </c>
      <c r="BA7" s="74">
        <f>INDEX($H$6:$H$939,MATCH($BA$6,$B$6:$B$939,0))</f>
        <v/>
      </c>
      <c r="BB7" s="74">
        <f>INDEX($I$6:$I$939,MATCH($BA$6,$B$6:$B$939,0))</f>
        <v/>
      </c>
    </row>
    <row r="8">
      <c r="A8" s="67" t="inlineStr">
        <is>
          <t>M3</t>
        </is>
      </c>
      <c r="B8" s="52" t="inlineStr">
        <is>
          <t>BKG-00</t>
        </is>
      </c>
      <c r="C8" s="52" t="inlineStr">
        <is>
          <t>Backdrop</t>
        </is>
      </c>
      <c r="D8" s="52" t="inlineStr">
        <is>
          <t>Backdrop</t>
        </is>
      </c>
      <c r="E8" s="53" t="inlineStr">
        <is>
          <t>Group</t>
        </is>
      </c>
      <c r="F8" s="52" t="inlineStr">
        <is>
          <t>World</t>
        </is>
      </c>
      <c r="G8" s="68" t="n">
        <v>1</v>
      </c>
      <c r="H8" s="68" t="n">
        <v>1</v>
      </c>
      <c r="I8" s="68" t="n">
        <v>1</v>
      </c>
      <c r="J8" s="68" t="n">
        <v>0</v>
      </c>
      <c r="K8" s="68" t="n">
        <v>0</v>
      </c>
      <c r="L8" s="68" t="n">
        <v>0</v>
      </c>
      <c r="M8" s="68" t="n">
        <v>0</v>
      </c>
      <c r="N8" s="68" t="n">
        <v>0</v>
      </c>
      <c r="O8" s="68" t="n">
        <v>0</v>
      </c>
      <c r="P8" s="69">
        <f>COS(RADIANS(K8))*COS(RADIANS(L8))+SIN(RADIANS(K8))*SIN(RADIANS(J8))*SIN(RADIANS(L8))</f>
        <v/>
      </c>
      <c r="Q8" s="69">
        <f>-COS(RADIANS(K8))*SIN(RADIANS(L8))+SIN(RADIANS(K8))*SIN(RADIANS(J8))*COS(RADIANS(L8))</f>
        <v/>
      </c>
      <c r="R8" s="69">
        <f>SIN(RADIANS(K8))*COS(RADIANS(J8))</f>
        <v/>
      </c>
      <c r="S8" s="69">
        <f>COS(RADIANS(J8))*SIN(RADIANS(L8))</f>
        <v/>
      </c>
      <c r="T8" s="69">
        <f>COS(RADIANS(J8))*COS(RADIANS(L8))</f>
        <v/>
      </c>
      <c r="U8" s="69">
        <f>-SIN(RADIANS(J8))</f>
        <v/>
      </c>
      <c r="V8" s="69">
        <f>-SIN(RADIANS(K8))*COS(RADIANS(L8))+COS(RADIANS(K8))*SIN(RADIANS(J8))*SIN(RADIANS(L8))</f>
        <v/>
      </c>
      <c r="W8" s="69">
        <f>SIN(RADIANS(K8))*SIN(RADIANS(L8))+COS(RADIANS(K8))*SIN(RADIANS(J8))*COS(RADIANS(L8))</f>
        <v/>
      </c>
      <c r="X8" s="69">
        <f>COS(RADIANS(K8))*COS(RADIANS(J8))</f>
        <v/>
      </c>
      <c r="Y8" s="69">
        <f>P8*G8</f>
        <v/>
      </c>
      <c r="Z8" s="69">
        <f>Q8*H8</f>
        <v/>
      </c>
      <c r="AA8" s="69">
        <f>R8*I8</f>
        <v/>
      </c>
      <c r="AB8" s="69">
        <f>M8</f>
        <v/>
      </c>
      <c r="AC8" s="69">
        <f>S8*G8</f>
        <v/>
      </c>
      <c r="AD8" s="69">
        <f>T8*H8</f>
        <v/>
      </c>
      <c r="AE8" s="69">
        <f>U8*I8</f>
        <v/>
      </c>
      <c r="AF8" s="69">
        <f>N8</f>
        <v/>
      </c>
      <c r="AG8" s="69">
        <f>V8*G8</f>
        <v/>
      </c>
      <c r="AH8" s="69">
        <f>W8*H8</f>
        <v/>
      </c>
      <c r="AI8" s="69">
        <f>X8*I8</f>
        <v/>
      </c>
      <c r="AJ8" s="69">
        <f>O8</f>
        <v/>
      </c>
      <c r="AK8" s="70" t="n">
        <v>1</v>
      </c>
      <c r="AL8" s="70" t="n">
        <v>0</v>
      </c>
      <c r="AM8" s="70" t="n">
        <v>0</v>
      </c>
      <c r="AN8" s="70" t="n">
        <v>0</v>
      </c>
      <c r="AO8" s="70" t="n">
        <v>0</v>
      </c>
      <c r="AP8" s="70" t="n">
        <v>1</v>
      </c>
      <c r="AQ8" s="70" t="n">
        <v>0</v>
      </c>
      <c r="AR8" s="70" t="n">
        <v>0</v>
      </c>
      <c r="AS8" s="70" t="n">
        <v>0</v>
      </c>
      <c r="AT8" s="70" t="n">
        <v>0</v>
      </c>
      <c r="AU8" s="70" t="n">
        <v>1</v>
      </c>
      <c r="AV8" s="70" t="n">
        <v>0</v>
      </c>
      <c r="AW8" s="71">
        <f>MAX(ABS(Y8-AK8),ABS(Z8-AL8),ABS(AA8-AM8),ABS(AB8-AN8),ABS(AC8-AO8),ABS(AD8-AP8),ABS(AE8-AQ8),ABS(AF8-AR8),ABS(AG8-AS8),ABS(AH8-AT8),ABS(AI8-AU8),ABS(AJ8-AV8))</f>
        <v/>
      </c>
      <c r="AY8" s="42" t="inlineStr">
        <is>
          <t>R (deg)</t>
        </is>
      </c>
      <c r="AZ8" s="74">
        <f>INDEX($J$6:$J$939,MATCH($BA$6,$B$6:$B$939,0))</f>
        <v/>
      </c>
      <c r="BA8" s="74">
        <f>INDEX($K$6:$K$939,MATCH($BA$6,$B$6:$B$939,0))</f>
        <v/>
      </c>
      <c r="BB8" s="74">
        <f>INDEX($L$6:$L$939,MATCH($BA$6,$B$6:$B$939,0))</f>
        <v/>
      </c>
    </row>
    <row r="9">
      <c r="A9" s="67" t="inlineStr">
        <is>
          <t>M4</t>
        </is>
      </c>
      <c r="B9" s="52" t="inlineStr">
        <is>
          <t>BKG-01</t>
        </is>
      </c>
      <c r="C9" s="52" t="inlineStr">
        <is>
          <t>Backdrop</t>
        </is>
      </c>
      <c r="D9" s="52" t="inlineStr">
        <is>
          <t>Far ground</t>
        </is>
      </c>
      <c r="E9" s="58" t="inlineStr">
        <is>
          <t>Cylinder</t>
        </is>
      </c>
      <c r="F9" s="52" t="inlineStr">
        <is>
          <t>BKG-00</t>
        </is>
      </c>
      <c r="G9" s="68" t="n">
        <v>400</v>
      </c>
      <c r="H9" s="68" t="n">
        <v>400</v>
      </c>
      <c r="I9" s="68" t="n">
        <v>0.100000001</v>
      </c>
      <c r="J9" s="68" t="n">
        <v>90</v>
      </c>
      <c r="K9" s="68" t="n">
        <v>0</v>
      </c>
      <c r="L9" s="68" t="n">
        <v>0</v>
      </c>
      <c r="M9" s="68" t="n">
        <v>0</v>
      </c>
      <c r="N9" s="68" t="n">
        <v>-0.400000036</v>
      </c>
      <c r="O9" s="68" t="n">
        <v>0</v>
      </c>
      <c r="P9" s="69">
        <f>COS(RADIANS(K9))*COS(RADIANS(L9))+SIN(RADIANS(K9))*SIN(RADIANS(J9))*SIN(RADIANS(L9))</f>
        <v/>
      </c>
      <c r="Q9" s="69">
        <f>-COS(RADIANS(K9))*SIN(RADIANS(L9))+SIN(RADIANS(K9))*SIN(RADIANS(J9))*COS(RADIANS(L9))</f>
        <v/>
      </c>
      <c r="R9" s="69">
        <f>SIN(RADIANS(K9))*COS(RADIANS(J9))</f>
        <v/>
      </c>
      <c r="S9" s="69">
        <f>COS(RADIANS(J9))*SIN(RADIANS(L9))</f>
        <v/>
      </c>
      <c r="T9" s="69">
        <f>COS(RADIANS(J9))*COS(RADIANS(L9))</f>
        <v/>
      </c>
      <c r="U9" s="69">
        <f>-SIN(RADIANS(J9))</f>
        <v/>
      </c>
      <c r="V9" s="69">
        <f>-SIN(RADIANS(K9))*COS(RADIANS(L9))+COS(RADIANS(K9))*SIN(RADIANS(J9))*SIN(RADIANS(L9))</f>
        <v/>
      </c>
      <c r="W9" s="69">
        <f>SIN(RADIANS(K9))*SIN(RADIANS(L9))+COS(RADIANS(K9))*SIN(RADIANS(J9))*COS(RADIANS(L9))</f>
        <v/>
      </c>
      <c r="X9" s="69">
        <f>COS(RADIANS(K9))*COS(RADIANS(J9))</f>
        <v/>
      </c>
      <c r="Y9" s="69">
        <f>P9*G9</f>
        <v/>
      </c>
      <c r="Z9" s="69">
        <f>Q9*H9</f>
        <v/>
      </c>
      <c r="AA9" s="69">
        <f>R9*I9</f>
        <v/>
      </c>
      <c r="AB9" s="69">
        <f>M9</f>
        <v/>
      </c>
      <c r="AC9" s="69">
        <f>S9*G9</f>
        <v/>
      </c>
      <c r="AD9" s="69">
        <f>T9*H9</f>
        <v/>
      </c>
      <c r="AE9" s="69">
        <f>U9*I9</f>
        <v/>
      </c>
      <c r="AF9" s="69">
        <f>N9</f>
        <v/>
      </c>
      <c r="AG9" s="69">
        <f>V9*G9</f>
        <v/>
      </c>
      <c r="AH9" s="69">
        <f>W9*H9</f>
        <v/>
      </c>
      <c r="AI9" s="69">
        <f>X9*I9</f>
        <v/>
      </c>
      <c r="AJ9" s="69">
        <f>O9</f>
        <v/>
      </c>
      <c r="AK9" s="70" t="n">
        <v>400</v>
      </c>
      <c r="AL9" s="70" t="n">
        <v>0</v>
      </c>
      <c r="AM9" s="70" t="n">
        <v>0</v>
      </c>
      <c r="AN9" s="70" t="n">
        <v>0</v>
      </c>
      <c r="AO9" s="70" t="n">
        <v>0</v>
      </c>
      <c r="AP9" s="70" t="n">
        <v>-1.74845554e-05</v>
      </c>
      <c r="AQ9" s="70" t="n">
        <v>-0.100000001</v>
      </c>
      <c r="AR9" s="70" t="n">
        <v>-0.400000036</v>
      </c>
      <c r="AS9" s="70" t="n">
        <v>0</v>
      </c>
      <c r="AT9" s="70" t="n">
        <v>400</v>
      </c>
      <c r="AU9" s="70" t="n">
        <v>-4.37113901e-09</v>
      </c>
      <c r="AV9" s="70" t="n">
        <v>0</v>
      </c>
      <c r="AW9" s="71">
        <f>MAX(ABS(Y9-AK9),ABS(Z9-AL9),ABS(AA9-AM9),ABS(AB9-AN9),ABS(AC9-AO9),ABS(AD9-AP9),ABS(AE9-AQ9),ABS(AF9-AR9),ABS(AG9-AS9),ABS(AH9-AT9),ABS(AI9-AU9),ABS(AJ9-AV9))</f>
        <v/>
      </c>
      <c r="AY9" s="42" t="inlineStr">
        <is>
          <t>T</t>
        </is>
      </c>
      <c r="AZ9" s="74">
        <f>INDEX($M$6:$M$939,MATCH($BA$6,$B$6:$B$939,0))</f>
        <v/>
      </c>
      <c r="BA9" s="74">
        <f>INDEX($N$6:$N$939,MATCH($BA$6,$B$6:$B$939,0))</f>
        <v/>
      </c>
      <c r="BB9" s="74">
        <f>INDEX($O$6:$O$939,MATCH($BA$6,$B$6:$B$939,0))</f>
        <v/>
      </c>
    </row>
    <row r="10">
      <c r="A10" s="67" t="inlineStr">
        <is>
          <t>M5</t>
        </is>
      </c>
      <c r="B10" s="52" t="inlineStr">
        <is>
          <t>BKG-02</t>
        </is>
      </c>
      <c r="C10" s="52" t="inlineStr">
        <is>
          <t>Backdrop</t>
        </is>
      </c>
      <c r="D10" s="52" t="inlineStr">
        <is>
          <t>Distant hills</t>
        </is>
      </c>
      <c r="E10" s="53" t="inlineStr">
        <is>
          <t>Group</t>
        </is>
      </c>
      <c r="F10" s="52" t="inlineStr">
        <is>
          <t>BKG-00</t>
        </is>
      </c>
      <c r="G10" s="68" t="n">
        <v>1</v>
      </c>
      <c r="H10" s="68" t="n">
        <v>1</v>
      </c>
      <c r="I10" s="68" t="n">
        <v>1</v>
      </c>
      <c r="J10" s="68" t="n">
        <v>0</v>
      </c>
      <c r="K10" s="68" t="n">
        <v>0</v>
      </c>
      <c r="L10" s="68" t="n">
        <v>0</v>
      </c>
      <c r="M10" s="68" t="n">
        <v>0</v>
      </c>
      <c r="N10" s="68" t="n">
        <v>0</v>
      </c>
      <c r="O10" s="68" t="n">
        <v>0</v>
      </c>
      <c r="P10" s="69">
        <f>COS(RADIANS(K10))*COS(RADIANS(L10))+SIN(RADIANS(K10))*SIN(RADIANS(J10))*SIN(RADIANS(L10))</f>
        <v/>
      </c>
      <c r="Q10" s="69">
        <f>-COS(RADIANS(K10))*SIN(RADIANS(L10))+SIN(RADIANS(K10))*SIN(RADIANS(J10))*COS(RADIANS(L10))</f>
        <v/>
      </c>
      <c r="R10" s="69">
        <f>SIN(RADIANS(K10))*COS(RADIANS(J10))</f>
        <v/>
      </c>
      <c r="S10" s="69">
        <f>COS(RADIANS(J10))*SIN(RADIANS(L10))</f>
        <v/>
      </c>
      <c r="T10" s="69">
        <f>COS(RADIANS(J10))*COS(RADIANS(L10))</f>
        <v/>
      </c>
      <c r="U10" s="69">
        <f>-SIN(RADIANS(J10))</f>
        <v/>
      </c>
      <c r="V10" s="69">
        <f>-SIN(RADIANS(K10))*COS(RADIANS(L10))+COS(RADIANS(K10))*SIN(RADIANS(J10))*SIN(RADIANS(L10))</f>
        <v/>
      </c>
      <c r="W10" s="69">
        <f>SIN(RADIANS(K10))*SIN(RADIANS(L10))+COS(RADIANS(K10))*SIN(RADIANS(J10))*COS(RADIANS(L10))</f>
        <v/>
      </c>
      <c r="X10" s="69">
        <f>COS(RADIANS(K10))*COS(RADIANS(J10))</f>
        <v/>
      </c>
      <c r="Y10" s="69">
        <f>P10*G10</f>
        <v/>
      </c>
      <c r="Z10" s="69">
        <f>Q10*H10</f>
        <v/>
      </c>
      <c r="AA10" s="69">
        <f>R10*I10</f>
        <v/>
      </c>
      <c r="AB10" s="69">
        <f>M10</f>
        <v/>
      </c>
      <c r="AC10" s="69">
        <f>S10*G10</f>
        <v/>
      </c>
      <c r="AD10" s="69">
        <f>T10*H10</f>
        <v/>
      </c>
      <c r="AE10" s="69">
        <f>U10*I10</f>
        <v/>
      </c>
      <c r="AF10" s="69">
        <f>N10</f>
        <v/>
      </c>
      <c r="AG10" s="69">
        <f>V10*G10</f>
        <v/>
      </c>
      <c r="AH10" s="69">
        <f>W10*H10</f>
        <v/>
      </c>
      <c r="AI10" s="69">
        <f>X10*I10</f>
        <v/>
      </c>
      <c r="AJ10" s="69">
        <f>O10</f>
        <v/>
      </c>
      <c r="AK10" s="70" t="n">
        <v>1</v>
      </c>
      <c r="AL10" s="70" t="n">
        <v>0</v>
      </c>
      <c r="AM10" s="70" t="n">
        <v>0</v>
      </c>
      <c r="AN10" s="70" t="n">
        <v>0</v>
      </c>
      <c r="AO10" s="70" t="n">
        <v>0</v>
      </c>
      <c r="AP10" s="70" t="n">
        <v>1</v>
      </c>
      <c r="AQ10" s="70" t="n">
        <v>0</v>
      </c>
      <c r="AR10" s="70" t="n">
        <v>0</v>
      </c>
      <c r="AS10" s="70" t="n">
        <v>0</v>
      </c>
      <c r="AT10" s="70" t="n">
        <v>0</v>
      </c>
      <c r="AU10" s="70" t="n">
        <v>1</v>
      </c>
      <c r="AV10" s="70" t="n">
        <v>0</v>
      </c>
      <c r="AW10" s="71">
        <f>MAX(ABS(Y10-AK10),ABS(Z10-AL10),ABS(AA10-AM10),ABS(AB10-AN10),ABS(AC10-AO10),ABS(AD10-AP10),ABS(AE10-AQ10),ABS(AF10-AR10),ABS(AG10-AS10),ABS(AH10-AT10),ABS(AI10-AU10),ABS(AJ10-AV10))</f>
        <v/>
      </c>
    </row>
    <row r="11">
      <c r="A11" s="67" t="inlineStr">
        <is>
          <t>M6</t>
        </is>
      </c>
      <c r="B11" s="52" t="inlineStr">
        <is>
          <t>BKG-03</t>
        </is>
      </c>
      <c r="C11" s="52" t="inlineStr">
        <is>
          <t>Backdrop</t>
        </is>
      </c>
      <c r="D11" s="52" t="inlineStr">
        <is>
          <t>Hill</t>
        </is>
      </c>
      <c r="E11" s="59" t="inlineStr">
        <is>
          <t>Sphere</t>
        </is>
      </c>
      <c r="F11" s="52" t="inlineStr">
        <is>
          <t>BKG-02</t>
        </is>
      </c>
      <c r="G11" s="68" t="n">
        <v>30.8348331</v>
      </c>
      <c r="H11" s="68" t="n">
        <v>7.55072641</v>
      </c>
      <c r="I11" s="68" t="n">
        <v>17.536644</v>
      </c>
      <c r="J11" s="68" t="n">
        <v>0</v>
      </c>
      <c r="K11" s="68" t="n">
        <v>-86.37856290000001</v>
      </c>
      <c r="L11" s="68" t="n">
        <v>0</v>
      </c>
      <c r="M11" s="68" t="n">
        <v>38.6909103</v>
      </c>
      <c r="N11" s="68" t="n">
        <v>-0.650000036</v>
      </c>
      <c r="O11" s="68" t="n">
        <v>-2.44875574</v>
      </c>
      <c r="P11" s="69">
        <f>COS(RADIANS(K11))*COS(RADIANS(L11))+SIN(RADIANS(K11))*SIN(RADIANS(J11))*SIN(RADIANS(L11))</f>
        <v/>
      </c>
      <c r="Q11" s="69">
        <f>-COS(RADIANS(K11))*SIN(RADIANS(L11))+SIN(RADIANS(K11))*SIN(RADIANS(J11))*COS(RADIANS(L11))</f>
        <v/>
      </c>
      <c r="R11" s="69">
        <f>SIN(RADIANS(K11))*COS(RADIANS(J11))</f>
        <v/>
      </c>
      <c r="S11" s="69">
        <f>COS(RADIANS(J11))*SIN(RADIANS(L11))</f>
        <v/>
      </c>
      <c r="T11" s="69">
        <f>COS(RADIANS(J11))*COS(RADIANS(L11))</f>
        <v/>
      </c>
      <c r="U11" s="69">
        <f>-SIN(RADIANS(J11))</f>
        <v/>
      </c>
      <c r="V11" s="69">
        <f>-SIN(RADIANS(K11))*COS(RADIANS(L11))+COS(RADIANS(K11))*SIN(RADIANS(J11))*SIN(RADIANS(L11))</f>
        <v/>
      </c>
      <c r="W11" s="69">
        <f>SIN(RADIANS(K11))*SIN(RADIANS(L11))+COS(RADIANS(K11))*SIN(RADIANS(J11))*COS(RADIANS(L11))</f>
        <v/>
      </c>
      <c r="X11" s="69">
        <f>COS(RADIANS(K11))*COS(RADIANS(J11))</f>
        <v/>
      </c>
      <c r="Y11" s="69">
        <f>P11*G11</f>
        <v/>
      </c>
      <c r="Z11" s="69">
        <f>Q11*H11</f>
        <v/>
      </c>
      <c r="AA11" s="69">
        <f>R11*I11</f>
        <v/>
      </c>
      <c r="AB11" s="69">
        <f>M11</f>
        <v/>
      </c>
      <c r="AC11" s="69">
        <f>S11*G11</f>
        <v/>
      </c>
      <c r="AD11" s="69">
        <f>T11*H11</f>
        <v/>
      </c>
      <c r="AE11" s="69">
        <f>U11*I11</f>
        <v/>
      </c>
      <c r="AF11" s="69">
        <f>N11</f>
        <v/>
      </c>
      <c r="AG11" s="69">
        <f>V11*G11</f>
        <v/>
      </c>
      <c r="AH11" s="69">
        <f>W11*H11</f>
        <v/>
      </c>
      <c r="AI11" s="69">
        <f>X11*I11</f>
        <v/>
      </c>
      <c r="AJ11" s="69">
        <f>O11</f>
        <v/>
      </c>
      <c r="AK11" s="70" t="n">
        <v>1.9476465</v>
      </c>
      <c r="AL11" s="70" t="n">
        <v>0</v>
      </c>
      <c r="AM11" s="70" t="n">
        <v>-17.501627</v>
      </c>
      <c r="AN11" s="70" t="n">
        <v>38.6909103</v>
      </c>
      <c r="AO11" s="70" t="n">
        <v>0</v>
      </c>
      <c r="AP11" s="70" t="n">
        <v>7.55072641</v>
      </c>
      <c r="AQ11" s="70" t="n">
        <v>0</v>
      </c>
      <c r="AR11" s="70" t="n">
        <v>-0.650000036</v>
      </c>
      <c r="AS11" s="70" t="n">
        <v>30.773262</v>
      </c>
      <c r="AT11" s="70" t="n">
        <v>0</v>
      </c>
      <c r="AU11" s="70" t="n">
        <v>1.10768175</v>
      </c>
      <c r="AV11" s="70" t="n">
        <v>-2.44875574</v>
      </c>
      <c r="AW11" s="71">
        <f>MAX(ABS(Y11-AK11),ABS(Z11-AL11),ABS(AA11-AM11),ABS(AB11-AN11),ABS(AC11-AO11),ABS(AD11-AP11),ABS(AE11-AQ11),ABS(AF11-AR11),ABS(AG11-AS11),ABS(AH11-AT11),ABS(AI11-AU11),ABS(AJ11-AV11))</f>
        <v/>
      </c>
      <c r="AY11" s="75" t="inlineStr">
        <is>
          <t>T (translation)</t>
        </is>
      </c>
      <c r="BD11" s="75" t="inlineStr">
        <is>
          <t>Ry (yaw about Y)</t>
        </is>
      </c>
      <c r="BI11" s="75" t="inlineStr">
        <is>
          <t>Rx (pitch about X)</t>
        </is>
      </c>
      <c r="BN11" s="75" t="inlineStr">
        <is>
          <t>Rz (roll about Z)</t>
        </is>
      </c>
      <c r="BS11" s="75" t="inlineStr">
        <is>
          <t>S (scale)</t>
        </is>
      </c>
    </row>
    <row r="12">
      <c r="A12" s="67" t="inlineStr">
        <is>
          <t>M7</t>
        </is>
      </c>
      <c r="B12" s="52" t="inlineStr">
        <is>
          <t>BKG-04</t>
        </is>
      </c>
      <c r="C12" s="52" t="inlineStr">
        <is>
          <t>Backdrop</t>
        </is>
      </c>
      <c r="D12" s="52" t="inlineStr">
        <is>
          <t>Hill</t>
        </is>
      </c>
      <c r="E12" s="59" t="inlineStr">
        <is>
          <t>Sphere</t>
        </is>
      </c>
      <c r="F12" s="52" t="inlineStr">
        <is>
          <t>BKG-02</t>
        </is>
      </c>
      <c r="G12" s="68" t="n">
        <v>29.8518162</v>
      </c>
      <c r="H12" s="68" t="n">
        <v>9.04123688</v>
      </c>
      <c r="I12" s="68" t="n">
        <v>18.9952316</v>
      </c>
      <c r="J12" s="68" t="n">
        <v>0</v>
      </c>
      <c r="K12" s="68" t="n">
        <v>-112.50087</v>
      </c>
      <c r="L12" s="68" t="n">
        <v>0</v>
      </c>
      <c r="M12" s="68" t="n">
        <v>36.4908104</v>
      </c>
      <c r="N12" s="68" t="n">
        <v>-0.650000036</v>
      </c>
      <c r="O12" s="68" t="n">
        <v>15.1156378</v>
      </c>
      <c r="P12" s="69">
        <f>COS(RADIANS(K12))*COS(RADIANS(L12))+SIN(RADIANS(K12))*SIN(RADIANS(J12))*SIN(RADIANS(L12))</f>
        <v/>
      </c>
      <c r="Q12" s="69">
        <f>-COS(RADIANS(K12))*SIN(RADIANS(L12))+SIN(RADIANS(K12))*SIN(RADIANS(J12))*COS(RADIANS(L12))</f>
        <v/>
      </c>
      <c r="R12" s="69">
        <f>SIN(RADIANS(K12))*COS(RADIANS(J12))</f>
        <v/>
      </c>
      <c r="S12" s="69">
        <f>COS(RADIANS(J12))*SIN(RADIANS(L12))</f>
        <v/>
      </c>
      <c r="T12" s="69">
        <f>COS(RADIANS(J12))*COS(RADIANS(L12))</f>
        <v/>
      </c>
      <c r="U12" s="69">
        <f>-SIN(RADIANS(J12))</f>
        <v/>
      </c>
      <c r="V12" s="69">
        <f>-SIN(RADIANS(K12))*COS(RADIANS(L12))+COS(RADIANS(K12))*SIN(RADIANS(J12))*SIN(RADIANS(L12))</f>
        <v/>
      </c>
      <c r="W12" s="69">
        <f>SIN(RADIANS(K12))*SIN(RADIANS(L12))+COS(RADIANS(K12))*SIN(RADIANS(J12))*COS(RADIANS(L12))</f>
        <v/>
      </c>
      <c r="X12" s="69">
        <f>COS(RADIANS(K12))*COS(RADIANS(J12))</f>
        <v/>
      </c>
      <c r="Y12" s="69">
        <f>P12*G12</f>
        <v/>
      </c>
      <c r="Z12" s="69">
        <f>Q12*H12</f>
        <v/>
      </c>
      <c r="AA12" s="69">
        <f>R12*I12</f>
        <v/>
      </c>
      <c r="AB12" s="69">
        <f>M12</f>
        <v/>
      </c>
      <c r="AC12" s="69">
        <f>S12*G12</f>
        <v/>
      </c>
      <c r="AD12" s="69">
        <f>T12*H12</f>
        <v/>
      </c>
      <c r="AE12" s="69">
        <f>U12*I12</f>
        <v/>
      </c>
      <c r="AF12" s="69">
        <f>N12</f>
        <v/>
      </c>
      <c r="AG12" s="69">
        <f>V12*G12</f>
        <v/>
      </c>
      <c r="AH12" s="69">
        <f>W12*H12</f>
        <v/>
      </c>
      <c r="AI12" s="69">
        <f>X12*I12</f>
        <v/>
      </c>
      <c r="AJ12" s="69">
        <f>O12</f>
        <v/>
      </c>
      <c r="AK12" s="70" t="n">
        <v>-11.4242153</v>
      </c>
      <c r="AL12" s="70" t="n">
        <v>0</v>
      </c>
      <c r="AM12" s="70" t="n">
        <v>-17.5491962</v>
      </c>
      <c r="AN12" s="70" t="n">
        <v>36.4908104</v>
      </c>
      <c r="AO12" s="70" t="n">
        <v>0</v>
      </c>
      <c r="AP12" s="70" t="n">
        <v>9.04123688</v>
      </c>
      <c r="AQ12" s="70" t="n">
        <v>0</v>
      </c>
      <c r="AR12" s="70" t="n">
        <v>-0.650000036</v>
      </c>
      <c r="AS12" s="70" t="n">
        <v>27.5793095</v>
      </c>
      <c r="AT12" s="70" t="n">
        <v>0</v>
      </c>
      <c r="AU12" s="70" t="n">
        <v>-7.2694273</v>
      </c>
      <c r="AV12" s="70" t="n">
        <v>15.1156378</v>
      </c>
      <c r="AW12" s="71">
        <f>MAX(ABS(Y12-AK12),ABS(Z12-AL12),ABS(AA12-AM12),ABS(AB12-AN12),ABS(AC12-AO12),ABS(AD12-AP12),ABS(AE12-AQ12),ABS(AF12-AR12),ABS(AG12-AS12),ABS(AH12-AT12),ABS(AI12-AU12),ABS(AJ12-AV12))</f>
        <v/>
      </c>
      <c r="AY12" s="45" t="n">
        <v>1</v>
      </c>
      <c r="AZ12" s="45" t="n">
        <v>0</v>
      </c>
      <c r="BA12" s="45" t="n">
        <v>0</v>
      </c>
      <c r="BB12" s="45">
        <f>AZ9</f>
        <v/>
      </c>
      <c r="BD12" s="45">
        <f>COS(RADIANS(BA8))</f>
        <v/>
      </c>
      <c r="BE12" s="45" t="n">
        <v>0</v>
      </c>
      <c r="BF12" s="45">
        <f>SIN(RADIANS(BA8))</f>
        <v/>
      </c>
      <c r="BG12" s="45" t="n">
        <v>0</v>
      </c>
      <c r="BI12" s="45" t="n">
        <v>1</v>
      </c>
      <c r="BJ12" s="45" t="n">
        <v>0</v>
      </c>
      <c r="BK12" s="45" t="n">
        <v>0</v>
      </c>
      <c r="BL12" s="45" t="n">
        <v>0</v>
      </c>
      <c r="BN12" s="45">
        <f>COS(RADIANS(BB8))</f>
        <v/>
      </c>
      <c r="BO12" s="45">
        <f>-SIN(RADIANS(BB8))</f>
        <v/>
      </c>
      <c r="BP12" s="45" t="n">
        <v>0</v>
      </c>
      <c r="BQ12" s="45" t="n">
        <v>0</v>
      </c>
      <c r="BS12" s="45">
        <f>AZ7</f>
        <v/>
      </c>
      <c r="BT12" s="45" t="n">
        <v>0</v>
      </c>
      <c r="BU12" s="45" t="n">
        <v>0</v>
      </c>
      <c r="BV12" s="45" t="n">
        <v>0</v>
      </c>
    </row>
    <row r="13">
      <c r="A13" s="67" t="inlineStr">
        <is>
          <t>M8</t>
        </is>
      </c>
      <c r="B13" s="52" t="inlineStr">
        <is>
          <t>BKG-05</t>
        </is>
      </c>
      <c r="C13" s="52" t="inlineStr">
        <is>
          <t>Backdrop</t>
        </is>
      </c>
      <c r="D13" s="52" t="inlineStr">
        <is>
          <t>Hill</t>
        </is>
      </c>
      <c r="E13" s="59" t="inlineStr">
        <is>
          <t>Sphere</t>
        </is>
      </c>
      <c r="F13" s="52" t="inlineStr">
        <is>
          <t>BKG-02</t>
        </is>
      </c>
      <c r="G13" s="68" t="n">
        <v>37.697361</v>
      </c>
      <c r="H13" s="68" t="n">
        <v>6.98607635</v>
      </c>
      <c r="I13" s="68" t="n">
        <v>19.0860291</v>
      </c>
      <c r="J13" s="68" t="n">
        <v>0</v>
      </c>
      <c r="K13" s="68" t="n">
        <v>-155.65033</v>
      </c>
      <c r="L13" s="68" t="n">
        <v>0</v>
      </c>
      <c r="M13" s="68" t="n">
        <v>16.3037453</v>
      </c>
      <c r="N13" s="68" t="n">
        <v>-0.650000036</v>
      </c>
      <c r="O13" s="68" t="n">
        <v>36.0255165</v>
      </c>
      <c r="P13" s="69">
        <f>COS(RADIANS(K13))*COS(RADIANS(L13))+SIN(RADIANS(K13))*SIN(RADIANS(J13))*SIN(RADIANS(L13))</f>
        <v/>
      </c>
      <c r="Q13" s="69">
        <f>-COS(RADIANS(K13))*SIN(RADIANS(L13))+SIN(RADIANS(K13))*SIN(RADIANS(J13))*COS(RADIANS(L13))</f>
        <v/>
      </c>
      <c r="R13" s="69">
        <f>SIN(RADIANS(K13))*COS(RADIANS(J13))</f>
        <v/>
      </c>
      <c r="S13" s="69">
        <f>COS(RADIANS(J13))*SIN(RADIANS(L13))</f>
        <v/>
      </c>
      <c r="T13" s="69">
        <f>COS(RADIANS(J13))*COS(RADIANS(L13))</f>
        <v/>
      </c>
      <c r="U13" s="69">
        <f>-SIN(RADIANS(J13))</f>
        <v/>
      </c>
      <c r="V13" s="69">
        <f>-SIN(RADIANS(K13))*COS(RADIANS(L13))+COS(RADIANS(K13))*SIN(RADIANS(J13))*SIN(RADIANS(L13))</f>
        <v/>
      </c>
      <c r="W13" s="69">
        <f>SIN(RADIANS(K13))*SIN(RADIANS(L13))+COS(RADIANS(K13))*SIN(RADIANS(J13))*COS(RADIANS(L13))</f>
        <v/>
      </c>
      <c r="X13" s="69">
        <f>COS(RADIANS(K13))*COS(RADIANS(J13))</f>
        <v/>
      </c>
      <c r="Y13" s="69">
        <f>P13*G13</f>
        <v/>
      </c>
      <c r="Z13" s="69">
        <f>Q13*H13</f>
        <v/>
      </c>
      <c r="AA13" s="69">
        <f>R13*I13</f>
        <v/>
      </c>
      <c r="AB13" s="69">
        <f>M13</f>
        <v/>
      </c>
      <c r="AC13" s="69">
        <f>S13*G13</f>
        <v/>
      </c>
      <c r="AD13" s="69">
        <f>T13*H13</f>
        <v/>
      </c>
      <c r="AE13" s="69">
        <f>U13*I13</f>
        <v/>
      </c>
      <c r="AF13" s="69">
        <f>N13</f>
        <v/>
      </c>
      <c r="AG13" s="69">
        <f>V13*G13</f>
        <v/>
      </c>
      <c r="AH13" s="69">
        <f>W13*H13</f>
        <v/>
      </c>
      <c r="AI13" s="69">
        <f>X13*I13</f>
        <v/>
      </c>
      <c r="AJ13" s="69">
        <f>O13</f>
        <v/>
      </c>
      <c r="AK13" s="70" t="n">
        <v>-34.3440399</v>
      </c>
      <c r="AL13" s="70" t="n">
        <v>0</v>
      </c>
      <c r="AM13" s="70" t="n">
        <v>-7.86924934</v>
      </c>
      <c r="AN13" s="70" t="n">
        <v>16.3037453</v>
      </c>
      <c r="AO13" s="70" t="n">
        <v>0</v>
      </c>
      <c r="AP13" s="70" t="n">
        <v>6.98607635</v>
      </c>
      <c r="AQ13" s="70" t="n">
        <v>0</v>
      </c>
      <c r="AR13" s="70" t="n">
        <v>-0.650000036</v>
      </c>
      <c r="AS13" s="70" t="n">
        <v>15.542779</v>
      </c>
      <c r="AT13" s="70" t="n">
        <v>0</v>
      </c>
      <c r="AU13" s="70" t="n">
        <v>-17.3882561</v>
      </c>
      <c r="AV13" s="70" t="n">
        <v>36.0255165</v>
      </c>
      <c r="AW13" s="71">
        <f>MAX(ABS(Y13-AK13),ABS(Z13-AL13),ABS(AA13-AM13),ABS(AB13-AN13),ABS(AC13-AO13),ABS(AD13-AP13),ABS(AE13-AQ13),ABS(AF13-AR13),ABS(AG13-AS13),ABS(AH13-AT13),ABS(AI13-AU13),ABS(AJ13-AV13))</f>
        <v/>
      </c>
      <c r="AY13" s="45" t="n">
        <v>0</v>
      </c>
      <c r="AZ13" s="45" t="n">
        <v>1</v>
      </c>
      <c r="BA13" s="45" t="n">
        <v>0</v>
      </c>
      <c r="BB13" s="45">
        <f>BA9</f>
        <v/>
      </c>
      <c r="BD13" s="45" t="n">
        <v>0</v>
      </c>
      <c r="BE13" s="45" t="n">
        <v>1</v>
      </c>
      <c r="BF13" s="45" t="n">
        <v>0</v>
      </c>
      <c r="BG13" s="45" t="n">
        <v>0</v>
      </c>
      <c r="BI13" s="45" t="n">
        <v>0</v>
      </c>
      <c r="BJ13" s="45">
        <f>COS(RADIANS(AZ8))</f>
        <v/>
      </c>
      <c r="BK13" s="45">
        <f>-SIN(RADIANS(AZ8))</f>
        <v/>
      </c>
      <c r="BL13" s="45" t="n">
        <v>0</v>
      </c>
      <c r="BN13" s="45">
        <f>SIN(RADIANS(BB8))</f>
        <v/>
      </c>
      <c r="BO13" s="45">
        <f>COS(RADIANS(BB8))</f>
        <v/>
      </c>
      <c r="BP13" s="45" t="n">
        <v>0</v>
      </c>
      <c r="BQ13" s="45" t="n">
        <v>0</v>
      </c>
      <c r="BS13" s="45" t="n">
        <v>0</v>
      </c>
      <c r="BT13" s="45">
        <f>BA7</f>
        <v/>
      </c>
      <c r="BU13" s="45" t="n">
        <v>0</v>
      </c>
      <c r="BV13" s="45" t="n">
        <v>0</v>
      </c>
    </row>
    <row r="14">
      <c r="A14" s="67" t="inlineStr">
        <is>
          <t>M9</t>
        </is>
      </c>
      <c r="B14" s="52" t="inlineStr">
        <is>
          <t>BKG-06</t>
        </is>
      </c>
      <c r="C14" s="52" t="inlineStr">
        <is>
          <t>Backdrop</t>
        </is>
      </c>
      <c r="D14" s="52" t="inlineStr">
        <is>
          <t>Hill</t>
        </is>
      </c>
      <c r="E14" s="59" t="inlineStr">
        <is>
          <t>Sphere</t>
        </is>
      </c>
      <c r="F14" s="52" t="inlineStr">
        <is>
          <t>BKG-02</t>
        </is>
      </c>
      <c r="G14" s="68" t="n">
        <v>29.8532448</v>
      </c>
      <c r="H14" s="68" t="n">
        <v>10.3559246</v>
      </c>
      <c r="I14" s="68" t="n">
        <v>20.228508</v>
      </c>
      <c r="J14" s="68" t="n">
        <v>0</v>
      </c>
      <c r="K14" s="68" t="n">
        <v>-177.909912</v>
      </c>
      <c r="L14" s="68" t="n">
        <v>0</v>
      </c>
      <c r="M14" s="68" t="n">
        <v>1.46300149</v>
      </c>
      <c r="N14" s="68" t="n">
        <v>-0.650000036</v>
      </c>
      <c r="O14" s="68" t="n">
        <v>40.0875664</v>
      </c>
      <c r="P14" s="69">
        <f>COS(RADIANS(K14))*COS(RADIANS(L14))+SIN(RADIANS(K14))*SIN(RADIANS(J14))*SIN(RADIANS(L14))</f>
        <v/>
      </c>
      <c r="Q14" s="69">
        <f>-COS(RADIANS(K14))*SIN(RADIANS(L14))+SIN(RADIANS(K14))*SIN(RADIANS(J14))*COS(RADIANS(L14))</f>
        <v/>
      </c>
      <c r="R14" s="69">
        <f>SIN(RADIANS(K14))*COS(RADIANS(J14))</f>
        <v/>
      </c>
      <c r="S14" s="69">
        <f>COS(RADIANS(J14))*SIN(RADIANS(L14))</f>
        <v/>
      </c>
      <c r="T14" s="69">
        <f>COS(RADIANS(J14))*COS(RADIANS(L14))</f>
        <v/>
      </c>
      <c r="U14" s="69">
        <f>-SIN(RADIANS(J14))</f>
        <v/>
      </c>
      <c r="V14" s="69">
        <f>-SIN(RADIANS(K14))*COS(RADIANS(L14))+COS(RADIANS(K14))*SIN(RADIANS(J14))*SIN(RADIANS(L14))</f>
        <v/>
      </c>
      <c r="W14" s="69">
        <f>SIN(RADIANS(K14))*SIN(RADIANS(L14))+COS(RADIANS(K14))*SIN(RADIANS(J14))*COS(RADIANS(L14))</f>
        <v/>
      </c>
      <c r="X14" s="69">
        <f>COS(RADIANS(K14))*COS(RADIANS(J14))</f>
        <v/>
      </c>
      <c r="Y14" s="69">
        <f>P14*G14</f>
        <v/>
      </c>
      <c r="Z14" s="69">
        <f>Q14*H14</f>
        <v/>
      </c>
      <c r="AA14" s="69">
        <f>R14*I14</f>
        <v/>
      </c>
      <c r="AB14" s="69">
        <f>M14</f>
        <v/>
      </c>
      <c r="AC14" s="69">
        <f>S14*G14</f>
        <v/>
      </c>
      <c r="AD14" s="69">
        <f>T14*H14</f>
        <v/>
      </c>
      <c r="AE14" s="69">
        <f>U14*I14</f>
        <v/>
      </c>
      <c r="AF14" s="69">
        <f>N14</f>
        <v/>
      </c>
      <c r="AG14" s="69">
        <f>V14*G14</f>
        <v/>
      </c>
      <c r="AH14" s="69">
        <f>W14*H14</f>
        <v/>
      </c>
      <c r="AI14" s="69">
        <f>X14*I14</f>
        <v/>
      </c>
      <c r="AJ14" s="69">
        <f>O14</f>
        <v/>
      </c>
      <c r="AK14" s="70" t="n">
        <v>-29.8333836</v>
      </c>
      <c r="AL14" s="70" t="n">
        <v>0</v>
      </c>
      <c r="AM14" s="70" t="n">
        <v>-0.737750232</v>
      </c>
      <c r="AN14" s="70" t="n">
        <v>1.46300149</v>
      </c>
      <c r="AO14" s="70" t="n">
        <v>0</v>
      </c>
      <c r="AP14" s="70" t="n">
        <v>10.3559246</v>
      </c>
      <c r="AQ14" s="70" t="n">
        <v>0</v>
      </c>
      <c r="AR14" s="70" t="n">
        <v>-0.650000036</v>
      </c>
      <c r="AS14" s="70" t="n">
        <v>1.0887723</v>
      </c>
      <c r="AT14" s="70" t="n">
        <v>0</v>
      </c>
      <c r="AU14" s="70" t="n">
        <v>-20.2150497</v>
      </c>
      <c r="AV14" s="70" t="n">
        <v>40.0875664</v>
      </c>
      <c r="AW14" s="71">
        <f>MAX(ABS(Y14-AK14),ABS(Z14-AL14),ABS(AA14-AM14),ABS(AB14-AN14),ABS(AC14-AO14),ABS(AD14-AP14),ABS(AE14-AQ14),ABS(AF14-AR14),ABS(AG14-AS14),ABS(AH14-AT14),ABS(AI14-AU14),ABS(AJ14-AV14))</f>
        <v/>
      </c>
      <c r="AY14" s="45" t="n">
        <v>0</v>
      </c>
      <c r="AZ14" s="45" t="n">
        <v>0</v>
      </c>
      <c r="BA14" s="45" t="n">
        <v>1</v>
      </c>
      <c r="BB14" s="45">
        <f>BB9</f>
        <v/>
      </c>
      <c r="BD14" s="45">
        <f>-SIN(RADIANS(BA8))</f>
        <v/>
      </c>
      <c r="BE14" s="45" t="n">
        <v>0</v>
      </c>
      <c r="BF14" s="45">
        <f>COS(RADIANS(BA8))</f>
        <v/>
      </c>
      <c r="BG14" s="45" t="n">
        <v>0</v>
      </c>
      <c r="BI14" s="45" t="n">
        <v>0</v>
      </c>
      <c r="BJ14" s="45">
        <f>SIN(RADIANS(AZ8))</f>
        <v/>
      </c>
      <c r="BK14" s="45">
        <f>COS(RADIANS(AZ8))</f>
        <v/>
      </c>
      <c r="BL14" s="45" t="n">
        <v>0</v>
      </c>
      <c r="BN14" s="45" t="n">
        <v>0</v>
      </c>
      <c r="BO14" s="45" t="n">
        <v>0</v>
      </c>
      <c r="BP14" s="45" t="n">
        <v>1</v>
      </c>
      <c r="BQ14" s="45" t="n">
        <v>0</v>
      </c>
      <c r="BS14" s="45" t="n">
        <v>0</v>
      </c>
      <c r="BT14" s="45" t="n">
        <v>0</v>
      </c>
      <c r="BU14" s="45">
        <f>BB7</f>
        <v/>
      </c>
      <c r="BV14" s="45" t="n">
        <v>0</v>
      </c>
    </row>
    <row r="15">
      <c r="A15" s="67" t="inlineStr">
        <is>
          <t>M10</t>
        </is>
      </c>
      <c r="B15" s="52" t="inlineStr">
        <is>
          <t>BKG-07</t>
        </is>
      </c>
      <c r="C15" s="52" t="inlineStr">
        <is>
          <t>Backdrop</t>
        </is>
      </c>
      <c r="D15" s="52" t="inlineStr">
        <is>
          <t>Hill</t>
        </is>
      </c>
      <c r="E15" s="59" t="inlineStr">
        <is>
          <t>Sphere</t>
        </is>
      </c>
      <c r="F15" s="52" t="inlineStr">
        <is>
          <t>BKG-02</t>
        </is>
      </c>
      <c r="G15" s="68" t="n">
        <v>32.1602478</v>
      </c>
      <c r="H15" s="68" t="n">
        <v>9.974453929999999</v>
      </c>
      <c r="I15" s="68" t="n">
        <v>22</v>
      </c>
      <c r="J15" s="68" t="n">
        <v>0</v>
      </c>
      <c r="K15" s="68" t="n">
        <v>148.980927</v>
      </c>
      <c r="L15" s="68" t="n">
        <v>0</v>
      </c>
      <c r="M15" s="68" t="n">
        <v>-23.6332684</v>
      </c>
      <c r="N15" s="68" t="n">
        <v>-0.650000036</v>
      </c>
      <c r="O15" s="68" t="n">
        <v>39.3027344</v>
      </c>
      <c r="P15" s="69">
        <f>COS(RADIANS(K15))*COS(RADIANS(L15))+SIN(RADIANS(K15))*SIN(RADIANS(J15))*SIN(RADIANS(L15))</f>
        <v/>
      </c>
      <c r="Q15" s="69">
        <f>-COS(RADIANS(K15))*SIN(RADIANS(L15))+SIN(RADIANS(K15))*SIN(RADIANS(J15))*COS(RADIANS(L15))</f>
        <v/>
      </c>
      <c r="R15" s="69">
        <f>SIN(RADIANS(K15))*COS(RADIANS(J15))</f>
        <v/>
      </c>
      <c r="S15" s="69">
        <f>COS(RADIANS(J15))*SIN(RADIANS(L15))</f>
        <v/>
      </c>
      <c r="T15" s="69">
        <f>COS(RADIANS(J15))*COS(RADIANS(L15))</f>
        <v/>
      </c>
      <c r="U15" s="69">
        <f>-SIN(RADIANS(J15))</f>
        <v/>
      </c>
      <c r="V15" s="69">
        <f>-SIN(RADIANS(K15))*COS(RADIANS(L15))+COS(RADIANS(K15))*SIN(RADIANS(J15))*SIN(RADIANS(L15))</f>
        <v/>
      </c>
      <c r="W15" s="69">
        <f>SIN(RADIANS(K15))*SIN(RADIANS(L15))+COS(RADIANS(K15))*SIN(RADIANS(J15))*COS(RADIANS(L15))</f>
        <v/>
      </c>
      <c r="X15" s="69">
        <f>COS(RADIANS(K15))*COS(RADIANS(J15))</f>
        <v/>
      </c>
      <c r="Y15" s="69">
        <f>P15*G15</f>
        <v/>
      </c>
      <c r="Z15" s="69">
        <f>Q15*H15</f>
        <v/>
      </c>
      <c r="AA15" s="69">
        <f>R15*I15</f>
        <v/>
      </c>
      <c r="AB15" s="69">
        <f>M15</f>
        <v/>
      </c>
      <c r="AC15" s="69">
        <f>S15*G15</f>
        <v/>
      </c>
      <c r="AD15" s="69">
        <f>T15*H15</f>
        <v/>
      </c>
      <c r="AE15" s="69">
        <f>U15*I15</f>
        <v/>
      </c>
      <c r="AF15" s="69">
        <f>N15</f>
        <v/>
      </c>
      <c r="AG15" s="69">
        <f>V15*G15</f>
        <v/>
      </c>
      <c r="AH15" s="69">
        <f>W15*H15</f>
        <v/>
      </c>
      <c r="AI15" s="69">
        <f>X15*I15</f>
        <v/>
      </c>
      <c r="AJ15" s="69">
        <f>O15</f>
        <v/>
      </c>
      <c r="AK15" s="70" t="n">
        <v>-27.5611992</v>
      </c>
      <c r="AL15" s="70" t="n">
        <v>0</v>
      </c>
      <c r="AM15" s="70" t="n">
        <v>11.3371124</v>
      </c>
      <c r="AN15" s="70" t="n">
        <v>-23.6332684</v>
      </c>
      <c r="AO15" s="70" t="n">
        <v>0</v>
      </c>
      <c r="AP15" s="70" t="n">
        <v>9.974453929999999</v>
      </c>
      <c r="AQ15" s="70" t="n">
        <v>0</v>
      </c>
      <c r="AR15" s="70" t="n">
        <v>-0.650000036</v>
      </c>
      <c r="AS15" s="70" t="n">
        <v>-16.5729237</v>
      </c>
      <c r="AT15" s="70" t="n">
        <v>0</v>
      </c>
      <c r="AU15" s="70" t="n">
        <v>-18.8539085</v>
      </c>
      <c r="AV15" s="70" t="n">
        <v>39.3027344</v>
      </c>
      <c r="AW15" s="71">
        <f>MAX(ABS(Y15-AK15),ABS(Z15-AL15),ABS(AA15-AM15),ABS(AB15-AN15),ABS(AC15-AO15),ABS(AD15-AP15),ABS(AE15-AQ15),ABS(AF15-AR15),ABS(AG15-AS15),ABS(AH15-AT15),ABS(AI15-AU15),ABS(AJ15-AV15))</f>
        <v/>
      </c>
      <c r="AY15" s="45" t="n">
        <v>0</v>
      </c>
      <c r="AZ15" s="45" t="n">
        <v>0</v>
      </c>
      <c r="BA15" s="45" t="n">
        <v>0</v>
      </c>
      <c r="BB15" s="45" t="n">
        <v>1</v>
      </c>
      <c r="BD15" s="45" t="n">
        <v>0</v>
      </c>
      <c r="BE15" s="45" t="n">
        <v>0</v>
      </c>
      <c r="BF15" s="45" t="n">
        <v>0</v>
      </c>
      <c r="BG15" s="45" t="n">
        <v>1</v>
      </c>
      <c r="BI15" s="45" t="n">
        <v>0</v>
      </c>
      <c r="BJ15" s="45" t="n">
        <v>0</v>
      </c>
      <c r="BK15" s="45" t="n">
        <v>0</v>
      </c>
      <c r="BL15" s="45" t="n">
        <v>1</v>
      </c>
      <c r="BN15" s="45" t="n">
        <v>0</v>
      </c>
      <c r="BO15" s="45" t="n">
        <v>0</v>
      </c>
      <c r="BP15" s="45" t="n">
        <v>0</v>
      </c>
      <c r="BQ15" s="45" t="n">
        <v>1</v>
      </c>
      <c r="BS15" s="45" t="n">
        <v>0</v>
      </c>
      <c r="BT15" s="45" t="n">
        <v>0</v>
      </c>
      <c r="BU15" s="45" t="n">
        <v>0</v>
      </c>
      <c r="BV15" s="45" t="n">
        <v>1</v>
      </c>
    </row>
    <row r="16">
      <c r="A16" s="67" t="inlineStr">
        <is>
          <t>M11</t>
        </is>
      </c>
      <c r="B16" s="52" t="inlineStr">
        <is>
          <t>BKG-08</t>
        </is>
      </c>
      <c r="C16" s="52" t="inlineStr">
        <is>
          <t>Backdrop</t>
        </is>
      </c>
      <c r="D16" s="52" t="inlineStr">
        <is>
          <t>Hill</t>
        </is>
      </c>
      <c r="E16" s="59" t="inlineStr">
        <is>
          <t>Sphere</t>
        </is>
      </c>
      <c r="F16" s="52" t="inlineStr">
        <is>
          <t>BKG-02</t>
        </is>
      </c>
      <c r="G16" s="68" t="n">
        <v>32.9546013</v>
      </c>
      <c r="H16" s="68" t="n">
        <v>7.21790791</v>
      </c>
      <c r="I16" s="68" t="n">
        <v>18.7220535</v>
      </c>
      <c r="J16" s="68" t="n">
        <v>0</v>
      </c>
      <c r="K16" s="68" t="n">
        <v>119.035316</v>
      </c>
      <c r="L16" s="68" t="n">
        <v>0</v>
      </c>
      <c r="M16" s="68" t="n">
        <v>-34.4141617</v>
      </c>
      <c r="N16" s="68" t="n">
        <v>-0.650000036</v>
      </c>
      <c r="O16" s="68" t="n">
        <v>19.1038227</v>
      </c>
      <c r="P16" s="69">
        <f>COS(RADIANS(K16))*COS(RADIANS(L16))+SIN(RADIANS(K16))*SIN(RADIANS(J16))*SIN(RADIANS(L16))</f>
        <v/>
      </c>
      <c r="Q16" s="69">
        <f>-COS(RADIANS(K16))*SIN(RADIANS(L16))+SIN(RADIANS(K16))*SIN(RADIANS(J16))*COS(RADIANS(L16))</f>
        <v/>
      </c>
      <c r="R16" s="69">
        <f>SIN(RADIANS(K16))*COS(RADIANS(J16))</f>
        <v/>
      </c>
      <c r="S16" s="69">
        <f>COS(RADIANS(J16))*SIN(RADIANS(L16))</f>
        <v/>
      </c>
      <c r="T16" s="69">
        <f>COS(RADIANS(J16))*COS(RADIANS(L16))</f>
        <v/>
      </c>
      <c r="U16" s="69">
        <f>-SIN(RADIANS(J16))</f>
        <v/>
      </c>
      <c r="V16" s="69">
        <f>-SIN(RADIANS(K16))*COS(RADIANS(L16))+COS(RADIANS(K16))*SIN(RADIANS(J16))*SIN(RADIANS(L16))</f>
        <v/>
      </c>
      <c r="W16" s="69">
        <f>SIN(RADIANS(K16))*SIN(RADIANS(L16))+COS(RADIANS(K16))*SIN(RADIANS(J16))*COS(RADIANS(L16))</f>
        <v/>
      </c>
      <c r="X16" s="69">
        <f>COS(RADIANS(K16))*COS(RADIANS(J16))</f>
        <v/>
      </c>
      <c r="Y16" s="69">
        <f>P16*G16</f>
        <v/>
      </c>
      <c r="Z16" s="69">
        <f>Q16*H16</f>
        <v/>
      </c>
      <c r="AA16" s="69">
        <f>R16*I16</f>
        <v/>
      </c>
      <c r="AB16" s="69">
        <f>M16</f>
        <v/>
      </c>
      <c r="AC16" s="69">
        <f>S16*G16</f>
        <v/>
      </c>
      <c r="AD16" s="69">
        <f>T16*H16</f>
        <v/>
      </c>
      <c r="AE16" s="69">
        <f>U16*I16</f>
        <v/>
      </c>
      <c r="AF16" s="69">
        <f>N16</f>
        <v/>
      </c>
      <c r="AG16" s="69">
        <f>V16*G16</f>
        <v/>
      </c>
      <c r="AH16" s="69">
        <f>W16*H16</f>
        <v/>
      </c>
      <c r="AI16" s="69">
        <f>X16*I16</f>
        <v/>
      </c>
      <c r="AJ16" s="69">
        <f>O16</f>
        <v/>
      </c>
      <c r="AK16" s="70" t="n">
        <v>-15.9944725</v>
      </c>
      <c r="AL16" s="70" t="n">
        <v>0</v>
      </c>
      <c r="AM16" s="70" t="n">
        <v>16.3690796</v>
      </c>
      <c r="AN16" s="70" t="n">
        <v>-34.4141617</v>
      </c>
      <c r="AO16" s="70" t="n">
        <v>0</v>
      </c>
      <c r="AP16" s="70" t="n">
        <v>7.21790791</v>
      </c>
      <c r="AQ16" s="70" t="n">
        <v>0</v>
      </c>
      <c r="AR16" s="70" t="n">
        <v>-0.650000036</v>
      </c>
      <c r="AS16" s="70" t="n">
        <v>-28.8128891</v>
      </c>
      <c r="AT16" s="70" t="n">
        <v>0</v>
      </c>
      <c r="AU16" s="70" t="n">
        <v>-9.08672428</v>
      </c>
      <c r="AV16" s="70" t="n">
        <v>19.1038227</v>
      </c>
      <c r="AW16" s="71">
        <f>MAX(ABS(Y16-AK16),ABS(Z16-AL16),ABS(AA16-AM16),ABS(AB16-AN16),ABS(AC16-AO16),ABS(AD16-AP16),ABS(AE16-AQ16),ABS(AF16-AR16),ABS(AG16-AS16),ABS(AH16-AT16),ABS(AI16-AU16),ABS(AJ16-AV16))</f>
        <v/>
      </c>
    </row>
    <row r="17">
      <c r="A17" s="67" t="inlineStr">
        <is>
          <t>M12</t>
        </is>
      </c>
      <c r="B17" s="52" t="inlineStr">
        <is>
          <t>BKG-09</t>
        </is>
      </c>
      <c r="C17" s="52" t="inlineStr">
        <is>
          <t>Backdrop</t>
        </is>
      </c>
      <c r="D17" s="52" t="inlineStr">
        <is>
          <t>Hill</t>
        </is>
      </c>
      <c r="E17" s="59" t="inlineStr">
        <is>
          <t>Sphere</t>
        </is>
      </c>
      <c r="F17" s="52" t="inlineStr">
        <is>
          <t>BKG-02</t>
        </is>
      </c>
      <c r="G17" s="68" t="n">
        <v>29.4193439</v>
      </c>
      <c r="H17" s="68" t="n">
        <v>6.11117649</v>
      </c>
      <c r="I17" s="68" t="n">
        <v>18.4222183</v>
      </c>
      <c r="J17" s="68" t="n">
        <v>0</v>
      </c>
      <c r="K17" s="68" t="n">
        <v>91.6000519</v>
      </c>
      <c r="L17" s="68" t="n">
        <v>0</v>
      </c>
      <c r="M17" s="68" t="n">
        <v>-39.1958199</v>
      </c>
      <c r="N17" s="68" t="n">
        <v>-0.650000036</v>
      </c>
      <c r="O17" s="68" t="n">
        <v>1.09487176</v>
      </c>
      <c r="P17" s="69">
        <f>COS(RADIANS(K17))*COS(RADIANS(L17))+SIN(RADIANS(K17))*SIN(RADIANS(J17))*SIN(RADIANS(L17))</f>
        <v/>
      </c>
      <c r="Q17" s="69">
        <f>-COS(RADIANS(K17))*SIN(RADIANS(L17))+SIN(RADIANS(K17))*SIN(RADIANS(J17))*COS(RADIANS(L17))</f>
        <v/>
      </c>
      <c r="R17" s="69">
        <f>SIN(RADIANS(K17))*COS(RADIANS(J17))</f>
        <v/>
      </c>
      <c r="S17" s="69">
        <f>COS(RADIANS(J17))*SIN(RADIANS(L17))</f>
        <v/>
      </c>
      <c r="T17" s="69">
        <f>COS(RADIANS(J17))*COS(RADIANS(L17))</f>
        <v/>
      </c>
      <c r="U17" s="69">
        <f>-SIN(RADIANS(J17))</f>
        <v/>
      </c>
      <c r="V17" s="69">
        <f>-SIN(RADIANS(K17))*COS(RADIANS(L17))+COS(RADIANS(K17))*SIN(RADIANS(J17))*SIN(RADIANS(L17))</f>
        <v/>
      </c>
      <c r="W17" s="69">
        <f>SIN(RADIANS(K17))*SIN(RADIANS(L17))+COS(RADIANS(K17))*SIN(RADIANS(J17))*COS(RADIANS(L17))</f>
        <v/>
      </c>
      <c r="X17" s="69">
        <f>COS(RADIANS(K17))*COS(RADIANS(J17))</f>
        <v/>
      </c>
      <c r="Y17" s="69">
        <f>P17*G17</f>
        <v/>
      </c>
      <c r="Z17" s="69">
        <f>Q17*H17</f>
        <v/>
      </c>
      <c r="AA17" s="69">
        <f>R17*I17</f>
        <v/>
      </c>
      <c r="AB17" s="69">
        <f>M17</f>
        <v/>
      </c>
      <c r="AC17" s="69">
        <f>S17*G17</f>
        <v/>
      </c>
      <c r="AD17" s="69">
        <f>T17*H17</f>
        <v/>
      </c>
      <c r="AE17" s="69">
        <f>U17*I17</f>
        <v/>
      </c>
      <c r="AF17" s="69">
        <f>N17</f>
        <v/>
      </c>
      <c r="AG17" s="69">
        <f>V17*G17</f>
        <v/>
      </c>
      <c r="AH17" s="69">
        <f>W17*H17</f>
        <v/>
      </c>
      <c r="AI17" s="69">
        <f>X17*I17</f>
        <v/>
      </c>
      <c r="AJ17" s="69">
        <f>O17</f>
        <v/>
      </c>
      <c r="AK17" s="70" t="n">
        <v>-0.821461678</v>
      </c>
      <c r="AL17" s="70" t="n">
        <v>0</v>
      </c>
      <c r="AM17" s="70" t="n">
        <v>18.4150352</v>
      </c>
      <c r="AN17" s="70" t="n">
        <v>-39.1958199</v>
      </c>
      <c r="AO17" s="70" t="n">
        <v>0</v>
      </c>
      <c r="AP17" s="70" t="n">
        <v>6.11117649</v>
      </c>
      <c r="AQ17" s="70" t="n">
        <v>0</v>
      </c>
      <c r="AR17" s="70" t="n">
        <v>-0.650000036</v>
      </c>
      <c r="AS17" s="70" t="n">
        <v>-29.4078732</v>
      </c>
      <c r="AT17" s="70" t="n">
        <v>0</v>
      </c>
      <c r="AU17" s="70" t="n">
        <v>-0.5143944029999999</v>
      </c>
      <c r="AV17" s="70" t="n">
        <v>1.09487176</v>
      </c>
      <c r="AW17" s="71">
        <f>MAX(ABS(Y17-AK17),ABS(Z17-AL17),ABS(AA17-AM17),ABS(AB17-AN17),ABS(AC17-AO17),ABS(AD17-AP17),ABS(AE17-AQ17),ABS(AF17-AR17),ABS(AG17-AS17),ABS(AH17-AT17),ABS(AI17-AU17),ABS(AJ17-AV17))</f>
        <v/>
      </c>
    </row>
    <row r="18">
      <c r="A18" s="67" t="inlineStr">
        <is>
          <t>M13</t>
        </is>
      </c>
      <c r="B18" s="52" t="inlineStr">
        <is>
          <t>BKG-10</t>
        </is>
      </c>
      <c r="C18" s="52" t="inlineStr">
        <is>
          <t>Backdrop</t>
        </is>
      </c>
      <c r="D18" s="52" t="inlineStr">
        <is>
          <t>Hill</t>
        </is>
      </c>
      <c r="E18" s="59" t="inlineStr">
        <is>
          <t>Sphere</t>
        </is>
      </c>
      <c r="F18" s="52" t="inlineStr">
        <is>
          <t>BKG-02</t>
        </is>
      </c>
      <c r="G18" s="68" t="n">
        <v>32.0879478</v>
      </c>
      <c r="H18" s="68" t="n">
        <v>6.41409492</v>
      </c>
      <c r="I18" s="68" t="n">
        <v>16.257515</v>
      </c>
      <c r="J18" s="68" t="n">
        <v>0</v>
      </c>
      <c r="K18" s="68" t="n">
        <v>67.85856630000001</v>
      </c>
      <c r="L18" s="68" t="n">
        <v>0</v>
      </c>
      <c r="M18" s="68" t="n">
        <v>-35.3170052</v>
      </c>
      <c r="N18" s="68" t="n">
        <v>-0.650000036</v>
      </c>
      <c r="O18" s="68" t="n">
        <v>-14.3705044</v>
      </c>
      <c r="P18" s="69">
        <f>COS(RADIANS(K18))*COS(RADIANS(L18))+SIN(RADIANS(K18))*SIN(RADIANS(J18))*SIN(RADIANS(L18))</f>
        <v/>
      </c>
      <c r="Q18" s="69">
        <f>-COS(RADIANS(K18))*SIN(RADIANS(L18))+SIN(RADIANS(K18))*SIN(RADIANS(J18))*COS(RADIANS(L18))</f>
        <v/>
      </c>
      <c r="R18" s="69">
        <f>SIN(RADIANS(K18))*COS(RADIANS(J18))</f>
        <v/>
      </c>
      <c r="S18" s="69">
        <f>COS(RADIANS(J18))*SIN(RADIANS(L18))</f>
        <v/>
      </c>
      <c r="T18" s="69">
        <f>COS(RADIANS(J18))*COS(RADIANS(L18))</f>
        <v/>
      </c>
      <c r="U18" s="69">
        <f>-SIN(RADIANS(J18))</f>
        <v/>
      </c>
      <c r="V18" s="69">
        <f>-SIN(RADIANS(K18))*COS(RADIANS(L18))+COS(RADIANS(K18))*SIN(RADIANS(J18))*SIN(RADIANS(L18))</f>
        <v/>
      </c>
      <c r="W18" s="69">
        <f>SIN(RADIANS(K18))*SIN(RADIANS(L18))+COS(RADIANS(K18))*SIN(RADIANS(J18))*COS(RADIANS(L18))</f>
        <v/>
      </c>
      <c r="X18" s="69">
        <f>COS(RADIANS(K18))*COS(RADIANS(J18))</f>
        <v/>
      </c>
      <c r="Y18" s="69">
        <f>P18*G18</f>
        <v/>
      </c>
      <c r="Z18" s="69">
        <f>Q18*H18</f>
        <v/>
      </c>
      <c r="AA18" s="69">
        <f>R18*I18</f>
        <v/>
      </c>
      <c r="AB18" s="69">
        <f>M18</f>
        <v/>
      </c>
      <c r="AC18" s="69">
        <f>S18*G18</f>
        <v/>
      </c>
      <c r="AD18" s="69">
        <f>T18*H18</f>
        <v/>
      </c>
      <c r="AE18" s="69">
        <f>U18*I18</f>
        <v/>
      </c>
      <c r="AF18" s="69">
        <f>N18</f>
        <v/>
      </c>
      <c r="AG18" s="69">
        <f>V18*G18</f>
        <v/>
      </c>
      <c r="AH18" s="69">
        <f>W18*H18</f>
        <v/>
      </c>
      <c r="AI18" s="69">
        <f>X18*I18</f>
        <v/>
      </c>
      <c r="AJ18" s="69">
        <f>O18</f>
        <v/>
      </c>
      <c r="AK18" s="70" t="n">
        <v>12.0937614</v>
      </c>
      <c r="AL18" s="70" t="n">
        <v>0</v>
      </c>
      <c r="AM18" s="70" t="n">
        <v>15.0586252</v>
      </c>
      <c r="AN18" s="70" t="n">
        <v>-35.3170052</v>
      </c>
      <c r="AO18" s="70" t="n">
        <v>0</v>
      </c>
      <c r="AP18" s="70" t="n">
        <v>6.41409492</v>
      </c>
      <c r="AQ18" s="70" t="n">
        <v>0</v>
      </c>
      <c r="AR18" s="70" t="n">
        <v>-0.650000036</v>
      </c>
      <c r="AS18" s="70" t="n">
        <v>-29.7216644</v>
      </c>
      <c r="AT18" s="70" t="n">
        <v>0</v>
      </c>
      <c r="AU18" s="70" t="n">
        <v>6.1273632</v>
      </c>
      <c r="AV18" s="70" t="n">
        <v>-14.3705044</v>
      </c>
      <c r="AW18" s="71">
        <f>MAX(ABS(Y18-AK18),ABS(Z18-AL18),ABS(AA18-AM18),ABS(AB18-AN18),ABS(AC18-AO18),ABS(AD18-AP18),ABS(AE18-AQ18),ABS(AF18-AR18),ABS(AG18-AS18),ABS(AH18-AT18),ABS(AI18-AU18),ABS(AJ18-AV18))</f>
        <v/>
      </c>
      <c r="AY18" s="75" t="inlineStr">
        <is>
          <t>Ry x Rx</t>
        </is>
      </c>
      <c r="BD18" s="75" t="inlineStr">
        <is>
          <t>R = Ry x Rx x Rz</t>
        </is>
      </c>
      <c r="BI18" s="75" t="inlineStr">
        <is>
          <t>T x R</t>
        </is>
      </c>
      <c r="BN18" s="75" t="inlineStr">
        <is>
          <t>M = T x R x S</t>
        </is>
      </c>
      <c r="BS18" s="75" t="inlineStr">
        <is>
          <t>M exported by the code</t>
        </is>
      </c>
    </row>
    <row r="19">
      <c r="A19" s="67" t="inlineStr">
        <is>
          <t>M14</t>
        </is>
      </c>
      <c r="B19" s="52" t="inlineStr">
        <is>
          <t>BKG-11</t>
        </is>
      </c>
      <c r="C19" s="52" t="inlineStr">
        <is>
          <t>Backdrop</t>
        </is>
      </c>
      <c r="D19" s="52" t="inlineStr">
        <is>
          <t>Hill</t>
        </is>
      </c>
      <c r="E19" s="59" t="inlineStr">
        <is>
          <t>Sphere</t>
        </is>
      </c>
      <c r="F19" s="52" t="inlineStr">
        <is>
          <t>BKG-02</t>
        </is>
      </c>
      <c r="G19" s="68" t="n">
        <v>34.4378433</v>
      </c>
      <c r="H19" s="68" t="n">
        <v>6.79173374</v>
      </c>
      <c r="I19" s="68" t="n">
        <v>19.9383392</v>
      </c>
      <c r="J19" s="68" t="n">
        <v>0</v>
      </c>
      <c r="K19" s="68" t="n">
        <v>25.0057011</v>
      </c>
      <c r="L19" s="68" t="n">
        <v>0</v>
      </c>
      <c r="M19" s="68" t="n">
        <v>-16.8953075</v>
      </c>
      <c r="N19" s="68" t="n">
        <v>-0.650000036</v>
      </c>
      <c r="O19" s="68" t="n">
        <v>-36.2226906</v>
      </c>
      <c r="P19" s="69">
        <f>COS(RADIANS(K19))*COS(RADIANS(L19))+SIN(RADIANS(K19))*SIN(RADIANS(J19))*SIN(RADIANS(L19))</f>
        <v/>
      </c>
      <c r="Q19" s="69">
        <f>-COS(RADIANS(K19))*SIN(RADIANS(L19))+SIN(RADIANS(K19))*SIN(RADIANS(J19))*COS(RADIANS(L19))</f>
        <v/>
      </c>
      <c r="R19" s="69">
        <f>SIN(RADIANS(K19))*COS(RADIANS(J19))</f>
        <v/>
      </c>
      <c r="S19" s="69">
        <f>COS(RADIANS(J19))*SIN(RADIANS(L19))</f>
        <v/>
      </c>
      <c r="T19" s="69">
        <f>COS(RADIANS(J19))*COS(RADIANS(L19))</f>
        <v/>
      </c>
      <c r="U19" s="69">
        <f>-SIN(RADIANS(J19))</f>
        <v/>
      </c>
      <c r="V19" s="69">
        <f>-SIN(RADIANS(K19))*COS(RADIANS(L19))+COS(RADIANS(K19))*SIN(RADIANS(J19))*SIN(RADIANS(L19))</f>
        <v/>
      </c>
      <c r="W19" s="69">
        <f>SIN(RADIANS(K19))*SIN(RADIANS(L19))+COS(RADIANS(K19))*SIN(RADIANS(J19))*COS(RADIANS(L19))</f>
        <v/>
      </c>
      <c r="X19" s="69">
        <f>COS(RADIANS(K19))*COS(RADIANS(J19))</f>
        <v/>
      </c>
      <c r="Y19" s="69">
        <f>P19*G19</f>
        <v/>
      </c>
      <c r="Z19" s="69">
        <f>Q19*H19</f>
        <v/>
      </c>
      <c r="AA19" s="69">
        <f>R19*I19</f>
        <v/>
      </c>
      <c r="AB19" s="69">
        <f>M19</f>
        <v/>
      </c>
      <c r="AC19" s="69">
        <f>S19*G19</f>
        <v/>
      </c>
      <c r="AD19" s="69">
        <f>T19*H19</f>
        <v/>
      </c>
      <c r="AE19" s="69">
        <f>U19*I19</f>
        <v/>
      </c>
      <c r="AF19" s="69">
        <f>N19</f>
        <v/>
      </c>
      <c r="AG19" s="69">
        <f>V19*G19</f>
        <v/>
      </c>
      <c r="AH19" s="69">
        <f>W19*H19</f>
        <v/>
      </c>
      <c r="AI19" s="69">
        <f>X19*I19</f>
        <v/>
      </c>
      <c r="AJ19" s="69">
        <f>O19</f>
        <v/>
      </c>
      <c r="AK19" s="70" t="n">
        <v>31.209837</v>
      </c>
      <c r="AL19" s="70" t="n">
        <v>0</v>
      </c>
      <c r="AM19" s="70" t="n">
        <v>8.428105349999999</v>
      </c>
      <c r="AN19" s="70" t="n">
        <v>-16.8953075</v>
      </c>
      <c r="AO19" s="70" t="n">
        <v>0</v>
      </c>
      <c r="AP19" s="70" t="n">
        <v>6.79173374</v>
      </c>
      <c r="AQ19" s="70" t="n">
        <v>0</v>
      </c>
      <c r="AR19" s="70" t="n">
        <v>-0.650000036</v>
      </c>
      <c r="AS19" s="70" t="n">
        <v>-14.557168</v>
      </c>
      <c r="AT19" s="70" t="n">
        <v>0</v>
      </c>
      <c r="AU19" s="70" t="n">
        <v>18.0694332</v>
      </c>
      <c r="AV19" s="70" t="n">
        <v>-36.2226906</v>
      </c>
      <c r="AW19" s="71">
        <f>MAX(ABS(Y19-AK19),ABS(Z19-AL19),ABS(AA19-AM19),ABS(AB19-AN19),ABS(AC19-AO19),ABS(AD19-AP19),ABS(AE19-AQ19),ABS(AF19-AR19),ABS(AG19-AS19),ABS(AH19-AT19),ABS(AI19-AU19),ABS(AJ19-AV19))</f>
        <v/>
      </c>
      <c r="AY19" s="45">
        <f>BD12*BI12+BE12*BI13+BF12*BI14+BG12*BI15</f>
        <v/>
      </c>
      <c r="AZ19" s="45">
        <f>BD12*BJ12+BE12*BJ13+BF12*BJ14+BG12*BJ15</f>
        <v/>
      </c>
      <c r="BA19" s="45">
        <f>BD12*BK12+BE12*BK13+BF12*BK14+BG12*BK15</f>
        <v/>
      </c>
      <c r="BB19" s="45">
        <f>BD12*BL12+BE12*BL13+BF12*BL14+BG12*BL15</f>
        <v/>
      </c>
      <c r="BD19" s="45">
        <f>AY19*BN12+AZ19*BN13+BA19*BN14+BB19*BN15</f>
        <v/>
      </c>
      <c r="BE19" s="45">
        <f>AY19*BO12+AZ19*BO13+BA19*BO14+BB19*BO15</f>
        <v/>
      </c>
      <c r="BF19" s="45">
        <f>AY19*BP12+AZ19*BP13+BA19*BP14+BB19*BP15</f>
        <v/>
      </c>
      <c r="BG19" s="45">
        <f>AY19*BQ12+AZ19*BQ13+BA19*BQ14+BB19*BQ15</f>
        <v/>
      </c>
      <c r="BI19" s="45">
        <f>AY12*BD19+AZ12*BD20+BA12*BD21+BB12*BD22</f>
        <v/>
      </c>
      <c r="BJ19" s="45">
        <f>AY12*BE19+AZ12*BE20+BA12*BE21+BB12*BE22</f>
        <v/>
      </c>
      <c r="BK19" s="45">
        <f>AY12*BF19+AZ12*BF20+BA12*BF21+BB12*BF22</f>
        <v/>
      </c>
      <c r="BL19" s="45">
        <f>AY12*BG19+AZ12*BG20+BA12*BG21+BB12*BG22</f>
        <v/>
      </c>
      <c r="BN19" s="45">
        <f>BI19*BS12+BJ19*BS13+BK19*BS14+BL19*BS15</f>
        <v/>
      </c>
      <c r="BO19" s="45">
        <f>BI19*BT12+BJ19*BT13+BK19*BT14+BL19*BT15</f>
        <v/>
      </c>
      <c r="BP19" s="45">
        <f>BI19*BU12+BJ19*BU13+BK19*BU14+BL19*BU15</f>
        <v/>
      </c>
      <c r="BQ19" s="45">
        <f>BI19*BV12+BJ19*BV13+BK19*BV14+BL19*BV15</f>
        <v/>
      </c>
      <c r="BS19" s="45">
        <f>INDEX($AK$6:$AK$939,MATCH($BA$6,$B$6:$B$939,0))</f>
        <v/>
      </c>
      <c r="BT19" s="45">
        <f>INDEX($AL$6:$AL$939,MATCH($BA$6,$B$6:$B$939,0))</f>
        <v/>
      </c>
      <c r="BU19" s="45">
        <f>INDEX($AM$6:$AM$939,MATCH($BA$6,$B$6:$B$939,0))</f>
        <v/>
      </c>
      <c r="BV19" s="45">
        <f>INDEX($AN$6:$AN$939,MATCH($BA$6,$B$6:$B$939,0))</f>
        <v/>
      </c>
    </row>
    <row r="20">
      <c r="A20" s="67" t="inlineStr">
        <is>
          <t>M15</t>
        </is>
      </c>
      <c r="B20" s="52" t="inlineStr">
        <is>
          <t>BKG-12</t>
        </is>
      </c>
      <c r="C20" s="52" t="inlineStr">
        <is>
          <t>Backdrop</t>
        </is>
      </c>
      <c r="D20" s="52" t="inlineStr">
        <is>
          <t>Hill</t>
        </is>
      </c>
      <c r="E20" s="59" t="inlineStr">
        <is>
          <t>Sphere</t>
        </is>
      </c>
      <c r="F20" s="52" t="inlineStr">
        <is>
          <t>BKG-02</t>
        </is>
      </c>
      <c r="G20" s="68" t="n">
        <v>29.5112667</v>
      </c>
      <c r="H20" s="68" t="n">
        <v>10.6624222</v>
      </c>
      <c r="I20" s="68" t="n">
        <v>22</v>
      </c>
      <c r="J20" s="68" t="n">
        <v>0</v>
      </c>
      <c r="K20" s="68" t="n">
        <v>-3.15560246</v>
      </c>
      <c r="L20" s="68" t="n">
        <v>0</v>
      </c>
      <c r="M20" s="68" t="n">
        <v>2.59081149</v>
      </c>
      <c r="N20" s="68" t="n">
        <v>-0.650000036</v>
      </c>
      <c r="O20" s="68" t="n">
        <v>-46.9933815</v>
      </c>
      <c r="P20" s="69">
        <f>COS(RADIANS(K20))*COS(RADIANS(L20))+SIN(RADIANS(K20))*SIN(RADIANS(J20))*SIN(RADIANS(L20))</f>
        <v/>
      </c>
      <c r="Q20" s="69">
        <f>-COS(RADIANS(K20))*SIN(RADIANS(L20))+SIN(RADIANS(K20))*SIN(RADIANS(J20))*COS(RADIANS(L20))</f>
        <v/>
      </c>
      <c r="R20" s="69">
        <f>SIN(RADIANS(K20))*COS(RADIANS(J20))</f>
        <v/>
      </c>
      <c r="S20" s="69">
        <f>COS(RADIANS(J20))*SIN(RADIANS(L20))</f>
        <v/>
      </c>
      <c r="T20" s="69">
        <f>COS(RADIANS(J20))*COS(RADIANS(L20))</f>
        <v/>
      </c>
      <c r="U20" s="69">
        <f>-SIN(RADIANS(J20))</f>
        <v/>
      </c>
      <c r="V20" s="69">
        <f>-SIN(RADIANS(K20))*COS(RADIANS(L20))+COS(RADIANS(K20))*SIN(RADIANS(J20))*SIN(RADIANS(L20))</f>
        <v/>
      </c>
      <c r="W20" s="69">
        <f>SIN(RADIANS(K20))*SIN(RADIANS(L20))+COS(RADIANS(K20))*SIN(RADIANS(J20))*COS(RADIANS(L20))</f>
        <v/>
      </c>
      <c r="X20" s="69">
        <f>COS(RADIANS(K20))*COS(RADIANS(J20))</f>
        <v/>
      </c>
      <c r="Y20" s="69">
        <f>P20*G20</f>
        <v/>
      </c>
      <c r="Z20" s="69">
        <f>Q20*H20</f>
        <v/>
      </c>
      <c r="AA20" s="69">
        <f>R20*I20</f>
        <v/>
      </c>
      <c r="AB20" s="69">
        <f>M20</f>
        <v/>
      </c>
      <c r="AC20" s="69">
        <f>S20*G20</f>
        <v/>
      </c>
      <c r="AD20" s="69">
        <f>T20*H20</f>
        <v/>
      </c>
      <c r="AE20" s="69">
        <f>U20*I20</f>
        <v/>
      </c>
      <c r="AF20" s="69">
        <f>N20</f>
        <v/>
      </c>
      <c r="AG20" s="69">
        <f>V20*G20</f>
        <v/>
      </c>
      <c r="AH20" s="69">
        <f>W20*H20</f>
        <v/>
      </c>
      <c r="AI20" s="69">
        <f>X20*I20</f>
        <v/>
      </c>
      <c r="AJ20" s="69">
        <f>O20</f>
        <v/>
      </c>
      <c r="AK20" s="70" t="n">
        <v>29.4665184</v>
      </c>
      <c r="AL20" s="70" t="n">
        <v>0</v>
      </c>
      <c r="AM20" s="70" t="n">
        <v>-1.21105194</v>
      </c>
      <c r="AN20" s="70" t="n">
        <v>2.59081149</v>
      </c>
      <c r="AO20" s="70" t="n">
        <v>0</v>
      </c>
      <c r="AP20" s="70" t="n">
        <v>10.6624222</v>
      </c>
      <c r="AQ20" s="70" t="n">
        <v>0</v>
      </c>
      <c r="AR20" s="70" t="n">
        <v>-0.650000036</v>
      </c>
      <c r="AS20" s="70" t="n">
        <v>1.62453079</v>
      </c>
      <c r="AT20" s="70" t="n">
        <v>0</v>
      </c>
      <c r="AU20" s="70" t="n">
        <v>21.9666424</v>
      </c>
      <c r="AV20" s="70" t="n">
        <v>-46.9933815</v>
      </c>
      <c r="AW20" s="71">
        <f>MAX(ABS(Y20-AK20),ABS(Z20-AL20),ABS(AA20-AM20),ABS(AB20-AN20),ABS(AC20-AO20),ABS(AD20-AP20),ABS(AE20-AQ20),ABS(AF20-AR20),ABS(AG20-AS20),ABS(AH20-AT20),ABS(AI20-AU20),ABS(AJ20-AV20))</f>
        <v/>
      </c>
      <c r="AY20" s="45">
        <f>BD13*BI12+BE13*BI13+BF13*BI14+BG13*BI15</f>
        <v/>
      </c>
      <c r="AZ20" s="45">
        <f>BD13*BJ12+BE13*BJ13+BF13*BJ14+BG13*BJ15</f>
        <v/>
      </c>
      <c r="BA20" s="45">
        <f>BD13*BK12+BE13*BK13+BF13*BK14+BG13*BK15</f>
        <v/>
      </c>
      <c r="BB20" s="45">
        <f>BD13*BL12+BE13*BL13+BF13*BL14+BG13*BL15</f>
        <v/>
      </c>
      <c r="BD20" s="45">
        <f>AY20*BN12+AZ20*BN13+BA20*BN14+BB20*BN15</f>
        <v/>
      </c>
      <c r="BE20" s="45">
        <f>AY20*BO12+AZ20*BO13+BA20*BO14+BB20*BO15</f>
        <v/>
      </c>
      <c r="BF20" s="45">
        <f>AY20*BP12+AZ20*BP13+BA20*BP14+BB20*BP15</f>
        <v/>
      </c>
      <c r="BG20" s="45">
        <f>AY20*BQ12+AZ20*BQ13+BA20*BQ14+BB20*BQ15</f>
        <v/>
      </c>
      <c r="BI20" s="45">
        <f>AY13*BD19+AZ13*BD20+BA13*BD21+BB13*BD22</f>
        <v/>
      </c>
      <c r="BJ20" s="45">
        <f>AY13*BE19+AZ13*BE20+BA13*BE21+BB13*BE22</f>
        <v/>
      </c>
      <c r="BK20" s="45">
        <f>AY13*BF19+AZ13*BF20+BA13*BF21+BB13*BF22</f>
        <v/>
      </c>
      <c r="BL20" s="45">
        <f>AY13*BG19+AZ13*BG20+BA13*BG21+BB13*BG22</f>
        <v/>
      </c>
      <c r="BN20" s="45">
        <f>BI20*BS12+BJ20*BS13+BK20*BS14+BL20*BS15</f>
        <v/>
      </c>
      <c r="BO20" s="45">
        <f>BI20*BT12+BJ20*BT13+BK20*BT14+BL20*BT15</f>
        <v/>
      </c>
      <c r="BP20" s="45">
        <f>BI20*BU12+BJ20*BU13+BK20*BU14+BL20*BU15</f>
        <v/>
      </c>
      <c r="BQ20" s="45">
        <f>BI20*BV12+BJ20*BV13+BK20*BV14+BL20*BV15</f>
        <v/>
      </c>
      <c r="BS20" s="45">
        <f>INDEX($AO$6:$AO$939,MATCH($BA$6,$B$6:$B$939,0))</f>
        <v/>
      </c>
      <c r="BT20" s="45">
        <f>INDEX($AP$6:$AP$939,MATCH($BA$6,$B$6:$B$939,0))</f>
        <v/>
      </c>
      <c r="BU20" s="45">
        <f>INDEX($AQ$6:$AQ$939,MATCH($BA$6,$B$6:$B$939,0))</f>
        <v/>
      </c>
      <c r="BV20" s="45">
        <f>INDEX($AR$6:$AR$939,MATCH($BA$6,$B$6:$B$939,0))</f>
        <v/>
      </c>
    </row>
    <row r="21">
      <c r="A21" s="67" t="inlineStr">
        <is>
          <t>M16</t>
        </is>
      </c>
      <c r="B21" s="52" t="inlineStr">
        <is>
          <t>BKG-13</t>
        </is>
      </c>
      <c r="C21" s="52" t="inlineStr">
        <is>
          <t>Backdrop</t>
        </is>
      </c>
      <c r="D21" s="52" t="inlineStr">
        <is>
          <t>Hill</t>
        </is>
      </c>
      <c r="E21" s="59" t="inlineStr">
        <is>
          <t>Sphere</t>
        </is>
      </c>
      <c r="F21" s="52" t="inlineStr">
        <is>
          <t>BKG-02</t>
        </is>
      </c>
      <c r="G21" s="68" t="n">
        <v>38.5009537</v>
      </c>
      <c r="H21" s="68" t="n">
        <v>10.8172531</v>
      </c>
      <c r="I21" s="68" t="n">
        <v>22</v>
      </c>
      <c r="J21" s="68" t="n">
        <v>0</v>
      </c>
      <c r="K21" s="68" t="n">
        <v>-26.4458389</v>
      </c>
      <c r="L21" s="68" t="n">
        <v>0</v>
      </c>
      <c r="M21" s="68" t="n">
        <v>18.6126251</v>
      </c>
      <c r="N21" s="68" t="n">
        <v>-0.650000036</v>
      </c>
      <c r="O21" s="68" t="n">
        <v>-37.419693</v>
      </c>
      <c r="P21" s="69">
        <f>COS(RADIANS(K21))*COS(RADIANS(L21))+SIN(RADIANS(K21))*SIN(RADIANS(J21))*SIN(RADIANS(L21))</f>
        <v/>
      </c>
      <c r="Q21" s="69">
        <f>-COS(RADIANS(K21))*SIN(RADIANS(L21))+SIN(RADIANS(K21))*SIN(RADIANS(J21))*COS(RADIANS(L21))</f>
        <v/>
      </c>
      <c r="R21" s="69">
        <f>SIN(RADIANS(K21))*COS(RADIANS(J21))</f>
        <v/>
      </c>
      <c r="S21" s="69">
        <f>COS(RADIANS(J21))*SIN(RADIANS(L21))</f>
        <v/>
      </c>
      <c r="T21" s="69">
        <f>COS(RADIANS(J21))*COS(RADIANS(L21))</f>
        <v/>
      </c>
      <c r="U21" s="69">
        <f>-SIN(RADIANS(J21))</f>
        <v/>
      </c>
      <c r="V21" s="69">
        <f>-SIN(RADIANS(K21))*COS(RADIANS(L21))+COS(RADIANS(K21))*SIN(RADIANS(J21))*SIN(RADIANS(L21))</f>
        <v/>
      </c>
      <c r="W21" s="69">
        <f>SIN(RADIANS(K21))*SIN(RADIANS(L21))+COS(RADIANS(K21))*SIN(RADIANS(J21))*COS(RADIANS(L21))</f>
        <v/>
      </c>
      <c r="X21" s="69">
        <f>COS(RADIANS(K21))*COS(RADIANS(J21))</f>
        <v/>
      </c>
      <c r="Y21" s="69">
        <f>P21*G21</f>
        <v/>
      </c>
      <c r="Z21" s="69">
        <f>Q21*H21</f>
        <v/>
      </c>
      <c r="AA21" s="69">
        <f>R21*I21</f>
        <v/>
      </c>
      <c r="AB21" s="69">
        <f>M21</f>
        <v/>
      </c>
      <c r="AC21" s="69">
        <f>S21*G21</f>
        <v/>
      </c>
      <c r="AD21" s="69">
        <f>T21*H21</f>
        <v/>
      </c>
      <c r="AE21" s="69">
        <f>U21*I21</f>
        <v/>
      </c>
      <c r="AF21" s="69">
        <f>N21</f>
        <v/>
      </c>
      <c r="AG21" s="69">
        <f>V21*G21</f>
        <v/>
      </c>
      <c r="AH21" s="69">
        <f>W21*H21</f>
        <v/>
      </c>
      <c r="AI21" s="69">
        <f>X21*I21</f>
        <v/>
      </c>
      <c r="AJ21" s="69">
        <f>O21</f>
        <v/>
      </c>
      <c r="AK21" s="70" t="n">
        <v>34.4720497</v>
      </c>
      <c r="AL21" s="70" t="n">
        <v>0</v>
      </c>
      <c r="AM21" s="70" t="n">
        <v>-9.79773617</v>
      </c>
      <c r="AN21" s="70" t="n">
        <v>18.6126251</v>
      </c>
      <c r="AO21" s="70" t="n">
        <v>0</v>
      </c>
      <c r="AP21" s="70" t="n">
        <v>10.8172531</v>
      </c>
      <c r="AQ21" s="70" t="n">
        <v>0</v>
      </c>
      <c r="AR21" s="70" t="n">
        <v>-0.650000036</v>
      </c>
      <c r="AS21" s="70" t="n">
        <v>17.1464634</v>
      </c>
      <c r="AT21" s="70" t="n">
        <v>0</v>
      </c>
      <c r="AU21" s="70" t="n">
        <v>19.6978264</v>
      </c>
      <c r="AV21" s="70" t="n">
        <v>-37.419693</v>
      </c>
      <c r="AW21" s="71">
        <f>MAX(ABS(Y21-AK21),ABS(Z21-AL21),ABS(AA21-AM21),ABS(AB21-AN21),ABS(AC21-AO21),ABS(AD21-AP21),ABS(AE21-AQ21),ABS(AF21-AR21),ABS(AG21-AS21),ABS(AH21-AT21),ABS(AI21-AU21),ABS(AJ21-AV21))</f>
        <v/>
      </c>
      <c r="AY21" s="45">
        <f>BD14*BI12+BE14*BI13+BF14*BI14+BG14*BI15</f>
        <v/>
      </c>
      <c r="AZ21" s="45">
        <f>BD14*BJ12+BE14*BJ13+BF14*BJ14+BG14*BJ15</f>
        <v/>
      </c>
      <c r="BA21" s="45">
        <f>BD14*BK12+BE14*BK13+BF14*BK14+BG14*BK15</f>
        <v/>
      </c>
      <c r="BB21" s="45">
        <f>BD14*BL12+BE14*BL13+BF14*BL14+BG14*BL15</f>
        <v/>
      </c>
      <c r="BD21" s="45">
        <f>AY21*BN12+AZ21*BN13+BA21*BN14+BB21*BN15</f>
        <v/>
      </c>
      <c r="BE21" s="45">
        <f>AY21*BO12+AZ21*BO13+BA21*BO14+BB21*BO15</f>
        <v/>
      </c>
      <c r="BF21" s="45">
        <f>AY21*BP12+AZ21*BP13+BA21*BP14+BB21*BP15</f>
        <v/>
      </c>
      <c r="BG21" s="45">
        <f>AY21*BQ12+AZ21*BQ13+BA21*BQ14+BB21*BQ15</f>
        <v/>
      </c>
      <c r="BI21" s="45">
        <f>AY14*BD19+AZ14*BD20+BA14*BD21+BB14*BD22</f>
        <v/>
      </c>
      <c r="BJ21" s="45">
        <f>AY14*BE19+AZ14*BE20+BA14*BE21+BB14*BE22</f>
        <v/>
      </c>
      <c r="BK21" s="45">
        <f>AY14*BF19+AZ14*BF20+BA14*BF21+BB14*BF22</f>
        <v/>
      </c>
      <c r="BL21" s="45">
        <f>AY14*BG19+AZ14*BG20+BA14*BG21+BB14*BG22</f>
        <v/>
      </c>
      <c r="BN21" s="45">
        <f>BI21*BS12+BJ21*BS13+BK21*BS14+BL21*BS15</f>
        <v/>
      </c>
      <c r="BO21" s="45">
        <f>BI21*BT12+BJ21*BT13+BK21*BT14+BL21*BT15</f>
        <v/>
      </c>
      <c r="BP21" s="45">
        <f>BI21*BU12+BJ21*BU13+BK21*BU14+BL21*BU15</f>
        <v/>
      </c>
      <c r="BQ21" s="45">
        <f>BI21*BV12+BJ21*BV13+BK21*BV14+BL21*BV15</f>
        <v/>
      </c>
      <c r="BS21" s="45">
        <f>INDEX($AS$6:$AS$939,MATCH($BA$6,$B$6:$B$939,0))</f>
        <v/>
      </c>
      <c r="BT21" s="45">
        <f>INDEX($AT$6:$AT$939,MATCH($BA$6,$B$6:$B$939,0))</f>
        <v/>
      </c>
      <c r="BU21" s="45">
        <f>INDEX($AU$6:$AU$939,MATCH($BA$6,$B$6:$B$939,0))</f>
        <v/>
      </c>
      <c r="BV21" s="45">
        <f>INDEX($AV$6:$AV$939,MATCH($BA$6,$B$6:$B$939,0))</f>
        <v/>
      </c>
    </row>
    <row r="22">
      <c r="A22" s="67" t="inlineStr">
        <is>
          <t>M17</t>
        </is>
      </c>
      <c r="B22" s="52" t="inlineStr">
        <is>
          <t>BKG-14</t>
        </is>
      </c>
      <c r="C22" s="52" t="inlineStr">
        <is>
          <t>Backdrop</t>
        </is>
      </c>
      <c r="D22" s="52" t="inlineStr">
        <is>
          <t>Hill</t>
        </is>
      </c>
      <c r="E22" s="59" t="inlineStr">
        <is>
          <t>Sphere</t>
        </is>
      </c>
      <c r="F22" s="52" t="inlineStr">
        <is>
          <t>BKG-02</t>
        </is>
      </c>
      <c r="G22" s="68" t="n">
        <v>35.2381668</v>
      </c>
      <c r="H22" s="68" t="n">
        <v>8.404826160000001</v>
      </c>
      <c r="I22" s="68" t="n">
        <v>17.5595856</v>
      </c>
      <c r="J22" s="68" t="n">
        <v>0</v>
      </c>
      <c r="K22" s="68" t="n">
        <v>-62.6182442</v>
      </c>
      <c r="L22" s="68" t="n">
        <v>0</v>
      </c>
      <c r="M22" s="68" t="n">
        <v>34.4349785</v>
      </c>
      <c r="N22" s="68" t="n">
        <v>-0.650000036</v>
      </c>
      <c r="O22" s="68" t="n">
        <v>-17.8354874</v>
      </c>
      <c r="P22" s="69">
        <f>COS(RADIANS(K22))*COS(RADIANS(L22))+SIN(RADIANS(K22))*SIN(RADIANS(J22))*SIN(RADIANS(L22))</f>
        <v/>
      </c>
      <c r="Q22" s="69">
        <f>-COS(RADIANS(K22))*SIN(RADIANS(L22))+SIN(RADIANS(K22))*SIN(RADIANS(J22))*COS(RADIANS(L22))</f>
        <v/>
      </c>
      <c r="R22" s="69">
        <f>SIN(RADIANS(K22))*COS(RADIANS(J22))</f>
        <v/>
      </c>
      <c r="S22" s="69">
        <f>COS(RADIANS(J22))*SIN(RADIANS(L22))</f>
        <v/>
      </c>
      <c r="T22" s="69">
        <f>COS(RADIANS(J22))*COS(RADIANS(L22))</f>
        <v/>
      </c>
      <c r="U22" s="69">
        <f>-SIN(RADIANS(J22))</f>
        <v/>
      </c>
      <c r="V22" s="69">
        <f>-SIN(RADIANS(K22))*COS(RADIANS(L22))+COS(RADIANS(K22))*SIN(RADIANS(J22))*SIN(RADIANS(L22))</f>
        <v/>
      </c>
      <c r="W22" s="69">
        <f>SIN(RADIANS(K22))*SIN(RADIANS(L22))+COS(RADIANS(K22))*SIN(RADIANS(J22))*COS(RADIANS(L22))</f>
        <v/>
      </c>
      <c r="X22" s="69">
        <f>COS(RADIANS(K22))*COS(RADIANS(J22))</f>
        <v/>
      </c>
      <c r="Y22" s="69">
        <f>P22*G22</f>
        <v/>
      </c>
      <c r="Z22" s="69">
        <f>Q22*H22</f>
        <v/>
      </c>
      <c r="AA22" s="69">
        <f>R22*I22</f>
        <v/>
      </c>
      <c r="AB22" s="69">
        <f>M22</f>
        <v/>
      </c>
      <c r="AC22" s="69">
        <f>S22*G22</f>
        <v/>
      </c>
      <c r="AD22" s="69">
        <f>T22*H22</f>
        <v/>
      </c>
      <c r="AE22" s="69">
        <f>U22*I22</f>
        <v/>
      </c>
      <c r="AF22" s="69">
        <f>N22</f>
        <v/>
      </c>
      <c r="AG22" s="69">
        <f>V22*G22</f>
        <v/>
      </c>
      <c r="AH22" s="69">
        <f>W22*H22</f>
        <v/>
      </c>
      <c r="AI22" s="69">
        <f>X22*I22</f>
        <v/>
      </c>
      <c r="AJ22" s="69">
        <f>O22</f>
        <v/>
      </c>
      <c r="AK22" s="70" t="n">
        <v>16.2066326</v>
      </c>
      <c r="AL22" s="70" t="n">
        <v>0</v>
      </c>
      <c r="AM22" s="70" t="n">
        <v>-15.5922422</v>
      </c>
      <c r="AN22" s="70" t="n">
        <v>34.4349785</v>
      </c>
      <c r="AO22" s="70" t="n">
        <v>0</v>
      </c>
      <c r="AP22" s="70" t="n">
        <v>8.404826160000001</v>
      </c>
      <c r="AQ22" s="70" t="n">
        <v>0</v>
      </c>
      <c r="AR22" s="70" t="n">
        <v>-0.650000036</v>
      </c>
      <c r="AS22" s="70" t="n">
        <v>31.2901478</v>
      </c>
      <c r="AT22" s="70" t="n">
        <v>0</v>
      </c>
      <c r="AU22" s="70" t="n">
        <v>8.07595253</v>
      </c>
      <c r="AV22" s="70" t="n">
        <v>-17.8354874</v>
      </c>
      <c r="AW22" s="71">
        <f>MAX(ABS(Y22-AK22),ABS(Z22-AL22),ABS(AA22-AM22),ABS(AB22-AN22),ABS(AC22-AO22),ABS(AD22-AP22),ABS(AE22-AQ22),ABS(AF22-AR22),ABS(AG22-AS22),ABS(AH22-AT22),ABS(AI22-AU22),ABS(AJ22-AV22))</f>
        <v/>
      </c>
      <c r="AY22" s="45">
        <f>BD15*BI12+BE15*BI13+BF15*BI14+BG15*BI15</f>
        <v/>
      </c>
      <c r="AZ22" s="45">
        <f>BD15*BJ12+BE15*BJ13+BF15*BJ14+BG15*BJ15</f>
        <v/>
      </c>
      <c r="BA22" s="45">
        <f>BD15*BK12+BE15*BK13+BF15*BK14+BG15*BK15</f>
        <v/>
      </c>
      <c r="BB22" s="45">
        <f>BD15*BL12+BE15*BL13+BF15*BL14+BG15*BL15</f>
        <v/>
      </c>
      <c r="BD22" s="45">
        <f>AY22*BN12+AZ22*BN13+BA22*BN14+BB22*BN15</f>
        <v/>
      </c>
      <c r="BE22" s="45">
        <f>AY22*BO12+AZ22*BO13+BA22*BO14+BB22*BO15</f>
        <v/>
      </c>
      <c r="BF22" s="45">
        <f>AY22*BP12+AZ22*BP13+BA22*BP14+BB22*BP15</f>
        <v/>
      </c>
      <c r="BG22" s="45">
        <f>AY22*BQ12+AZ22*BQ13+BA22*BQ14+BB22*BQ15</f>
        <v/>
      </c>
      <c r="BI22" s="45">
        <f>AY15*BD19+AZ15*BD20+BA15*BD21+BB15*BD22</f>
        <v/>
      </c>
      <c r="BJ22" s="45">
        <f>AY15*BE19+AZ15*BE20+BA15*BE21+BB15*BE22</f>
        <v/>
      </c>
      <c r="BK22" s="45">
        <f>AY15*BF19+AZ15*BF20+BA15*BF21+BB15*BF22</f>
        <v/>
      </c>
      <c r="BL22" s="45">
        <f>AY15*BG19+AZ15*BG20+BA15*BG21+BB15*BG22</f>
        <v/>
      </c>
      <c r="BN22" s="45">
        <f>BI22*BS12+BJ22*BS13+BK22*BS14+BL22*BS15</f>
        <v/>
      </c>
      <c r="BO22" s="45">
        <f>BI22*BT12+BJ22*BT13+BK22*BT14+BL22*BT15</f>
        <v/>
      </c>
      <c r="BP22" s="45">
        <f>BI22*BU12+BJ22*BU13+BK22*BU14+BL22*BU15</f>
        <v/>
      </c>
      <c r="BQ22" s="45">
        <f>BI22*BV12+BJ22*BV13+BK22*BV14+BL22*BV15</f>
        <v/>
      </c>
      <c r="BS22" s="45" t="n">
        <v>0</v>
      </c>
      <c r="BT22" s="45" t="n">
        <v>0</v>
      </c>
      <c r="BU22" s="45" t="n">
        <v>0</v>
      </c>
      <c r="BV22" s="45" t="n">
        <v>1</v>
      </c>
    </row>
    <row r="23">
      <c r="A23" s="67" t="inlineStr">
        <is>
          <t>M18</t>
        </is>
      </c>
      <c r="B23" s="52" t="inlineStr">
        <is>
          <t>BKG-15</t>
        </is>
      </c>
      <c r="C23" s="52" t="inlineStr">
        <is>
          <t>Backdrop</t>
        </is>
      </c>
      <c r="D23" s="52" t="inlineStr">
        <is>
          <t>Far hill</t>
        </is>
      </c>
      <c r="E23" s="59" t="inlineStr">
        <is>
          <t>Sphere</t>
        </is>
      </c>
      <c r="F23" s="52" t="inlineStr">
        <is>
          <t>BKG-02</t>
        </is>
      </c>
      <c r="G23" s="68" t="n">
        <v>65.8676529</v>
      </c>
      <c r="H23" s="68" t="n">
        <v>22.7499428</v>
      </c>
      <c r="I23" s="68" t="n">
        <v>30</v>
      </c>
      <c r="J23" s="68" t="n">
        <v>0</v>
      </c>
      <c r="K23" s="68" t="n">
        <v>-104.996887</v>
      </c>
      <c r="L23" s="68" t="n">
        <v>0</v>
      </c>
      <c r="M23" s="68" t="n">
        <v>73.5070496</v>
      </c>
      <c r="N23" s="68" t="n">
        <v>-0.650000036</v>
      </c>
      <c r="O23" s="68" t="n">
        <v>19.6918736</v>
      </c>
      <c r="P23" s="69">
        <f>COS(RADIANS(K23))*COS(RADIANS(L23))+SIN(RADIANS(K23))*SIN(RADIANS(J23))*SIN(RADIANS(L23))</f>
        <v/>
      </c>
      <c r="Q23" s="69">
        <f>-COS(RADIANS(K23))*SIN(RADIANS(L23))+SIN(RADIANS(K23))*SIN(RADIANS(J23))*COS(RADIANS(L23))</f>
        <v/>
      </c>
      <c r="R23" s="69">
        <f>SIN(RADIANS(K23))*COS(RADIANS(J23))</f>
        <v/>
      </c>
      <c r="S23" s="69">
        <f>COS(RADIANS(J23))*SIN(RADIANS(L23))</f>
        <v/>
      </c>
      <c r="T23" s="69">
        <f>COS(RADIANS(J23))*COS(RADIANS(L23))</f>
        <v/>
      </c>
      <c r="U23" s="69">
        <f>-SIN(RADIANS(J23))</f>
        <v/>
      </c>
      <c r="V23" s="69">
        <f>-SIN(RADIANS(K23))*COS(RADIANS(L23))+COS(RADIANS(K23))*SIN(RADIANS(J23))*SIN(RADIANS(L23))</f>
        <v/>
      </c>
      <c r="W23" s="69">
        <f>SIN(RADIANS(K23))*SIN(RADIANS(L23))+COS(RADIANS(K23))*SIN(RADIANS(J23))*COS(RADIANS(L23))</f>
        <v/>
      </c>
      <c r="X23" s="69">
        <f>COS(RADIANS(K23))*COS(RADIANS(J23))</f>
        <v/>
      </c>
      <c r="Y23" s="69">
        <f>P23*G23</f>
        <v/>
      </c>
      <c r="Z23" s="69">
        <f>Q23*H23</f>
        <v/>
      </c>
      <c r="AA23" s="69">
        <f>R23*I23</f>
        <v/>
      </c>
      <c r="AB23" s="69">
        <f>M23</f>
        <v/>
      </c>
      <c r="AC23" s="69">
        <f>S23*G23</f>
        <v/>
      </c>
      <c r="AD23" s="69">
        <f>T23*H23</f>
        <v/>
      </c>
      <c r="AE23" s="69">
        <f>U23*I23</f>
        <v/>
      </c>
      <c r="AF23" s="69">
        <f>N23</f>
        <v/>
      </c>
      <c r="AG23" s="69">
        <f>V23*G23</f>
        <v/>
      </c>
      <c r="AH23" s="69">
        <f>W23*H23</f>
        <v/>
      </c>
      <c r="AI23" s="69">
        <f>X23*I23</f>
        <v/>
      </c>
      <c r="AJ23" s="69">
        <f>O23</f>
        <v/>
      </c>
      <c r="AK23" s="70" t="n">
        <v>-17.0443439</v>
      </c>
      <c r="AL23" s="70" t="n">
        <v>0</v>
      </c>
      <c r="AM23" s="70" t="n">
        <v>-28.9781971</v>
      </c>
      <c r="AN23" s="70" t="n">
        <v>73.5070496</v>
      </c>
      <c r="AO23" s="70" t="n">
        <v>0</v>
      </c>
      <c r="AP23" s="70" t="n">
        <v>22.7499428</v>
      </c>
      <c r="AQ23" s="70" t="n">
        <v>0</v>
      </c>
      <c r="AR23" s="70" t="n">
        <v>-0.650000036</v>
      </c>
      <c r="AS23" s="70" t="n">
        <v>63.6241913</v>
      </c>
      <c r="AT23" s="70" t="n">
        <v>0</v>
      </c>
      <c r="AU23" s="70" t="n">
        <v>-7.76299572</v>
      </c>
      <c r="AV23" s="70" t="n">
        <v>19.6918736</v>
      </c>
      <c r="AW23" s="71">
        <f>MAX(ABS(Y23-AK23),ABS(Z23-AL23),ABS(AA23-AM23),ABS(AB23-AN23),ABS(AC23-AO23),ABS(AD23-AP23),ABS(AE23-AQ23),ABS(AF23-AR23),ABS(AG23-AS23),ABS(AH23-AT23),ABS(AI23-AU23),ABS(AJ23-AV23))</f>
        <v/>
      </c>
    </row>
    <row r="24">
      <c r="A24" s="67" t="inlineStr">
        <is>
          <t>M19</t>
        </is>
      </c>
      <c r="B24" s="52" t="inlineStr">
        <is>
          <t>BKG-16</t>
        </is>
      </c>
      <c r="C24" s="52" t="inlineStr">
        <is>
          <t>Backdrop</t>
        </is>
      </c>
      <c r="D24" s="52" t="inlineStr">
        <is>
          <t>Far hill</t>
        </is>
      </c>
      <c r="E24" s="59" t="inlineStr">
        <is>
          <t>Sphere</t>
        </is>
      </c>
      <c r="F24" s="52" t="inlineStr">
        <is>
          <t>BKG-02</t>
        </is>
      </c>
      <c r="G24" s="68" t="n">
        <v>68.6959229</v>
      </c>
      <c r="H24" s="68" t="n">
        <v>21.9504242</v>
      </c>
      <c r="I24" s="68" t="n">
        <v>30</v>
      </c>
      <c r="J24" s="68" t="n">
        <v>0</v>
      </c>
      <c r="K24" s="68" t="n">
        <v>-159.692093</v>
      </c>
      <c r="L24" s="68" t="n">
        <v>0</v>
      </c>
      <c r="M24" s="68" t="n">
        <v>23.514452</v>
      </c>
      <c r="N24" s="68" t="n">
        <v>-0.650000036</v>
      </c>
      <c r="O24" s="68" t="n">
        <v>63.540905</v>
      </c>
      <c r="P24" s="69">
        <f>COS(RADIANS(K24))*COS(RADIANS(L24))+SIN(RADIANS(K24))*SIN(RADIANS(J24))*SIN(RADIANS(L24))</f>
        <v/>
      </c>
      <c r="Q24" s="69">
        <f>-COS(RADIANS(K24))*SIN(RADIANS(L24))+SIN(RADIANS(K24))*SIN(RADIANS(J24))*COS(RADIANS(L24))</f>
        <v/>
      </c>
      <c r="R24" s="69">
        <f>SIN(RADIANS(K24))*COS(RADIANS(J24))</f>
        <v/>
      </c>
      <c r="S24" s="69">
        <f>COS(RADIANS(J24))*SIN(RADIANS(L24))</f>
        <v/>
      </c>
      <c r="T24" s="69">
        <f>COS(RADIANS(J24))*COS(RADIANS(L24))</f>
        <v/>
      </c>
      <c r="U24" s="69">
        <f>-SIN(RADIANS(J24))</f>
        <v/>
      </c>
      <c r="V24" s="69">
        <f>-SIN(RADIANS(K24))*COS(RADIANS(L24))+COS(RADIANS(K24))*SIN(RADIANS(J24))*SIN(RADIANS(L24))</f>
        <v/>
      </c>
      <c r="W24" s="69">
        <f>SIN(RADIANS(K24))*SIN(RADIANS(L24))+COS(RADIANS(K24))*SIN(RADIANS(J24))*COS(RADIANS(L24))</f>
        <v/>
      </c>
      <c r="X24" s="69">
        <f>COS(RADIANS(K24))*COS(RADIANS(J24))</f>
        <v/>
      </c>
      <c r="Y24" s="69">
        <f>P24*G24</f>
        <v/>
      </c>
      <c r="Z24" s="69">
        <f>Q24*H24</f>
        <v/>
      </c>
      <c r="AA24" s="69">
        <f>R24*I24</f>
        <v/>
      </c>
      <c r="AB24" s="69">
        <f>M24</f>
        <v/>
      </c>
      <c r="AC24" s="69">
        <f>S24*G24</f>
        <v/>
      </c>
      <c r="AD24" s="69">
        <f>T24*H24</f>
        <v/>
      </c>
      <c r="AE24" s="69">
        <f>U24*I24</f>
        <v/>
      </c>
      <c r="AF24" s="69">
        <f>N24</f>
        <v/>
      </c>
      <c r="AG24" s="69">
        <f>V24*G24</f>
        <v/>
      </c>
      <c r="AH24" s="69">
        <f>W24*H24</f>
        <v/>
      </c>
      <c r="AI24" s="69">
        <f>X24*I24</f>
        <v/>
      </c>
      <c r="AJ24" s="69">
        <f>O24</f>
        <v/>
      </c>
      <c r="AK24" s="70" t="n">
        <v>-64.42585750000001</v>
      </c>
      <c r="AL24" s="70" t="n">
        <v>0</v>
      </c>
      <c r="AM24" s="70" t="n">
        <v>-10.4119473</v>
      </c>
      <c r="AN24" s="70" t="n">
        <v>23.514452</v>
      </c>
      <c r="AO24" s="70" t="n">
        <v>0</v>
      </c>
      <c r="AP24" s="70" t="n">
        <v>21.9504242</v>
      </c>
      <c r="AQ24" s="70" t="n">
        <v>0</v>
      </c>
      <c r="AR24" s="70" t="n">
        <v>-0.650000036</v>
      </c>
      <c r="AS24" s="70" t="n">
        <v>23.8419437</v>
      </c>
      <c r="AT24" s="70" t="n">
        <v>0</v>
      </c>
      <c r="AU24" s="70" t="n">
        <v>-28.1352329</v>
      </c>
      <c r="AV24" s="70" t="n">
        <v>63.540905</v>
      </c>
      <c r="AW24" s="71">
        <f>MAX(ABS(Y24-AK24),ABS(Z24-AL24),ABS(AA24-AM24),ABS(AB24-AN24),ABS(AC24-AO24),ABS(AD24-AP24),ABS(AE24-AQ24),ABS(AF24-AR24),ABS(AG24-AS24),ABS(AH24-AT24),ABS(AI24-AU24),ABS(AJ24-AV24))</f>
        <v/>
      </c>
    </row>
    <row r="25">
      <c r="A25" s="67" t="inlineStr">
        <is>
          <t>M20</t>
        </is>
      </c>
      <c r="B25" s="52" t="inlineStr">
        <is>
          <t>BKG-17</t>
        </is>
      </c>
      <c r="C25" s="52" t="inlineStr">
        <is>
          <t>Backdrop</t>
        </is>
      </c>
      <c r="D25" s="52" t="inlineStr">
        <is>
          <t>Far hill</t>
        </is>
      </c>
      <c r="E25" s="59" t="inlineStr">
        <is>
          <t>Sphere</t>
        </is>
      </c>
      <c r="F25" s="52" t="inlineStr">
        <is>
          <t>BKG-02</t>
        </is>
      </c>
      <c r="G25" s="68" t="n">
        <v>63.4834595</v>
      </c>
      <c r="H25" s="68" t="n">
        <v>16.7874069</v>
      </c>
      <c r="I25" s="68" t="n">
        <v>30</v>
      </c>
      <c r="J25" s="68" t="n">
        <v>0</v>
      </c>
      <c r="K25" s="68" t="n">
        <v>167.355301</v>
      </c>
      <c r="L25" s="68" t="n">
        <v>0</v>
      </c>
      <c r="M25" s="68" t="n">
        <v>-14.751977</v>
      </c>
      <c r="N25" s="68" t="n">
        <v>-0.650000036</v>
      </c>
      <c r="O25" s="68" t="n">
        <v>65.7555923</v>
      </c>
      <c r="P25" s="69">
        <f>COS(RADIANS(K25))*COS(RADIANS(L25))+SIN(RADIANS(K25))*SIN(RADIANS(J25))*SIN(RADIANS(L25))</f>
        <v/>
      </c>
      <c r="Q25" s="69">
        <f>-COS(RADIANS(K25))*SIN(RADIANS(L25))+SIN(RADIANS(K25))*SIN(RADIANS(J25))*COS(RADIANS(L25))</f>
        <v/>
      </c>
      <c r="R25" s="69">
        <f>SIN(RADIANS(K25))*COS(RADIANS(J25))</f>
        <v/>
      </c>
      <c r="S25" s="69">
        <f>COS(RADIANS(J25))*SIN(RADIANS(L25))</f>
        <v/>
      </c>
      <c r="T25" s="69">
        <f>COS(RADIANS(J25))*COS(RADIANS(L25))</f>
        <v/>
      </c>
      <c r="U25" s="69">
        <f>-SIN(RADIANS(J25))</f>
        <v/>
      </c>
      <c r="V25" s="69">
        <f>-SIN(RADIANS(K25))*COS(RADIANS(L25))+COS(RADIANS(K25))*SIN(RADIANS(J25))*SIN(RADIANS(L25))</f>
        <v/>
      </c>
      <c r="W25" s="69">
        <f>SIN(RADIANS(K25))*SIN(RADIANS(L25))+COS(RADIANS(K25))*SIN(RADIANS(J25))*COS(RADIANS(L25))</f>
        <v/>
      </c>
      <c r="X25" s="69">
        <f>COS(RADIANS(K25))*COS(RADIANS(J25))</f>
        <v/>
      </c>
      <c r="Y25" s="69">
        <f>P25*G25</f>
        <v/>
      </c>
      <c r="Z25" s="69">
        <f>Q25*H25</f>
        <v/>
      </c>
      <c r="AA25" s="69">
        <f>R25*I25</f>
        <v/>
      </c>
      <c r="AB25" s="69">
        <f>M25</f>
        <v/>
      </c>
      <c r="AC25" s="69">
        <f>S25*G25</f>
        <v/>
      </c>
      <c r="AD25" s="69">
        <f>T25*H25</f>
        <v/>
      </c>
      <c r="AE25" s="69">
        <f>U25*I25</f>
        <v/>
      </c>
      <c r="AF25" s="69">
        <f>N25</f>
        <v/>
      </c>
      <c r="AG25" s="69">
        <f>V25*G25</f>
        <v/>
      </c>
      <c r="AH25" s="69">
        <f>W25*H25</f>
        <v/>
      </c>
      <c r="AI25" s="69">
        <f>X25*I25</f>
        <v/>
      </c>
      <c r="AJ25" s="69">
        <f>O25</f>
        <v/>
      </c>
      <c r="AK25" s="70" t="n">
        <v>-61.9437485</v>
      </c>
      <c r="AL25" s="70" t="n">
        <v>0</v>
      </c>
      <c r="AM25" s="70" t="n">
        <v>6.56713486</v>
      </c>
      <c r="AN25" s="70" t="n">
        <v>-14.751977</v>
      </c>
      <c r="AO25" s="70" t="n">
        <v>0</v>
      </c>
      <c r="AP25" s="70" t="n">
        <v>16.7874069</v>
      </c>
      <c r="AQ25" s="70" t="n">
        <v>0</v>
      </c>
      <c r="AR25" s="70" t="n">
        <v>-0.650000036</v>
      </c>
      <c r="AS25" s="70" t="n">
        <v>-13.8968143</v>
      </c>
      <c r="AT25" s="70" t="n">
        <v>0</v>
      </c>
      <c r="AU25" s="70" t="n">
        <v>-29.2723885</v>
      </c>
      <c r="AV25" s="70" t="n">
        <v>65.7555923</v>
      </c>
      <c r="AW25" s="71">
        <f>MAX(ABS(Y25-AK25),ABS(Z25-AL25),ABS(AA25-AM25),ABS(AB25-AN25),ABS(AC25-AO25),ABS(AD25-AP25),ABS(AE25-AQ25),ABS(AF25-AR25),ABS(AG25-AS25),ABS(AH25-AT25),ABS(AI25-AU25),ABS(AJ25-AV25))</f>
        <v/>
      </c>
      <c r="BN25" s="75" t="inlineStr">
        <is>
          <t>|M - M_code|</t>
        </is>
      </c>
    </row>
    <row r="26">
      <c r="A26" s="67" t="inlineStr">
        <is>
          <t>M21</t>
        </is>
      </c>
      <c r="B26" s="52" t="inlineStr">
        <is>
          <t>BKG-18</t>
        </is>
      </c>
      <c r="C26" s="52" t="inlineStr">
        <is>
          <t>Backdrop</t>
        </is>
      </c>
      <c r="D26" s="52" t="inlineStr">
        <is>
          <t>Far hill</t>
        </is>
      </c>
      <c r="E26" s="59" t="inlineStr">
        <is>
          <t>Sphere</t>
        </is>
      </c>
      <c r="F26" s="52" t="inlineStr">
        <is>
          <t>BKG-02</t>
        </is>
      </c>
      <c r="G26" s="68" t="n">
        <v>52.1055298</v>
      </c>
      <c r="H26" s="68" t="n">
        <v>22.2848396</v>
      </c>
      <c r="I26" s="68" t="n">
        <v>30</v>
      </c>
      <c r="J26" s="68" t="n">
        <v>0</v>
      </c>
      <c r="K26" s="68" t="n">
        <v>108.252098</v>
      </c>
      <c r="L26" s="68" t="n">
        <v>0</v>
      </c>
      <c r="M26" s="68" t="n">
        <v>-61.3449783</v>
      </c>
      <c r="N26" s="68" t="n">
        <v>-0.650000036</v>
      </c>
      <c r="O26" s="68" t="n">
        <v>20.231039</v>
      </c>
      <c r="P26" s="69">
        <f>COS(RADIANS(K26))*COS(RADIANS(L26))+SIN(RADIANS(K26))*SIN(RADIANS(J26))*SIN(RADIANS(L26))</f>
        <v/>
      </c>
      <c r="Q26" s="69">
        <f>-COS(RADIANS(K26))*SIN(RADIANS(L26))+SIN(RADIANS(K26))*SIN(RADIANS(J26))*COS(RADIANS(L26))</f>
        <v/>
      </c>
      <c r="R26" s="69">
        <f>SIN(RADIANS(K26))*COS(RADIANS(J26))</f>
        <v/>
      </c>
      <c r="S26" s="69">
        <f>COS(RADIANS(J26))*SIN(RADIANS(L26))</f>
        <v/>
      </c>
      <c r="T26" s="69">
        <f>COS(RADIANS(J26))*COS(RADIANS(L26))</f>
        <v/>
      </c>
      <c r="U26" s="69">
        <f>-SIN(RADIANS(J26))</f>
        <v/>
      </c>
      <c r="V26" s="69">
        <f>-SIN(RADIANS(K26))*COS(RADIANS(L26))+COS(RADIANS(K26))*SIN(RADIANS(J26))*SIN(RADIANS(L26))</f>
        <v/>
      </c>
      <c r="W26" s="69">
        <f>SIN(RADIANS(K26))*SIN(RADIANS(L26))+COS(RADIANS(K26))*SIN(RADIANS(J26))*COS(RADIANS(L26))</f>
        <v/>
      </c>
      <c r="X26" s="69">
        <f>COS(RADIANS(K26))*COS(RADIANS(J26))</f>
        <v/>
      </c>
      <c r="Y26" s="69">
        <f>P26*G26</f>
        <v/>
      </c>
      <c r="Z26" s="69">
        <f>Q26*H26</f>
        <v/>
      </c>
      <c r="AA26" s="69">
        <f>R26*I26</f>
        <v/>
      </c>
      <c r="AB26" s="69">
        <f>M26</f>
        <v/>
      </c>
      <c r="AC26" s="69">
        <f>S26*G26</f>
        <v/>
      </c>
      <c r="AD26" s="69">
        <f>T26*H26</f>
        <v/>
      </c>
      <c r="AE26" s="69">
        <f>U26*I26</f>
        <v/>
      </c>
      <c r="AF26" s="69">
        <f>N26</f>
        <v/>
      </c>
      <c r="AG26" s="69">
        <f>V26*G26</f>
        <v/>
      </c>
      <c r="AH26" s="69">
        <f>W26*H26</f>
        <v/>
      </c>
      <c r="AI26" s="69">
        <f>X26*I26</f>
        <v/>
      </c>
      <c r="AJ26" s="69">
        <f>O26</f>
        <v/>
      </c>
      <c r="AK26" s="70" t="n">
        <v>-16.3193855</v>
      </c>
      <c r="AL26" s="70" t="n">
        <v>0</v>
      </c>
      <c r="AM26" s="70" t="n">
        <v>28.4906273</v>
      </c>
      <c r="AN26" s="70" t="n">
        <v>-61.3449783</v>
      </c>
      <c r="AO26" s="70" t="n">
        <v>0</v>
      </c>
      <c r="AP26" s="70" t="n">
        <v>22.2848396</v>
      </c>
      <c r="AQ26" s="70" t="n">
        <v>0</v>
      </c>
      <c r="AR26" s="70" t="n">
        <v>-0.650000036</v>
      </c>
      <c r="AS26" s="70" t="n">
        <v>-49.4839745</v>
      </c>
      <c r="AT26" s="70" t="n">
        <v>0</v>
      </c>
      <c r="AU26" s="70" t="n">
        <v>-9.39596176</v>
      </c>
      <c r="AV26" s="70" t="n">
        <v>20.231039</v>
      </c>
      <c r="AW26" s="71">
        <f>MAX(ABS(Y26-AK26),ABS(Z26-AL26),ABS(AA26-AM26),ABS(AB26-AN26),ABS(AC26-AO26),ABS(AD26-AP26),ABS(AE26-AQ26),ABS(AF26-AR26),ABS(AG26-AS26),ABS(AH26-AT26),ABS(AI26-AU26),ABS(AJ26-AV26))</f>
        <v/>
      </c>
      <c r="AY26" s="67" t="inlineStr">
        <is>
          <t>max |M - M_code|</t>
        </is>
      </c>
      <c r="AZ26" s="17" t="n"/>
      <c r="BA26" s="16" t="n"/>
      <c r="BB26" s="66">
        <f>MAX(BN26,BO26,BP26,BQ26,BN27,BO27,BP27,BQ27,BN28,BO28,BP28,BQ28,BN29,BO29,BP29,BQ29)</f>
        <v/>
      </c>
      <c r="BN26" s="66">
        <f>ABS(BN19-BS19)</f>
        <v/>
      </c>
      <c r="BO26" s="66">
        <f>ABS(BO19-BT19)</f>
        <v/>
      </c>
      <c r="BP26" s="66">
        <f>ABS(BP19-BU19)</f>
        <v/>
      </c>
      <c r="BQ26" s="66">
        <f>ABS(BQ19-BV19)</f>
        <v/>
      </c>
    </row>
    <row r="27">
      <c r="A27" s="67" t="inlineStr">
        <is>
          <t>M22</t>
        </is>
      </c>
      <c r="B27" s="52" t="inlineStr">
        <is>
          <t>BKG-19</t>
        </is>
      </c>
      <c r="C27" s="52" t="inlineStr">
        <is>
          <t>Backdrop</t>
        </is>
      </c>
      <c r="D27" s="52" t="inlineStr">
        <is>
          <t>Far hill</t>
        </is>
      </c>
      <c r="E27" s="59" t="inlineStr">
        <is>
          <t>Sphere</t>
        </is>
      </c>
      <c r="F27" s="52" t="inlineStr">
        <is>
          <t>BKG-02</t>
        </is>
      </c>
      <c r="G27" s="68" t="n">
        <v>65.48133850000001</v>
      </c>
      <c r="H27" s="68" t="n">
        <v>16.5486183</v>
      </c>
      <c r="I27" s="68" t="n">
        <v>30</v>
      </c>
      <c r="J27" s="68" t="n">
        <v>0</v>
      </c>
      <c r="K27" s="68" t="n">
        <v>62.7023926</v>
      </c>
      <c r="L27" s="68" t="n">
        <v>0</v>
      </c>
      <c r="M27" s="68" t="n">
        <v>-58.4299507</v>
      </c>
      <c r="N27" s="68" t="n">
        <v>-0.650000036</v>
      </c>
      <c r="O27" s="68" t="n">
        <v>-30.1548557</v>
      </c>
      <c r="P27" s="69">
        <f>COS(RADIANS(K27))*COS(RADIANS(L27))+SIN(RADIANS(K27))*SIN(RADIANS(J27))*SIN(RADIANS(L27))</f>
        <v/>
      </c>
      <c r="Q27" s="69">
        <f>-COS(RADIANS(K27))*SIN(RADIANS(L27))+SIN(RADIANS(K27))*SIN(RADIANS(J27))*COS(RADIANS(L27))</f>
        <v/>
      </c>
      <c r="R27" s="69">
        <f>SIN(RADIANS(K27))*COS(RADIANS(J27))</f>
        <v/>
      </c>
      <c r="S27" s="69">
        <f>COS(RADIANS(J27))*SIN(RADIANS(L27))</f>
        <v/>
      </c>
      <c r="T27" s="69">
        <f>COS(RADIANS(J27))*COS(RADIANS(L27))</f>
        <v/>
      </c>
      <c r="U27" s="69">
        <f>-SIN(RADIANS(J27))</f>
        <v/>
      </c>
      <c r="V27" s="69">
        <f>-SIN(RADIANS(K27))*COS(RADIANS(L27))+COS(RADIANS(K27))*SIN(RADIANS(J27))*SIN(RADIANS(L27))</f>
        <v/>
      </c>
      <c r="W27" s="69">
        <f>SIN(RADIANS(K27))*SIN(RADIANS(L27))+COS(RADIANS(K27))*SIN(RADIANS(J27))*COS(RADIANS(L27))</f>
        <v/>
      </c>
      <c r="X27" s="69">
        <f>COS(RADIANS(K27))*COS(RADIANS(J27))</f>
        <v/>
      </c>
      <c r="Y27" s="69">
        <f>P27*G27</f>
        <v/>
      </c>
      <c r="Z27" s="69">
        <f>Q27*H27</f>
        <v/>
      </c>
      <c r="AA27" s="69">
        <f>R27*I27</f>
        <v/>
      </c>
      <c r="AB27" s="69">
        <f>M27</f>
        <v/>
      </c>
      <c r="AC27" s="69">
        <f>S27*G27</f>
        <v/>
      </c>
      <c r="AD27" s="69">
        <f>T27*H27</f>
        <v/>
      </c>
      <c r="AE27" s="69">
        <f>U27*I27</f>
        <v/>
      </c>
      <c r="AF27" s="69">
        <f>N27</f>
        <v/>
      </c>
      <c r="AG27" s="69">
        <f>V27*G27</f>
        <v/>
      </c>
      <c r="AH27" s="69">
        <f>W27*H27</f>
        <v/>
      </c>
      <c r="AI27" s="69">
        <f>X27*I27</f>
        <v/>
      </c>
      <c r="AJ27" s="69">
        <f>O27</f>
        <v/>
      </c>
      <c r="AK27" s="70" t="n">
        <v>30.0305557</v>
      </c>
      <c r="AL27" s="70" t="n">
        <v>0</v>
      </c>
      <c r="AM27" s="70" t="n">
        <v>26.6590919</v>
      </c>
      <c r="AN27" s="70" t="n">
        <v>-58.4299507</v>
      </c>
      <c r="AO27" s="70" t="n">
        <v>0</v>
      </c>
      <c r="AP27" s="70" t="n">
        <v>16.5486183</v>
      </c>
      <c r="AQ27" s="70" t="n">
        <v>0</v>
      </c>
      <c r="AR27" s="70" t="n">
        <v>-0.650000036</v>
      </c>
      <c r="AS27" s="70" t="n">
        <v>-58.1891022</v>
      </c>
      <c r="AT27" s="70" t="n">
        <v>0</v>
      </c>
      <c r="AU27" s="70" t="n">
        <v>13.7583733</v>
      </c>
      <c r="AV27" s="70" t="n">
        <v>-30.1548557</v>
      </c>
      <c r="AW27" s="71">
        <f>MAX(ABS(Y27-AK27),ABS(Z27-AL27),ABS(AA27-AM27),ABS(AB27-AN27),ABS(AC27-AO27),ABS(AD27-AP27),ABS(AE27-AQ27),ABS(AF27-AR27),ABS(AG27-AS27),ABS(AH27-AT27),ABS(AI27-AU27),ABS(AJ27-AV27))</f>
        <v/>
      </c>
      <c r="AY27" s="76" t="inlineStr">
        <is>
          <t>Order of operations on a vertex p: p' = T * Ry * Rx * Rz * S * p, i.e. scale first, then roll (Z), pitch (X) and yaw (Y), then translate. In the hierarchy, world = parent_world * M (sheet 5).</t>
        </is>
      </c>
      <c r="BN27" s="66">
        <f>ABS(BN20-BS20)</f>
        <v/>
      </c>
      <c r="BO27" s="66">
        <f>ABS(BO20-BT20)</f>
        <v/>
      </c>
      <c r="BP27" s="66">
        <f>ABS(BP20-BU20)</f>
        <v/>
      </c>
      <c r="BQ27" s="66">
        <f>ABS(BQ20-BV20)</f>
        <v/>
      </c>
    </row>
    <row r="28">
      <c r="A28" s="67" t="inlineStr">
        <is>
          <t>M23</t>
        </is>
      </c>
      <c r="B28" s="52" t="inlineStr">
        <is>
          <t>BKG-20</t>
        </is>
      </c>
      <c r="C28" s="52" t="inlineStr">
        <is>
          <t>Backdrop</t>
        </is>
      </c>
      <c r="D28" s="52" t="inlineStr">
        <is>
          <t>Far hill</t>
        </is>
      </c>
      <c r="E28" s="59" t="inlineStr">
        <is>
          <t>Sphere</t>
        </is>
      </c>
      <c r="F28" s="52" t="inlineStr">
        <is>
          <t>BKG-02</t>
        </is>
      </c>
      <c r="G28" s="68" t="n">
        <v>54.5567284</v>
      </c>
      <c r="H28" s="68" t="n">
        <v>26.0563908</v>
      </c>
      <c r="I28" s="68" t="n">
        <v>30</v>
      </c>
      <c r="J28" s="68" t="n">
        <v>0</v>
      </c>
      <c r="K28" s="68" t="n">
        <v>28.9793167</v>
      </c>
      <c r="L28" s="68" t="n">
        <v>0</v>
      </c>
      <c r="M28" s="68" t="n">
        <v>-32.3692131</v>
      </c>
      <c r="N28" s="68" t="n">
        <v>-0.650000036</v>
      </c>
      <c r="O28" s="68" t="n">
        <v>-58.4453545</v>
      </c>
      <c r="P28" s="69">
        <f>COS(RADIANS(K28))*COS(RADIANS(L28))+SIN(RADIANS(K28))*SIN(RADIANS(J28))*SIN(RADIANS(L28))</f>
        <v/>
      </c>
      <c r="Q28" s="69">
        <f>-COS(RADIANS(K28))*SIN(RADIANS(L28))+SIN(RADIANS(K28))*SIN(RADIANS(J28))*COS(RADIANS(L28))</f>
        <v/>
      </c>
      <c r="R28" s="69">
        <f>SIN(RADIANS(K28))*COS(RADIANS(J28))</f>
        <v/>
      </c>
      <c r="S28" s="69">
        <f>COS(RADIANS(J28))*SIN(RADIANS(L28))</f>
        <v/>
      </c>
      <c r="T28" s="69">
        <f>COS(RADIANS(J28))*COS(RADIANS(L28))</f>
        <v/>
      </c>
      <c r="U28" s="69">
        <f>-SIN(RADIANS(J28))</f>
        <v/>
      </c>
      <c r="V28" s="69">
        <f>-SIN(RADIANS(K28))*COS(RADIANS(L28))+COS(RADIANS(K28))*SIN(RADIANS(J28))*SIN(RADIANS(L28))</f>
        <v/>
      </c>
      <c r="W28" s="69">
        <f>SIN(RADIANS(K28))*SIN(RADIANS(L28))+COS(RADIANS(K28))*SIN(RADIANS(J28))*COS(RADIANS(L28))</f>
        <v/>
      </c>
      <c r="X28" s="69">
        <f>COS(RADIANS(K28))*COS(RADIANS(J28))</f>
        <v/>
      </c>
      <c r="Y28" s="69">
        <f>P28*G28</f>
        <v/>
      </c>
      <c r="Z28" s="69">
        <f>Q28*H28</f>
        <v/>
      </c>
      <c r="AA28" s="69">
        <f>R28*I28</f>
        <v/>
      </c>
      <c r="AB28" s="69">
        <f>M28</f>
        <v/>
      </c>
      <c r="AC28" s="69">
        <f>S28*G28</f>
        <v/>
      </c>
      <c r="AD28" s="69">
        <f>T28*H28</f>
        <v/>
      </c>
      <c r="AE28" s="69">
        <f>U28*I28</f>
        <v/>
      </c>
      <c r="AF28" s="69">
        <f>N28</f>
        <v/>
      </c>
      <c r="AG28" s="69">
        <f>V28*G28</f>
        <v/>
      </c>
      <c r="AH28" s="69">
        <f>W28*H28</f>
        <v/>
      </c>
      <c r="AI28" s="69">
        <f>X28*I28</f>
        <v/>
      </c>
      <c r="AJ28" s="69">
        <f>O28</f>
        <v/>
      </c>
      <c r="AK28" s="70" t="n">
        <v>47.7259331</v>
      </c>
      <c r="AL28" s="70" t="n">
        <v>0</v>
      </c>
      <c r="AM28" s="70" t="n">
        <v>14.5348167</v>
      </c>
      <c r="AN28" s="70" t="n">
        <v>-32.3692131</v>
      </c>
      <c r="AO28" s="70" t="n">
        <v>0</v>
      </c>
      <c r="AP28" s="70" t="n">
        <v>26.0563908</v>
      </c>
      <c r="AQ28" s="70" t="n">
        <v>0</v>
      </c>
      <c r="AR28" s="70" t="n">
        <v>-0.650000036</v>
      </c>
      <c r="AS28" s="70" t="n">
        <v>-26.4324017</v>
      </c>
      <c r="AT28" s="70" t="n">
        <v>0</v>
      </c>
      <c r="AU28" s="70" t="n">
        <v>26.2438393</v>
      </c>
      <c r="AV28" s="70" t="n">
        <v>-58.4453545</v>
      </c>
      <c r="AW28" s="71">
        <f>MAX(ABS(Y28-AK28),ABS(Z28-AL28),ABS(AA28-AM28),ABS(AB28-AN28),ABS(AC28-AO28),ABS(AD28-AP28),ABS(AE28-AQ28),ABS(AF28-AR28),ABS(AG28-AS28),ABS(AH28-AT28),ABS(AI28-AU28),ABS(AJ28-AV28))</f>
        <v/>
      </c>
      <c r="BN28" s="66">
        <f>ABS(BN21-BS21)</f>
        <v/>
      </c>
      <c r="BO28" s="66">
        <f>ABS(BO21-BT21)</f>
        <v/>
      </c>
      <c r="BP28" s="66">
        <f>ABS(BP21-BU21)</f>
        <v/>
      </c>
      <c r="BQ28" s="66">
        <f>ABS(BQ21-BV21)</f>
        <v/>
      </c>
    </row>
    <row r="29">
      <c r="A29" s="67" t="inlineStr">
        <is>
          <t>M24</t>
        </is>
      </c>
      <c r="B29" s="52" t="inlineStr">
        <is>
          <t>BKG-21</t>
        </is>
      </c>
      <c r="C29" s="52" t="inlineStr">
        <is>
          <t>Backdrop</t>
        </is>
      </c>
      <c r="D29" s="52" t="inlineStr">
        <is>
          <t>Far hill</t>
        </is>
      </c>
      <c r="E29" s="59" t="inlineStr">
        <is>
          <t>Sphere</t>
        </is>
      </c>
      <c r="F29" s="52" t="inlineStr">
        <is>
          <t>BKG-02</t>
        </is>
      </c>
      <c r="G29" s="68" t="n">
        <v>53.728241</v>
      </c>
      <c r="H29" s="68" t="n">
        <v>25.9903221</v>
      </c>
      <c r="I29" s="68" t="n">
        <v>30</v>
      </c>
      <c r="J29" s="68" t="n">
        <v>0</v>
      </c>
      <c r="K29" s="68" t="n">
        <v>-19.9313393</v>
      </c>
      <c r="L29" s="68" t="n">
        <v>0</v>
      </c>
      <c r="M29" s="68" t="n">
        <v>25.8086662</v>
      </c>
      <c r="N29" s="68" t="n">
        <v>-0.650000036</v>
      </c>
      <c r="O29" s="68" t="n">
        <v>-71.173996</v>
      </c>
      <c r="P29" s="69">
        <f>COS(RADIANS(K29))*COS(RADIANS(L29))+SIN(RADIANS(K29))*SIN(RADIANS(J29))*SIN(RADIANS(L29))</f>
        <v/>
      </c>
      <c r="Q29" s="69">
        <f>-COS(RADIANS(K29))*SIN(RADIANS(L29))+SIN(RADIANS(K29))*SIN(RADIANS(J29))*COS(RADIANS(L29))</f>
        <v/>
      </c>
      <c r="R29" s="69">
        <f>SIN(RADIANS(K29))*COS(RADIANS(J29))</f>
        <v/>
      </c>
      <c r="S29" s="69">
        <f>COS(RADIANS(J29))*SIN(RADIANS(L29))</f>
        <v/>
      </c>
      <c r="T29" s="69">
        <f>COS(RADIANS(J29))*COS(RADIANS(L29))</f>
        <v/>
      </c>
      <c r="U29" s="69">
        <f>-SIN(RADIANS(J29))</f>
        <v/>
      </c>
      <c r="V29" s="69">
        <f>-SIN(RADIANS(K29))*COS(RADIANS(L29))+COS(RADIANS(K29))*SIN(RADIANS(J29))*SIN(RADIANS(L29))</f>
        <v/>
      </c>
      <c r="W29" s="69">
        <f>SIN(RADIANS(K29))*SIN(RADIANS(L29))+COS(RADIANS(K29))*SIN(RADIANS(J29))*COS(RADIANS(L29))</f>
        <v/>
      </c>
      <c r="X29" s="69">
        <f>COS(RADIANS(K29))*COS(RADIANS(J29))</f>
        <v/>
      </c>
      <c r="Y29" s="69">
        <f>P29*G29</f>
        <v/>
      </c>
      <c r="Z29" s="69">
        <f>Q29*H29</f>
        <v/>
      </c>
      <c r="AA29" s="69">
        <f>R29*I29</f>
        <v/>
      </c>
      <c r="AB29" s="69">
        <f>M29</f>
        <v/>
      </c>
      <c r="AC29" s="69">
        <f>S29*G29</f>
        <v/>
      </c>
      <c r="AD29" s="69">
        <f>T29*H29</f>
        <v/>
      </c>
      <c r="AE29" s="69">
        <f>U29*I29</f>
        <v/>
      </c>
      <c r="AF29" s="69">
        <f>N29</f>
        <v/>
      </c>
      <c r="AG29" s="69">
        <f>V29*G29</f>
        <v/>
      </c>
      <c r="AH29" s="69">
        <f>W29*H29</f>
        <v/>
      </c>
      <c r="AI29" s="69">
        <f>X29*I29</f>
        <v/>
      </c>
      <c r="AJ29" s="69">
        <f>O29</f>
        <v/>
      </c>
      <c r="AK29" s="70" t="n">
        <v>50.5100174</v>
      </c>
      <c r="AL29" s="70" t="n">
        <v>0</v>
      </c>
      <c r="AM29" s="70" t="n">
        <v>-10.2268143</v>
      </c>
      <c r="AN29" s="70" t="n">
        <v>25.8086662</v>
      </c>
      <c r="AO29" s="70" t="n">
        <v>0</v>
      </c>
      <c r="AP29" s="70" t="n">
        <v>25.9903221</v>
      </c>
      <c r="AQ29" s="70" t="n">
        <v>0</v>
      </c>
      <c r="AR29" s="70" t="n">
        <v>-0.650000036</v>
      </c>
      <c r="AS29" s="70" t="n">
        <v>18.3156242</v>
      </c>
      <c r="AT29" s="70" t="n">
        <v>0</v>
      </c>
      <c r="AU29" s="70" t="n">
        <v>28.2030544</v>
      </c>
      <c r="AV29" s="70" t="n">
        <v>-71.173996</v>
      </c>
      <c r="AW29" s="71">
        <f>MAX(ABS(Y29-AK29),ABS(Z29-AL29),ABS(AA29-AM29),ABS(AB29-AN29),ABS(AC29-AO29),ABS(AD29-AP29),ABS(AE29-AQ29),ABS(AF29-AR29),ABS(AG29-AS29),ABS(AH29-AT29),ABS(AI29-AU29),ABS(AJ29-AV29))</f>
        <v/>
      </c>
      <c r="BN29" s="66">
        <f>ABS(BN22-BS22)</f>
        <v/>
      </c>
      <c r="BO29" s="66">
        <f>ABS(BO22-BT22)</f>
        <v/>
      </c>
      <c r="BP29" s="66">
        <f>ABS(BP22-BU22)</f>
        <v/>
      </c>
      <c r="BQ29" s="66">
        <f>ABS(BQ22-BV22)</f>
        <v/>
      </c>
    </row>
    <row r="30">
      <c r="A30" s="67" t="inlineStr">
        <is>
          <t>M25</t>
        </is>
      </c>
      <c r="B30" s="52" t="inlineStr">
        <is>
          <t>BKG-22</t>
        </is>
      </c>
      <c r="C30" s="52" t="inlineStr">
        <is>
          <t>Backdrop</t>
        </is>
      </c>
      <c r="D30" s="52" t="inlineStr">
        <is>
          <t>Far hill</t>
        </is>
      </c>
      <c r="E30" s="59" t="inlineStr">
        <is>
          <t>Sphere</t>
        </is>
      </c>
      <c r="F30" s="52" t="inlineStr">
        <is>
          <t>BKG-02</t>
        </is>
      </c>
      <c r="G30" s="68" t="n">
        <v>63.2710876</v>
      </c>
      <c r="H30" s="68" t="n">
        <v>18.8003197</v>
      </c>
      <c r="I30" s="68" t="n">
        <v>30</v>
      </c>
      <c r="J30" s="68" t="n">
        <v>0</v>
      </c>
      <c r="K30" s="68" t="n">
        <v>-58.2658806</v>
      </c>
      <c r="L30" s="68" t="n">
        <v>0</v>
      </c>
      <c r="M30" s="68" t="n">
        <v>57.3642807</v>
      </c>
      <c r="N30" s="68" t="n">
        <v>-0.650000036</v>
      </c>
      <c r="O30" s="68" t="n">
        <v>-35.4761047</v>
      </c>
      <c r="P30" s="69">
        <f>COS(RADIANS(K30))*COS(RADIANS(L30))+SIN(RADIANS(K30))*SIN(RADIANS(J30))*SIN(RADIANS(L30))</f>
        <v/>
      </c>
      <c r="Q30" s="69">
        <f>-COS(RADIANS(K30))*SIN(RADIANS(L30))+SIN(RADIANS(K30))*SIN(RADIANS(J30))*COS(RADIANS(L30))</f>
        <v/>
      </c>
      <c r="R30" s="69">
        <f>SIN(RADIANS(K30))*COS(RADIANS(J30))</f>
        <v/>
      </c>
      <c r="S30" s="69">
        <f>COS(RADIANS(J30))*SIN(RADIANS(L30))</f>
        <v/>
      </c>
      <c r="T30" s="69">
        <f>COS(RADIANS(J30))*COS(RADIANS(L30))</f>
        <v/>
      </c>
      <c r="U30" s="69">
        <f>-SIN(RADIANS(J30))</f>
        <v/>
      </c>
      <c r="V30" s="69">
        <f>-SIN(RADIANS(K30))*COS(RADIANS(L30))+COS(RADIANS(K30))*SIN(RADIANS(J30))*SIN(RADIANS(L30))</f>
        <v/>
      </c>
      <c r="W30" s="69">
        <f>SIN(RADIANS(K30))*SIN(RADIANS(L30))+COS(RADIANS(K30))*SIN(RADIANS(J30))*COS(RADIANS(L30))</f>
        <v/>
      </c>
      <c r="X30" s="69">
        <f>COS(RADIANS(K30))*COS(RADIANS(J30))</f>
        <v/>
      </c>
      <c r="Y30" s="69">
        <f>P30*G30</f>
        <v/>
      </c>
      <c r="Z30" s="69">
        <f>Q30*H30</f>
        <v/>
      </c>
      <c r="AA30" s="69">
        <f>R30*I30</f>
        <v/>
      </c>
      <c r="AB30" s="69">
        <f>M30</f>
        <v/>
      </c>
      <c r="AC30" s="69">
        <f>S30*G30</f>
        <v/>
      </c>
      <c r="AD30" s="69">
        <f>T30*H30</f>
        <v/>
      </c>
      <c r="AE30" s="69">
        <f>U30*I30</f>
        <v/>
      </c>
      <c r="AF30" s="69">
        <f>N30</f>
        <v/>
      </c>
      <c r="AG30" s="69">
        <f>V30*G30</f>
        <v/>
      </c>
      <c r="AH30" s="69">
        <f>W30*H30</f>
        <v/>
      </c>
      <c r="AI30" s="69">
        <f>X30*I30</f>
        <v/>
      </c>
      <c r="AJ30" s="69">
        <f>O30</f>
        <v/>
      </c>
      <c r="AK30" s="70" t="n">
        <v>33.2792091</v>
      </c>
      <c r="AL30" s="70" t="n">
        <v>0</v>
      </c>
      <c r="AM30" s="70" t="n">
        <v>-25.5149422</v>
      </c>
      <c r="AN30" s="70" t="n">
        <v>57.3642807</v>
      </c>
      <c r="AO30" s="70" t="n">
        <v>0</v>
      </c>
      <c r="AP30" s="70" t="n">
        <v>18.8003197</v>
      </c>
      <c r="AQ30" s="70" t="n">
        <v>0</v>
      </c>
      <c r="AR30" s="70" t="n">
        <v>-0.650000036</v>
      </c>
      <c r="AS30" s="70" t="n">
        <v>53.8119392</v>
      </c>
      <c r="AT30" s="70" t="n">
        <v>0</v>
      </c>
      <c r="AU30" s="70" t="n">
        <v>15.7793446</v>
      </c>
      <c r="AV30" s="70" t="n">
        <v>-35.4761047</v>
      </c>
      <c r="AW30" s="71">
        <f>MAX(ABS(Y30-AK30),ABS(Z30-AL30),ABS(AA30-AM30),ABS(AB30-AN30),ABS(AC30-AO30),ABS(AD30-AP30),ABS(AE30-AQ30),ABS(AF30-AR30),ABS(AG30-AS30),ABS(AH30-AT30),ABS(AI30-AU30),ABS(AJ30-AV30))</f>
        <v/>
      </c>
    </row>
    <row r="31">
      <c r="A31" s="67" t="inlineStr">
        <is>
          <t>M26</t>
        </is>
      </c>
      <c r="B31" s="52" t="inlineStr">
        <is>
          <t>BKG-23</t>
        </is>
      </c>
      <c r="C31" s="52" t="inlineStr">
        <is>
          <t>Backdrop</t>
        </is>
      </c>
      <c r="D31" s="52" t="inlineStr">
        <is>
          <t>Treeline</t>
        </is>
      </c>
      <c r="E31" s="53" t="inlineStr">
        <is>
          <t>Group</t>
        </is>
      </c>
      <c r="F31" s="52" t="inlineStr">
        <is>
          <t>BKG-00</t>
        </is>
      </c>
      <c r="G31" s="68" t="n">
        <v>1</v>
      </c>
      <c r="H31" s="68" t="n">
        <v>1</v>
      </c>
      <c r="I31" s="68" t="n">
        <v>1</v>
      </c>
      <c r="J31" s="68" t="n">
        <v>0</v>
      </c>
      <c r="K31" s="68" t="n">
        <v>0</v>
      </c>
      <c r="L31" s="68" t="n">
        <v>0</v>
      </c>
      <c r="M31" s="68" t="n">
        <v>0</v>
      </c>
      <c r="N31" s="68" t="n">
        <v>0</v>
      </c>
      <c r="O31" s="68" t="n">
        <v>0</v>
      </c>
      <c r="P31" s="69">
        <f>COS(RADIANS(K31))*COS(RADIANS(L31))+SIN(RADIANS(K31))*SIN(RADIANS(J31))*SIN(RADIANS(L31))</f>
        <v/>
      </c>
      <c r="Q31" s="69">
        <f>-COS(RADIANS(K31))*SIN(RADIANS(L31))+SIN(RADIANS(K31))*SIN(RADIANS(J31))*COS(RADIANS(L31))</f>
        <v/>
      </c>
      <c r="R31" s="69">
        <f>SIN(RADIANS(K31))*COS(RADIANS(J31))</f>
        <v/>
      </c>
      <c r="S31" s="69">
        <f>COS(RADIANS(J31))*SIN(RADIANS(L31))</f>
        <v/>
      </c>
      <c r="T31" s="69">
        <f>COS(RADIANS(J31))*COS(RADIANS(L31))</f>
        <v/>
      </c>
      <c r="U31" s="69">
        <f>-SIN(RADIANS(J31))</f>
        <v/>
      </c>
      <c r="V31" s="69">
        <f>-SIN(RADIANS(K31))*COS(RADIANS(L31))+COS(RADIANS(K31))*SIN(RADIANS(J31))*SIN(RADIANS(L31))</f>
        <v/>
      </c>
      <c r="W31" s="69">
        <f>SIN(RADIANS(K31))*SIN(RADIANS(L31))+COS(RADIANS(K31))*SIN(RADIANS(J31))*COS(RADIANS(L31))</f>
        <v/>
      </c>
      <c r="X31" s="69">
        <f>COS(RADIANS(K31))*COS(RADIANS(J31))</f>
        <v/>
      </c>
      <c r="Y31" s="69">
        <f>P31*G31</f>
        <v/>
      </c>
      <c r="Z31" s="69">
        <f>Q31*H31</f>
        <v/>
      </c>
      <c r="AA31" s="69">
        <f>R31*I31</f>
        <v/>
      </c>
      <c r="AB31" s="69">
        <f>M31</f>
        <v/>
      </c>
      <c r="AC31" s="69">
        <f>S31*G31</f>
        <v/>
      </c>
      <c r="AD31" s="69">
        <f>T31*H31</f>
        <v/>
      </c>
      <c r="AE31" s="69">
        <f>U31*I31</f>
        <v/>
      </c>
      <c r="AF31" s="69">
        <f>N31</f>
        <v/>
      </c>
      <c r="AG31" s="69">
        <f>V31*G31</f>
        <v/>
      </c>
      <c r="AH31" s="69">
        <f>W31*H31</f>
        <v/>
      </c>
      <c r="AI31" s="69">
        <f>X31*I31</f>
        <v/>
      </c>
      <c r="AJ31" s="69">
        <f>O31</f>
        <v/>
      </c>
      <c r="AK31" s="70" t="n">
        <v>1</v>
      </c>
      <c r="AL31" s="70" t="n">
        <v>0</v>
      </c>
      <c r="AM31" s="70" t="n">
        <v>0</v>
      </c>
      <c r="AN31" s="70" t="n">
        <v>0</v>
      </c>
      <c r="AO31" s="70" t="n">
        <v>0</v>
      </c>
      <c r="AP31" s="70" t="n">
        <v>1</v>
      </c>
      <c r="AQ31" s="70" t="n">
        <v>0</v>
      </c>
      <c r="AR31" s="70" t="n">
        <v>0</v>
      </c>
      <c r="AS31" s="70" t="n">
        <v>0</v>
      </c>
      <c r="AT31" s="70" t="n">
        <v>0</v>
      </c>
      <c r="AU31" s="70" t="n">
        <v>1</v>
      </c>
      <c r="AV31" s="70" t="n">
        <v>0</v>
      </c>
      <c r="AW31" s="71">
        <f>MAX(ABS(Y31-AK31),ABS(Z31-AL31),ABS(AA31-AM31),ABS(AB31-AN31),ABS(AC31-AO31),ABS(AD31-AP31),ABS(AE31-AQ31),ABS(AF31-AR31),ABS(AG31-AS31),ABS(AH31-AT31),ABS(AI31-AU31),ABS(AJ31-AV31))</f>
        <v/>
      </c>
    </row>
    <row r="32">
      <c r="A32" s="67" t="inlineStr">
        <is>
          <t>M27</t>
        </is>
      </c>
      <c r="B32" s="52" t="inlineStr">
        <is>
          <t>BKG-24</t>
        </is>
      </c>
      <c r="C32" s="52" t="inlineStr">
        <is>
          <t>Backdrop</t>
        </is>
      </c>
      <c r="D32" s="52" t="inlineStr">
        <is>
          <t>Treeline pine</t>
        </is>
      </c>
      <c r="E32" s="53" t="inlineStr">
        <is>
          <t>Group</t>
        </is>
      </c>
      <c r="F32" s="52" t="inlineStr">
        <is>
          <t>BKG-23</t>
        </is>
      </c>
      <c r="G32" s="68" t="n">
        <v>1</v>
      </c>
      <c r="H32" s="68" t="n">
        <v>1</v>
      </c>
      <c r="I32" s="68" t="n">
        <v>1</v>
      </c>
      <c r="J32" s="68" t="n">
        <v>0</v>
      </c>
      <c r="K32" s="68" t="n">
        <v>186.123886</v>
      </c>
      <c r="L32" s="68" t="n">
        <v>0</v>
      </c>
      <c r="M32" s="68" t="n">
        <v>25.2122498</v>
      </c>
      <c r="N32" s="68" t="n">
        <v>-0.350000024</v>
      </c>
      <c r="O32" s="68" t="n">
        <v>-0.750616968</v>
      </c>
      <c r="P32" s="69">
        <f>COS(RADIANS(K32))*COS(RADIANS(L32))+SIN(RADIANS(K32))*SIN(RADIANS(J32))*SIN(RADIANS(L32))</f>
        <v/>
      </c>
      <c r="Q32" s="69">
        <f>-COS(RADIANS(K32))*SIN(RADIANS(L32))+SIN(RADIANS(K32))*SIN(RADIANS(J32))*COS(RADIANS(L32))</f>
        <v/>
      </c>
      <c r="R32" s="69">
        <f>SIN(RADIANS(K32))*COS(RADIANS(J32))</f>
        <v/>
      </c>
      <c r="S32" s="69">
        <f>COS(RADIANS(J32))*SIN(RADIANS(L32))</f>
        <v/>
      </c>
      <c r="T32" s="69">
        <f>COS(RADIANS(J32))*COS(RADIANS(L32))</f>
        <v/>
      </c>
      <c r="U32" s="69">
        <f>-SIN(RADIANS(J32))</f>
        <v/>
      </c>
      <c r="V32" s="69">
        <f>-SIN(RADIANS(K32))*COS(RADIANS(L32))+COS(RADIANS(K32))*SIN(RADIANS(J32))*SIN(RADIANS(L32))</f>
        <v/>
      </c>
      <c r="W32" s="69">
        <f>SIN(RADIANS(K32))*SIN(RADIANS(L32))+COS(RADIANS(K32))*SIN(RADIANS(J32))*COS(RADIANS(L32))</f>
        <v/>
      </c>
      <c r="X32" s="69">
        <f>COS(RADIANS(K32))*COS(RADIANS(J32))</f>
        <v/>
      </c>
      <c r="Y32" s="69">
        <f>P32*G32</f>
        <v/>
      </c>
      <c r="Z32" s="69">
        <f>Q32*H32</f>
        <v/>
      </c>
      <c r="AA32" s="69">
        <f>R32*I32</f>
        <v/>
      </c>
      <c r="AB32" s="69">
        <f>M32</f>
        <v/>
      </c>
      <c r="AC32" s="69">
        <f>S32*G32</f>
        <v/>
      </c>
      <c r="AD32" s="69">
        <f>T32*H32</f>
        <v/>
      </c>
      <c r="AE32" s="69">
        <f>U32*I32</f>
        <v/>
      </c>
      <c r="AF32" s="69">
        <f>N32</f>
        <v/>
      </c>
      <c r="AG32" s="69">
        <f>V32*G32</f>
        <v/>
      </c>
      <c r="AH32" s="69">
        <f>W32*H32</f>
        <v/>
      </c>
      <c r="AI32" s="69">
        <f>X32*I32</f>
        <v/>
      </c>
      <c r="AJ32" s="69">
        <f>O32</f>
        <v/>
      </c>
      <c r="AK32" s="70" t="n">
        <v>-0.994293511</v>
      </c>
      <c r="AL32" s="70" t="n">
        <v>0</v>
      </c>
      <c r="AM32" s="70" t="n">
        <v>-0.106678799</v>
      </c>
      <c r="AN32" s="70" t="n">
        <v>25.2122498</v>
      </c>
      <c r="AO32" s="70" t="n">
        <v>0</v>
      </c>
      <c r="AP32" s="70" t="n">
        <v>1</v>
      </c>
      <c r="AQ32" s="70" t="n">
        <v>0</v>
      </c>
      <c r="AR32" s="70" t="n">
        <v>-0.350000024</v>
      </c>
      <c r="AS32" s="70" t="n">
        <v>0.106678799</v>
      </c>
      <c r="AT32" s="70" t="n">
        <v>0</v>
      </c>
      <c r="AU32" s="70" t="n">
        <v>-0.994293511</v>
      </c>
      <c r="AV32" s="70" t="n">
        <v>-0.750616968</v>
      </c>
      <c r="AW32" s="71">
        <f>MAX(ABS(Y32-AK32),ABS(Z32-AL32),ABS(AA32-AM32),ABS(AB32-AN32),ABS(AC32-AO32),ABS(AD32-AP32),ABS(AE32-AQ32),ABS(AF32-AR32),ABS(AG32-AS32),ABS(AH32-AT32),ABS(AI32-AU32),ABS(AJ32-AV32))</f>
        <v/>
      </c>
    </row>
    <row r="33">
      <c r="A33" s="67" t="inlineStr">
        <is>
          <t>M28</t>
        </is>
      </c>
      <c r="B33" s="52" t="inlineStr">
        <is>
          <t>BKG-25</t>
        </is>
      </c>
      <c r="C33" s="52" t="inlineStr">
        <is>
          <t>Backdrop</t>
        </is>
      </c>
      <c r="D33" s="52" t="inlineStr">
        <is>
          <t>Pine crown</t>
        </is>
      </c>
      <c r="E33" s="61" t="inlineStr">
        <is>
          <t>Cone</t>
        </is>
      </c>
      <c r="F33" s="52" t="inlineStr">
        <is>
          <t>BKG-24</t>
        </is>
      </c>
      <c r="G33" s="68" t="n">
        <v>3.66741323</v>
      </c>
      <c r="H33" s="68" t="n">
        <v>3.66741323</v>
      </c>
      <c r="I33" s="68" t="n">
        <v>4.06035042</v>
      </c>
      <c r="J33" s="68" t="n">
        <v>-90</v>
      </c>
      <c r="K33" s="68" t="n">
        <v>0</v>
      </c>
      <c r="L33" s="68" t="n">
        <v>0</v>
      </c>
      <c r="M33" s="68" t="n">
        <v>0</v>
      </c>
      <c r="N33" s="68" t="n">
        <v>2.03017521</v>
      </c>
      <c r="O33" s="68" t="n">
        <v>0</v>
      </c>
      <c r="P33" s="69">
        <f>COS(RADIANS(K33))*COS(RADIANS(L33))+SIN(RADIANS(K33))*SIN(RADIANS(J33))*SIN(RADIANS(L33))</f>
        <v/>
      </c>
      <c r="Q33" s="69">
        <f>-COS(RADIANS(K33))*SIN(RADIANS(L33))+SIN(RADIANS(K33))*SIN(RADIANS(J33))*COS(RADIANS(L33))</f>
        <v/>
      </c>
      <c r="R33" s="69">
        <f>SIN(RADIANS(K33))*COS(RADIANS(J33))</f>
        <v/>
      </c>
      <c r="S33" s="69">
        <f>COS(RADIANS(J33))*SIN(RADIANS(L33))</f>
        <v/>
      </c>
      <c r="T33" s="69">
        <f>COS(RADIANS(J33))*COS(RADIANS(L33))</f>
        <v/>
      </c>
      <c r="U33" s="69">
        <f>-SIN(RADIANS(J33))</f>
        <v/>
      </c>
      <c r="V33" s="69">
        <f>-SIN(RADIANS(K33))*COS(RADIANS(L33))+COS(RADIANS(K33))*SIN(RADIANS(J33))*SIN(RADIANS(L33))</f>
        <v/>
      </c>
      <c r="W33" s="69">
        <f>SIN(RADIANS(K33))*SIN(RADIANS(L33))+COS(RADIANS(K33))*SIN(RADIANS(J33))*COS(RADIANS(L33))</f>
        <v/>
      </c>
      <c r="X33" s="69">
        <f>COS(RADIANS(K33))*COS(RADIANS(J33))</f>
        <v/>
      </c>
      <c r="Y33" s="69">
        <f>P33*G33</f>
        <v/>
      </c>
      <c r="Z33" s="69">
        <f>Q33*H33</f>
        <v/>
      </c>
      <c r="AA33" s="69">
        <f>R33*I33</f>
        <v/>
      </c>
      <c r="AB33" s="69">
        <f>M33</f>
        <v/>
      </c>
      <c r="AC33" s="69">
        <f>S33*G33</f>
        <v/>
      </c>
      <c r="AD33" s="69">
        <f>T33*H33</f>
        <v/>
      </c>
      <c r="AE33" s="69">
        <f>U33*I33</f>
        <v/>
      </c>
      <c r="AF33" s="69">
        <f>N33</f>
        <v/>
      </c>
      <c r="AG33" s="69">
        <f>V33*G33</f>
        <v/>
      </c>
      <c r="AH33" s="69">
        <f>W33*H33</f>
        <v/>
      </c>
      <c r="AI33" s="69">
        <f>X33*I33</f>
        <v/>
      </c>
      <c r="AJ33" s="69">
        <f>O33</f>
        <v/>
      </c>
      <c r="AK33" s="70" t="n">
        <v>3.66741323</v>
      </c>
      <c r="AL33" s="70" t="n">
        <v>0</v>
      </c>
      <c r="AM33" s="70" t="n">
        <v>0</v>
      </c>
      <c r="AN33" s="70" t="n">
        <v>0</v>
      </c>
      <c r="AO33" s="70" t="n">
        <v>0</v>
      </c>
      <c r="AP33" s="70" t="n">
        <v>-1.60307721e-07</v>
      </c>
      <c r="AQ33" s="70" t="n">
        <v>4.06035042</v>
      </c>
      <c r="AR33" s="70" t="n">
        <v>2.03017521</v>
      </c>
      <c r="AS33" s="70" t="n">
        <v>0</v>
      </c>
      <c r="AT33" s="70" t="n">
        <v>-3.66741323</v>
      </c>
      <c r="AU33" s="70" t="n">
        <v>-1.77483557e-07</v>
      </c>
      <c r="AV33" s="70" t="n">
        <v>0</v>
      </c>
      <c r="AW33" s="71">
        <f>MAX(ABS(Y33-AK33),ABS(Z33-AL33),ABS(AA33-AM33),ABS(AB33-AN33),ABS(AC33-AO33),ABS(AD33-AP33),ABS(AE33-AQ33),ABS(AF33-AR33),ABS(AG33-AS33),ABS(AH33-AT33),ABS(AI33-AU33),ABS(AJ33-AV33))</f>
        <v/>
      </c>
    </row>
    <row r="34">
      <c r="A34" s="67" t="inlineStr">
        <is>
          <t>M29</t>
        </is>
      </c>
      <c r="B34" s="52" t="inlineStr">
        <is>
          <t>BKG-26</t>
        </is>
      </c>
      <c r="C34" s="52" t="inlineStr">
        <is>
          <t>Backdrop</t>
        </is>
      </c>
      <c r="D34" s="52" t="inlineStr">
        <is>
          <t>Pine crown</t>
        </is>
      </c>
      <c r="E34" s="61" t="inlineStr">
        <is>
          <t>Cone</t>
        </is>
      </c>
      <c r="F34" s="52" t="inlineStr">
        <is>
          <t>BKG-24</t>
        </is>
      </c>
      <c r="G34" s="68" t="n">
        <v>2.38381863</v>
      </c>
      <c r="H34" s="68" t="n">
        <v>2.38381863</v>
      </c>
      <c r="I34" s="68" t="n">
        <v>3.6019237</v>
      </c>
      <c r="J34" s="68" t="n">
        <v>-90</v>
      </c>
      <c r="K34" s="68" t="n">
        <v>30</v>
      </c>
      <c r="L34" s="68" t="n">
        <v>0</v>
      </c>
      <c r="M34" s="68" t="n">
        <v>0</v>
      </c>
      <c r="N34" s="68" t="n">
        <v>4.74799061</v>
      </c>
      <c r="O34" s="68" t="n">
        <v>0</v>
      </c>
      <c r="P34" s="69">
        <f>COS(RADIANS(K34))*COS(RADIANS(L34))+SIN(RADIANS(K34))*SIN(RADIANS(J34))*SIN(RADIANS(L34))</f>
        <v/>
      </c>
      <c r="Q34" s="69">
        <f>-COS(RADIANS(K34))*SIN(RADIANS(L34))+SIN(RADIANS(K34))*SIN(RADIANS(J34))*COS(RADIANS(L34))</f>
        <v/>
      </c>
      <c r="R34" s="69">
        <f>SIN(RADIANS(K34))*COS(RADIANS(J34))</f>
        <v/>
      </c>
      <c r="S34" s="69">
        <f>COS(RADIANS(J34))*SIN(RADIANS(L34))</f>
        <v/>
      </c>
      <c r="T34" s="69">
        <f>COS(RADIANS(J34))*COS(RADIANS(L34))</f>
        <v/>
      </c>
      <c r="U34" s="69">
        <f>-SIN(RADIANS(J34))</f>
        <v/>
      </c>
      <c r="V34" s="69">
        <f>-SIN(RADIANS(K34))*COS(RADIANS(L34))+COS(RADIANS(K34))*SIN(RADIANS(J34))*SIN(RADIANS(L34))</f>
        <v/>
      </c>
      <c r="W34" s="69">
        <f>SIN(RADIANS(K34))*SIN(RADIANS(L34))+COS(RADIANS(K34))*SIN(RADIANS(J34))*COS(RADIANS(L34))</f>
        <v/>
      </c>
      <c r="X34" s="69">
        <f>COS(RADIANS(K34))*COS(RADIANS(J34))</f>
        <v/>
      </c>
      <c r="Y34" s="69">
        <f>P34*G34</f>
        <v/>
      </c>
      <c r="Z34" s="69">
        <f>Q34*H34</f>
        <v/>
      </c>
      <c r="AA34" s="69">
        <f>R34*I34</f>
        <v/>
      </c>
      <c r="AB34" s="69">
        <f>M34</f>
        <v/>
      </c>
      <c r="AC34" s="69">
        <f>S34*G34</f>
        <v/>
      </c>
      <c r="AD34" s="69">
        <f>T34*H34</f>
        <v/>
      </c>
      <c r="AE34" s="69">
        <f>U34*I34</f>
        <v/>
      </c>
      <c r="AF34" s="69">
        <f>N34</f>
        <v/>
      </c>
      <c r="AG34" s="69">
        <f>V34*G34</f>
        <v/>
      </c>
      <c r="AH34" s="69">
        <f>W34*H34</f>
        <v/>
      </c>
      <c r="AI34" s="69">
        <f>X34*I34</f>
        <v/>
      </c>
      <c r="AJ34" s="69">
        <f>O34</f>
        <v/>
      </c>
      <c r="AK34" s="70" t="n">
        <v>2.0644474</v>
      </c>
      <c r="AL34" s="70" t="n">
        <v>-1.19190931</v>
      </c>
      <c r="AM34" s="70" t="n">
        <v>-7.87225432e-08</v>
      </c>
      <c r="AN34" s="70" t="n">
        <v>0</v>
      </c>
      <c r="AO34" s="70" t="n">
        <v>0</v>
      </c>
      <c r="AP34" s="70" t="n">
        <v>-1.04200019e-07</v>
      </c>
      <c r="AQ34" s="70" t="n">
        <v>3.6019237</v>
      </c>
      <c r="AR34" s="70" t="n">
        <v>4.74799061</v>
      </c>
      <c r="AS34" s="70" t="n">
        <v>-1.19190931</v>
      </c>
      <c r="AT34" s="70" t="n">
        <v>-2.0644474</v>
      </c>
      <c r="AU34" s="70" t="n">
        <v>-1.36351446e-07</v>
      </c>
      <c r="AV34" s="70" t="n">
        <v>0</v>
      </c>
      <c r="AW34" s="71">
        <f>MAX(ABS(Y34-AK34),ABS(Z34-AL34),ABS(AA34-AM34),ABS(AB34-AN34),ABS(AC34-AO34),ABS(AD34-AP34),ABS(AE34-AQ34),ABS(AF34-AR34),ABS(AG34-AS34),ABS(AH34-AT34),ABS(AI34-AU34),ABS(AJ34-AV34))</f>
        <v/>
      </c>
    </row>
    <row r="35">
      <c r="A35" s="67" t="inlineStr">
        <is>
          <t>M30</t>
        </is>
      </c>
      <c r="B35" s="52" t="inlineStr">
        <is>
          <t>BKG-27</t>
        </is>
      </c>
      <c r="C35" s="52" t="inlineStr">
        <is>
          <t>Backdrop</t>
        </is>
      </c>
      <c r="D35" s="52" t="inlineStr">
        <is>
          <t>Treeline pine</t>
        </is>
      </c>
      <c r="E35" s="53" t="inlineStr">
        <is>
          <t>Group</t>
        </is>
      </c>
      <c r="F35" s="52" t="inlineStr">
        <is>
          <t>BKG-23</t>
        </is>
      </c>
      <c r="G35" s="68" t="n">
        <v>1</v>
      </c>
      <c r="H35" s="68" t="n">
        <v>1</v>
      </c>
      <c r="I35" s="68" t="n">
        <v>1</v>
      </c>
      <c r="J35" s="68" t="n">
        <v>0</v>
      </c>
      <c r="K35" s="68" t="n">
        <v>236.186493</v>
      </c>
      <c r="L35" s="68" t="n">
        <v>0</v>
      </c>
      <c r="M35" s="68" t="n">
        <v>26.3224106</v>
      </c>
      <c r="N35" s="68" t="n">
        <v>-0.350000024</v>
      </c>
      <c r="O35" s="68" t="n">
        <v>6.33366919</v>
      </c>
      <c r="P35" s="69">
        <f>COS(RADIANS(K35))*COS(RADIANS(L35))+SIN(RADIANS(K35))*SIN(RADIANS(J35))*SIN(RADIANS(L35))</f>
        <v/>
      </c>
      <c r="Q35" s="69">
        <f>-COS(RADIANS(K35))*SIN(RADIANS(L35))+SIN(RADIANS(K35))*SIN(RADIANS(J35))*COS(RADIANS(L35))</f>
        <v/>
      </c>
      <c r="R35" s="69">
        <f>SIN(RADIANS(K35))*COS(RADIANS(J35))</f>
        <v/>
      </c>
      <c r="S35" s="69">
        <f>COS(RADIANS(J35))*SIN(RADIANS(L35))</f>
        <v/>
      </c>
      <c r="T35" s="69">
        <f>COS(RADIANS(J35))*COS(RADIANS(L35))</f>
        <v/>
      </c>
      <c r="U35" s="69">
        <f>-SIN(RADIANS(J35))</f>
        <v/>
      </c>
      <c r="V35" s="69">
        <f>-SIN(RADIANS(K35))*COS(RADIANS(L35))+COS(RADIANS(K35))*SIN(RADIANS(J35))*SIN(RADIANS(L35))</f>
        <v/>
      </c>
      <c r="W35" s="69">
        <f>SIN(RADIANS(K35))*SIN(RADIANS(L35))+COS(RADIANS(K35))*SIN(RADIANS(J35))*COS(RADIANS(L35))</f>
        <v/>
      </c>
      <c r="X35" s="69">
        <f>COS(RADIANS(K35))*COS(RADIANS(J35))</f>
        <v/>
      </c>
      <c r="Y35" s="69">
        <f>P35*G35</f>
        <v/>
      </c>
      <c r="Z35" s="69">
        <f>Q35*H35</f>
        <v/>
      </c>
      <c r="AA35" s="69">
        <f>R35*I35</f>
        <v/>
      </c>
      <c r="AB35" s="69">
        <f>M35</f>
        <v/>
      </c>
      <c r="AC35" s="69">
        <f>S35*G35</f>
        <v/>
      </c>
      <c r="AD35" s="69">
        <f>T35*H35</f>
        <v/>
      </c>
      <c r="AE35" s="69">
        <f>U35*I35</f>
        <v/>
      </c>
      <c r="AF35" s="69">
        <f>N35</f>
        <v/>
      </c>
      <c r="AG35" s="69">
        <f>V35*G35</f>
        <v/>
      </c>
      <c r="AH35" s="69">
        <f>W35*H35</f>
        <v/>
      </c>
      <c r="AI35" s="69">
        <f>X35*I35</f>
        <v/>
      </c>
      <c r="AJ35" s="69">
        <f>O35</f>
        <v/>
      </c>
      <c r="AK35" s="70" t="n">
        <v>-0.556491494</v>
      </c>
      <c r="AL35" s="70" t="n">
        <v>0</v>
      </c>
      <c r="AM35" s="70" t="n">
        <v>-0.8308532830000001</v>
      </c>
      <c r="AN35" s="70" t="n">
        <v>26.3224106</v>
      </c>
      <c r="AO35" s="70" t="n">
        <v>0</v>
      </c>
      <c r="AP35" s="70" t="n">
        <v>1</v>
      </c>
      <c r="AQ35" s="70" t="n">
        <v>0</v>
      </c>
      <c r="AR35" s="70" t="n">
        <v>-0.350000024</v>
      </c>
      <c r="AS35" s="70" t="n">
        <v>0.8308532830000001</v>
      </c>
      <c r="AT35" s="70" t="n">
        <v>0</v>
      </c>
      <c r="AU35" s="70" t="n">
        <v>-0.556491494</v>
      </c>
      <c r="AV35" s="70" t="n">
        <v>6.33366919</v>
      </c>
      <c r="AW35" s="71">
        <f>MAX(ABS(Y35-AK35),ABS(Z35-AL35),ABS(AA35-AM35),ABS(AB35-AN35),ABS(AC35-AO35),ABS(AD35-AP35),ABS(AE35-AQ35),ABS(AF35-AR35),ABS(AG35-AS35),ABS(AH35-AT35),ABS(AI35-AU35),ABS(AJ35-AV35))</f>
        <v/>
      </c>
    </row>
    <row r="36">
      <c r="A36" s="67" t="inlineStr">
        <is>
          <t>M31</t>
        </is>
      </c>
      <c r="B36" s="52" t="inlineStr">
        <is>
          <t>BKG-28</t>
        </is>
      </c>
      <c r="C36" s="52" t="inlineStr">
        <is>
          <t>Backdrop</t>
        </is>
      </c>
      <c r="D36" s="52" t="inlineStr">
        <is>
          <t>Pine crown</t>
        </is>
      </c>
      <c r="E36" s="61" t="inlineStr">
        <is>
          <t>Cone</t>
        </is>
      </c>
      <c r="F36" s="52" t="inlineStr">
        <is>
          <t>BKG-27</t>
        </is>
      </c>
      <c r="G36" s="68" t="n">
        <v>4.16008949</v>
      </c>
      <c r="H36" s="68" t="n">
        <v>4.16008949</v>
      </c>
      <c r="I36" s="68" t="n">
        <v>4.6058135</v>
      </c>
      <c r="J36" s="68" t="n">
        <v>-90</v>
      </c>
      <c r="K36" s="68" t="n">
        <v>0</v>
      </c>
      <c r="L36" s="68" t="n">
        <v>0</v>
      </c>
      <c r="M36" s="68" t="n">
        <v>0</v>
      </c>
      <c r="N36" s="68" t="n">
        <v>2.30290675</v>
      </c>
      <c r="O36" s="68" t="n">
        <v>0</v>
      </c>
      <c r="P36" s="69">
        <f>COS(RADIANS(K36))*COS(RADIANS(L36))+SIN(RADIANS(K36))*SIN(RADIANS(J36))*SIN(RADIANS(L36))</f>
        <v/>
      </c>
      <c r="Q36" s="69">
        <f>-COS(RADIANS(K36))*SIN(RADIANS(L36))+SIN(RADIANS(K36))*SIN(RADIANS(J36))*COS(RADIANS(L36))</f>
        <v/>
      </c>
      <c r="R36" s="69">
        <f>SIN(RADIANS(K36))*COS(RADIANS(J36))</f>
        <v/>
      </c>
      <c r="S36" s="69">
        <f>COS(RADIANS(J36))*SIN(RADIANS(L36))</f>
        <v/>
      </c>
      <c r="T36" s="69">
        <f>COS(RADIANS(J36))*COS(RADIANS(L36))</f>
        <v/>
      </c>
      <c r="U36" s="69">
        <f>-SIN(RADIANS(J36))</f>
        <v/>
      </c>
      <c r="V36" s="69">
        <f>-SIN(RADIANS(K36))*COS(RADIANS(L36))+COS(RADIANS(K36))*SIN(RADIANS(J36))*SIN(RADIANS(L36))</f>
        <v/>
      </c>
      <c r="W36" s="69">
        <f>SIN(RADIANS(K36))*SIN(RADIANS(L36))+COS(RADIANS(K36))*SIN(RADIANS(J36))*COS(RADIANS(L36))</f>
        <v/>
      </c>
      <c r="X36" s="69">
        <f>COS(RADIANS(K36))*COS(RADIANS(J36))</f>
        <v/>
      </c>
      <c r="Y36" s="69">
        <f>P36*G36</f>
        <v/>
      </c>
      <c r="Z36" s="69">
        <f>Q36*H36</f>
        <v/>
      </c>
      <c r="AA36" s="69">
        <f>R36*I36</f>
        <v/>
      </c>
      <c r="AB36" s="69">
        <f>M36</f>
        <v/>
      </c>
      <c r="AC36" s="69">
        <f>S36*G36</f>
        <v/>
      </c>
      <c r="AD36" s="69">
        <f>T36*H36</f>
        <v/>
      </c>
      <c r="AE36" s="69">
        <f>U36*I36</f>
        <v/>
      </c>
      <c r="AF36" s="69">
        <f>N36</f>
        <v/>
      </c>
      <c r="AG36" s="69">
        <f>V36*G36</f>
        <v/>
      </c>
      <c r="AH36" s="69">
        <f>W36*H36</f>
        <v/>
      </c>
      <c r="AI36" s="69">
        <f>X36*I36</f>
        <v/>
      </c>
      <c r="AJ36" s="69">
        <f>O36</f>
        <v/>
      </c>
      <c r="AK36" s="70" t="n">
        <v>4.16008949</v>
      </c>
      <c r="AL36" s="70" t="n">
        <v>0</v>
      </c>
      <c r="AM36" s="70" t="n">
        <v>0</v>
      </c>
      <c r="AN36" s="70" t="n">
        <v>0</v>
      </c>
      <c r="AO36" s="70" t="n">
        <v>0</v>
      </c>
      <c r="AP36" s="70" t="n">
        <v>-1.81843291e-07</v>
      </c>
      <c r="AQ36" s="70" t="n">
        <v>4.6058135</v>
      </c>
      <c r="AR36" s="70" t="n">
        <v>2.30290675</v>
      </c>
      <c r="AS36" s="70" t="n">
        <v>0</v>
      </c>
      <c r="AT36" s="70" t="n">
        <v>-4.16008949</v>
      </c>
      <c r="AU36" s="70" t="n">
        <v>-2.013265e-07</v>
      </c>
      <c r="AV36" s="70" t="n">
        <v>0</v>
      </c>
      <c r="AW36" s="71">
        <f>MAX(ABS(Y36-AK36),ABS(Z36-AL36),ABS(AA36-AM36),ABS(AB36-AN36),ABS(AC36-AO36),ABS(AD36-AP36),ABS(AE36-AQ36),ABS(AF36-AR36),ABS(AG36-AS36),ABS(AH36-AT36),ABS(AI36-AU36),ABS(AJ36-AV36))</f>
        <v/>
      </c>
    </row>
    <row r="37">
      <c r="A37" s="67" t="inlineStr">
        <is>
          <t>M32</t>
        </is>
      </c>
      <c r="B37" s="52" t="inlineStr">
        <is>
          <t>BKG-29</t>
        </is>
      </c>
      <c r="C37" s="52" t="inlineStr">
        <is>
          <t>Backdrop</t>
        </is>
      </c>
      <c r="D37" s="52" t="inlineStr">
        <is>
          <t>Pine crown</t>
        </is>
      </c>
      <c r="E37" s="61" t="inlineStr">
        <is>
          <t>Cone</t>
        </is>
      </c>
      <c r="F37" s="52" t="inlineStr">
        <is>
          <t>BKG-27</t>
        </is>
      </c>
      <c r="G37" s="68" t="n">
        <v>2.70405817</v>
      </c>
      <c r="H37" s="68" t="n">
        <v>2.70405817</v>
      </c>
      <c r="I37" s="68" t="n">
        <v>4.08580256</v>
      </c>
      <c r="J37" s="68" t="n">
        <v>-90</v>
      </c>
      <c r="K37" s="68" t="n">
        <v>30</v>
      </c>
      <c r="L37" s="68" t="n">
        <v>0</v>
      </c>
      <c r="M37" s="68" t="n">
        <v>0</v>
      </c>
      <c r="N37" s="68" t="n">
        <v>5.3858304</v>
      </c>
      <c r="O37" s="68" t="n">
        <v>0</v>
      </c>
      <c r="P37" s="69">
        <f>COS(RADIANS(K37))*COS(RADIANS(L37))+SIN(RADIANS(K37))*SIN(RADIANS(J37))*SIN(RADIANS(L37))</f>
        <v/>
      </c>
      <c r="Q37" s="69">
        <f>-COS(RADIANS(K37))*SIN(RADIANS(L37))+SIN(RADIANS(K37))*SIN(RADIANS(J37))*COS(RADIANS(L37))</f>
        <v/>
      </c>
      <c r="R37" s="69">
        <f>SIN(RADIANS(K37))*COS(RADIANS(J37))</f>
        <v/>
      </c>
      <c r="S37" s="69">
        <f>COS(RADIANS(J37))*SIN(RADIANS(L37))</f>
        <v/>
      </c>
      <c r="T37" s="69">
        <f>COS(RADIANS(J37))*COS(RADIANS(L37))</f>
        <v/>
      </c>
      <c r="U37" s="69">
        <f>-SIN(RADIANS(J37))</f>
        <v/>
      </c>
      <c r="V37" s="69">
        <f>-SIN(RADIANS(K37))*COS(RADIANS(L37))+COS(RADIANS(K37))*SIN(RADIANS(J37))*SIN(RADIANS(L37))</f>
        <v/>
      </c>
      <c r="W37" s="69">
        <f>SIN(RADIANS(K37))*SIN(RADIANS(L37))+COS(RADIANS(K37))*SIN(RADIANS(J37))*COS(RADIANS(L37))</f>
        <v/>
      </c>
      <c r="X37" s="69">
        <f>COS(RADIANS(K37))*COS(RADIANS(J37))</f>
        <v/>
      </c>
      <c r="Y37" s="69">
        <f>P37*G37</f>
        <v/>
      </c>
      <c r="Z37" s="69">
        <f>Q37*H37</f>
        <v/>
      </c>
      <c r="AA37" s="69">
        <f>R37*I37</f>
        <v/>
      </c>
      <c r="AB37" s="69">
        <f>M37</f>
        <v/>
      </c>
      <c r="AC37" s="69">
        <f>S37*G37</f>
        <v/>
      </c>
      <c r="AD37" s="69">
        <f>T37*H37</f>
        <v/>
      </c>
      <c r="AE37" s="69">
        <f>U37*I37</f>
        <v/>
      </c>
      <c r="AF37" s="69">
        <f>N37</f>
        <v/>
      </c>
      <c r="AG37" s="69">
        <f>V37*G37</f>
        <v/>
      </c>
      <c r="AH37" s="69">
        <f>W37*H37</f>
        <v/>
      </c>
      <c r="AI37" s="69">
        <f>X37*I37</f>
        <v/>
      </c>
      <c r="AJ37" s="69">
        <f>O37</f>
        <v/>
      </c>
      <c r="AK37" s="70" t="n">
        <v>2.34178305</v>
      </c>
      <c r="AL37" s="70" t="n">
        <v>-1.35202909</v>
      </c>
      <c r="AM37" s="70" t="n">
        <v>-8.929804809999999e-08</v>
      </c>
      <c r="AN37" s="70" t="n">
        <v>0</v>
      </c>
      <c r="AO37" s="70" t="n">
        <v>0</v>
      </c>
      <c r="AP37" s="70" t="n">
        <v>-1.18198137e-07</v>
      </c>
      <c r="AQ37" s="70" t="n">
        <v>4.08580256</v>
      </c>
      <c r="AR37" s="70" t="n">
        <v>5.3858304</v>
      </c>
      <c r="AS37" s="70" t="n">
        <v>-1.35202909</v>
      </c>
      <c r="AT37" s="70" t="n">
        <v>-2.34178305</v>
      </c>
      <c r="AU37" s="70" t="n">
        <v>-1.54668768e-07</v>
      </c>
      <c r="AV37" s="70" t="n">
        <v>0</v>
      </c>
      <c r="AW37" s="71">
        <f>MAX(ABS(Y37-AK37),ABS(Z37-AL37),ABS(AA37-AM37),ABS(AB37-AN37),ABS(AC37-AO37),ABS(AD37-AP37),ABS(AE37-AQ37),ABS(AF37-AR37),ABS(AG37-AS37),ABS(AH37-AT37),ABS(AI37-AU37),ABS(AJ37-AV37))</f>
        <v/>
      </c>
    </row>
    <row r="38">
      <c r="A38" s="67" t="inlineStr">
        <is>
          <t>M33</t>
        </is>
      </c>
      <c r="B38" s="52" t="inlineStr">
        <is>
          <t>BKG-30</t>
        </is>
      </c>
      <c r="C38" s="52" t="inlineStr">
        <is>
          <t>Backdrop</t>
        </is>
      </c>
      <c r="D38" s="52" t="inlineStr">
        <is>
          <t>Treeline pine</t>
        </is>
      </c>
      <c r="E38" s="53" t="inlineStr">
        <is>
          <t>Group</t>
        </is>
      </c>
      <c r="F38" s="52" t="inlineStr">
        <is>
          <t>BKG-23</t>
        </is>
      </c>
      <c r="G38" s="68" t="n">
        <v>1</v>
      </c>
      <c r="H38" s="68" t="n">
        <v>1</v>
      </c>
      <c r="I38" s="68" t="n">
        <v>1</v>
      </c>
      <c r="J38" s="68" t="n">
        <v>0</v>
      </c>
      <c r="K38" s="68" t="n">
        <v>161.265518</v>
      </c>
      <c r="L38" s="68" t="n">
        <v>0</v>
      </c>
      <c r="M38" s="68" t="n">
        <v>23.2938366</v>
      </c>
      <c r="N38" s="68" t="n">
        <v>-0.350000024</v>
      </c>
      <c r="O38" s="68" t="n">
        <v>9.033065799999999</v>
      </c>
      <c r="P38" s="69">
        <f>COS(RADIANS(K38))*COS(RADIANS(L38))+SIN(RADIANS(K38))*SIN(RADIANS(J38))*SIN(RADIANS(L38))</f>
        <v/>
      </c>
      <c r="Q38" s="69">
        <f>-COS(RADIANS(K38))*SIN(RADIANS(L38))+SIN(RADIANS(K38))*SIN(RADIANS(J38))*COS(RADIANS(L38))</f>
        <v/>
      </c>
      <c r="R38" s="69">
        <f>SIN(RADIANS(K38))*COS(RADIANS(J38))</f>
        <v/>
      </c>
      <c r="S38" s="69">
        <f>COS(RADIANS(J38))*SIN(RADIANS(L38))</f>
        <v/>
      </c>
      <c r="T38" s="69">
        <f>COS(RADIANS(J38))*COS(RADIANS(L38))</f>
        <v/>
      </c>
      <c r="U38" s="69">
        <f>-SIN(RADIANS(J38))</f>
        <v/>
      </c>
      <c r="V38" s="69">
        <f>-SIN(RADIANS(K38))*COS(RADIANS(L38))+COS(RADIANS(K38))*SIN(RADIANS(J38))*SIN(RADIANS(L38))</f>
        <v/>
      </c>
      <c r="W38" s="69">
        <f>SIN(RADIANS(K38))*SIN(RADIANS(L38))+COS(RADIANS(K38))*SIN(RADIANS(J38))*COS(RADIANS(L38))</f>
        <v/>
      </c>
      <c r="X38" s="69">
        <f>COS(RADIANS(K38))*COS(RADIANS(J38))</f>
        <v/>
      </c>
      <c r="Y38" s="69">
        <f>P38*G38</f>
        <v/>
      </c>
      <c r="Z38" s="69">
        <f>Q38*H38</f>
        <v/>
      </c>
      <c r="AA38" s="69">
        <f>R38*I38</f>
        <v/>
      </c>
      <c r="AB38" s="69">
        <f>M38</f>
        <v/>
      </c>
      <c r="AC38" s="69">
        <f>S38*G38</f>
        <v/>
      </c>
      <c r="AD38" s="69">
        <f>T38*H38</f>
        <v/>
      </c>
      <c r="AE38" s="69">
        <f>U38*I38</f>
        <v/>
      </c>
      <c r="AF38" s="69">
        <f>N38</f>
        <v/>
      </c>
      <c r="AG38" s="69">
        <f>V38*G38</f>
        <v/>
      </c>
      <c r="AH38" s="69">
        <f>W38*H38</f>
        <v/>
      </c>
      <c r="AI38" s="69">
        <f>X38*I38</f>
        <v/>
      </c>
      <c r="AJ38" s="69">
        <f>O38</f>
        <v/>
      </c>
      <c r="AK38" s="70" t="n">
        <v>-0.947017193</v>
      </c>
      <c r="AL38" s="70" t="n">
        <v>0</v>
      </c>
      <c r="AM38" s="70" t="n">
        <v>0.321182966</v>
      </c>
      <c r="AN38" s="70" t="n">
        <v>23.2938366</v>
      </c>
      <c r="AO38" s="70" t="n">
        <v>0</v>
      </c>
      <c r="AP38" s="70" t="n">
        <v>1</v>
      </c>
      <c r="AQ38" s="70" t="n">
        <v>0</v>
      </c>
      <c r="AR38" s="70" t="n">
        <v>-0.350000024</v>
      </c>
      <c r="AS38" s="70" t="n">
        <v>-0.321182966</v>
      </c>
      <c r="AT38" s="70" t="n">
        <v>0</v>
      </c>
      <c r="AU38" s="70" t="n">
        <v>-0.947017193</v>
      </c>
      <c r="AV38" s="70" t="n">
        <v>9.033065799999999</v>
      </c>
      <c r="AW38" s="71">
        <f>MAX(ABS(Y38-AK38),ABS(Z38-AL38),ABS(AA38-AM38),ABS(AB38-AN38),ABS(AC38-AO38),ABS(AD38-AP38),ABS(AE38-AQ38),ABS(AF38-AR38),ABS(AG38-AS38),ABS(AH38-AT38),ABS(AI38-AU38),ABS(AJ38-AV38))</f>
        <v/>
      </c>
    </row>
    <row r="39">
      <c r="A39" s="67" t="inlineStr">
        <is>
          <t>M34</t>
        </is>
      </c>
      <c r="B39" s="52" t="inlineStr">
        <is>
          <t>BKG-31</t>
        </is>
      </c>
      <c r="C39" s="52" t="inlineStr">
        <is>
          <t>Backdrop</t>
        </is>
      </c>
      <c r="D39" s="52" t="inlineStr">
        <is>
          <t>Pine crown</t>
        </is>
      </c>
      <c r="E39" s="61" t="inlineStr">
        <is>
          <t>Cone</t>
        </is>
      </c>
      <c r="F39" s="52" t="inlineStr">
        <is>
          <t>BKG-30</t>
        </is>
      </c>
      <c r="G39" s="68" t="n">
        <v>3.19443941</v>
      </c>
      <c r="H39" s="68" t="n">
        <v>3.19443941</v>
      </c>
      <c r="I39" s="68" t="n">
        <v>3.53670096</v>
      </c>
      <c r="J39" s="68" t="n">
        <v>-90</v>
      </c>
      <c r="K39" s="68" t="n">
        <v>0</v>
      </c>
      <c r="L39" s="68" t="n">
        <v>0</v>
      </c>
      <c r="M39" s="68" t="n">
        <v>0</v>
      </c>
      <c r="N39" s="68" t="n">
        <v>1.76835048</v>
      </c>
      <c r="O39" s="68" t="n">
        <v>0</v>
      </c>
      <c r="P39" s="69">
        <f>COS(RADIANS(K39))*COS(RADIANS(L39))+SIN(RADIANS(K39))*SIN(RADIANS(J39))*SIN(RADIANS(L39))</f>
        <v/>
      </c>
      <c r="Q39" s="69">
        <f>-COS(RADIANS(K39))*SIN(RADIANS(L39))+SIN(RADIANS(K39))*SIN(RADIANS(J39))*COS(RADIANS(L39))</f>
        <v/>
      </c>
      <c r="R39" s="69">
        <f>SIN(RADIANS(K39))*COS(RADIANS(J39))</f>
        <v/>
      </c>
      <c r="S39" s="69">
        <f>COS(RADIANS(J39))*SIN(RADIANS(L39))</f>
        <v/>
      </c>
      <c r="T39" s="69">
        <f>COS(RADIANS(J39))*COS(RADIANS(L39))</f>
        <v/>
      </c>
      <c r="U39" s="69">
        <f>-SIN(RADIANS(J39))</f>
        <v/>
      </c>
      <c r="V39" s="69">
        <f>-SIN(RADIANS(K39))*COS(RADIANS(L39))+COS(RADIANS(K39))*SIN(RADIANS(J39))*SIN(RADIANS(L39))</f>
        <v/>
      </c>
      <c r="W39" s="69">
        <f>SIN(RADIANS(K39))*SIN(RADIANS(L39))+COS(RADIANS(K39))*SIN(RADIANS(J39))*COS(RADIANS(L39))</f>
        <v/>
      </c>
      <c r="X39" s="69">
        <f>COS(RADIANS(K39))*COS(RADIANS(J39))</f>
        <v/>
      </c>
      <c r="Y39" s="69">
        <f>P39*G39</f>
        <v/>
      </c>
      <c r="Z39" s="69">
        <f>Q39*H39</f>
        <v/>
      </c>
      <c r="AA39" s="69">
        <f>R39*I39</f>
        <v/>
      </c>
      <c r="AB39" s="69">
        <f>M39</f>
        <v/>
      </c>
      <c r="AC39" s="69">
        <f>S39*G39</f>
        <v/>
      </c>
      <c r="AD39" s="69">
        <f>T39*H39</f>
        <v/>
      </c>
      <c r="AE39" s="69">
        <f>U39*I39</f>
        <v/>
      </c>
      <c r="AF39" s="69">
        <f>N39</f>
        <v/>
      </c>
      <c r="AG39" s="69">
        <f>V39*G39</f>
        <v/>
      </c>
      <c r="AH39" s="69">
        <f>W39*H39</f>
        <v/>
      </c>
      <c r="AI39" s="69">
        <f>X39*I39</f>
        <v/>
      </c>
      <c r="AJ39" s="69">
        <f>O39</f>
        <v/>
      </c>
      <c r="AK39" s="70" t="n">
        <v>3.19443941</v>
      </c>
      <c r="AL39" s="70" t="n">
        <v>0</v>
      </c>
      <c r="AM39" s="70" t="n">
        <v>0</v>
      </c>
      <c r="AN39" s="70" t="n">
        <v>0</v>
      </c>
      <c r="AO39" s="70" t="n">
        <v>0</v>
      </c>
      <c r="AP39" s="70" t="n">
        <v>-1.39633386e-07</v>
      </c>
      <c r="AQ39" s="70" t="n">
        <v>3.53670096</v>
      </c>
      <c r="AR39" s="70" t="n">
        <v>1.76835048</v>
      </c>
      <c r="AS39" s="70" t="n">
        <v>0</v>
      </c>
      <c r="AT39" s="70" t="n">
        <v>-3.19443941</v>
      </c>
      <c r="AU39" s="70" t="n">
        <v>-1.54594105e-07</v>
      </c>
      <c r="AV39" s="70" t="n">
        <v>0</v>
      </c>
      <c r="AW39" s="71">
        <f>MAX(ABS(Y39-AK39),ABS(Z39-AL39),ABS(AA39-AM39),ABS(AB39-AN39),ABS(AC39-AO39),ABS(AD39-AP39),ABS(AE39-AQ39),ABS(AF39-AR39),ABS(AG39-AS39),ABS(AH39-AT39),ABS(AI39-AU39),ABS(AJ39-AV39))</f>
        <v/>
      </c>
    </row>
    <row r="40">
      <c r="A40" s="67" t="inlineStr">
        <is>
          <t>M35</t>
        </is>
      </c>
      <c r="B40" s="52" t="inlineStr">
        <is>
          <t>BKG-32</t>
        </is>
      </c>
      <c r="C40" s="52" t="inlineStr">
        <is>
          <t>Backdrop</t>
        </is>
      </c>
      <c r="D40" s="52" t="inlineStr">
        <is>
          <t>Pine crown</t>
        </is>
      </c>
      <c r="E40" s="61" t="inlineStr">
        <is>
          <t>Cone</t>
        </is>
      </c>
      <c r="F40" s="52" t="inlineStr">
        <is>
          <t>BKG-30</t>
        </is>
      </c>
      <c r="G40" s="68" t="n">
        <v>2.0763855</v>
      </c>
      <c r="H40" s="68" t="n">
        <v>2.0763855</v>
      </c>
      <c r="I40" s="68" t="n">
        <v>3.13739586</v>
      </c>
      <c r="J40" s="68" t="n">
        <v>-90</v>
      </c>
      <c r="K40" s="68" t="n">
        <v>30</v>
      </c>
      <c r="L40" s="68" t="n">
        <v>0</v>
      </c>
      <c r="M40" s="68" t="n">
        <v>0</v>
      </c>
      <c r="N40" s="68" t="n">
        <v>4.13565826</v>
      </c>
      <c r="O40" s="68" t="n">
        <v>0</v>
      </c>
      <c r="P40" s="69">
        <f>COS(RADIANS(K40))*COS(RADIANS(L40))+SIN(RADIANS(K40))*SIN(RADIANS(J40))*SIN(RADIANS(L40))</f>
        <v/>
      </c>
      <c r="Q40" s="69">
        <f>-COS(RADIANS(K40))*SIN(RADIANS(L40))+SIN(RADIANS(K40))*SIN(RADIANS(J40))*COS(RADIANS(L40))</f>
        <v/>
      </c>
      <c r="R40" s="69">
        <f>SIN(RADIANS(K40))*COS(RADIANS(J40))</f>
        <v/>
      </c>
      <c r="S40" s="69">
        <f>COS(RADIANS(J40))*SIN(RADIANS(L40))</f>
        <v/>
      </c>
      <c r="T40" s="69">
        <f>COS(RADIANS(J40))*COS(RADIANS(L40))</f>
        <v/>
      </c>
      <c r="U40" s="69">
        <f>-SIN(RADIANS(J40))</f>
        <v/>
      </c>
      <c r="V40" s="69">
        <f>-SIN(RADIANS(K40))*COS(RADIANS(L40))+COS(RADIANS(K40))*SIN(RADIANS(J40))*SIN(RADIANS(L40))</f>
        <v/>
      </c>
      <c r="W40" s="69">
        <f>SIN(RADIANS(K40))*SIN(RADIANS(L40))+COS(RADIANS(K40))*SIN(RADIANS(J40))*COS(RADIANS(L40))</f>
        <v/>
      </c>
      <c r="X40" s="69">
        <f>COS(RADIANS(K40))*COS(RADIANS(J40))</f>
        <v/>
      </c>
      <c r="Y40" s="69">
        <f>P40*G40</f>
        <v/>
      </c>
      <c r="Z40" s="69">
        <f>Q40*H40</f>
        <v/>
      </c>
      <c r="AA40" s="69">
        <f>R40*I40</f>
        <v/>
      </c>
      <c r="AB40" s="69">
        <f>M40</f>
        <v/>
      </c>
      <c r="AC40" s="69">
        <f>S40*G40</f>
        <v/>
      </c>
      <c r="AD40" s="69">
        <f>T40*H40</f>
        <v/>
      </c>
      <c r="AE40" s="69">
        <f>U40*I40</f>
        <v/>
      </c>
      <c r="AF40" s="69">
        <f>N40</f>
        <v/>
      </c>
      <c r="AG40" s="69">
        <f>V40*G40</f>
        <v/>
      </c>
      <c r="AH40" s="69">
        <f>W40*H40</f>
        <v/>
      </c>
      <c r="AI40" s="69">
        <f>X40*I40</f>
        <v/>
      </c>
      <c r="AJ40" s="69">
        <f>O40</f>
        <v/>
      </c>
      <c r="AK40" s="70" t="n">
        <v>1.79820251</v>
      </c>
      <c r="AL40" s="70" t="n">
        <v>-1.03819275</v>
      </c>
      <c r="AM40" s="70" t="n">
        <v>-6.85699675e-08</v>
      </c>
      <c r="AN40" s="70" t="n">
        <v>0</v>
      </c>
      <c r="AO40" s="70" t="n">
        <v>0</v>
      </c>
      <c r="AP40" s="70" t="n">
        <v>-9.076169499999999e-08</v>
      </c>
      <c r="AQ40" s="70" t="n">
        <v>3.13739586</v>
      </c>
      <c r="AR40" s="70" t="n">
        <v>4.13565826</v>
      </c>
      <c r="AS40" s="70" t="n">
        <v>-1.03819275</v>
      </c>
      <c r="AT40" s="70" t="n">
        <v>-1.79820251</v>
      </c>
      <c r="AU40" s="70" t="n">
        <v>-1.18766664e-07</v>
      </c>
      <c r="AV40" s="70" t="n">
        <v>0</v>
      </c>
      <c r="AW40" s="71">
        <f>MAX(ABS(Y40-AK40),ABS(Z40-AL40),ABS(AA40-AM40),ABS(AB40-AN40),ABS(AC40-AO40),ABS(AD40-AP40),ABS(AE40-AQ40),ABS(AF40-AR40),ABS(AG40-AS40),ABS(AH40-AT40),ABS(AI40-AU40),ABS(AJ40-AV40))</f>
        <v/>
      </c>
    </row>
    <row r="41">
      <c r="A41" s="67" t="inlineStr">
        <is>
          <t>M36</t>
        </is>
      </c>
      <c r="B41" s="52" t="inlineStr">
        <is>
          <t>BKG-33</t>
        </is>
      </c>
      <c r="C41" s="52" t="inlineStr">
        <is>
          <t>Backdrop</t>
        </is>
      </c>
      <c r="D41" s="52" t="inlineStr">
        <is>
          <t>Treeline pine</t>
        </is>
      </c>
      <c r="E41" s="53" t="inlineStr">
        <is>
          <t>Group</t>
        </is>
      </c>
      <c r="F41" s="52" t="inlineStr">
        <is>
          <t>BKG-23</t>
        </is>
      </c>
      <c r="G41" s="68" t="n">
        <v>1</v>
      </c>
      <c r="H41" s="68" t="n">
        <v>1</v>
      </c>
      <c r="I41" s="68" t="n">
        <v>1</v>
      </c>
      <c r="J41" s="68" t="n">
        <v>0</v>
      </c>
      <c r="K41" s="68" t="n">
        <v>206.361023</v>
      </c>
      <c r="L41" s="68" t="n">
        <v>0</v>
      </c>
      <c r="M41" s="68" t="n">
        <v>21.7226429</v>
      </c>
      <c r="N41" s="68" t="n">
        <v>-0.350000024</v>
      </c>
      <c r="O41" s="68" t="n">
        <v>16.1686935</v>
      </c>
      <c r="P41" s="69">
        <f>COS(RADIANS(K41))*COS(RADIANS(L41))+SIN(RADIANS(K41))*SIN(RADIANS(J41))*SIN(RADIANS(L41))</f>
        <v/>
      </c>
      <c r="Q41" s="69">
        <f>-COS(RADIANS(K41))*SIN(RADIANS(L41))+SIN(RADIANS(K41))*SIN(RADIANS(J41))*COS(RADIANS(L41))</f>
        <v/>
      </c>
      <c r="R41" s="69">
        <f>SIN(RADIANS(K41))*COS(RADIANS(J41))</f>
        <v/>
      </c>
      <c r="S41" s="69">
        <f>COS(RADIANS(J41))*SIN(RADIANS(L41))</f>
        <v/>
      </c>
      <c r="T41" s="69">
        <f>COS(RADIANS(J41))*COS(RADIANS(L41))</f>
        <v/>
      </c>
      <c r="U41" s="69">
        <f>-SIN(RADIANS(J41))</f>
        <v/>
      </c>
      <c r="V41" s="69">
        <f>-SIN(RADIANS(K41))*COS(RADIANS(L41))+COS(RADIANS(K41))*SIN(RADIANS(J41))*SIN(RADIANS(L41))</f>
        <v/>
      </c>
      <c r="W41" s="69">
        <f>SIN(RADIANS(K41))*SIN(RADIANS(L41))+COS(RADIANS(K41))*SIN(RADIANS(J41))*COS(RADIANS(L41))</f>
        <v/>
      </c>
      <c r="X41" s="69">
        <f>COS(RADIANS(K41))*COS(RADIANS(J41))</f>
        <v/>
      </c>
      <c r="Y41" s="69">
        <f>P41*G41</f>
        <v/>
      </c>
      <c r="Z41" s="69">
        <f>Q41*H41</f>
        <v/>
      </c>
      <c r="AA41" s="69">
        <f>R41*I41</f>
        <v/>
      </c>
      <c r="AB41" s="69">
        <f>M41</f>
        <v/>
      </c>
      <c r="AC41" s="69">
        <f>S41*G41</f>
        <v/>
      </c>
      <c r="AD41" s="69">
        <f>T41*H41</f>
        <v/>
      </c>
      <c r="AE41" s="69">
        <f>U41*I41</f>
        <v/>
      </c>
      <c r="AF41" s="69">
        <f>N41</f>
        <v/>
      </c>
      <c r="AG41" s="69">
        <f>V41*G41</f>
        <v/>
      </c>
      <c r="AH41" s="69">
        <f>W41*H41</f>
        <v/>
      </c>
      <c r="AI41" s="69">
        <f>X41*I41</f>
        <v/>
      </c>
      <c r="AJ41" s="69">
        <f>O41</f>
        <v/>
      </c>
      <c r="AK41" s="70" t="n">
        <v>-0.896013916</v>
      </c>
      <c r="AL41" s="70" t="n">
        <v>0</v>
      </c>
      <c r="AM41" s="70" t="n">
        <v>-0.444025993</v>
      </c>
      <c r="AN41" s="70" t="n">
        <v>21.7226429</v>
      </c>
      <c r="AO41" s="70" t="n">
        <v>0</v>
      </c>
      <c r="AP41" s="70" t="n">
        <v>1</v>
      </c>
      <c r="AQ41" s="70" t="n">
        <v>0</v>
      </c>
      <c r="AR41" s="70" t="n">
        <v>-0.350000024</v>
      </c>
      <c r="AS41" s="70" t="n">
        <v>0.444025993</v>
      </c>
      <c r="AT41" s="70" t="n">
        <v>0</v>
      </c>
      <c r="AU41" s="70" t="n">
        <v>-0.896013916</v>
      </c>
      <c r="AV41" s="70" t="n">
        <v>16.1686935</v>
      </c>
      <c r="AW41" s="71">
        <f>MAX(ABS(Y41-AK41),ABS(Z41-AL41),ABS(AA41-AM41),ABS(AB41-AN41),ABS(AC41-AO41),ABS(AD41-AP41),ABS(AE41-AQ41),ABS(AF41-AR41),ABS(AG41-AS41),ABS(AH41-AT41),ABS(AI41-AU41),ABS(AJ41-AV41))</f>
        <v/>
      </c>
    </row>
    <row r="42">
      <c r="A42" s="67" t="inlineStr">
        <is>
          <t>M37</t>
        </is>
      </c>
      <c r="B42" s="52" t="inlineStr">
        <is>
          <t>BKG-34</t>
        </is>
      </c>
      <c r="C42" s="52" t="inlineStr">
        <is>
          <t>Backdrop</t>
        </is>
      </c>
      <c r="D42" s="52" t="inlineStr">
        <is>
          <t>Pine crown</t>
        </is>
      </c>
      <c r="E42" s="61" t="inlineStr">
        <is>
          <t>Cone</t>
        </is>
      </c>
      <c r="F42" s="52" t="inlineStr">
        <is>
          <t>BKG-33</t>
        </is>
      </c>
      <c r="G42" s="68" t="n">
        <v>4.34147406</v>
      </c>
      <c r="H42" s="68" t="n">
        <v>4.34147406</v>
      </c>
      <c r="I42" s="68" t="n">
        <v>4.80663204</v>
      </c>
      <c r="J42" s="68" t="n">
        <v>-90</v>
      </c>
      <c r="K42" s="68" t="n">
        <v>0</v>
      </c>
      <c r="L42" s="68" t="n">
        <v>0</v>
      </c>
      <c r="M42" s="68" t="n">
        <v>0</v>
      </c>
      <c r="N42" s="68" t="n">
        <v>2.40331602</v>
      </c>
      <c r="O42" s="68" t="n">
        <v>0</v>
      </c>
      <c r="P42" s="69">
        <f>COS(RADIANS(K42))*COS(RADIANS(L42))+SIN(RADIANS(K42))*SIN(RADIANS(J42))*SIN(RADIANS(L42))</f>
        <v/>
      </c>
      <c r="Q42" s="69">
        <f>-COS(RADIANS(K42))*SIN(RADIANS(L42))+SIN(RADIANS(K42))*SIN(RADIANS(J42))*COS(RADIANS(L42))</f>
        <v/>
      </c>
      <c r="R42" s="69">
        <f>SIN(RADIANS(K42))*COS(RADIANS(J42))</f>
        <v/>
      </c>
      <c r="S42" s="69">
        <f>COS(RADIANS(J42))*SIN(RADIANS(L42))</f>
        <v/>
      </c>
      <c r="T42" s="69">
        <f>COS(RADIANS(J42))*COS(RADIANS(L42))</f>
        <v/>
      </c>
      <c r="U42" s="69">
        <f>-SIN(RADIANS(J42))</f>
        <v/>
      </c>
      <c r="V42" s="69">
        <f>-SIN(RADIANS(K42))*COS(RADIANS(L42))+COS(RADIANS(K42))*SIN(RADIANS(J42))*SIN(RADIANS(L42))</f>
        <v/>
      </c>
      <c r="W42" s="69">
        <f>SIN(RADIANS(K42))*SIN(RADIANS(L42))+COS(RADIANS(K42))*SIN(RADIANS(J42))*COS(RADIANS(L42))</f>
        <v/>
      </c>
      <c r="X42" s="69">
        <f>COS(RADIANS(K42))*COS(RADIANS(J42))</f>
        <v/>
      </c>
      <c r="Y42" s="69">
        <f>P42*G42</f>
        <v/>
      </c>
      <c r="Z42" s="69">
        <f>Q42*H42</f>
        <v/>
      </c>
      <c r="AA42" s="69">
        <f>R42*I42</f>
        <v/>
      </c>
      <c r="AB42" s="69">
        <f>M42</f>
        <v/>
      </c>
      <c r="AC42" s="69">
        <f>S42*G42</f>
        <v/>
      </c>
      <c r="AD42" s="69">
        <f>T42*H42</f>
        <v/>
      </c>
      <c r="AE42" s="69">
        <f>U42*I42</f>
        <v/>
      </c>
      <c r="AF42" s="69">
        <f>N42</f>
        <v/>
      </c>
      <c r="AG42" s="69">
        <f>V42*G42</f>
        <v/>
      </c>
      <c r="AH42" s="69">
        <f>W42*H42</f>
        <v/>
      </c>
      <c r="AI42" s="69">
        <f>X42*I42</f>
        <v/>
      </c>
      <c r="AJ42" s="69">
        <f>O42</f>
        <v/>
      </c>
      <c r="AK42" s="70" t="n">
        <v>4.34147406</v>
      </c>
      <c r="AL42" s="70" t="n">
        <v>0</v>
      </c>
      <c r="AM42" s="70" t="n">
        <v>0</v>
      </c>
      <c r="AN42" s="70" t="n">
        <v>0</v>
      </c>
      <c r="AO42" s="70" t="n">
        <v>0</v>
      </c>
      <c r="AP42" s="70" t="n">
        <v>-1.89771853e-07</v>
      </c>
      <c r="AQ42" s="70" t="n">
        <v>4.80663204</v>
      </c>
      <c r="AR42" s="70" t="n">
        <v>2.40331602</v>
      </c>
      <c r="AS42" s="70" t="n">
        <v>0</v>
      </c>
      <c r="AT42" s="70" t="n">
        <v>-4.34147406</v>
      </c>
      <c r="AU42" s="70" t="n">
        <v>-2.1010456e-07</v>
      </c>
      <c r="AV42" s="70" t="n">
        <v>0</v>
      </c>
      <c r="AW42" s="71">
        <f>MAX(ABS(Y42-AK42),ABS(Z42-AL42),ABS(AA42-AM42),ABS(AB42-AN42),ABS(AC42-AO42),ABS(AD42-AP42),ABS(AE42-AQ42),ABS(AF42-AR42),ABS(AG42-AS42),ABS(AH42-AT42),ABS(AI42-AU42),ABS(AJ42-AV42))</f>
        <v/>
      </c>
    </row>
    <row r="43">
      <c r="A43" s="67" t="inlineStr">
        <is>
          <t>M38</t>
        </is>
      </c>
      <c r="B43" s="52" t="inlineStr">
        <is>
          <t>BKG-35</t>
        </is>
      </c>
      <c r="C43" s="52" t="inlineStr">
        <is>
          <t>Backdrop</t>
        </is>
      </c>
      <c r="D43" s="52" t="inlineStr">
        <is>
          <t>Pine crown</t>
        </is>
      </c>
      <c r="E43" s="61" t="inlineStr">
        <is>
          <t>Cone</t>
        </is>
      </c>
      <c r="F43" s="52" t="inlineStr">
        <is>
          <t>BKG-33</t>
        </is>
      </c>
      <c r="G43" s="68" t="n">
        <v>2.82195807</v>
      </c>
      <c r="H43" s="68" t="n">
        <v>2.82195807</v>
      </c>
      <c r="I43" s="68" t="n">
        <v>4.26394796</v>
      </c>
      <c r="J43" s="68" t="n">
        <v>-90</v>
      </c>
      <c r="K43" s="68" t="n">
        <v>30</v>
      </c>
      <c r="L43" s="68" t="n">
        <v>0</v>
      </c>
      <c r="M43" s="68" t="n">
        <v>0</v>
      </c>
      <c r="N43" s="68" t="n">
        <v>5.62065887</v>
      </c>
      <c r="O43" s="68" t="n">
        <v>0</v>
      </c>
      <c r="P43" s="69">
        <f>COS(RADIANS(K43))*COS(RADIANS(L43))+SIN(RADIANS(K43))*SIN(RADIANS(J43))*SIN(RADIANS(L43))</f>
        <v/>
      </c>
      <c r="Q43" s="69">
        <f>-COS(RADIANS(K43))*SIN(RADIANS(L43))+SIN(RADIANS(K43))*SIN(RADIANS(J43))*COS(RADIANS(L43))</f>
        <v/>
      </c>
      <c r="R43" s="69">
        <f>SIN(RADIANS(K43))*COS(RADIANS(J43))</f>
        <v/>
      </c>
      <c r="S43" s="69">
        <f>COS(RADIANS(J43))*SIN(RADIANS(L43))</f>
        <v/>
      </c>
      <c r="T43" s="69">
        <f>COS(RADIANS(J43))*COS(RADIANS(L43))</f>
        <v/>
      </c>
      <c r="U43" s="69">
        <f>-SIN(RADIANS(J43))</f>
        <v/>
      </c>
      <c r="V43" s="69">
        <f>-SIN(RADIANS(K43))*COS(RADIANS(L43))+COS(RADIANS(K43))*SIN(RADIANS(J43))*SIN(RADIANS(L43))</f>
        <v/>
      </c>
      <c r="W43" s="69">
        <f>SIN(RADIANS(K43))*SIN(RADIANS(L43))+COS(RADIANS(K43))*SIN(RADIANS(J43))*COS(RADIANS(L43))</f>
        <v/>
      </c>
      <c r="X43" s="69">
        <f>COS(RADIANS(K43))*COS(RADIANS(J43))</f>
        <v/>
      </c>
      <c r="Y43" s="69">
        <f>P43*G43</f>
        <v/>
      </c>
      <c r="Z43" s="69">
        <f>Q43*H43</f>
        <v/>
      </c>
      <c r="AA43" s="69">
        <f>R43*I43</f>
        <v/>
      </c>
      <c r="AB43" s="69">
        <f>M43</f>
        <v/>
      </c>
      <c r="AC43" s="69">
        <f>S43*G43</f>
        <v/>
      </c>
      <c r="AD43" s="69">
        <f>T43*H43</f>
        <v/>
      </c>
      <c r="AE43" s="69">
        <f>U43*I43</f>
        <v/>
      </c>
      <c r="AF43" s="69">
        <f>N43</f>
        <v/>
      </c>
      <c r="AG43" s="69">
        <f>V43*G43</f>
        <v/>
      </c>
      <c r="AH43" s="69">
        <f>W43*H43</f>
        <v/>
      </c>
      <c r="AI43" s="69">
        <f>X43*I43</f>
        <v/>
      </c>
      <c r="AJ43" s="69">
        <f>O43</f>
        <v/>
      </c>
      <c r="AK43" s="70" t="n">
        <v>2.44388723</v>
      </c>
      <c r="AL43" s="70" t="n">
        <v>-1.41097903</v>
      </c>
      <c r="AM43" s="70" t="n">
        <v>-9.31915451e-08</v>
      </c>
      <c r="AN43" s="70" t="n">
        <v>0</v>
      </c>
      <c r="AO43" s="70" t="n">
        <v>0</v>
      </c>
      <c r="AP43" s="70" t="n">
        <v>-1.23351711e-07</v>
      </c>
      <c r="AQ43" s="70" t="n">
        <v>4.26394796</v>
      </c>
      <c r="AR43" s="70" t="n">
        <v>5.62065887</v>
      </c>
      <c r="AS43" s="70" t="n">
        <v>-1.41097903</v>
      </c>
      <c r="AT43" s="70" t="n">
        <v>-2.44388723</v>
      </c>
      <c r="AU43" s="70" t="n">
        <v>-1.61412487e-07</v>
      </c>
      <c r="AV43" s="70" t="n">
        <v>0</v>
      </c>
      <c r="AW43" s="71">
        <f>MAX(ABS(Y43-AK43),ABS(Z43-AL43),ABS(AA43-AM43),ABS(AB43-AN43),ABS(AC43-AO43),ABS(AD43-AP43),ABS(AE43-AQ43),ABS(AF43-AR43),ABS(AG43-AS43),ABS(AH43-AT43),ABS(AI43-AU43),ABS(AJ43-AV43))</f>
        <v/>
      </c>
    </row>
    <row r="44">
      <c r="A44" s="67" t="inlineStr">
        <is>
          <t>M39</t>
        </is>
      </c>
      <c r="B44" s="52" t="inlineStr">
        <is>
          <t>BKG-36</t>
        </is>
      </c>
      <c r="C44" s="52" t="inlineStr">
        <is>
          <t>Backdrop</t>
        </is>
      </c>
      <c r="D44" s="52" t="inlineStr">
        <is>
          <t>Treeline pine</t>
        </is>
      </c>
      <c r="E44" s="53" t="inlineStr">
        <is>
          <t>Group</t>
        </is>
      </c>
      <c r="F44" s="52" t="inlineStr">
        <is>
          <t>BKG-23</t>
        </is>
      </c>
      <c r="G44" s="68" t="n">
        <v>1</v>
      </c>
      <c r="H44" s="68" t="n">
        <v>1</v>
      </c>
      <c r="I44" s="68" t="n">
        <v>1</v>
      </c>
      <c r="J44" s="68" t="n">
        <v>0</v>
      </c>
      <c r="K44" s="68" t="n">
        <v>292.66333</v>
      </c>
      <c r="L44" s="68" t="n">
        <v>0</v>
      </c>
      <c r="M44" s="68" t="n">
        <v>16.5665112</v>
      </c>
      <c r="N44" s="68" t="n">
        <v>-0.350000024</v>
      </c>
      <c r="O44" s="68" t="n">
        <v>19.8608074</v>
      </c>
      <c r="P44" s="69">
        <f>COS(RADIANS(K44))*COS(RADIANS(L44))+SIN(RADIANS(K44))*SIN(RADIANS(J44))*SIN(RADIANS(L44))</f>
        <v/>
      </c>
      <c r="Q44" s="69">
        <f>-COS(RADIANS(K44))*SIN(RADIANS(L44))+SIN(RADIANS(K44))*SIN(RADIANS(J44))*COS(RADIANS(L44))</f>
        <v/>
      </c>
      <c r="R44" s="69">
        <f>SIN(RADIANS(K44))*COS(RADIANS(J44))</f>
        <v/>
      </c>
      <c r="S44" s="69">
        <f>COS(RADIANS(J44))*SIN(RADIANS(L44))</f>
        <v/>
      </c>
      <c r="T44" s="69">
        <f>COS(RADIANS(J44))*COS(RADIANS(L44))</f>
        <v/>
      </c>
      <c r="U44" s="69">
        <f>-SIN(RADIANS(J44))</f>
        <v/>
      </c>
      <c r="V44" s="69">
        <f>-SIN(RADIANS(K44))*COS(RADIANS(L44))+COS(RADIANS(K44))*SIN(RADIANS(J44))*SIN(RADIANS(L44))</f>
        <v/>
      </c>
      <c r="W44" s="69">
        <f>SIN(RADIANS(K44))*SIN(RADIANS(L44))+COS(RADIANS(K44))*SIN(RADIANS(J44))*COS(RADIANS(L44))</f>
        <v/>
      </c>
      <c r="X44" s="69">
        <f>COS(RADIANS(K44))*COS(RADIANS(J44))</f>
        <v/>
      </c>
      <c r="Y44" s="69">
        <f>P44*G44</f>
        <v/>
      </c>
      <c r="Z44" s="69">
        <f>Q44*H44</f>
        <v/>
      </c>
      <c r="AA44" s="69">
        <f>R44*I44</f>
        <v/>
      </c>
      <c r="AB44" s="69">
        <f>M44</f>
        <v/>
      </c>
      <c r="AC44" s="69">
        <f>S44*G44</f>
        <v/>
      </c>
      <c r="AD44" s="69">
        <f>T44*H44</f>
        <v/>
      </c>
      <c r="AE44" s="69">
        <f>U44*I44</f>
        <v/>
      </c>
      <c r="AF44" s="69">
        <f>N44</f>
        <v/>
      </c>
      <c r="AG44" s="69">
        <f>V44*G44</f>
        <v/>
      </c>
      <c r="AH44" s="69">
        <f>W44*H44</f>
        <v/>
      </c>
      <c r="AI44" s="69">
        <f>X44*I44</f>
        <v/>
      </c>
      <c r="AJ44" s="69">
        <f>O44</f>
        <v/>
      </c>
      <c r="AK44" s="70" t="n">
        <v>0.385315567</v>
      </c>
      <c r="AL44" s="70" t="n">
        <v>0</v>
      </c>
      <c r="AM44" s="70" t="n">
        <v>-0.922784865</v>
      </c>
      <c r="AN44" s="70" t="n">
        <v>16.5665112</v>
      </c>
      <c r="AO44" s="70" t="n">
        <v>0</v>
      </c>
      <c r="AP44" s="70" t="n">
        <v>1</v>
      </c>
      <c r="AQ44" s="70" t="n">
        <v>0</v>
      </c>
      <c r="AR44" s="70" t="n">
        <v>-0.350000024</v>
      </c>
      <c r="AS44" s="70" t="n">
        <v>0.922784865</v>
      </c>
      <c r="AT44" s="70" t="n">
        <v>0</v>
      </c>
      <c r="AU44" s="70" t="n">
        <v>0.385315567</v>
      </c>
      <c r="AV44" s="70" t="n">
        <v>19.8608074</v>
      </c>
      <c r="AW44" s="71">
        <f>MAX(ABS(Y44-AK44),ABS(Z44-AL44),ABS(AA44-AM44),ABS(AB44-AN44),ABS(AC44-AO44),ABS(AD44-AP44),ABS(AE44-AQ44),ABS(AF44-AR44),ABS(AG44-AS44),ABS(AH44-AT44),ABS(AI44-AU44),ABS(AJ44-AV44))</f>
        <v/>
      </c>
    </row>
    <row r="45">
      <c r="A45" s="67" t="inlineStr">
        <is>
          <t>M40</t>
        </is>
      </c>
      <c r="B45" s="52" t="inlineStr">
        <is>
          <t>BKG-37</t>
        </is>
      </c>
      <c r="C45" s="52" t="inlineStr">
        <is>
          <t>Backdrop</t>
        </is>
      </c>
      <c r="D45" s="52" t="inlineStr">
        <is>
          <t>Pine crown</t>
        </is>
      </c>
      <c r="E45" s="61" t="inlineStr">
        <is>
          <t>Cone</t>
        </is>
      </c>
      <c r="F45" s="52" t="inlineStr">
        <is>
          <t>BKG-36</t>
        </is>
      </c>
      <c r="G45" s="68" t="n">
        <v>3.63756466</v>
      </c>
      <c r="H45" s="68" t="n">
        <v>3.63756466</v>
      </c>
      <c r="I45" s="68" t="n">
        <v>4.0273037</v>
      </c>
      <c r="J45" s="68" t="n">
        <v>-90</v>
      </c>
      <c r="K45" s="68" t="n">
        <v>0</v>
      </c>
      <c r="L45" s="68" t="n">
        <v>0</v>
      </c>
      <c r="M45" s="68" t="n">
        <v>0</v>
      </c>
      <c r="N45" s="68" t="n">
        <v>2.01365185</v>
      </c>
      <c r="O45" s="68" t="n">
        <v>0</v>
      </c>
      <c r="P45" s="69">
        <f>COS(RADIANS(K45))*COS(RADIANS(L45))+SIN(RADIANS(K45))*SIN(RADIANS(J45))*SIN(RADIANS(L45))</f>
        <v/>
      </c>
      <c r="Q45" s="69">
        <f>-COS(RADIANS(K45))*SIN(RADIANS(L45))+SIN(RADIANS(K45))*SIN(RADIANS(J45))*COS(RADIANS(L45))</f>
        <v/>
      </c>
      <c r="R45" s="69">
        <f>SIN(RADIANS(K45))*COS(RADIANS(J45))</f>
        <v/>
      </c>
      <c r="S45" s="69">
        <f>COS(RADIANS(J45))*SIN(RADIANS(L45))</f>
        <v/>
      </c>
      <c r="T45" s="69">
        <f>COS(RADIANS(J45))*COS(RADIANS(L45))</f>
        <v/>
      </c>
      <c r="U45" s="69">
        <f>-SIN(RADIANS(J45))</f>
        <v/>
      </c>
      <c r="V45" s="69">
        <f>-SIN(RADIANS(K45))*COS(RADIANS(L45))+COS(RADIANS(K45))*SIN(RADIANS(J45))*SIN(RADIANS(L45))</f>
        <v/>
      </c>
      <c r="W45" s="69">
        <f>SIN(RADIANS(K45))*SIN(RADIANS(L45))+COS(RADIANS(K45))*SIN(RADIANS(J45))*COS(RADIANS(L45))</f>
        <v/>
      </c>
      <c r="X45" s="69">
        <f>COS(RADIANS(K45))*COS(RADIANS(J45))</f>
        <v/>
      </c>
      <c r="Y45" s="69">
        <f>P45*G45</f>
        <v/>
      </c>
      <c r="Z45" s="69">
        <f>Q45*H45</f>
        <v/>
      </c>
      <c r="AA45" s="69">
        <f>R45*I45</f>
        <v/>
      </c>
      <c r="AB45" s="69">
        <f>M45</f>
        <v/>
      </c>
      <c r="AC45" s="69">
        <f>S45*G45</f>
        <v/>
      </c>
      <c r="AD45" s="69">
        <f>T45*H45</f>
        <v/>
      </c>
      <c r="AE45" s="69">
        <f>U45*I45</f>
        <v/>
      </c>
      <c r="AF45" s="69">
        <f>N45</f>
        <v/>
      </c>
      <c r="AG45" s="69">
        <f>V45*G45</f>
        <v/>
      </c>
      <c r="AH45" s="69">
        <f>W45*H45</f>
        <v/>
      </c>
      <c r="AI45" s="69">
        <f>X45*I45</f>
        <v/>
      </c>
      <c r="AJ45" s="69">
        <f>O45</f>
        <v/>
      </c>
      <c r="AK45" s="70" t="n">
        <v>3.63756466</v>
      </c>
      <c r="AL45" s="70" t="n">
        <v>0</v>
      </c>
      <c r="AM45" s="70" t="n">
        <v>0</v>
      </c>
      <c r="AN45" s="70" t="n">
        <v>0</v>
      </c>
      <c r="AO45" s="70" t="n">
        <v>0</v>
      </c>
      <c r="AP45" s="70" t="n">
        <v>-1.59003008e-07</v>
      </c>
      <c r="AQ45" s="70" t="n">
        <v>4.0273037</v>
      </c>
      <c r="AR45" s="70" t="n">
        <v>2.01365185</v>
      </c>
      <c r="AS45" s="70" t="n">
        <v>0</v>
      </c>
      <c r="AT45" s="70" t="n">
        <v>-3.63756466</v>
      </c>
      <c r="AU45" s="70" t="n">
        <v>-1.76039038e-07</v>
      </c>
      <c r="AV45" s="70" t="n">
        <v>0</v>
      </c>
      <c r="AW45" s="71">
        <f>MAX(ABS(Y45-AK45),ABS(Z45-AL45),ABS(AA45-AM45),ABS(AB45-AN45),ABS(AC45-AO45),ABS(AD45-AP45),ABS(AE45-AQ45),ABS(AF45-AR45),ABS(AG45-AS45),ABS(AH45-AT45),ABS(AI45-AU45),ABS(AJ45-AV45))</f>
        <v/>
      </c>
    </row>
    <row r="46">
      <c r="A46" s="67" t="inlineStr">
        <is>
          <t>M41</t>
        </is>
      </c>
      <c r="B46" s="52" t="inlineStr">
        <is>
          <t>BKG-38</t>
        </is>
      </c>
      <c r="C46" s="52" t="inlineStr">
        <is>
          <t>Backdrop</t>
        </is>
      </c>
      <c r="D46" s="52" t="inlineStr">
        <is>
          <t>Pine crown</t>
        </is>
      </c>
      <c r="E46" s="61" t="inlineStr">
        <is>
          <t>Cone</t>
        </is>
      </c>
      <c r="F46" s="52" t="inlineStr">
        <is>
          <t>BKG-36</t>
        </is>
      </c>
      <c r="G46" s="68" t="n">
        <v>2.36441684</v>
      </c>
      <c r="H46" s="68" t="n">
        <v>2.36441684</v>
      </c>
      <c r="I46" s="68" t="n">
        <v>3.57260823</v>
      </c>
      <c r="J46" s="68" t="n">
        <v>-90</v>
      </c>
      <c r="K46" s="68" t="n">
        <v>30</v>
      </c>
      <c r="L46" s="68" t="n">
        <v>0</v>
      </c>
      <c r="M46" s="68" t="n">
        <v>0</v>
      </c>
      <c r="N46" s="68" t="n">
        <v>4.70934725</v>
      </c>
      <c r="O46" s="68" t="n">
        <v>0</v>
      </c>
      <c r="P46" s="69">
        <f>COS(RADIANS(K46))*COS(RADIANS(L46))+SIN(RADIANS(K46))*SIN(RADIANS(J46))*SIN(RADIANS(L46))</f>
        <v/>
      </c>
      <c r="Q46" s="69">
        <f>-COS(RADIANS(K46))*SIN(RADIANS(L46))+SIN(RADIANS(K46))*SIN(RADIANS(J46))*COS(RADIANS(L46))</f>
        <v/>
      </c>
      <c r="R46" s="69">
        <f>SIN(RADIANS(K46))*COS(RADIANS(J46))</f>
        <v/>
      </c>
      <c r="S46" s="69">
        <f>COS(RADIANS(J46))*SIN(RADIANS(L46))</f>
        <v/>
      </c>
      <c r="T46" s="69">
        <f>COS(RADIANS(J46))*COS(RADIANS(L46))</f>
        <v/>
      </c>
      <c r="U46" s="69">
        <f>-SIN(RADIANS(J46))</f>
        <v/>
      </c>
      <c r="V46" s="69">
        <f>-SIN(RADIANS(K46))*COS(RADIANS(L46))+COS(RADIANS(K46))*SIN(RADIANS(J46))*SIN(RADIANS(L46))</f>
        <v/>
      </c>
      <c r="W46" s="69">
        <f>SIN(RADIANS(K46))*SIN(RADIANS(L46))+COS(RADIANS(K46))*SIN(RADIANS(J46))*COS(RADIANS(L46))</f>
        <v/>
      </c>
      <c r="X46" s="69">
        <f>COS(RADIANS(K46))*COS(RADIANS(J46))</f>
        <v/>
      </c>
      <c r="Y46" s="69">
        <f>P46*G46</f>
        <v/>
      </c>
      <c r="Z46" s="69">
        <f>Q46*H46</f>
        <v/>
      </c>
      <c r="AA46" s="69">
        <f>R46*I46</f>
        <v/>
      </c>
      <c r="AB46" s="69">
        <f>M46</f>
        <v/>
      </c>
      <c r="AC46" s="69">
        <f>S46*G46</f>
        <v/>
      </c>
      <c r="AD46" s="69">
        <f>T46*H46</f>
        <v/>
      </c>
      <c r="AE46" s="69">
        <f>U46*I46</f>
        <v/>
      </c>
      <c r="AF46" s="69">
        <f>N46</f>
        <v/>
      </c>
      <c r="AG46" s="69">
        <f>V46*G46</f>
        <v/>
      </c>
      <c r="AH46" s="69">
        <f>W46*H46</f>
        <v/>
      </c>
      <c r="AI46" s="69">
        <f>X46*I46</f>
        <v/>
      </c>
      <c r="AJ46" s="69">
        <f>O46</f>
        <v/>
      </c>
      <c r="AK46" s="70" t="n">
        <v>2.04764509</v>
      </c>
      <c r="AL46" s="70" t="n">
        <v>-1.18220842</v>
      </c>
      <c r="AM46" s="70" t="n">
        <v>-7.808183259999999e-08</v>
      </c>
      <c r="AN46" s="70" t="n">
        <v>0</v>
      </c>
      <c r="AO46" s="70" t="n">
        <v>0</v>
      </c>
      <c r="AP46" s="70" t="n">
        <v>-1.03351944e-07</v>
      </c>
      <c r="AQ46" s="70" t="n">
        <v>3.57260823</v>
      </c>
      <c r="AR46" s="70" t="n">
        <v>4.70934725</v>
      </c>
      <c r="AS46" s="70" t="n">
        <v>-1.18220842</v>
      </c>
      <c r="AT46" s="70" t="n">
        <v>-2.04764509</v>
      </c>
      <c r="AU46" s="70" t="n">
        <v>-1.35241706e-07</v>
      </c>
      <c r="AV46" s="70" t="n">
        <v>0</v>
      </c>
      <c r="AW46" s="71">
        <f>MAX(ABS(Y46-AK46),ABS(Z46-AL46),ABS(AA46-AM46),ABS(AB46-AN46),ABS(AC46-AO46),ABS(AD46-AP46),ABS(AE46-AQ46),ABS(AF46-AR46),ABS(AG46-AS46),ABS(AH46-AT46),ABS(AI46-AU46),ABS(AJ46-AV46))</f>
        <v/>
      </c>
    </row>
    <row r="47">
      <c r="A47" s="67" t="inlineStr">
        <is>
          <t>M42</t>
        </is>
      </c>
      <c r="B47" s="52" t="inlineStr">
        <is>
          <t>BKG-39</t>
        </is>
      </c>
      <c r="C47" s="52" t="inlineStr">
        <is>
          <t>Backdrop</t>
        </is>
      </c>
      <c r="D47" s="52" t="inlineStr">
        <is>
          <t>Treeline pine</t>
        </is>
      </c>
      <c r="E47" s="53" t="inlineStr">
        <is>
          <t>Group</t>
        </is>
      </c>
      <c r="F47" s="52" t="inlineStr">
        <is>
          <t>BKG-23</t>
        </is>
      </c>
      <c r="G47" s="68" t="n">
        <v>1</v>
      </c>
      <c r="H47" s="68" t="n">
        <v>1</v>
      </c>
      <c r="I47" s="68" t="n">
        <v>1</v>
      </c>
      <c r="J47" s="68" t="n">
        <v>0</v>
      </c>
      <c r="K47" s="68" t="n">
        <v>230.79776</v>
      </c>
      <c r="L47" s="68" t="n">
        <v>0</v>
      </c>
      <c r="M47" s="68" t="n">
        <v>14.2144499</v>
      </c>
      <c r="N47" s="68" t="n">
        <v>-0.350000024</v>
      </c>
      <c r="O47" s="68" t="n">
        <v>21.4415264</v>
      </c>
      <c r="P47" s="69">
        <f>COS(RADIANS(K47))*COS(RADIANS(L47))+SIN(RADIANS(K47))*SIN(RADIANS(J47))*SIN(RADIANS(L47))</f>
        <v/>
      </c>
      <c r="Q47" s="69">
        <f>-COS(RADIANS(K47))*SIN(RADIANS(L47))+SIN(RADIANS(K47))*SIN(RADIANS(J47))*COS(RADIANS(L47))</f>
        <v/>
      </c>
      <c r="R47" s="69">
        <f>SIN(RADIANS(K47))*COS(RADIANS(J47))</f>
        <v/>
      </c>
      <c r="S47" s="69">
        <f>COS(RADIANS(J47))*SIN(RADIANS(L47))</f>
        <v/>
      </c>
      <c r="T47" s="69">
        <f>COS(RADIANS(J47))*COS(RADIANS(L47))</f>
        <v/>
      </c>
      <c r="U47" s="69">
        <f>-SIN(RADIANS(J47))</f>
        <v/>
      </c>
      <c r="V47" s="69">
        <f>-SIN(RADIANS(K47))*COS(RADIANS(L47))+COS(RADIANS(K47))*SIN(RADIANS(J47))*SIN(RADIANS(L47))</f>
        <v/>
      </c>
      <c r="W47" s="69">
        <f>SIN(RADIANS(K47))*SIN(RADIANS(L47))+COS(RADIANS(K47))*SIN(RADIANS(J47))*COS(RADIANS(L47))</f>
        <v/>
      </c>
      <c r="X47" s="69">
        <f>COS(RADIANS(K47))*COS(RADIANS(J47))</f>
        <v/>
      </c>
      <c r="Y47" s="69">
        <f>P47*G47</f>
        <v/>
      </c>
      <c r="Z47" s="69">
        <f>Q47*H47</f>
        <v/>
      </c>
      <c r="AA47" s="69">
        <f>R47*I47</f>
        <v/>
      </c>
      <c r="AB47" s="69">
        <f>M47</f>
        <v/>
      </c>
      <c r="AC47" s="69">
        <f>S47*G47</f>
        <v/>
      </c>
      <c r="AD47" s="69">
        <f>T47*H47</f>
        <v/>
      </c>
      <c r="AE47" s="69">
        <f>U47*I47</f>
        <v/>
      </c>
      <c r="AF47" s="69">
        <f>N47</f>
        <v/>
      </c>
      <c r="AG47" s="69">
        <f>V47*G47</f>
        <v/>
      </c>
      <c r="AH47" s="69">
        <f>W47*H47</f>
        <v/>
      </c>
      <c r="AI47" s="69">
        <f>X47*I47</f>
        <v/>
      </c>
      <c r="AJ47" s="69">
        <f>O47</f>
        <v/>
      </c>
      <c r="AK47" s="70" t="n">
        <v>-0.632059395</v>
      </c>
      <c r="AL47" s="70" t="n">
        <v>0</v>
      </c>
      <c r="AM47" s="70" t="n">
        <v>-0.774919927</v>
      </c>
      <c r="AN47" s="70" t="n">
        <v>14.2144499</v>
      </c>
      <c r="AO47" s="70" t="n">
        <v>0</v>
      </c>
      <c r="AP47" s="70" t="n">
        <v>1</v>
      </c>
      <c r="AQ47" s="70" t="n">
        <v>0</v>
      </c>
      <c r="AR47" s="70" t="n">
        <v>-0.350000024</v>
      </c>
      <c r="AS47" s="70" t="n">
        <v>0.774919927</v>
      </c>
      <c r="AT47" s="70" t="n">
        <v>0</v>
      </c>
      <c r="AU47" s="70" t="n">
        <v>-0.632059395</v>
      </c>
      <c r="AV47" s="70" t="n">
        <v>21.4415264</v>
      </c>
      <c r="AW47" s="71">
        <f>MAX(ABS(Y47-AK47),ABS(Z47-AL47),ABS(AA47-AM47),ABS(AB47-AN47),ABS(AC47-AO47),ABS(AD47-AP47),ABS(AE47-AQ47),ABS(AF47-AR47),ABS(AG47-AS47),ABS(AH47-AT47),ABS(AI47-AU47),ABS(AJ47-AV47))</f>
        <v/>
      </c>
    </row>
    <row r="48">
      <c r="A48" s="67" t="inlineStr">
        <is>
          <t>M43</t>
        </is>
      </c>
      <c r="B48" s="52" t="inlineStr">
        <is>
          <t>BKG-40</t>
        </is>
      </c>
      <c r="C48" s="52" t="inlineStr">
        <is>
          <t>Backdrop</t>
        </is>
      </c>
      <c r="D48" s="52" t="inlineStr">
        <is>
          <t>Pine crown</t>
        </is>
      </c>
      <c r="E48" s="61" t="inlineStr">
        <is>
          <t>Cone</t>
        </is>
      </c>
      <c r="F48" s="52" t="inlineStr">
        <is>
          <t>BKG-39</t>
        </is>
      </c>
      <c r="G48" s="68" t="n">
        <v>3.13733554</v>
      </c>
      <c r="H48" s="68" t="n">
        <v>3.13733554</v>
      </c>
      <c r="I48" s="68" t="n">
        <v>3.47347879</v>
      </c>
      <c r="J48" s="68" t="n">
        <v>-90</v>
      </c>
      <c r="K48" s="68" t="n">
        <v>0</v>
      </c>
      <c r="L48" s="68" t="n">
        <v>0</v>
      </c>
      <c r="M48" s="68" t="n">
        <v>0</v>
      </c>
      <c r="N48" s="68" t="n">
        <v>1.7367394</v>
      </c>
      <c r="O48" s="68" t="n">
        <v>0</v>
      </c>
      <c r="P48" s="69">
        <f>COS(RADIANS(K48))*COS(RADIANS(L48))+SIN(RADIANS(K48))*SIN(RADIANS(J48))*SIN(RADIANS(L48))</f>
        <v/>
      </c>
      <c r="Q48" s="69">
        <f>-COS(RADIANS(K48))*SIN(RADIANS(L48))+SIN(RADIANS(K48))*SIN(RADIANS(J48))*COS(RADIANS(L48))</f>
        <v/>
      </c>
      <c r="R48" s="69">
        <f>SIN(RADIANS(K48))*COS(RADIANS(J48))</f>
        <v/>
      </c>
      <c r="S48" s="69">
        <f>COS(RADIANS(J48))*SIN(RADIANS(L48))</f>
        <v/>
      </c>
      <c r="T48" s="69">
        <f>COS(RADIANS(J48))*COS(RADIANS(L48))</f>
        <v/>
      </c>
      <c r="U48" s="69">
        <f>-SIN(RADIANS(J48))</f>
        <v/>
      </c>
      <c r="V48" s="69">
        <f>-SIN(RADIANS(K48))*COS(RADIANS(L48))+COS(RADIANS(K48))*SIN(RADIANS(J48))*SIN(RADIANS(L48))</f>
        <v/>
      </c>
      <c r="W48" s="69">
        <f>SIN(RADIANS(K48))*SIN(RADIANS(L48))+COS(RADIANS(K48))*SIN(RADIANS(J48))*COS(RADIANS(L48))</f>
        <v/>
      </c>
      <c r="X48" s="69">
        <f>COS(RADIANS(K48))*COS(RADIANS(J48))</f>
        <v/>
      </c>
      <c r="Y48" s="69">
        <f>P48*G48</f>
        <v/>
      </c>
      <c r="Z48" s="69">
        <f>Q48*H48</f>
        <v/>
      </c>
      <c r="AA48" s="69">
        <f>R48*I48</f>
        <v/>
      </c>
      <c r="AB48" s="69">
        <f>M48</f>
        <v/>
      </c>
      <c r="AC48" s="69">
        <f>S48*G48</f>
        <v/>
      </c>
      <c r="AD48" s="69">
        <f>T48*H48</f>
        <v/>
      </c>
      <c r="AE48" s="69">
        <f>U48*I48</f>
        <v/>
      </c>
      <c r="AF48" s="69">
        <f>N48</f>
        <v/>
      </c>
      <c r="AG48" s="69">
        <f>V48*G48</f>
        <v/>
      </c>
      <c r="AH48" s="69">
        <f>W48*H48</f>
        <v/>
      </c>
      <c r="AI48" s="69">
        <f>X48*I48</f>
        <v/>
      </c>
      <c r="AJ48" s="69">
        <f>O48</f>
        <v/>
      </c>
      <c r="AK48" s="70" t="n">
        <v>3.13733554</v>
      </c>
      <c r="AL48" s="70" t="n">
        <v>0</v>
      </c>
      <c r="AM48" s="70" t="n">
        <v>0</v>
      </c>
      <c r="AN48" s="70" t="n">
        <v>0</v>
      </c>
      <c r="AO48" s="70" t="n">
        <v>0</v>
      </c>
      <c r="AP48" s="70" t="n">
        <v>-1.37137292e-07</v>
      </c>
      <c r="AQ48" s="70" t="n">
        <v>3.47347879</v>
      </c>
      <c r="AR48" s="70" t="n">
        <v>1.7367394</v>
      </c>
      <c r="AS48" s="70" t="n">
        <v>0</v>
      </c>
      <c r="AT48" s="70" t="n">
        <v>-3.13733554</v>
      </c>
      <c r="AU48" s="70" t="n">
        <v>-1.51830577e-07</v>
      </c>
      <c r="AV48" s="70" t="n">
        <v>0</v>
      </c>
      <c r="AW48" s="71">
        <f>MAX(ABS(Y48-AK48),ABS(Z48-AL48),ABS(AA48-AM48),ABS(AB48-AN48),ABS(AC48-AO48),ABS(AD48-AP48),ABS(AE48-AQ48),ABS(AF48-AR48),ABS(AG48-AS48),ABS(AH48-AT48),ABS(AI48-AU48),ABS(AJ48-AV48))</f>
        <v/>
      </c>
    </row>
    <row r="49">
      <c r="A49" s="67" t="inlineStr">
        <is>
          <t>M44</t>
        </is>
      </c>
      <c r="B49" s="52" t="inlineStr">
        <is>
          <t>BKG-41</t>
        </is>
      </c>
      <c r="C49" s="52" t="inlineStr">
        <is>
          <t>Backdrop</t>
        </is>
      </c>
      <c r="D49" s="52" t="inlineStr">
        <is>
          <t>Pine crown</t>
        </is>
      </c>
      <c r="E49" s="61" t="inlineStr">
        <is>
          <t>Cone</t>
        </is>
      </c>
      <c r="F49" s="52" t="inlineStr">
        <is>
          <t>BKG-39</t>
        </is>
      </c>
      <c r="G49" s="68" t="n">
        <v>2.03926802</v>
      </c>
      <c r="H49" s="68" t="n">
        <v>2.03926802</v>
      </c>
      <c r="I49" s="68" t="n">
        <v>3.08131194</v>
      </c>
      <c r="J49" s="68" t="n">
        <v>-90</v>
      </c>
      <c r="K49" s="68" t="n">
        <v>30</v>
      </c>
      <c r="L49" s="68" t="n">
        <v>0</v>
      </c>
      <c r="M49" s="68" t="n">
        <v>0</v>
      </c>
      <c r="N49" s="68" t="n">
        <v>4.06172943</v>
      </c>
      <c r="O49" s="68" t="n">
        <v>0</v>
      </c>
      <c r="P49" s="69">
        <f>COS(RADIANS(K49))*COS(RADIANS(L49))+SIN(RADIANS(K49))*SIN(RADIANS(J49))*SIN(RADIANS(L49))</f>
        <v/>
      </c>
      <c r="Q49" s="69">
        <f>-COS(RADIANS(K49))*SIN(RADIANS(L49))+SIN(RADIANS(K49))*SIN(RADIANS(J49))*COS(RADIANS(L49))</f>
        <v/>
      </c>
      <c r="R49" s="69">
        <f>SIN(RADIANS(K49))*COS(RADIANS(J49))</f>
        <v/>
      </c>
      <c r="S49" s="69">
        <f>COS(RADIANS(J49))*SIN(RADIANS(L49))</f>
        <v/>
      </c>
      <c r="T49" s="69">
        <f>COS(RADIANS(J49))*COS(RADIANS(L49))</f>
        <v/>
      </c>
      <c r="U49" s="69">
        <f>-SIN(RADIANS(J49))</f>
        <v/>
      </c>
      <c r="V49" s="69">
        <f>-SIN(RADIANS(K49))*COS(RADIANS(L49))+COS(RADIANS(K49))*SIN(RADIANS(J49))*SIN(RADIANS(L49))</f>
        <v/>
      </c>
      <c r="W49" s="69">
        <f>SIN(RADIANS(K49))*SIN(RADIANS(L49))+COS(RADIANS(K49))*SIN(RADIANS(J49))*COS(RADIANS(L49))</f>
        <v/>
      </c>
      <c r="X49" s="69">
        <f>COS(RADIANS(K49))*COS(RADIANS(J49))</f>
        <v/>
      </c>
      <c r="Y49" s="69">
        <f>P49*G49</f>
        <v/>
      </c>
      <c r="Z49" s="69">
        <f>Q49*H49</f>
        <v/>
      </c>
      <c r="AA49" s="69">
        <f>R49*I49</f>
        <v/>
      </c>
      <c r="AB49" s="69">
        <f>M49</f>
        <v/>
      </c>
      <c r="AC49" s="69">
        <f>S49*G49</f>
        <v/>
      </c>
      <c r="AD49" s="69">
        <f>T49*H49</f>
        <v/>
      </c>
      <c r="AE49" s="69">
        <f>U49*I49</f>
        <v/>
      </c>
      <c r="AF49" s="69">
        <f>N49</f>
        <v/>
      </c>
      <c r="AG49" s="69">
        <f>V49*G49</f>
        <v/>
      </c>
      <c r="AH49" s="69">
        <f>W49*H49</f>
        <v/>
      </c>
      <c r="AI49" s="69">
        <f>X49*I49</f>
        <v/>
      </c>
      <c r="AJ49" s="69">
        <f>O49</f>
        <v/>
      </c>
      <c r="AK49" s="70" t="n">
        <v>1.76605785</v>
      </c>
      <c r="AL49" s="70" t="n">
        <v>-1.01963401</v>
      </c>
      <c r="AM49" s="70" t="n">
        <v>-6.734421019999999e-08</v>
      </c>
      <c r="AN49" s="70" t="n">
        <v>0</v>
      </c>
      <c r="AO49" s="70" t="n">
        <v>0</v>
      </c>
      <c r="AP49" s="70" t="n">
        <v>-8.91392347e-08</v>
      </c>
      <c r="AQ49" s="70" t="n">
        <v>3.08131194</v>
      </c>
      <c r="AR49" s="70" t="n">
        <v>4.06172943</v>
      </c>
      <c r="AS49" s="70" t="n">
        <v>-1.01963401</v>
      </c>
      <c r="AT49" s="70" t="n">
        <v>-1.76605785</v>
      </c>
      <c r="AU49" s="70" t="n">
        <v>-1.16643598e-07</v>
      </c>
      <c r="AV49" s="70" t="n">
        <v>0</v>
      </c>
      <c r="AW49" s="71">
        <f>MAX(ABS(Y49-AK49),ABS(Z49-AL49),ABS(AA49-AM49),ABS(AB49-AN49),ABS(AC49-AO49),ABS(AD49-AP49),ABS(AE49-AQ49),ABS(AF49-AR49),ABS(AG49-AS49),ABS(AH49-AT49),ABS(AI49-AU49),ABS(AJ49-AV49))</f>
        <v/>
      </c>
    </row>
    <row r="50">
      <c r="A50" s="67" t="inlineStr">
        <is>
          <t>M45</t>
        </is>
      </c>
      <c r="B50" s="52" t="inlineStr">
        <is>
          <t>BKG-42</t>
        </is>
      </c>
      <c r="C50" s="52" t="inlineStr">
        <is>
          <t>Backdrop</t>
        </is>
      </c>
      <c r="D50" s="52" t="inlineStr">
        <is>
          <t>Treeline pine</t>
        </is>
      </c>
      <c r="E50" s="53" t="inlineStr">
        <is>
          <t>Group</t>
        </is>
      </c>
      <c r="F50" s="52" t="inlineStr">
        <is>
          <t>BKG-23</t>
        </is>
      </c>
      <c r="G50" s="68" t="n">
        <v>1</v>
      </c>
      <c r="H50" s="68" t="n">
        <v>1</v>
      </c>
      <c r="I50" s="68" t="n">
        <v>1</v>
      </c>
      <c r="J50" s="68" t="n">
        <v>0</v>
      </c>
      <c r="K50" s="68" t="n">
        <v>35.6707611</v>
      </c>
      <c r="L50" s="68" t="n">
        <v>0</v>
      </c>
      <c r="M50" s="68" t="n">
        <v>8.13061237</v>
      </c>
      <c r="N50" s="68" t="n">
        <v>-0.350000024</v>
      </c>
      <c r="O50" s="68" t="n">
        <v>23.791132</v>
      </c>
      <c r="P50" s="69">
        <f>COS(RADIANS(K50))*COS(RADIANS(L50))+SIN(RADIANS(K50))*SIN(RADIANS(J50))*SIN(RADIANS(L50))</f>
        <v/>
      </c>
      <c r="Q50" s="69">
        <f>-COS(RADIANS(K50))*SIN(RADIANS(L50))+SIN(RADIANS(K50))*SIN(RADIANS(J50))*COS(RADIANS(L50))</f>
        <v/>
      </c>
      <c r="R50" s="69">
        <f>SIN(RADIANS(K50))*COS(RADIANS(J50))</f>
        <v/>
      </c>
      <c r="S50" s="69">
        <f>COS(RADIANS(J50))*SIN(RADIANS(L50))</f>
        <v/>
      </c>
      <c r="T50" s="69">
        <f>COS(RADIANS(J50))*COS(RADIANS(L50))</f>
        <v/>
      </c>
      <c r="U50" s="69">
        <f>-SIN(RADIANS(J50))</f>
        <v/>
      </c>
      <c r="V50" s="69">
        <f>-SIN(RADIANS(K50))*COS(RADIANS(L50))+COS(RADIANS(K50))*SIN(RADIANS(J50))*SIN(RADIANS(L50))</f>
        <v/>
      </c>
      <c r="W50" s="69">
        <f>SIN(RADIANS(K50))*SIN(RADIANS(L50))+COS(RADIANS(K50))*SIN(RADIANS(J50))*COS(RADIANS(L50))</f>
        <v/>
      </c>
      <c r="X50" s="69">
        <f>COS(RADIANS(K50))*COS(RADIANS(J50))</f>
        <v/>
      </c>
      <c r="Y50" s="69">
        <f>P50*G50</f>
        <v/>
      </c>
      <c r="Z50" s="69">
        <f>Q50*H50</f>
        <v/>
      </c>
      <c r="AA50" s="69">
        <f>R50*I50</f>
        <v/>
      </c>
      <c r="AB50" s="69">
        <f>M50</f>
        <v/>
      </c>
      <c r="AC50" s="69">
        <f>S50*G50</f>
        <v/>
      </c>
      <c r="AD50" s="69">
        <f>T50*H50</f>
        <v/>
      </c>
      <c r="AE50" s="69">
        <f>U50*I50</f>
        <v/>
      </c>
      <c r="AF50" s="69">
        <f>N50</f>
        <v/>
      </c>
      <c r="AG50" s="69">
        <f>V50*G50</f>
        <v/>
      </c>
      <c r="AH50" s="69">
        <f>W50*H50</f>
        <v/>
      </c>
      <c r="AI50" s="69">
        <f>X50*I50</f>
        <v/>
      </c>
      <c r="AJ50" s="69">
        <f>O50</f>
        <v/>
      </c>
      <c r="AK50" s="70" t="n">
        <v>0.812381208</v>
      </c>
      <c r="AL50" s="70" t="n">
        <v>0</v>
      </c>
      <c r="AM50" s="70" t="n">
        <v>0.583126724</v>
      </c>
      <c r="AN50" s="70" t="n">
        <v>8.13061237</v>
      </c>
      <c r="AO50" s="70" t="n">
        <v>0</v>
      </c>
      <c r="AP50" s="70" t="n">
        <v>1</v>
      </c>
      <c r="AQ50" s="70" t="n">
        <v>0</v>
      </c>
      <c r="AR50" s="70" t="n">
        <v>-0.350000024</v>
      </c>
      <c r="AS50" s="70" t="n">
        <v>-0.583126724</v>
      </c>
      <c r="AT50" s="70" t="n">
        <v>0</v>
      </c>
      <c r="AU50" s="70" t="n">
        <v>0.812381208</v>
      </c>
      <c r="AV50" s="70" t="n">
        <v>23.791132</v>
      </c>
      <c r="AW50" s="71">
        <f>MAX(ABS(Y50-AK50),ABS(Z50-AL50),ABS(AA50-AM50),ABS(AB50-AN50),ABS(AC50-AO50),ABS(AD50-AP50),ABS(AE50-AQ50),ABS(AF50-AR50),ABS(AG50-AS50),ABS(AH50-AT50),ABS(AI50-AU50),ABS(AJ50-AV50))</f>
        <v/>
      </c>
    </row>
    <row r="51">
      <c r="A51" s="67" t="inlineStr">
        <is>
          <t>M46</t>
        </is>
      </c>
      <c r="B51" s="52" t="inlineStr">
        <is>
          <t>BKG-43</t>
        </is>
      </c>
      <c r="C51" s="52" t="inlineStr">
        <is>
          <t>Backdrop</t>
        </is>
      </c>
      <c r="D51" s="52" t="inlineStr">
        <is>
          <t>Pine crown</t>
        </is>
      </c>
      <c r="E51" s="61" t="inlineStr">
        <is>
          <t>Cone</t>
        </is>
      </c>
      <c r="F51" s="52" t="inlineStr">
        <is>
          <t>BKG-42</t>
        </is>
      </c>
      <c r="G51" s="68" t="n">
        <v>3.63226604</v>
      </c>
      <c r="H51" s="68" t="n">
        <v>3.63226604</v>
      </c>
      <c r="I51" s="68" t="n">
        <v>4.02143764</v>
      </c>
      <c r="J51" s="68" t="n">
        <v>-90</v>
      </c>
      <c r="K51" s="68" t="n">
        <v>0</v>
      </c>
      <c r="L51" s="68" t="n">
        <v>0</v>
      </c>
      <c r="M51" s="68" t="n">
        <v>0</v>
      </c>
      <c r="N51" s="68" t="n">
        <v>2.01071882</v>
      </c>
      <c r="O51" s="68" t="n">
        <v>0</v>
      </c>
      <c r="P51" s="69">
        <f>COS(RADIANS(K51))*COS(RADIANS(L51))+SIN(RADIANS(K51))*SIN(RADIANS(J51))*SIN(RADIANS(L51))</f>
        <v/>
      </c>
      <c r="Q51" s="69">
        <f>-COS(RADIANS(K51))*SIN(RADIANS(L51))+SIN(RADIANS(K51))*SIN(RADIANS(J51))*COS(RADIANS(L51))</f>
        <v/>
      </c>
      <c r="R51" s="69">
        <f>SIN(RADIANS(K51))*COS(RADIANS(J51))</f>
        <v/>
      </c>
      <c r="S51" s="69">
        <f>COS(RADIANS(J51))*SIN(RADIANS(L51))</f>
        <v/>
      </c>
      <c r="T51" s="69">
        <f>COS(RADIANS(J51))*COS(RADIANS(L51))</f>
        <v/>
      </c>
      <c r="U51" s="69">
        <f>-SIN(RADIANS(J51))</f>
        <v/>
      </c>
      <c r="V51" s="69">
        <f>-SIN(RADIANS(K51))*COS(RADIANS(L51))+COS(RADIANS(K51))*SIN(RADIANS(J51))*SIN(RADIANS(L51))</f>
        <v/>
      </c>
      <c r="W51" s="69">
        <f>SIN(RADIANS(K51))*SIN(RADIANS(L51))+COS(RADIANS(K51))*SIN(RADIANS(J51))*COS(RADIANS(L51))</f>
        <v/>
      </c>
      <c r="X51" s="69">
        <f>COS(RADIANS(K51))*COS(RADIANS(J51))</f>
        <v/>
      </c>
      <c r="Y51" s="69">
        <f>P51*G51</f>
        <v/>
      </c>
      <c r="Z51" s="69">
        <f>Q51*H51</f>
        <v/>
      </c>
      <c r="AA51" s="69">
        <f>R51*I51</f>
        <v/>
      </c>
      <c r="AB51" s="69">
        <f>M51</f>
        <v/>
      </c>
      <c r="AC51" s="69">
        <f>S51*G51</f>
        <v/>
      </c>
      <c r="AD51" s="69">
        <f>T51*H51</f>
        <v/>
      </c>
      <c r="AE51" s="69">
        <f>U51*I51</f>
        <v/>
      </c>
      <c r="AF51" s="69">
        <f>N51</f>
        <v/>
      </c>
      <c r="AG51" s="69">
        <f>V51*G51</f>
        <v/>
      </c>
      <c r="AH51" s="69">
        <f>W51*H51</f>
        <v/>
      </c>
      <c r="AI51" s="69">
        <f>X51*I51</f>
        <v/>
      </c>
      <c r="AJ51" s="69">
        <f>O51</f>
        <v/>
      </c>
      <c r="AK51" s="70" t="n">
        <v>3.63226604</v>
      </c>
      <c r="AL51" s="70" t="n">
        <v>0</v>
      </c>
      <c r="AM51" s="70" t="n">
        <v>0</v>
      </c>
      <c r="AN51" s="70" t="n">
        <v>0</v>
      </c>
      <c r="AO51" s="70" t="n">
        <v>0</v>
      </c>
      <c r="AP51" s="70" t="n">
        <v>-1.58771385e-07</v>
      </c>
      <c r="AQ51" s="70" t="n">
        <v>4.02143764</v>
      </c>
      <c r="AR51" s="70" t="n">
        <v>2.01071882</v>
      </c>
      <c r="AS51" s="70" t="n">
        <v>0</v>
      </c>
      <c r="AT51" s="70" t="n">
        <v>-3.63226604</v>
      </c>
      <c r="AU51" s="70" t="n">
        <v>-1.75782617e-07</v>
      </c>
      <c r="AV51" s="70" t="n">
        <v>0</v>
      </c>
      <c r="AW51" s="71">
        <f>MAX(ABS(Y51-AK51),ABS(Z51-AL51),ABS(AA51-AM51),ABS(AB51-AN51),ABS(AC51-AO51),ABS(AD51-AP51),ABS(AE51-AQ51),ABS(AF51-AR51),ABS(AG51-AS51),ABS(AH51-AT51),ABS(AI51-AU51),ABS(AJ51-AV51))</f>
        <v/>
      </c>
    </row>
    <row r="52">
      <c r="A52" s="67" t="inlineStr">
        <is>
          <t>M47</t>
        </is>
      </c>
      <c r="B52" s="52" t="inlineStr">
        <is>
          <t>BKG-44</t>
        </is>
      </c>
      <c r="C52" s="52" t="inlineStr">
        <is>
          <t>Backdrop</t>
        </is>
      </c>
      <c r="D52" s="52" t="inlineStr">
        <is>
          <t>Pine crown</t>
        </is>
      </c>
      <c r="E52" s="61" t="inlineStr">
        <is>
          <t>Cone</t>
        </is>
      </c>
      <c r="F52" s="52" t="inlineStr">
        <is>
          <t>BKG-42</t>
        </is>
      </c>
      <c r="G52" s="68" t="n">
        <v>2.36097288</v>
      </c>
      <c r="H52" s="68" t="n">
        <v>2.36097288</v>
      </c>
      <c r="I52" s="68" t="n">
        <v>3.56740427</v>
      </c>
      <c r="J52" s="68" t="n">
        <v>-90</v>
      </c>
      <c r="K52" s="68" t="n">
        <v>30</v>
      </c>
      <c r="L52" s="68" t="n">
        <v>0</v>
      </c>
      <c r="M52" s="68" t="n">
        <v>0</v>
      </c>
      <c r="N52" s="68" t="n">
        <v>4.70248747</v>
      </c>
      <c r="O52" s="68" t="n">
        <v>0</v>
      </c>
      <c r="P52" s="69">
        <f>COS(RADIANS(K52))*COS(RADIANS(L52))+SIN(RADIANS(K52))*SIN(RADIANS(J52))*SIN(RADIANS(L52))</f>
        <v/>
      </c>
      <c r="Q52" s="69">
        <f>-COS(RADIANS(K52))*SIN(RADIANS(L52))+SIN(RADIANS(K52))*SIN(RADIANS(J52))*COS(RADIANS(L52))</f>
        <v/>
      </c>
      <c r="R52" s="69">
        <f>SIN(RADIANS(K52))*COS(RADIANS(J52))</f>
        <v/>
      </c>
      <c r="S52" s="69">
        <f>COS(RADIANS(J52))*SIN(RADIANS(L52))</f>
        <v/>
      </c>
      <c r="T52" s="69">
        <f>COS(RADIANS(J52))*COS(RADIANS(L52))</f>
        <v/>
      </c>
      <c r="U52" s="69">
        <f>-SIN(RADIANS(J52))</f>
        <v/>
      </c>
      <c r="V52" s="69">
        <f>-SIN(RADIANS(K52))*COS(RADIANS(L52))+COS(RADIANS(K52))*SIN(RADIANS(J52))*SIN(RADIANS(L52))</f>
        <v/>
      </c>
      <c r="W52" s="69">
        <f>SIN(RADIANS(K52))*SIN(RADIANS(L52))+COS(RADIANS(K52))*SIN(RADIANS(J52))*COS(RADIANS(L52))</f>
        <v/>
      </c>
      <c r="X52" s="69">
        <f>COS(RADIANS(K52))*COS(RADIANS(J52))</f>
        <v/>
      </c>
      <c r="Y52" s="69">
        <f>P52*G52</f>
        <v/>
      </c>
      <c r="Z52" s="69">
        <f>Q52*H52</f>
        <v/>
      </c>
      <c r="AA52" s="69">
        <f>R52*I52</f>
        <v/>
      </c>
      <c r="AB52" s="69">
        <f>M52</f>
        <v/>
      </c>
      <c r="AC52" s="69">
        <f>S52*G52</f>
        <v/>
      </c>
      <c r="AD52" s="69">
        <f>T52*H52</f>
        <v/>
      </c>
      <c r="AE52" s="69">
        <f>U52*I52</f>
        <v/>
      </c>
      <c r="AF52" s="69">
        <f>N52</f>
        <v/>
      </c>
      <c r="AG52" s="69">
        <f>V52*G52</f>
        <v/>
      </c>
      <c r="AH52" s="69">
        <f>W52*H52</f>
        <v/>
      </c>
      <c r="AI52" s="69">
        <f>X52*I52</f>
        <v/>
      </c>
      <c r="AJ52" s="69">
        <f>O52</f>
        <v/>
      </c>
      <c r="AK52" s="70" t="n">
        <v>2.04466248</v>
      </c>
      <c r="AL52" s="70" t="n">
        <v>-1.18048644</v>
      </c>
      <c r="AM52" s="70" t="n">
        <v>-7.7968096e-08</v>
      </c>
      <c r="AN52" s="70" t="n">
        <v>0</v>
      </c>
      <c r="AO52" s="70" t="n">
        <v>0</v>
      </c>
      <c r="AP52" s="70" t="n">
        <v>-1.03201401e-07</v>
      </c>
      <c r="AQ52" s="70" t="n">
        <v>3.56740427</v>
      </c>
      <c r="AR52" s="70" t="n">
        <v>4.70248747</v>
      </c>
      <c r="AS52" s="70" t="n">
        <v>-1.18048644</v>
      </c>
      <c r="AT52" s="70" t="n">
        <v>-2.04466248</v>
      </c>
      <c r="AU52" s="70" t="n">
        <v>-1.35044701e-07</v>
      </c>
      <c r="AV52" s="70" t="n">
        <v>0</v>
      </c>
      <c r="AW52" s="71">
        <f>MAX(ABS(Y52-AK52),ABS(Z52-AL52),ABS(AA52-AM52),ABS(AB52-AN52),ABS(AC52-AO52),ABS(AD52-AP52),ABS(AE52-AQ52),ABS(AF52-AR52),ABS(AG52-AS52),ABS(AH52-AT52),ABS(AI52-AU52),ABS(AJ52-AV52))</f>
        <v/>
      </c>
    </row>
    <row r="53">
      <c r="A53" s="67" t="inlineStr">
        <is>
          <t>M48</t>
        </is>
      </c>
      <c r="B53" s="52" t="inlineStr">
        <is>
          <t>BKG-45</t>
        </is>
      </c>
      <c r="C53" s="52" t="inlineStr">
        <is>
          <t>Backdrop</t>
        </is>
      </c>
      <c r="D53" s="52" t="inlineStr">
        <is>
          <t>Treeline pine</t>
        </is>
      </c>
      <c r="E53" s="53" t="inlineStr">
        <is>
          <t>Group</t>
        </is>
      </c>
      <c r="F53" s="52" t="inlineStr">
        <is>
          <t>BKG-23</t>
        </is>
      </c>
      <c r="G53" s="68" t="n">
        <v>1</v>
      </c>
      <c r="H53" s="68" t="n">
        <v>1</v>
      </c>
      <c r="I53" s="68" t="n">
        <v>1</v>
      </c>
      <c r="J53" s="68" t="n">
        <v>0</v>
      </c>
      <c r="K53" s="68" t="n">
        <v>307.628174</v>
      </c>
      <c r="L53" s="68" t="n">
        <v>0</v>
      </c>
      <c r="M53" s="68" t="n">
        <v>-6.64839315</v>
      </c>
      <c r="N53" s="68" t="n">
        <v>-0.350000024</v>
      </c>
      <c r="O53" s="68" t="n">
        <v>25.9358349</v>
      </c>
      <c r="P53" s="69">
        <f>COS(RADIANS(K53))*COS(RADIANS(L53))+SIN(RADIANS(K53))*SIN(RADIANS(J53))*SIN(RADIANS(L53))</f>
        <v/>
      </c>
      <c r="Q53" s="69">
        <f>-COS(RADIANS(K53))*SIN(RADIANS(L53))+SIN(RADIANS(K53))*SIN(RADIANS(J53))*COS(RADIANS(L53))</f>
        <v/>
      </c>
      <c r="R53" s="69">
        <f>SIN(RADIANS(K53))*COS(RADIANS(J53))</f>
        <v/>
      </c>
      <c r="S53" s="69">
        <f>COS(RADIANS(J53))*SIN(RADIANS(L53))</f>
        <v/>
      </c>
      <c r="T53" s="69">
        <f>COS(RADIANS(J53))*COS(RADIANS(L53))</f>
        <v/>
      </c>
      <c r="U53" s="69">
        <f>-SIN(RADIANS(J53))</f>
        <v/>
      </c>
      <c r="V53" s="69">
        <f>-SIN(RADIANS(K53))*COS(RADIANS(L53))+COS(RADIANS(K53))*SIN(RADIANS(J53))*SIN(RADIANS(L53))</f>
        <v/>
      </c>
      <c r="W53" s="69">
        <f>SIN(RADIANS(K53))*SIN(RADIANS(L53))+COS(RADIANS(K53))*SIN(RADIANS(J53))*COS(RADIANS(L53))</f>
        <v/>
      </c>
      <c r="X53" s="69">
        <f>COS(RADIANS(K53))*COS(RADIANS(J53))</f>
        <v/>
      </c>
      <c r="Y53" s="69">
        <f>P53*G53</f>
        <v/>
      </c>
      <c r="Z53" s="69">
        <f>Q53*H53</f>
        <v/>
      </c>
      <c r="AA53" s="69">
        <f>R53*I53</f>
        <v/>
      </c>
      <c r="AB53" s="69">
        <f>M53</f>
        <v/>
      </c>
      <c r="AC53" s="69">
        <f>S53*G53</f>
        <v/>
      </c>
      <c r="AD53" s="69">
        <f>T53*H53</f>
        <v/>
      </c>
      <c r="AE53" s="69">
        <f>U53*I53</f>
        <v/>
      </c>
      <c r="AF53" s="69">
        <f>N53</f>
        <v/>
      </c>
      <c r="AG53" s="69">
        <f>V53*G53</f>
        <v/>
      </c>
      <c r="AH53" s="69">
        <f>W53*H53</f>
        <v/>
      </c>
      <c r="AI53" s="69">
        <f>X53*I53</f>
        <v/>
      </c>
      <c r="AJ53" s="69">
        <f>O53</f>
        <v/>
      </c>
      <c r="AK53" s="70" t="n">
        <v>0.610534966</v>
      </c>
      <c r="AL53" s="70" t="n">
        <v>0</v>
      </c>
      <c r="AM53" s="70" t="n">
        <v>-0.7919892670000001</v>
      </c>
      <c r="AN53" s="70" t="n">
        <v>-6.64839315</v>
      </c>
      <c r="AO53" s="70" t="n">
        <v>0</v>
      </c>
      <c r="AP53" s="70" t="n">
        <v>1</v>
      </c>
      <c r="AQ53" s="70" t="n">
        <v>0</v>
      </c>
      <c r="AR53" s="70" t="n">
        <v>-0.350000024</v>
      </c>
      <c r="AS53" s="70" t="n">
        <v>0.7919892670000001</v>
      </c>
      <c r="AT53" s="70" t="n">
        <v>0</v>
      </c>
      <c r="AU53" s="70" t="n">
        <v>0.610534966</v>
      </c>
      <c r="AV53" s="70" t="n">
        <v>25.9358349</v>
      </c>
      <c r="AW53" s="71">
        <f>MAX(ABS(Y53-AK53),ABS(Z53-AL53),ABS(AA53-AM53),ABS(AB53-AN53),ABS(AC53-AO53),ABS(AD53-AP53),ABS(AE53-AQ53),ABS(AF53-AR53),ABS(AG53-AS53),ABS(AH53-AT53),ABS(AI53-AU53),ABS(AJ53-AV53))</f>
        <v/>
      </c>
    </row>
    <row r="54">
      <c r="A54" s="67" t="inlineStr">
        <is>
          <t>M49</t>
        </is>
      </c>
      <c r="B54" s="52" t="inlineStr">
        <is>
          <t>BKG-46</t>
        </is>
      </c>
      <c r="C54" s="52" t="inlineStr">
        <is>
          <t>Backdrop</t>
        </is>
      </c>
      <c r="D54" s="52" t="inlineStr">
        <is>
          <t>Pine crown</t>
        </is>
      </c>
      <c r="E54" s="61" t="inlineStr">
        <is>
          <t>Cone</t>
        </is>
      </c>
      <c r="F54" s="52" t="inlineStr">
        <is>
          <t>BKG-45</t>
        </is>
      </c>
      <c r="G54" s="68" t="n">
        <v>4.17884636</v>
      </c>
      <c r="H54" s="68" t="n">
        <v>4.17884636</v>
      </c>
      <c r="I54" s="68" t="n">
        <v>4.62658024</v>
      </c>
      <c r="J54" s="68" t="n">
        <v>-90</v>
      </c>
      <c r="K54" s="68" t="n">
        <v>0</v>
      </c>
      <c r="L54" s="68" t="n">
        <v>0</v>
      </c>
      <c r="M54" s="68" t="n">
        <v>0</v>
      </c>
      <c r="N54" s="68" t="n">
        <v>2.31329012</v>
      </c>
      <c r="O54" s="68" t="n">
        <v>0</v>
      </c>
      <c r="P54" s="69">
        <f>COS(RADIANS(K54))*COS(RADIANS(L54))+SIN(RADIANS(K54))*SIN(RADIANS(J54))*SIN(RADIANS(L54))</f>
        <v/>
      </c>
      <c r="Q54" s="69">
        <f>-COS(RADIANS(K54))*SIN(RADIANS(L54))+SIN(RADIANS(K54))*SIN(RADIANS(J54))*COS(RADIANS(L54))</f>
        <v/>
      </c>
      <c r="R54" s="69">
        <f>SIN(RADIANS(K54))*COS(RADIANS(J54))</f>
        <v/>
      </c>
      <c r="S54" s="69">
        <f>COS(RADIANS(J54))*SIN(RADIANS(L54))</f>
        <v/>
      </c>
      <c r="T54" s="69">
        <f>COS(RADIANS(J54))*COS(RADIANS(L54))</f>
        <v/>
      </c>
      <c r="U54" s="69">
        <f>-SIN(RADIANS(J54))</f>
        <v/>
      </c>
      <c r="V54" s="69">
        <f>-SIN(RADIANS(K54))*COS(RADIANS(L54))+COS(RADIANS(K54))*SIN(RADIANS(J54))*SIN(RADIANS(L54))</f>
        <v/>
      </c>
      <c r="W54" s="69">
        <f>SIN(RADIANS(K54))*SIN(RADIANS(L54))+COS(RADIANS(K54))*SIN(RADIANS(J54))*COS(RADIANS(L54))</f>
        <v/>
      </c>
      <c r="X54" s="69">
        <f>COS(RADIANS(K54))*COS(RADIANS(J54))</f>
        <v/>
      </c>
      <c r="Y54" s="69">
        <f>P54*G54</f>
        <v/>
      </c>
      <c r="Z54" s="69">
        <f>Q54*H54</f>
        <v/>
      </c>
      <c r="AA54" s="69">
        <f>R54*I54</f>
        <v/>
      </c>
      <c r="AB54" s="69">
        <f>M54</f>
        <v/>
      </c>
      <c r="AC54" s="69">
        <f>S54*G54</f>
        <v/>
      </c>
      <c r="AD54" s="69">
        <f>T54*H54</f>
        <v/>
      </c>
      <c r="AE54" s="69">
        <f>U54*I54</f>
        <v/>
      </c>
      <c r="AF54" s="69">
        <f>N54</f>
        <v/>
      </c>
      <c r="AG54" s="69">
        <f>V54*G54</f>
        <v/>
      </c>
      <c r="AH54" s="69">
        <f>W54*H54</f>
        <v/>
      </c>
      <c r="AI54" s="69">
        <f>X54*I54</f>
        <v/>
      </c>
      <c r="AJ54" s="69">
        <f>O54</f>
        <v/>
      </c>
      <c r="AK54" s="70" t="n">
        <v>4.17884636</v>
      </c>
      <c r="AL54" s="70" t="n">
        <v>0</v>
      </c>
      <c r="AM54" s="70" t="n">
        <v>0</v>
      </c>
      <c r="AN54" s="70" t="n">
        <v>0</v>
      </c>
      <c r="AO54" s="70" t="n">
        <v>0</v>
      </c>
      <c r="AP54" s="70" t="n">
        <v>-1.82663172e-07</v>
      </c>
      <c r="AQ54" s="70" t="n">
        <v>4.62658024</v>
      </c>
      <c r="AR54" s="70" t="n">
        <v>2.31329012</v>
      </c>
      <c r="AS54" s="70" t="n">
        <v>0</v>
      </c>
      <c r="AT54" s="70" t="n">
        <v>-4.17884636</v>
      </c>
      <c r="AU54" s="70" t="n">
        <v>-2.02234247e-07</v>
      </c>
      <c r="AV54" s="70" t="n">
        <v>0</v>
      </c>
      <c r="AW54" s="71">
        <f>MAX(ABS(Y54-AK54),ABS(Z54-AL54),ABS(AA54-AM54),ABS(AB54-AN54),ABS(AC54-AO54),ABS(AD54-AP54),ABS(AE54-AQ54),ABS(AF54-AR54),ABS(AG54-AS54),ABS(AH54-AT54),ABS(AI54-AU54),ABS(AJ54-AV54))</f>
        <v/>
      </c>
    </row>
    <row r="55">
      <c r="A55" s="67" t="inlineStr">
        <is>
          <t>M50</t>
        </is>
      </c>
      <c r="B55" s="52" t="inlineStr">
        <is>
          <t>BKG-47</t>
        </is>
      </c>
      <c r="C55" s="52" t="inlineStr">
        <is>
          <t>Backdrop</t>
        </is>
      </c>
      <c r="D55" s="52" t="inlineStr">
        <is>
          <t>Pine crown</t>
        </is>
      </c>
      <c r="E55" s="61" t="inlineStr">
        <is>
          <t>Cone</t>
        </is>
      </c>
      <c r="F55" s="52" t="inlineStr">
        <is>
          <t>BKG-45</t>
        </is>
      </c>
      <c r="G55" s="68" t="n">
        <v>2.71624994</v>
      </c>
      <c r="H55" s="68" t="n">
        <v>2.71624994</v>
      </c>
      <c r="I55" s="68" t="n">
        <v>4.10422421</v>
      </c>
      <c r="J55" s="68" t="n">
        <v>-90</v>
      </c>
      <c r="K55" s="68" t="n">
        <v>30</v>
      </c>
      <c r="L55" s="68" t="n">
        <v>0</v>
      </c>
      <c r="M55" s="68" t="n">
        <v>0</v>
      </c>
      <c r="N55" s="68" t="n">
        <v>5.41011381</v>
      </c>
      <c r="O55" s="68" t="n">
        <v>0</v>
      </c>
      <c r="P55" s="69">
        <f>COS(RADIANS(K55))*COS(RADIANS(L55))+SIN(RADIANS(K55))*SIN(RADIANS(J55))*SIN(RADIANS(L55))</f>
        <v/>
      </c>
      <c r="Q55" s="69">
        <f>-COS(RADIANS(K55))*SIN(RADIANS(L55))+SIN(RADIANS(K55))*SIN(RADIANS(J55))*COS(RADIANS(L55))</f>
        <v/>
      </c>
      <c r="R55" s="69">
        <f>SIN(RADIANS(K55))*COS(RADIANS(J55))</f>
        <v/>
      </c>
      <c r="S55" s="69">
        <f>COS(RADIANS(J55))*SIN(RADIANS(L55))</f>
        <v/>
      </c>
      <c r="T55" s="69">
        <f>COS(RADIANS(J55))*COS(RADIANS(L55))</f>
        <v/>
      </c>
      <c r="U55" s="69">
        <f>-SIN(RADIANS(J55))</f>
        <v/>
      </c>
      <c r="V55" s="69">
        <f>-SIN(RADIANS(K55))*COS(RADIANS(L55))+COS(RADIANS(K55))*SIN(RADIANS(J55))*SIN(RADIANS(L55))</f>
        <v/>
      </c>
      <c r="W55" s="69">
        <f>SIN(RADIANS(K55))*SIN(RADIANS(L55))+COS(RADIANS(K55))*SIN(RADIANS(J55))*COS(RADIANS(L55))</f>
        <v/>
      </c>
      <c r="X55" s="69">
        <f>COS(RADIANS(K55))*COS(RADIANS(J55))</f>
        <v/>
      </c>
      <c r="Y55" s="69">
        <f>P55*G55</f>
        <v/>
      </c>
      <c r="Z55" s="69">
        <f>Q55*H55</f>
        <v/>
      </c>
      <c r="AA55" s="69">
        <f>R55*I55</f>
        <v/>
      </c>
      <c r="AB55" s="69">
        <f>M55</f>
        <v/>
      </c>
      <c r="AC55" s="69">
        <f>S55*G55</f>
        <v/>
      </c>
      <c r="AD55" s="69">
        <f>T55*H55</f>
        <v/>
      </c>
      <c r="AE55" s="69">
        <f>U55*I55</f>
        <v/>
      </c>
      <c r="AF55" s="69">
        <f>N55</f>
        <v/>
      </c>
      <c r="AG55" s="69">
        <f>V55*G55</f>
        <v/>
      </c>
      <c r="AH55" s="69">
        <f>W55*H55</f>
        <v/>
      </c>
      <c r="AI55" s="69">
        <f>X55*I55</f>
        <v/>
      </c>
      <c r="AJ55" s="69">
        <f>O55</f>
        <v/>
      </c>
      <c r="AK55" s="70" t="n">
        <v>2.35234141</v>
      </c>
      <c r="AL55" s="70" t="n">
        <v>-1.35812497</v>
      </c>
      <c r="AM55" s="70" t="n">
        <v>-8.970067e-08</v>
      </c>
      <c r="AN55" s="70" t="n">
        <v>0</v>
      </c>
      <c r="AO55" s="70" t="n">
        <v>0</v>
      </c>
      <c r="AP55" s="70" t="n">
        <v>-1.18731059e-07</v>
      </c>
      <c r="AQ55" s="70" t="n">
        <v>4.10422421</v>
      </c>
      <c r="AR55" s="70" t="n">
        <v>5.41011381</v>
      </c>
      <c r="AS55" s="70" t="n">
        <v>-1.35812497</v>
      </c>
      <c r="AT55" s="70" t="n">
        <v>-2.35234141</v>
      </c>
      <c r="AU55" s="70" t="n">
        <v>-1.55366124e-07</v>
      </c>
      <c r="AV55" s="70" t="n">
        <v>0</v>
      </c>
      <c r="AW55" s="71">
        <f>MAX(ABS(Y55-AK55),ABS(Z55-AL55),ABS(AA55-AM55),ABS(AB55-AN55),ABS(AC55-AO55),ABS(AD55-AP55),ABS(AE55-AQ55),ABS(AF55-AR55),ABS(AG55-AS55),ABS(AH55-AT55),ABS(AI55-AU55),ABS(AJ55-AV55))</f>
        <v/>
      </c>
    </row>
    <row r="56">
      <c r="A56" s="67" t="inlineStr">
        <is>
          <t>M51</t>
        </is>
      </c>
      <c r="B56" s="52" t="inlineStr">
        <is>
          <t>BKG-48</t>
        </is>
      </c>
      <c r="C56" s="52" t="inlineStr">
        <is>
          <t>Backdrop</t>
        </is>
      </c>
      <c r="D56" s="52" t="inlineStr">
        <is>
          <t>Treeline pine</t>
        </is>
      </c>
      <c r="E56" s="53" t="inlineStr">
        <is>
          <t>Group</t>
        </is>
      </c>
      <c r="F56" s="52" t="inlineStr">
        <is>
          <t>BKG-23</t>
        </is>
      </c>
      <c r="G56" s="68" t="n">
        <v>1</v>
      </c>
      <c r="H56" s="68" t="n">
        <v>1</v>
      </c>
      <c r="I56" s="68" t="n">
        <v>1</v>
      </c>
      <c r="J56" s="68" t="n">
        <v>0</v>
      </c>
      <c r="K56" s="68" t="n">
        <v>225.60202</v>
      </c>
      <c r="L56" s="68" t="n">
        <v>0</v>
      </c>
      <c r="M56" s="68" t="n">
        <v>-14.5372248</v>
      </c>
      <c r="N56" s="68" t="n">
        <v>-0.350000024</v>
      </c>
      <c r="O56" s="68" t="n">
        <v>23.8297825</v>
      </c>
      <c r="P56" s="69">
        <f>COS(RADIANS(K56))*COS(RADIANS(L56))+SIN(RADIANS(K56))*SIN(RADIANS(J56))*SIN(RADIANS(L56))</f>
        <v/>
      </c>
      <c r="Q56" s="69">
        <f>-COS(RADIANS(K56))*SIN(RADIANS(L56))+SIN(RADIANS(K56))*SIN(RADIANS(J56))*COS(RADIANS(L56))</f>
        <v/>
      </c>
      <c r="R56" s="69">
        <f>SIN(RADIANS(K56))*COS(RADIANS(J56))</f>
        <v/>
      </c>
      <c r="S56" s="69">
        <f>COS(RADIANS(J56))*SIN(RADIANS(L56))</f>
        <v/>
      </c>
      <c r="T56" s="69">
        <f>COS(RADIANS(J56))*COS(RADIANS(L56))</f>
        <v/>
      </c>
      <c r="U56" s="69">
        <f>-SIN(RADIANS(J56))</f>
        <v/>
      </c>
      <c r="V56" s="69">
        <f>-SIN(RADIANS(K56))*COS(RADIANS(L56))+COS(RADIANS(K56))*SIN(RADIANS(J56))*SIN(RADIANS(L56))</f>
        <v/>
      </c>
      <c r="W56" s="69">
        <f>SIN(RADIANS(K56))*SIN(RADIANS(L56))+COS(RADIANS(K56))*SIN(RADIANS(J56))*COS(RADIANS(L56))</f>
        <v/>
      </c>
      <c r="X56" s="69">
        <f>COS(RADIANS(K56))*COS(RADIANS(J56))</f>
        <v/>
      </c>
      <c r="Y56" s="69">
        <f>P56*G56</f>
        <v/>
      </c>
      <c r="Z56" s="69">
        <f>Q56*H56</f>
        <v/>
      </c>
      <c r="AA56" s="69">
        <f>R56*I56</f>
        <v/>
      </c>
      <c r="AB56" s="69">
        <f>M56</f>
        <v/>
      </c>
      <c r="AC56" s="69">
        <f>S56*G56</f>
        <v/>
      </c>
      <c r="AD56" s="69">
        <f>T56*H56</f>
        <v/>
      </c>
      <c r="AE56" s="69">
        <f>U56*I56</f>
        <v/>
      </c>
      <c r="AF56" s="69">
        <f>N56</f>
        <v/>
      </c>
      <c r="AG56" s="69">
        <f>V56*G56</f>
        <v/>
      </c>
      <c r="AH56" s="69">
        <f>W56*H56</f>
        <v/>
      </c>
      <c r="AI56" s="69">
        <f>X56*I56</f>
        <v/>
      </c>
      <c r="AJ56" s="69">
        <f>O56</f>
        <v/>
      </c>
      <c r="AK56" s="70" t="n">
        <v>-0.699637949</v>
      </c>
      <c r="AL56" s="70" t="n">
        <v>0</v>
      </c>
      <c r="AM56" s="70" t="n">
        <v>-0.714497566</v>
      </c>
      <c r="AN56" s="70" t="n">
        <v>-14.5372248</v>
      </c>
      <c r="AO56" s="70" t="n">
        <v>0</v>
      </c>
      <c r="AP56" s="70" t="n">
        <v>1</v>
      </c>
      <c r="AQ56" s="70" t="n">
        <v>0</v>
      </c>
      <c r="AR56" s="70" t="n">
        <v>-0.350000024</v>
      </c>
      <c r="AS56" s="70" t="n">
        <v>0.714497566</v>
      </c>
      <c r="AT56" s="70" t="n">
        <v>0</v>
      </c>
      <c r="AU56" s="70" t="n">
        <v>-0.699637949</v>
      </c>
      <c r="AV56" s="70" t="n">
        <v>23.8297825</v>
      </c>
      <c r="AW56" s="71">
        <f>MAX(ABS(Y56-AK56),ABS(Z56-AL56),ABS(AA56-AM56),ABS(AB56-AN56),ABS(AC56-AO56),ABS(AD56-AP56),ABS(AE56-AQ56),ABS(AF56-AR56),ABS(AG56-AS56),ABS(AH56-AT56),ABS(AI56-AU56),ABS(AJ56-AV56))</f>
        <v/>
      </c>
    </row>
    <row r="57">
      <c r="A57" s="67" t="inlineStr">
        <is>
          <t>M52</t>
        </is>
      </c>
      <c r="B57" s="52" t="inlineStr">
        <is>
          <t>BKG-49</t>
        </is>
      </c>
      <c r="C57" s="52" t="inlineStr">
        <is>
          <t>Backdrop</t>
        </is>
      </c>
      <c r="D57" s="52" t="inlineStr">
        <is>
          <t>Pine crown</t>
        </is>
      </c>
      <c r="E57" s="61" t="inlineStr">
        <is>
          <t>Cone</t>
        </is>
      </c>
      <c r="F57" s="52" t="inlineStr">
        <is>
          <t>BKG-48</t>
        </is>
      </c>
      <c r="G57" s="68" t="n">
        <v>3.10729194</v>
      </c>
      <c r="H57" s="68" t="n">
        <v>3.10729194</v>
      </c>
      <c r="I57" s="68" t="n">
        <v>3.44021606</v>
      </c>
      <c r="J57" s="68" t="n">
        <v>-90</v>
      </c>
      <c r="K57" s="68" t="n">
        <v>0</v>
      </c>
      <c r="L57" s="68" t="n">
        <v>0</v>
      </c>
      <c r="M57" s="68" t="n">
        <v>0</v>
      </c>
      <c r="N57" s="68" t="n">
        <v>1.72010803</v>
      </c>
      <c r="O57" s="68" t="n">
        <v>0</v>
      </c>
      <c r="P57" s="69">
        <f>COS(RADIANS(K57))*COS(RADIANS(L57))+SIN(RADIANS(K57))*SIN(RADIANS(J57))*SIN(RADIANS(L57))</f>
        <v/>
      </c>
      <c r="Q57" s="69">
        <f>-COS(RADIANS(K57))*SIN(RADIANS(L57))+SIN(RADIANS(K57))*SIN(RADIANS(J57))*COS(RADIANS(L57))</f>
        <v/>
      </c>
      <c r="R57" s="69">
        <f>SIN(RADIANS(K57))*COS(RADIANS(J57))</f>
        <v/>
      </c>
      <c r="S57" s="69">
        <f>COS(RADIANS(J57))*SIN(RADIANS(L57))</f>
        <v/>
      </c>
      <c r="T57" s="69">
        <f>COS(RADIANS(J57))*COS(RADIANS(L57))</f>
        <v/>
      </c>
      <c r="U57" s="69">
        <f>-SIN(RADIANS(J57))</f>
        <v/>
      </c>
      <c r="V57" s="69">
        <f>-SIN(RADIANS(K57))*COS(RADIANS(L57))+COS(RADIANS(K57))*SIN(RADIANS(J57))*SIN(RADIANS(L57))</f>
        <v/>
      </c>
      <c r="W57" s="69">
        <f>SIN(RADIANS(K57))*SIN(RADIANS(L57))+COS(RADIANS(K57))*SIN(RADIANS(J57))*COS(RADIANS(L57))</f>
        <v/>
      </c>
      <c r="X57" s="69">
        <f>COS(RADIANS(K57))*COS(RADIANS(J57))</f>
        <v/>
      </c>
      <c r="Y57" s="69">
        <f>P57*G57</f>
        <v/>
      </c>
      <c r="Z57" s="69">
        <f>Q57*H57</f>
        <v/>
      </c>
      <c r="AA57" s="69">
        <f>R57*I57</f>
        <v/>
      </c>
      <c r="AB57" s="69">
        <f>M57</f>
        <v/>
      </c>
      <c r="AC57" s="69">
        <f>S57*G57</f>
        <v/>
      </c>
      <c r="AD57" s="69">
        <f>T57*H57</f>
        <v/>
      </c>
      <c r="AE57" s="69">
        <f>U57*I57</f>
        <v/>
      </c>
      <c r="AF57" s="69">
        <f>N57</f>
        <v/>
      </c>
      <c r="AG57" s="69">
        <f>V57*G57</f>
        <v/>
      </c>
      <c r="AH57" s="69">
        <f>W57*H57</f>
        <v/>
      </c>
      <c r="AI57" s="69">
        <f>X57*I57</f>
        <v/>
      </c>
      <c r="AJ57" s="69">
        <f>O57</f>
        <v/>
      </c>
      <c r="AK57" s="70" t="n">
        <v>3.10729194</v>
      </c>
      <c r="AL57" s="70" t="n">
        <v>0</v>
      </c>
      <c r="AM57" s="70" t="n">
        <v>0</v>
      </c>
      <c r="AN57" s="70" t="n">
        <v>0</v>
      </c>
      <c r="AO57" s="70" t="n">
        <v>0</v>
      </c>
      <c r="AP57" s="70" t="n">
        <v>-1.35824038e-07</v>
      </c>
      <c r="AQ57" s="70" t="n">
        <v>3.44021606</v>
      </c>
      <c r="AR57" s="70" t="n">
        <v>1.72010803</v>
      </c>
      <c r="AS57" s="70" t="n">
        <v>0</v>
      </c>
      <c r="AT57" s="70" t="n">
        <v>-3.10729194</v>
      </c>
      <c r="AU57" s="70" t="n">
        <v>-1.50376621e-07</v>
      </c>
      <c r="AV57" s="70" t="n">
        <v>0</v>
      </c>
      <c r="AW57" s="71">
        <f>MAX(ABS(Y57-AK57),ABS(Z57-AL57),ABS(AA57-AM57),ABS(AB57-AN57),ABS(AC57-AO57),ABS(AD57-AP57),ABS(AE57-AQ57),ABS(AF57-AR57),ABS(AG57-AS57),ABS(AH57-AT57),ABS(AI57-AU57),ABS(AJ57-AV57))</f>
        <v/>
      </c>
    </row>
    <row r="58">
      <c r="A58" s="67" t="inlineStr">
        <is>
          <t>M53</t>
        </is>
      </c>
      <c r="B58" s="52" t="inlineStr">
        <is>
          <t>BKG-50</t>
        </is>
      </c>
      <c r="C58" s="52" t="inlineStr">
        <is>
          <t>Backdrop</t>
        </is>
      </c>
      <c r="D58" s="52" t="inlineStr">
        <is>
          <t>Pine crown</t>
        </is>
      </c>
      <c r="E58" s="61" t="inlineStr">
        <is>
          <t>Cone</t>
        </is>
      </c>
      <c r="F58" s="52" t="inlineStr">
        <is>
          <t>BKG-48</t>
        </is>
      </c>
      <c r="G58" s="68" t="n">
        <v>2.01973963</v>
      </c>
      <c r="H58" s="68" t="n">
        <v>2.01973963</v>
      </c>
      <c r="I58" s="68" t="n">
        <v>3.05180454</v>
      </c>
      <c r="J58" s="68" t="n">
        <v>-90</v>
      </c>
      <c r="K58" s="68" t="n">
        <v>30</v>
      </c>
      <c r="L58" s="68" t="n">
        <v>0</v>
      </c>
      <c r="M58" s="68" t="n">
        <v>0</v>
      </c>
      <c r="N58" s="68" t="n">
        <v>4.02283335</v>
      </c>
      <c r="O58" s="68" t="n">
        <v>0</v>
      </c>
      <c r="P58" s="69">
        <f>COS(RADIANS(K58))*COS(RADIANS(L58))+SIN(RADIANS(K58))*SIN(RADIANS(J58))*SIN(RADIANS(L58))</f>
        <v/>
      </c>
      <c r="Q58" s="69">
        <f>-COS(RADIANS(K58))*SIN(RADIANS(L58))+SIN(RADIANS(K58))*SIN(RADIANS(J58))*COS(RADIANS(L58))</f>
        <v/>
      </c>
      <c r="R58" s="69">
        <f>SIN(RADIANS(K58))*COS(RADIANS(J58))</f>
        <v/>
      </c>
      <c r="S58" s="69">
        <f>COS(RADIANS(J58))*SIN(RADIANS(L58))</f>
        <v/>
      </c>
      <c r="T58" s="69">
        <f>COS(RADIANS(J58))*COS(RADIANS(L58))</f>
        <v/>
      </c>
      <c r="U58" s="69">
        <f>-SIN(RADIANS(J58))</f>
        <v/>
      </c>
      <c r="V58" s="69">
        <f>-SIN(RADIANS(K58))*COS(RADIANS(L58))+COS(RADIANS(K58))*SIN(RADIANS(J58))*SIN(RADIANS(L58))</f>
        <v/>
      </c>
      <c r="W58" s="69">
        <f>SIN(RADIANS(K58))*SIN(RADIANS(L58))+COS(RADIANS(K58))*SIN(RADIANS(J58))*COS(RADIANS(L58))</f>
        <v/>
      </c>
      <c r="X58" s="69">
        <f>COS(RADIANS(K58))*COS(RADIANS(J58))</f>
        <v/>
      </c>
      <c r="Y58" s="69">
        <f>P58*G58</f>
        <v/>
      </c>
      <c r="Z58" s="69">
        <f>Q58*H58</f>
        <v/>
      </c>
      <c r="AA58" s="69">
        <f>R58*I58</f>
        <v/>
      </c>
      <c r="AB58" s="69">
        <f>M58</f>
        <v/>
      </c>
      <c r="AC58" s="69">
        <f>S58*G58</f>
        <v/>
      </c>
      <c r="AD58" s="69">
        <f>T58*H58</f>
        <v/>
      </c>
      <c r="AE58" s="69">
        <f>U58*I58</f>
        <v/>
      </c>
      <c r="AF58" s="69">
        <f>N58</f>
        <v/>
      </c>
      <c r="AG58" s="69">
        <f>V58*G58</f>
        <v/>
      </c>
      <c r="AH58" s="69">
        <f>W58*H58</f>
        <v/>
      </c>
      <c r="AI58" s="69">
        <f>X58*I58</f>
        <v/>
      </c>
      <c r="AJ58" s="69">
        <f>O58</f>
        <v/>
      </c>
      <c r="AK58" s="70" t="n">
        <v>1.74914575</v>
      </c>
      <c r="AL58" s="70" t="n">
        <v>-1.00986981</v>
      </c>
      <c r="AM58" s="70" t="n">
        <v>-6.66993074e-08</v>
      </c>
      <c r="AN58" s="70" t="n">
        <v>0</v>
      </c>
      <c r="AO58" s="70" t="n">
        <v>0</v>
      </c>
      <c r="AP58" s="70" t="n">
        <v>-8.828562409999999e-08</v>
      </c>
      <c r="AQ58" s="70" t="n">
        <v>3.05180454</v>
      </c>
      <c r="AR58" s="70" t="n">
        <v>4.02283335</v>
      </c>
      <c r="AS58" s="70" t="n">
        <v>-1.00986981</v>
      </c>
      <c r="AT58" s="70" t="n">
        <v>-1.74914575</v>
      </c>
      <c r="AU58" s="70" t="n">
        <v>-1.15526589e-07</v>
      </c>
      <c r="AV58" s="70" t="n">
        <v>0</v>
      </c>
      <c r="AW58" s="71">
        <f>MAX(ABS(Y58-AK58),ABS(Z58-AL58),ABS(AA58-AM58),ABS(AB58-AN58),ABS(AC58-AO58),ABS(AD58-AP58),ABS(AE58-AQ58),ABS(AF58-AR58),ABS(AG58-AS58),ABS(AH58-AT58),ABS(AI58-AU58),ABS(AJ58-AV58))</f>
        <v/>
      </c>
    </row>
    <row r="59">
      <c r="A59" s="67" t="inlineStr">
        <is>
          <t>M54</t>
        </is>
      </c>
      <c r="B59" s="52" t="inlineStr">
        <is>
          <t>BKG-51</t>
        </is>
      </c>
      <c r="C59" s="52" t="inlineStr">
        <is>
          <t>Backdrop</t>
        </is>
      </c>
      <c r="D59" s="52" t="inlineStr">
        <is>
          <t>Treeline pine</t>
        </is>
      </c>
      <c r="E59" s="53" t="inlineStr">
        <is>
          <t>Group</t>
        </is>
      </c>
      <c r="F59" s="52" t="inlineStr">
        <is>
          <t>BKG-23</t>
        </is>
      </c>
      <c r="G59" s="68" t="n">
        <v>1</v>
      </c>
      <c r="H59" s="68" t="n">
        <v>1</v>
      </c>
      <c r="I59" s="68" t="n">
        <v>1</v>
      </c>
      <c r="J59" s="68" t="n">
        <v>0</v>
      </c>
      <c r="K59" s="68" t="n">
        <v>17.1629181</v>
      </c>
      <c r="L59" s="68" t="n">
        <v>0</v>
      </c>
      <c r="M59" s="68" t="n">
        <v>-19.7059383</v>
      </c>
      <c r="N59" s="68" t="n">
        <v>-0.350000024</v>
      </c>
      <c r="O59" s="68" t="n">
        <v>19.5636272</v>
      </c>
      <c r="P59" s="69">
        <f>COS(RADIANS(K59))*COS(RADIANS(L59))+SIN(RADIANS(K59))*SIN(RADIANS(J59))*SIN(RADIANS(L59))</f>
        <v/>
      </c>
      <c r="Q59" s="69">
        <f>-COS(RADIANS(K59))*SIN(RADIANS(L59))+SIN(RADIANS(K59))*SIN(RADIANS(J59))*COS(RADIANS(L59))</f>
        <v/>
      </c>
      <c r="R59" s="69">
        <f>SIN(RADIANS(K59))*COS(RADIANS(J59))</f>
        <v/>
      </c>
      <c r="S59" s="69">
        <f>COS(RADIANS(J59))*SIN(RADIANS(L59))</f>
        <v/>
      </c>
      <c r="T59" s="69">
        <f>COS(RADIANS(J59))*COS(RADIANS(L59))</f>
        <v/>
      </c>
      <c r="U59" s="69">
        <f>-SIN(RADIANS(J59))</f>
        <v/>
      </c>
      <c r="V59" s="69">
        <f>-SIN(RADIANS(K59))*COS(RADIANS(L59))+COS(RADIANS(K59))*SIN(RADIANS(J59))*SIN(RADIANS(L59))</f>
        <v/>
      </c>
      <c r="W59" s="69">
        <f>SIN(RADIANS(K59))*SIN(RADIANS(L59))+COS(RADIANS(K59))*SIN(RADIANS(J59))*COS(RADIANS(L59))</f>
        <v/>
      </c>
      <c r="X59" s="69">
        <f>COS(RADIANS(K59))*COS(RADIANS(J59))</f>
        <v/>
      </c>
      <c r="Y59" s="69">
        <f>P59*G59</f>
        <v/>
      </c>
      <c r="Z59" s="69">
        <f>Q59*H59</f>
        <v/>
      </c>
      <c r="AA59" s="69">
        <f>R59*I59</f>
        <v/>
      </c>
      <c r="AB59" s="69">
        <f>M59</f>
        <v/>
      </c>
      <c r="AC59" s="69">
        <f>S59*G59</f>
        <v/>
      </c>
      <c r="AD59" s="69">
        <f>T59*H59</f>
        <v/>
      </c>
      <c r="AE59" s="69">
        <f>U59*I59</f>
        <v/>
      </c>
      <c r="AF59" s="69">
        <f>N59</f>
        <v/>
      </c>
      <c r="AG59" s="69">
        <f>V59*G59</f>
        <v/>
      </c>
      <c r="AH59" s="69">
        <f>W59*H59</f>
        <v/>
      </c>
      <c r="AI59" s="69">
        <f>X59*I59</f>
        <v/>
      </c>
      <c r="AJ59" s="69">
        <f>O59</f>
        <v/>
      </c>
      <c r="AK59" s="70" t="n">
        <v>0.955469549</v>
      </c>
      <c r="AL59" s="70" t="n">
        <v>0</v>
      </c>
      <c r="AM59" s="70" t="n">
        <v>0.295089722</v>
      </c>
      <c r="AN59" s="70" t="n">
        <v>-19.7059383</v>
      </c>
      <c r="AO59" s="70" t="n">
        <v>0</v>
      </c>
      <c r="AP59" s="70" t="n">
        <v>1</v>
      </c>
      <c r="AQ59" s="70" t="n">
        <v>0</v>
      </c>
      <c r="AR59" s="70" t="n">
        <v>-0.350000024</v>
      </c>
      <c r="AS59" s="70" t="n">
        <v>-0.295089722</v>
      </c>
      <c r="AT59" s="70" t="n">
        <v>0</v>
      </c>
      <c r="AU59" s="70" t="n">
        <v>0.955469549</v>
      </c>
      <c r="AV59" s="70" t="n">
        <v>19.5636272</v>
      </c>
      <c r="AW59" s="71">
        <f>MAX(ABS(Y59-AK59),ABS(Z59-AL59),ABS(AA59-AM59),ABS(AB59-AN59),ABS(AC59-AO59),ABS(AD59-AP59),ABS(AE59-AQ59),ABS(AF59-AR59),ABS(AG59-AS59),ABS(AH59-AT59),ABS(AI59-AU59),ABS(AJ59-AV59))</f>
        <v/>
      </c>
    </row>
    <row r="60">
      <c r="A60" s="67" t="inlineStr">
        <is>
          <t>M55</t>
        </is>
      </c>
      <c r="B60" s="52" t="inlineStr">
        <is>
          <t>BKG-52</t>
        </is>
      </c>
      <c r="C60" s="52" t="inlineStr">
        <is>
          <t>Backdrop</t>
        </is>
      </c>
      <c r="D60" s="52" t="inlineStr">
        <is>
          <t>Pine crown</t>
        </is>
      </c>
      <c r="E60" s="61" t="inlineStr">
        <is>
          <t>Cone</t>
        </is>
      </c>
      <c r="F60" s="52" t="inlineStr">
        <is>
          <t>BKG-51</t>
        </is>
      </c>
      <c r="G60" s="68" t="n">
        <v>3.13151646</v>
      </c>
      <c r="H60" s="68" t="n">
        <v>3.13151646</v>
      </c>
      <c r="I60" s="68" t="n">
        <v>3.46703625</v>
      </c>
      <c r="J60" s="68" t="n">
        <v>-90</v>
      </c>
      <c r="K60" s="68" t="n">
        <v>0</v>
      </c>
      <c r="L60" s="68" t="n">
        <v>0</v>
      </c>
      <c r="M60" s="68" t="n">
        <v>0</v>
      </c>
      <c r="N60" s="68" t="n">
        <v>1.73351812</v>
      </c>
      <c r="O60" s="68" t="n">
        <v>0</v>
      </c>
      <c r="P60" s="69">
        <f>COS(RADIANS(K60))*COS(RADIANS(L60))+SIN(RADIANS(K60))*SIN(RADIANS(J60))*SIN(RADIANS(L60))</f>
        <v/>
      </c>
      <c r="Q60" s="69">
        <f>-COS(RADIANS(K60))*SIN(RADIANS(L60))+SIN(RADIANS(K60))*SIN(RADIANS(J60))*COS(RADIANS(L60))</f>
        <v/>
      </c>
      <c r="R60" s="69">
        <f>SIN(RADIANS(K60))*COS(RADIANS(J60))</f>
        <v/>
      </c>
      <c r="S60" s="69">
        <f>COS(RADIANS(J60))*SIN(RADIANS(L60))</f>
        <v/>
      </c>
      <c r="T60" s="69">
        <f>COS(RADIANS(J60))*COS(RADIANS(L60))</f>
        <v/>
      </c>
      <c r="U60" s="69">
        <f>-SIN(RADIANS(J60))</f>
        <v/>
      </c>
      <c r="V60" s="69">
        <f>-SIN(RADIANS(K60))*COS(RADIANS(L60))+COS(RADIANS(K60))*SIN(RADIANS(J60))*SIN(RADIANS(L60))</f>
        <v/>
      </c>
      <c r="W60" s="69">
        <f>SIN(RADIANS(K60))*SIN(RADIANS(L60))+COS(RADIANS(K60))*SIN(RADIANS(J60))*COS(RADIANS(L60))</f>
        <v/>
      </c>
      <c r="X60" s="69">
        <f>COS(RADIANS(K60))*COS(RADIANS(J60))</f>
        <v/>
      </c>
      <c r="Y60" s="69">
        <f>P60*G60</f>
        <v/>
      </c>
      <c r="Z60" s="69">
        <f>Q60*H60</f>
        <v/>
      </c>
      <c r="AA60" s="69">
        <f>R60*I60</f>
        <v/>
      </c>
      <c r="AB60" s="69">
        <f>M60</f>
        <v/>
      </c>
      <c r="AC60" s="69">
        <f>S60*G60</f>
        <v/>
      </c>
      <c r="AD60" s="69">
        <f>T60*H60</f>
        <v/>
      </c>
      <c r="AE60" s="69">
        <f>U60*I60</f>
        <v/>
      </c>
      <c r="AF60" s="69">
        <f>N60</f>
        <v/>
      </c>
      <c r="AG60" s="69">
        <f>V60*G60</f>
        <v/>
      </c>
      <c r="AH60" s="69">
        <f>W60*H60</f>
        <v/>
      </c>
      <c r="AI60" s="69">
        <f>X60*I60</f>
        <v/>
      </c>
      <c r="AJ60" s="69">
        <f>O60</f>
        <v/>
      </c>
      <c r="AK60" s="70" t="n">
        <v>3.13151646</v>
      </c>
      <c r="AL60" s="70" t="n">
        <v>0</v>
      </c>
      <c r="AM60" s="70" t="n">
        <v>0</v>
      </c>
      <c r="AN60" s="70" t="n">
        <v>0</v>
      </c>
      <c r="AO60" s="70" t="n">
        <v>0</v>
      </c>
      <c r="AP60" s="70" t="n">
        <v>-1.36882932e-07</v>
      </c>
      <c r="AQ60" s="70" t="n">
        <v>3.46703625</v>
      </c>
      <c r="AR60" s="70" t="n">
        <v>1.73351812</v>
      </c>
      <c r="AS60" s="70" t="n">
        <v>0</v>
      </c>
      <c r="AT60" s="70" t="n">
        <v>-3.13151646</v>
      </c>
      <c r="AU60" s="70" t="n">
        <v>-1.51548974e-07</v>
      </c>
      <c r="AV60" s="70" t="n">
        <v>0</v>
      </c>
      <c r="AW60" s="71">
        <f>MAX(ABS(Y60-AK60),ABS(Z60-AL60),ABS(AA60-AM60),ABS(AB60-AN60),ABS(AC60-AO60),ABS(AD60-AP60),ABS(AE60-AQ60),ABS(AF60-AR60),ABS(AG60-AS60),ABS(AH60-AT60),ABS(AI60-AU60),ABS(AJ60-AV60))</f>
        <v/>
      </c>
    </row>
    <row r="61">
      <c r="A61" s="67" t="inlineStr">
        <is>
          <t>M56</t>
        </is>
      </c>
      <c r="B61" s="52" t="inlineStr">
        <is>
          <t>BKG-53</t>
        </is>
      </c>
      <c r="C61" s="52" t="inlineStr">
        <is>
          <t>Backdrop</t>
        </is>
      </c>
      <c r="D61" s="52" t="inlineStr">
        <is>
          <t>Pine crown</t>
        </is>
      </c>
      <c r="E61" s="61" t="inlineStr">
        <is>
          <t>Cone</t>
        </is>
      </c>
      <c r="F61" s="52" t="inlineStr">
        <is>
          <t>BKG-51</t>
        </is>
      </c>
      <c r="G61" s="68" t="n">
        <v>2.03548551</v>
      </c>
      <c r="H61" s="68" t="n">
        <v>2.03548551</v>
      </c>
      <c r="I61" s="68" t="n">
        <v>3.07559657</v>
      </c>
      <c r="J61" s="68" t="n">
        <v>-90</v>
      </c>
      <c r="K61" s="68" t="n">
        <v>30</v>
      </c>
      <c r="L61" s="68" t="n">
        <v>0</v>
      </c>
      <c r="M61" s="68" t="n">
        <v>0</v>
      </c>
      <c r="N61" s="68" t="n">
        <v>4.05419588</v>
      </c>
      <c r="O61" s="68" t="n">
        <v>0</v>
      </c>
      <c r="P61" s="69">
        <f>COS(RADIANS(K61))*COS(RADIANS(L61))+SIN(RADIANS(K61))*SIN(RADIANS(J61))*SIN(RADIANS(L61))</f>
        <v/>
      </c>
      <c r="Q61" s="69">
        <f>-COS(RADIANS(K61))*SIN(RADIANS(L61))+SIN(RADIANS(K61))*SIN(RADIANS(J61))*COS(RADIANS(L61))</f>
        <v/>
      </c>
      <c r="R61" s="69">
        <f>SIN(RADIANS(K61))*COS(RADIANS(J61))</f>
        <v/>
      </c>
      <c r="S61" s="69">
        <f>COS(RADIANS(J61))*SIN(RADIANS(L61))</f>
        <v/>
      </c>
      <c r="T61" s="69">
        <f>COS(RADIANS(J61))*COS(RADIANS(L61))</f>
        <v/>
      </c>
      <c r="U61" s="69">
        <f>-SIN(RADIANS(J61))</f>
        <v/>
      </c>
      <c r="V61" s="69">
        <f>-SIN(RADIANS(K61))*COS(RADIANS(L61))+COS(RADIANS(K61))*SIN(RADIANS(J61))*SIN(RADIANS(L61))</f>
        <v/>
      </c>
      <c r="W61" s="69">
        <f>SIN(RADIANS(K61))*SIN(RADIANS(L61))+COS(RADIANS(K61))*SIN(RADIANS(J61))*COS(RADIANS(L61))</f>
        <v/>
      </c>
      <c r="X61" s="69">
        <f>COS(RADIANS(K61))*COS(RADIANS(J61))</f>
        <v/>
      </c>
      <c r="Y61" s="69">
        <f>P61*G61</f>
        <v/>
      </c>
      <c r="Z61" s="69">
        <f>Q61*H61</f>
        <v/>
      </c>
      <c r="AA61" s="69">
        <f>R61*I61</f>
        <v/>
      </c>
      <c r="AB61" s="69">
        <f>M61</f>
        <v/>
      </c>
      <c r="AC61" s="69">
        <f>S61*G61</f>
        <v/>
      </c>
      <c r="AD61" s="69">
        <f>T61*H61</f>
        <v/>
      </c>
      <c r="AE61" s="69">
        <f>U61*I61</f>
        <v/>
      </c>
      <c r="AF61" s="69">
        <f>N61</f>
        <v/>
      </c>
      <c r="AG61" s="69">
        <f>V61*G61</f>
        <v/>
      </c>
      <c r="AH61" s="69">
        <f>W61*H61</f>
        <v/>
      </c>
      <c r="AI61" s="69">
        <f>X61*I61</f>
        <v/>
      </c>
      <c r="AJ61" s="69">
        <f>O61</f>
        <v/>
      </c>
      <c r="AK61" s="70" t="n">
        <v>1.7627821</v>
      </c>
      <c r="AL61" s="70" t="n">
        <v>-1.01774275</v>
      </c>
      <c r="AM61" s="70" t="n">
        <v>-6.72192968e-08</v>
      </c>
      <c r="AN61" s="70" t="n">
        <v>0</v>
      </c>
      <c r="AO61" s="70" t="n">
        <v>0</v>
      </c>
      <c r="AP61" s="70" t="n">
        <v>-8.89738985e-08</v>
      </c>
      <c r="AQ61" s="70" t="n">
        <v>3.07559657</v>
      </c>
      <c r="AR61" s="70" t="n">
        <v>4.05419588</v>
      </c>
      <c r="AS61" s="70" t="n">
        <v>-1.01774275</v>
      </c>
      <c r="AT61" s="70" t="n">
        <v>-1.7627821</v>
      </c>
      <c r="AU61" s="70" t="n">
        <v>-1.16427238e-07</v>
      </c>
      <c r="AV61" s="70" t="n">
        <v>0</v>
      </c>
      <c r="AW61" s="71">
        <f>MAX(ABS(Y61-AK61),ABS(Z61-AL61),ABS(AA61-AM61),ABS(AB61-AN61),ABS(AC61-AO61),ABS(AD61-AP61),ABS(AE61-AQ61),ABS(AF61-AR61),ABS(AG61-AS61),ABS(AH61-AT61),ABS(AI61-AU61),ABS(AJ61-AV61))</f>
        <v/>
      </c>
    </row>
    <row r="62">
      <c r="A62" s="67" t="inlineStr">
        <is>
          <t>M57</t>
        </is>
      </c>
      <c r="B62" s="52" t="inlineStr">
        <is>
          <t>BKG-54</t>
        </is>
      </c>
      <c r="C62" s="52" t="inlineStr">
        <is>
          <t>Backdrop</t>
        </is>
      </c>
      <c r="D62" s="52" t="inlineStr">
        <is>
          <t>Treeline pine</t>
        </is>
      </c>
      <c r="E62" s="53" t="inlineStr">
        <is>
          <t>Group</t>
        </is>
      </c>
      <c r="F62" s="52" t="inlineStr">
        <is>
          <t>BKG-23</t>
        </is>
      </c>
      <c r="G62" s="68" t="n">
        <v>1</v>
      </c>
      <c r="H62" s="68" t="n">
        <v>1</v>
      </c>
      <c r="I62" s="68" t="n">
        <v>1</v>
      </c>
      <c r="J62" s="68" t="n">
        <v>0</v>
      </c>
      <c r="K62" s="68" t="n">
        <v>325.145752</v>
      </c>
      <c r="L62" s="68" t="n">
        <v>0</v>
      </c>
      <c r="M62" s="68" t="n">
        <v>-21.1746311</v>
      </c>
      <c r="N62" s="68" t="n">
        <v>-0.350000024</v>
      </c>
      <c r="O62" s="68" t="n">
        <v>17.2655697</v>
      </c>
      <c r="P62" s="69">
        <f>COS(RADIANS(K62))*COS(RADIANS(L62))+SIN(RADIANS(K62))*SIN(RADIANS(J62))*SIN(RADIANS(L62))</f>
        <v/>
      </c>
      <c r="Q62" s="69">
        <f>-COS(RADIANS(K62))*SIN(RADIANS(L62))+SIN(RADIANS(K62))*SIN(RADIANS(J62))*COS(RADIANS(L62))</f>
        <v/>
      </c>
      <c r="R62" s="69">
        <f>SIN(RADIANS(K62))*COS(RADIANS(J62))</f>
        <v/>
      </c>
      <c r="S62" s="69">
        <f>COS(RADIANS(J62))*SIN(RADIANS(L62))</f>
        <v/>
      </c>
      <c r="T62" s="69">
        <f>COS(RADIANS(J62))*COS(RADIANS(L62))</f>
        <v/>
      </c>
      <c r="U62" s="69">
        <f>-SIN(RADIANS(J62))</f>
        <v/>
      </c>
      <c r="V62" s="69">
        <f>-SIN(RADIANS(K62))*COS(RADIANS(L62))+COS(RADIANS(K62))*SIN(RADIANS(J62))*SIN(RADIANS(L62))</f>
        <v/>
      </c>
      <c r="W62" s="69">
        <f>SIN(RADIANS(K62))*SIN(RADIANS(L62))+COS(RADIANS(K62))*SIN(RADIANS(J62))*COS(RADIANS(L62))</f>
        <v/>
      </c>
      <c r="X62" s="69">
        <f>COS(RADIANS(K62))*COS(RADIANS(J62))</f>
        <v/>
      </c>
      <c r="Y62" s="69">
        <f>P62*G62</f>
        <v/>
      </c>
      <c r="Z62" s="69">
        <f>Q62*H62</f>
        <v/>
      </c>
      <c r="AA62" s="69">
        <f>R62*I62</f>
        <v/>
      </c>
      <c r="AB62" s="69">
        <f>M62</f>
        <v/>
      </c>
      <c r="AC62" s="69">
        <f>S62*G62</f>
        <v/>
      </c>
      <c r="AD62" s="69">
        <f>T62*H62</f>
        <v/>
      </c>
      <c r="AE62" s="69">
        <f>U62*I62</f>
        <v/>
      </c>
      <c r="AF62" s="69">
        <f>N62</f>
        <v/>
      </c>
      <c r="AG62" s="69">
        <f>V62*G62</f>
        <v/>
      </c>
      <c r="AH62" s="69">
        <f>W62*H62</f>
        <v/>
      </c>
      <c r="AI62" s="69">
        <f>X62*I62</f>
        <v/>
      </c>
      <c r="AJ62" s="69">
        <f>O62</f>
        <v/>
      </c>
      <c r="AK62" s="70" t="n">
        <v>0.820608437</v>
      </c>
      <c r="AL62" s="70" t="n">
        <v>0</v>
      </c>
      <c r="AM62" s="70" t="n">
        <v>-0.571490884</v>
      </c>
      <c r="AN62" s="70" t="n">
        <v>-21.1746311</v>
      </c>
      <c r="AO62" s="70" t="n">
        <v>0</v>
      </c>
      <c r="AP62" s="70" t="n">
        <v>1</v>
      </c>
      <c r="AQ62" s="70" t="n">
        <v>0</v>
      </c>
      <c r="AR62" s="70" t="n">
        <v>-0.350000024</v>
      </c>
      <c r="AS62" s="70" t="n">
        <v>0.571490884</v>
      </c>
      <c r="AT62" s="70" t="n">
        <v>0</v>
      </c>
      <c r="AU62" s="70" t="n">
        <v>0.820608437</v>
      </c>
      <c r="AV62" s="70" t="n">
        <v>17.2655697</v>
      </c>
      <c r="AW62" s="71">
        <f>MAX(ABS(Y62-AK62),ABS(Z62-AL62),ABS(AA62-AM62),ABS(AB62-AN62),ABS(AC62-AO62),ABS(AD62-AP62),ABS(AE62-AQ62),ABS(AF62-AR62),ABS(AG62-AS62),ABS(AH62-AT62),ABS(AI62-AU62),ABS(AJ62-AV62))</f>
        <v/>
      </c>
    </row>
    <row r="63">
      <c r="A63" s="67" t="inlineStr">
        <is>
          <t>M58</t>
        </is>
      </c>
      <c r="B63" s="52" t="inlineStr">
        <is>
          <t>BKG-55</t>
        </is>
      </c>
      <c r="C63" s="52" t="inlineStr">
        <is>
          <t>Backdrop</t>
        </is>
      </c>
      <c r="D63" s="52" t="inlineStr">
        <is>
          <t>Pine crown</t>
        </is>
      </c>
      <c r="E63" s="61" t="inlineStr">
        <is>
          <t>Cone</t>
        </is>
      </c>
      <c r="F63" s="52" t="inlineStr">
        <is>
          <t>BKG-54</t>
        </is>
      </c>
      <c r="G63" s="68" t="n">
        <v>3.32881165</v>
      </c>
      <c r="H63" s="68" t="n">
        <v>3.32881165</v>
      </c>
      <c r="I63" s="68" t="n">
        <v>3.68546987</v>
      </c>
      <c r="J63" s="68" t="n">
        <v>-90</v>
      </c>
      <c r="K63" s="68" t="n">
        <v>0</v>
      </c>
      <c r="L63" s="68" t="n">
        <v>0</v>
      </c>
      <c r="M63" s="68" t="n">
        <v>0</v>
      </c>
      <c r="N63" s="68" t="n">
        <v>1.84273493</v>
      </c>
      <c r="O63" s="68" t="n">
        <v>0</v>
      </c>
      <c r="P63" s="69">
        <f>COS(RADIANS(K63))*COS(RADIANS(L63))+SIN(RADIANS(K63))*SIN(RADIANS(J63))*SIN(RADIANS(L63))</f>
        <v/>
      </c>
      <c r="Q63" s="69">
        <f>-COS(RADIANS(K63))*SIN(RADIANS(L63))+SIN(RADIANS(K63))*SIN(RADIANS(J63))*COS(RADIANS(L63))</f>
        <v/>
      </c>
      <c r="R63" s="69">
        <f>SIN(RADIANS(K63))*COS(RADIANS(J63))</f>
        <v/>
      </c>
      <c r="S63" s="69">
        <f>COS(RADIANS(J63))*SIN(RADIANS(L63))</f>
        <v/>
      </c>
      <c r="T63" s="69">
        <f>COS(RADIANS(J63))*COS(RADIANS(L63))</f>
        <v/>
      </c>
      <c r="U63" s="69">
        <f>-SIN(RADIANS(J63))</f>
        <v/>
      </c>
      <c r="V63" s="69">
        <f>-SIN(RADIANS(K63))*COS(RADIANS(L63))+COS(RADIANS(K63))*SIN(RADIANS(J63))*SIN(RADIANS(L63))</f>
        <v/>
      </c>
      <c r="W63" s="69">
        <f>SIN(RADIANS(K63))*SIN(RADIANS(L63))+COS(RADIANS(K63))*SIN(RADIANS(J63))*COS(RADIANS(L63))</f>
        <v/>
      </c>
      <c r="X63" s="69">
        <f>COS(RADIANS(K63))*COS(RADIANS(J63))</f>
        <v/>
      </c>
      <c r="Y63" s="69">
        <f>P63*G63</f>
        <v/>
      </c>
      <c r="Z63" s="69">
        <f>Q63*H63</f>
        <v/>
      </c>
      <c r="AA63" s="69">
        <f>R63*I63</f>
        <v/>
      </c>
      <c r="AB63" s="69">
        <f>M63</f>
        <v/>
      </c>
      <c r="AC63" s="69">
        <f>S63*G63</f>
        <v/>
      </c>
      <c r="AD63" s="69">
        <f>T63*H63</f>
        <v/>
      </c>
      <c r="AE63" s="69">
        <f>U63*I63</f>
        <v/>
      </c>
      <c r="AF63" s="69">
        <f>N63</f>
        <v/>
      </c>
      <c r="AG63" s="69">
        <f>V63*G63</f>
        <v/>
      </c>
      <c r="AH63" s="69">
        <f>W63*H63</f>
        <v/>
      </c>
      <c r="AI63" s="69">
        <f>X63*I63</f>
        <v/>
      </c>
      <c r="AJ63" s="69">
        <f>O63</f>
        <v/>
      </c>
      <c r="AK63" s="70" t="n">
        <v>3.32881165</v>
      </c>
      <c r="AL63" s="70" t="n">
        <v>0</v>
      </c>
      <c r="AM63" s="70" t="n">
        <v>0</v>
      </c>
      <c r="AN63" s="70" t="n">
        <v>0</v>
      </c>
      <c r="AO63" s="70" t="n">
        <v>0</v>
      </c>
      <c r="AP63" s="70" t="n">
        <v>-1.45506974e-07</v>
      </c>
      <c r="AQ63" s="70" t="n">
        <v>3.68546987</v>
      </c>
      <c r="AR63" s="70" t="n">
        <v>1.84273493</v>
      </c>
      <c r="AS63" s="70" t="n">
        <v>0</v>
      </c>
      <c r="AT63" s="70" t="n">
        <v>-3.32881165</v>
      </c>
      <c r="AU63" s="70" t="n">
        <v>-1.61097006e-07</v>
      </c>
      <c r="AV63" s="70" t="n">
        <v>0</v>
      </c>
      <c r="AW63" s="71">
        <f>MAX(ABS(Y63-AK63),ABS(Z63-AL63),ABS(AA63-AM63),ABS(AB63-AN63),ABS(AC63-AO63),ABS(AD63-AP63),ABS(AE63-AQ63),ABS(AF63-AR63),ABS(AG63-AS63),ABS(AH63-AT63),ABS(AI63-AU63),ABS(AJ63-AV63))</f>
        <v/>
      </c>
    </row>
    <row r="64">
      <c r="A64" s="67" t="inlineStr">
        <is>
          <t>M59</t>
        </is>
      </c>
      <c r="B64" s="52" t="inlineStr">
        <is>
          <t>BKG-56</t>
        </is>
      </c>
      <c r="C64" s="52" t="inlineStr">
        <is>
          <t>Backdrop</t>
        </is>
      </c>
      <c r="D64" s="52" t="inlineStr">
        <is>
          <t>Pine crown</t>
        </is>
      </c>
      <c r="E64" s="61" t="inlineStr">
        <is>
          <t>Cone</t>
        </is>
      </c>
      <c r="F64" s="52" t="inlineStr">
        <is>
          <t>BKG-54</t>
        </is>
      </c>
      <c r="G64" s="68" t="n">
        <v>2.16372752</v>
      </c>
      <c r="H64" s="68" t="n">
        <v>2.16372752</v>
      </c>
      <c r="I64" s="68" t="n">
        <v>3.26936865</v>
      </c>
      <c r="J64" s="68" t="n">
        <v>-90</v>
      </c>
      <c r="K64" s="68" t="n">
        <v>30</v>
      </c>
      <c r="L64" s="68" t="n">
        <v>0</v>
      </c>
      <c r="M64" s="68" t="n">
        <v>0</v>
      </c>
      <c r="N64" s="68" t="n">
        <v>4.30962229</v>
      </c>
      <c r="O64" s="68" t="n">
        <v>0</v>
      </c>
      <c r="P64" s="69">
        <f>COS(RADIANS(K64))*COS(RADIANS(L64))+SIN(RADIANS(K64))*SIN(RADIANS(J64))*SIN(RADIANS(L64))</f>
        <v/>
      </c>
      <c r="Q64" s="69">
        <f>-COS(RADIANS(K64))*SIN(RADIANS(L64))+SIN(RADIANS(K64))*SIN(RADIANS(J64))*COS(RADIANS(L64))</f>
        <v/>
      </c>
      <c r="R64" s="69">
        <f>SIN(RADIANS(K64))*COS(RADIANS(J64))</f>
        <v/>
      </c>
      <c r="S64" s="69">
        <f>COS(RADIANS(J64))*SIN(RADIANS(L64))</f>
        <v/>
      </c>
      <c r="T64" s="69">
        <f>COS(RADIANS(J64))*COS(RADIANS(L64))</f>
        <v/>
      </c>
      <c r="U64" s="69">
        <f>-SIN(RADIANS(J64))</f>
        <v/>
      </c>
      <c r="V64" s="69">
        <f>-SIN(RADIANS(K64))*COS(RADIANS(L64))+COS(RADIANS(K64))*SIN(RADIANS(J64))*SIN(RADIANS(L64))</f>
        <v/>
      </c>
      <c r="W64" s="69">
        <f>SIN(RADIANS(K64))*SIN(RADIANS(L64))+COS(RADIANS(K64))*SIN(RADIANS(J64))*COS(RADIANS(L64))</f>
        <v/>
      </c>
      <c r="X64" s="69">
        <f>COS(RADIANS(K64))*COS(RADIANS(J64))</f>
        <v/>
      </c>
      <c r="Y64" s="69">
        <f>P64*G64</f>
        <v/>
      </c>
      <c r="Z64" s="69">
        <f>Q64*H64</f>
        <v/>
      </c>
      <c r="AA64" s="69">
        <f>R64*I64</f>
        <v/>
      </c>
      <c r="AB64" s="69">
        <f>M64</f>
        <v/>
      </c>
      <c r="AC64" s="69">
        <f>S64*G64</f>
        <v/>
      </c>
      <c r="AD64" s="69">
        <f>T64*H64</f>
        <v/>
      </c>
      <c r="AE64" s="69">
        <f>U64*I64</f>
        <v/>
      </c>
      <c r="AF64" s="69">
        <f>N64</f>
        <v/>
      </c>
      <c r="AG64" s="69">
        <f>V64*G64</f>
        <v/>
      </c>
      <c r="AH64" s="69">
        <f>W64*H64</f>
        <v/>
      </c>
      <c r="AI64" s="69">
        <f>X64*I64</f>
        <v/>
      </c>
      <c r="AJ64" s="69">
        <f>O64</f>
        <v/>
      </c>
      <c r="AK64" s="70" t="n">
        <v>1.87384295</v>
      </c>
      <c r="AL64" s="70" t="n">
        <v>-1.08186376</v>
      </c>
      <c r="AM64" s="70" t="n">
        <v>-7.14543233e-08</v>
      </c>
      <c r="AN64" s="70" t="n">
        <v>0</v>
      </c>
      <c r="AO64" s="70" t="n">
        <v>0</v>
      </c>
      <c r="AP64" s="70" t="n">
        <v>-9.457953350000001e-08</v>
      </c>
      <c r="AQ64" s="70" t="n">
        <v>3.26936865</v>
      </c>
      <c r="AR64" s="70" t="n">
        <v>4.30962229</v>
      </c>
      <c r="AS64" s="70" t="n">
        <v>-1.08186376</v>
      </c>
      <c r="AT64" s="70" t="n">
        <v>-1.87384295</v>
      </c>
      <c r="AU64" s="70" t="n">
        <v>-1.23762518e-07</v>
      </c>
      <c r="AV64" s="70" t="n">
        <v>0</v>
      </c>
      <c r="AW64" s="71">
        <f>MAX(ABS(Y64-AK64),ABS(Z64-AL64),ABS(AA64-AM64),ABS(AB64-AN64),ABS(AC64-AO64),ABS(AD64-AP64),ABS(AE64-AQ64),ABS(AF64-AR64),ABS(AG64-AS64),ABS(AH64-AT64),ABS(AI64-AU64),ABS(AJ64-AV64))</f>
        <v/>
      </c>
    </row>
    <row r="65">
      <c r="A65" s="67" t="inlineStr">
        <is>
          <t>M60</t>
        </is>
      </c>
      <c r="B65" s="52" t="inlineStr">
        <is>
          <t>BKG-57</t>
        </is>
      </c>
      <c r="C65" s="52" t="inlineStr">
        <is>
          <t>Backdrop</t>
        </is>
      </c>
      <c r="D65" s="52" t="inlineStr">
        <is>
          <t>Treeline pine</t>
        </is>
      </c>
      <c r="E65" s="53" t="inlineStr">
        <is>
          <t>Group</t>
        </is>
      </c>
      <c r="F65" s="52" t="inlineStr">
        <is>
          <t>BKG-23</t>
        </is>
      </c>
      <c r="G65" s="68" t="n">
        <v>1</v>
      </c>
      <c r="H65" s="68" t="n">
        <v>1</v>
      </c>
      <c r="I65" s="68" t="n">
        <v>1</v>
      </c>
      <c r="J65" s="68" t="n">
        <v>0</v>
      </c>
      <c r="K65" s="68" t="n">
        <v>303.728271</v>
      </c>
      <c r="L65" s="68" t="n">
        <v>0</v>
      </c>
      <c r="M65" s="68" t="n">
        <v>-25.3820496</v>
      </c>
      <c r="N65" s="68" t="n">
        <v>-0.350000024</v>
      </c>
      <c r="O65" s="68" t="n">
        <v>12.0207176</v>
      </c>
      <c r="P65" s="69">
        <f>COS(RADIANS(K65))*COS(RADIANS(L65))+SIN(RADIANS(K65))*SIN(RADIANS(J65))*SIN(RADIANS(L65))</f>
        <v/>
      </c>
      <c r="Q65" s="69">
        <f>-COS(RADIANS(K65))*SIN(RADIANS(L65))+SIN(RADIANS(K65))*SIN(RADIANS(J65))*COS(RADIANS(L65))</f>
        <v/>
      </c>
      <c r="R65" s="69">
        <f>SIN(RADIANS(K65))*COS(RADIANS(J65))</f>
        <v/>
      </c>
      <c r="S65" s="69">
        <f>COS(RADIANS(J65))*SIN(RADIANS(L65))</f>
        <v/>
      </c>
      <c r="T65" s="69">
        <f>COS(RADIANS(J65))*COS(RADIANS(L65))</f>
        <v/>
      </c>
      <c r="U65" s="69">
        <f>-SIN(RADIANS(J65))</f>
        <v/>
      </c>
      <c r="V65" s="69">
        <f>-SIN(RADIANS(K65))*COS(RADIANS(L65))+COS(RADIANS(K65))*SIN(RADIANS(J65))*SIN(RADIANS(L65))</f>
        <v/>
      </c>
      <c r="W65" s="69">
        <f>SIN(RADIANS(K65))*SIN(RADIANS(L65))+COS(RADIANS(K65))*SIN(RADIANS(J65))*COS(RADIANS(L65))</f>
        <v/>
      </c>
      <c r="X65" s="69">
        <f>COS(RADIANS(K65))*COS(RADIANS(J65))</f>
        <v/>
      </c>
      <c r="Y65" s="69">
        <f>P65*G65</f>
        <v/>
      </c>
      <c r="Z65" s="69">
        <f>Q65*H65</f>
        <v/>
      </c>
      <c r="AA65" s="69">
        <f>R65*I65</f>
        <v/>
      </c>
      <c r="AB65" s="69">
        <f>M65</f>
        <v/>
      </c>
      <c r="AC65" s="69">
        <f>S65*G65</f>
        <v/>
      </c>
      <c r="AD65" s="69">
        <f>T65*H65</f>
        <v/>
      </c>
      <c r="AE65" s="69">
        <f>U65*I65</f>
        <v/>
      </c>
      <c r="AF65" s="69">
        <f>N65</f>
        <v/>
      </c>
      <c r="AG65" s="69">
        <f>V65*G65</f>
        <v/>
      </c>
      <c r="AH65" s="69">
        <f>W65*H65</f>
        <v/>
      </c>
      <c r="AI65" s="69">
        <f>X65*I65</f>
        <v/>
      </c>
      <c r="AJ65" s="69">
        <f>O65</f>
        <v/>
      </c>
      <c r="AK65" s="70" t="n">
        <v>0.555255234</v>
      </c>
      <c r="AL65" s="70" t="n">
        <v>0</v>
      </c>
      <c r="AM65" s="70" t="n">
        <v>-0.83168</v>
      </c>
      <c r="AN65" s="70" t="n">
        <v>-25.3820496</v>
      </c>
      <c r="AO65" s="70" t="n">
        <v>0</v>
      </c>
      <c r="AP65" s="70" t="n">
        <v>1</v>
      </c>
      <c r="AQ65" s="70" t="n">
        <v>0</v>
      </c>
      <c r="AR65" s="70" t="n">
        <v>-0.350000024</v>
      </c>
      <c r="AS65" s="70" t="n">
        <v>0.83168</v>
      </c>
      <c r="AT65" s="70" t="n">
        <v>0</v>
      </c>
      <c r="AU65" s="70" t="n">
        <v>0.555255234</v>
      </c>
      <c r="AV65" s="70" t="n">
        <v>12.0207176</v>
      </c>
      <c r="AW65" s="71">
        <f>MAX(ABS(Y65-AK65),ABS(Z65-AL65),ABS(AA65-AM65),ABS(AB65-AN65),ABS(AC65-AO65),ABS(AD65-AP65),ABS(AE65-AQ65),ABS(AF65-AR65),ABS(AG65-AS65),ABS(AH65-AT65),ABS(AI65-AU65),ABS(AJ65-AV65))</f>
        <v/>
      </c>
    </row>
    <row r="66">
      <c r="A66" s="67" t="inlineStr">
        <is>
          <t>M61</t>
        </is>
      </c>
      <c r="B66" s="52" t="inlineStr">
        <is>
          <t>BKG-58</t>
        </is>
      </c>
      <c r="C66" s="52" t="inlineStr">
        <is>
          <t>Backdrop</t>
        </is>
      </c>
      <c r="D66" s="52" t="inlineStr">
        <is>
          <t>Pine crown</t>
        </is>
      </c>
      <c r="E66" s="61" t="inlineStr">
        <is>
          <t>Cone</t>
        </is>
      </c>
      <c r="F66" s="52" t="inlineStr">
        <is>
          <t>BKG-57</t>
        </is>
      </c>
      <c r="G66" s="68" t="n">
        <v>3.65377378</v>
      </c>
      <c r="H66" s="68" t="n">
        <v>3.65377378</v>
      </c>
      <c r="I66" s="68" t="n">
        <v>4.04524946</v>
      </c>
      <c r="J66" s="68" t="n">
        <v>-90</v>
      </c>
      <c r="K66" s="68" t="n">
        <v>0</v>
      </c>
      <c r="L66" s="68" t="n">
        <v>0</v>
      </c>
      <c r="M66" s="68" t="n">
        <v>0</v>
      </c>
      <c r="N66" s="68" t="n">
        <v>2.02262473</v>
      </c>
      <c r="O66" s="68" t="n">
        <v>0</v>
      </c>
      <c r="P66" s="69">
        <f>COS(RADIANS(K66))*COS(RADIANS(L66))+SIN(RADIANS(K66))*SIN(RADIANS(J66))*SIN(RADIANS(L66))</f>
        <v/>
      </c>
      <c r="Q66" s="69">
        <f>-COS(RADIANS(K66))*SIN(RADIANS(L66))+SIN(RADIANS(K66))*SIN(RADIANS(J66))*COS(RADIANS(L66))</f>
        <v/>
      </c>
      <c r="R66" s="69">
        <f>SIN(RADIANS(K66))*COS(RADIANS(J66))</f>
        <v/>
      </c>
      <c r="S66" s="69">
        <f>COS(RADIANS(J66))*SIN(RADIANS(L66))</f>
        <v/>
      </c>
      <c r="T66" s="69">
        <f>COS(RADIANS(J66))*COS(RADIANS(L66))</f>
        <v/>
      </c>
      <c r="U66" s="69">
        <f>-SIN(RADIANS(J66))</f>
        <v/>
      </c>
      <c r="V66" s="69">
        <f>-SIN(RADIANS(K66))*COS(RADIANS(L66))+COS(RADIANS(K66))*SIN(RADIANS(J66))*SIN(RADIANS(L66))</f>
        <v/>
      </c>
      <c r="W66" s="69">
        <f>SIN(RADIANS(K66))*SIN(RADIANS(L66))+COS(RADIANS(K66))*SIN(RADIANS(J66))*COS(RADIANS(L66))</f>
        <v/>
      </c>
      <c r="X66" s="69">
        <f>COS(RADIANS(K66))*COS(RADIANS(J66))</f>
        <v/>
      </c>
      <c r="Y66" s="69">
        <f>P66*G66</f>
        <v/>
      </c>
      <c r="Z66" s="69">
        <f>Q66*H66</f>
        <v/>
      </c>
      <c r="AA66" s="69">
        <f>R66*I66</f>
        <v/>
      </c>
      <c r="AB66" s="69">
        <f>M66</f>
        <v/>
      </c>
      <c r="AC66" s="69">
        <f>S66*G66</f>
        <v/>
      </c>
      <c r="AD66" s="69">
        <f>T66*H66</f>
        <v/>
      </c>
      <c r="AE66" s="69">
        <f>U66*I66</f>
        <v/>
      </c>
      <c r="AF66" s="69">
        <f>N66</f>
        <v/>
      </c>
      <c r="AG66" s="69">
        <f>V66*G66</f>
        <v/>
      </c>
      <c r="AH66" s="69">
        <f>W66*H66</f>
        <v/>
      </c>
      <c r="AI66" s="69">
        <f>X66*I66</f>
        <v/>
      </c>
      <c r="AJ66" s="69">
        <f>O66</f>
        <v/>
      </c>
      <c r="AK66" s="70" t="n">
        <v>3.65377378</v>
      </c>
      <c r="AL66" s="70" t="n">
        <v>0</v>
      </c>
      <c r="AM66" s="70" t="n">
        <v>0</v>
      </c>
      <c r="AN66" s="70" t="n">
        <v>0</v>
      </c>
      <c r="AO66" s="70" t="n">
        <v>0</v>
      </c>
      <c r="AP66" s="70" t="n">
        <v>-1.59711519e-07</v>
      </c>
      <c r="AQ66" s="70" t="n">
        <v>4.04524946</v>
      </c>
      <c r="AR66" s="70" t="n">
        <v>2.02262473</v>
      </c>
      <c r="AS66" s="70" t="n">
        <v>0</v>
      </c>
      <c r="AT66" s="70" t="n">
        <v>-3.65377378</v>
      </c>
      <c r="AU66" s="70" t="n">
        <v>-1.76823477e-07</v>
      </c>
      <c r="AV66" s="70" t="n">
        <v>0</v>
      </c>
      <c r="AW66" s="71">
        <f>MAX(ABS(Y66-AK66),ABS(Z66-AL66),ABS(AA66-AM66),ABS(AB66-AN66),ABS(AC66-AO66),ABS(AD66-AP66),ABS(AE66-AQ66),ABS(AF66-AR66),ABS(AG66-AS66),ABS(AH66-AT66),ABS(AI66-AU66),ABS(AJ66-AV66))</f>
        <v/>
      </c>
    </row>
    <row r="67">
      <c r="A67" s="67" t="inlineStr">
        <is>
          <t>M62</t>
        </is>
      </c>
      <c r="B67" s="52" t="inlineStr">
        <is>
          <t>BKG-59</t>
        </is>
      </c>
      <c r="C67" s="52" t="inlineStr">
        <is>
          <t>Backdrop</t>
        </is>
      </c>
      <c r="D67" s="52" t="inlineStr">
        <is>
          <t>Pine crown</t>
        </is>
      </c>
      <c r="E67" s="61" t="inlineStr">
        <is>
          <t>Cone</t>
        </is>
      </c>
      <c r="F67" s="52" t="inlineStr">
        <is>
          <t>BKG-57</t>
        </is>
      </c>
      <c r="G67" s="68" t="n">
        <v>2.37495279</v>
      </c>
      <c r="H67" s="68" t="n">
        <v>2.37495279</v>
      </c>
      <c r="I67" s="68" t="n">
        <v>3.58852792</v>
      </c>
      <c r="J67" s="68" t="n">
        <v>-90</v>
      </c>
      <c r="K67" s="68" t="n">
        <v>30</v>
      </c>
      <c r="L67" s="68" t="n">
        <v>0</v>
      </c>
      <c r="M67" s="68" t="n">
        <v>0</v>
      </c>
      <c r="N67" s="68" t="n">
        <v>4.73033237</v>
      </c>
      <c r="O67" s="68" t="n">
        <v>0</v>
      </c>
      <c r="P67" s="69">
        <f>COS(RADIANS(K67))*COS(RADIANS(L67))+SIN(RADIANS(K67))*SIN(RADIANS(J67))*SIN(RADIANS(L67))</f>
        <v/>
      </c>
      <c r="Q67" s="69">
        <f>-COS(RADIANS(K67))*SIN(RADIANS(L67))+SIN(RADIANS(K67))*SIN(RADIANS(J67))*COS(RADIANS(L67))</f>
        <v/>
      </c>
      <c r="R67" s="69">
        <f>SIN(RADIANS(K67))*COS(RADIANS(J67))</f>
        <v/>
      </c>
      <c r="S67" s="69">
        <f>COS(RADIANS(J67))*SIN(RADIANS(L67))</f>
        <v/>
      </c>
      <c r="T67" s="69">
        <f>COS(RADIANS(J67))*COS(RADIANS(L67))</f>
        <v/>
      </c>
      <c r="U67" s="69">
        <f>-SIN(RADIANS(J67))</f>
        <v/>
      </c>
      <c r="V67" s="69">
        <f>-SIN(RADIANS(K67))*COS(RADIANS(L67))+COS(RADIANS(K67))*SIN(RADIANS(J67))*SIN(RADIANS(L67))</f>
        <v/>
      </c>
      <c r="W67" s="69">
        <f>SIN(RADIANS(K67))*SIN(RADIANS(L67))+COS(RADIANS(K67))*SIN(RADIANS(J67))*COS(RADIANS(L67))</f>
        <v/>
      </c>
      <c r="X67" s="69">
        <f>COS(RADIANS(K67))*COS(RADIANS(J67))</f>
        <v/>
      </c>
      <c r="Y67" s="69">
        <f>P67*G67</f>
        <v/>
      </c>
      <c r="Z67" s="69">
        <f>Q67*H67</f>
        <v/>
      </c>
      <c r="AA67" s="69">
        <f>R67*I67</f>
        <v/>
      </c>
      <c r="AB67" s="69">
        <f>M67</f>
        <v/>
      </c>
      <c r="AC67" s="69">
        <f>S67*G67</f>
        <v/>
      </c>
      <c r="AD67" s="69">
        <f>T67*H67</f>
        <v/>
      </c>
      <c r="AE67" s="69">
        <f>U67*I67</f>
        <v/>
      </c>
      <c r="AF67" s="69">
        <f>N67</f>
        <v/>
      </c>
      <c r="AG67" s="69">
        <f>V67*G67</f>
        <v/>
      </c>
      <c r="AH67" s="69">
        <f>W67*H67</f>
        <v/>
      </c>
      <c r="AI67" s="69">
        <f>X67*I67</f>
        <v/>
      </c>
      <c r="AJ67" s="69">
        <f>O67</f>
        <v/>
      </c>
      <c r="AK67" s="70" t="n">
        <v>2.05676937</v>
      </c>
      <c r="AL67" s="70" t="n">
        <v>-1.1874764</v>
      </c>
      <c r="AM67" s="70" t="n">
        <v>-7.842977110000001e-08</v>
      </c>
      <c r="AN67" s="70" t="n">
        <v>0</v>
      </c>
      <c r="AO67" s="70" t="n">
        <v>0</v>
      </c>
      <c r="AP67" s="70" t="n">
        <v>-1.03812482e-07</v>
      </c>
      <c r="AQ67" s="70" t="n">
        <v>3.58852792</v>
      </c>
      <c r="AR67" s="70" t="n">
        <v>4.73033237</v>
      </c>
      <c r="AS67" s="70" t="n">
        <v>-1.1874764</v>
      </c>
      <c r="AT67" s="70" t="n">
        <v>-2.05676937</v>
      </c>
      <c r="AU67" s="70" t="n">
        <v>-1.35844346e-07</v>
      </c>
      <c r="AV67" s="70" t="n">
        <v>0</v>
      </c>
      <c r="AW67" s="71">
        <f>MAX(ABS(Y67-AK67),ABS(Z67-AL67),ABS(AA67-AM67),ABS(AB67-AN67),ABS(AC67-AO67),ABS(AD67-AP67),ABS(AE67-AQ67),ABS(AF67-AR67),ABS(AG67-AS67),ABS(AH67-AT67),ABS(AI67-AU67),ABS(AJ67-AV67))</f>
        <v/>
      </c>
    </row>
    <row r="68">
      <c r="A68" s="67" t="inlineStr">
        <is>
          <t>M63</t>
        </is>
      </c>
      <c r="B68" s="52" t="inlineStr">
        <is>
          <t>BKG-60</t>
        </is>
      </c>
      <c r="C68" s="52" t="inlineStr">
        <is>
          <t>Backdrop</t>
        </is>
      </c>
      <c r="D68" s="52" t="inlineStr">
        <is>
          <t>Treeline pine</t>
        </is>
      </c>
      <c r="E68" s="53" t="inlineStr">
        <is>
          <t>Group</t>
        </is>
      </c>
      <c r="F68" s="52" t="inlineStr">
        <is>
          <t>BKG-23</t>
        </is>
      </c>
      <c r="G68" s="68" t="n">
        <v>1</v>
      </c>
      <c r="H68" s="68" t="n">
        <v>1</v>
      </c>
      <c r="I68" s="68" t="n">
        <v>1</v>
      </c>
      <c r="J68" s="68" t="n">
        <v>0</v>
      </c>
      <c r="K68" s="68" t="n">
        <v>157.08606</v>
      </c>
      <c r="L68" s="68" t="n">
        <v>0</v>
      </c>
      <c r="M68" s="68" t="n">
        <v>-26.3162689</v>
      </c>
      <c r="N68" s="68" t="n">
        <v>-0.350000024</v>
      </c>
      <c r="O68" s="68" t="n">
        <v>4.11900187</v>
      </c>
      <c r="P68" s="69">
        <f>COS(RADIANS(K68))*COS(RADIANS(L68))+SIN(RADIANS(K68))*SIN(RADIANS(J68))*SIN(RADIANS(L68))</f>
        <v/>
      </c>
      <c r="Q68" s="69">
        <f>-COS(RADIANS(K68))*SIN(RADIANS(L68))+SIN(RADIANS(K68))*SIN(RADIANS(J68))*COS(RADIANS(L68))</f>
        <v/>
      </c>
      <c r="R68" s="69">
        <f>SIN(RADIANS(K68))*COS(RADIANS(J68))</f>
        <v/>
      </c>
      <c r="S68" s="69">
        <f>COS(RADIANS(J68))*SIN(RADIANS(L68))</f>
        <v/>
      </c>
      <c r="T68" s="69">
        <f>COS(RADIANS(J68))*COS(RADIANS(L68))</f>
        <v/>
      </c>
      <c r="U68" s="69">
        <f>-SIN(RADIANS(J68))</f>
        <v/>
      </c>
      <c r="V68" s="69">
        <f>-SIN(RADIANS(K68))*COS(RADIANS(L68))+COS(RADIANS(K68))*SIN(RADIANS(J68))*SIN(RADIANS(L68))</f>
        <v/>
      </c>
      <c r="W68" s="69">
        <f>SIN(RADIANS(K68))*SIN(RADIANS(L68))+COS(RADIANS(K68))*SIN(RADIANS(J68))*COS(RADIANS(L68))</f>
        <v/>
      </c>
      <c r="X68" s="69">
        <f>COS(RADIANS(K68))*COS(RADIANS(J68))</f>
        <v/>
      </c>
      <c r="Y68" s="69">
        <f>P68*G68</f>
        <v/>
      </c>
      <c r="Z68" s="69">
        <f>Q68*H68</f>
        <v/>
      </c>
      <c r="AA68" s="69">
        <f>R68*I68</f>
        <v/>
      </c>
      <c r="AB68" s="69">
        <f>M68</f>
        <v/>
      </c>
      <c r="AC68" s="69">
        <f>S68*G68</f>
        <v/>
      </c>
      <c r="AD68" s="69">
        <f>T68*H68</f>
        <v/>
      </c>
      <c r="AE68" s="69">
        <f>U68*I68</f>
        <v/>
      </c>
      <c r="AF68" s="69">
        <f>N68</f>
        <v/>
      </c>
      <c r="AG68" s="69">
        <f>V68*G68</f>
        <v/>
      </c>
      <c r="AH68" s="69">
        <f>W68*H68</f>
        <v/>
      </c>
      <c r="AI68" s="69">
        <f>X68*I68</f>
        <v/>
      </c>
      <c r="AJ68" s="69">
        <f>O68</f>
        <v/>
      </c>
      <c r="AK68" s="70" t="n">
        <v>-0.921090722</v>
      </c>
      <c r="AL68" s="70" t="n">
        <v>0</v>
      </c>
      <c r="AM68" s="70" t="n">
        <v>0.38934809</v>
      </c>
      <c r="AN68" s="70" t="n">
        <v>-26.3162689</v>
      </c>
      <c r="AO68" s="70" t="n">
        <v>0</v>
      </c>
      <c r="AP68" s="70" t="n">
        <v>1</v>
      </c>
      <c r="AQ68" s="70" t="n">
        <v>0</v>
      </c>
      <c r="AR68" s="70" t="n">
        <v>-0.350000024</v>
      </c>
      <c r="AS68" s="70" t="n">
        <v>-0.38934809</v>
      </c>
      <c r="AT68" s="70" t="n">
        <v>0</v>
      </c>
      <c r="AU68" s="70" t="n">
        <v>-0.921090722</v>
      </c>
      <c r="AV68" s="70" t="n">
        <v>4.11900187</v>
      </c>
      <c r="AW68" s="71">
        <f>MAX(ABS(Y68-AK68),ABS(Z68-AL68),ABS(AA68-AM68),ABS(AB68-AN68),ABS(AC68-AO68),ABS(AD68-AP68),ABS(AE68-AQ68),ABS(AF68-AR68),ABS(AG68-AS68),ABS(AH68-AT68),ABS(AI68-AU68),ABS(AJ68-AV68))</f>
        <v/>
      </c>
    </row>
    <row r="69">
      <c r="A69" s="67" t="inlineStr">
        <is>
          <t>M64</t>
        </is>
      </c>
      <c r="B69" s="52" t="inlineStr">
        <is>
          <t>BKG-61</t>
        </is>
      </c>
      <c r="C69" s="52" t="inlineStr">
        <is>
          <t>Backdrop</t>
        </is>
      </c>
      <c r="D69" s="52" t="inlineStr">
        <is>
          <t>Pine crown</t>
        </is>
      </c>
      <c r="E69" s="61" t="inlineStr">
        <is>
          <t>Cone</t>
        </is>
      </c>
      <c r="F69" s="52" t="inlineStr">
        <is>
          <t>BKG-60</t>
        </is>
      </c>
      <c r="G69" s="68" t="n">
        <v>4.23827076</v>
      </c>
      <c r="H69" s="68" t="n">
        <v>4.23827076</v>
      </c>
      <c r="I69" s="68" t="n">
        <v>4.69237089</v>
      </c>
      <c r="J69" s="68" t="n">
        <v>-90</v>
      </c>
      <c r="K69" s="68" t="n">
        <v>0</v>
      </c>
      <c r="L69" s="68" t="n">
        <v>0</v>
      </c>
      <c r="M69" s="68" t="n">
        <v>0</v>
      </c>
      <c r="N69" s="68" t="n">
        <v>2.34618545</v>
      </c>
      <c r="O69" s="68" t="n">
        <v>0</v>
      </c>
      <c r="P69" s="69">
        <f>COS(RADIANS(K69))*COS(RADIANS(L69))+SIN(RADIANS(K69))*SIN(RADIANS(J69))*SIN(RADIANS(L69))</f>
        <v/>
      </c>
      <c r="Q69" s="69">
        <f>-COS(RADIANS(K69))*SIN(RADIANS(L69))+SIN(RADIANS(K69))*SIN(RADIANS(J69))*COS(RADIANS(L69))</f>
        <v/>
      </c>
      <c r="R69" s="69">
        <f>SIN(RADIANS(K69))*COS(RADIANS(J69))</f>
        <v/>
      </c>
      <c r="S69" s="69">
        <f>COS(RADIANS(J69))*SIN(RADIANS(L69))</f>
        <v/>
      </c>
      <c r="T69" s="69">
        <f>COS(RADIANS(J69))*COS(RADIANS(L69))</f>
        <v/>
      </c>
      <c r="U69" s="69">
        <f>-SIN(RADIANS(J69))</f>
        <v/>
      </c>
      <c r="V69" s="69">
        <f>-SIN(RADIANS(K69))*COS(RADIANS(L69))+COS(RADIANS(K69))*SIN(RADIANS(J69))*SIN(RADIANS(L69))</f>
        <v/>
      </c>
      <c r="W69" s="69">
        <f>SIN(RADIANS(K69))*SIN(RADIANS(L69))+COS(RADIANS(K69))*SIN(RADIANS(J69))*COS(RADIANS(L69))</f>
        <v/>
      </c>
      <c r="X69" s="69">
        <f>COS(RADIANS(K69))*COS(RADIANS(J69))</f>
        <v/>
      </c>
      <c r="Y69" s="69">
        <f>P69*G69</f>
        <v/>
      </c>
      <c r="Z69" s="69">
        <f>Q69*H69</f>
        <v/>
      </c>
      <c r="AA69" s="69">
        <f>R69*I69</f>
        <v/>
      </c>
      <c r="AB69" s="69">
        <f>M69</f>
        <v/>
      </c>
      <c r="AC69" s="69">
        <f>S69*G69</f>
        <v/>
      </c>
      <c r="AD69" s="69">
        <f>T69*H69</f>
        <v/>
      </c>
      <c r="AE69" s="69">
        <f>U69*I69</f>
        <v/>
      </c>
      <c r="AF69" s="69">
        <f>N69</f>
        <v/>
      </c>
      <c r="AG69" s="69">
        <f>V69*G69</f>
        <v/>
      </c>
      <c r="AH69" s="69">
        <f>W69*H69</f>
        <v/>
      </c>
      <c r="AI69" s="69">
        <f>X69*I69</f>
        <v/>
      </c>
      <c r="AJ69" s="69">
        <f>O69</f>
        <v/>
      </c>
      <c r="AK69" s="70" t="n">
        <v>4.23827076</v>
      </c>
      <c r="AL69" s="70" t="n">
        <v>0</v>
      </c>
      <c r="AM69" s="70" t="n">
        <v>0</v>
      </c>
      <c r="AN69" s="70" t="n">
        <v>0</v>
      </c>
      <c r="AO69" s="70" t="n">
        <v>0</v>
      </c>
      <c r="AP69" s="70" t="n">
        <v>-1.85260703e-07</v>
      </c>
      <c r="AQ69" s="70" t="n">
        <v>4.69237089</v>
      </c>
      <c r="AR69" s="70" t="n">
        <v>2.34618545</v>
      </c>
      <c r="AS69" s="70" t="n">
        <v>0</v>
      </c>
      <c r="AT69" s="70" t="n">
        <v>-4.23827076</v>
      </c>
      <c r="AU69" s="70" t="n">
        <v>-2.05110041e-07</v>
      </c>
      <c r="AV69" s="70" t="n">
        <v>0</v>
      </c>
      <c r="AW69" s="71">
        <f>MAX(ABS(Y69-AK69),ABS(Z69-AL69),ABS(AA69-AM69),ABS(AB69-AN69),ABS(AC69-AO69),ABS(AD69-AP69),ABS(AE69-AQ69),ABS(AF69-AR69),ABS(AG69-AS69),ABS(AH69-AT69),ABS(AI69-AU69),ABS(AJ69-AV69))</f>
        <v/>
      </c>
    </row>
    <row r="70">
      <c r="A70" s="67" t="inlineStr">
        <is>
          <t>M65</t>
        </is>
      </c>
      <c r="B70" s="52" t="inlineStr">
        <is>
          <t>BKG-62</t>
        </is>
      </c>
      <c r="C70" s="52" t="inlineStr">
        <is>
          <t>Backdrop</t>
        </is>
      </c>
      <c r="D70" s="52" t="inlineStr">
        <is>
          <t>Pine crown</t>
        </is>
      </c>
      <c r="E70" s="61" t="inlineStr">
        <is>
          <t>Cone</t>
        </is>
      </c>
      <c r="F70" s="52" t="inlineStr">
        <is>
          <t>BKG-60</t>
        </is>
      </c>
      <c r="G70" s="68" t="n">
        <v>2.7548759</v>
      </c>
      <c r="H70" s="68" t="n">
        <v>2.7548759</v>
      </c>
      <c r="I70" s="68" t="n">
        <v>4.16258717</v>
      </c>
      <c r="J70" s="68" t="n">
        <v>-90</v>
      </c>
      <c r="K70" s="68" t="n">
        <v>30</v>
      </c>
      <c r="L70" s="68" t="n">
        <v>0</v>
      </c>
      <c r="M70" s="68" t="n">
        <v>0</v>
      </c>
      <c r="N70" s="68" t="n">
        <v>5.48704672</v>
      </c>
      <c r="O70" s="68" t="n">
        <v>0</v>
      </c>
      <c r="P70" s="69">
        <f>COS(RADIANS(K70))*COS(RADIANS(L70))+SIN(RADIANS(K70))*SIN(RADIANS(J70))*SIN(RADIANS(L70))</f>
        <v/>
      </c>
      <c r="Q70" s="69">
        <f>-COS(RADIANS(K70))*SIN(RADIANS(L70))+SIN(RADIANS(K70))*SIN(RADIANS(J70))*COS(RADIANS(L70))</f>
        <v/>
      </c>
      <c r="R70" s="69">
        <f>SIN(RADIANS(K70))*COS(RADIANS(J70))</f>
        <v/>
      </c>
      <c r="S70" s="69">
        <f>COS(RADIANS(J70))*SIN(RADIANS(L70))</f>
        <v/>
      </c>
      <c r="T70" s="69">
        <f>COS(RADIANS(J70))*COS(RADIANS(L70))</f>
        <v/>
      </c>
      <c r="U70" s="69">
        <f>-SIN(RADIANS(J70))</f>
        <v/>
      </c>
      <c r="V70" s="69">
        <f>-SIN(RADIANS(K70))*COS(RADIANS(L70))+COS(RADIANS(K70))*SIN(RADIANS(J70))*SIN(RADIANS(L70))</f>
        <v/>
      </c>
      <c r="W70" s="69">
        <f>SIN(RADIANS(K70))*SIN(RADIANS(L70))+COS(RADIANS(K70))*SIN(RADIANS(J70))*COS(RADIANS(L70))</f>
        <v/>
      </c>
      <c r="X70" s="69">
        <f>COS(RADIANS(K70))*COS(RADIANS(J70))</f>
        <v/>
      </c>
      <c r="Y70" s="69">
        <f>P70*G70</f>
        <v/>
      </c>
      <c r="Z70" s="69">
        <f>Q70*H70</f>
        <v/>
      </c>
      <c r="AA70" s="69">
        <f>R70*I70</f>
        <v/>
      </c>
      <c r="AB70" s="69">
        <f>M70</f>
        <v/>
      </c>
      <c r="AC70" s="69">
        <f>S70*G70</f>
        <v/>
      </c>
      <c r="AD70" s="69">
        <f>T70*H70</f>
        <v/>
      </c>
      <c r="AE70" s="69">
        <f>U70*I70</f>
        <v/>
      </c>
      <c r="AF70" s="69">
        <f>N70</f>
        <v/>
      </c>
      <c r="AG70" s="69">
        <f>V70*G70</f>
        <v/>
      </c>
      <c r="AH70" s="69">
        <f>W70*H70</f>
        <v/>
      </c>
      <c r="AI70" s="69">
        <f>X70*I70</f>
        <v/>
      </c>
      <c r="AJ70" s="69">
        <f>O70</f>
        <v/>
      </c>
      <c r="AK70" s="70" t="n">
        <v>2.38579249</v>
      </c>
      <c r="AL70" s="70" t="n">
        <v>-1.37743795</v>
      </c>
      <c r="AM70" s="70" t="n">
        <v>-9.097622919999999e-08</v>
      </c>
      <c r="AN70" s="70" t="n">
        <v>0</v>
      </c>
      <c r="AO70" s="70" t="n">
        <v>0</v>
      </c>
      <c r="AP70" s="70" t="n">
        <v>-1.20419443e-07</v>
      </c>
      <c r="AQ70" s="70" t="n">
        <v>4.16258717</v>
      </c>
      <c r="AR70" s="70" t="n">
        <v>5.48704672</v>
      </c>
      <c r="AS70" s="70" t="n">
        <v>-1.37743795</v>
      </c>
      <c r="AT70" s="70" t="n">
        <v>-2.38579249</v>
      </c>
      <c r="AU70" s="70" t="n">
        <v>-1.57575457e-07</v>
      </c>
      <c r="AV70" s="70" t="n">
        <v>0</v>
      </c>
      <c r="AW70" s="71">
        <f>MAX(ABS(Y70-AK70),ABS(Z70-AL70),ABS(AA70-AM70),ABS(AB70-AN70),ABS(AC70-AO70),ABS(AD70-AP70),ABS(AE70-AQ70),ABS(AF70-AR70),ABS(AG70-AS70),ABS(AH70-AT70),ABS(AI70-AU70),ABS(AJ70-AV70))</f>
        <v/>
      </c>
    </row>
    <row r="71">
      <c r="A71" s="67" t="inlineStr">
        <is>
          <t>M66</t>
        </is>
      </c>
      <c r="B71" s="52" t="inlineStr">
        <is>
          <t>BKG-63</t>
        </is>
      </c>
      <c r="C71" s="52" t="inlineStr">
        <is>
          <t>Backdrop</t>
        </is>
      </c>
      <c r="D71" s="52" t="inlineStr">
        <is>
          <t>Treeline pine</t>
        </is>
      </c>
      <c r="E71" s="53" t="inlineStr">
        <is>
          <t>Group</t>
        </is>
      </c>
      <c r="F71" s="52" t="inlineStr">
        <is>
          <t>BKG-23</t>
        </is>
      </c>
      <c r="G71" s="68" t="n">
        <v>1</v>
      </c>
      <c r="H71" s="68" t="n">
        <v>1</v>
      </c>
      <c r="I71" s="68" t="n">
        <v>1</v>
      </c>
      <c r="J71" s="68" t="n">
        <v>0</v>
      </c>
      <c r="K71" s="68" t="n">
        <v>13.7111092</v>
      </c>
      <c r="L71" s="68" t="n">
        <v>0</v>
      </c>
      <c r="M71" s="68" t="n">
        <v>-24.4574184</v>
      </c>
      <c r="N71" s="68" t="n">
        <v>-0.350000024</v>
      </c>
      <c r="O71" s="68" t="n">
        <v>1.49963844</v>
      </c>
      <c r="P71" s="69">
        <f>COS(RADIANS(K71))*COS(RADIANS(L71))+SIN(RADIANS(K71))*SIN(RADIANS(J71))*SIN(RADIANS(L71))</f>
        <v/>
      </c>
      <c r="Q71" s="69">
        <f>-COS(RADIANS(K71))*SIN(RADIANS(L71))+SIN(RADIANS(K71))*SIN(RADIANS(J71))*COS(RADIANS(L71))</f>
        <v/>
      </c>
      <c r="R71" s="69">
        <f>SIN(RADIANS(K71))*COS(RADIANS(J71))</f>
        <v/>
      </c>
      <c r="S71" s="69">
        <f>COS(RADIANS(J71))*SIN(RADIANS(L71))</f>
        <v/>
      </c>
      <c r="T71" s="69">
        <f>COS(RADIANS(J71))*COS(RADIANS(L71))</f>
        <v/>
      </c>
      <c r="U71" s="69">
        <f>-SIN(RADIANS(J71))</f>
        <v/>
      </c>
      <c r="V71" s="69">
        <f>-SIN(RADIANS(K71))*COS(RADIANS(L71))+COS(RADIANS(K71))*SIN(RADIANS(J71))*SIN(RADIANS(L71))</f>
        <v/>
      </c>
      <c r="W71" s="69">
        <f>SIN(RADIANS(K71))*SIN(RADIANS(L71))+COS(RADIANS(K71))*SIN(RADIANS(J71))*COS(RADIANS(L71))</f>
        <v/>
      </c>
      <c r="X71" s="69">
        <f>COS(RADIANS(K71))*COS(RADIANS(J71))</f>
        <v/>
      </c>
      <c r="Y71" s="69">
        <f>P71*G71</f>
        <v/>
      </c>
      <c r="Z71" s="69">
        <f>Q71*H71</f>
        <v/>
      </c>
      <c r="AA71" s="69">
        <f>R71*I71</f>
        <v/>
      </c>
      <c r="AB71" s="69">
        <f>M71</f>
        <v/>
      </c>
      <c r="AC71" s="69">
        <f>S71*G71</f>
        <v/>
      </c>
      <c r="AD71" s="69">
        <f>T71*H71</f>
        <v/>
      </c>
      <c r="AE71" s="69">
        <f>U71*I71</f>
        <v/>
      </c>
      <c r="AF71" s="69">
        <f>N71</f>
        <v/>
      </c>
      <c r="AG71" s="69">
        <f>V71*G71</f>
        <v/>
      </c>
      <c r="AH71" s="69">
        <f>W71*H71</f>
        <v/>
      </c>
      <c r="AI71" s="69">
        <f>X71*I71</f>
        <v/>
      </c>
      <c r="AJ71" s="69">
        <f>O71</f>
        <v/>
      </c>
      <c r="AK71" s="70" t="n">
        <v>0.971503198</v>
      </c>
      <c r="AL71" s="70" t="n">
        <v>0</v>
      </c>
      <c r="AM71" s="70" t="n">
        <v>0.237026528</v>
      </c>
      <c r="AN71" s="70" t="n">
        <v>-24.4574184</v>
      </c>
      <c r="AO71" s="70" t="n">
        <v>0</v>
      </c>
      <c r="AP71" s="70" t="n">
        <v>1</v>
      </c>
      <c r="AQ71" s="70" t="n">
        <v>0</v>
      </c>
      <c r="AR71" s="70" t="n">
        <v>-0.350000024</v>
      </c>
      <c r="AS71" s="70" t="n">
        <v>-0.237026528</v>
      </c>
      <c r="AT71" s="70" t="n">
        <v>0</v>
      </c>
      <c r="AU71" s="70" t="n">
        <v>0.971503198</v>
      </c>
      <c r="AV71" s="70" t="n">
        <v>1.49963844</v>
      </c>
      <c r="AW71" s="71">
        <f>MAX(ABS(Y71-AK71),ABS(Z71-AL71),ABS(AA71-AM71),ABS(AB71-AN71),ABS(AC71-AO71),ABS(AD71-AP71),ABS(AE71-AQ71),ABS(AF71-AR71),ABS(AG71-AS71),ABS(AH71-AT71),ABS(AI71-AU71),ABS(AJ71-AV71))</f>
        <v/>
      </c>
    </row>
    <row r="72">
      <c r="A72" s="67" t="inlineStr">
        <is>
          <t>M67</t>
        </is>
      </c>
      <c r="B72" s="52" t="inlineStr">
        <is>
          <t>BKG-64</t>
        </is>
      </c>
      <c r="C72" s="52" t="inlineStr">
        <is>
          <t>Backdrop</t>
        </is>
      </c>
      <c r="D72" s="52" t="inlineStr">
        <is>
          <t>Pine crown</t>
        </is>
      </c>
      <c r="E72" s="61" t="inlineStr">
        <is>
          <t>Cone</t>
        </is>
      </c>
      <c r="F72" s="52" t="inlineStr">
        <is>
          <t>BKG-63</t>
        </is>
      </c>
      <c r="G72" s="68" t="n">
        <v>4.34523344</v>
      </c>
      <c r="H72" s="68" t="n">
        <v>4.34523344</v>
      </c>
      <c r="I72" s="68" t="n">
        <v>4.81079388</v>
      </c>
      <c r="J72" s="68" t="n">
        <v>-90</v>
      </c>
      <c r="K72" s="68" t="n">
        <v>0</v>
      </c>
      <c r="L72" s="68" t="n">
        <v>0</v>
      </c>
      <c r="M72" s="68" t="n">
        <v>0</v>
      </c>
      <c r="N72" s="68" t="n">
        <v>2.40539694</v>
      </c>
      <c r="O72" s="68" t="n">
        <v>0</v>
      </c>
      <c r="P72" s="69">
        <f>COS(RADIANS(K72))*COS(RADIANS(L72))+SIN(RADIANS(K72))*SIN(RADIANS(J72))*SIN(RADIANS(L72))</f>
        <v/>
      </c>
      <c r="Q72" s="69">
        <f>-COS(RADIANS(K72))*SIN(RADIANS(L72))+SIN(RADIANS(K72))*SIN(RADIANS(J72))*COS(RADIANS(L72))</f>
        <v/>
      </c>
      <c r="R72" s="69">
        <f>SIN(RADIANS(K72))*COS(RADIANS(J72))</f>
        <v/>
      </c>
      <c r="S72" s="69">
        <f>COS(RADIANS(J72))*SIN(RADIANS(L72))</f>
        <v/>
      </c>
      <c r="T72" s="69">
        <f>COS(RADIANS(J72))*COS(RADIANS(L72))</f>
        <v/>
      </c>
      <c r="U72" s="69">
        <f>-SIN(RADIANS(J72))</f>
        <v/>
      </c>
      <c r="V72" s="69">
        <f>-SIN(RADIANS(K72))*COS(RADIANS(L72))+COS(RADIANS(K72))*SIN(RADIANS(J72))*SIN(RADIANS(L72))</f>
        <v/>
      </c>
      <c r="W72" s="69">
        <f>SIN(RADIANS(K72))*SIN(RADIANS(L72))+COS(RADIANS(K72))*SIN(RADIANS(J72))*COS(RADIANS(L72))</f>
        <v/>
      </c>
      <c r="X72" s="69">
        <f>COS(RADIANS(K72))*COS(RADIANS(J72))</f>
        <v/>
      </c>
      <c r="Y72" s="69">
        <f>P72*G72</f>
        <v/>
      </c>
      <c r="Z72" s="69">
        <f>Q72*H72</f>
        <v/>
      </c>
      <c r="AA72" s="69">
        <f>R72*I72</f>
        <v/>
      </c>
      <c r="AB72" s="69">
        <f>M72</f>
        <v/>
      </c>
      <c r="AC72" s="69">
        <f>S72*G72</f>
        <v/>
      </c>
      <c r="AD72" s="69">
        <f>T72*H72</f>
        <v/>
      </c>
      <c r="AE72" s="69">
        <f>U72*I72</f>
        <v/>
      </c>
      <c r="AF72" s="69">
        <f>N72</f>
        <v/>
      </c>
      <c r="AG72" s="69">
        <f>V72*G72</f>
        <v/>
      </c>
      <c r="AH72" s="69">
        <f>W72*H72</f>
        <v/>
      </c>
      <c r="AI72" s="69">
        <f>X72*I72</f>
        <v/>
      </c>
      <c r="AJ72" s="69">
        <f>O72</f>
        <v/>
      </c>
      <c r="AK72" s="70" t="n">
        <v>4.34523344</v>
      </c>
      <c r="AL72" s="70" t="n">
        <v>0</v>
      </c>
      <c r="AM72" s="70" t="n">
        <v>0</v>
      </c>
      <c r="AN72" s="70" t="n">
        <v>0</v>
      </c>
      <c r="AO72" s="70" t="n">
        <v>0</v>
      </c>
      <c r="AP72" s="70" t="n">
        <v>-1.89936188e-07</v>
      </c>
      <c r="AQ72" s="70" t="n">
        <v>4.81079388</v>
      </c>
      <c r="AR72" s="70" t="n">
        <v>2.40539694</v>
      </c>
      <c r="AS72" s="70" t="n">
        <v>0</v>
      </c>
      <c r="AT72" s="70" t="n">
        <v>-4.34523344</v>
      </c>
      <c r="AU72" s="70" t="n">
        <v>-2.10286473e-07</v>
      </c>
      <c r="AV72" s="70" t="n">
        <v>0</v>
      </c>
      <c r="AW72" s="71">
        <f>MAX(ABS(Y72-AK72),ABS(Z72-AL72),ABS(AA72-AM72),ABS(AB72-AN72),ABS(AC72-AO72),ABS(AD72-AP72),ABS(AE72-AQ72),ABS(AF72-AR72),ABS(AG72-AS72),ABS(AH72-AT72),ABS(AI72-AU72),ABS(AJ72-AV72))</f>
        <v/>
      </c>
    </row>
    <row r="73">
      <c r="A73" s="67" t="inlineStr">
        <is>
          <t>M68</t>
        </is>
      </c>
      <c r="B73" s="52" t="inlineStr">
        <is>
          <t>BKG-65</t>
        </is>
      </c>
      <c r="C73" s="52" t="inlineStr">
        <is>
          <t>Backdrop</t>
        </is>
      </c>
      <c r="D73" s="52" t="inlineStr">
        <is>
          <t>Pine crown</t>
        </is>
      </c>
      <c r="E73" s="61" t="inlineStr">
        <is>
          <t>Cone</t>
        </is>
      </c>
      <c r="F73" s="52" t="inlineStr">
        <is>
          <t>BKG-63</t>
        </is>
      </c>
      <c r="G73" s="68" t="n">
        <v>2.82440162</v>
      </c>
      <c r="H73" s="68" t="n">
        <v>2.82440162</v>
      </c>
      <c r="I73" s="68" t="n">
        <v>4.26763964</v>
      </c>
      <c r="J73" s="68" t="n">
        <v>-90</v>
      </c>
      <c r="K73" s="68" t="n">
        <v>30</v>
      </c>
      <c r="L73" s="68" t="n">
        <v>0</v>
      </c>
      <c r="M73" s="68" t="n">
        <v>0</v>
      </c>
      <c r="N73" s="68" t="n">
        <v>5.62552547</v>
      </c>
      <c r="O73" s="68" t="n">
        <v>0</v>
      </c>
      <c r="P73" s="69">
        <f>COS(RADIANS(K73))*COS(RADIANS(L73))+SIN(RADIANS(K73))*SIN(RADIANS(J73))*SIN(RADIANS(L73))</f>
        <v/>
      </c>
      <c r="Q73" s="69">
        <f>-COS(RADIANS(K73))*SIN(RADIANS(L73))+SIN(RADIANS(K73))*SIN(RADIANS(J73))*COS(RADIANS(L73))</f>
        <v/>
      </c>
      <c r="R73" s="69">
        <f>SIN(RADIANS(K73))*COS(RADIANS(J73))</f>
        <v/>
      </c>
      <c r="S73" s="69">
        <f>COS(RADIANS(J73))*SIN(RADIANS(L73))</f>
        <v/>
      </c>
      <c r="T73" s="69">
        <f>COS(RADIANS(J73))*COS(RADIANS(L73))</f>
        <v/>
      </c>
      <c r="U73" s="69">
        <f>-SIN(RADIANS(J73))</f>
        <v/>
      </c>
      <c r="V73" s="69">
        <f>-SIN(RADIANS(K73))*COS(RADIANS(L73))+COS(RADIANS(K73))*SIN(RADIANS(J73))*SIN(RADIANS(L73))</f>
        <v/>
      </c>
      <c r="W73" s="69">
        <f>SIN(RADIANS(K73))*SIN(RADIANS(L73))+COS(RADIANS(K73))*SIN(RADIANS(J73))*COS(RADIANS(L73))</f>
        <v/>
      </c>
      <c r="X73" s="69">
        <f>COS(RADIANS(K73))*COS(RADIANS(J73))</f>
        <v/>
      </c>
      <c r="Y73" s="69">
        <f>P73*G73</f>
        <v/>
      </c>
      <c r="Z73" s="69">
        <f>Q73*H73</f>
        <v/>
      </c>
      <c r="AA73" s="69">
        <f>R73*I73</f>
        <v/>
      </c>
      <c r="AB73" s="69">
        <f>M73</f>
        <v/>
      </c>
      <c r="AC73" s="69">
        <f>S73*G73</f>
        <v/>
      </c>
      <c r="AD73" s="69">
        <f>T73*H73</f>
        <v/>
      </c>
      <c r="AE73" s="69">
        <f>U73*I73</f>
        <v/>
      </c>
      <c r="AF73" s="69">
        <f>N73</f>
        <v/>
      </c>
      <c r="AG73" s="69">
        <f>V73*G73</f>
        <v/>
      </c>
      <c r="AH73" s="69">
        <f>W73*H73</f>
        <v/>
      </c>
      <c r="AI73" s="69">
        <f>X73*I73</f>
        <v/>
      </c>
      <c r="AJ73" s="69">
        <f>O73</f>
        <v/>
      </c>
      <c r="AK73" s="70" t="n">
        <v>2.44600344</v>
      </c>
      <c r="AL73" s="70" t="n">
        <v>-1.41220081</v>
      </c>
      <c r="AM73" s="70" t="n">
        <v>-9.32722273e-08</v>
      </c>
      <c r="AN73" s="70" t="n">
        <v>0</v>
      </c>
      <c r="AO73" s="70" t="n">
        <v>0</v>
      </c>
      <c r="AP73" s="70" t="n">
        <v>-1.2345852e-07</v>
      </c>
      <c r="AQ73" s="70" t="n">
        <v>4.26763964</v>
      </c>
      <c r="AR73" s="70" t="n">
        <v>5.62552547</v>
      </c>
      <c r="AS73" s="70" t="n">
        <v>-1.41220081</v>
      </c>
      <c r="AT73" s="70" t="n">
        <v>-2.44600344</v>
      </c>
      <c r="AU73" s="70" t="n">
        <v>-1.61552236e-07</v>
      </c>
      <c r="AV73" s="70" t="n">
        <v>0</v>
      </c>
      <c r="AW73" s="71">
        <f>MAX(ABS(Y73-AK73),ABS(Z73-AL73),ABS(AA73-AM73),ABS(AB73-AN73),ABS(AC73-AO73),ABS(AD73-AP73),ABS(AE73-AQ73),ABS(AF73-AR73),ABS(AG73-AS73),ABS(AH73-AT73),ABS(AI73-AU73),ABS(AJ73-AV73))</f>
        <v/>
      </c>
    </row>
    <row r="74">
      <c r="A74" s="67" t="inlineStr">
        <is>
          <t>M69</t>
        </is>
      </c>
      <c r="B74" s="52" t="inlineStr">
        <is>
          <t>BKG-66</t>
        </is>
      </c>
      <c r="C74" s="52" t="inlineStr">
        <is>
          <t>Backdrop</t>
        </is>
      </c>
      <c r="D74" s="52" t="inlineStr">
        <is>
          <t>Treeline pine</t>
        </is>
      </c>
      <c r="E74" s="53" t="inlineStr">
        <is>
          <t>Group</t>
        </is>
      </c>
      <c r="F74" s="52" t="inlineStr">
        <is>
          <t>BKG-23</t>
        </is>
      </c>
      <c r="G74" s="68" t="n">
        <v>1</v>
      </c>
      <c r="H74" s="68" t="n">
        <v>1</v>
      </c>
      <c r="I74" s="68" t="n">
        <v>1</v>
      </c>
      <c r="J74" s="68" t="n">
        <v>0</v>
      </c>
      <c r="K74" s="68" t="n">
        <v>182.019958</v>
      </c>
      <c r="L74" s="68" t="n">
        <v>0</v>
      </c>
      <c r="M74" s="68" t="n">
        <v>-27.7987022</v>
      </c>
      <c r="N74" s="68" t="n">
        <v>-0.350000024</v>
      </c>
      <c r="O74" s="68" t="n">
        <v>-4.26528311</v>
      </c>
      <c r="P74" s="69">
        <f>COS(RADIANS(K74))*COS(RADIANS(L74))+SIN(RADIANS(K74))*SIN(RADIANS(J74))*SIN(RADIANS(L74))</f>
        <v/>
      </c>
      <c r="Q74" s="69">
        <f>-COS(RADIANS(K74))*SIN(RADIANS(L74))+SIN(RADIANS(K74))*SIN(RADIANS(J74))*COS(RADIANS(L74))</f>
        <v/>
      </c>
      <c r="R74" s="69">
        <f>SIN(RADIANS(K74))*COS(RADIANS(J74))</f>
        <v/>
      </c>
      <c r="S74" s="69">
        <f>COS(RADIANS(J74))*SIN(RADIANS(L74))</f>
        <v/>
      </c>
      <c r="T74" s="69">
        <f>COS(RADIANS(J74))*COS(RADIANS(L74))</f>
        <v/>
      </c>
      <c r="U74" s="69">
        <f>-SIN(RADIANS(J74))</f>
        <v/>
      </c>
      <c r="V74" s="69">
        <f>-SIN(RADIANS(K74))*COS(RADIANS(L74))+COS(RADIANS(K74))*SIN(RADIANS(J74))*SIN(RADIANS(L74))</f>
        <v/>
      </c>
      <c r="W74" s="69">
        <f>SIN(RADIANS(K74))*SIN(RADIANS(L74))+COS(RADIANS(K74))*SIN(RADIANS(J74))*COS(RADIANS(L74))</f>
        <v/>
      </c>
      <c r="X74" s="69">
        <f>COS(RADIANS(K74))*COS(RADIANS(J74))</f>
        <v/>
      </c>
      <c r="Y74" s="69">
        <f>P74*G74</f>
        <v/>
      </c>
      <c r="Z74" s="69">
        <f>Q74*H74</f>
        <v/>
      </c>
      <c r="AA74" s="69">
        <f>R74*I74</f>
        <v/>
      </c>
      <c r="AB74" s="69">
        <f>M74</f>
        <v/>
      </c>
      <c r="AC74" s="69">
        <f>S74*G74</f>
        <v/>
      </c>
      <c r="AD74" s="69">
        <f>T74*H74</f>
        <v/>
      </c>
      <c r="AE74" s="69">
        <f>U74*I74</f>
        <v/>
      </c>
      <c r="AF74" s="69">
        <f>N74</f>
        <v/>
      </c>
      <c r="AG74" s="69">
        <f>V74*G74</f>
        <v/>
      </c>
      <c r="AH74" s="69">
        <f>W74*H74</f>
        <v/>
      </c>
      <c r="AI74" s="69">
        <f>X74*I74</f>
        <v/>
      </c>
      <c r="AJ74" s="69">
        <f>O74</f>
        <v/>
      </c>
      <c r="AK74" s="70" t="n">
        <v>-0.999378622</v>
      </c>
      <c r="AL74" s="70" t="n">
        <v>0</v>
      </c>
      <c r="AM74" s="70" t="n">
        <v>-0.0352477394</v>
      </c>
      <c r="AN74" s="70" t="n">
        <v>-27.7987022</v>
      </c>
      <c r="AO74" s="70" t="n">
        <v>0</v>
      </c>
      <c r="AP74" s="70" t="n">
        <v>1</v>
      </c>
      <c r="AQ74" s="70" t="n">
        <v>0</v>
      </c>
      <c r="AR74" s="70" t="n">
        <v>-0.350000024</v>
      </c>
      <c r="AS74" s="70" t="n">
        <v>0.0352477394</v>
      </c>
      <c r="AT74" s="70" t="n">
        <v>0</v>
      </c>
      <c r="AU74" s="70" t="n">
        <v>-0.999378622</v>
      </c>
      <c r="AV74" s="70" t="n">
        <v>-4.26528311</v>
      </c>
      <c r="AW74" s="71">
        <f>MAX(ABS(Y74-AK74),ABS(Z74-AL74),ABS(AA74-AM74),ABS(AB74-AN74),ABS(AC74-AO74),ABS(AD74-AP74),ABS(AE74-AQ74),ABS(AF74-AR74),ABS(AG74-AS74),ABS(AH74-AT74),ABS(AI74-AU74),ABS(AJ74-AV74))</f>
        <v/>
      </c>
    </row>
    <row r="75">
      <c r="A75" s="67" t="inlineStr">
        <is>
          <t>M70</t>
        </is>
      </c>
      <c r="B75" s="52" t="inlineStr">
        <is>
          <t>BKG-67</t>
        </is>
      </c>
      <c r="C75" s="52" t="inlineStr">
        <is>
          <t>Backdrop</t>
        </is>
      </c>
      <c r="D75" s="52" t="inlineStr">
        <is>
          <t>Pine crown</t>
        </is>
      </c>
      <c r="E75" s="61" t="inlineStr">
        <is>
          <t>Cone</t>
        </is>
      </c>
      <c r="F75" s="52" t="inlineStr">
        <is>
          <t>BKG-66</t>
        </is>
      </c>
      <c r="G75" s="68" t="n">
        <v>4.4675312</v>
      </c>
      <c r="H75" s="68" t="n">
        <v>4.4675312</v>
      </c>
      <c r="I75" s="68" t="n">
        <v>4.9461956</v>
      </c>
      <c r="J75" s="68" t="n">
        <v>-90</v>
      </c>
      <c r="K75" s="68" t="n">
        <v>0</v>
      </c>
      <c r="L75" s="68" t="n">
        <v>0</v>
      </c>
      <c r="M75" s="68" t="n">
        <v>0</v>
      </c>
      <c r="N75" s="68" t="n">
        <v>2.4730978</v>
      </c>
      <c r="O75" s="68" t="n">
        <v>0</v>
      </c>
      <c r="P75" s="69">
        <f>COS(RADIANS(K75))*COS(RADIANS(L75))+SIN(RADIANS(K75))*SIN(RADIANS(J75))*SIN(RADIANS(L75))</f>
        <v/>
      </c>
      <c r="Q75" s="69">
        <f>-COS(RADIANS(K75))*SIN(RADIANS(L75))+SIN(RADIANS(K75))*SIN(RADIANS(J75))*COS(RADIANS(L75))</f>
        <v/>
      </c>
      <c r="R75" s="69">
        <f>SIN(RADIANS(K75))*COS(RADIANS(J75))</f>
        <v/>
      </c>
      <c r="S75" s="69">
        <f>COS(RADIANS(J75))*SIN(RADIANS(L75))</f>
        <v/>
      </c>
      <c r="T75" s="69">
        <f>COS(RADIANS(J75))*COS(RADIANS(L75))</f>
        <v/>
      </c>
      <c r="U75" s="69">
        <f>-SIN(RADIANS(J75))</f>
        <v/>
      </c>
      <c r="V75" s="69">
        <f>-SIN(RADIANS(K75))*COS(RADIANS(L75))+COS(RADIANS(K75))*SIN(RADIANS(J75))*SIN(RADIANS(L75))</f>
        <v/>
      </c>
      <c r="W75" s="69">
        <f>SIN(RADIANS(K75))*SIN(RADIANS(L75))+COS(RADIANS(K75))*SIN(RADIANS(J75))*COS(RADIANS(L75))</f>
        <v/>
      </c>
      <c r="X75" s="69">
        <f>COS(RADIANS(K75))*COS(RADIANS(J75))</f>
        <v/>
      </c>
      <c r="Y75" s="69">
        <f>P75*G75</f>
        <v/>
      </c>
      <c r="Z75" s="69">
        <f>Q75*H75</f>
        <v/>
      </c>
      <c r="AA75" s="69">
        <f>R75*I75</f>
        <v/>
      </c>
      <c r="AB75" s="69">
        <f>M75</f>
        <v/>
      </c>
      <c r="AC75" s="69">
        <f>S75*G75</f>
        <v/>
      </c>
      <c r="AD75" s="69">
        <f>T75*H75</f>
        <v/>
      </c>
      <c r="AE75" s="69">
        <f>U75*I75</f>
        <v/>
      </c>
      <c r="AF75" s="69">
        <f>N75</f>
        <v/>
      </c>
      <c r="AG75" s="69">
        <f>V75*G75</f>
        <v/>
      </c>
      <c r="AH75" s="69">
        <f>W75*H75</f>
        <v/>
      </c>
      <c r="AI75" s="69">
        <f>X75*I75</f>
        <v/>
      </c>
      <c r="AJ75" s="69">
        <f>O75</f>
        <v/>
      </c>
      <c r="AK75" s="70" t="n">
        <v>4.4675312</v>
      </c>
      <c r="AL75" s="70" t="n">
        <v>0</v>
      </c>
      <c r="AM75" s="70" t="n">
        <v>0</v>
      </c>
      <c r="AN75" s="70" t="n">
        <v>0</v>
      </c>
      <c r="AO75" s="70" t="n">
        <v>0</v>
      </c>
      <c r="AP75" s="70" t="n">
        <v>-1.95281984e-07</v>
      </c>
      <c r="AQ75" s="70" t="n">
        <v>4.9461956</v>
      </c>
      <c r="AR75" s="70" t="n">
        <v>2.4730978</v>
      </c>
      <c r="AS75" s="70" t="n">
        <v>0</v>
      </c>
      <c r="AT75" s="70" t="n">
        <v>-4.4675312</v>
      </c>
      <c r="AU75" s="70" t="n">
        <v>-2.16205081e-07</v>
      </c>
      <c r="AV75" s="70" t="n">
        <v>0</v>
      </c>
      <c r="AW75" s="71">
        <f>MAX(ABS(Y75-AK75),ABS(Z75-AL75),ABS(AA75-AM75),ABS(AB75-AN75),ABS(AC75-AO75),ABS(AD75-AP75),ABS(AE75-AQ75),ABS(AF75-AR75),ABS(AG75-AS75),ABS(AH75-AT75),ABS(AI75-AU75),ABS(AJ75-AV75))</f>
        <v/>
      </c>
    </row>
    <row r="76">
      <c r="A76" s="67" t="inlineStr">
        <is>
          <t>M71</t>
        </is>
      </c>
      <c r="B76" s="52" t="inlineStr">
        <is>
          <t>BKG-68</t>
        </is>
      </c>
      <c r="C76" s="52" t="inlineStr">
        <is>
          <t>Backdrop</t>
        </is>
      </c>
      <c r="D76" s="52" t="inlineStr">
        <is>
          <t>Pine crown</t>
        </is>
      </c>
      <c r="E76" s="61" t="inlineStr">
        <is>
          <t>Cone</t>
        </is>
      </c>
      <c r="F76" s="52" t="inlineStr">
        <is>
          <t>BKG-66</t>
        </is>
      </c>
      <c r="G76" s="68" t="n">
        <v>2.90389514</v>
      </c>
      <c r="H76" s="68" t="n">
        <v>2.90389514</v>
      </c>
      <c r="I76" s="68" t="n">
        <v>4.38775396</v>
      </c>
      <c r="J76" s="68" t="n">
        <v>-90</v>
      </c>
      <c r="K76" s="68" t="n">
        <v>30</v>
      </c>
      <c r="L76" s="68" t="n">
        <v>0</v>
      </c>
      <c r="M76" s="68" t="n">
        <v>0</v>
      </c>
      <c r="N76" s="68" t="n">
        <v>5.78385782</v>
      </c>
      <c r="O76" s="68" t="n">
        <v>0</v>
      </c>
      <c r="P76" s="69">
        <f>COS(RADIANS(K76))*COS(RADIANS(L76))+SIN(RADIANS(K76))*SIN(RADIANS(J76))*SIN(RADIANS(L76))</f>
        <v/>
      </c>
      <c r="Q76" s="69">
        <f>-COS(RADIANS(K76))*SIN(RADIANS(L76))+SIN(RADIANS(K76))*SIN(RADIANS(J76))*COS(RADIANS(L76))</f>
        <v/>
      </c>
      <c r="R76" s="69">
        <f>SIN(RADIANS(K76))*COS(RADIANS(J76))</f>
        <v/>
      </c>
      <c r="S76" s="69">
        <f>COS(RADIANS(J76))*SIN(RADIANS(L76))</f>
        <v/>
      </c>
      <c r="T76" s="69">
        <f>COS(RADIANS(J76))*COS(RADIANS(L76))</f>
        <v/>
      </c>
      <c r="U76" s="69">
        <f>-SIN(RADIANS(J76))</f>
        <v/>
      </c>
      <c r="V76" s="69">
        <f>-SIN(RADIANS(K76))*COS(RADIANS(L76))+COS(RADIANS(K76))*SIN(RADIANS(J76))*SIN(RADIANS(L76))</f>
        <v/>
      </c>
      <c r="W76" s="69">
        <f>SIN(RADIANS(K76))*SIN(RADIANS(L76))+COS(RADIANS(K76))*SIN(RADIANS(J76))*COS(RADIANS(L76))</f>
        <v/>
      </c>
      <c r="X76" s="69">
        <f>COS(RADIANS(K76))*COS(RADIANS(J76))</f>
        <v/>
      </c>
      <c r="Y76" s="69">
        <f>P76*G76</f>
        <v/>
      </c>
      <c r="Z76" s="69">
        <f>Q76*H76</f>
        <v/>
      </c>
      <c r="AA76" s="69">
        <f>R76*I76</f>
        <v/>
      </c>
      <c r="AB76" s="69">
        <f>M76</f>
        <v/>
      </c>
      <c r="AC76" s="69">
        <f>S76*G76</f>
        <v/>
      </c>
      <c r="AD76" s="69">
        <f>T76*H76</f>
        <v/>
      </c>
      <c r="AE76" s="69">
        <f>U76*I76</f>
        <v/>
      </c>
      <c r="AF76" s="69">
        <f>N76</f>
        <v/>
      </c>
      <c r="AG76" s="69">
        <f>V76*G76</f>
        <v/>
      </c>
      <c r="AH76" s="69">
        <f>W76*H76</f>
        <v/>
      </c>
      <c r="AI76" s="69">
        <f>X76*I76</f>
        <v/>
      </c>
      <c r="AJ76" s="69">
        <f>O76</f>
        <v/>
      </c>
      <c r="AK76" s="70" t="n">
        <v>2.5148468</v>
      </c>
      <c r="AL76" s="70" t="n">
        <v>-1.45194757</v>
      </c>
      <c r="AM76" s="70" t="n">
        <v>-9.58974056e-08</v>
      </c>
      <c r="AN76" s="70" t="n">
        <v>0</v>
      </c>
      <c r="AO76" s="70" t="n">
        <v>0</v>
      </c>
      <c r="AP76" s="70" t="n">
        <v>-1.26933287e-07</v>
      </c>
      <c r="AQ76" s="70" t="n">
        <v>4.38775396</v>
      </c>
      <c r="AR76" s="70" t="n">
        <v>5.78385782</v>
      </c>
      <c r="AS76" s="70" t="n">
        <v>-1.45194757</v>
      </c>
      <c r="AT76" s="70" t="n">
        <v>-2.5148468</v>
      </c>
      <c r="AU76" s="70" t="n">
        <v>-1.66099184e-07</v>
      </c>
      <c r="AV76" s="70" t="n">
        <v>0</v>
      </c>
      <c r="AW76" s="71">
        <f>MAX(ABS(Y76-AK76),ABS(Z76-AL76),ABS(AA76-AM76),ABS(AB76-AN76),ABS(AC76-AO76),ABS(AD76-AP76),ABS(AE76-AQ76),ABS(AF76-AR76),ABS(AG76-AS76),ABS(AH76-AT76),ABS(AI76-AU76),ABS(AJ76-AV76))</f>
        <v/>
      </c>
    </row>
    <row r="77">
      <c r="A77" s="67" t="inlineStr">
        <is>
          <t>M72</t>
        </is>
      </c>
      <c r="B77" s="52" t="inlineStr">
        <is>
          <t>BKG-69</t>
        </is>
      </c>
      <c r="C77" s="52" t="inlineStr">
        <is>
          <t>Backdrop</t>
        </is>
      </c>
      <c r="D77" s="52" t="inlineStr">
        <is>
          <t>Treeline pine</t>
        </is>
      </c>
      <c r="E77" s="53" t="inlineStr">
        <is>
          <t>Group</t>
        </is>
      </c>
      <c r="F77" s="52" t="inlineStr">
        <is>
          <t>BKG-23</t>
        </is>
      </c>
      <c r="G77" s="68" t="n">
        <v>1</v>
      </c>
      <c r="H77" s="68" t="n">
        <v>1</v>
      </c>
      <c r="I77" s="68" t="n">
        <v>1</v>
      </c>
      <c r="J77" s="68" t="n">
        <v>0</v>
      </c>
      <c r="K77" s="68" t="n">
        <v>2.87560701</v>
      </c>
      <c r="L77" s="68" t="n">
        <v>0</v>
      </c>
      <c r="M77" s="68" t="n">
        <v>-25.8753738</v>
      </c>
      <c r="N77" s="68" t="n">
        <v>-0.350000024</v>
      </c>
      <c r="O77" s="68" t="n">
        <v>-11.4416037</v>
      </c>
      <c r="P77" s="69">
        <f>COS(RADIANS(K77))*COS(RADIANS(L77))+SIN(RADIANS(K77))*SIN(RADIANS(J77))*SIN(RADIANS(L77))</f>
        <v/>
      </c>
      <c r="Q77" s="69">
        <f>-COS(RADIANS(K77))*SIN(RADIANS(L77))+SIN(RADIANS(K77))*SIN(RADIANS(J77))*COS(RADIANS(L77))</f>
        <v/>
      </c>
      <c r="R77" s="69">
        <f>SIN(RADIANS(K77))*COS(RADIANS(J77))</f>
        <v/>
      </c>
      <c r="S77" s="69">
        <f>COS(RADIANS(J77))*SIN(RADIANS(L77))</f>
        <v/>
      </c>
      <c r="T77" s="69">
        <f>COS(RADIANS(J77))*COS(RADIANS(L77))</f>
        <v/>
      </c>
      <c r="U77" s="69">
        <f>-SIN(RADIANS(J77))</f>
        <v/>
      </c>
      <c r="V77" s="69">
        <f>-SIN(RADIANS(K77))*COS(RADIANS(L77))+COS(RADIANS(K77))*SIN(RADIANS(J77))*SIN(RADIANS(L77))</f>
        <v/>
      </c>
      <c r="W77" s="69">
        <f>SIN(RADIANS(K77))*SIN(RADIANS(L77))+COS(RADIANS(K77))*SIN(RADIANS(J77))*COS(RADIANS(L77))</f>
        <v/>
      </c>
      <c r="X77" s="69">
        <f>COS(RADIANS(K77))*COS(RADIANS(J77))</f>
        <v/>
      </c>
      <c r="Y77" s="69">
        <f>P77*G77</f>
        <v/>
      </c>
      <c r="Z77" s="69">
        <f>Q77*H77</f>
        <v/>
      </c>
      <c r="AA77" s="69">
        <f>R77*I77</f>
        <v/>
      </c>
      <c r="AB77" s="69">
        <f>M77</f>
        <v/>
      </c>
      <c r="AC77" s="69">
        <f>S77*G77</f>
        <v/>
      </c>
      <c r="AD77" s="69">
        <f>T77*H77</f>
        <v/>
      </c>
      <c r="AE77" s="69">
        <f>U77*I77</f>
        <v/>
      </c>
      <c r="AF77" s="69">
        <f>N77</f>
        <v/>
      </c>
      <c r="AG77" s="69">
        <f>V77*G77</f>
        <v/>
      </c>
      <c r="AH77" s="69">
        <f>W77*H77</f>
        <v/>
      </c>
      <c r="AI77" s="69">
        <f>X77*I77</f>
        <v/>
      </c>
      <c r="AJ77" s="69">
        <f>O77</f>
        <v/>
      </c>
      <c r="AK77" s="70" t="n">
        <v>0.998740792</v>
      </c>
      <c r="AL77" s="70" t="n">
        <v>0</v>
      </c>
      <c r="AM77" s="70" t="n">
        <v>0.0501677468</v>
      </c>
      <c r="AN77" s="70" t="n">
        <v>-25.8753738</v>
      </c>
      <c r="AO77" s="70" t="n">
        <v>0</v>
      </c>
      <c r="AP77" s="70" t="n">
        <v>1</v>
      </c>
      <c r="AQ77" s="70" t="n">
        <v>0</v>
      </c>
      <c r="AR77" s="70" t="n">
        <v>-0.350000024</v>
      </c>
      <c r="AS77" s="70" t="n">
        <v>-0.0501677468</v>
      </c>
      <c r="AT77" s="70" t="n">
        <v>0</v>
      </c>
      <c r="AU77" s="70" t="n">
        <v>0.998740792</v>
      </c>
      <c r="AV77" s="70" t="n">
        <v>-11.4416037</v>
      </c>
      <c r="AW77" s="71">
        <f>MAX(ABS(Y77-AK77),ABS(Z77-AL77),ABS(AA77-AM77),ABS(AB77-AN77),ABS(AC77-AO77),ABS(AD77-AP77),ABS(AE77-AQ77),ABS(AF77-AR77),ABS(AG77-AS77),ABS(AH77-AT77),ABS(AI77-AU77),ABS(AJ77-AV77))</f>
        <v/>
      </c>
    </row>
    <row r="78">
      <c r="A78" s="67" t="inlineStr">
        <is>
          <t>M73</t>
        </is>
      </c>
      <c r="B78" s="52" t="inlineStr">
        <is>
          <t>BKG-70</t>
        </is>
      </c>
      <c r="C78" s="52" t="inlineStr">
        <is>
          <t>Backdrop</t>
        </is>
      </c>
      <c r="D78" s="52" t="inlineStr">
        <is>
          <t>Pine crown</t>
        </is>
      </c>
      <c r="E78" s="61" t="inlineStr">
        <is>
          <t>Cone</t>
        </is>
      </c>
      <c r="F78" s="52" t="inlineStr">
        <is>
          <t>BKG-69</t>
        </is>
      </c>
      <c r="G78" s="68" t="n">
        <v>3.72317052</v>
      </c>
      <c r="H78" s="68" t="n">
        <v>3.72317052</v>
      </c>
      <c r="I78" s="68" t="n">
        <v>4.12208176</v>
      </c>
      <c r="J78" s="68" t="n">
        <v>-90</v>
      </c>
      <c r="K78" s="68" t="n">
        <v>0</v>
      </c>
      <c r="L78" s="68" t="n">
        <v>0</v>
      </c>
      <c r="M78" s="68" t="n">
        <v>0</v>
      </c>
      <c r="N78" s="68" t="n">
        <v>2.06104088</v>
      </c>
      <c r="O78" s="68" t="n">
        <v>0</v>
      </c>
      <c r="P78" s="69">
        <f>COS(RADIANS(K78))*COS(RADIANS(L78))+SIN(RADIANS(K78))*SIN(RADIANS(J78))*SIN(RADIANS(L78))</f>
        <v/>
      </c>
      <c r="Q78" s="69">
        <f>-COS(RADIANS(K78))*SIN(RADIANS(L78))+SIN(RADIANS(K78))*SIN(RADIANS(J78))*COS(RADIANS(L78))</f>
        <v/>
      </c>
      <c r="R78" s="69">
        <f>SIN(RADIANS(K78))*COS(RADIANS(J78))</f>
        <v/>
      </c>
      <c r="S78" s="69">
        <f>COS(RADIANS(J78))*SIN(RADIANS(L78))</f>
        <v/>
      </c>
      <c r="T78" s="69">
        <f>COS(RADIANS(J78))*COS(RADIANS(L78))</f>
        <v/>
      </c>
      <c r="U78" s="69">
        <f>-SIN(RADIANS(J78))</f>
        <v/>
      </c>
      <c r="V78" s="69">
        <f>-SIN(RADIANS(K78))*COS(RADIANS(L78))+COS(RADIANS(K78))*SIN(RADIANS(J78))*SIN(RADIANS(L78))</f>
        <v/>
      </c>
      <c r="W78" s="69">
        <f>SIN(RADIANS(K78))*SIN(RADIANS(L78))+COS(RADIANS(K78))*SIN(RADIANS(J78))*COS(RADIANS(L78))</f>
        <v/>
      </c>
      <c r="X78" s="69">
        <f>COS(RADIANS(K78))*COS(RADIANS(J78))</f>
        <v/>
      </c>
      <c r="Y78" s="69">
        <f>P78*G78</f>
        <v/>
      </c>
      <c r="Z78" s="69">
        <f>Q78*H78</f>
        <v/>
      </c>
      <c r="AA78" s="69">
        <f>R78*I78</f>
        <v/>
      </c>
      <c r="AB78" s="69">
        <f>M78</f>
        <v/>
      </c>
      <c r="AC78" s="69">
        <f>S78*G78</f>
        <v/>
      </c>
      <c r="AD78" s="69">
        <f>T78*H78</f>
        <v/>
      </c>
      <c r="AE78" s="69">
        <f>U78*I78</f>
        <v/>
      </c>
      <c r="AF78" s="69">
        <f>N78</f>
        <v/>
      </c>
      <c r="AG78" s="69">
        <f>V78*G78</f>
        <v/>
      </c>
      <c r="AH78" s="69">
        <f>W78*H78</f>
        <v/>
      </c>
      <c r="AI78" s="69">
        <f>X78*I78</f>
        <v/>
      </c>
      <c r="AJ78" s="69">
        <f>O78</f>
        <v/>
      </c>
      <c r="AK78" s="70" t="n">
        <v>3.72317052</v>
      </c>
      <c r="AL78" s="70" t="n">
        <v>0</v>
      </c>
      <c r="AM78" s="70" t="n">
        <v>0</v>
      </c>
      <c r="AN78" s="70" t="n">
        <v>0</v>
      </c>
      <c r="AO78" s="70" t="n">
        <v>0</v>
      </c>
      <c r="AP78" s="70" t="n">
        <v>-1.62744954e-07</v>
      </c>
      <c r="AQ78" s="70" t="n">
        <v>4.12208176</v>
      </c>
      <c r="AR78" s="70" t="n">
        <v>2.06104088</v>
      </c>
      <c r="AS78" s="70" t="n">
        <v>0</v>
      </c>
      <c r="AT78" s="70" t="n">
        <v>-3.72317052</v>
      </c>
      <c r="AU78" s="70" t="n">
        <v>-1.80181914e-07</v>
      </c>
      <c r="AV78" s="70" t="n">
        <v>0</v>
      </c>
      <c r="AW78" s="71">
        <f>MAX(ABS(Y78-AK78),ABS(Z78-AL78),ABS(AA78-AM78),ABS(AB78-AN78),ABS(AC78-AO78),ABS(AD78-AP78),ABS(AE78-AQ78),ABS(AF78-AR78),ABS(AG78-AS78),ABS(AH78-AT78),ABS(AI78-AU78),ABS(AJ78-AV78))</f>
        <v/>
      </c>
    </row>
    <row r="79">
      <c r="A79" s="67" t="inlineStr">
        <is>
          <t>M74</t>
        </is>
      </c>
      <c r="B79" s="52" t="inlineStr">
        <is>
          <t>BKG-71</t>
        </is>
      </c>
      <c r="C79" s="52" t="inlineStr">
        <is>
          <t>Backdrop</t>
        </is>
      </c>
      <c r="D79" s="52" t="inlineStr">
        <is>
          <t>Pine crown</t>
        </is>
      </c>
      <c r="E79" s="61" t="inlineStr">
        <is>
          <t>Cone</t>
        </is>
      </c>
      <c r="F79" s="52" t="inlineStr">
        <is>
          <t>BKG-69</t>
        </is>
      </c>
      <c r="G79" s="68" t="n">
        <v>2.42006063</v>
      </c>
      <c r="H79" s="68" t="n">
        <v>2.42006063</v>
      </c>
      <c r="I79" s="68" t="n">
        <v>3.65668535</v>
      </c>
      <c r="J79" s="68" t="n">
        <v>-90</v>
      </c>
      <c r="K79" s="68" t="n">
        <v>30</v>
      </c>
      <c r="L79" s="68" t="n">
        <v>0</v>
      </c>
      <c r="M79" s="68" t="n">
        <v>0</v>
      </c>
      <c r="N79" s="68" t="n">
        <v>4.82017612</v>
      </c>
      <c r="O79" s="68" t="n">
        <v>0</v>
      </c>
      <c r="P79" s="69">
        <f>COS(RADIANS(K79))*COS(RADIANS(L79))+SIN(RADIANS(K79))*SIN(RADIANS(J79))*SIN(RADIANS(L79))</f>
        <v/>
      </c>
      <c r="Q79" s="69">
        <f>-COS(RADIANS(K79))*SIN(RADIANS(L79))+SIN(RADIANS(K79))*SIN(RADIANS(J79))*COS(RADIANS(L79))</f>
        <v/>
      </c>
      <c r="R79" s="69">
        <f>SIN(RADIANS(K79))*COS(RADIANS(J79))</f>
        <v/>
      </c>
      <c r="S79" s="69">
        <f>COS(RADIANS(J79))*SIN(RADIANS(L79))</f>
        <v/>
      </c>
      <c r="T79" s="69">
        <f>COS(RADIANS(J79))*COS(RADIANS(L79))</f>
        <v/>
      </c>
      <c r="U79" s="69">
        <f>-SIN(RADIANS(J79))</f>
        <v/>
      </c>
      <c r="V79" s="69">
        <f>-SIN(RADIANS(K79))*COS(RADIANS(L79))+COS(RADIANS(K79))*SIN(RADIANS(J79))*SIN(RADIANS(L79))</f>
        <v/>
      </c>
      <c r="W79" s="69">
        <f>SIN(RADIANS(K79))*SIN(RADIANS(L79))+COS(RADIANS(K79))*SIN(RADIANS(J79))*COS(RADIANS(L79))</f>
        <v/>
      </c>
      <c r="X79" s="69">
        <f>COS(RADIANS(K79))*COS(RADIANS(J79))</f>
        <v/>
      </c>
      <c r="Y79" s="69">
        <f>P79*G79</f>
        <v/>
      </c>
      <c r="Z79" s="69">
        <f>Q79*H79</f>
        <v/>
      </c>
      <c r="AA79" s="69">
        <f>R79*I79</f>
        <v/>
      </c>
      <c r="AB79" s="69">
        <f>M79</f>
        <v/>
      </c>
      <c r="AC79" s="69">
        <f>S79*G79</f>
        <v/>
      </c>
      <c r="AD79" s="69">
        <f>T79*H79</f>
        <v/>
      </c>
      <c r="AE79" s="69">
        <f>U79*I79</f>
        <v/>
      </c>
      <c r="AF79" s="69">
        <f>N79</f>
        <v/>
      </c>
      <c r="AG79" s="69">
        <f>V79*G79</f>
        <v/>
      </c>
      <c r="AH79" s="69">
        <f>W79*H79</f>
        <v/>
      </c>
      <c r="AI79" s="69">
        <f>X79*I79</f>
        <v/>
      </c>
      <c r="AJ79" s="69">
        <f>O79</f>
        <v/>
      </c>
      <c r="AK79" s="70" t="n">
        <v>2.09583402</v>
      </c>
      <c r="AL79" s="70" t="n">
        <v>-1.21003032</v>
      </c>
      <c r="AM79" s="70" t="n">
        <v>-7.991939549999999e-08</v>
      </c>
      <c r="AN79" s="70" t="n">
        <v>0</v>
      </c>
      <c r="AO79" s="70" t="n">
        <v>0</v>
      </c>
      <c r="AP79" s="70" t="n">
        <v>-1.0578421e-07</v>
      </c>
      <c r="AQ79" s="70" t="n">
        <v>3.65668535</v>
      </c>
      <c r="AR79" s="70" t="n">
        <v>4.82017612</v>
      </c>
      <c r="AS79" s="70" t="n">
        <v>-1.21003032</v>
      </c>
      <c r="AT79" s="70" t="n">
        <v>-2.09583402</v>
      </c>
      <c r="AU79" s="70" t="n">
        <v>-1.38424454e-07</v>
      </c>
      <c r="AV79" s="70" t="n">
        <v>0</v>
      </c>
      <c r="AW79" s="71">
        <f>MAX(ABS(Y79-AK79),ABS(Z79-AL79),ABS(AA79-AM79),ABS(AB79-AN79),ABS(AC79-AO79),ABS(AD79-AP79),ABS(AE79-AQ79),ABS(AF79-AR79),ABS(AG79-AS79),ABS(AH79-AT79),ABS(AI79-AU79),ABS(AJ79-AV79))</f>
        <v/>
      </c>
    </row>
    <row r="80">
      <c r="A80" s="67" t="inlineStr">
        <is>
          <t>M75</t>
        </is>
      </c>
      <c r="B80" s="52" t="inlineStr">
        <is>
          <t>BKG-72</t>
        </is>
      </c>
      <c r="C80" s="52" t="inlineStr">
        <is>
          <t>Backdrop</t>
        </is>
      </c>
      <c r="D80" s="52" t="inlineStr">
        <is>
          <t>Treeline pine</t>
        </is>
      </c>
      <c r="E80" s="53" t="inlineStr">
        <is>
          <t>Group</t>
        </is>
      </c>
      <c r="F80" s="52" t="inlineStr">
        <is>
          <t>BKG-23</t>
        </is>
      </c>
      <c r="G80" s="68" t="n">
        <v>1</v>
      </c>
      <c r="H80" s="68" t="n">
        <v>1</v>
      </c>
      <c r="I80" s="68" t="n">
        <v>1</v>
      </c>
      <c r="J80" s="68" t="n">
        <v>0</v>
      </c>
      <c r="K80" s="68" t="n">
        <v>164.648468</v>
      </c>
      <c r="L80" s="68" t="n">
        <v>0</v>
      </c>
      <c r="M80" s="68" t="n">
        <v>-21.7839165</v>
      </c>
      <c r="N80" s="68" t="n">
        <v>-0.350000024</v>
      </c>
      <c r="O80" s="68" t="n">
        <v>-14.3337383</v>
      </c>
      <c r="P80" s="69">
        <f>COS(RADIANS(K80))*COS(RADIANS(L80))+SIN(RADIANS(K80))*SIN(RADIANS(J80))*SIN(RADIANS(L80))</f>
        <v/>
      </c>
      <c r="Q80" s="69">
        <f>-COS(RADIANS(K80))*SIN(RADIANS(L80))+SIN(RADIANS(K80))*SIN(RADIANS(J80))*COS(RADIANS(L80))</f>
        <v/>
      </c>
      <c r="R80" s="69">
        <f>SIN(RADIANS(K80))*COS(RADIANS(J80))</f>
        <v/>
      </c>
      <c r="S80" s="69">
        <f>COS(RADIANS(J80))*SIN(RADIANS(L80))</f>
        <v/>
      </c>
      <c r="T80" s="69">
        <f>COS(RADIANS(J80))*COS(RADIANS(L80))</f>
        <v/>
      </c>
      <c r="U80" s="69">
        <f>-SIN(RADIANS(J80))</f>
        <v/>
      </c>
      <c r="V80" s="69">
        <f>-SIN(RADIANS(K80))*COS(RADIANS(L80))+COS(RADIANS(K80))*SIN(RADIANS(J80))*SIN(RADIANS(L80))</f>
        <v/>
      </c>
      <c r="W80" s="69">
        <f>SIN(RADIANS(K80))*SIN(RADIANS(L80))+COS(RADIANS(K80))*SIN(RADIANS(J80))*COS(RADIANS(L80))</f>
        <v/>
      </c>
      <c r="X80" s="69">
        <f>COS(RADIANS(K80))*COS(RADIANS(J80))</f>
        <v/>
      </c>
      <c r="Y80" s="69">
        <f>P80*G80</f>
        <v/>
      </c>
      <c r="Z80" s="69">
        <f>Q80*H80</f>
        <v/>
      </c>
      <c r="AA80" s="69">
        <f>R80*I80</f>
        <v/>
      </c>
      <c r="AB80" s="69">
        <f>M80</f>
        <v/>
      </c>
      <c r="AC80" s="69">
        <f>S80*G80</f>
        <v/>
      </c>
      <c r="AD80" s="69">
        <f>T80*H80</f>
        <v/>
      </c>
      <c r="AE80" s="69">
        <f>U80*I80</f>
        <v/>
      </c>
      <c r="AF80" s="69">
        <f>N80</f>
        <v/>
      </c>
      <c r="AG80" s="69">
        <f>V80*G80</f>
        <v/>
      </c>
      <c r="AH80" s="69">
        <f>W80*H80</f>
        <v/>
      </c>
      <c r="AI80" s="69">
        <f>X80*I80</f>
        <v/>
      </c>
      <c r="AJ80" s="69">
        <f>O80</f>
        <v/>
      </c>
      <c r="AK80" s="70" t="n">
        <v>-0.9643197060000001</v>
      </c>
      <c r="AL80" s="70" t="n">
        <v>0</v>
      </c>
      <c r="AM80" s="70" t="n">
        <v>0.264740407</v>
      </c>
      <c r="AN80" s="70" t="n">
        <v>-21.7839165</v>
      </c>
      <c r="AO80" s="70" t="n">
        <v>0</v>
      </c>
      <c r="AP80" s="70" t="n">
        <v>1</v>
      </c>
      <c r="AQ80" s="70" t="n">
        <v>0</v>
      </c>
      <c r="AR80" s="70" t="n">
        <v>-0.350000024</v>
      </c>
      <c r="AS80" s="70" t="n">
        <v>-0.264740407</v>
      </c>
      <c r="AT80" s="70" t="n">
        <v>0</v>
      </c>
      <c r="AU80" s="70" t="n">
        <v>-0.9643197060000001</v>
      </c>
      <c r="AV80" s="70" t="n">
        <v>-14.3337383</v>
      </c>
      <c r="AW80" s="71">
        <f>MAX(ABS(Y80-AK80),ABS(Z80-AL80),ABS(AA80-AM80),ABS(AB80-AN80),ABS(AC80-AO80),ABS(AD80-AP80),ABS(AE80-AQ80),ABS(AF80-AR80),ABS(AG80-AS80),ABS(AH80-AT80),ABS(AI80-AU80),ABS(AJ80-AV80))</f>
        <v/>
      </c>
    </row>
    <row r="81">
      <c r="A81" s="67" t="inlineStr">
        <is>
          <t>M76</t>
        </is>
      </c>
      <c r="B81" s="52" t="inlineStr">
        <is>
          <t>BKG-73</t>
        </is>
      </c>
      <c r="C81" s="52" t="inlineStr">
        <is>
          <t>Backdrop</t>
        </is>
      </c>
      <c r="D81" s="52" t="inlineStr">
        <is>
          <t>Pine crown</t>
        </is>
      </c>
      <c r="E81" s="61" t="inlineStr">
        <is>
          <t>Cone</t>
        </is>
      </c>
      <c r="F81" s="52" t="inlineStr">
        <is>
          <t>BKG-72</t>
        </is>
      </c>
      <c r="G81" s="68" t="n">
        <v>3.59807134</v>
      </c>
      <c r="H81" s="68" t="n">
        <v>3.59807134</v>
      </c>
      <c r="I81" s="68" t="n">
        <v>3.98357916</v>
      </c>
      <c r="J81" s="68" t="n">
        <v>-90</v>
      </c>
      <c r="K81" s="68" t="n">
        <v>0</v>
      </c>
      <c r="L81" s="68" t="n">
        <v>0</v>
      </c>
      <c r="M81" s="68" t="n">
        <v>0</v>
      </c>
      <c r="N81" s="68" t="n">
        <v>1.99178958</v>
      </c>
      <c r="O81" s="68" t="n">
        <v>0</v>
      </c>
      <c r="P81" s="69">
        <f>COS(RADIANS(K81))*COS(RADIANS(L81))+SIN(RADIANS(K81))*SIN(RADIANS(J81))*SIN(RADIANS(L81))</f>
        <v/>
      </c>
      <c r="Q81" s="69">
        <f>-COS(RADIANS(K81))*SIN(RADIANS(L81))+SIN(RADIANS(K81))*SIN(RADIANS(J81))*COS(RADIANS(L81))</f>
        <v/>
      </c>
      <c r="R81" s="69">
        <f>SIN(RADIANS(K81))*COS(RADIANS(J81))</f>
        <v/>
      </c>
      <c r="S81" s="69">
        <f>COS(RADIANS(J81))*SIN(RADIANS(L81))</f>
        <v/>
      </c>
      <c r="T81" s="69">
        <f>COS(RADIANS(J81))*COS(RADIANS(L81))</f>
        <v/>
      </c>
      <c r="U81" s="69">
        <f>-SIN(RADIANS(J81))</f>
        <v/>
      </c>
      <c r="V81" s="69">
        <f>-SIN(RADIANS(K81))*COS(RADIANS(L81))+COS(RADIANS(K81))*SIN(RADIANS(J81))*SIN(RADIANS(L81))</f>
        <v/>
      </c>
      <c r="W81" s="69">
        <f>SIN(RADIANS(K81))*SIN(RADIANS(L81))+COS(RADIANS(K81))*SIN(RADIANS(J81))*COS(RADIANS(L81))</f>
        <v/>
      </c>
      <c r="X81" s="69">
        <f>COS(RADIANS(K81))*COS(RADIANS(J81))</f>
        <v/>
      </c>
      <c r="Y81" s="69">
        <f>P81*G81</f>
        <v/>
      </c>
      <c r="Z81" s="69">
        <f>Q81*H81</f>
        <v/>
      </c>
      <c r="AA81" s="69">
        <f>R81*I81</f>
        <v/>
      </c>
      <c r="AB81" s="69">
        <f>M81</f>
        <v/>
      </c>
      <c r="AC81" s="69">
        <f>S81*G81</f>
        <v/>
      </c>
      <c r="AD81" s="69">
        <f>T81*H81</f>
        <v/>
      </c>
      <c r="AE81" s="69">
        <f>U81*I81</f>
        <v/>
      </c>
      <c r="AF81" s="69">
        <f>N81</f>
        <v/>
      </c>
      <c r="AG81" s="69">
        <f>V81*G81</f>
        <v/>
      </c>
      <c r="AH81" s="69">
        <f>W81*H81</f>
        <v/>
      </c>
      <c r="AI81" s="69">
        <f>X81*I81</f>
        <v/>
      </c>
      <c r="AJ81" s="69">
        <f>O81</f>
        <v/>
      </c>
      <c r="AK81" s="70" t="n">
        <v>3.59807134</v>
      </c>
      <c r="AL81" s="70" t="n">
        <v>0</v>
      </c>
      <c r="AM81" s="70" t="n">
        <v>0</v>
      </c>
      <c r="AN81" s="70" t="n">
        <v>0</v>
      </c>
      <c r="AO81" s="70" t="n">
        <v>0</v>
      </c>
      <c r="AP81" s="70" t="n">
        <v>-1.57276688e-07</v>
      </c>
      <c r="AQ81" s="70" t="n">
        <v>3.98357916</v>
      </c>
      <c r="AR81" s="70" t="n">
        <v>1.99178958</v>
      </c>
      <c r="AS81" s="70" t="n">
        <v>0</v>
      </c>
      <c r="AT81" s="70" t="n">
        <v>-3.59807134</v>
      </c>
      <c r="AU81" s="70" t="n">
        <v>-1.74127777e-07</v>
      </c>
      <c r="AV81" s="70" t="n">
        <v>0</v>
      </c>
      <c r="AW81" s="71">
        <f>MAX(ABS(Y81-AK81),ABS(Z81-AL81),ABS(AA81-AM81),ABS(AB81-AN81),ABS(AC81-AO81),ABS(AD81-AP81),ABS(AE81-AQ81),ABS(AF81-AR81),ABS(AG81-AS81),ABS(AH81-AT81),ABS(AI81-AU81),ABS(AJ81-AV81))</f>
        <v/>
      </c>
    </row>
    <row r="82">
      <c r="A82" s="67" t="inlineStr">
        <is>
          <t>M77</t>
        </is>
      </c>
      <c r="B82" s="52" t="inlineStr">
        <is>
          <t>BKG-74</t>
        </is>
      </c>
      <c r="C82" s="52" t="inlineStr">
        <is>
          <t>Backdrop</t>
        </is>
      </c>
      <c r="D82" s="52" t="inlineStr">
        <is>
          <t>Pine crown</t>
        </is>
      </c>
      <c r="E82" s="61" t="inlineStr">
        <is>
          <t>Cone</t>
        </is>
      </c>
      <c r="F82" s="52" t="inlineStr">
        <is>
          <t>BKG-72</t>
        </is>
      </c>
      <c r="G82" s="68" t="n">
        <v>2.33874631</v>
      </c>
      <c r="H82" s="68" t="n">
        <v>2.33874631</v>
      </c>
      <c r="I82" s="68" t="n">
        <v>3.53382015</v>
      </c>
      <c r="J82" s="68" t="n">
        <v>-90</v>
      </c>
      <c r="K82" s="68" t="n">
        <v>30</v>
      </c>
      <c r="L82" s="68" t="n">
        <v>0</v>
      </c>
      <c r="M82" s="68" t="n">
        <v>0</v>
      </c>
      <c r="N82" s="68" t="n">
        <v>4.65821743</v>
      </c>
      <c r="O82" s="68" t="n">
        <v>0</v>
      </c>
      <c r="P82" s="69">
        <f>COS(RADIANS(K82))*COS(RADIANS(L82))+SIN(RADIANS(K82))*SIN(RADIANS(J82))*SIN(RADIANS(L82))</f>
        <v/>
      </c>
      <c r="Q82" s="69">
        <f>-COS(RADIANS(K82))*SIN(RADIANS(L82))+SIN(RADIANS(K82))*SIN(RADIANS(J82))*COS(RADIANS(L82))</f>
        <v/>
      </c>
      <c r="R82" s="69">
        <f>SIN(RADIANS(K82))*COS(RADIANS(J82))</f>
        <v/>
      </c>
      <c r="S82" s="69">
        <f>COS(RADIANS(J82))*SIN(RADIANS(L82))</f>
        <v/>
      </c>
      <c r="T82" s="69">
        <f>COS(RADIANS(J82))*COS(RADIANS(L82))</f>
        <v/>
      </c>
      <c r="U82" s="69">
        <f>-SIN(RADIANS(J82))</f>
        <v/>
      </c>
      <c r="V82" s="69">
        <f>-SIN(RADIANS(K82))*COS(RADIANS(L82))+COS(RADIANS(K82))*SIN(RADIANS(J82))*SIN(RADIANS(L82))</f>
        <v/>
      </c>
      <c r="W82" s="69">
        <f>SIN(RADIANS(K82))*SIN(RADIANS(L82))+COS(RADIANS(K82))*SIN(RADIANS(J82))*COS(RADIANS(L82))</f>
        <v/>
      </c>
      <c r="X82" s="69">
        <f>COS(RADIANS(K82))*COS(RADIANS(J82))</f>
        <v/>
      </c>
      <c r="Y82" s="69">
        <f>P82*G82</f>
        <v/>
      </c>
      <c r="Z82" s="69">
        <f>Q82*H82</f>
        <v/>
      </c>
      <c r="AA82" s="69">
        <f>R82*I82</f>
        <v/>
      </c>
      <c r="AB82" s="69">
        <f>M82</f>
        <v/>
      </c>
      <c r="AC82" s="69">
        <f>S82*G82</f>
        <v/>
      </c>
      <c r="AD82" s="69">
        <f>T82*H82</f>
        <v/>
      </c>
      <c r="AE82" s="69">
        <f>U82*I82</f>
        <v/>
      </c>
      <c r="AF82" s="69">
        <f>N82</f>
        <v/>
      </c>
      <c r="AG82" s="69">
        <f>V82*G82</f>
        <v/>
      </c>
      <c r="AH82" s="69">
        <f>W82*H82</f>
        <v/>
      </c>
      <c r="AI82" s="69">
        <f>X82*I82</f>
        <v/>
      </c>
      <c r="AJ82" s="69">
        <f>O82</f>
        <v/>
      </c>
      <c r="AK82" s="70" t="n">
        <v>2.02541375</v>
      </c>
      <c r="AL82" s="70" t="n">
        <v>-1.16937315</v>
      </c>
      <c r="AM82" s="70" t="n">
        <v>-7.72340911e-08</v>
      </c>
      <c r="AN82" s="70" t="n">
        <v>0</v>
      </c>
      <c r="AO82" s="70" t="n">
        <v>0</v>
      </c>
      <c r="AP82" s="70" t="n">
        <v>-1.02229848e-07</v>
      </c>
      <c r="AQ82" s="70" t="n">
        <v>3.53382015</v>
      </c>
      <c r="AR82" s="70" t="n">
        <v>4.65821743</v>
      </c>
      <c r="AS82" s="70" t="n">
        <v>-1.16937315</v>
      </c>
      <c r="AT82" s="70" t="n">
        <v>-2.02541375</v>
      </c>
      <c r="AU82" s="70" t="n">
        <v>-1.33773369e-07</v>
      </c>
      <c r="AV82" s="70" t="n">
        <v>0</v>
      </c>
      <c r="AW82" s="71">
        <f>MAX(ABS(Y82-AK82),ABS(Z82-AL82),ABS(AA82-AM82),ABS(AB82-AN82),ABS(AC82-AO82),ABS(AD82-AP82),ABS(AE82-AQ82),ABS(AF82-AR82),ABS(AG82-AS82),ABS(AH82-AT82),ABS(AI82-AU82),ABS(AJ82-AV82))</f>
        <v/>
      </c>
    </row>
    <row r="83">
      <c r="A83" s="67" t="inlineStr">
        <is>
          <t>M78</t>
        </is>
      </c>
      <c r="B83" s="52" t="inlineStr">
        <is>
          <t>BKG-75</t>
        </is>
      </c>
      <c r="C83" s="52" t="inlineStr">
        <is>
          <t>Backdrop</t>
        </is>
      </c>
      <c r="D83" s="52" t="inlineStr">
        <is>
          <t>Treeline pine</t>
        </is>
      </c>
      <c r="E83" s="53" t="inlineStr">
        <is>
          <t>Group</t>
        </is>
      </c>
      <c r="F83" s="52" t="inlineStr">
        <is>
          <t>BKG-23</t>
        </is>
      </c>
      <c r="G83" s="68" t="n">
        <v>1</v>
      </c>
      <c r="H83" s="68" t="n">
        <v>1</v>
      </c>
      <c r="I83" s="68" t="n">
        <v>1</v>
      </c>
      <c r="J83" s="68" t="n">
        <v>0</v>
      </c>
      <c r="K83" s="68" t="n">
        <v>116.441582</v>
      </c>
      <c r="L83" s="68" t="n">
        <v>0</v>
      </c>
      <c r="M83" s="68" t="n">
        <v>-17.3895245</v>
      </c>
      <c r="N83" s="68" t="n">
        <v>-0.350000024</v>
      </c>
      <c r="O83" s="68" t="n">
        <v>-17.7622471</v>
      </c>
      <c r="P83" s="69">
        <f>COS(RADIANS(K83))*COS(RADIANS(L83))+SIN(RADIANS(K83))*SIN(RADIANS(J83))*SIN(RADIANS(L83))</f>
        <v/>
      </c>
      <c r="Q83" s="69">
        <f>-COS(RADIANS(K83))*SIN(RADIANS(L83))+SIN(RADIANS(K83))*SIN(RADIANS(J83))*COS(RADIANS(L83))</f>
        <v/>
      </c>
      <c r="R83" s="69">
        <f>SIN(RADIANS(K83))*COS(RADIANS(J83))</f>
        <v/>
      </c>
      <c r="S83" s="69">
        <f>COS(RADIANS(J83))*SIN(RADIANS(L83))</f>
        <v/>
      </c>
      <c r="T83" s="69">
        <f>COS(RADIANS(J83))*COS(RADIANS(L83))</f>
        <v/>
      </c>
      <c r="U83" s="69">
        <f>-SIN(RADIANS(J83))</f>
        <v/>
      </c>
      <c r="V83" s="69">
        <f>-SIN(RADIANS(K83))*COS(RADIANS(L83))+COS(RADIANS(K83))*SIN(RADIANS(J83))*SIN(RADIANS(L83))</f>
        <v/>
      </c>
      <c r="W83" s="69">
        <f>SIN(RADIANS(K83))*SIN(RADIANS(L83))+COS(RADIANS(K83))*SIN(RADIANS(J83))*COS(RADIANS(L83))</f>
        <v/>
      </c>
      <c r="X83" s="69">
        <f>COS(RADIANS(K83))*COS(RADIANS(J83))</f>
        <v/>
      </c>
      <c r="Y83" s="69">
        <f>P83*G83</f>
        <v/>
      </c>
      <c r="Z83" s="69">
        <f>Q83*H83</f>
        <v/>
      </c>
      <c r="AA83" s="69">
        <f>R83*I83</f>
        <v/>
      </c>
      <c r="AB83" s="69">
        <f>M83</f>
        <v/>
      </c>
      <c r="AC83" s="69">
        <f>S83*G83</f>
        <v/>
      </c>
      <c r="AD83" s="69">
        <f>T83*H83</f>
        <v/>
      </c>
      <c r="AE83" s="69">
        <f>U83*I83</f>
        <v/>
      </c>
      <c r="AF83" s="69">
        <f>N83</f>
        <v/>
      </c>
      <c r="AG83" s="69">
        <f>V83*G83</f>
        <v/>
      </c>
      <c r="AH83" s="69">
        <f>W83*H83</f>
        <v/>
      </c>
      <c r="AI83" s="69">
        <f>X83*I83</f>
        <v/>
      </c>
      <c r="AJ83" s="69">
        <f>O83</f>
        <v/>
      </c>
      <c r="AK83" s="70" t="n">
        <v>-0.445285141</v>
      </c>
      <c r="AL83" s="70" t="n">
        <v>0</v>
      </c>
      <c r="AM83" s="70" t="n">
        <v>0.895388842</v>
      </c>
      <c r="AN83" s="70" t="n">
        <v>-17.3895245</v>
      </c>
      <c r="AO83" s="70" t="n">
        <v>0</v>
      </c>
      <c r="AP83" s="70" t="n">
        <v>1</v>
      </c>
      <c r="AQ83" s="70" t="n">
        <v>0</v>
      </c>
      <c r="AR83" s="70" t="n">
        <v>-0.350000024</v>
      </c>
      <c r="AS83" s="70" t="n">
        <v>-0.895388842</v>
      </c>
      <c r="AT83" s="70" t="n">
        <v>0</v>
      </c>
      <c r="AU83" s="70" t="n">
        <v>-0.445285141</v>
      </c>
      <c r="AV83" s="70" t="n">
        <v>-17.7622471</v>
      </c>
      <c r="AW83" s="71">
        <f>MAX(ABS(Y83-AK83),ABS(Z83-AL83),ABS(AA83-AM83),ABS(AB83-AN83),ABS(AC83-AO83),ABS(AD83-AP83),ABS(AE83-AQ83),ABS(AF83-AR83),ABS(AG83-AS83),ABS(AH83-AT83),ABS(AI83-AU83),ABS(AJ83-AV83))</f>
        <v/>
      </c>
    </row>
    <row r="84">
      <c r="A84" s="67" t="inlineStr">
        <is>
          <t>M79</t>
        </is>
      </c>
      <c r="B84" s="52" t="inlineStr">
        <is>
          <t>BKG-76</t>
        </is>
      </c>
      <c r="C84" s="52" t="inlineStr">
        <is>
          <t>Backdrop</t>
        </is>
      </c>
      <c r="D84" s="52" t="inlineStr">
        <is>
          <t>Pine crown</t>
        </is>
      </c>
      <c r="E84" s="61" t="inlineStr">
        <is>
          <t>Cone</t>
        </is>
      </c>
      <c r="F84" s="52" t="inlineStr">
        <is>
          <t>BKG-75</t>
        </is>
      </c>
      <c r="G84" s="68" t="n">
        <v>4.30767775</v>
      </c>
      <c r="H84" s="68" t="n">
        <v>4.30767775</v>
      </c>
      <c r="I84" s="68" t="n">
        <v>4.76921463</v>
      </c>
      <c r="J84" s="68" t="n">
        <v>-90</v>
      </c>
      <c r="K84" s="68" t="n">
        <v>0</v>
      </c>
      <c r="L84" s="68" t="n">
        <v>0</v>
      </c>
      <c r="M84" s="68" t="n">
        <v>0</v>
      </c>
      <c r="N84" s="68" t="n">
        <v>2.38460732</v>
      </c>
      <c r="O84" s="68" t="n">
        <v>0</v>
      </c>
      <c r="P84" s="69">
        <f>COS(RADIANS(K84))*COS(RADIANS(L84))+SIN(RADIANS(K84))*SIN(RADIANS(J84))*SIN(RADIANS(L84))</f>
        <v/>
      </c>
      <c r="Q84" s="69">
        <f>-COS(RADIANS(K84))*SIN(RADIANS(L84))+SIN(RADIANS(K84))*SIN(RADIANS(J84))*COS(RADIANS(L84))</f>
        <v/>
      </c>
      <c r="R84" s="69">
        <f>SIN(RADIANS(K84))*COS(RADIANS(J84))</f>
        <v/>
      </c>
      <c r="S84" s="69">
        <f>COS(RADIANS(J84))*SIN(RADIANS(L84))</f>
        <v/>
      </c>
      <c r="T84" s="69">
        <f>COS(RADIANS(J84))*COS(RADIANS(L84))</f>
        <v/>
      </c>
      <c r="U84" s="69">
        <f>-SIN(RADIANS(J84))</f>
        <v/>
      </c>
      <c r="V84" s="69">
        <f>-SIN(RADIANS(K84))*COS(RADIANS(L84))+COS(RADIANS(K84))*SIN(RADIANS(J84))*SIN(RADIANS(L84))</f>
        <v/>
      </c>
      <c r="W84" s="69">
        <f>SIN(RADIANS(K84))*SIN(RADIANS(L84))+COS(RADIANS(K84))*SIN(RADIANS(J84))*COS(RADIANS(L84))</f>
        <v/>
      </c>
      <c r="X84" s="69">
        <f>COS(RADIANS(K84))*COS(RADIANS(J84))</f>
        <v/>
      </c>
      <c r="Y84" s="69">
        <f>P84*G84</f>
        <v/>
      </c>
      <c r="Z84" s="69">
        <f>Q84*H84</f>
        <v/>
      </c>
      <c r="AA84" s="69">
        <f>R84*I84</f>
        <v/>
      </c>
      <c r="AB84" s="69">
        <f>M84</f>
        <v/>
      </c>
      <c r="AC84" s="69">
        <f>S84*G84</f>
        <v/>
      </c>
      <c r="AD84" s="69">
        <f>T84*H84</f>
        <v/>
      </c>
      <c r="AE84" s="69">
        <f>U84*I84</f>
        <v/>
      </c>
      <c r="AF84" s="69">
        <f>N84</f>
        <v/>
      </c>
      <c r="AG84" s="69">
        <f>V84*G84</f>
        <v/>
      </c>
      <c r="AH84" s="69">
        <f>W84*H84</f>
        <v/>
      </c>
      <c r="AI84" s="69">
        <f>X84*I84</f>
        <v/>
      </c>
      <c r="AJ84" s="69">
        <f>O84</f>
        <v/>
      </c>
      <c r="AK84" s="70" t="n">
        <v>4.30767775</v>
      </c>
      <c r="AL84" s="70" t="n">
        <v>0</v>
      </c>
      <c r="AM84" s="70" t="n">
        <v>0</v>
      </c>
      <c r="AN84" s="70" t="n">
        <v>0</v>
      </c>
      <c r="AO84" s="70" t="n">
        <v>0</v>
      </c>
      <c r="AP84" s="70" t="n">
        <v>-1.88294578e-07</v>
      </c>
      <c r="AQ84" s="70" t="n">
        <v>4.76921463</v>
      </c>
      <c r="AR84" s="70" t="n">
        <v>2.38460732</v>
      </c>
      <c r="AS84" s="70" t="n">
        <v>0</v>
      </c>
      <c r="AT84" s="70" t="n">
        <v>-4.30767775</v>
      </c>
      <c r="AU84" s="70" t="n">
        <v>-2.0846899e-07</v>
      </c>
      <c r="AV84" s="70" t="n">
        <v>0</v>
      </c>
      <c r="AW84" s="71">
        <f>MAX(ABS(Y84-AK84),ABS(Z84-AL84),ABS(AA84-AM84),ABS(AB84-AN84),ABS(AC84-AO84),ABS(AD84-AP84),ABS(AE84-AQ84),ABS(AF84-AR84),ABS(AG84-AS84),ABS(AH84-AT84),ABS(AI84-AU84),ABS(AJ84-AV84))</f>
        <v/>
      </c>
    </row>
    <row r="85">
      <c r="A85" s="67" t="inlineStr">
        <is>
          <t>M80</t>
        </is>
      </c>
      <c r="B85" s="52" t="inlineStr">
        <is>
          <t>BKG-77</t>
        </is>
      </c>
      <c r="C85" s="52" t="inlineStr">
        <is>
          <t>Backdrop</t>
        </is>
      </c>
      <c r="D85" s="52" t="inlineStr">
        <is>
          <t>Pine crown</t>
        </is>
      </c>
      <c r="E85" s="61" t="inlineStr">
        <is>
          <t>Cone</t>
        </is>
      </c>
      <c r="F85" s="52" t="inlineStr">
        <is>
          <t>BKG-75</t>
        </is>
      </c>
      <c r="G85" s="68" t="n">
        <v>2.79999042</v>
      </c>
      <c r="H85" s="68" t="n">
        <v>2.79999042</v>
      </c>
      <c r="I85" s="68" t="n">
        <v>4.23075485</v>
      </c>
      <c r="J85" s="68" t="n">
        <v>-90</v>
      </c>
      <c r="K85" s="68" t="n">
        <v>30</v>
      </c>
      <c r="L85" s="68" t="n">
        <v>0</v>
      </c>
      <c r="M85" s="68" t="n">
        <v>0</v>
      </c>
      <c r="N85" s="68" t="n">
        <v>5.5769043</v>
      </c>
      <c r="O85" s="68" t="n">
        <v>0</v>
      </c>
      <c r="P85" s="69">
        <f>COS(RADIANS(K85))*COS(RADIANS(L85))+SIN(RADIANS(K85))*SIN(RADIANS(J85))*SIN(RADIANS(L85))</f>
        <v/>
      </c>
      <c r="Q85" s="69">
        <f>-COS(RADIANS(K85))*SIN(RADIANS(L85))+SIN(RADIANS(K85))*SIN(RADIANS(J85))*COS(RADIANS(L85))</f>
        <v/>
      </c>
      <c r="R85" s="69">
        <f>SIN(RADIANS(K85))*COS(RADIANS(J85))</f>
        <v/>
      </c>
      <c r="S85" s="69">
        <f>COS(RADIANS(J85))*SIN(RADIANS(L85))</f>
        <v/>
      </c>
      <c r="T85" s="69">
        <f>COS(RADIANS(J85))*COS(RADIANS(L85))</f>
        <v/>
      </c>
      <c r="U85" s="69">
        <f>-SIN(RADIANS(J85))</f>
        <v/>
      </c>
      <c r="V85" s="69">
        <f>-SIN(RADIANS(K85))*COS(RADIANS(L85))+COS(RADIANS(K85))*SIN(RADIANS(J85))*SIN(RADIANS(L85))</f>
        <v/>
      </c>
      <c r="W85" s="69">
        <f>SIN(RADIANS(K85))*SIN(RADIANS(L85))+COS(RADIANS(K85))*SIN(RADIANS(J85))*COS(RADIANS(L85))</f>
        <v/>
      </c>
      <c r="X85" s="69">
        <f>COS(RADIANS(K85))*COS(RADIANS(J85))</f>
        <v/>
      </c>
      <c r="Y85" s="69">
        <f>P85*G85</f>
        <v/>
      </c>
      <c r="Z85" s="69">
        <f>Q85*H85</f>
        <v/>
      </c>
      <c r="AA85" s="69">
        <f>R85*I85</f>
        <v/>
      </c>
      <c r="AB85" s="69">
        <f>M85</f>
        <v/>
      </c>
      <c r="AC85" s="69">
        <f>S85*G85</f>
        <v/>
      </c>
      <c r="AD85" s="69">
        <f>T85*H85</f>
        <v/>
      </c>
      <c r="AE85" s="69">
        <f>U85*I85</f>
        <v/>
      </c>
      <c r="AF85" s="69">
        <f>N85</f>
        <v/>
      </c>
      <c r="AG85" s="69">
        <f>V85*G85</f>
        <v/>
      </c>
      <c r="AH85" s="69">
        <f>W85*H85</f>
        <v/>
      </c>
      <c r="AI85" s="69">
        <f>X85*I85</f>
        <v/>
      </c>
      <c r="AJ85" s="69">
        <f>O85</f>
        <v/>
      </c>
      <c r="AK85" s="70" t="n">
        <v>2.42486286</v>
      </c>
      <c r="AL85" s="70" t="n">
        <v>-1.39999521</v>
      </c>
      <c r="AM85" s="70" t="n">
        <v>-9.2466081e-08</v>
      </c>
      <c r="AN85" s="70" t="n">
        <v>0</v>
      </c>
      <c r="AO85" s="70" t="n">
        <v>0</v>
      </c>
      <c r="AP85" s="70" t="n">
        <v>-1.22391469e-07</v>
      </c>
      <c r="AQ85" s="70" t="n">
        <v>4.23075485</v>
      </c>
      <c r="AR85" s="70" t="n">
        <v>5.5769043</v>
      </c>
      <c r="AS85" s="70" t="n">
        <v>-1.39999521</v>
      </c>
      <c r="AT85" s="70" t="n">
        <v>-2.42486286</v>
      </c>
      <c r="AU85" s="70" t="n">
        <v>-1.60155963e-07</v>
      </c>
      <c r="AV85" s="70" t="n">
        <v>0</v>
      </c>
      <c r="AW85" s="71">
        <f>MAX(ABS(Y85-AK85),ABS(Z85-AL85),ABS(AA85-AM85),ABS(AB85-AN85),ABS(AC85-AO85),ABS(AD85-AP85),ABS(AE85-AQ85),ABS(AF85-AR85),ABS(AG85-AS85),ABS(AH85-AT85),ABS(AI85-AU85),ABS(AJ85-AV85))</f>
        <v/>
      </c>
    </row>
    <row r="86">
      <c r="A86" s="67" t="inlineStr">
        <is>
          <t>M81</t>
        </is>
      </c>
      <c r="B86" s="52" t="inlineStr">
        <is>
          <t>BKG-78</t>
        </is>
      </c>
      <c r="C86" s="52" t="inlineStr">
        <is>
          <t>Backdrop</t>
        </is>
      </c>
      <c r="D86" s="52" t="inlineStr">
        <is>
          <t>Treeline pine</t>
        </is>
      </c>
      <c r="E86" s="53" t="inlineStr">
        <is>
          <t>Group</t>
        </is>
      </c>
      <c r="F86" s="52" t="inlineStr">
        <is>
          <t>BKG-23</t>
        </is>
      </c>
      <c r="G86" s="68" t="n">
        <v>1</v>
      </c>
      <c r="H86" s="68" t="n">
        <v>1</v>
      </c>
      <c r="I86" s="68" t="n">
        <v>1</v>
      </c>
      <c r="J86" s="68" t="n">
        <v>0</v>
      </c>
      <c r="K86" s="68" t="n">
        <v>305.104675</v>
      </c>
      <c r="L86" s="68" t="n">
        <v>0</v>
      </c>
      <c r="M86" s="68" t="n">
        <v>-11.7184229</v>
      </c>
      <c r="N86" s="68" t="n">
        <v>-0.350000024</v>
      </c>
      <c r="O86" s="68" t="n">
        <v>-23.4685497</v>
      </c>
      <c r="P86" s="69">
        <f>COS(RADIANS(K86))*COS(RADIANS(L86))+SIN(RADIANS(K86))*SIN(RADIANS(J86))*SIN(RADIANS(L86))</f>
        <v/>
      </c>
      <c r="Q86" s="69">
        <f>-COS(RADIANS(K86))*SIN(RADIANS(L86))+SIN(RADIANS(K86))*SIN(RADIANS(J86))*COS(RADIANS(L86))</f>
        <v/>
      </c>
      <c r="R86" s="69">
        <f>SIN(RADIANS(K86))*COS(RADIANS(J86))</f>
        <v/>
      </c>
      <c r="S86" s="69">
        <f>COS(RADIANS(J86))*SIN(RADIANS(L86))</f>
        <v/>
      </c>
      <c r="T86" s="69">
        <f>COS(RADIANS(J86))*COS(RADIANS(L86))</f>
        <v/>
      </c>
      <c r="U86" s="69">
        <f>-SIN(RADIANS(J86))</f>
        <v/>
      </c>
      <c r="V86" s="69">
        <f>-SIN(RADIANS(K86))*COS(RADIANS(L86))+COS(RADIANS(K86))*SIN(RADIANS(J86))*SIN(RADIANS(L86))</f>
        <v/>
      </c>
      <c r="W86" s="69">
        <f>SIN(RADIANS(K86))*SIN(RADIANS(L86))+COS(RADIANS(K86))*SIN(RADIANS(J86))*COS(RADIANS(L86))</f>
        <v/>
      </c>
      <c r="X86" s="69">
        <f>COS(RADIANS(K86))*COS(RADIANS(J86))</f>
        <v/>
      </c>
      <c r="Y86" s="69">
        <f>P86*G86</f>
        <v/>
      </c>
      <c r="Z86" s="69">
        <f>Q86*H86</f>
        <v/>
      </c>
      <c r="AA86" s="69">
        <f>R86*I86</f>
        <v/>
      </c>
      <c r="AB86" s="69">
        <f>M86</f>
        <v/>
      </c>
      <c r="AC86" s="69">
        <f>S86*G86</f>
        <v/>
      </c>
      <c r="AD86" s="69">
        <f>T86*H86</f>
        <v/>
      </c>
      <c r="AE86" s="69">
        <f>U86*I86</f>
        <v/>
      </c>
      <c r="AF86" s="69">
        <f>N86</f>
        <v/>
      </c>
      <c r="AG86" s="69">
        <f>V86*G86</f>
        <v/>
      </c>
      <c r="AH86" s="69">
        <f>W86*H86</f>
        <v/>
      </c>
      <c r="AI86" s="69">
        <f>X86*I86</f>
        <v/>
      </c>
      <c r="AJ86" s="69">
        <f>O86</f>
        <v/>
      </c>
      <c r="AK86" s="70" t="n">
        <v>0.575072169</v>
      </c>
      <c r="AL86" s="70" t="n">
        <v>0</v>
      </c>
      <c r="AM86" s="70" t="n">
        <v>-0.818102658</v>
      </c>
      <c r="AN86" s="70" t="n">
        <v>-11.7184229</v>
      </c>
      <c r="AO86" s="70" t="n">
        <v>0</v>
      </c>
      <c r="AP86" s="70" t="n">
        <v>1</v>
      </c>
      <c r="AQ86" s="70" t="n">
        <v>0</v>
      </c>
      <c r="AR86" s="70" t="n">
        <v>-0.350000024</v>
      </c>
      <c r="AS86" s="70" t="n">
        <v>0.818102658</v>
      </c>
      <c r="AT86" s="70" t="n">
        <v>0</v>
      </c>
      <c r="AU86" s="70" t="n">
        <v>0.575072169</v>
      </c>
      <c r="AV86" s="70" t="n">
        <v>-23.4685497</v>
      </c>
      <c r="AW86" s="71">
        <f>MAX(ABS(Y86-AK86),ABS(Z86-AL86),ABS(AA86-AM86),ABS(AB86-AN86),ABS(AC86-AO86),ABS(AD86-AP86),ABS(AE86-AQ86),ABS(AF86-AR86),ABS(AG86-AS86),ABS(AH86-AT86),ABS(AI86-AU86),ABS(AJ86-AV86))</f>
        <v/>
      </c>
    </row>
    <row r="87">
      <c r="A87" s="67" t="inlineStr">
        <is>
          <t>M82</t>
        </is>
      </c>
      <c r="B87" s="52" t="inlineStr">
        <is>
          <t>BKG-79</t>
        </is>
      </c>
      <c r="C87" s="52" t="inlineStr">
        <is>
          <t>Backdrop</t>
        </is>
      </c>
      <c r="D87" s="52" t="inlineStr">
        <is>
          <t>Pine crown</t>
        </is>
      </c>
      <c r="E87" s="61" t="inlineStr">
        <is>
          <t>Cone</t>
        </is>
      </c>
      <c r="F87" s="52" t="inlineStr">
        <is>
          <t>BKG-78</t>
        </is>
      </c>
      <c r="G87" s="68" t="n">
        <v>3.98863864</v>
      </c>
      <c r="H87" s="68" t="n">
        <v>3.98863864</v>
      </c>
      <c r="I87" s="68" t="n">
        <v>4.41599274</v>
      </c>
      <c r="J87" s="68" t="n">
        <v>-90</v>
      </c>
      <c r="K87" s="68" t="n">
        <v>0</v>
      </c>
      <c r="L87" s="68" t="n">
        <v>0</v>
      </c>
      <c r="M87" s="68" t="n">
        <v>0</v>
      </c>
      <c r="N87" s="68" t="n">
        <v>2.20799637</v>
      </c>
      <c r="O87" s="68" t="n">
        <v>0</v>
      </c>
      <c r="P87" s="69">
        <f>COS(RADIANS(K87))*COS(RADIANS(L87))+SIN(RADIANS(K87))*SIN(RADIANS(J87))*SIN(RADIANS(L87))</f>
        <v/>
      </c>
      <c r="Q87" s="69">
        <f>-COS(RADIANS(K87))*SIN(RADIANS(L87))+SIN(RADIANS(K87))*SIN(RADIANS(J87))*COS(RADIANS(L87))</f>
        <v/>
      </c>
      <c r="R87" s="69">
        <f>SIN(RADIANS(K87))*COS(RADIANS(J87))</f>
        <v/>
      </c>
      <c r="S87" s="69">
        <f>COS(RADIANS(J87))*SIN(RADIANS(L87))</f>
        <v/>
      </c>
      <c r="T87" s="69">
        <f>COS(RADIANS(J87))*COS(RADIANS(L87))</f>
        <v/>
      </c>
      <c r="U87" s="69">
        <f>-SIN(RADIANS(J87))</f>
        <v/>
      </c>
      <c r="V87" s="69">
        <f>-SIN(RADIANS(K87))*COS(RADIANS(L87))+COS(RADIANS(K87))*SIN(RADIANS(J87))*SIN(RADIANS(L87))</f>
        <v/>
      </c>
      <c r="W87" s="69">
        <f>SIN(RADIANS(K87))*SIN(RADIANS(L87))+COS(RADIANS(K87))*SIN(RADIANS(J87))*COS(RADIANS(L87))</f>
        <v/>
      </c>
      <c r="X87" s="69">
        <f>COS(RADIANS(K87))*COS(RADIANS(J87))</f>
        <v/>
      </c>
      <c r="Y87" s="69">
        <f>P87*G87</f>
        <v/>
      </c>
      <c r="Z87" s="69">
        <f>Q87*H87</f>
        <v/>
      </c>
      <c r="AA87" s="69">
        <f>R87*I87</f>
        <v/>
      </c>
      <c r="AB87" s="69">
        <f>M87</f>
        <v/>
      </c>
      <c r="AC87" s="69">
        <f>S87*G87</f>
        <v/>
      </c>
      <c r="AD87" s="69">
        <f>T87*H87</f>
        <v/>
      </c>
      <c r="AE87" s="69">
        <f>U87*I87</f>
        <v/>
      </c>
      <c r="AF87" s="69">
        <f>N87</f>
        <v/>
      </c>
      <c r="AG87" s="69">
        <f>V87*G87</f>
        <v/>
      </c>
      <c r="AH87" s="69">
        <f>W87*H87</f>
        <v/>
      </c>
      <c r="AI87" s="69">
        <f>X87*I87</f>
        <v/>
      </c>
      <c r="AJ87" s="69">
        <f>O87</f>
        <v/>
      </c>
      <c r="AK87" s="70" t="n">
        <v>3.98863864</v>
      </c>
      <c r="AL87" s="70" t="n">
        <v>0</v>
      </c>
      <c r="AM87" s="70" t="n">
        <v>0</v>
      </c>
      <c r="AN87" s="70" t="n">
        <v>0</v>
      </c>
      <c r="AO87" s="70" t="n">
        <v>0</v>
      </c>
      <c r="AP87" s="70" t="n">
        <v>-1.74348926e-07</v>
      </c>
      <c r="AQ87" s="70" t="n">
        <v>4.41599274</v>
      </c>
      <c r="AR87" s="70" t="n">
        <v>2.20799637</v>
      </c>
      <c r="AS87" s="70" t="n">
        <v>0</v>
      </c>
      <c r="AT87" s="70" t="n">
        <v>-3.98863864</v>
      </c>
      <c r="AU87" s="70" t="n">
        <v>-1.9302918e-07</v>
      </c>
      <c r="AV87" s="70" t="n">
        <v>0</v>
      </c>
      <c r="AW87" s="71">
        <f>MAX(ABS(Y87-AK87),ABS(Z87-AL87),ABS(AA87-AM87),ABS(AB87-AN87),ABS(AC87-AO87),ABS(AD87-AP87),ABS(AE87-AQ87),ABS(AF87-AR87),ABS(AG87-AS87),ABS(AH87-AT87),ABS(AI87-AU87),ABS(AJ87-AV87))</f>
        <v/>
      </c>
    </row>
    <row r="88">
      <c r="A88" s="67" t="inlineStr">
        <is>
          <t>M83</t>
        </is>
      </c>
      <c r="B88" s="52" t="inlineStr">
        <is>
          <t>BKG-80</t>
        </is>
      </c>
      <c r="C88" s="52" t="inlineStr">
        <is>
          <t>Backdrop</t>
        </is>
      </c>
      <c r="D88" s="52" t="inlineStr">
        <is>
          <t>Pine crown</t>
        </is>
      </c>
      <c r="E88" s="61" t="inlineStr">
        <is>
          <t>Cone</t>
        </is>
      </c>
      <c r="F88" s="52" t="inlineStr">
        <is>
          <t>BKG-78</t>
        </is>
      </c>
      <c r="G88" s="68" t="n">
        <v>2.59261513</v>
      </c>
      <c r="H88" s="68" t="n">
        <v>2.59261513</v>
      </c>
      <c r="I88" s="68" t="n">
        <v>3.917413</v>
      </c>
      <c r="J88" s="68" t="n">
        <v>-90</v>
      </c>
      <c r="K88" s="68" t="n">
        <v>30</v>
      </c>
      <c r="L88" s="68" t="n">
        <v>0</v>
      </c>
      <c r="M88" s="68" t="n">
        <v>0</v>
      </c>
      <c r="N88" s="68" t="n">
        <v>5.16386271</v>
      </c>
      <c r="O88" s="68" t="n">
        <v>0</v>
      </c>
      <c r="P88" s="69">
        <f>COS(RADIANS(K88))*COS(RADIANS(L88))+SIN(RADIANS(K88))*SIN(RADIANS(J88))*SIN(RADIANS(L88))</f>
        <v/>
      </c>
      <c r="Q88" s="69">
        <f>-COS(RADIANS(K88))*SIN(RADIANS(L88))+SIN(RADIANS(K88))*SIN(RADIANS(J88))*COS(RADIANS(L88))</f>
        <v/>
      </c>
      <c r="R88" s="69">
        <f>SIN(RADIANS(K88))*COS(RADIANS(J88))</f>
        <v/>
      </c>
      <c r="S88" s="69">
        <f>COS(RADIANS(J88))*SIN(RADIANS(L88))</f>
        <v/>
      </c>
      <c r="T88" s="69">
        <f>COS(RADIANS(J88))*COS(RADIANS(L88))</f>
        <v/>
      </c>
      <c r="U88" s="69">
        <f>-SIN(RADIANS(J88))</f>
        <v/>
      </c>
      <c r="V88" s="69">
        <f>-SIN(RADIANS(K88))*COS(RADIANS(L88))+COS(RADIANS(K88))*SIN(RADIANS(J88))*SIN(RADIANS(L88))</f>
        <v/>
      </c>
      <c r="W88" s="69">
        <f>SIN(RADIANS(K88))*SIN(RADIANS(L88))+COS(RADIANS(K88))*SIN(RADIANS(J88))*COS(RADIANS(L88))</f>
        <v/>
      </c>
      <c r="X88" s="69">
        <f>COS(RADIANS(K88))*COS(RADIANS(J88))</f>
        <v/>
      </c>
      <c r="Y88" s="69">
        <f>P88*G88</f>
        <v/>
      </c>
      <c r="Z88" s="69">
        <f>Q88*H88</f>
        <v/>
      </c>
      <c r="AA88" s="69">
        <f>R88*I88</f>
        <v/>
      </c>
      <c r="AB88" s="69">
        <f>M88</f>
        <v/>
      </c>
      <c r="AC88" s="69">
        <f>S88*G88</f>
        <v/>
      </c>
      <c r="AD88" s="69">
        <f>T88*H88</f>
        <v/>
      </c>
      <c r="AE88" s="69">
        <f>U88*I88</f>
        <v/>
      </c>
      <c r="AF88" s="69">
        <f>N88</f>
        <v/>
      </c>
      <c r="AG88" s="69">
        <f>V88*G88</f>
        <v/>
      </c>
      <c r="AH88" s="69">
        <f>W88*H88</f>
        <v/>
      </c>
      <c r="AI88" s="69">
        <f>X88*I88</f>
        <v/>
      </c>
      <c r="AJ88" s="69">
        <f>O88</f>
        <v/>
      </c>
      <c r="AK88" s="70" t="n">
        <v>2.24527049</v>
      </c>
      <c r="AL88" s="70" t="n">
        <v>-1.29630756</v>
      </c>
      <c r="AM88" s="70" t="n">
        <v>-8.56177778e-08</v>
      </c>
      <c r="AN88" s="70" t="n">
        <v>0</v>
      </c>
      <c r="AO88" s="70" t="n">
        <v>0</v>
      </c>
      <c r="AP88" s="70" t="n">
        <v>-1.13326806e-07</v>
      </c>
      <c r="AQ88" s="70" t="n">
        <v>3.917413</v>
      </c>
      <c r="AR88" s="70" t="n">
        <v>5.16386271</v>
      </c>
      <c r="AS88" s="70" t="n">
        <v>-1.29630756</v>
      </c>
      <c r="AT88" s="70" t="n">
        <v>-2.24527049</v>
      </c>
      <c r="AU88" s="70" t="n">
        <v>-1.48294347e-07</v>
      </c>
      <c r="AV88" s="70" t="n">
        <v>0</v>
      </c>
      <c r="AW88" s="71">
        <f>MAX(ABS(Y88-AK88),ABS(Z88-AL88),ABS(AA88-AM88),ABS(AB88-AN88),ABS(AC88-AO88),ABS(AD88-AP88),ABS(AE88-AQ88),ABS(AF88-AR88),ABS(AG88-AS88),ABS(AH88-AT88),ABS(AI88-AU88),ABS(AJ88-AV88))</f>
        <v/>
      </c>
    </row>
    <row r="89">
      <c r="A89" s="67" t="inlineStr">
        <is>
          <t>M84</t>
        </is>
      </c>
      <c r="B89" s="52" t="inlineStr">
        <is>
          <t>BKG-81</t>
        </is>
      </c>
      <c r="C89" s="52" t="inlineStr">
        <is>
          <t>Backdrop</t>
        </is>
      </c>
      <c r="D89" s="52" t="inlineStr">
        <is>
          <t>Treeline pine</t>
        </is>
      </c>
      <c r="E89" s="53" t="inlineStr">
        <is>
          <t>Group</t>
        </is>
      </c>
      <c r="F89" s="52" t="inlineStr">
        <is>
          <t>BKG-23</t>
        </is>
      </c>
      <c r="G89" s="68" t="n">
        <v>1</v>
      </c>
      <c r="H89" s="68" t="n">
        <v>1</v>
      </c>
      <c r="I89" s="68" t="n">
        <v>1</v>
      </c>
      <c r="J89" s="68" t="n">
        <v>0</v>
      </c>
      <c r="K89" s="68" t="n">
        <v>331.662537</v>
      </c>
      <c r="L89" s="68" t="n">
        <v>0</v>
      </c>
      <c r="M89" s="68" t="n">
        <v>-7.21923208</v>
      </c>
      <c r="N89" s="68" t="n">
        <v>-0.350000024</v>
      </c>
      <c r="O89" s="68" t="n">
        <v>-27.234272</v>
      </c>
      <c r="P89" s="69">
        <f>COS(RADIANS(K89))*COS(RADIANS(L89))+SIN(RADIANS(K89))*SIN(RADIANS(J89))*SIN(RADIANS(L89))</f>
        <v/>
      </c>
      <c r="Q89" s="69">
        <f>-COS(RADIANS(K89))*SIN(RADIANS(L89))+SIN(RADIANS(K89))*SIN(RADIANS(J89))*COS(RADIANS(L89))</f>
        <v/>
      </c>
      <c r="R89" s="69">
        <f>SIN(RADIANS(K89))*COS(RADIANS(J89))</f>
        <v/>
      </c>
      <c r="S89" s="69">
        <f>COS(RADIANS(J89))*SIN(RADIANS(L89))</f>
        <v/>
      </c>
      <c r="T89" s="69">
        <f>COS(RADIANS(J89))*COS(RADIANS(L89))</f>
        <v/>
      </c>
      <c r="U89" s="69">
        <f>-SIN(RADIANS(J89))</f>
        <v/>
      </c>
      <c r="V89" s="69">
        <f>-SIN(RADIANS(K89))*COS(RADIANS(L89))+COS(RADIANS(K89))*SIN(RADIANS(J89))*SIN(RADIANS(L89))</f>
        <v/>
      </c>
      <c r="W89" s="69">
        <f>SIN(RADIANS(K89))*SIN(RADIANS(L89))+COS(RADIANS(K89))*SIN(RADIANS(J89))*COS(RADIANS(L89))</f>
        <v/>
      </c>
      <c r="X89" s="69">
        <f>COS(RADIANS(K89))*COS(RADIANS(J89))</f>
        <v/>
      </c>
      <c r="Y89" s="69">
        <f>P89*G89</f>
        <v/>
      </c>
      <c r="Z89" s="69">
        <f>Q89*H89</f>
        <v/>
      </c>
      <c r="AA89" s="69">
        <f>R89*I89</f>
        <v/>
      </c>
      <c r="AB89" s="69">
        <f>M89</f>
        <v/>
      </c>
      <c r="AC89" s="69">
        <f>S89*G89</f>
        <v/>
      </c>
      <c r="AD89" s="69">
        <f>T89*H89</f>
        <v/>
      </c>
      <c r="AE89" s="69">
        <f>U89*I89</f>
        <v/>
      </c>
      <c r="AF89" s="69">
        <f>N89</f>
        <v/>
      </c>
      <c r="AG89" s="69">
        <f>V89*G89</f>
        <v/>
      </c>
      <c r="AH89" s="69">
        <f>W89*H89</f>
        <v/>
      </c>
      <c r="AI89" s="69">
        <f>X89*I89</f>
        <v/>
      </c>
      <c r="AJ89" s="69">
        <f>O89</f>
        <v/>
      </c>
      <c r="AK89" s="70" t="n">
        <v>0.880167186</v>
      </c>
      <c r="AL89" s="70" t="n">
        <v>0</v>
      </c>
      <c r="AM89" s="70" t="n">
        <v>-0.474663794</v>
      </c>
      <c r="AN89" s="70" t="n">
        <v>-7.21923208</v>
      </c>
      <c r="AO89" s="70" t="n">
        <v>0</v>
      </c>
      <c r="AP89" s="70" t="n">
        <v>1</v>
      </c>
      <c r="AQ89" s="70" t="n">
        <v>0</v>
      </c>
      <c r="AR89" s="70" t="n">
        <v>-0.350000024</v>
      </c>
      <c r="AS89" s="70" t="n">
        <v>0.474663794</v>
      </c>
      <c r="AT89" s="70" t="n">
        <v>0</v>
      </c>
      <c r="AU89" s="70" t="n">
        <v>0.880167186</v>
      </c>
      <c r="AV89" s="70" t="n">
        <v>-27.234272</v>
      </c>
      <c r="AW89" s="71">
        <f>MAX(ABS(Y89-AK89),ABS(Z89-AL89),ABS(AA89-AM89),ABS(AB89-AN89),ABS(AC89-AO89),ABS(AD89-AP89),ABS(AE89-AQ89),ABS(AF89-AR89),ABS(AG89-AS89),ABS(AH89-AT89),ABS(AI89-AU89),ABS(AJ89-AV89))</f>
        <v/>
      </c>
    </row>
    <row r="90">
      <c r="A90" s="67" t="inlineStr">
        <is>
          <t>M85</t>
        </is>
      </c>
      <c r="B90" s="52" t="inlineStr">
        <is>
          <t>BKG-82</t>
        </is>
      </c>
      <c r="C90" s="52" t="inlineStr">
        <is>
          <t>Backdrop</t>
        </is>
      </c>
      <c r="D90" s="52" t="inlineStr">
        <is>
          <t>Pine crown</t>
        </is>
      </c>
      <c r="E90" s="61" t="inlineStr">
        <is>
          <t>Cone</t>
        </is>
      </c>
      <c r="F90" s="52" t="inlineStr">
        <is>
          <t>BKG-81</t>
        </is>
      </c>
      <c r="G90" s="68" t="n">
        <v>2.95182228</v>
      </c>
      <c r="H90" s="68" t="n">
        <v>2.95182228</v>
      </c>
      <c r="I90" s="68" t="n">
        <v>3.26808882</v>
      </c>
      <c r="J90" s="68" t="n">
        <v>-90</v>
      </c>
      <c r="K90" s="68" t="n">
        <v>0</v>
      </c>
      <c r="L90" s="68" t="n">
        <v>0</v>
      </c>
      <c r="M90" s="68" t="n">
        <v>0</v>
      </c>
      <c r="N90" s="68" t="n">
        <v>1.63404441</v>
      </c>
      <c r="O90" s="68" t="n">
        <v>0</v>
      </c>
      <c r="P90" s="69">
        <f>COS(RADIANS(K90))*COS(RADIANS(L90))+SIN(RADIANS(K90))*SIN(RADIANS(J90))*SIN(RADIANS(L90))</f>
        <v/>
      </c>
      <c r="Q90" s="69">
        <f>-COS(RADIANS(K90))*SIN(RADIANS(L90))+SIN(RADIANS(K90))*SIN(RADIANS(J90))*COS(RADIANS(L90))</f>
        <v/>
      </c>
      <c r="R90" s="69">
        <f>SIN(RADIANS(K90))*COS(RADIANS(J90))</f>
        <v/>
      </c>
      <c r="S90" s="69">
        <f>COS(RADIANS(J90))*SIN(RADIANS(L90))</f>
        <v/>
      </c>
      <c r="T90" s="69">
        <f>COS(RADIANS(J90))*COS(RADIANS(L90))</f>
        <v/>
      </c>
      <c r="U90" s="69">
        <f>-SIN(RADIANS(J90))</f>
        <v/>
      </c>
      <c r="V90" s="69">
        <f>-SIN(RADIANS(K90))*COS(RADIANS(L90))+COS(RADIANS(K90))*SIN(RADIANS(J90))*SIN(RADIANS(L90))</f>
        <v/>
      </c>
      <c r="W90" s="69">
        <f>SIN(RADIANS(K90))*SIN(RADIANS(L90))+COS(RADIANS(K90))*SIN(RADIANS(J90))*COS(RADIANS(L90))</f>
        <v/>
      </c>
      <c r="X90" s="69">
        <f>COS(RADIANS(K90))*COS(RADIANS(J90))</f>
        <v/>
      </c>
      <c r="Y90" s="69">
        <f>P90*G90</f>
        <v/>
      </c>
      <c r="Z90" s="69">
        <f>Q90*H90</f>
        <v/>
      </c>
      <c r="AA90" s="69">
        <f>R90*I90</f>
        <v/>
      </c>
      <c r="AB90" s="69">
        <f>M90</f>
        <v/>
      </c>
      <c r="AC90" s="69">
        <f>S90*G90</f>
        <v/>
      </c>
      <c r="AD90" s="69">
        <f>T90*H90</f>
        <v/>
      </c>
      <c r="AE90" s="69">
        <f>U90*I90</f>
        <v/>
      </c>
      <c r="AF90" s="69">
        <f>N90</f>
        <v/>
      </c>
      <c r="AG90" s="69">
        <f>V90*G90</f>
        <v/>
      </c>
      <c r="AH90" s="69">
        <f>W90*H90</f>
        <v/>
      </c>
      <c r="AI90" s="69">
        <f>X90*I90</f>
        <v/>
      </c>
      <c r="AJ90" s="69">
        <f>O90</f>
        <v/>
      </c>
      <c r="AK90" s="70" t="n">
        <v>2.95182228</v>
      </c>
      <c r="AL90" s="70" t="n">
        <v>0</v>
      </c>
      <c r="AM90" s="70" t="n">
        <v>0</v>
      </c>
      <c r="AN90" s="70" t="n">
        <v>0</v>
      </c>
      <c r="AO90" s="70" t="n">
        <v>0</v>
      </c>
      <c r="AP90" s="70" t="n">
        <v>-1.29028251e-07</v>
      </c>
      <c r="AQ90" s="70" t="n">
        <v>3.26808882</v>
      </c>
      <c r="AR90" s="70" t="n">
        <v>1.63404441</v>
      </c>
      <c r="AS90" s="70" t="n">
        <v>0</v>
      </c>
      <c r="AT90" s="70" t="n">
        <v>-2.95182228</v>
      </c>
      <c r="AU90" s="70" t="n">
        <v>-1.42852699e-07</v>
      </c>
      <c r="AV90" s="70" t="n">
        <v>0</v>
      </c>
      <c r="AW90" s="71">
        <f>MAX(ABS(Y90-AK90),ABS(Z90-AL90),ABS(AA90-AM90),ABS(AB90-AN90),ABS(AC90-AO90),ABS(AD90-AP90),ABS(AE90-AQ90),ABS(AF90-AR90),ABS(AG90-AS90),ABS(AH90-AT90),ABS(AI90-AU90),ABS(AJ90-AV90))</f>
        <v/>
      </c>
    </row>
    <row r="91">
      <c r="A91" s="67" t="inlineStr">
        <is>
          <t>M86</t>
        </is>
      </c>
      <c r="B91" s="52" t="inlineStr">
        <is>
          <t>BKG-83</t>
        </is>
      </c>
      <c r="C91" s="52" t="inlineStr">
        <is>
          <t>Backdrop</t>
        </is>
      </c>
      <c r="D91" s="52" t="inlineStr">
        <is>
          <t>Pine crown</t>
        </is>
      </c>
      <c r="E91" s="61" t="inlineStr">
        <is>
          <t>Cone</t>
        </is>
      </c>
      <c r="F91" s="52" t="inlineStr">
        <is>
          <t>BKG-81</t>
        </is>
      </c>
      <c r="G91" s="68" t="n">
        <v>1.91868436</v>
      </c>
      <c r="H91" s="68" t="n">
        <v>1.91868436</v>
      </c>
      <c r="I91" s="68" t="n">
        <v>2.89911103</v>
      </c>
      <c r="J91" s="68" t="n">
        <v>-90</v>
      </c>
      <c r="K91" s="68" t="n">
        <v>30</v>
      </c>
      <c r="L91" s="68" t="n">
        <v>0</v>
      </c>
      <c r="M91" s="68" t="n">
        <v>0</v>
      </c>
      <c r="N91" s="68" t="n">
        <v>3.82155561</v>
      </c>
      <c r="O91" s="68" t="n">
        <v>0</v>
      </c>
      <c r="P91" s="69">
        <f>COS(RADIANS(K91))*COS(RADIANS(L91))+SIN(RADIANS(K91))*SIN(RADIANS(J91))*SIN(RADIANS(L91))</f>
        <v/>
      </c>
      <c r="Q91" s="69">
        <f>-COS(RADIANS(K91))*SIN(RADIANS(L91))+SIN(RADIANS(K91))*SIN(RADIANS(J91))*COS(RADIANS(L91))</f>
        <v/>
      </c>
      <c r="R91" s="69">
        <f>SIN(RADIANS(K91))*COS(RADIANS(J91))</f>
        <v/>
      </c>
      <c r="S91" s="69">
        <f>COS(RADIANS(J91))*SIN(RADIANS(L91))</f>
        <v/>
      </c>
      <c r="T91" s="69">
        <f>COS(RADIANS(J91))*COS(RADIANS(L91))</f>
        <v/>
      </c>
      <c r="U91" s="69">
        <f>-SIN(RADIANS(J91))</f>
        <v/>
      </c>
      <c r="V91" s="69">
        <f>-SIN(RADIANS(K91))*COS(RADIANS(L91))+COS(RADIANS(K91))*SIN(RADIANS(J91))*SIN(RADIANS(L91))</f>
        <v/>
      </c>
      <c r="W91" s="69">
        <f>SIN(RADIANS(K91))*SIN(RADIANS(L91))+COS(RADIANS(K91))*SIN(RADIANS(J91))*COS(RADIANS(L91))</f>
        <v/>
      </c>
      <c r="X91" s="69">
        <f>COS(RADIANS(K91))*COS(RADIANS(J91))</f>
        <v/>
      </c>
      <c r="Y91" s="69">
        <f>P91*G91</f>
        <v/>
      </c>
      <c r="Z91" s="69">
        <f>Q91*H91</f>
        <v/>
      </c>
      <c r="AA91" s="69">
        <f>R91*I91</f>
        <v/>
      </c>
      <c r="AB91" s="69">
        <f>M91</f>
        <v/>
      </c>
      <c r="AC91" s="69">
        <f>S91*G91</f>
        <v/>
      </c>
      <c r="AD91" s="69">
        <f>T91*H91</f>
        <v/>
      </c>
      <c r="AE91" s="69">
        <f>U91*I91</f>
        <v/>
      </c>
      <c r="AF91" s="69">
        <f>N91</f>
        <v/>
      </c>
      <c r="AG91" s="69">
        <f>V91*G91</f>
        <v/>
      </c>
      <c r="AH91" s="69">
        <f>W91*H91</f>
        <v/>
      </c>
      <c r="AI91" s="69">
        <f>X91*I91</f>
        <v/>
      </c>
      <c r="AJ91" s="69">
        <f>O91</f>
        <v/>
      </c>
      <c r="AK91" s="70" t="n">
        <v>1.66162932</v>
      </c>
      <c r="AL91" s="70" t="n">
        <v>-0.959342182</v>
      </c>
      <c r="AM91" s="70" t="n">
        <v>-6.33620871e-08</v>
      </c>
      <c r="AN91" s="70" t="n">
        <v>0</v>
      </c>
      <c r="AO91" s="70" t="n">
        <v>0</v>
      </c>
      <c r="AP91" s="70" t="n">
        <v>-8.38683576e-08</v>
      </c>
      <c r="AQ91" s="70" t="n">
        <v>2.89911103</v>
      </c>
      <c r="AR91" s="70" t="n">
        <v>3.82155561</v>
      </c>
      <c r="AS91" s="70" t="n">
        <v>-0.959342182</v>
      </c>
      <c r="AT91" s="70" t="n">
        <v>-1.66162932</v>
      </c>
      <c r="AU91" s="70" t="n">
        <v>-1.09746352e-07</v>
      </c>
      <c r="AV91" s="70" t="n">
        <v>0</v>
      </c>
      <c r="AW91" s="71">
        <f>MAX(ABS(Y91-AK91),ABS(Z91-AL91),ABS(AA91-AM91),ABS(AB91-AN91),ABS(AC91-AO91),ABS(AD91-AP91),ABS(AE91-AQ91),ABS(AF91-AR91),ABS(AG91-AS91),ABS(AH91-AT91),ABS(AI91-AU91),ABS(AJ91-AV91))</f>
        <v/>
      </c>
    </row>
    <row r="92">
      <c r="A92" s="67" t="inlineStr">
        <is>
          <t>M87</t>
        </is>
      </c>
      <c r="B92" s="52" t="inlineStr">
        <is>
          <t>BKG-84</t>
        </is>
      </c>
      <c r="C92" s="52" t="inlineStr">
        <is>
          <t>Backdrop</t>
        </is>
      </c>
      <c r="D92" s="52" t="inlineStr">
        <is>
          <t>Treeline pine</t>
        </is>
      </c>
      <c r="E92" s="53" t="inlineStr">
        <is>
          <t>Group</t>
        </is>
      </c>
      <c r="F92" s="52" t="inlineStr">
        <is>
          <t>BKG-23</t>
        </is>
      </c>
      <c r="G92" s="68" t="n">
        <v>1</v>
      </c>
      <c r="H92" s="68" t="n">
        <v>1</v>
      </c>
      <c r="I92" s="68" t="n">
        <v>1</v>
      </c>
      <c r="J92" s="68" t="n">
        <v>0</v>
      </c>
      <c r="K92" s="68" t="n">
        <v>52.7820129</v>
      </c>
      <c r="L92" s="68" t="n">
        <v>0</v>
      </c>
      <c r="M92" s="68" t="n">
        <v>-1.53442025</v>
      </c>
      <c r="N92" s="68" t="n">
        <v>-0.350000024</v>
      </c>
      <c r="O92" s="68" t="n">
        <v>-24.918047</v>
      </c>
      <c r="P92" s="69">
        <f>COS(RADIANS(K92))*COS(RADIANS(L92))+SIN(RADIANS(K92))*SIN(RADIANS(J92))*SIN(RADIANS(L92))</f>
        <v/>
      </c>
      <c r="Q92" s="69">
        <f>-COS(RADIANS(K92))*SIN(RADIANS(L92))+SIN(RADIANS(K92))*SIN(RADIANS(J92))*COS(RADIANS(L92))</f>
        <v/>
      </c>
      <c r="R92" s="69">
        <f>SIN(RADIANS(K92))*COS(RADIANS(J92))</f>
        <v/>
      </c>
      <c r="S92" s="69">
        <f>COS(RADIANS(J92))*SIN(RADIANS(L92))</f>
        <v/>
      </c>
      <c r="T92" s="69">
        <f>COS(RADIANS(J92))*COS(RADIANS(L92))</f>
        <v/>
      </c>
      <c r="U92" s="69">
        <f>-SIN(RADIANS(J92))</f>
        <v/>
      </c>
      <c r="V92" s="69">
        <f>-SIN(RADIANS(K92))*COS(RADIANS(L92))+COS(RADIANS(K92))*SIN(RADIANS(J92))*SIN(RADIANS(L92))</f>
        <v/>
      </c>
      <c r="W92" s="69">
        <f>SIN(RADIANS(K92))*SIN(RADIANS(L92))+COS(RADIANS(K92))*SIN(RADIANS(J92))*COS(RADIANS(L92))</f>
        <v/>
      </c>
      <c r="X92" s="69">
        <f>COS(RADIANS(K92))*COS(RADIANS(J92))</f>
        <v/>
      </c>
      <c r="Y92" s="69">
        <f>P92*G92</f>
        <v/>
      </c>
      <c r="Z92" s="69">
        <f>Q92*H92</f>
        <v/>
      </c>
      <c r="AA92" s="69">
        <f>R92*I92</f>
        <v/>
      </c>
      <c r="AB92" s="69">
        <f>M92</f>
        <v/>
      </c>
      <c r="AC92" s="69">
        <f>S92*G92</f>
        <v/>
      </c>
      <c r="AD92" s="69">
        <f>T92*H92</f>
        <v/>
      </c>
      <c r="AE92" s="69">
        <f>U92*I92</f>
        <v/>
      </c>
      <c r="AF92" s="69">
        <f>N92</f>
        <v/>
      </c>
      <c r="AG92" s="69">
        <f>V92*G92</f>
        <v/>
      </c>
      <c r="AH92" s="69">
        <f>W92*H92</f>
        <v/>
      </c>
      <c r="AI92" s="69">
        <f>X92*I92</f>
        <v/>
      </c>
      <c r="AJ92" s="69">
        <f>O92</f>
        <v/>
      </c>
      <c r="AK92" s="70" t="n">
        <v>0.6048491</v>
      </c>
      <c r="AL92" s="70" t="n">
        <v>0</v>
      </c>
      <c r="AM92" s="70" t="n">
        <v>0.796340108</v>
      </c>
      <c r="AN92" s="70" t="n">
        <v>-1.53442025</v>
      </c>
      <c r="AO92" s="70" t="n">
        <v>0</v>
      </c>
      <c r="AP92" s="70" t="n">
        <v>1</v>
      </c>
      <c r="AQ92" s="70" t="n">
        <v>0</v>
      </c>
      <c r="AR92" s="70" t="n">
        <v>-0.350000024</v>
      </c>
      <c r="AS92" s="70" t="n">
        <v>-0.796340108</v>
      </c>
      <c r="AT92" s="70" t="n">
        <v>0</v>
      </c>
      <c r="AU92" s="70" t="n">
        <v>0.6048491</v>
      </c>
      <c r="AV92" s="70" t="n">
        <v>-24.918047</v>
      </c>
      <c r="AW92" s="71">
        <f>MAX(ABS(Y92-AK92),ABS(Z92-AL92),ABS(AA92-AM92),ABS(AB92-AN92),ABS(AC92-AO92),ABS(AD92-AP92),ABS(AE92-AQ92),ABS(AF92-AR92),ABS(AG92-AS92),ABS(AH92-AT92),ABS(AI92-AU92),ABS(AJ92-AV92))</f>
        <v/>
      </c>
    </row>
    <row r="93">
      <c r="A93" s="67" t="inlineStr">
        <is>
          <t>M88</t>
        </is>
      </c>
      <c r="B93" s="52" t="inlineStr">
        <is>
          <t>BKG-85</t>
        </is>
      </c>
      <c r="C93" s="52" t="inlineStr">
        <is>
          <t>Backdrop</t>
        </is>
      </c>
      <c r="D93" s="52" t="inlineStr">
        <is>
          <t>Pine crown</t>
        </is>
      </c>
      <c r="E93" s="61" t="inlineStr">
        <is>
          <t>Cone</t>
        </is>
      </c>
      <c r="F93" s="52" t="inlineStr">
        <is>
          <t>BKG-84</t>
        </is>
      </c>
      <c r="G93" s="68" t="n">
        <v>3.88790679</v>
      </c>
      <c r="H93" s="68" t="n">
        <v>3.88790679</v>
      </c>
      <c r="I93" s="68" t="n">
        <v>4.30446815</v>
      </c>
      <c r="J93" s="68" t="n">
        <v>-90</v>
      </c>
      <c r="K93" s="68" t="n">
        <v>0</v>
      </c>
      <c r="L93" s="68" t="n">
        <v>0</v>
      </c>
      <c r="M93" s="68" t="n">
        <v>0</v>
      </c>
      <c r="N93" s="68" t="n">
        <v>2.15223408</v>
      </c>
      <c r="O93" s="68" t="n">
        <v>0</v>
      </c>
      <c r="P93" s="69">
        <f>COS(RADIANS(K93))*COS(RADIANS(L93))+SIN(RADIANS(K93))*SIN(RADIANS(J93))*SIN(RADIANS(L93))</f>
        <v/>
      </c>
      <c r="Q93" s="69">
        <f>-COS(RADIANS(K93))*SIN(RADIANS(L93))+SIN(RADIANS(K93))*SIN(RADIANS(J93))*COS(RADIANS(L93))</f>
        <v/>
      </c>
      <c r="R93" s="69">
        <f>SIN(RADIANS(K93))*COS(RADIANS(J93))</f>
        <v/>
      </c>
      <c r="S93" s="69">
        <f>COS(RADIANS(J93))*SIN(RADIANS(L93))</f>
        <v/>
      </c>
      <c r="T93" s="69">
        <f>COS(RADIANS(J93))*COS(RADIANS(L93))</f>
        <v/>
      </c>
      <c r="U93" s="69">
        <f>-SIN(RADIANS(J93))</f>
        <v/>
      </c>
      <c r="V93" s="69">
        <f>-SIN(RADIANS(K93))*COS(RADIANS(L93))+COS(RADIANS(K93))*SIN(RADIANS(J93))*SIN(RADIANS(L93))</f>
        <v/>
      </c>
      <c r="W93" s="69">
        <f>SIN(RADIANS(K93))*SIN(RADIANS(L93))+COS(RADIANS(K93))*SIN(RADIANS(J93))*COS(RADIANS(L93))</f>
        <v/>
      </c>
      <c r="X93" s="69">
        <f>COS(RADIANS(K93))*COS(RADIANS(J93))</f>
        <v/>
      </c>
      <c r="Y93" s="69">
        <f>P93*G93</f>
        <v/>
      </c>
      <c r="Z93" s="69">
        <f>Q93*H93</f>
        <v/>
      </c>
      <c r="AA93" s="69">
        <f>R93*I93</f>
        <v/>
      </c>
      <c r="AB93" s="69">
        <f>M93</f>
        <v/>
      </c>
      <c r="AC93" s="69">
        <f>S93*G93</f>
        <v/>
      </c>
      <c r="AD93" s="69">
        <f>T93*H93</f>
        <v/>
      </c>
      <c r="AE93" s="69">
        <f>U93*I93</f>
        <v/>
      </c>
      <c r="AF93" s="69">
        <f>N93</f>
        <v/>
      </c>
      <c r="AG93" s="69">
        <f>V93*G93</f>
        <v/>
      </c>
      <c r="AH93" s="69">
        <f>W93*H93</f>
        <v/>
      </c>
      <c r="AI93" s="69">
        <f>X93*I93</f>
        <v/>
      </c>
      <c r="AJ93" s="69">
        <f>O93</f>
        <v/>
      </c>
      <c r="AK93" s="70" t="n">
        <v>3.88790679</v>
      </c>
      <c r="AL93" s="70" t="n">
        <v>0</v>
      </c>
      <c r="AM93" s="70" t="n">
        <v>0</v>
      </c>
      <c r="AN93" s="70" t="n">
        <v>0</v>
      </c>
      <c r="AO93" s="70" t="n">
        <v>0</v>
      </c>
      <c r="AP93" s="70" t="n">
        <v>-1.69945807e-07</v>
      </c>
      <c r="AQ93" s="70" t="n">
        <v>4.30446815</v>
      </c>
      <c r="AR93" s="70" t="n">
        <v>2.15223408</v>
      </c>
      <c r="AS93" s="70" t="n">
        <v>0</v>
      </c>
      <c r="AT93" s="70" t="n">
        <v>-3.88790679</v>
      </c>
      <c r="AU93" s="70" t="n">
        <v>-1.88154274e-07</v>
      </c>
      <c r="AV93" s="70" t="n">
        <v>0</v>
      </c>
      <c r="AW93" s="71">
        <f>MAX(ABS(Y93-AK93),ABS(Z93-AL93),ABS(AA93-AM93),ABS(AB93-AN93),ABS(AC93-AO93),ABS(AD93-AP93),ABS(AE93-AQ93),ABS(AF93-AR93),ABS(AG93-AS93),ABS(AH93-AT93),ABS(AI93-AU93),ABS(AJ93-AV93))</f>
        <v/>
      </c>
    </row>
    <row r="94">
      <c r="A94" s="67" t="inlineStr">
        <is>
          <t>M89</t>
        </is>
      </c>
      <c r="B94" s="52" t="inlineStr">
        <is>
          <t>BKG-86</t>
        </is>
      </c>
      <c r="C94" s="52" t="inlineStr">
        <is>
          <t>Backdrop</t>
        </is>
      </c>
      <c r="D94" s="52" t="inlineStr">
        <is>
          <t>Pine crown</t>
        </is>
      </c>
      <c r="E94" s="61" t="inlineStr">
        <is>
          <t>Cone</t>
        </is>
      </c>
      <c r="F94" s="52" t="inlineStr">
        <is>
          <t>BKG-84</t>
        </is>
      </c>
      <c r="G94" s="68" t="n">
        <v>2.52713943</v>
      </c>
      <c r="H94" s="68" t="n">
        <v>2.52713943</v>
      </c>
      <c r="I94" s="68" t="n">
        <v>3.81848001</v>
      </c>
      <c r="J94" s="68" t="n">
        <v>-90</v>
      </c>
      <c r="K94" s="68" t="n">
        <v>30</v>
      </c>
      <c r="L94" s="68" t="n">
        <v>0</v>
      </c>
      <c r="M94" s="68" t="n">
        <v>0</v>
      </c>
      <c r="N94" s="68" t="n">
        <v>5.03345108</v>
      </c>
      <c r="O94" s="68" t="n">
        <v>0</v>
      </c>
      <c r="P94" s="69">
        <f>COS(RADIANS(K94))*COS(RADIANS(L94))+SIN(RADIANS(K94))*SIN(RADIANS(J94))*SIN(RADIANS(L94))</f>
        <v/>
      </c>
      <c r="Q94" s="69">
        <f>-COS(RADIANS(K94))*SIN(RADIANS(L94))+SIN(RADIANS(K94))*SIN(RADIANS(J94))*COS(RADIANS(L94))</f>
        <v/>
      </c>
      <c r="R94" s="69">
        <f>SIN(RADIANS(K94))*COS(RADIANS(J94))</f>
        <v/>
      </c>
      <c r="S94" s="69">
        <f>COS(RADIANS(J94))*SIN(RADIANS(L94))</f>
        <v/>
      </c>
      <c r="T94" s="69">
        <f>COS(RADIANS(J94))*COS(RADIANS(L94))</f>
        <v/>
      </c>
      <c r="U94" s="69">
        <f>-SIN(RADIANS(J94))</f>
        <v/>
      </c>
      <c r="V94" s="69">
        <f>-SIN(RADIANS(K94))*COS(RADIANS(L94))+COS(RADIANS(K94))*SIN(RADIANS(J94))*SIN(RADIANS(L94))</f>
        <v/>
      </c>
      <c r="W94" s="69">
        <f>SIN(RADIANS(K94))*SIN(RADIANS(L94))+COS(RADIANS(K94))*SIN(RADIANS(J94))*COS(RADIANS(L94))</f>
        <v/>
      </c>
      <c r="X94" s="69">
        <f>COS(RADIANS(K94))*COS(RADIANS(J94))</f>
        <v/>
      </c>
      <c r="Y94" s="69">
        <f>P94*G94</f>
        <v/>
      </c>
      <c r="Z94" s="69">
        <f>Q94*H94</f>
        <v/>
      </c>
      <c r="AA94" s="69">
        <f>R94*I94</f>
        <v/>
      </c>
      <c r="AB94" s="69">
        <f>M94</f>
        <v/>
      </c>
      <c r="AC94" s="69">
        <f>S94*G94</f>
        <v/>
      </c>
      <c r="AD94" s="69">
        <f>T94*H94</f>
        <v/>
      </c>
      <c r="AE94" s="69">
        <f>U94*I94</f>
        <v/>
      </c>
      <c r="AF94" s="69">
        <f>N94</f>
        <v/>
      </c>
      <c r="AG94" s="69">
        <f>V94*G94</f>
        <v/>
      </c>
      <c r="AH94" s="69">
        <f>W94*H94</f>
        <v/>
      </c>
      <c r="AI94" s="69">
        <f>X94*I94</f>
        <v/>
      </c>
      <c r="AJ94" s="69">
        <f>O94</f>
        <v/>
      </c>
      <c r="AK94" s="70" t="n">
        <v>2.18856692</v>
      </c>
      <c r="AL94" s="70" t="n">
        <v>-1.26356971</v>
      </c>
      <c r="AM94" s="70" t="n">
        <v>-8.34555323e-08</v>
      </c>
      <c r="AN94" s="70" t="n">
        <v>0</v>
      </c>
      <c r="AO94" s="70" t="n">
        <v>0</v>
      </c>
      <c r="AP94" s="70" t="n">
        <v>-1.10464775e-07</v>
      </c>
      <c r="AQ94" s="70" t="n">
        <v>3.81848001</v>
      </c>
      <c r="AR94" s="70" t="n">
        <v>5.03345108</v>
      </c>
      <c r="AS94" s="70" t="n">
        <v>-1.26356971</v>
      </c>
      <c r="AT94" s="70" t="n">
        <v>-2.18856692</v>
      </c>
      <c r="AU94" s="70" t="n">
        <v>-1.44549219e-07</v>
      </c>
      <c r="AV94" s="70" t="n">
        <v>0</v>
      </c>
      <c r="AW94" s="71">
        <f>MAX(ABS(Y94-AK94),ABS(Z94-AL94),ABS(AA94-AM94),ABS(AB94-AN94),ABS(AC94-AO94),ABS(AD94-AP94),ABS(AE94-AQ94),ABS(AF94-AR94),ABS(AG94-AS94),ABS(AH94-AT94),ABS(AI94-AU94),ABS(AJ94-AV94))</f>
        <v/>
      </c>
    </row>
    <row r="95">
      <c r="A95" s="67" t="inlineStr">
        <is>
          <t>M90</t>
        </is>
      </c>
      <c r="B95" s="52" t="inlineStr">
        <is>
          <t>BKG-87</t>
        </is>
      </c>
      <c r="C95" s="52" t="inlineStr">
        <is>
          <t>Backdrop</t>
        </is>
      </c>
      <c r="D95" s="52" t="inlineStr">
        <is>
          <t>Treeline pine</t>
        </is>
      </c>
      <c r="E95" s="53" t="inlineStr">
        <is>
          <t>Group</t>
        </is>
      </c>
      <c r="F95" s="52" t="inlineStr">
        <is>
          <t>BKG-23</t>
        </is>
      </c>
      <c r="G95" s="68" t="n">
        <v>1</v>
      </c>
      <c r="H95" s="68" t="n">
        <v>1</v>
      </c>
      <c r="I95" s="68" t="n">
        <v>1</v>
      </c>
      <c r="J95" s="68" t="n">
        <v>0</v>
      </c>
      <c r="K95" s="68" t="n">
        <v>302.903717</v>
      </c>
      <c r="L95" s="68" t="n">
        <v>0</v>
      </c>
      <c r="M95" s="68" t="n">
        <v>2.76199412</v>
      </c>
      <c r="N95" s="68" t="n">
        <v>-0.350000024</v>
      </c>
      <c r="O95" s="68" t="n">
        <v>-27.3619347</v>
      </c>
      <c r="P95" s="69">
        <f>COS(RADIANS(K95))*COS(RADIANS(L95))+SIN(RADIANS(K95))*SIN(RADIANS(J95))*SIN(RADIANS(L95))</f>
        <v/>
      </c>
      <c r="Q95" s="69">
        <f>-COS(RADIANS(K95))*SIN(RADIANS(L95))+SIN(RADIANS(K95))*SIN(RADIANS(J95))*COS(RADIANS(L95))</f>
        <v/>
      </c>
      <c r="R95" s="69">
        <f>SIN(RADIANS(K95))*COS(RADIANS(J95))</f>
        <v/>
      </c>
      <c r="S95" s="69">
        <f>COS(RADIANS(J95))*SIN(RADIANS(L95))</f>
        <v/>
      </c>
      <c r="T95" s="69">
        <f>COS(RADIANS(J95))*COS(RADIANS(L95))</f>
        <v/>
      </c>
      <c r="U95" s="69">
        <f>-SIN(RADIANS(J95))</f>
        <v/>
      </c>
      <c r="V95" s="69">
        <f>-SIN(RADIANS(K95))*COS(RADIANS(L95))+COS(RADIANS(K95))*SIN(RADIANS(J95))*SIN(RADIANS(L95))</f>
        <v/>
      </c>
      <c r="W95" s="69">
        <f>SIN(RADIANS(K95))*SIN(RADIANS(L95))+COS(RADIANS(K95))*SIN(RADIANS(J95))*COS(RADIANS(L95))</f>
        <v/>
      </c>
      <c r="X95" s="69">
        <f>COS(RADIANS(K95))*COS(RADIANS(J95))</f>
        <v/>
      </c>
      <c r="Y95" s="69">
        <f>P95*G95</f>
        <v/>
      </c>
      <c r="Z95" s="69">
        <f>Q95*H95</f>
        <v/>
      </c>
      <c r="AA95" s="69">
        <f>R95*I95</f>
        <v/>
      </c>
      <c r="AB95" s="69">
        <f>M95</f>
        <v/>
      </c>
      <c r="AC95" s="69">
        <f>S95*G95</f>
        <v/>
      </c>
      <c r="AD95" s="69">
        <f>T95*H95</f>
        <v/>
      </c>
      <c r="AE95" s="69">
        <f>U95*I95</f>
        <v/>
      </c>
      <c r="AF95" s="69">
        <f>N95</f>
        <v/>
      </c>
      <c r="AG95" s="69">
        <f>V95*G95</f>
        <v/>
      </c>
      <c r="AH95" s="69">
        <f>W95*H95</f>
        <v/>
      </c>
      <c r="AI95" s="69">
        <f>X95*I95</f>
        <v/>
      </c>
      <c r="AJ95" s="69">
        <f>O95</f>
        <v/>
      </c>
      <c r="AK95" s="70" t="n">
        <v>0.543229043</v>
      </c>
      <c r="AL95" s="70" t="n">
        <v>0</v>
      </c>
      <c r="AM95" s="70" t="n">
        <v>-0.839584529</v>
      </c>
      <c r="AN95" s="70" t="n">
        <v>2.76199412</v>
      </c>
      <c r="AO95" s="70" t="n">
        <v>0</v>
      </c>
      <c r="AP95" s="70" t="n">
        <v>1</v>
      </c>
      <c r="AQ95" s="70" t="n">
        <v>0</v>
      </c>
      <c r="AR95" s="70" t="n">
        <v>-0.350000024</v>
      </c>
      <c r="AS95" s="70" t="n">
        <v>0.839584529</v>
      </c>
      <c r="AT95" s="70" t="n">
        <v>0</v>
      </c>
      <c r="AU95" s="70" t="n">
        <v>0.543229043</v>
      </c>
      <c r="AV95" s="70" t="n">
        <v>-27.3619347</v>
      </c>
      <c r="AW95" s="71">
        <f>MAX(ABS(Y95-AK95),ABS(Z95-AL95),ABS(AA95-AM95),ABS(AB95-AN95),ABS(AC95-AO95),ABS(AD95-AP95),ABS(AE95-AQ95),ABS(AF95-AR95),ABS(AG95-AS95),ABS(AH95-AT95),ABS(AI95-AU95),ABS(AJ95-AV95))</f>
        <v/>
      </c>
    </row>
    <row r="96">
      <c r="A96" s="67" t="inlineStr">
        <is>
          <t>M91</t>
        </is>
      </c>
      <c r="B96" s="52" t="inlineStr">
        <is>
          <t>BKG-88</t>
        </is>
      </c>
      <c r="C96" s="52" t="inlineStr">
        <is>
          <t>Backdrop</t>
        </is>
      </c>
      <c r="D96" s="52" t="inlineStr">
        <is>
          <t>Pine crown</t>
        </is>
      </c>
      <c r="E96" s="61" t="inlineStr">
        <is>
          <t>Cone</t>
        </is>
      </c>
      <c r="F96" s="52" t="inlineStr">
        <is>
          <t>BKG-87</t>
        </is>
      </c>
      <c r="G96" s="68" t="n">
        <v>4.37679958</v>
      </c>
      <c r="H96" s="68" t="n">
        <v>4.37679958</v>
      </c>
      <c r="I96" s="68" t="n">
        <v>4.8457427</v>
      </c>
      <c r="J96" s="68" t="n">
        <v>-90</v>
      </c>
      <c r="K96" s="68" t="n">
        <v>0</v>
      </c>
      <c r="L96" s="68" t="n">
        <v>0</v>
      </c>
      <c r="M96" s="68" t="n">
        <v>0</v>
      </c>
      <c r="N96" s="68" t="n">
        <v>2.42287135</v>
      </c>
      <c r="O96" s="68" t="n">
        <v>0</v>
      </c>
      <c r="P96" s="69">
        <f>COS(RADIANS(K96))*COS(RADIANS(L96))+SIN(RADIANS(K96))*SIN(RADIANS(J96))*SIN(RADIANS(L96))</f>
        <v/>
      </c>
      <c r="Q96" s="69">
        <f>-COS(RADIANS(K96))*SIN(RADIANS(L96))+SIN(RADIANS(K96))*SIN(RADIANS(J96))*COS(RADIANS(L96))</f>
        <v/>
      </c>
      <c r="R96" s="69">
        <f>SIN(RADIANS(K96))*COS(RADIANS(J96))</f>
        <v/>
      </c>
      <c r="S96" s="69">
        <f>COS(RADIANS(J96))*SIN(RADIANS(L96))</f>
        <v/>
      </c>
      <c r="T96" s="69">
        <f>COS(RADIANS(J96))*COS(RADIANS(L96))</f>
        <v/>
      </c>
      <c r="U96" s="69">
        <f>-SIN(RADIANS(J96))</f>
        <v/>
      </c>
      <c r="V96" s="69">
        <f>-SIN(RADIANS(K96))*COS(RADIANS(L96))+COS(RADIANS(K96))*SIN(RADIANS(J96))*SIN(RADIANS(L96))</f>
        <v/>
      </c>
      <c r="W96" s="69">
        <f>SIN(RADIANS(K96))*SIN(RADIANS(L96))+COS(RADIANS(K96))*SIN(RADIANS(J96))*COS(RADIANS(L96))</f>
        <v/>
      </c>
      <c r="X96" s="69">
        <f>COS(RADIANS(K96))*COS(RADIANS(J96))</f>
        <v/>
      </c>
      <c r="Y96" s="69">
        <f>P96*G96</f>
        <v/>
      </c>
      <c r="Z96" s="69">
        <f>Q96*H96</f>
        <v/>
      </c>
      <c r="AA96" s="69">
        <f>R96*I96</f>
        <v/>
      </c>
      <c r="AB96" s="69">
        <f>M96</f>
        <v/>
      </c>
      <c r="AC96" s="69">
        <f>S96*G96</f>
        <v/>
      </c>
      <c r="AD96" s="69">
        <f>T96*H96</f>
        <v/>
      </c>
      <c r="AE96" s="69">
        <f>U96*I96</f>
        <v/>
      </c>
      <c r="AF96" s="69">
        <f>N96</f>
        <v/>
      </c>
      <c r="AG96" s="69">
        <f>V96*G96</f>
        <v/>
      </c>
      <c r="AH96" s="69">
        <f>W96*H96</f>
        <v/>
      </c>
      <c r="AI96" s="69">
        <f>X96*I96</f>
        <v/>
      </c>
      <c r="AJ96" s="69">
        <f>O96</f>
        <v/>
      </c>
      <c r="AK96" s="70" t="n">
        <v>4.37679958</v>
      </c>
      <c r="AL96" s="70" t="n">
        <v>0</v>
      </c>
      <c r="AM96" s="70" t="n">
        <v>0</v>
      </c>
      <c r="AN96" s="70" t="n">
        <v>0</v>
      </c>
      <c r="AO96" s="70" t="n">
        <v>0</v>
      </c>
      <c r="AP96" s="70" t="n">
        <v>-1.91315991e-07</v>
      </c>
      <c r="AQ96" s="70" t="n">
        <v>4.8457427</v>
      </c>
      <c r="AR96" s="70" t="n">
        <v>2.42287135</v>
      </c>
      <c r="AS96" s="70" t="n">
        <v>0</v>
      </c>
      <c r="AT96" s="70" t="n">
        <v>-4.37679958</v>
      </c>
      <c r="AU96" s="70" t="n">
        <v>-2.1181414e-07</v>
      </c>
      <c r="AV96" s="70" t="n">
        <v>0</v>
      </c>
      <c r="AW96" s="71">
        <f>MAX(ABS(Y96-AK96),ABS(Z96-AL96),ABS(AA96-AM96),ABS(AB96-AN96),ABS(AC96-AO96),ABS(AD96-AP96),ABS(AE96-AQ96),ABS(AF96-AR96),ABS(AG96-AS96),ABS(AH96-AT96),ABS(AI96-AU96),ABS(AJ96-AV96))</f>
        <v/>
      </c>
    </row>
    <row r="97">
      <c r="A97" s="67" t="inlineStr">
        <is>
          <t>M92</t>
        </is>
      </c>
      <c r="B97" s="52" t="inlineStr">
        <is>
          <t>BKG-89</t>
        </is>
      </c>
      <c r="C97" s="52" t="inlineStr">
        <is>
          <t>Backdrop</t>
        </is>
      </c>
      <c r="D97" s="52" t="inlineStr">
        <is>
          <t>Pine crown</t>
        </is>
      </c>
      <c r="E97" s="61" t="inlineStr">
        <is>
          <t>Cone</t>
        </is>
      </c>
      <c r="F97" s="52" t="inlineStr">
        <is>
          <t>BKG-87</t>
        </is>
      </c>
      <c r="G97" s="68" t="n">
        <v>2.84491968</v>
      </c>
      <c r="H97" s="68" t="n">
        <v>2.84491968</v>
      </c>
      <c r="I97" s="68" t="n">
        <v>4.29864264</v>
      </c>
      <c r="J97" s="68" t="n">
        <v>-90</v>
      </c>
      <c r="K97" s="68" t="n">
        <v>30</v>
      </c>
      <c r="L97" s="68" t="n">
        <v>0</v>
      </c>
      <c r="M97" s="68" t="n">
        <v>0</v>
      </c>
      <c r="N97" s="68" t="n">
        <v>5.6663928</v>
      </c>
      <c r="O97" s="68" t="n">
        <v>0</v>
      </c>
      <c r="P97" s="69">
        <f>COS(RADIANS(K97))*COS(RADIANS(L97))+SIN(RADIANS(K97))*SIN(RADIANS(J97))*SIN(RADIANS(L97))</f>
        <v/>
      </c>
      <c r="Q97" s="69">
        <f>-COS(RADIANS(K97))*SIN(RADIANS(L97))+SIN(RADIANS(K97))*SIN(RADIANS(J97))*COS(RADIANS(L97))</f>
        <v/>
      </c>
      <c r="R97" s="69">
        <f>SIN(RADIANS(K97))*COS(RADIANS(J97))</f>
        <v/>
      </c>
      <c r="S97" s="69">
        <f>COS(RADIANS(J97))*SIN(RADIANS(L97))</f>
        <v/>
      </c>
      <c r="T97" s="69">
        <f>COS(RADIANS(J97))*COS(RADIANS(L97))</f>
        <v/>
      </c>
      <c r="U97" s="69">
        <f>-SIN(RADIANS(J97))</f>
        <v/>
      </c>
      <c r="V97" s="69">
        <f>-SIN(RADIANS(K97))*COS(RADIANS(L97))+COS(RADIANS(K97))*SIN(RADIANS(J97))*SIN(RADIANS(L97))</f>
        <v/>
      </c>
      <c r="W97" s="69">
        <f>SIN(RADIANS(K97))*SIN(RADIANS(L97))+COS(RADIANS(K97))*SIN(RADIANS(J97))*COS(RADIANS(L97))</f>
        <v/>
      </c>
      <c r="X97" s="69">
        <f>COS(RADIANS(K97))*COS(RADIANS(J97))</f>
        <v/>
      </c>
      <c r="Y97" s="69">
        <f>P97*G97</f>
        <v/>
      </c>
      <c r="Z97" s="69">
        <f>Q97*H97</f>
        <v/>
      </c>
      <c r="AA97" s="69">
        <f>R97*I97</f>
        <v/>
      </c>
      <c r="AB97" s="69">
        <f>M97</f>
        <v/>
      </c>
      <c r="AC97" s="69">
        <f>S97*G97</f>
        <v/>
      </c>
      <c r="AD97" s="69">
        <f>T97*H97</f>
        <v/>
      </c>
      <c r="AE97" s="69">
        <f>U97*I97</f>
        <v/>
      </c>
      <c r="AF97" s="69">
        <f>N97</f>
        <v/>
      </c>
      <c r="AG97" s="69">
        <f>V97*G97</f>
        <v/>
      </c>
      <c r="AH97" s="69">
        <f>W97*H97</f>
        <v/>
      </c>
      <c r="AI97" s="69">
        <f>X97*I97</f>
        <v/>
      </c>
      <c r="AJ97" s="69">
        <f>O97</f>
        <v/>
      </c>
      <c r="AK97" s="70" t="n">
        <v>2.46377277</v>
      </c>
      <c r="AL97" s="70" t="n">
        <v>-1.42245984</v>
      </c>
      <c r="AM97" s="70" t="n">
        <v>-9.39498221e-08</v>
      </c>
      <c r="AN97" s="70" t="n">
        <v>0</v>
      </c>
      <c r="AO97" s="70" t="n">
        <v>0</v>
      </c>
      <c r="AP97" s="70" t="n">
        <v>-1.24355395e-07</v>
      </c>
      <c r="AQ97" s="70" t="n">
        <v>4.29864264</v>
      </c>
      <c r="AR97" s="70" t="n">
        <v>5.6663928</v>
      </c>
      <c r="AS97" s="70" t="n">
        <v>-1.42245984</v>
      </c>
      <c r="AT97" s="70" t="n">
        <v>-2.46377277</v>
      </c>
      <c r="AU97" s="70" t="n">
        <v>-1.62725868e-07</v>
      </c>
      <c r="AV97" s="70" t="n">
        <v>0</v>
      </c>
      <c r="AW97" s="71">
        <f>MAX(ABS(Y97-AK97),ABS(Z97-AL97),ABS(AA97-AM97),ABS(AB97-AN97),ABS(AC97-AO97),ABS(AD97-AP97),ABS(AE97-AQ97),ABS(AF97-AR97),ABS(AG97-AS97),ABS(AH97-AT97),ABS(AI97-AU97),ABS(AJ97-AV97))</f>
        <v/>
      </c>
    </row>
    <row r="98">
      <c r="A98" s="67" t="inlineStr">
        <is>
          <t>M93</t>
        </is>
      </c>
      <c r="B98" s="52" t="inlineStr">
        <is>
          <t>BKG-90</t>
        </is>
      </c>
      <c r="C98" s="52" t="inlineStr">
        <is>
          <t>Backdrop</t>
        </is>
      </c>
      <c r="D98" s="52" t="inlineStr">
        <is>
          <t>Treeline pine</t>
        </is>
      </c>
      <c r="E98" s="53" t="inlineStr">
        <is>
          <t>Group</t>
        </is>
      </c>
      <c r="F98" s="52" t="inlineStr">
        <is>
          <t>BKG-23</t>
        </is>
      </c>
      <c r="G98" s="68" t="n">
        <v>1</v>
      </c>
      <c r="H98" s="68" t="n">
        <v>1</v>
      </c>
      <c r="I98" s="68" t="n">
        <v>1</v>
      </c>
      <c r="J98" s="68" t="n">
        <v>0</v>
      </c>
      <c r="K98" s="68" t="n">
        <v>2.66223192</v>
      </c>
      <c r="L98" s="68" t="n">
        <v>0</v>
      </c>
      <c r="M98" s="68" t="n">
        <v>7.34043884</v>
      </c>
      <c r="N98" s="68" t="n">
        <v>-0.350000024</v>
      </c>
      <c r="O98" s="68" t="n">
        <v>-23.6594372</v>
      </c>
      <c r="P98" s="69">
        <f>COS(RADIANS(K98))*COS(RADIANS(L98))+SIN(RADIANS(K98))*SIN(RADIANS(J98))*SIN(RADIANS(L98))</f>
        <v/>
      </c>
      <c r="Q98" s="69">
        <f>-COS(RADIANS(K98))*SIN(RADIANS(L98))+SIN(RADIANS(K98))*SIN(RADIANS(J98))*COS(RADIANS(L98))</f>
        <v/>
      </c>
      <c r="R98" s="69">
        <f>SIN(RADIANS(K98))*COS(RADIANS(J98))</f>
        <v/>
      </c>
      <c r="S98" s="69">
        <f>COS(RADIANS(J98))*SIN(RADIANS(L98))</f>
        <v/>
      </c>
      <c r="T98" s="69">
        <f>COS(RADIANS(J98))*COS(RADIANS(L98))</f>
        <v/>
      </c>
      <c r="U98" s="69">
        <f>-SIN(RADIANS(J98))</f>
        <v/>
      </c>
      <c r="V98" s="69">
        <f>-SIN(RADIANS(K98))*COS(RADIANS(L98))+COS(RADIANS(K98))*SIN(RADIANS(J98))*SIN(RADIANS(L98))</f>
        <v/>
      </c>
      <c r="W98" s="69">
        <f>SIN(RADIANS(K98))*SIN(RADIANS(L98))+COS(RADIANS(K98))*SIN(RADIANS(J98))*COS(RADIANS(L98))</f>
        <v/>
      </c>
      <c r="X98" s="69">
        <f>COS(RADIANS(K98))*COS(RADIANS(J98))</f>
        <v/>
      </c>
      <c r="Y98" s="69">
        <f>P98*G98</f>
        <v/>
      </c>
      <c r="Z98" s="69">
        <f>Q98*H98</f>
        <v/>
      </c>
      <c r="AA98" s="69">
        <f>R98*I98</f>
        <v/>
      </c>
      <c r="AB98" s="69">
        <f>M98</f>
        <v/>
      </c>
      <c r="AC98" s="69">
        <f>S98*G98</f>
        <v/>
      </c>
      <c r="AD98" s="69">
        <f>T98*H98</f>
        <v/>
      </c>
      <c r="AE98" s="69">
        <f>U98*I98</f>
        <v/>
      </c>
      <c r="AF98" s="69">
        <f>N98</f>
        <v/>
      </c>
      <c r="AG98" s="69">
        <f>V98*G98</f>
        <v/>
      </c>
      <c r="AH98" s="69">
        <f>W98*H98</f>
        <v/>
      </c>
      <c r="AI98" s="69">
        <f>X98*I98</f>
        <v/>
      </c>
      <c r="AJ98" s="69">
        <f>O98</f>
        <v/>
      </c>
      <c r="AK98" s="70" t="n">
        <v>0.998920739</v>
      </c>
      <c r="AL98" s="70" t="n">
        <v>0</v>
      </c>
      <c r="AM98" s="70" t="n">
        <v>0.0464479961</v>
      </c>
      <c r="AN98" s="70" t="n">
        <v>7.34043884</v>
      </c>
      <c r="AO98" s="70" t="n">
        <v>0</v>
      </c>
      <c r="AP98" s="70" t="n">
        <v>1</v>
      </c>
      <c r="AQ98" s="70" t="n">
        <v>0</v>
      </c>
      <c r="AR98" s="70" t="n">
        <v>-0.350000024</v>
      </c>
      <c r="AS98" s="70" t="n">
        <v>-0.0464479961</v>
      </c>
      <c r="AT98" s="70" t="n">
        <v>0</v>
      </c>
      <c r="AU98" s="70" t="n">
        <v>0.998920739</v>
      </c>
      <c r="AV98" s="70" t="n">
        <v>-23.6594372</v>
      </c>
      <c r="AW98" s="71">
        <f>MAX(ABS(Y98-AK98),ABS(Z98-AL98),ABS(AA98-AM98),ABS(AB98-AN98),ABS(AC98-AO98),ABS(AD98-AP98),ABS(AE98-AQ98),ABS(AF98-AR98),ABS(AG98-AS98),ABS(AH98-AT98),ABS(AI98-AU98),ABS(AJ98-AV98))</f>
        <v/>
      </c>
    </row>
    <row r="99">
      <c r="A99" s="67" t="inlineStr">
        <is>
          <t>M94</t>
        </is>
      </c>
      <c r="B99" s="52" t="inlineStr">
        <is>
          <t>BKG-91</t>
        </is>
      </c>
      <c r="C99" s="52" t="inlineStr">
        <is>
          <t>Backdrop</t>
        </is>
      </c>
      <c r="D99" s="52" t="inlineStr">
        <is>
          <t>Pine crown</t>
        </is>
      </c>
      <c r="E99" s="61" t="inlineStr">
        <is>
          <t>Cone</t>
        </is>
      </c>
      <c r="F99" s="52" t="inlineStr">
        <is>
          <t>BKG-90</t>
        </is>
      </c>
      <c r="G99" s="68" t="n">
        <v>3.67213416</v>
      </c>
      <c r="H99" s="68" t="n">
        <v>3.67213416</v>
      </c>
      <c r="I99" s="68" t="n">
        <v>4.06557703</v>
      </c>
      <c r="J99" s="68" t="n">
        <v>-90</v>
      </c>
      <c r="K99" s="68" t="n">
        <v>0</v>
      </c>
      <c r="L99" s="68" t="n">
        <v>0</v>
      </c>
      <c r="M99" s="68" t="n">
        <v>0</v>
      </c>
      <c r="N99" s="68" t="n">
        <v>2.03278852</v>
      </c>
      <c r="O99" s="68" t="n">
        <v>0</v>
      </c>
      <c r="P99" s="69">
        <f>COS(RADIANS(K99))*COS(RADIANS(L99))+SIN(RADIANS(K99))*SIN(RADIANS(J99))*SIN(RADIANS(L99))</f>
        <v/>
      </c>
      <c r="Q99" s="69">
        <f>-COS(RADIANS(K99))*SIN(RADIANS(L99))+SIN(RADIANS(K99))*SIN(RADIANS(J99))*COS(RADIANS(L99))</f>
        <v/>
      </c>
      <c r="R99" s="69">
        <f>SIN(RADIANS(K99))*COS(RADIANS(J99))</f>
        <v/>
      </c>
      <c r="S99" s="69">
        <f>COS(RADIANS(J99))*SIN(RADIANS(L99))</f>
        <v/>
      </c>
      <c r="T99" s="69">
        <f>COS(RADIANS(J99))*COS(RADIANS(L99))</f>
        <v/>
      </c>
      <c r="U99" s="69">
        <f>-SIN(RADIANS(J99))</f>
        <v/>
      </c>
      <c r="V99" s="69">
        <f>-SIN(RADIANS(K99))*COS(RADIANS(L99))+COS(RADIANS(K99))*SIN(RADIANS(J99))*SIN(RADIANS(L99))</f>
        <v/>
      </c>
      <c r="W99" s="69">
        <f>SIN(RADIANS(K99))*SIN(RADIANS(L99))+COS(RADIANS(K99))*SIN(RADIANS(J99))*COS(RADIANS(L99))</f>
        <v/>
      </c>
      <c r="X99" s="69">
        <f>COS(RADIANS(K99))*COS(RADIANS(J99))</f>
        <v/>
      </c>
      <c r="Y99" s="69">
        <f>P99*G99</f>
        <v/>
      </c>
      <c r="Z99" s="69">
        <f>Q99*H99</f>
        <v/>
      </c>
      <c r="AA99" s="69">
        <f>R99*I99</f>
        <v/>
      </c>
      <c r="AB99" s="69">
        <f>M99</f>
        <v/>
      </c>
      <c r="AC99" s="69">
        <f>S99*G99</f>
        <v/>
      </c>
      <c r="AD99" s="69">
        <f>T99*H99</f>
        <v/>
      </c>
      <c r="AE99" s="69">
        <f>U99*I99</f>
        <v/>
      </c>
      <c r="AF99" s="69">
        <f>N99</f>
        <v/>
      </c>
      <c r="AG99" s="69">
        <f>V99*G99</f>
        <v/>
      </c>
      <c r="AH99" s="69">
        <f>W99*H99</f>
        <v/>
      </c>
      <c r="AI99" s="69">
        <f>X99*I99</f>
        <v/>
      </c>
      <c r="AJ99" s="69">
        <f>O99</f>
        <v/>
      </c>
      <c r="AK99" s="70" t="n">
        <v>3.67213416</v>
      </c>
      <c r="AL99" s="70" t="n">
        <v>0</v>
      </c>
      <c r="AM99" s="70" t="n">
        <v>0</v>
      </c>
      <c r="AN99" s="70" t="n">
        <v>0</v>
      </c>
      <c r="AO99" s="70" t="n">
        <v>0</v>
      </c>
      <c r="AP99" s="70" t="n">
        <v>-1.60514077e-07</v>
      </c>
      <c r="AQ99" s="70" t="n">
        <v>4.06557703</v>
      </c>
      <c r="AR99" s="70" t="n">
        <v>2.03278852</v>
      </c>
      <c r="AS99" s="70" t="n">
        <v>0</v>
      </c>
      <c r="AT99" s="70" t="n">
        <v>-3.67213416</v>
      </c>
      <c r="AU99" s="70" t="n">
        <v>-1.7771201e-07</v>
      </c>
      <c r="AV99" s="70" t="n">
        <v>0</v>
      </c>
      <c r="AW99" s="71">
        <f>MAX(ABS(Y99-AK99),ABS(Z99-AL99),ABS(AA99-AM99),ABS(AB99-AN99),ABS(AC99-AO99),ABS(AD99-AP99),ABS(AE99-AQ99),ABS(AF99-AR99),ABS(AG99-AS99),ABS(AH99-AT99),ABS(AI99-AU99),ABS(AJ99-AV99))</f>
        <v/>
      </c>
    </row>
    <row r="100">
      <c r="A100" s="67" t="inlineStr">
        <is>
          <t>M95</t>
        </is>
      </c>
      <c r="B100" s="52" t="inlineStr">
        <is>
          <t>BKG-92</t>
        </is>
      </c>
      <c r="C100" s="52" t="inlineStr">
        <is>
          <t>Backdrop</t>
        </is>
      </c>
      <c r="D100" s="52" t="inlineStr">
        <is>
          <t>Pine crown</t>
        </is>
      </c>
      <c r="E100" s="61" t="inlineStr">
        <is>
          <t>Cone</t>
        </is>
      </c>
      <c r="F100" s="52" t="inlineStr">
        <is>
          <t>BKG-90</t>
        </is>
      </c>
      <c r="G100" s="68" t="n">
        <v>2.38688707</v>
      </c>
      <c r="H100" s="68" t="n">
        <v>2.38688707</v>
      </c>
      <c r="I100" s="68" t="n">
        <v>3.60656047</v>
      </c>
      <c r="J100" s="68" t="n">
        <v>-90</v>
      </c>
      <c r="K100" s="68" t="n">
        <v>30</v>
      </c>
      <c r="L100" s="68" t="n">
        <v>0</v>
      </c>
      <c r="M100" s="68" t="n">
        <v>0</v>
      </c>
      <c r="N100" s="68" t="n">
        <v>4.75410271</v>
      </c>
      <c r="O100" s="68" t="n">
        <v>0</v>
      </c>
      <c r="P100" s="69">
        <f>COS(RADIANS(K100))*COS(RADIANS(L100))+SIN(RADIANS(K100))*SIN(RADIANS(J100))*SIN(RADIANS(L100))</f>
        <v/>
      </c>
      <c r="Q100" s="69">
        <f>-COS(RADIANS(K100))*SIN(RADIANS(L100))+SIN(RADIANS(K100))*SIN(RADIANS(J100))*COS(RADIANS(L100))</f>
        <v/>
      </c>
      <c r="R100" s="69">
        <f>SIN(RADIANS(K100))*COS(RADIANS(J100))</f>
        <v/>
      </c>
      <c r="S100" s="69">
        <f>COS(RADIANS(J100))*SIN(RADIANS(L100))</f>
        <v/>
      </c>
      <c r="T100" s="69">
        <f>COS(RADIANS(J100))*COS(RADIANS(L100))</f>
        <v/>
      </c>
      <c r="U100" s="69">
        <f>-SIN(RADIANS(J100))</f>
        <v/>
      </c>
      <c r="V100" s="69">
        <f>-SIN(RADIANS(K100))*COS(RADIANS(L100))+COS(RADIANS(K100))*SIN(RADIANS(J100))*SIN(RADIANS(L100))</f>
        <v/>
      </c>
      <c r="W100" s="69">
        <f>SIN(RADIANS(K100))*SIN(RADIANS(L100))+COS(RADIANS(K100))*SIN(RADIANS(J100))*COS(RADIANS(L100))</f>
        <v/>
      </c>
      <c r="X100" s="69">
        <f>COS(RADIANS(K100))*COS(RADIANS(J100))</f>
        <v/>
      </c>
      <c r="Y100" s="69">
        <f>P100*G100</f>
        <v/>
      </c>
      <c r="Z100" s="69">
        <f>Q100*H100</f>
        <v/>
      </c>
      <c r="AA100" s="69">
        <f>R100*I100</f>
        <v/>
      </c>
      <c r="AB100" s="69">
        <f>M100</f>
        <v/>
      </c>
      <c r="AC100" s="69">
        <f>S100*G100</f>
        <v/>
      </c>
      <c r="AD100" s="69">
        <f>T100*H100</f>
        <v/>
      </c>
      <c r="AE100" s="69">
        <f>U100*I100</f>
        <v/>
      </c>
      <c r="AF100" s="69">
        <f>N100</f>
        <v/>
      </c>
      <c r="AG100" s="69">
        <f>V100*G100</f>
        <v/>
      </c>
      <c r="AH100" s="69">
        <f>W100*H100</f>
        <v/>
      </c>
      <c r="AI100" s="69">
        <f>X100*I100</f>
        <v/>
      </c>
      <c r="AJ100" s="69">
        <f>O100</f>
        <v/>
      </c>
      <c r="AK100" s="70" t="n">
        <v>2.06710482</v>
      </c>
      <c r="AL100" s="70" t="n">
        <v>-1.19344354</v>
      </c>
      <c r="AM100" s="70" t="n">
        <v>-7.882388080000001e-08</v>
      </c>
      <c r="AN100" s="70" t="n">
        <v>0</v>
      </c>
      <c r="AO100" s="70" t="n">
        <v>0</v>
      </c>
      <c r="AP100" s="70" t="n">
        <v>-1.04334148e-07</v>
      </c>
      <c r="AQ100" s="70" t="n">
        <v>3.60656047</v>
      </c>
      <c r="AR100" s="70" t="n">
        <v>4.75410271</v>
      </c>
      <c r="AS100" s="70" t="n">
        <v>-1.19344354</v>
      </c>
      <c r="AT100" s="70" t="n">
        <v>-2.06710482</v>
      </c>
      <c r="AU100" s="70" t="n">
        <v>-1.36526978e-07</v>
      </c>
      <c r="AV100" s="70" t="n">
        <v>0</v>
      </c>
      <c r="AW100" s="71">
        <f>MAX(ABS(Y100-AK100),ABS(Z100-AL100),ABS(AA100-AM100),ABS(AB100-AN100),ABS(AC100-AO100),ABS(AD100-AP100),ABS(AE100-AQ100),ABS(AF100-AR100),ABS(AG100-AS100),ABS(AH100-AT100),ABS(AI100-AU100),ABS(AJ100-AV100))</f>
        <v/>
      </c>
    </row>
    <row r="101">
      <c r="A101" s="67" t="inlineStr">
        <is>
          <t>M96</t>
        </is>
      </c>
      <c r="B101" s="52" t="inlineStr">
        <is>
          <t>BKG-93</t>
        </is>
      </c>
      <c r="C101" s="52" t="inlineStr">
        <is>
          <t>Backdrop</t>
        </is>
      </c>
      <c r="D101" s="52" t="inlineStr">
        <is>
          <t>Treeline pine</t>
        </is>
      </c>
      <c r="E101" s="53" t="inlineStr">
        <is>
          <t>Group</t>
        </is>
      </c>
      <c r="F101" s="52" t="inlineStr">
        <is>
          <t>BKG-23</t>
        </is>
      </c>
      <c r="G101" s="68" t="n">
        <v>1</v>
      </c>
      <c r="H101" s="68" t="n">
        <v>1</v>
      </c>
      <c r="I101" s="68" t="n">
        <v>1</v>
      </c>
      <c r="J101" s="68" t="n">
        <v>0</v>
      </c>
      <c r="K101" s="68" t="n">
        <v>189.22049</v>
      </c>
      <c r="L101" s="68" t="n">
        <v>0</v>
      </c>
      <c r="M101" s="68" t="n">
        <v>14.6112556</v>
      </c>
      <c r="N101" s="68" t="n">
        <v>-0.350000024</v>
      </c>
      <c r="O101" s="68" t="n">
        <v>-24.8956623</v>
      </c>
      <c r="P101" s="69">
        <f>COS(RADIANS(K101))*COS(RADIANS(L101))+SIN(RADIANS(K101))*SIN(RADIANS(J101))*SIN(RADIANS(L101))</f>
        <v/>
      </c>
      <c r="Q101" s="69">
        <f>-COS(RADIANS(K101))*SIN(RADIANS(L101))+SIN(RADIANS(K101))*SIN(RADIANS(J101))*COS(RADIANS(L101))</f>
        <v/>
      </c>
      <c r="R101" s="69">
        <f>SIN(RADIANS(K101))*COS(RADIANS(J101))</f>
        <v/>
      </c>
      <c r="S101" s="69">
        <f>COS(RADIANS(J101))*SIN(RADIANS(L101))</f>
        <v/>
      </c>
      <c r="T101" s="69">
        <f>COS(RADIANS(J101))*COS(RADIANS(L101))</f>
        <v/>
      </c>
      <c r="U101" s="69">
        <f>-SIN(RADIANS(J101))</f>
        <v/>
      </c>
      <c r="V101" s="69">
        <f>-SIN(RADIANS(K101))*COS(RADIANS(L101))+COS(RADIANS(K101))*SIN(RADIANS(J101))*SIN(RADIANS(L101))</f>
        <v/>
      </c>
      <c r="W101" s="69">
        <f>SIN(RADIANS(K101))*SIN(RADIANS(L101))+COS(RADIANS(K101))*SIN(RADIANS(J101))*COS(RADIANS(L101))</f>
        <v/>
      </c>
      <c r="X101" s="69">
        <f>COS(RADIANS(K101))*COS(RADIANS(J101))</f>
        <v/>
      </c>
      <c r="Y101" s="69">
        <f>P101*G101</f>
        <v/>
      </c>
      <c r="Z101" s="69">
        <f>Q101*H101</f>
        <v/>
      </c>
      <c r="AA101" s="69">
        <f>R101*I101</f>
        <v/>
      </c>
      <c r="AB101" s="69">
        <f>M101</f>
        <v/>
      </c>
      <c r="AC101" s="69">
        <f>S101*G101</f>
        <v/>
      </c>
      <c r="AD101" s="69">
        <f>T101*H101</f>
        <v/>
      </c>
      <c r="AE101" s="69">
        <f>U101*I101</f>
        <v/>
      </c>
      <c r="AF101" s="69">
        <f>N101</f>
        <v/>
      </c>
      <c r="AG101" s="69">
        <f>V101*G101</f>
        <v/>
      </c>
      <c r="AH101" s="69">
        <f>W101*H101</f>
        <v/>
      </c>
      <c r="AI101" s="69">
        <f>X101*I101</f>
        <v/>
      </c>
      <c r="AJ101" s="69">
        <f>O101</f>
        <v/>
      </c>
      <c r="AK101" s="70" t="n">
        <v>-0.987079024</v>
      </c>
      <c r="AL101" s="70" t="n">
        <v>0</v>
      </c>
      <c r="AM101" s="70" t="n">
        <v>-0.160234377</v>
      </c>
      <c r="AN101" s="70" t="n">
        <v>14.6112556</v>
      </c>
      <c r="AO101" s="70" t="n">
        <v>0</v>
      </c>
      <c r="AP101" s="70" t="n">
        <v>1</v>
      </c>
      <c r="AQ101" s="70" t="n">
        <v>0</v>
      </c>
      <c r="AR101" s="70" t="n">
        <v>-0.350000024</v>
      </c>
      <c r="AS101" s="70" t="n">
        <v>0.160234377</v>
      </c>
      <c r="AT101" s="70" t="n">
        <v>0</v>
      </c>
      <c r="AU101" s="70" t="n">
        <v>-0.987079024</v>
      </c>
      <c r="AV101" s="70" t="n">
        <v>-24.8956623</v>
      </c>
      <c r="AW101" s="71">
        <f>MAX(ABS(Y101-AK101),ABS(Z101-AL101),ABS(AA101-AM101),ABS(AB101-AN101),ABS(AC101-AO101),ABS(AD101-AP101),ABS(AE101-AQ101),ABS(AF101-AR101),ABS(AG101-AS101),ABS(AH101-AT101),ABS(AI101-AU101),ABS(AJ101-AV101))</f>
        <v/>
      </c>
    </row>
    <row r="102">
      <c r="A102" s="67" t="inlineStr">
        <is>
          <t>M97</t>
        </is>
      </c>
      <c r="B102" s="52" t="inlineStr">
        <is>
          <t>BKG-94</t>
        </is>
      </c>
      <c r="C102" s="52" t="inlineStr">
        <is>
          <t>Backdrop</t>
        </is>
      </c>
      <c r="D102" s="52" t="inlineStr">
        <is>
          <t>Pine crown</t>
        </is>
      </c>
      <c r="E102" s="61" t="inlineStr">
        <is>
          <t>Cone</t>
        </is>
      </c>
      <c r="F102" s="52" t="inlineStr">
        <is>
          <t>BKG-93</t>
        </is>
      </c>
      <c r="G102" s="68" t="n">
        <v>4.15209389</v>
      </c>
      <c r="H102" s="68" t="n">
        <v>4.15209389</v>
      </c>
      <c r="I102" s="68" t="n">
        <v>4.59696102</v>
      </c>
      <c r="J102" s="68" t="n">
        <v>-90</v>
      </c>
      <c r="K102" s="68" t="n">
        <v>0</v>
      </c>
      <c r="L102" s="68" t="n">
        <v>0</v>
      </c>
      <c r="M102" s="68" t="n">
        <v>0</v>
      </c>
      <c r="N102" s="68" t="n">
        <v>2.29848051</v>
      </c>
      <c r="O102" s="68" t="n">
        <v>0</v>
      </c>
      <c r="P102" s="69">
        <f>COS(RADIANS(K102))*COS(RADIANS(L102))+SIN(RADIANS(K102))*SIN(RADIANS(J102))*SIN(RADIANS(L102))</f>
        <v/>
      </c>
      <c r="Q102" s="69">
        <f>-COS(RADIANS(K102))*SIN(RADIANS(L102))+SIN(RADIANS(K102))*SIN(RADIANS(J102))*COS(RADIANS(L102))</f>
        <v/>
      </c>
      <c r="R102" s="69">
        <f>SIN(RADIANS(K102))*COS(RADIANS(J102))</f>
        <v/>
      </c>
      <c r="S102" s="69">
        <f>COS(RADIANS(J102))*SIN(RADIANS(L102))</f>
        <v/>
      </c>
      <c r="T102" s="69">
        <f>COS(RADIANS(J102))*COS(RADIANS(L102))</f>
        <v/>
      </c>
      <c r="U102" s="69">
        <f>-SIN(RADIANS(J102))</f>
        <v/>
      </c>
      <c r="V102" s="69">
        <f>-SIN(RADIANS(K102))*COS(RADIANS(L102))+COS(RADIANS(K102))*SIN(RADIANS(J102))*SIN(RADIANS(L102))</f>
        <v/>
      </c>
      <c r="W102" s="69">
        <f>SIN(RADIANS(K102))*SIN(RADIANS(L102))+COS(RADIANS(K102))*SIN(RADIANS(J102))*COS(RADIANS(L102))</f>
        <v/>
      </c>
      <c r="X102" s="69">
        <f>COS(RADIANS(K102))*COS(RADIANS(J102))</f>
        <v/>
      </c>
      <c r="Y102" s="69">
        <f>P102*G102</f>
        <v/>
      </c>
      <c r="Z102" s="69">
        <f>Q102*H102</f>
        <v/>
      </c>
      <c r="AA102" s="69">
        <f>R102*I102</f>
        <v/>
      </c>
      <c r="AB102" s="69">
        <f>M102</f>
        <v/>
      </c>
      <c r="AC102" s="69">
        <f>S102*G102</f>
        <v/>
      </c>
      <c r="AD102" s="69">
        <f>T102*H102</f>
        <v/>
      </c>
      <c r="AE102" s="69">
        <f>U102*I102</f>
        <v/>
      </c>
      <c r="AF102" s="69">
        <f>N102</f>
        <v/>
      </c>
      <c r="AG102" s="69">
        <f>V102*G102</f>
        <v/>
      </c>
      <c r="AH102" s="69">
        <f>W102*H102</f>
        <v/>
      </c>
      <c r="AI102" s="69">
        <f>X102*I102</f>
        <v/>
      </c>
      <c r="AJ102" s="69">
        <f>O102</f>
        <v/>
      </c>
      <c r="AK102" s="70" t="n">
        <v>4.15209389</v>
      </c>
      <c r="AL102" s="70" t="n">
        <v>0</v>
      </c>
      <c r="AM102" s="70" t="n">
        <v>0</v>
      </c>
      <c r="AN102" s="70" t="n">
        <v>0</v>
      </c>
      <c r="AO102" s="70" t="n">
        <v>0</v>
      </c>
      <c r="AP102" s="70" t="n">
        <v>-1.81493789e-07</v>
      </c>
      <c r="AQ102" s="70" t="n">
        <v>4.59696102</v>
      </c>
      <c r="AR102" s="70" t="n">
        <v>2.29848051</v>
      </c>
      <c r="AS102" s="70" t="n">
        <v>0</v>
      </c>
      <c r="AT102" s="70" t="n">
        <v>-4.15209389</v>
      </c>
      <c r="AU102" s="70" t="n">
        <v>-2.00939553e-07</v>
      </c>
      <c r="AV102" s="70" t="n">
        <v>0</v>
      </c>
      <c r="AW102" s="71">
        <f>MAX(ABS(Y102-AK102),ABS(Z102-AL102),ABS(AA102-AM102),ABS(AB102-AN102),ABS(AC102-AO102),ABS(AD102-AP102),ABS(AE102-AQ102),ABS(AF102-AR102),ABS(AG102-AS102),ABS(AH102-AT102),ABS(AI102-AU102),ABS(AJ102-AV102))</f>
        <v/>
      </c>
    </row>
    <row r="103">
      <c r="A103" s="67" t="inlineStr">
        <is>
          <t>M98</t>
        </is>
      </c>
      <c r="B103" s="52" t="inlineStr">
        <is>
          <t>BKG-95</t>
        </is>
      </c>
      <c r="C103" s="52" t="inlineStr">
        <is>
          <t>Backdrop</t>
        </is>
      </c>
      <c r="D103" s="52" t="inlineStr">
        <is>
          <t>Pine crown</t>
        </is>
      </c>
      <c r="E103" s="61" t="inlineStr">
        <is>
          <t>Cone</t>
        </is>
      </c>
      <c r="F103" s="52" t="inlineStr">
        <is>
          <t>BKG-93</t>
        </is>
      </c>
      <c r="G103" s="68" t="n">
        <v>2.69886088</v>
      </c>
      <c r="H103" s="68" t="n">
        <v>2.69886088</v>
      </c>
      <c r="I103" s="68" t="n">
        <v>4.07794952</v>
      </c>
      <c r="J103" s="68" t="n">
        <v>-90</v>
      </c>
      <c r="K103" s="68" t="n">
        <v>30</v>
      </c>
      <c r="L103" s="68" t="n">
        <v>0</v>
      </c>
      <c r="M103" s="68" t="n">
        <v>0</v>
      </c>
      <c r="N103" s="68" t="n">
        <v>5.37547874</v>
      </c>
      <c r="O103" s="68" t="n">
        <v>0</v>
      </c>
      <c r="P103" s="69">
        <f>COS(RADIANS(K103))*COS(RADIANS(L103))+SIN(RADIANS(K103))*SIN(RADIANS(J103))*SIN(RADIANS(L103))</f>
        <v/>
      </c>
      <c r="Q103" s="69">
        <f>-COS(RADIANS(K103))*SIN(RADIANS(L103))+SIN(RADIANS(K103))*SIN(RADIANS(J103))*COS(RADIANS(L103))</f>
        <v/>
      </c>
      <c r="R103" s="69">
        <f>SIN(RADIANS(K103))*COS(RADIANS(J103))</f>
        <v/>
      </c>
      <c r="S103" s="69">
        <f>COS(RADIANS(J103))*SIN(RADIANS(L103))</f>
        <v/>
      </c>
      <c r="T103" s="69">
        <f>COS(RADIANS(J103))*COS(RADIANS(L103))</f>
        <v/>
      </c>
      <c r="U103" s="69">
        <f>-SIN(RADIANS(J103))</f>
        <v/>
      </c>
      <c r="V103" s="69">
        <f>-SIN(RADIANS(K103))*COS(RADIANS(L103))+COS(RADIANS(K103))*SIN(RADIANS(J103))*SIN(RADIANS(L103))</f>
        <v/>
      </c>
      <c r="W103" s="69">
        <f>SIN(RADIANS(K103))*SIN(RADIANS(L103))+COS(RADIANS(K103))*SIN(RADIANS(J103))*COS(RADIANS(L103))</f>
        <v/>
      </c>
      <c r="X103" s="69">
        <f>COS(RADIANS(K103))*COS(RADIANS(J103))</f>
        <v/>
      </c>
      <c r="Y103" s="69">
        <f>P103*G103</f>
        <v/>
      </c>
      <c r="Z103" s="69">
        <f>Q103*H103</f>
        <v/>
      </c>
      <c r="AA103" s="69">
        <f>R103*I103</f>
        <v/>
      </c>
      <c r="AB103" s="69">
        <f>M103</f>
        <v/>
      </c>
      <c r="AC103" s="69">
        <f>S103*G103</f>
        <v/>
      </c>
      <c r="AD103" s="69">
        <f>T103*H103</f>
        <v/>
      </c>
      <c r="AE103" s="69">
        <f>U103*I103</f>
        <v/>
      </c>
      <c r="AF103" s="69">
        <f>N103</f>
        <v/>
      </c>
      <c r="AG103" s="69">
        <f>V103*G103</f>
        <v/>
      </c>
      <c r="AH103" s="69">
        <f>W103*H103</f>
        <v/>
      </c>
      <c r="AI103" s="69">
        <f>X103*I103</f>
        <v/>
      </c>
      <c r="AJ103" s="69">
        <f>O103</f>
        <v/>
      </c>
      <c r="AK103" s="70" t="n">
        <v>2.33728194</v>
      </c>
      <c r="AL103" s="70" t="n">
        <v>-1.34943044</v>
      </c>
      <c r="AM103" s="70" t="n">
        <v>-8.91264165e-08</v>
      </c>
      <c r="AN103" s="70" t="n">
        <v>0</v>
      </c>
      <c r="AO103" s="70" t="n">
        <v>0</v>
      </c>
      <c r="AP103" s="70" t="n">
        <v>-1.17970956e-07</v>
      </c>
      <c r="AQ103" s="70" t="n">
        <v>4.07794952</v>
      </c>
      <c r="AR103" s="70" t="n">
        <v>5.37547874</v>
      </c>
      <c r="AS103" s="70" t="n">
        <v>-1.34943044</v>
      </c>
      <c r="AT103" s="70" t="n">
        <v>-2.33728194</v>
      </c>
      <c r="AU103" s="70" t="n">
        <v>-1.54371492e-07</v>
      </c>
      <c r="AV103" s="70" t="n">
        <v>0</v>
      </c>
      <c r="AW103" s="71">
        <f>MAX(ABS(Y103-AK103),ABS(Z103-AL103),ABS(AA103-AM103),ABS(AB103-AN103),ABS(AC103-AO103),ABS(AD103-AP103),ABS(AE103-AQ103),ABS(AF103-AR103),ABS(AG103-AS103),ABS(AH103-AT103),ABS(AI103-AU103),ABS(AJ103-AV103))</f>
        <v/>
      </c>
    </row>
    <row r="104">
      <c r="A104" s="67" t="inlineStr">
        <is>
          <t>M99</t>
        </is>
      </c>
      <c r="B104" s="52" t="inlineStr">
        <is>
          <t>BKG-96</t>
        </is>
      </c>
      <c r="C104" s="52" t="inlineStr">
        <is>
          <t>Backdrop</t>
        </is>
      </c>
      <c r="D104" s="52" t="inlineStr">
        <is>
          <t>Treeline pine</t>
        </is>
      </c>
      <c r="E104" s="53" t="inlineStr">
        <is>
          <t>Group</t>
        </is>
      </c>
      <c r="F104" s="52" t="inlineStr">
        <is>
          <t>BKG-23</t>
        </is>
      </c>
      <c r="G104" s="68" t="n">
        <v>1</v>
      </c>
      <c r="H104" s="68" t="n">
        <v>1</v>
      </c>
      <c r="I104" s="68" t="n">
        <v>1</v>
      </c>
      <c r="J104" s="68" t="n">
        <v>0</v>
      </c>
      <c r="K104" s="68" t="n">
        <v>34.1435776</v>
      </c>
      <c r="L104" s="68" t="n">
        <v>0</v>
      </c>
      <c r="M104" s="68" t="n">
        <v>18.1132336</v>
      </c>
      <c r="N104" s="68" t="n">
        <v>-0.350000024</v>
      </c>
      <c r="O104" s="68" t="n">
        <v>-20.7215195</v>
      </c>
      <c r="P104" s="69">
        <f>COS(RADIANS(K104))*COS(RADIANS(L104))+SIN(RADIANS(K104))*SIN(RADIANS(J104))*SIN(RADIANS(L104))</f>
        <v/>
      </c>
      <c r="Q104" s="69">
        <f>-COS(RADIANS(K104))*SIN(RADIANS(L104))+SIN(RADIANS(K104))*SIN(RADIANS(J104))*COS(RADIANS(L104))</f>
        <v/>
      </c>
      <c r="R104" s="69">
        <f>SIN(RADIANS(K104))*COS(RADIANS(J104))</f>
        <v/>
      </c>
      <c r="S104" s="69">
        <f>COS(RADIANS(J104))*SIN(RADIANS(L104))</f>
        <v/>
      </c>
      <c r="T104" s="69">
        <f>COS(RADIANS(J104))*COS(RADIANS(L104))</f>
        <v/>
      </c>
      <c r="U104" s="69">
        <f>-SIN(RADIANS(J104))</f>
        <v/>
      </c>
      <c r="V104" s="69">
        <f>-SIN(RADIANS(K104))*COS(RADIANS(L104))+COS(RADIANS(K104))*SIN(RADIANS(J104))*SIN(RADIANS(L104))</f>
        <v/>
      </c>
      <c r="W104" s="69">
        <f>SIN(RADIANS(K104))*SIN(RADIANS(L104))+COS(RADIANS(K104))*SIN(RADIANS(J104))*COS(RADIANS(L104))</f>
        <v/>
      </c>
      <c r="X104" s="69">
        <f>COS(RADIANS(K104))*COS(RADIANS(J104))</f>
        <v/>
      </c>
      <c r="Y104" s="69">
        <f>P104*G104</f>
        <v/>
      </c>
      <c r="Z104" s="69">
        <f>Q104*H104</f>
        <v/>
      </c>
      <c r="AA104" s="69">
        <f>R104*I104</f>
        <v/>
      </c>
      <c r="AB104" s="69">
        <f>M104</f>
        <v/>
      </c>
      <c r="AC104" s="69">
        <f>S104*G104</f>
        <v/>
      </c>
      <c r="AD104" s="69">
        <f>T104*H104</f>
        <v/>
      </c>
      <c r="AE104" s="69">
        <f>U104*I104</f>
        <v/>
      </c>
      <c r="AF104" s="69">
        <f>N104</f>
        <v/>
      </c>
      <c r="AG104" s="69">
        <f>V104*G104</f>
        <v/>
      </c>
      <c r="AH104" s="69">
        <f>W104*H104</f>
        <v/>
      </c>
      <c r="AI104" s="69">
        <f>X104*I104</f>
        <v/>
      </c>
      <c r="AJ104" s="69">
        <f>O104</f>
        <v/>
      </c>
      <c r="AK104" s="70" t="n">
        <v>0.827633679</v>
      </c>
      <c r="AL104" s="70" t="n">
        <v>0</v>
      </c>
      <c r="AM104" s="70" t="n">
        <v>0.561268628</v>
      </c>
      <c r="AN104" s="70" t="n">
        <v>18.1132336</v>
      </c>
      <c r="AO104" s="70" t="n">
        <v>0</v>
      </c>
      <c r="AP104" s="70" t="n">
        <v>1</v>
      </c>
      <c r="AQ104" s="70" t="n">
        <v>0</v>
      </c>
      <c r="AR104" s="70" t="n">
        <v>-0.350000024</v>
      </c>
      <c r="AS104" s="70" t="n">
        <v>-0.561268628</v>
      </c>
      <c r="AT104" s="70" t="n">
        <v>0</v>
      </c>
      <c r="AU104" s="70" t="n">
        <v>0.827633679</v>
      </c>
      <c r="AV104" s="70" t="n">
        <v>-20.7215195</v>
      </c>
      <c r="AW104" s="71">
        <f>MAX(ABS(Y104-AK104),ABS(Z104-AL104),ABS(AA104-AM104),ABS(AB104-AN104),ABS(AC104-AO104),ABS(AD104-AP104),ABS(AE104-AQ104),ABS(AF104-AR104),ABS(AG104-AS104),ABS(AH104-AT104),ABS(AI104-AU104),ABS(AJ104-AV104))</f>
        <v/>
      </c>
    </row>
    <row r="105">
      <c r="A105" s="67" t="inlineStr">
        <is>
          <t>M100</t>
        </is>
      </c>
      <c r="B105" s="52" t="inlineStr">
        <is>
          <t>BKG-97</t>
        </is>
      </c>
      <c r="C105" s="52" t="inlineStr">
        <is>
          <t>Backdrop</t>
        </is>
      </c>
      <c r="D105" s="52" t="inlineStr">
        <is>
          <t>Pine crown</t>
        </is>
      </c>
      <c r="E105" s="61" t="inlineStr">
        <is>
          <t>Cone</t>
        </is>
      </c>
      <c r="F105" s="52" t="inlineStr">
        <is>
          <t>BKG-96</t>
        </is>
      </c>
      <c r="G105" s="68" t="n">
        <v>3.36781693</v>
      </c>
      <c r="H105" s="68" t="n">
        <v>3.36781693</v>
      </c>
      <c r="I105" s="68" t="n">
        <v>3.72865462</v>
      </c>
      <c r="J105" s="68" t="n">
        <v>-90</v>
      </c>
      <c r="K105" s="68" t="n">
        <v>0</v>
      </c>
      <c r="L105" s="68" t="n">
        <v>0</v>
      </c>
      <c r="M105" s="68" t="n">
        <v>0</v>
      </c>
      <c r="N105" s="68" t="n">
        <v>1.86432731</v>
      </c>
      <c r="O105" s="68" t="n">
        <v>0</v>
      </c>
      <c r="P105" s="69">
        <f>COS(RADIANS(K105))*COS(RADIANS(L105))+SIN(RADIANS(K105))*SIN(RADIANS(J105))*SIN(RADIANS(L105))</f>
        <v/>
      </c>
      <c r="Q105" s="69">
        <f>-COS(RADIANS(K105))*SIN(RADIANS(L105))+SIN(RADIANS(K105))*SIN(RADIANS(J105))*COS(RADIANS(L105))</f>
        <v/>
      </c>
      <c r="R105" s="69">
        <f>SIN(RADIANS(K105))*COS(RADIANS(J105))</f>
        <v/>
      </c>
      <c r="S105" s="69">
        <f>COS(RADIANS(J105))*SIN(RADIANS(L105))</f>
        <v/>
      </c>
      <c r="T105" s="69">
        <f>COS(RADIANS(J105))*COS(RADIANS(L105))</f>
        <v/>
      </c>
      <c r="U105" s="69">
        <f>-SIN(RADIANS(J105))</f>
        <v/>
      </c>
      <c r="V105" s="69">
        <f>-SIN(RADIANS(K105))*COS(RADIANS(L105))+COS(RADIANS(K105))*SIN(RADIANS(J105))*SIN(RADIANS(L105))</f>
        <v/>
      </c>
      <c r="W105" s="69">
        <f>SIN(RADIANS(K105))*SIN(RADIANS(L105))+COS(RADIANS(K105))*SIN(RADIANS(J105))*COS(RADIANS(L105))</f>
        <v/>
      </c>
      <c r="X105" s="69">
        <f>COS(RADIANS(K105))*COS(RADIANS(J105))</f>
        <v/>
      </c>
      <c r="Y105" s="69">
        <f>P105*G105</f>
        <v/>
      </c>
      <c r="Z105" s="69">
        <f>Q105*H105</f>
        <v/>
      </c>
      <c r="AA105" s="69">
        <f>R105*I105</f>
        <v/>
      </c>
      <c r="AB105" s="69">
        <f>M105</f>
        <v/>
      </c>
      <c r="AC105" s="69">
        <f>S105*G105</f>
        <v/>
      </c>
      <c r="AD105" s="69">
        <f>T105*H105</f>
        <v/>
      </c>
      <c r="AE105" s="69">
        <f>U105*I105</f>
        <v/>
      </c>
      <c r="AF105" s="69">
        <f>N105</f>
        <v/>
      </c>
      <c r="AG105" s="69">
        <f>V105*G105</f>
        <v/>
      </c>
      <c r="AH105" s="69">
        <f>W105*H105</f>
        <v/>
      </c>
      <c r="AI105" s="69">
        <f>X105*I105</f>
        <v/>
      </c>
      <c r="AJ105" s="69">
        <f>O105</f>
        <v/>
      </c>
      <c r="AK105" s="70" t="n">
        <v>3.36781693</v>
      </c>
      <c r="AL105" s="70" t="n">
        <v>0</v>
      </c>
      <c r="AM105" s="70" t="n">
        <v>0</v>
      </c>
      <c r="AN105" s="70" t="n">
        <v>0</v>
      </c>
      <c r="AO105" s="70" t="n">
        <v>0</v>
      </c>
      <c r="AP105" s="70" t="n">
        <v>-1.47211949e-07</v>
      </c>
      <c r="AQ105" s="70" t="n">
        <v>3.72865462</v>
      </c>
      <c r="AR105" s="70" t="n">
        <v>1.86432731</v>
      </c>
      <c r="AS105" s="70" t="n">
        <v>0</v>
      </c>
      <c r="AT105" s="70" t="n">
        <v>-3.36781693</v>
      </c>
      <c r="AU105" s="70" t="n">
        <v>-1.62984676e-07</v>
      </c>
      <c r="AV105" s="70" t="n">
        <v>0</v>
      </c>
      <c r="AW105" s="71">
        <f>MAX(ABS(Y105-AK105),ABS(Z105-AL105),ABS(AA105-AM105),ABS(AB105-AN105),ABS(AC105-AO105),ABS(AD105-AP105),ABS(AE105-AQ105),ABS(AF105-AR105),ABS(AG105-AS105),ABS(AH105-AT105),ABS(AI105-AU105),ABS(AJ105-AV105))</f>
        <v/>
      </c>
    </row>
    <row r="106">
      <c r="A106" s="67" t="inlineStr">
        <is>
          <t>M101</t>
        </is>
      </c>
      <c r="B106" s="52" t="inlineStr">
        <is>
          <t>BKG-98</t>
        </is>
      </c>
      <c r="C106" s="52" t="inlineStr">
        <is>
          <t>Backdrop</t>
        </is>
      </c>
      <c r="D106" s="52" t="inlineStr">
        <is>
          <t>Pine crown</t>
        </is>
      </c>
      <c r="E106" s="61" t="inlineStr">
        <is>
          <t>Cone</t>
        </is>
      </c>
      <c r="F106" s="52" t="inlineStr">
        <is>
          <t>BKG-96</t>
        </is>
      </c>
      <c r="G106" s="68" t="n">
        <v>2.18908095</v>
      </c>
      <c r="H106" s="68" t="n">
        <v>2.18908095</v>
      </c>
      <c r="I106" s="68" t="n">
        <v>3.30767751</v>
      </c>
      <c r="J106" s="68" t="n">
        <v>-90</v>
      </c>
      <c r="K106" s="68" t="n">
        <v>30</v>
      </c>
      <c r="L106" s="68" t="n">
        <v>0</v>
      </c>
      <c r="M106" s="68" t="n">
        <v>0</v>
      </c>
      <c r="N106" s="68" t="n">
        <v>4.3601203</v>
      </c>
      <c r="O106" s="68" t="n">
        <v>0</v>
      </c>
      <c r="P106" s="69">
        <f>COS(RADIANS(K106))*COS(RADIANS(L106))+SIN(RADIANS(K106))*SIN(RADIANS(J106))*SIN(RADIANS(L106))</f>
        <v/>
      </c>
      <c r="Q106" s="69">
        <f>-COS(RADIANS(K106))*SIN(RADIANS(L106))+SIN(RADIANS(K106))*SIN(RADIANS(J106))*COS(RADIANS(L106))</f>
        <v/>
      </c>
      <c r="R106" s="69">
        <f>SIN(RADIANS(K106))*COS(RADIANS(J106))</f>
        <v/>
      </c>
      <c r="S106" s="69">
        <f>COS(RADIANS(J106))*SIN(RADIANS(L106))</f>
        <v/>
      </c>
      <c r="T106" s="69">
        <f>COS(RADIANS(J106))*COS(RADIANS(L106))</f>
        <v/>
      </c>
      <c r="U106" s="69">
        <f>-SIN(RADIANS(J106))</f>
        <v/>
      </c>
      <c r="V106" s="69">
        <f>-SIN(RADIANS(K106))*COS(RADIANS(L106))+COS(RADIANS(K106))*SIN(RADIANS(J106))*SIN(RADIANS(L106))</f>
        <v/>
      </c>
      <c r="W106" s="69">
        <f>SIN(RADIANS(K106))*SIN(RADIANS(L106))+COS(RADIANS(K106))*SIN(RADIANS(J106))*COS(RADIANS(L106))</f>
        <v/>
      </c>
      <c r="X106" s="69">
        <f>COS(RADIANS(K106))*COS(RADIANS(J106))</f>
        <v/>
      </c>
      <c r="Y106" s="69">
        <f>P106*G106</f>
        <v/>
      </c>
      <c r="Z106" s="69">
        <f>Q106*H106</f>
        <v/>
      </c>
      <c r="AA106" s="69">
        <f>R106*I106</f>
        <v/>
      </c>
      <c r="AB106" s="69">
        <f>M106</f>
        <v/>
      </c>
      <c r="AC106" s="69">
        <f>S106*G106</f>
        <v/>
      </c>
      <c r="AD106" s="69">
        <f>T106*H106</f>
        <v/>
      </c>
      <c r="AE106" s="69">
        <f>U106*I106</f>
        <v/>
      </c>
      <c r="AF106" s="69">
        <f>N106</f>
        <v/>
      </c>
      <c r="AG106" s="69">
        <f>V106*G106</f>
        <v/>
      </c>
      <c r="AH106" s="69">
        <f>W106*H106</f>
        <v/>
      </c>
      <c r="AI106" s="69">
        <f>X106*I106</f>
        <v/>
      </c>
      <c r="AJ106" s="69">
        <f>O106</f>
        <v/>
      </c>
      <c r="AK106" s="70" t="n">
        <v>1.89579964</v>
      </c>
      <c r="AL106" s="70" t="n">
        <v>-1.09454048</v>
      </c>
      <c r="AM106" s="70" t="n">
        <v>-7.22915914e-08</v>
      </c>
      <c r="AN106" s="70" t="n">
        <v>0</v>
      </c>
      <c r="AO106" s="70" t="n">
        <v>0</v>
      </c>
      <c r="AP106" s="70" t="n">
        <v>-9.5687767e-08</v>
      </c>
      <c r="AQ106" s="70" t="n">
        <v>3.30767751</v>
      </c>
      <c r="AR106" s="70" t="n">
        <v>4.3601203</v>
      </c>
      <c r="AS106" s="70" t="n">
        <v>-1.09454048</v>
      </c>
      <c r="AT106" s="70" t="n">
        <v>-1.89579964</v>
      </c>
      <c r="AU106" s="70" t="n">
        <v>-1.25212708e-07</v>
      </c>
      <c r="AV106" s="70" t="n">
        <v>0</v>
      </c>
      <c r="AW106" s="71">
        <f>MAX(ABS(Y106-AK106),ABS(Z106-AL106),ABS(AA106-AM106),ABS(AB106-AN106),ABS(AC106-AO106),ABS(AD106-AP106),ABS(AE106-AQ106),ABS(AF106-AR106),ABS(AG106-AS106),ABS(AH106-AT106),ABS(AI106-AU106),ABS(AJ106-AV106))</f>
        <v/>
      </c>
    </row>
    <row r="107">
      <c r="A107" s="67" t="inlineStr">
        <is>
          <t>M102</t>
        </is>
      </c>
      <c r="B107" s="52" t="inlineStr">
        <is>
          <t>BKG-99</t>
        </is>
      </c>
      <c r="C107" s="52" t="inlineStr">
        <is>
          <t>Backdrop</t>
        </is>
      </c>
      <c r="D107" s="52" t="inlineStr">
        <is>
          <t>Treeline pine</t>
        </is>
      </c>
      <c r="E107" s="53" t="inlineStr">
        <is>
          <t>Group</t>
        </is>
      </c>
      <c r="F107" s="52" t="inlineStr">
        <is>
          <t>BKG-23</t>
        </is>
      </c>
      <c r="G107" s="68" t="n">
        <v>1</v>
      </c>
      <c r="H107" s="68" t="n">
        <v>1</v>
      </c>
      <c r="I107" s="68" t="n">
        <v>1</v>
      </c>
      <c r="J107" s="68" t="n">
        <v>0</v>
      </c>
      <c r="K107" s="68" t="n">
        <v>244.436096</v>
      </c>
      <c r="L107" s="68" t="n">
        <v>0</v>
      </c>
      <c r="M107" s="68" t="n">
        <v>19.6051121</v>
      </c>
      <c r="N107" s="68" t="n">
        <v>-0.350000024</v>
      </c>
      <c r="O107" s="68" t="n">
        <v>-15.2716846</v>
      </c>
      <c r="P107" s="69">
        <f>COS(RADIANS(K107))*COS(RADIANS(L107))+SIN(RADIANS(K107))*SIN(RADIANS(J107))*SIN(RADIANS(L107))</f>
        <v/>
      </c>
      <c r="Q107" s="69">
        <f>-COS(RADIANS(K107))*SIN(RADIANS(L107))+SIN(RADIANS(K107))*SIN(RADIANS(J107))*COS(RADIANS(L107))</f>
        <v/>
      </c>
      <c r="R107" s="69">
        <f>SIN(RADIANS(K107))*COS(RADIANS(J107))</f>
        <v/>
      </c>
      <c r="S107" s="69">
        <f>COS(RADIANS(J107))*SIN(RADIANS(L107))</f>
        <v/>
      </c>
      <c r="T107" s="69">
        <f>COS(RADIANS(J107))*COS(RADIANS(L107))</f>
        <v/>
      </c>
      <c r="U107" s="69">
        <f>-SIN(RADIANS(J107))</f>
        <v/>
      </c>
      <c r="V107" s="69">
        <f>-SIN(RADIANS(K107))*COS(RADIANS(L107))+COS(RADIANS(K107))*SIN(RADIANS(J107))*SIN(RADIANS(L107))</f>
        <v/>
      </c>
      <c r="W107" s="69">
        <f>SIN(RADIANS(K107))*SIN(RADIANS(L107))+COS(RADIANS(K107))*SIN(RADIANS(J107))*COS(RADIANS(L107))</f>
        <v/>
      </c>
      <c r="X107" s="69">
        <f>COS(RADIANS(K107))*COS(RADIANS(J107))</f>
        <v/>
      </c>
      <c r="Y107" s="69">
        <f>P107*G107</f>
        <v/>
      </c>
      <c r="Z107" s="69">
        <f>Q107*H107</f>
        <v/>
      </c>
      <c r="AA107" s="69">
        <f>R107*I107</f>
        <v/>
      </c>
      <c r="AB107" s="69">
        <f>M107</f>
        <v/>
      </c>
      <c r="AC107" s="69">
        <f>S107*G107</f>
        <v/>
      </c>
      <c r="AD107" s="69">
        <f>T107*H107</f>
        <v/>
      </c>
      <c r="AE107" s="69">
        <f>U107*I107</f>
        <v/>
      </c>
      <c r="AF107" s="69">
        <f>N107</f>
        <v/>
      </c>
      <c r="AG107" s="69">
        <f>V107*G107</f>
        <v/>
      </c>
      <c r="AH107" s="69">
        <f>W107*H107</f>
        <v/>
      </c>
      <c r="AI107" s="69">
        <f>X107*I107</f>
        <v/>
      </c>
      <c r="AJ107" s="69">
        <f>O107</f>
        <v/>
      </c>
      <c r="AK107" s="70" t="n">
        <v>-0.431517363</v>
      </c>
      <c r="AL107" s="70" t="n">
        <v>0</v>
      </c>
      <c r="AM107" s="70" t="n">
        <v>-0.902104616</v>
      </c>
      <c r="AN107" s="70" t="n">
        <v>19.6051121</v>
      </c>
      <c r="AO107" s="70" t="n">
        <v>0</v>
      </c>
      <c r="AP107" s="70" t="n">
        <v>1</v>
      </c>
      <c r="AQ107" s="70" t="n">
        <v>0</v>
      </c>
      <c r="AR107" s="70" t="n">
        <v>-0.350000024</v>
      </c>
      <c r="AS107" s="70" t="n">
        <v>0.902104616</v>
      </c>
      <c r="AT107" s="70" t="n">
        <v>0</v>
      </c>
      <c r="AU107" s="70" t="n">
        <v>-0.431517363</v>
      </c>
      <c r="AV107" s="70" t="n">
        <v>-15.2716846</v>
      </c>
      <c r="AW107" s="71">
        <f>MAX(ABS(Y107-AK107),ABS(Z107-AL107),ABS(AA107-AM107),ABS(AB107-AN107),ABS(AC107-AO107),ABS(AD107-AP107),ABS(AE107-AQ107),ABS(AF107-AR107),ABS(AG107-AS107),ABS(AH107-AT107),ABS(AI107-AU107),ABS(AJ107-AV107))</f>
        <v/>
      </c>
    </row>
    <row r="108">
      <c r="A108" s="67" t="inlineStr">
        <is>
          <t>M103</t>
        </is>
      </c>
      <c r="B108" s="52" t="inlineStr">
        <is>
          <t>BKG-100</t>
        </is>
      </c>
      <c r="C108" s="52" t="inlineStr">
        <is>
          <t>Backdrop</t>
        </is>
      </c>
      <c r="D108" s="52" t="inlineStr">
        <is>
          <t>Pine crown</t>
        </is>
      </c>
      <c r="E108" s="61" t="inlineStr">
        <is>
          <t>Cone</t>
        </is>
      </c>
      <c r="F108" s="52" t="inlineStr">
        <is>
          <t>BKG-99</t>
        </is>
      </c>
      <c r="G108" s="68" t="n">
        <v>3.28062868</v>
      </c>
      <c r="H108" s="68" t="n">
        <v>3.28062868</v>
      </c>
      <c r="I108" s="68" t="n">
        <v>3.63212466</v>
      </c>
      <c r="J108" s="68" t="n">
        <v>-90</v>
      </c>
      <c r="K108" s="68" t="n">
        <v>0</v>
      </c>
      <c r="L108" s="68" t="n">
        <v>0</v>
      </c>
      <c r="M108" s="68" t="n">
        <v>0</v>
      </c>
      <c r="N108" s="68" t="n">
        <v>1.81606233</v>
      </c>
      <c r="O108" s="68" t="n">
        <v>0</v>
      </c>
      <c r="P108" s="69">
        <f>COS(RADIANS(K108))*COS(RADIANS(L108))+SIN(RADIANS(K108))*SIN(RADIANS(J108))*SIN(RADIANS(L108))</f>
        <v/>
      </c>
      <c r="Q108" s="69">
        <f>-COS(RADIANS(K108))*SIN(RADIANS(L108))+SIN(RADIANS(K108))*SIN(RADIANS(J108))*COS(RADIANS(L108))</f>
        <v/>
      </c>
      <c r="R108" s="69">
        <f>SIN(RADIANS(K108))*COS(RADIANS(J108))</f>
        <v/>
      </c>
      <c r="S108" s="69">
        <f>COS(RADIANS(J108))*SIN(RADIANS(L108))</f>
        <v/>
      </c>
      <c r="T108" s="69">
        <f>COS(RADIANS(J108))*COS(RADIANS(L108))</f>
        <v/>
      </c>
      <c r="U108" s="69">
        <f>-SIN(RADIANS(J108))</f>
        <v/>
      </c>
      <c r="V108" s="69">
        <f>-SIN(RADIANS(K108))*COS(RADIANS(L108))+COS(RADIANS(K108))*SIN(RADIANS(J108))*SIN(RADIANS(L108))</f>
        <v/>
      </c>
      <c r="W108" s="69">
        <f>SIN(RADIANS(K108))*SIN(RADIANS(L108))+COS(RADIANS(K108))*SIN(RADIANS(J108))*COS(RADIANS(L108))</f>
        <v/>
      </c>
      <c r="X108" s="69">
        <f>COS(RADIANS(K108))*COS(RADIANS(J108))</f>
        <v/>
      </c>
      <c r="Y108" s="69">
        <f>P108*G108</f>
        <v/>
      </c>
      <c r="Z108" s="69">
        <f>Q108*H108</f>
        <v/>
      </c>
      <c r="AA108" s="69">
        <f>R108*I108</f>
        <v/>
      </c>
      <c r="AB108" s="69">
        <f>M108</f>
        <v/>
      </c>
      <c r="AC108" s="69">
        <f>S108*G108</f>
        <v/>
      </c>
      <c r="AD108" s="69">
        <f>T108*H108</f>
        <v/>
      </c>
      <c r="AE108" s="69">
        <f>U108*I108</f>
        <v/>
      </c>
      <c r="AF108" s="69">
        <f>N108</f>
        <v/>
      </c>
      <c r="AG108" s="69">
        <f>V108*G108</f>
        <v/>
      </c>
      <c r="AH108" s="69">
        <f>W108*H108</f>
        <v/>
      </c>
      <c r="AI108" s="69">
        <f>X108*I108</f>
        <v/>
      </c>
      <c r="AJ108" s="69">
        <f>O108</f>
        <v/>
      </c>
      <c r="AK108" s="70" t="n">
        <v>3.28062868</v>
      </c>
      <c r="AL108" s="70" t="n">
        <v>0</v>
      </c>
      <c r="AM108" s="70" t="n">
        <v>0</v>
      </c>
      <c r="AN108" s="70" t="n">
        <v>0</v>
      </c>
      <c r="AO108" s="70" t="n">
        <v>0</v>
      </c>
      <c r="AP108" s="70" t="n">
        <v>-1.4340084e-07</v>
      </c>
      <c r="AQ108" s="70" t="n">
        <v>3.63212466</v>
      </c>
      <c r="AR108" s="70" t="n">
        <v>1.81606233</v>
      </c>
      <c r="AS108" s="70" t="n">
        <v>0</v>
      </c>
      <c r="AT108" s="70" t="n">
        <v>-3.28062868</v>
      </c>
      <c r="AU108" s="70" t="n">
        <v>-1.58765218e-07</v>
      </c>
      <c r="AV108" s="70" t="n">
        <v>0</v>
      </c>
      <c r="AW108" s="71">
        <f>MAX(ABS(Y108-AK108),ABS(Z108-AL108),ABS(AA108-AM108),ABS(AB108-AN108),ABS(AC108-AO108),ABS(AD108-AP108),ABS(AE108-AQ108),ABS(AF108-AR108),ABS(AG108-AS108),ABS(AH108-AT108),ABS(AI108-AU108),ABS(AJ108-AV108))</f>
        <v/>
      </c>
    </row>
    <row r="109">
      <c r="A109" s="67" t="inlineStr">
        <is>
          <t>M104</t>
        </is>
      </c>
      <c r="B109" s="52" t="inlineStr">
        <is>
          <t>BKG-101</t>
        </is>
      </c>
      <c r="C109" s="52" t="inlineStr">
        <is>
          <t>Backdrop</t>
        </is>
      </c>
      <c r="D109" s="52" t="inlineStr">
        <is>
          <t>Pine crown</t>
        </is>
      </c>
      <c r="E109" s="61" t="inlineStr">
        <is>
          <t>Cone</t>
        </is>
      </c>
      <c r="F109" s="52" t="inlineStr">
        <is>
          <t>BKG-99</t>
        </is>
      </c>
      <c r="G109" s="68" t="n">
        <v>2.13240862</v>
      </c>
      <c r="H109" s="68" t="n">
        <v>2.13240862</v>
      </c>
      <c r="I109" s="68" t="n">
        <v>3.22204614</v>
      </c>
      <c r="J109" s="68" t="n">
        <v>-90</v>
      </c>
      <c r="K109" s="68" t="n">
        <v>30</v>
      </c>
      <c r="L109" s="68" t="n">
        <v>0</v>
      </c>
      <c r="M109" s="68" t="n">
        <v>0</v>
      </c>
      <c r="N109" s="68" t="n">
        <v>4.24724245</v>
      </c>
      <c r="O109" s="68" t="n">
        <v>0</v>
      </c>
      <c r="P109" s="69">
        <f>COS(RADIANS(K109))*COS(RADIANS(L109))+SIN(RADIANS(K109))*SIN(RADIANS(J109))*SIN(RADIANS(L109))</f>
        <v/>
      </c>
      <c r="Q109" s="69">
        <f>-COS(RADIANS(K109))*SIN(RADIANS(L109))+SIN(RADIANS(K109))*SIN(RADIANS(J109))*COS(RADIANS(L109))</f>
        <v/>
      </c>
      <c r="R109" s="69">
        <f>SIN(RADIANS(K109))*COS(RADIANS(J109))</f>
        <v/>
      </c>
      <c r="S109" s="69">
        <f>COS(RADIANS(J109))*SIN(RADIANS(L109))</f>
        <v/>
      </c>
      <c r="T109" s="69">
        <f>COS(RADIANS(J109))*COS(RADIANS(L109))</f>
        <v/>
      </c>
      <c r="U109" s="69">
        <f>-SIN(RADIANS(J109))</f>
        <v/>
      </c>
      <c r="V109" s="69">
        <f>-SIN(RADIANS(K109))*COS(RADIANS(L109))+COS(RADIANS(K109))*SIN(RADIANS(J109))*SIN(RADIANS(L109))</f>
        <v/>
      </c>
      <c r="W109" s="69">
        <f>SIN(RADIANS(K109))*SIN(RADIANS(L109))+COS(RADIANS(K109))*SIN(RADIANS(J109))*COS(RADIANS(L109))</f>
        <v/>
      </c>
      <c r="X109" s="69">
        <f>COS(RADIANS(K109))*COS(RADIANS(J109))</f>
        <v/>
      </c>
      <c r="Y109" s="69">
        <f>P109*G109</f>
        <v/>
      </c>
      <c r="Z109" s="69">
        <f>Q109*H109</f>
        <v/>
      </c>
      <c r="AA109" s="69">
        <f>R109*I109</f>
        <v/>
      </c>
      <c r="AB109" s="69">
        <f>M109</f>
        <v/>
      </c>
      <c r="AC109" s="69">
        <f>S109*G109</f>
        <v/>
      </c>
      <c r="AD109" s="69">
        <f>T109*H109</f>
        <v/>
      </c>
      <c r="AE109" s="69">
        <f>U109*I109</f>
        <v/>
      </c>
      <c r="AF109" s="69">
        <f>N109</f>
        <v/>
      </c>
      <c r="AG109" s="69">
        <f>V109*G109</f>
        <v/>
      </c>
      <c r="AH109" s="69">
        <f>W109*H109</f>
        <v/>
      </c>
      <c r="AI109" s="69">
        <f>X109*I109</f>
        <v/>
      </c>
      <c r="AJ109" s="69">
        <f>O109</f>
        <v/>
      </c>
      <c r="AK109" s="70" t="n">
        <v>1.84671998</v>
      </c>
      <c r="AL109" s="70" t="n">
        <v>-1.06620431</v>
      </c>
      <c r="AM109" s="70" t="n">
        <v>-7.04200573e-08</v>
      </c>
      <c r="AN109" s="70" t="n">
        <v>0</v>
      </c>
      <c r="AO109" s="70" t="n">
        <v>0</v>
      </c>
      <c r="AP109" s="70" t="n">
        <v>-9.3210538e-08</v>
      </c>
      <c r="AQ109" s="70" t="n">
        <v>3.22204614</v>
      </c>
      <c r="AR109" s="70" t="n">
        <v>4.24724245</v>
      </c>
      <c r="AS109" s="70" t="n">
        <v>-1.06620431</v>
      </c>
      <c r="AT109" s="70" t="n">
        <v>-1.84671998</v>
      </c>
      <c r="AU109" s="70" t="n">
        <v>-1.21971112e-07</v>
      </c>
      <c r="AV109" s="70" t="n">
        <v>0</v>
      </c>
      <c r="AW109" s="71">
        <f>MAX(ABS(Y109-AK109),ABS(Z109-AL109),ABS(AA109-AM109),ABS(AB109-AN109),ABS(AC109-AO109),ABS(AD109-AP109),ABS(AE109-AQ109),ABS(AF109-AR109),ABS(AG109-AS109),ABS(AH109-AT109),ABS(AI109-AU109),ABS(AJ109-AV109))</f>
        <v/>
      </c>
    </row>
    <row r="110">
      <c r="A110" s="67" t="inlineStr">
        <is>
          <t>M105</t>
        </is>
      </c>
      <c r="B110" s="52" t="inlineStr">
        <is>
          <t>BKG-102</t>
        </is>
      </c>
      <c r="C110" s="52" t="inlineStr">
        <is>
          <t>Backdrop</t>
        </is>
      </c>
      <c r="D110" s="52" t="inlineStr">
        <is>
          <t>Treeline pine</t>
        </is>
      </c>
      <c r="E110" s="53" t="inlineStr">
        <is>
          <t>Group</t>
        </is>
      </c>
      <c r="F110" s="52" t="inlineStr">
        <is>
          <t>BKG-23</t>
        </is>
      </c>
      <c r="G110" s="68" t="n">
        <v>1</v>
      </c>
      <c r="H110" s="68" t="n">
        <v>1</v>
      </c>
      <c r="I110" s="68" t="n">
        <v>1</v>
      </c>
      <c r="J110" s="68" t="n">
        <v>0</v>
      </c>
      <c r="K110" s="68" t="n">
        <v>172.368958</v>
      </c>
      <c r="L110" s="68" t="n">
        <v>0</v>
      </c>
      <c r="M110" s="68" t="n">
        <v>25.9224129</v>
      </c>
      <c r="N110" s="68" t="n">
        <v>-0.350000024</v>
      </c>
      <c r="O110" s="68" t="n">
        <v>-10.5911665</v>
      </c>
      <c r="P110" s="69">
        <f>COS(RADIANS(K110))*COS(RADIANS(L110))+SIN(RADIANS(K110))*SIN(RADIANS(J110))*SIN(RADIANS(L110))</f>
        <v/>
      </c>
      <c r="Q110" s="69">
        <f>-COS(RADIANS(K110))*SIN(RADIANS(L110))+SIN(RADIANS(K110))*SIN(RADIANS(J110))*COS(RADIANS(L110))</f>
        <v/>
      </c>
      <c r="R110" s="69">
        <f>SIN(RADIANS(K110))*COS(RADIANS(J110))</f>
        <v/>
      </c>
      <c r="S110" s="69">
        <f>COS(RADIANS(J110))*SIN(RADIANS(L110))</f>
        <v/>
      </c>
      <c r="T110" s="69">
        <f>COS(RADIANS(J110))*COS(RADIANS(L110))</f>
        <v/>
      </c>
      <c r="U110" s="69">
        <f>-SIN(RADIANS(J110))</f>
        <v/>
      </c>
      <c r="V110" s="69">
        <f>-SIN(RADIANS(K110))*COS(RADIANS(L110))+COS(RADIANS(K110))*SIN(RADIANS(J110))*SIN(RADIANS(L110))</f>
        <v/>
      </c>
      <c r="W110" s="69">
        <f>SIN(RADIANS(K110))*SIN(RADIANS(L110))+COS(RADIANS(K110))*SIN(RADIANS(J110))*COS(RADIANS(L110))</f>
        <v/>
      </c>
      <c r="X110" s="69">
        <f>COS(RADIANS(K110))*COS(RADIANS(J110))</f>
        <v/>
      </c>
      <c r="Y110" s="69">
        <f>P110*G110</f>
        <v/>
      </c>
      <c r="Z110" s="69">
        <f>Q110*H110</f>
        <v/>
      </c>
      <c r="AA110" s="69">
        <f>R110*I110</f>
        <v/>
      </c>
      <c r="AB110" s="69">
        <f>M110</f>
        <v/>
      </c>
      <c r="AC110" s="69">
        <f>S110*G110</f>
        <v/>
      </c>
      <c r="AD110" s="69">
        <f>T110*H110</f>
        <v/>
      </c>
      <c r="AE110" s="69">
        <f>U110*I110</f>
        <v/>
      </c>
      <c r="AF110" s="69">
        <f>N110</f>
        <v/>
      </c>
      <c r="AG110" s="69">
        <f>V110*G110</f>
        <v/>
      </c>
      <c r="AH110" s="69">
        <f>W110*H110</f>
        <v/>
      </c>
      <c r="AI110" s="69">
        <f>X110*I110</f>
        <v/>
      </c>
      <c r="AJ110" s="69">
        <f>O110</f>
        <v/>
      </c>
      <c r="AK110" s="70" t="n">
        <v>-0.991143763</v>
      </c>
      <c r="AL110" s="70" t="n">
        <v>0</v>
      </c>
      <c r="AM110" s="70" t="n">
        <v>0.132793322</v>
      </c>
      <c r="AN110" s="70" t="n">
        <v>25.9224129</v>
      </c>
      <c r="AO110" s="70" t="n">
        <v>0</v>
      </c>
      <c r="AP110" s="70" t="n">
        <v>1</v>
      </c>
      <c r="AQ110" s="70" t="n">
        <v>0</v>
      </c>
      <c r="AR110" s="70" t="n">
        <v>-0.350000024</v>
      </c>
      <c r="AS110" s="70" t="n">
        <v>-0.132793322</v>
      </c>
      <c r="AT110" s="70" t="n">
        <v>0</v>
      </c>
      <c r="AU110" s="70" t="n">
        <v>-0.991143763</v>
      </c>
      <c r="AV110" s="70" t="n">
        <v>-10.5911665</v>
      </c>
      <c r="AW110" s="71">
        <f>MAX(ABS(Y110-AK110),ABS(Z110-AL110),ABS(AA110-AM110),ABS(AB110-AN110),ABS(AC110-AO110),ABS(AD110-AP110),ABS(AE110-AQ110),ABS(AF110-AR110),ABS(AG110-AS110),ABS(AH110-AT110),ABS(AI110-AU110),ABS(AJ110-AV110))</f>
        <v/>
      </c>
    </row>
    <row r="111">
      <c r="A111" s="67" t="inlineStr">
        <is>
          <t>M106</t>
        </is>
      </c>
      <c r="B111" s="52" t="inlineStr">
        <is>
          <t>BKG-103</t>
        </is>
      </c>
      <c r="C111" s="52" t="inlineStr">
        <is>
          <t>Backdrop</t>
        </is>
      </c>
      <c r="D111" s="52" t="inlineStr">
        <is>
          <t>Pine crown</t>
        </is>
      </c>
      <c r="E111" s="61" t="inlineStr">
        <is>
          <t>Cone</t>
        </is>
      </c>
      <c r="F111" s="52" t="inlineStr">
        <is>
          <t>BKG-102</t>
        </is>
      </c>
      <c r="G111" s="68" t="n">
        <v>3.21934795</v>
      </c>
      <c r="H111" s="68" t="n">
        <v>3.21934795</v>
      </c>
      <c r="I111" s="68" t="n">
        <v>3.56427813</v>
      </c>
      <c r="J111" s="68" t="n">
        <v>-90</v>
      </c>
      <c r="K111" s="68" t="n">
        <v>0</v>
      </c>
      <c r="L111" s="68" t="n">
        <v>0</v>
      </c>
      <c r="M111" s="68" t="n">
        <v>0</v>
      </c>
      <c r="N111" s="68" t="n">
        <v>1.78213906</v>
      </c>
      <c r="O111" s="68" t="n">
        <v>0</v>
      </c>
      <c r="P111" s="69">
        <f>COS(RADIANS(K111))*COS(RADIANS(L111))+SIN(RADIANS(K111))*SIN(RADIANS(J111))*SIN(RADIANS(L111))</f>
        <v/>
      </c>
      <c r="Q111" s="69">
        <f>-COS(RADIANS(K111))*SIN(RADIANS(L111))+SIN(RADIANS(K111))*SIN(RADIANS(J111))*COS(RADIANS(L111))</f>
        <v/>
      </c>
      <c r="R111" s="69">
        <f>SIN(RADIANS(K111))*COS(RADIANS(J111))</f>
        <v/>
      </c>
      <c r="S111" s="69">
        <f>COS(RADIANS(J111))*SIN(RADIANS(L111))</f>
        <v/>
      </c>
      <c r="T111" s="69">
        <f>COS(RADIANS(J111))*COS(RADIANS(L111))</f>
        <v/>
      </c>
      <c r="U111" s="69">
        <f>-SIN(RADIANS(J111))</f>
        <v/>
      </c>
      <c r="V111" s="69">
        <f>-SIN(RADIANS(K111))*COS(RADIANS(L111))+COS(RADIANS(K111))*SIN(RADIANS(J111))*SIN(RADIANS(L111))</f>
        <v/>
      </c>
      <c r="W111" s="69">
        <f>SIN(RADIANS(K111))*SIN(RADIANS(L111))+COS(RADIANS(K111))*SIN(RADIANS(J111))*COS(RADIANS(L111))</f>
        <v/>
      </c>
      <c r="X111" s="69">
        <f>COS(RADIANS(K111))*COS(RADIANS(J111))</f>
        <v/>
      </c>
      <c r="Y111" s="69">
        <f>P111*G111</f>
        <v/>
      </c>
      <c r="Z111" s="69">
        <f>Q111*H111</f>
        <v/>
      </c>
      <c r="AA111" s="69">
        <f>R111*I111</f>
        <v/>
      </c>
      <c r="AB111" s="69">
        <f>M111</f>
        <v/>
      </c>
      <c r="AC111" s="69">
        <f>S111*G111</f>
        <v/>
      </c>
      <c r="AD111" s="69">
        <f>T111*H111</f>
        <v/>
      </c>
      <c r="AE111" s="69">
        <f>U111*I111</f>
        <v/>
      </c>
      <c r="AF111" s="69">
        <f>N111</f>
        <v/>
      </c>
      <c r="AG111" s="69">
        <f>V111*G111</f>
        <v/>
      </c>
      <c r="AH111" s="69">
        <f>W111*H111</f>
        <v/>
      </c>
      <c r="AI111" s="69">
        <f>X111*I111</f>
        <v/>
      </c>
      <c r="AJ111" s="69">
        <f>O111</f>
        <v/>
      </c>
      <c r="AK111" s="70" t="n">
        <v>3.21934795</v>
      </c>
      <c r="AL111" s="70" t="n">
        <v>0</v>
      </c>
      <c r="AM111" s="70" t="n">
        <v>0</v>
      </c>
      <c r="AN111" s="70" t="n">
        <v>0</v>
      </c>
      <c r="AO111" s="70" t="n">
        <v>0</v>
      </c>
      <c r="AP111" s="70" t="n">
        <v>-1.40722165e-07</v>
      </c>
      <c r="AQ111" s="70" t="n">
        <v>3.56427813</v>
      </c>
      <c r="AR111" s="70" t="n">
        <v>1.78213906</v>
      </c>
      <c r="AS111" s="70" t="n">
        <v>0</v>
      </c>
      <c r="AT111" s="70" t="n">
        <v>-3.21934795</v>
      </c>
      <c r="AU111" s="70" t="n">
        <v>-1.5579954e-07</v>
      </c>
      <c r="AV111" s="70" t="n">
        <v>0</v>
      </c>
      <c r="AW111" s="71">
        <f>MAX(ABS(Y111-AK111),ABS(Z111-AL111),ABS(AA111-AM111),ABS(AB111-AN111),ABS(AC111-AO111),ABS(AD111-AP111),ABS(AE111-AQ111),ABS(AF111-AR111),ABS(AG111-AS111),ABS(AH111-AT111),ABS(AI111-AU111),ABS(AJ111-AV111))</f>
        <v/>
      </c>
    </row>
    <row r="112">
      <c r="A112" s="67" t="inlineStr">
        <is>
          <t>M107</t>
        </is>
      </c>
      <c r="B112" s="52" t="inlineStr">
        <is>
          <t>BKG-104</t>
        </is>
      </c>
      <c r="C112" s="52" t="inlineStr">
        <is>
          <t>Backdrop</t>
        </is>
      </c>
      <c r="D112" s="52" t="inlineStr">
        <is>
          <t>Pine crown</t>
        </is>
      </c>
      <c r="E112" s="61" t="inlineStr">
        <is>
          <t>Cone</t>
        </is>
      </c>
      <c r="F112" s="52" t="inlineStr">
        <is>
          <t>BKG-102</t>
        </is>
      </c>
      <c r="G112" s="68" t="n">
        <v>2.09257603</v>
      </c>
      <c r="H112" s="68" t="n">
        <v>2.09257603</v>
      </c>
      <c r="I112" s="68" t="n">
        <v>3.16185951</v>
      </c>
      <c r="J112" s="68" t="n">
        <v>-90</v>
      </c>
      <c r="K112" s="68" t="n">
        <v>30</v>
      </c>
      <c r="L112" s="68" t="n">
        <v>0</v>
      </c>
      <c r="M112" s="68" t="n">
        <v>0</v>
      </c>
      <c r="N112" s="68" t="n">
        <v>4.16790581</v>
      </c>
      <c r="O112" s="68" t="n">
        <v>0</v>
      </c>
      <c r="P112" s="69">
        <f>COS(RADIANS(K112))*COS(RADIANS(L112))+SIN(RADIANS(K112))*SIN(RADIANS(J112))*SIN(RADIANS(L112))</f>
        <v/>
      </c>
      <c r="Q112" s="69">
        <f>-COS(RADIANS(K112))*SIN(RADIANS(L112))+SIN(RADIANS(K112))*SIN(RADIANS(J112))*COS(RADIANS(L112))</f>
        <v/>
      </c>
      <c r="R112" s="69">
        <f>SIN(RADIANS(K112))*COS(RADIANS(J112))</f>
        <v/>
      </c>
      <c r="S112" s="69">
        <f>COS(RADIANS(J112))*SIN(RADIANS(L112))</f>
        <v/>
      </c>
      <c r="T112" s="69">
        <f>COS(RADIANS(J112))*COS(RADIANS(L112))</f>
        <v/>
      </c>
      <c r="U112" s="69">
        <f>-SIN(RADIANS(J112))</f>
        <v/>
      </c>
      <c r="V112" s="69">
        <f>-SIN(RADIANS(K112))*COS(RADIANS(L112))+COS(RADIANS(K112))*SIN(RADIANS(J112))*SIN(RADIANS(L112))</f>
        <v/>
      </c>
      <c r="W112" s="69">
        <f>SIN(RADIANS(K112))*SIN(RADIANS(L112))+COS(RADIANS(K112))*SIN(RADIANS(J112))*COS(RADIANS(L112))</f>
        <v/>
      </c>
      <c r="X112" s="69">
        <f>COS(RADIANS(K112))*COS(RADIANS(J112))</f>
        <v/>
      </c>
      <c r="Y112" s="69">
        <f>P112*G112</f>
        <v/>
      </c>
      <c r="Z112" s="69">
        <f>Q112*H112</f>
        <v/>
      </c>
      <c r="AA112" s="69">
        <f>R112*I112</f>
        <v/>
      </c>
      <c r="AB112" s="69">
        <f>M112</f>
        <v/>
      </c>
      <c r="AC112" s="69">
        <f>S112*G112</f>
        <v/>
      </c>
      <c r="AD112" s="69">
        <f>T112*H112</f>
        <v/>
      </c>
      <c r="AE112" s="69">
        <f>U112*I112</f>
        <v/>
      </c>
      <c r="AF112" s="69">
        <f>N112</f>
        <v/>
      </c>
      <c r="AG112" s="69">
        <f>V112*G112</f>
        <v/>
      </c>
      <c r="AH112" s="69">
        <f>W112*H112</f>
        <v/>
      </c>
      <c r="AI112" s="69">
        <f>X112*I112</f>
        <v/>
      </c>
      <c r="AJ112" s="69">
        <f>O112</f>
        <v/>
      </c>
      <c r="AK112" s="70" t="n">
        <v>1.81222391</v>
      </c>
      <c r="AL112" s="70" t="n">
        <v>-1.04628801</v>
      </c>
      <c r="AM112" s="70" t="n">
        <v>-6.91046367e-08</v>
      </c>
      <c r="AN112" s="70" t="n">
        <v>0</v>
      </c>
      <c r="AO112" s="70" t="n">
        <v>0</v>
      </c>
      <c r="AP112" s="70" t="n">
        <v>-9.14694027e-08</v>
      </c>
      <c r="AQ112" s="70" t="n">
        <v>3.16185951</v>
      </c>
      <c r="AR112" s="70" t="n">
        <v>4.16790581</v>
      </c>
      <c r="AS112" s="70" t="n">
        <v>-1.04628801</v>
      </c>
      <c r="AT112" s="70" t="n">
        <v>-1.81222391</v>
      </c>
      <c r="AU112" s="70" t="n">
        <v>-1.19692743e-07</v>
      </c>
      <c r="AV112" s="70" t="n">
        <v>0</v>
      </c>
      <c r="AW112" s="71">
        <f>MAX(ABS(Y112-AK112),ABS(Z112-AL112),ABS(AA112-AM112),ABS(AB112-AN112),ABS(AC112-AO112),ABS(AD112-AP112),ABS(AE112-AQ112),ABS(AF112-AR112),ABS(AG112-AS112),ABS(AH112-AT112),ABS(AI112-AU112),ABS(AJ112-AV112))</f>
        <v/>
      </c>
    </row>
    <row r="113">
      <c r="A113" s="67" t="inlineStr">
        <is>
          <t>M108</t>
        </is>
      </c>
      <c r="B113" s="52" t="inlineStr">
        <is>
          <t>BKG-105</t>
        </is>
      </c>
      <c r="C113" s="52" t="inlineStr">
        <is>
          <t>Backdrop</t>
        </is>
      </c>
      <c r="D113" s="52" t="inlineStr">
        <is>
          <t>Treeline pine</t>
        </is>
      </c>
      <c r="E113" s="53" t="inlineStr">
        <is>
          <t>Group</t>
        </is>
      </c>
      <c r="F113" s="52" t="inlineStr">
        <is>
          <t>BKG-23</t>
        </is>
      </c>
      <c r="G113" s="68" t="n">
        <v>1</v>
      </c>
      <c r="H113" s="68" t="n">
        <v>1</v>
      </c>
      <c r="I113" s="68" t="n">
        <v>1</v>
      </c>
      <c r="J113" s="68" t="n">
        <v>0</v>
      </c>
      <c r="K113" s="68" t="n">
        <v>249.720078</v>
      </c>
      <c r="L113" s="68" t="n">
        <v>0</v>
      </c>
      <c r="M113" s="68" t="n">
        <v>26.8900814</v>
      </c>
      <c r="N113" s="68" t="n">
        <v>-0.350000024</v>
      </c>
      <c r="O113" s="68" t="n">
        <v>-6.38845539</v>
      </c>
      <c r="P113" s="69">
        <f>COS(RADIANS(K113))*COS(RADIANS(L113))+SIN(RADIANS(K113))*SIN(RADIANS(J113))*SIN(RADIANS(L113))</f>
        <v/>
      </c>
      <c r="Q113" s="69">
        <f>-COS(RADIANS(K113))*SIN(RADIANS(L113))+SIN(RADIANS(K113))*SIN(RADIANS(J113))*COS(RADIANS(L113))</f>
        <v/>
      </c>
      <c r="R113" s="69">
        <f>SIN(RADIANS(K113))*COS(RADIANS(J113))</f>
        <v/>
      </c>
      <c r="S113" s="69">
        <f>COS(RADIANS(J113))*SIN(RADIANS(L113))</f>
        <v/>
      </c>
      <c r="T113" s="69">
        <f>COS(RADIANS(J113))*COS(RADIANS(L113))</f>
        <v/>
      </c>
      <c r="U113" s="69">
        <f>-SIN(RADIANS(J113))</f>
        <v/>
      </c>
      <c r="V113" s="69">
        <f>-SIN(RADIANS(K113))*COS(RADIANS(L113))+COS(RADIANS(K113))*SIN(RADIANS(J113))*SIN(RADIANS(L113))</f>
        <v/>
      </c>
      <c r="W113" s="69">
        <f>SIN(RADIANS(K113))*SIN(RADIANS(L113))+COS(RADIANS(K113))*SIN(RADIANS(J113))*COS(RADIANS(L113))</f>
        <v/>
      </c>
      <c r="X113" s="69">
        <f>COS(RADIANS(K113))*COS(RADIANS(J113))</f>
        <v/>
      </c>
      <c r="Y113" s="69">
        <f>P113*G113</f>
        <v/>
      </c>
      <c r="Z113" s="69">
        <f>Q113*H113</f>
        <v/>
      </c>
      <c r="AA113" s="69">
        <f>R113*I113</f>
        <v/>
      </c>
      <c r="AB113" s="69">
        <f>M113</f>
        <v/>
      </c>
      <c r="AC113" s="69">
        <f>S113*G113</f>
        <v/>
      </c>
      <c r="AD113" s="69">
        <f>T113*H113</f>
        <v/>
      </c>
      <c r="AE113" s="69">
        <f>U113*I113</f>
        <v/>
      </c>
      <c r="AF113" s="69">
        <f>N113</f>
        <v/>
      </c>
      <c r="AG113" s="69">
        <f>V113*G113</f>
        <v/>
      </c>
      <c r="AH113" s="69">
        <f>W113*H113</f>
        <v/>
      </c>
      <c r="AI113" s="69">
        <f>X113*I113</f>
        <v/>
      </c>
      <c r="AJ113" s="69">
        <f>O113</f>
        <v/>
      </c>
      <c r="AK113" s="70" t="n">
        <v>-0.346607</v>
      </c>
      <c r="AL113" s="70" t="n">
        <v>0</v>
      </c>
      <c r="AM113" s="70" t="n">
        <v>-0.938010454</v>
      </c>
      <c r="AN113" s="70" t="n">
        <v>26.8900814</v>
      </c>
      <c r="AO113" s="70" t="n">
        <v>0</v>
      </c>
      <c r="AP113" s="70" t="n">
        <v>1</v>
      </c>
      <c r="AQ113" s="70" t="n">
        <v>0</v>
      </c>
      <c r="AR113" s="70" t="n">
        <v>-0.350000024</v>
      </c>
      <c r="AS113" s="70" t="n">
        <v>0.938010454</v>
      </c>
      <c r="AT113" s="70" t="n">
        <v>0</v>
      </c>
      <c r="AU113" s="70" t="n">
        <v>-0.346607</v>
      </c>
      <c r="AV113" s="70" t="n">
        <v>-6.38845539</v>
      </c>
      <c r="AW113" s="71">
        <f>MAX(ABS(Y113-AK113),ABS(Z113-AL113),ABS(AA113-AM113),ABS(AB113-AN113),ABS(AC113-AO113),ABS(AD113-AP113),ABS(AE113-AQ113),ABS(AF113-AR113),ABS(AG113-AS113),ABS(AH113-AT113),ABS(AI113-AU113),ABS(AJ113-AV113))</f>
        <v/>
      </c>
    </row>
    <row r="114">
      <c r="A114" s="67" t="inlineStr">
        <is>
          <t>M109</t>
        </is>
      </c>
      <c r="B114" s="52" t="inlineStr">
        <is>
          <t>BKG-106</t>
        </is>
      </c>
      <c r="C114" s="52" t="inlineStr">
        <is>
          <t>Backdrop</t>
        </is>
      </c>
      <c r="D114" s="52" t="inlineStr">
        <is>
          <t>Pine crown</t>
        </is>
      </c>
      <c r="E114" s="61" t="inlineStr">
        <is>
          <t>Cone</t>
        </is>
      </c>
      <c r="F114" s="52" t="inlineStr">
        <is>
          <t>BKG-105</t>
        </is>
      </c>
      <c r="G114" s="68" t="n">
        <v>3.98892808</v>
      </c>
      <c r="H114" s="68" t="n">
        <v>3.98892808</v>
      </c>
      <c r="I114" s="68" t="n">
        <v>4.41631317</v>
      </c>
      <c r="J114" s="68" t="n">
        <v>-90</v>
      </c>
      <c r="K114" s="68" t="n">
        <v>0</v>
      </c>
      <c r="L114" s="68" t="n">
        <v>0</v>
      </c>
      <c r="M114" s="68" t="n">
        <v>0</v>
      </c>
      <c r="N114" s="68" t="n">
        <v>2.20815659</v>
      </c>
      <c r="O114" s="68" t="n">
        <v>0</v>
      </c>
      <c r="P114" s="69">
        <f>COS(RADIANS(K114))*COS(RADIANS(L114))+SIN(RADIANS(K114))*SIN(RADIANS(J114))*SIN(RADIANS(L114))</f>
        <v/>
      </c>
      <c r="Q114" s="69">
        <f>-COS(RADIANS(K114))*SIN(RADIANS(L114))+SIN(RADIANS(K114))*SIN(RADIANS(J114))*COS(RADIANS(L114))</f>
        <v/>
      </c>
      <c r="R114" s="69">
        <f>SIN(RADIANS(K114))*COS(RADIANS(J114))</f>
        <v/>
      </c>
      <c r="S114" s="69">
        <f>COS(RADIANS(J114))*SIN(RADIANS(L114))</f>
        <v/>
      </c>
      <c r="T114" s="69">
        <f>COS(RADIANS(J114))*COS(RADIANS(L114))</f>
        <v/>
      </c>
      <c r="U114" s="69">
        <f>-SIN(RADIANS(J114))</f>
        <v/>
      </c>
      <c r="V114" s="69">
        <f>-SIN(RADIANS(K114))*COS(RADIANS(L114))+COS(RADIANS(K114))*SIN(RADIANS(J114))*SIN(RADIANS(L114))</f>
        <v/>
      </c>
      <c r="W114" s="69">
        <f>SIN(RADIANS(K114))*SIN(RADIANS(L114))+COS(RADIANS(K114))*SIN(RADIANS(J114))*COS(RADIANS(L114))</f>
        <v/>
      </c>
      <c r="X114" s="69">
        <f>COS(RADIANS(K114))*COS(RADIANS(J114))</f>
        <v/>
      </c>
      <c r="Y114" s="69">
        <f>P114*G114</f>
        <v/>
      </c>
      <c r="Z114" s="69">
        <f>Q114*H114</f>
        <v/>
      </c>
      <c r="AA114" s="69">
        <f>R114*I114</f>
        <v/>
      </c>
      <c r="AB114" s="69">
        <f>M114</f>
        <v/>
      </c>
      <c r="AC114" s="69">
        <f>S114*G114</f>
        <v/>
      </c>
      <c r="AD114" s="69">
        <f>T114*H114</f>
        <v/>
      </c>
      <c r="AE114" s="69">
        <f>U114*I114</f>
        <v/>
      </c>
      <c r="AF114" s="69">
        <f>N114</f>
        <v/>
      </c>
      <c r="AG114" s="69">
        <f>V114*G114</f>
        <v/>
      </c>
      <c r="AH114" s="69">
        <f>W114*H114</f>
        <v/>
      </c>
      <c r="AI114" s="69">
        <f>X114*I114</f>
        <v/>
      </c>
      <c r="AJ114" s="69">
        <f>O114</f>
        <v/>
      </c>
      <c r="AK114" s="70" t="n">
        <v>3.98892808</v>
      </c>
      <c r="AL114" s="70" t="n">
        <v>0</v>
      </c>
      <c r="AM114" s="70" t="n">
        <v>0</v>
      </c>
      <c r="AN114" s="70" t="n">
        <v>0</v>
      </c>
      <c r="AO114" s="70" t="n">
        <v>0</v>
      </c>
      <c r="AP114" s="70" t="n">
        <v>-1.74361588e-07</v>
      </c>
      <c r="AQ114" s="70" t="n">
        <v>4.41631317</v>
      </c>
      <c r="AR114" s="70" t="n">
        <v>2.20815659</v>
      </c>
      <c r="AS114" s="70" t="n">
        <v>0</v>
      </c>
      <c r="AT114" s="70" t="n">
        <v>-3.98892808</v>
      </c>
      <c r="AU114" s="70" t="n">
        <v>-1.93043178e-07</v>
      </c>
      <c r="AV114" s="70" t="n">
        <v>0</v>
      </c>
      <c r="AW114" s="71">
        <f>MAX(ABS(Y114-AK114),ABS(Z114-AL114),ABS(AA114-AM114),ABS(AB114-AN114),ABS(AC114-AO114),ABS(AD114-AP114),ABS(AE114-AQ114),ABS(AF114-AR114),ABS(AG114-AS114),ABS(AH114-AT114),ABS(AI114-AU114),ABS(AJ114-AV114))</f>
        <v/>
      </c>
    </row>
    <row r="115">
      <c r="A115" s="67" t="inlineStr">
        <is>
          <t>M110</t>
        </is>
      </c>
      <c r="B115" s="52" t="inlineStr">
        <is>
          <t>BKG-107</t>
        </is>
      </c>
      <c r="C115" s="52" t="inlineStr">
        <is>
          <t>Backdrop</t>
        </is>
      </c>
      <c r="D115" s="52" t="inlineStr">
        <is>
          <t>Pine crown</t>
        </is>
      </c>
      <c r="E115" s="61" t="inlineStr">
        <is>
          <t>Cone</t>
        </is>
      </c>
      <c r="F115" s="52" t="inlineStr">
        <is>
          <t>BKG-105</t>
        </is>
      </c>
      <c r="G115" s="68" t="n">
        <v>2.59280324</v>
      </c>
      <c r="H115" s="68" t="n">
        <v>2.59280324</v>
      </c>
      <c r="I115" s="68" t="n">
        <v>3.91769743</v>
      </c>
      <c r="J115" s="68" t="n">
        <v>-90</v>
      </c>
      <c r="K115" s="68" t="n">
        <v>30</v>
      </c>
      <c r="L115" s="68" t="n">
        <v>0</v>
      </c>
      <c r="M115" s="68" t="n">
        <v>0</v>
      </c>
      <c r="N115" s="68" t="n">
        <v>5.1642375</v>
      </c>
      <c r="O115" s="68" t="n">
        <v>0</v>
      </c>
      <c r="P115" s="69">
        <f>COS(RADIANS(K115))*COS(RADIANS(L115))+SIN(RADIANS(K115))*SIN(RADIANS(J115))*SIN(RADIANS(L115))</f>
        <v/>
      </c>
      <c r="Q115" s="69">
        <f>-COS(RADIANS(K115))*SIN(RADIANS(L115))+SIN(RADIANS(K115))*SIN(RADIANS(J115))*COS(RADIANS(L115))</f>
        <v/>
      </c>
      <c r="R115" s="69">
        <f>SIN(RADIANS(K115))*COS(RADIANS(J115))</f>
        <v/>
      </c>
      <c r="S115" s="69">
        <f>COS(RADIANS(J115))*SIN(RADIANS(L115))</f>
        <v/>
      </c>
      <c r="T115" s="69">
        <f>COS(RADIANS(J115))*COS(RADIANS(L115))</f>
        <v/>
      </c>
      <c r="U115" s="69">
        <f>-SIN(RADIANS(J115))</f>
        <v/>
      </c>
      <c r="V115" s="69">
        <f>-SIN(RADIANS(K115))*COS(RADIANS(L115))+COS(RADIANS(K115))*SIN(RADIANS(J115))*SIN(RADIANS(L115))</f>
        <v/>
      </c>
      <c r="W115" s="69">
        <f>SIN(RADIANS(K115))*SIN(RADIANS(L115))+COS(RADIANS(K115))*SIN(RADIANS(J115))*COS(RADIANS(L115))</f>
        <v/>
      </c>
      <c r="X115" s="69">
        <f>COS(RADIANS(K115))*COS(RADIANS(J115))</f>
        <v/>
      </c>
      <c r="Y115" s="69">
        <f>P115*G115</f>
        <v/>
      </c>
      <c r="Z115" s="69">
        <f>Q115*H115</f>
        <v/>
      </c>
      <c r="AA115" s="69">
        <f>R115*I115</f>
        <v/>
      </c>
      <c r="AB115" s="69">
        <f>M115</f>
        <v/>
      </c>
      <c r="AC115" s="69">
        <f>S115*G115</f>
        <v/>
      </c>
      <c r="AD115" s="69">
        <f>T115*H115</f>
        <v/>
      </c>
      <c r="AE115" s="69">
        <f>U115*I115</f>
        <v/>
      </c>
      <c r="AF115" s="69">
        <f>N115</f>
        <v/>
      </c>
      <c r="AG115" s="69">
        <f>V115*G115</f>
        <v/>
      </c>
      <c r="AH115" s="69">
        <f>W115*H115</f>
        <v/>
      </c>
      <c r="AI115" s="69">
        <f>X115*I115</f>
        <v/>
      </c>
      <c r="AJ115" s="69">
        <f>O115</f>
        <v/>
      </c>
      <c r="AK115" s="70" t="n">
        <v>2.24543333</v>
      </c>
      <c r="AL115" s="70" t="n">
        <v>-1.29640162</v>
      </c>
      <c r="AM115" s="70" t="n">
        <v>-8.562399499999999e-08</v>
      </c>
      <c r="AN115" s="70" t="n">
        <v>0</v>
      </c>
      <c r="AO115" s="70" t="n">
        <v>0</v>
      </c>
      <c r="AP115" s="70" t="n">
        <v>-1.13335027e-07</v>
      </c>
      <c r="AQ115" s="70" t="n">
        <v>3.91769743</v>
      </c>
      <c r="AR115" s="70" t="n">
        <v>5.1642375</v>
      </c>
      <c r="AS115" s="70" t="n">
        <v>-1.29640162</v>
      </c>
      <c r="AT115" s="70" t="n">
        <v>-2.24543333</v>
      </c>
      <c r="AU115" s="70" t="n">
        <v>-1.48305119e-07</v>
      </c>
      <c r="AV115" s="70" t="n">
        <v>0</v>
      </c>
      <c r="AW115" s="71">
        <f>MAX(ABS(Y115-AK115),ABS(Z115-AL115),ABS(AA115-AM115),ABS(AB115-AN115),ABS(AC115-AO115),ABS(AD115-AP115),ABS(AE115-AQ115),ABS(AF115-AR115),ABS(AG115-AS115),ABS(AH115-AT115),ABS(AI115-AU115),ABS(AJ115-AV115))</f>
        <v/>
      </c>
    </row>
    <row r="116">
      <c r="A116" s="67" t="inlineStr">
        <is>
          <t>M111</t>
        </is>
      </c>
      <c r="B116" s="52" t="inlineStr">
        <is>
          <t>BKG-108</t>
        </is>
      </c>
      <c r="C116" s="52" t="inlineStr">
        <is>
          <t>Backdrop</t>
        </is>
      </c>
      <c r="D116" s="52" t="inlineStr">
        <is>
          <t>Far radio tower</t>
        </is>
      </c>
      <c r="E116" s="53" t="inlineStr">
        <is>
          <t>Group</t>
        </is>
      </c>
      <c r="F116" s="52" t="inlineStr">
        <is>
          <t>BKG-00</t>
        </is>
      </c>
      <c r="G116" s="68" t="n">
        <v>1</v>
      </c>
      <c r="H116" s="68" t="n">
        <v>1</v>
      </c>
      <c r="I116" s="68" t="n">
        <v>1</v>
      </c>
      <c r="J116" s="68" t="n">
        <v>0</v>
      </c>
      <c r="K116" s="68" t="n">
        <v>20</v>
      </c>
      <c r="L116" s="68" t="n">
        <v>0</v>
      </c>
      <c r="M116" s="68" t="n">
        <v>-53.6231232</v>
      </c>
      <c r="N116" s="68" t="n">
        <v>-0.350000024</v>
      </c>
      <c r="O116" s="68" t="n">
        <v>44.995121</v>
      </c>
      <c r="P116" s="69">
        <f>COS(RADIANS(K116))*COS(RADIANS(L116))+SIN(RADIANS(K116))*SIN(RADIANS(J116))*SIN(RADIANS(L116))</f>
        <v/>
      </c>
      <c r="Q116" s="69">
        <f>-COS(RADIANS(K116))*SIN(RADIANS(L116))+SIN(RADIANS(K116))*SIN(RADIANS(J116))*COS(RADIANS(L116))</f>
        <v/>
      </c>
      <c r="R116" s="69">
        <f>SIN(RADIANS(K116))*COS(RADIANS(J116))</f>
        <v/>
      </c>
      <c r="S116" s="69">
        <f>COS(RADIANS(J116))*SIN(RADIANS(L116))</f>
        <v/>
      </c>
      <c r="T116" s="69">
        <f>COS(RADIANS(J116))*COS(RADIANS(L116))</f>
        <v/>
      </c>
      <c r="U116" s="69">
        <f>-SIN(RADIANS(J116))</f>
        <v/>
      </c>
      <c r="V116" s="69">
        <f>-SIN(RADIANS(K116))*COS(RADIANS(L116))+COS(RADIANS(K116))*SIN(RADIANS(J116))*SIN(RADIANS(L116))</f>
        <v/>
      </c>
      <c r="W116" s="69">
        <f>SIN(RADIANS(K116))*SIN(RADIANS(L116))+COS(RADIANS(K116))*SIN(RADIANS(J116))*COS(RADIANS(L116))</f>
        <v/>
      </c>
      <c r="X116" s="69">
        <f>COS(RADIANS(K116))*COS(RADIANS(J116))</f>
        <v/>
      </c>
      <c r="Y116" s="69">
        <f>P116*G116</f>
        <v/>
      </c>
      <c r="Z116" s="69">
        <f>Q116*H116</f>
        <v/>
      </c>
      <c r="AA116" s="69">
        <f>R116*I116</f>
        <v/>
      </c>
      <c r="AB116" s="69">
        <f>M116</f>
        <v/>
      </c>
      <c r="AC116" s="69">
        <f>S116*G116</f>
        <v/>
      </c>
      <c r="AD116" s="69">
        <f>T116*H116</f>
        <v/>
      </c>
      <c r="AE116" s="69">
        <f>U116*I116</f>
        <v/>
      </c>
      <c r="AF116" s="69">
        <f>N116</f>
        <v/>
      </c>
      <c r="AG116" s="69">
        <f>V116*G116</f>
        <v/>
      </c>
      <c r="AH116" s="69">
        <f>W116*H116</f>
        <v/>
      </c>
      <c r="AI116" s="69">
        <f>X116*I116</f>
        <v/>
      </c>
      <c r="AJ116" s="69">
        <f>O116</f>
        <v/>
      </c>
      <c r="AK116" s="70" t="n">
        <v>0.939692616</v>
      </c>
      <c r="AL116" s="70" t="n">
        <v>0</v>
      </c>
      <c r="AM116" s="70" t="n">
        <v>0.342020154</v>
      </c>
      <c r="AN116" s="70" t="n">
        <v>-53.6231232</v>
      </c>
      <c r="AO116" s="70" t="n">
        <v>0</v>
      </c>
      <c r="AP116" s="70" t="n">
        <v>1</v>
      </c>
      <c r="AQ116" s="70" t="n">
        <v>0</v>
      </c>
      <c r="AR116" s="70" t="n">
        <v>-0.350000024</v>
      </c>
      <c r="AS116" s="70" t="n">
        <v>-0.342020154</v>
      </c>
      <c r="AT116" s="70" t="n">
        <v>0</v>
      </c>
      <c r="AU116" s="70" t="n">
        <v>0.939692616</v>
      </c>
      <c r="AV116" s="70" t="n">
        <v>44.995121</v>
      </c>
      <c r="AW116" s="71">
        <f>MAX(ABS(Y116-AK116),ABS(Z116-AL116),ABS(AA116-AM116),ABS(AB116-AN116),ABS(AC116-AO116),ABS(AD116-AP116),ABS(AE116-AQ116),ABS(AF116-AR116),ABS(AG116-AS116),ABS(AH116-AT116),ABS(AI116-AU116),ABS(AJ116-AV116))</f>
        <v/>
      </c>
    </row>
    <row r="117">
      <c r="A117" s="67" t="inlineStr">
        <is>
          <t>M112</t>
        </is>
      </c>
      <c r="B117" s="52" t="inlineStr">
        <is>
          <t>BKG-109</t>
        </is>
      </c>
      <c r="C117" s="52" t="inlineStr">
        <is>
          <t>Backdrop</t>
        </is>
      </c>
      <c r="D117" s="52" t="inlineStr">
        <is>
          <t>Tower leg</t>
        </is>
      </c>
      <c r="E117" s="58" t="inlineStr">
        <is>
          <t>Cylinder</t>
        </is>
      </c>
      <c r="F117" s="52" t="inlineStr">
        <is>
          <t>BKG-108</t>
        </is>
      </c>
      <c r="G117" s="68" t="n">
        <v>0.300000012</v>
      </c>
      <c r="H117" s="68" t="n">
        <v>0.300000012</v>
      </c>
      <c r="I117" s="68" t="n">
        <v>32.0901871</v>
      </c>
      <c r="J117" s="68" t="n">
        <v>-85.7034302</v>
      </c>
      <c r="K117" s="68" t="n">
        <v>-135</v>
      </c>
      <c r="L117" s="68" t="n">
        <v>0</v>
      </c>
      <c r="M117" s="68" t="n">
        <v>1.14999998</v>
      </c>
      <c r="N117" s="68" t="n">
        <v>16</v>
      </c>
      <c r="O117" s="68" t="n">
        <v>1.14999998</v>
      </c>
      <c r="P117" s="69">
        <f>COS(RADIANS(K117))*COS(RADIANS(L117))+SIN(RADIANS(K117))*SIN(RADIANS(J117))*SIN(RADIANS(L117))</f>
        <v/>
      </c>
      <c r="Q117" s="69">
        <f>-COS(RADIANS(K117))*SIN(RADIANS(L117))+SIN(RADIANS(K117))*SIN(RADIANS(J117))*COS(RADIANS(L117))</f>
        <v/>
      </c>
      <c r="R117" s="69">
        <f>SIN(RADIANS(K117))*COS(RADIANS(J117))</f>
        <v/>
      </c>
      <c r="S117" s="69">
        <f>COS(RADIANS(J117))*SIN(RADIANS(L117))</f>
        <v/>
      </c>
      <c r="T117" s="69">
        <f>COS(RADIANS(J117))*COS(RADIANS(L117))</f>
        <v/>
      </c>
      <c r="U117" s="69">
        <f>-SIN(RADIANS(J117))</f>
        <v/>
      </c>
      <c r="V117" s="69">
        <f>-SIN(RADIANS(K117))*COS(RADIANS(L117))+COS(RADIANS(K117))*SIN(RADIANS(J117))*SIN(RADIANS(L117))</f>
        <v/>
      </c>
      <c r="W117" s="69">
        <f>SIN(RADIANS(K117))*SIN(RADIANS(L117))+COS(RADIANS(K117))*SIN(RADIANS(J117))*COS(RADIANS(L117))</f>
        <v/>
      </c>
      <c r="X117" s="69">
        <f>COS(RADIANS(K117))*COS(RADIANS(J117))</f>
        <v/>
      </c>
      <c r="Y117" s="69">
        <f>P117*G117</f>
        <v/>
      </c>
      <c r="Z117" s="69">
        <f>Q117*H117</f>
        <v/>
      </c>
      <c r="AA117" s="69">
        <f>R117*I117</f>
        <v/>
      </c>
      <c r="AB117" s="69">
        <f>M117</f>
        <v/>
      </c>
      <c r="AC117" s="69">
        <f>S117*G117</f>
        <v/>
      </c>
      <c r="AD117" s="69">
        <f>T117*H117</f>
        <v/>
      </c>
      <c r="AE117" s="69">
        <f>U117*I117</f>
        <v/>
      </c>
      <c r="AF117" s="69">
        <f>N117</f>
        <v/>
      </c>
      <c r="AG117" s="69">
        <f>V117*G117</f>
        <v/>
      </c>
      <c r="AH117" s="69">
        <f>W117*H117</f>
        <v/>
      </c>
      <c r="AI117" s="69">
        <f>X117*I117</f>
        <v/>
      </c>
      <c r="AJ117" s="69">
        <f>O117</f>
        <v/>
      </c>
      <c r="AK117" s="70" t="n">
        <v>-0.212132037</v>
      </c>
      <c r="AL117" s="70" t="n">
        <v>0.211535871</v>
      </c>
      <c r="AM117" s="70" t="n">
        <v>-1.70000148</v>
      </c>
      <c r="AN117" s="70" t="n">
        <v>1.14999998</v>
      </c>
      <c r="AO117" s="70" t="n">
        <v>0</v>
      </c>
      <c r="AP117" s="70" t="n">
        <v>0.0224757046</v>
      </c>
      <c r="AQ117" s="70" t="n">
        <v>32.0000038</v>
      </c>
      <c r="AR117" s="70" t="n">
        <v>16</v>
      </c>
      <c r="AS117" s="70" t="n">
        <v>0.212132037</v>
      </c>
      <c r="AT117" s="70" t="n">
        <v>0.211535871</v>
      </c>
      <c r="AU117" s="70" t="n">
        <v>-1.70000148</v>
      </c>
      <c r="AV117" s="70" t="n">
        <v>1.14999998</v>
      </c>
      <c r="AW117" s="71">
        <f>MAX(ABS(Y117-AK117),ABS(Z117-AL117),ABS(AA117-AM117),ABS(AB117-AN117),ABS(AC117-AO117),ABS(AD117-AP117),ABS(AE117-AQ117),ABS(AF117-AR117),ABS(AG117-AS117),ABS(AH117-AT117),ABS(AI117-AU117),ABS(AJ117-AV117))</f>
        <v/>
      </c>
    </row>
    <row r="118">
      <c r="A118" s="67" t="inlineStr">
        <is>
          <t>M113</t>
        </is>
      </c>
      <c r="B118" s="52" t="inlineStr">
        <is>
          <t>BKG-110</t>
        </is>
      </c>
      <c r="C118" s="52" t="inlineStr">
        <is>
          <t>Backdrop</t>
        </is>
      </c>
      <c r="D118" s="52" t="inlineStr">
        <is>
          <t>Tower leg</t>
        </is>
      </c>
      <c r="E118" s="58" t="inlineStr">
        <is>
          <t>Cylinder</t>
        </is>
      </c>
      <c r="F118" s="52" t="inlineStr">
        <is>
          <t>BKG-108</t>
        </is>
      </c>
      <c r="G118" s="68" t="n">
        <v>0.300000012</v>
      </c>
      <c r="H118" s="68" t="n">
        <v>0.300000012</v>
      </c>
      <c r="I118" s="68" t="n">
        <v>32.0901871</v>
      </c>
      <c r="J118" s="68" t="n">
        <v>-85.7034302</v>
      </c>
      <c r="K118" s="68" t="n">
        <v>-45</v>
      </c>
      <c r="L118" s="68" t="n">
        <v>0</v>
      </c>
      <c r="M118" s="68" t="n">
        <v>1.14999998</v>
      </c>
      <c r="N118" s="68" t="n">
        <v>16</v>
      </c>
      <c r="O118" s="68" t="n">
        <v>-1.14999998</v>
      </c>
      <c r="P118" s="69">
        <f>COS(RADIANS(K118))*COS(RADIANS(L118))+SIN(RADIANS(K118))*SIN(RADIANS(J118))*SIN(RADIANS(L118))</f>
        <v/>
      </c>
      <c r="Q118" s="69">
        <f>-COS(RADIANS(K118))*SIN(RADIANS(L118))+SIN(RADIANS(K118))*SIN(RADIANS(J118))*COS(RADIANS(L118))</f>
        <v/>
      </c>
      <c r="R118" s="69">
        <f>SIN(RADIANS(K118))*COS(RADIANS(J118))</f>
        <v/>
      </c>
      <c r="S118" s="69">
        <f>COS(RADIANS(J118))*SIN(RADIANS(L118))</f>
        <v/>
      </c>
      <c r="T118" s="69">
        <f>COS(RADIANS(J118))*COS(RADIANS(L118))</f>
        <v/>
      </c>
      <c r="U118" s="69">
        <f>-SIN(RADIANS(J118))</f>
        <v/>
      </c>
      <c r="V118" s="69">
        <f>-SIN(RADIANS(K118))*COS(RADIANS(L118))+COS(RADIANS(K118))*SIN(RADIANS(J118))*SIN(RADIANS(L118))</f>
        <v/>
      </c>
      <c r="W118" s="69">
        <f>SIN(RADIANS(K118))*SIN(RADIANS(L118))+COS(RADIANS(K118))*SIN(RADIANS(J118))*COS(RADIANS(L118))</f>
        <v/>
      </c>
      <c r="X118" s="69">
        <f>COS(RADIANS(K118))*COS(RADIANS(J118))</f>
        <v/>
      </c>
      <c r="Y118" s="69">
        <f>P118*G118</f>
        <v/>
      </c>
      <c r="Z118" s="69">
        <f>Q118*H118</f>
        <v/>
      </c>
      <c r="AA118" s="69">
        <f>R118*I118</f>
        <v/>
      </c>
      <c r="AB118" s="69">
        <f>M118</f>
        <v/>
      </c>
      <c r="AC118" s="69">
        <f>S118*G118</f>
        <v/>
      </c>
      <c r="AD118" s="69">
        <f>T118*H118</f>
        <v/>
      </c>
      <c r="AE118" s="69">
        <f>U118*I118</f>
        <v/>
      </c>
      <c r="AF118" s="69">
        <f>N118</f>
        <v/>
      </c>
      <c r="AG118" s="69">
        <f>V118*G118</f>
        <v/>
      </c>
      <c r="AH118" s="69">
        <f>W118*H118</f>
        <v/>
      </c>
      <c r="AI118" s="69">
        <f>X118*I118</f>
        <v/>
      </c>
      <c r="AJ118" s="69">
        <f>O118</f>
        <v/>
      </c>
      <c r="AK118" s="70" t="n">
        <v>0.212132037</v>
      </c>
      <c r="AL118" s="70" t="n">
        <v>0.211535871</v>
      </c>
      <c r="AM118" s="70" t="n">
        <v>-1.70000148</v>
      </c>
      <c r="AN118" s="70" t="n">
        <v>1.14999998</v>
      </c>
      <c r="AO118" s="70" t="n">
        <v>0</v>
      </c>
      <c r="AP118" s="70" t="n">
        <v>0.0224757046</v>
      </c>
      <c r="AQ118" s="70" t="n">
        <v>32.0000038</v>
      </c>
      <c r="AR118" s="70" t="n">
        <v>16</v>
      </c>
      <c r="AS118" s="70" t="n">
        <v>0.212132037</v>
      </c>
      <c r="AT118" s="70" t="n">
        <v>-0.211535871</v>
      </c>
      <c r="AU118" s="70" t="n">
        <v>1.70000148</v>
      </c>
      <c r="AV118" s="70" t="n">
        <v>-1.14999998</v>
      </c>
      <c r="AW118" s="71">
        <f>MAX(ABS(Y118-AK118),ABS(Z118-AL118),ABS(AA118-AM118),ABS(AB118-AN118),ABS(AC118-AO118),ABS(AD118-AP118),ABS(AE118-AQ118),ABS(AF118-AR118),ABS(AG118-AS118),ABS(AH118-AT118),ABS(AI118-AU118),ABS(AJ118-AV118))</f>
        <v/>
      </c>
    </row>
    <row r="119">
      <c r="A119" s="67" t="inlineStr">
        <is>
          <t>M114</t>
        </is>
      </c>
      <c r="B119" s="52" t="inlineStr">
        <is>
          <t>BKG-111</t>
        </is>
      </c>
      <c r="C119" s="52" t="inlineStr">
        <is>
          <t>Backdrop</t>
        </is>
      </c>
      <c r="D119" s="52" t="inlineStr">
        <is>
          <t>Tower leg</t>
        </is>
      </c>
      <c r="E119" s="58" t="inlineStr">
        <is>
          <t>Cylinder</t>
        </is>
      </c>
      <c r="F119" s="52" t="inlineStr">
        <is>
          <t>BKG-108</t>
        </is>
      </c>
      <c r="G119" s="68" t="n">
        <v>0.300000012</v>
      </c>
      <c r="H119" s="68" t="n">
        <v>0.300000012</v>
      </c>
      <c r="I119" s="68" t="n">
        <v>32.0901871</v>
      </c>
      <c r="J119" s="68" t="n">
        <v>-85.7034302</v>
      </c>
      <c r="K119" s="68" t="n">
        <v>45</v>
      </c>
      <c r="L119" s="68" t="n">
        <v>0</v>
      </c>
      <c r="M119" s="68" t="n">
        <v>-1.14999998</v>
      </c>
      <c r="N119" s="68" t="n">
        <v>16</v>
      </c>
      <c r="O119" s="68" t="n">
        <v>-1.14999998</v>
      </c>
      <c r="P119" s="69">
        <f>COS(RADIANS(K119))*COS(RADIANS(L119))+SIN(RADIANS(K119))*SIN(RADIANS(J119))*SIN(RADIANS(L119))</f>
        <v/>
      </c>
      <c r="Q119" s="69">
        <f>-COS(RADIANS(K119))*SIN(RADIANS(L119))+SIN(RADIANS(K119))*SIN(RADIANS(J119))*COS(RADIANS(L119))</f>
        <v/>
      </c>
      <c r="R119" s="69">
        <f>SIN(RADIANS(K119))*COS(RADIANS(J119))</f>
        <v/>
      </c>
      <c r="S119" s="69">
        <f>COS(RADIANS(J119))*SIN(RADIANS(L119))</f>
        <v/>
      </c>
      <c r="T119" s="69">
        <f>COS(RADIANS(J119))*COS(RADIANS(L119))</f>
        <v/>
      </c>
      <c r="U119" s="69">
        <f>-SIN(RADIANS(J119))</f>
        <v/>
      </c>
      <c r="V119" s="69">
        <f>-SIN(RADIANS(K119))*COS(RADIANS(L119))+COS(RADIANS(K119))*SIN(RADIANS(J119))*SIN(RADIANS(L119))</f>
        <v/>
      </c>
      <c r="W119" s="69">
        <f>SIN(RADIANS(K119))*SIN(RADIANS(L119))+COS(RADIANS(K119))*SIN(RADIANS(J119))*COS(RADIANS(L119))</f>
        <v/>
      </c>
      <c r="X119" s="69">
        <f>COS(RADIANS(K119))*COS(RADIANS(J119))</f>
        <v/>
      </c>
      <c r="Y119" s="69">
        <f>P119*G119</f>
        <v/>
      </c>
      <c r="Z119" s="69">
        <f>Q119*H119</f>
        <v/>
      </c>
      <c r="AA119" s="69">
        <f>R119*I119</f>
        <v/>
      </c>
      <c r="AB119" s="69">
        <f>M119</f>
        <v/>
      </c>
      <c r="AC119" s="69">
        <f>S119*G119</f>
        <v/>
      </c>
      <c r="AD119" s="69">
        <f>T119*H119</f>
        <v/>
      </c>
      <c r="AE119" s="69">
        <f>U119*I119</f>
        <v/>
      </c>
      <c r="AF119" s="69">
        <f>N119</f>
        <v/>
      </c>
      <c r="AG119" s="69">
        <f>V119*G119</f>
        <v/>
      </c>
      <c r="AH119" s="69">
        <f>W119*H119</f>
        <v/>
      </c>
      <c r="AI119" s="69">
        <f>X119*I119</f>
        <v/>
      </c>
      <c r="AJ119" s="69">
        <f>O119</f>
        <v/>
      </c>
      <c r="AK119" s="70" t="n">
        <v>0.212132037</v>
      </c>
      <c r="AL119" s="70" t="n">
        <v>-0.211535871</v>
      </c>
      <c r="AM119" s="70" t="n">
        <v>1.70000148</v>
      </c>
      <c r="AN119" s="70" t="n">
        <v>-1.14999998</v>
      </c>
      <c r="AO119" s="70" t="n">
        <v>0</v>
      </c>
      <c r="AP119" s="70" t="n">
        <v>0.0224757046</v>
      </c>
      <c r="AQ119" s="70" t="n">
        <v>32.0000038</v>
      </c>
      <c r="AR119" s="70" t="n">
        <v>16</v>
      </c>
      <c r="AS119" s="70" t="n">
        <v>-0.212132037</v>
      </c>
      <c r="AT119" s="70" t="n">
        <v>-0.211535871</v>
      </c>
      <c r="AU119" s="70" t="n">
        <v>1.70000148</v>
      </c>
      <c r="AV119" s="70" t="n">
        <v>-1.14999998</v>
      </c>
      <c r="AW119" s="71">
        <f>MAX(ABS(Y119-AK119),ABS(Z119-AL119),ABS(AA119-AM119),ABS(AB119-AN119),ABS(AC119-AO119),ABS(AD119-AP119),ABS(AE119-AQ119),ABS(AF119-AR119),ABS(AG119-AS119),ABS(AH119-AT119),ABS(AI119-AU119),ABS(AJ119-AV119))</f>
        <v/>
      </c>
    </row>
    <row r="120">
      <c r="A120" s="67" t="inlineStr">
        <is>
          <t>M115</t>
        </is>
      </c>
      <c r="B120" s="52" t="inlineStr">
        <is>
          <t>BKG-112</t>
        </is>
      </c>
      <c r="C120" s="52" t="inlineStr">
        <is>
          <t>Backdrop</t>
        </is>
      </c>
      <c r="D120" s="52" t="inlineStr">
        <is>
          <t>Tower leg</t>
        </is>
      </c>
      <c r="E120" s="58" t="inlineStr">
        <is>
          <t>Cylinder</t>
        </is>
      </c>
      <c r="F120" s="52" t="inlineStr">
        <is>
          <t>BKG-108</t>
        </is>
      </c>
      <c r="G120" s="68" t="n">
        <v>0.300000012</v>
      </c>
      <c r="H120" s="68" t="n">
        <v>0.300000012</v>
      </c>
      <c r="I120" s="68" t="n">
        <v>32.0901871</v>
      </c>
      <c r="J120" s="68" t="n">
        <v>-85.7034302</v>
      </c>
      <c r="K120" s="68" t="n">
        <v>135</v>
      </c>
      <c r="L120" s="68" t="n">
        <v>0</v>
      </c>
      <c r="M120" s="68" t="n">
        <v>-1.14999998</v>
      </c>
      <c r="N120" s="68" t="n">
        <v>16</v>
      </c>
      <c r="O120" s="68" t="n">
        <v>1.14999998</v>
      </c>
      <c r="P120" s="69">
        <f>COS(RADIANS(K120))*COS(RADIANS(L120))+SIN(RADIANS(K120))*SIN(RADIANS(J120))*SIN(RADIANS(L120))</f>
        <v/>
      </c>
      <c r="Q120" s="69">
        <f>-COS(RADIANS(K120))*SIN(RADIANS(L120))+SIN(RADIANS(K120))*SIN(RADIANS(J120))*COS(RADIANS(L120))</f>
        <v/>
      </c>
      <c r="R120" s="69">
        <f>SIN(RADIANS(K120))*COS(RADIANS(J120))</f>
        <v/>
      </c>
      <c r="S120" s="69">
        <f>COS(RADIANS(J120))*SIN(RADIANS(L120))</f>
        <v/>
      </c>
      <c r="T120" s="69">
        <f>COS(RADIANS(J120))*COS(RADIANS(L120))</f>
        <v/>
      </c>
      <c r="U120" s="69">
        <f>-SIN(RADIANS(J120))</f>
        <v/>
      </c>
      <c r="V120" s="69">
        <f>-SIN(RADIANS(K120))*COS(RADIANS(L120))+COS(RADIANS(K120))*SIN(RADIANS(J120))*SIN(RADIANS(L120))</f>
        <v/>
      </c>
      <c r="W120" s="69">
        <f>SIN(RADIANS(K120))*SIN(RADIANS(L120))+COS(RADIANS(K120))*SIN(RADIANS(J120))*COS(RADIANS(L120))</f>
        <v/>
      </c>
      <c r="X120" s="69">
        <f>COS(RADIANS(K120))*COS(RADIANS(J120))</f>
        <v/>
      </c>
      <c r="Y120" s="69">
        <f>P120*G120</f>
        <v/>
      </c>
      <c r="Z120" s="69">
        <f>Q120*H120</f>
        <v/>
      </c>
      <c r="AA120" s="69">
        <f>R120*I120</f>
        <v/>
      </c>
      <c r="AB120" s="69">
        <f>M120</f>
        <v/>
      </c>
      <c r="AC120" s="69">
        <f>S120*G120</f>
        <v/>
      </c>
      <c r="AD120" s="69">
        <f>T120*H120</f>
        <v/>
      </c>
      <c r="AE120" s="69">
        <f>U120*I120</f>
        <v/>
      </c>
      <c r="AF120" s="69">
        <f>N120</f>
        <v/>
      </c>
      <c r="AG120" s="69">
        <f>V120*G120</f>
        <v/>
      </c>
      <c r="AH120" s="69">
        <f>W120*H120</f>
        <v/>
      </c>
      <c r="AI120" s="69">
        <f>X120*I120</f>
        <v/>
      </c>
      <c r="AJ120" s="69">
        <f>O120</f>
        <v/>
      </c>
      <c r="AK120" s="70" t="n">
        <v>-0.212132037</v>
      </c>
      <c r="AL120" s="70" t="n">
        <v>-0.211535871</v>
      </c>
      <c r="AM120" s="70" t="n">
        <v>1.70000148</v>
      </c>
      <c r="AN120" s="70" t="n">
        <v>-1.14999998</v>
      </c>
      <c r="AO120" s="70" t="n">
        <v>0</v>
      </c>
      <c r="AP120" s="70" t="n">
        <v>0.0224757046</v>
      </c>
      <c r="AQ120" s="70" t="n">
        <v>32.0000038</v>
      </c>
      <c r="AR120" s="70" t="n">
        <v>16</v>
      </c>
      <c r="AS120" s="70" t="n">
        <v>-0.212132037</v>
      </c>
      <c r="AT120" s="70" t="n">
        <v>0.211535871</v>
      </c>
      <c r="AU120" s="70" t="n">
        <v>-1.70000148</v>
      </c>
      <c r="AV120" s="70" t="n">
        <v>1.14999998</v>
      </c>
      <c r="AW120" s="71">
        <f>MAX(ABS(Y120-AK120),ABS(Z120-AL120),ABS(AA120-AM120),ABS(AB120-AN120),ABS(AC120-AO120),ABS(AD120-AP120),ABS(AE120-AQ120),ABS(AF120-AR120),ABS(AG120-AS120),ABS(AH120-AT120),ABS(AI120-AU120),ABS(AJ120-AV120))</f>
        <v/>
      </c>
    </row>
    <row r="121">
      <c r="A121" s="67" t="inlineStr">
        <is>
          <t>M116</t>
        </is>
      </c>
      <c r="B121" s="52" t="inlineStr">
        <is>
          <t>BKG-113</t>
        </is>
      </c>
      <c r="C121" s="52" t="inlineStr">
        <is>
          <t>Backdrop</t>
        </is>
      </c>
      <c r="D121" s="52" t="inlineStr">
        <is>
          <t>Tower brace</t>
        </is>
      </c>
      <c r="E121" s="58" t="inlineStr">
        <is>
          <t>Cylinder</t>
        </is>
      </c>
      <c r="F121" s="52" t="inlineStr">
        <is>
          <t>BKG-108</t>
        </is>
      </c>
      <c r="G121" s="68" t="n">
        <v>0.150000006</v>
      </c>
      <c r="H121" s="68" t="n">
        <v>0.150000006</v>
      </c>
      <c r="I121" s="68" t="n">
        <v>14.346344</v>
      </c>
      <c r="J121" s="68" t="n">
        <v>-77.3846741</v>
      </c>
      <c r="K121" s="68" t="n">
        <v>-166.268646</v>
      </c>
      <c r="L121" s="68" t="n">
        <v>0</v>
      </c>
      <c r="M121" s="68" t="n">
        <v>1.5218749</v>
      </c>
      <c r="N121" s="68" t="n">
        <v>9</v>
      </c>
      <c r="O121" s="68" t="n">
        <v>0.371874988</v>
      </c>
      <c r="P121" s="69">
        <f>COS(RADIANS(K121))*COS(RADIANS(L121))+SIN(RADIANS(K121))*SIN(RADIANS(J121))*SIN(RADIANS(L121))</f>
        <v/>
      </c>
      <c r="Q121" s="69">
        <f>-COS(RADIANS(K121))*SIN(RADIANS(L121))+SIN(RADIANS(K121))*SIN(RADIANS(J121))*COS(RADIANS(L121))</f>
        <v/>
      </c>
      <c r="R121" s="69">
        <f>SIN(RADIANS(K121))*COS(RADIANS(J121))</f>
        <v/>
      </c>
      <c r="S121" s="69">
        <f>COS(RADIANS(J121))*SIN(RADIANS(L121))</f>
        <v/>
      </c>
      <c r="T121" s="69">
        <f>COS(RADIANS(J121))*COS(RADIANS(L121))</f>
        <v/>
      </c>
      <c r="U121" s="69">
        <f>-SIN(RADIANS(J121))</f>
        <v/>
      </c>
      <c r="V121" s="69">
        <f>-SIN(RADIANS(K121))*COS(RADIANS(L121))+COS(RADIANS(K121))*SIN(RADIANS(J121))*SIN(RADIANS(L121))</f>
        <v/>
      </c>
      <c r="W121" s="69">
        <f>SIN(RADIANS(K121))*SIN(RADIANS(L121))+COS(RADIANS(K121))*SIN(RADIANS(J121))*COS(RADIANS(L121))</f>
        <v/>
      </c>
      <c r="X121" s="69">
        <f>COS(RADIANS(K121))*COS(RADIANS(J121))</f>
        <v/>
      </c>
      <c r="Y121" s="69">
        <f>P121*G121</f>
        <v/>
      </c>
      <c r="Z121" s="69">
        <f>Q121*H121</f>
        <v/>
      </c>
      <c r="AA121" s="69">
        <f>R121*I121</f>
        <v/>
      </c>
      <c r="AB121" s="69">
        <f>M121</f>
        <v/>
      </c>
      <c r="AC121" s="69">
        <f>S121*G121</f>
        <v/>
      </c>
      <c r="AD121" s="69">
        <f>T121*H121</f>
        <v/>
      </c>
      <c r="AE121" s="69">
        <f>U121*I121</f>
        <v/>
      </c>
      <c r="AF121" s="69">
        <f>N121</f>
        <v/>
      </c>
      <c r="AG121" s="69">
        <f>V121*G121</f>
        <v/>
      </c>
      <c r="AH121" s="69">
        <f>W121*H121</f>
        <v/>
      </c>
      <c r="AI121" s="69">
        <f>X121*I121</f>
        <v/>
      </c>
      <c r="AJ121" s="69">
        <f>O121</f>
        <v/>
      </c>
      <c r="AK121" s="70" t="n">
        <v>-0.145712927</v>
      </c>
      <c r="AL121" s="70" t="n">
        <v>0.0347458571</v>
      </c>
      <c r="AM121" s="70" t="n">
        <v>-0.743750393</v>
      </c>
      <c r="AN121" s="70" t="n">
        <v>1.5218749</v>
      </c>
      <c r="AO121" s="70" t="n">
        <v>0</v>
      </c>
      <c r="AP121" s="70" t="n">
        <v>0.032760635</v>
      </c>
      <c r="AQ121" s="70" t="n">
        <v>14</v>
      </c>
      <c r="AR121" s="70" t="n">
        <v>9</v>
      </c>
      <c r="AS121" s="70" t="n">
        <v>0.0356054306</v>
      </c>
      <c r="AT121" s="70" t="n">
        <v>0.14219518</v>
      </c>
      <c r="AU121" s="70" t="n">
        <v>-3.04375052</v>
      </c>
      <c r="AV121" s="70" t="n">
        <v>0.371874988</v>
      </c>
      <c r="AW121" s="71">
        <f>MAX(ABS(Y121-AK121),ABS(Z121-AL121),ABS(AA121-AM121),ABS(AB121-AN121),ABS(AC121-AO121),ABS(AD121-AP121),ABS(AE121-AQ121),ABS(AF121-AR121),ABS(AG121-AS121),ABS(AH121-AT121),ABS(AI121-AU121),ABS(AJ121-AV121))</f>
        <v/>
      </c>
    </row>
    <row r="122">
      <c r="A122" s="67" t="inlineStr">
        <is>
          <t>M117</t>
        </is>
      </c>
      <c r="B122" s="52" t="inlineStr">
        <is>
          <t>BKG-114</t>
        </is>
      </c>
      <c r="C122" s="52" t="inlineStr">
        <is>
          <t>Backdrop</t>
        </is>
      </c>
      <c r="D122" s="52" t="inlineStr">
        <is>
          <t>Tower brace</t>
        </is>
      </c>
      <c r="E122" s="58" t="inlineStr">
        <is>
          <t>Cylinder</t>
        </is>
      </c>
      <c r="F122" s="52" t="inlineStr">
        <is>
          <t>BKG-108</t>
        </is>
      </c>
      <c r="G122" s="68" t="n">
        <v>0.150000006</v>
      </c>
      <c r="H122" s="68" t="n">
        <v>0.150000006</v>
      </c>
      <c r="I122" s="68" t="n">
        <v>14.346344</v>
      </c>
      <c r="J122" s="68" t="n">
        <v>-77.3846741</v>
      </c>
      <c r="K122" s="68" t="n">
        <v>-76.26866149999999</v>
      </c>
      <c r="L122" s="68" t="n">
        <v>0</v>
      </c>
      <c r="M122" s="68" t="n">
        <v>0.371874988</v>
      </c>
      <c r="N122" s="68" t="n">
        <v>9</v>
      </c>
      <c r="O122" s="68" t="n">
        <v>-1.5218749</v>
      </c>
      <c r="P122" s="69">
        <f>COS(RADIANS(K122))*COS(RADIANS(L122))+SIN(RADIANS(K122))*SIN(RADIANS(J122))*SIN(RADIANS(L122))</f>
        <v/>
      </c>
      <c r="Q122" s="69">
        <f>-COS(RADIANS(K122))*SIN(RADIANS(L122))+SIN(RADIANS(K122))*SIN(RADIANS(J122))*COS(RADIANS(L122))</f>
        <v/>
      </c>
      <c r="R122" s="69">
        <f>SIN(RADIANS(K122))*COS(RADIANS(J122))</f>
        <v/>
      </c>
      <c r="S122" s="69">
        <f>COS(RADIANS(J122))*SIN(RADIANS(L122))</f>
        <v/>
      </c>
      <c r="T122" s="69">
        <f>COS(RADIANS(J122))*COS(RADIANS(L122))</f>
        <v/>
      </c>
      <c r="U122" s="69">
        <f>-SIN(RADIANS(J122))</f>
        <v/>
      </c>
      <c r="V122" s="69">
        <f>-SIN(RADIANS(K122))*COS(RADIANS(L122))+COS(RADIANS(K122))*SIN(RADIANS(J122))*SIN(RADIANS(L122))</f>
        <v/>
      </c>
      <c r="W122" s="69">
        <f>SIN(RADIANS(K122))*SIN(RADIANS(L122))+COS(RADIANS(K122))*SIN(RADIANS(J122))*COS(RADIANS(L122))</f>
        <v/>
      </c>
      <c r="X122" s="69">
        <f>COS(RADIANS(K122))*COS(RADIANS(J122))</f>
        <v/>
      </c>
      <c r="Y122" s="69">
        <f>P122*G122</f>
        <v/>
      </c>
      <c r="Z122" s="69">
        <f>Q122*H122</f>
        <v/>
      </c>
      <c r="AA122" s="69">
        <f>R122*I122</f>
        <v/>
      </c>
      <c r="AB122" s="69">
        <f>M122</f>
        <v/>
      </c>
      <c r="AC122" s="69">
        <f>S122*G122</f>
        <v/>
      </c>
      <c r="AD122" s="69">
        <f>T122*H122</f>
        <v/>
      </c>
      <c r="AE122" s="69">
        <f>U122*I122</f>
        <v/>
      </c>
      <c r="AF122" s="69">
        <f>N122</f>
        <v/>
      </c>
      <c r="AG122" s="69">
        <f>V122*G122</f>
        <v/>
      </c>
      <c r="AH122" s="69">
        <f>W122*H122</f>
        <v/>
      </c>
      <c r="AI122" s="69">
        <f>X122*I122</f>
        <v/>
      </c>
      <c r="AJ122" s="69">
        <f>O122</f>
        <v/>
      </c>
      <c r="AK122" s="70" t="n">
        <v>0.0356054194</v>
      </c>
      <c r="AL122" s="70" t="n">
        <v>0.14219518</v>
      </c>
      <c r="AM122" s="70" t="n">
        <v>-3.04375052</v>
      </c>
      <c r="AN122" s="70" t="n">
        <v>0.371874988</v>
      </c>
      <c r="AO122" s="70" t="n">
        <v>0</v>
      </c>
      <c r="AP122" s="70" t="n">
        <v>0.032760635</v>
      </c>
      <c r="AQ122" s="70" t="n">
        <v>14</v>
      </c>
      <c r="AR122" s="70" t="n">
        <v>9</v>
      </c>
      <c r="AS122" s="70" t="n">
        <v>0.145712927</v>
      </c>
      <c r="AT122" s="70" t="n">
        <v>-0.0347458459</v>
      </c>
      <c r="AU122" s="70" t="n">
        <v>0.743750155</v>
      </c>
      <c r="AV122" s="70" t="n">
        <v>-1.5218749</v>
      </c>
      <c r="AW122" s="71">
        <f>MAX(ABS(Y122-AK122),ABS(Z122-AL122),ABS(AA122-AM122),ABS(AB122-AN122),ABS(AC122-AO122),ABS(AD122-AP122),ABS(AE122-AQ122),ABS(AF122-AR122),ABS(AG122-AS122),ABS(AH122-AT122),ABS(AI122-AU122),ABS(AJ122-AV122))</f>
        <v/>
      </c>
    </row>
    <row r="123">
      <c r="A123" s="67" t="inlineStr">
        <is>
          <t>M118</t>
        </is>
      </c>
      <c r="B123" s="52" t="inlineStr">
        <is>
          <t>BKG-115</t>
        </is>
      </c>
      <c r="C123" s="52" t="inlineStr">
        <is>
          <t>Backdrop</t>
        </is>
      </c>
      <c r="D123" s="52" t="inlineStr">
        <is>
          <t>Tower brace</t>
        </is>
      </c>
      <c r="E123" s="58" t="inlineStr">
        <is>
          <t>Cylinder</t>
        </is>
      </c>
      <c r="F123" s="52" t="inlineStr">
        <is>
          <t>BKG-108</t>
        </is>
      </c>
      <c r="G123" s="68" t="n">
        <v>0.150000006</v>
      </c>
      <c r="H123" s="68" t="n">
        <v>0.150000006</v>
      </c>
      <c r="I123" s="68" t="n">
        <v>14.346344</v>
      </c>
      <c r="J123" s="68" t="n">
        <v>-77.3846741</v>
      </c>
      <c r="K123" s="68" t="n">
        <v>13.7313347</v>
      </c>
      <c r="L123" s="68" t="n">
        <v>0</v>
      </c>
      <c r="M123" s="68" t="n">
        <v>-1.5218749</v>
      </c>
      <c r="N123" s="68" t="n">
        <v>9</v>
      </c>
      <c r="O123" s="68" t="n">
        <v>-0.371874988</v>
      </c>
      <c r="P123" s="69">
        <f>COS(RADIANS(K123))*COS(RADIANS(L123))+SIN(RADIANS(K123))*SIN(RADIANS(J123))*SIN(RADIANS(L123))</f>
        <v/>
      </c>
      <c r="Q123" s="69">
        <f>-COS(RADIANS(K123))*SIN(RADIANS(L123))+SIN(RADIANS(K123))*SIN(RADIANS(J123))*COS(RADIANS(L123))</f>
        <v/>
      </c>
      <c r="R123" s="69">
        <f>SIN(RADIANS(K123))*COS(RADIANS(J123))</f>
        <v/>
      </c>
      <c r="S123" s="69">
        <f>COS(RADIANS(J123))*SIN(RADIANS(L123))</f>
        <v/>
      </c>
      <c r="T123" s="69">
        <f>COS(RADIANS(J123))*COS(RADIANS(L123))</f>
        <v/>
      </c>
      <c r="U123" s="69">
        <f>-SIN(RADIANS(J123))</f>
        <v/>
      </c>
      <c r="V123" s="69">
        <f>-SIN(RADIANS(K123))*COS(RADIANS(L123))+COS(RADIANS(K123))*SIN(RADIANS(J123))*SIN(RADIANS(L123))</f>
        <v/>
      </c>
      <c r="W123" s="69">
        <f>SIN(RADIANS(K123))*SIN(RADIANS(L123))+COS(RADIANS(K123))*SIN(RADIANS(J123))*COS(RADIANS(L123))</f>
        <v/>
      </c>
      <c r="X123" s="69">
        <f>COS(RADIANS(K123))*COS(RADIANS(J123))</f>
        <v/>
      </c>
      <c r="Y123" s="69">
        <f>P123*G123</f>
        <v/>
      </c>
      <c r="Z123" s="69">
        <f>Q123*H123</f>
        <v/>
      </c>
      <c r="AA123" s="69">
        <f>R123*I123</f>
        <v/>
      </c>
      <c r="AB123" s="69">
        <f>M123</f>
        <v/>
      </c>
      <c r="AC123" s="69">
        <f>S123*G123</f>
        <v/>
      </c>
      <c r="AD123" s="69">
        <f>T123*H123</f>
        <v/>
      </c>
      <c r="AE123" s="69">
        <f>U123*I123</f>
        <v/>
      </c>
      <c r="AF123" s="69">
        <f>N123</f>
        <v/>
      </c>
      <c r="AG123" s="69">
        <f>V123*G123</f>
        <v/>
      </c>
      <c r="AH123" s="69">
        <f>W123*H123</f>
        <v/>
      </c>
      <c r="AI123" s="69">
        <f>X123*I123</f>
        <v/>
      </c>
      <c r="AJ123" s="69">
        <f>O123</f>
        <v/>
      </c>
      <c r="AK123" s="70" t="n">
        <v>0.145712927</v>
      </c>
      <c r="AL123" s="70" t="n">
        <v>-0.0347458459</v>
      </c>
      <c r="AM123" s="70" t="n">
        <v>0.743750155</v>
      </c>
      <c r="AN123" s="70" t="n">
        <v>-1.5218749</v>
      </c>
      <c r="AO123" s="70" t="n">
        <v>0</v>
      </c>
      <c r="AP123" s="70" t="n">
        <v>0.032760635</v>
      </c>
      <c r="AQ123" s="70" t="n">
        <v>14</v>
      </c>
      <c r="AR123" s="70" t="n">
        <v>9</v>
      </c>
      <c r="AS123" s="70" t="n">
        <v>-0.0356054194</v>
      </c>
      <c r="AT123" s="70" t="n">
        <v>-0.14219518</v>
      </c>
      <c r="AU123" s="70" t="n">
        <v>3.04375052</v>
      </c>
      <c r="AV123" s="70" t="n">
        <v>-0.371874988</v>
      </c>
      <c r="AW123" s="71">
        <f>MAX(ABS(Y123-AK123),ABS(Z123-AL123),ABS(AA123-AM123),ABS(AB123-AN123),ABS(AC123-AO123),ABS(AD123-AP123),ABS(AE123-AQ123),ABS(AF123-AR123),ABS(AG123-AS123),ABS(AH123-AT123),ABS(AI123-AU123),ABS(AJ123-AV123))</f>
        <v/>
      </c>
    </row>
    <row r="124">
      <c r="A124" s="67" t="inlineStr">
        <is>
          <t>M119</t>
        </is>
      </c>
      <c r="B124" s="52" t="inlineStr">
        <is>
          <t>BKG-116</t>
        </is>
      </c>
      <c r="C124" s="52" t="inlineStr">
        <is>
          <t>Backdrop</t>
        </is>
      </c>
      <c r="D124" s="52" t="inlineStr">
        <is>
          <t>Tower brace</t>
        </is>
      </c>
      <c r="E124" s="58" t="inlineStr">
        <is>
          <t>Cylinder</t>
        </is>
      </c>
      <c r="F124" s="52" t="inlineStr">
        <is>
          <t>BKG-108</t>
        </is>
      </c>
      <c r="G124" s="68" t="n">
        <v>0.150000006</v>
      </c>
      <c r="H124" s="68" t="n">
        <v>0.150000006</v>
      </c>
      <c r="I124" s="68" t="n">
        <v>14.346344</v>
      </c>
      <c r="J124" s="68" t="n">
        <v>-77.3846741</v>
      </c>
      <c r="K124" s="68" t="n">
        <v>103.731331</v>
      </c>
      <c r="L124" s="68" t="n">
        <v>0</v>
      </c>
      <c r="M124" s="68" t="n">
        <v>-0.371874988</v>
      </c>
      <c r="N124" s="68" t="n">
        <v>9</v>
      </c>
      <c r="O124" s="68" t="n">
        <v>1.5218749</v>
      </c>
      <c r="P124" s="69">
        <f>COS(RADIANS(K124))*COS(RADIANS(L124))+SIN(RADIANS(K124))*SIN(RADIANS(J124))*SIN(RADIANS(L124))</f>
        <v/>
      </c>
      <c r="Q124" s="69">
        <f>-COS(RADIANS(K124))*SIN(RADIANS(L124))+SIN(RADIANS(K124))*SIN(RADIANS(J124))*COS(RADIANS(L124))</f>
        <v/>
      </c>
      <c r="R124" s="69">
        <f>SIN(RADIANS(K124))*COS(RADIANS(J124))</f>
        <v/>
      </c>
      <c r="S124" s="69">
        <f>COS(RADIANS(J124))*SIN(RADIANS(L124))</f>
        <v/>
      </c>
      <c r="T124" s="69">
        <f>COS(RADIANS(J124))*COS(RADIANS(L124))</f>
        <v/>
      </c>
      <c r="U124" s="69">
        <f>-SIN(RADIANS(J124))</f>
        <v/>
      </c>
      <c r="V124" s="69">
        <f>-SIN(RADIANS(K124))*COS(RADIANS(L124))+COS(RADIANS(K124))*SIN(RADIANS(J124))*SIN(RADIANS(L124))</f>
        <v/>
      </c>
      <c r="W124" s="69">
        <f>SIN(RADIANS(K124))*SIN(RADIANS(L124))+COS(RADIANS(K124))*SIN(RADIANS(J124))*COS(RADIANS(L124))</f>
        <v/>
      </c>
      <c r="X124" s="69">
        <f>COS(RADIANS(K124))*COS(RADIANS(J124))</f>
        <v/>
      </c>
      <c r="Y124" s="69">
        <f>P124*G124</f>
        <v/>
      </c>
      <c r="Z124" s="69">
        <f>Q124*H124</f>
        <v/>
      </c>
      <c r="AA124" s="69">
        <f>R124*I124</f>
        <v/>
      </c>
      <c r="AB124" s="69">
        <f>M124</f>
        <v/>
      </c>
      <c r="AC124" s="69">
        <f>S124*G124</f>
        <v/>
      </c>
      <c r="AD124" s="69">
        <f>T124*H124</f>
        <v/>
      </c>
      <c r="AE124" s="69">
        <f>U124*I124</f>
        <v/>
      </c>
      <c r="AF124" s="69">
        <f>N124</f>
        <v/>
      </c>
      <c r="AG124" s="69">
        <f>V124*G124</f>
        <v/>
      </c>
      <c r="AH124" s="69">
        <f>W124*H124</f>
        <v/>
      </c>
      <c r="AI124" s="69">
        <f>X124*I124</f>
        <v/>
      </c>
      <c r="AJ124" s="69">
        <f>O124</f>
        <v/>
      </c>
      <c r="AK124" s="70" t="n">
        <v>-0.0356054157</v>
      </c>
      <c r="AL124" s="70" t="n">
        <v>-0.14219518</v>
      </c>
      <c r="AM124" s="70" t="n">
        <v>3.04375052</v>
      </c>
      <c r="AN124" s="70" t="n">
        <v>-0.371874988</v>
      </c>
      <c r="AO124" s="70" t="n">
        <v>0</v>
      </c>
      <c r="AP124" s="70" t="n">
        <v>0.032760635</v>
      </c>
      <c r="AQ124" s="70" t="n">
        <v>14</v>
      </c>
      <c r="AR124" s="70" t="n">
        <v>9</v>
      </c>
      <c r="AS124" s="70" t="n">
        <v>-0.145712927</v>
      </c>
      <c r="AT124" s="70" t="n">
        <v>0.0347458422</v>
      </c>
      <c r="AU124" s="70" t="n">
        <v>-0.743750036</v>
      </c>
      <c r="AV124" s="70" t="n">
        <v>1.5218749</v>
      </c>
      <c r="AW124" s="71">
        <f>MAX(ABS(Y124-AK124),ABS(Z124-AL124),ABS(AA124-AM124),ABS(AB124-AN124),ABS(AC124-AO124),ABS(AD124-AP124),ABS(AE124-AQ124),ABS(AF124-AR124),ABS(AG124-AS124),ABS(AH124-AT124),ABS(AI124-AU124),ABS(AJ124-AV124))</f>
        <v/>
      </c>
    </row>
    <row r="125">
      <c r="A125" s="67" t="inlineStr">
        <is>
          <t>M120</t>
        </is>
      </c>
      <c r="B125" s="52" t="inlineStr">
        <is>
          <t>BKG-117</t>
        </is>
      </c>
      <c r="C125" s="52" t="inlineStr">
        <is>
          <t>Backdrop</t>
        </is>
      </c>
      <c r="D125" s="52" t="inlineStr">
        <is>
          <t>Tower antenna</t>
        </is>
      </c>
      <c r="E125" s="58" t="inlineStr">
        <is>
          <t>Cylinder</t>
        </is>
      </c>
      <c r="F125" s="52" t="inlineStr">
        <is>
          <t>BKG-108</t>
        </is>
      </c>
      <c r="G125" s="68" t="n">
        <v>0.119999997</v>
      </c>
      <c r="H125" s="68" t="n">
        <v>0.119999997</v>
      </c>
      <c r="I125" s="68" t="n">
        <v>4</v>
      </c>
      <c r="J125" s="68" t="n">
        <v>90</v>
      </c>
      <c r="K125" s="68" t="n">
        <v>0</v>
      </c>
      <c r="L125" s="68" t="n">
        <v>0</v>
      </c>
      <c r="M125" s="68" t="n">
        <v>0</v>
      </c>
      <c r="N125" s="68" t="n">
        <v>34</v>
      </c>
      <c r="O125" s="68" t="n">
        <v>0</v>
      </c>
      <c r="P125" s="69">
        <f>COS(RADIANS(K125))*COS(RADIANS(L125))+SIN(RADIANS(K125))*SIN(RADIANS(J125))*SIN(RADIANS(L125))</f>
        <v/>
      </c>
      <c r="Q125" s="69">
        <f>-COS(RADIANS(K125))*SIN(RADIANS(L125))+SIN(RADIANS(K125))*SIN(RADIANS(J125))*COS(RADIANS(L125))</f>
        <v/>
      </c>
      <c r="R125" s="69">
        <f>SIN(RADIANS(K125))*COS(RADIANS(J125))</f>
        <v/>
      </c>
      <c r="S125" s="69">
        <f>COS(RADIANS(J125))*SIN(RADIANS(L125))</f>
        <v/>
      </c>
      <c r="T125" s="69">
        <f>COS(RADIANS(J125))*COS(RADIANS(L125))</f>
        <v/>
      </c>
      <c r="U125" s="69">
        <f>-SIN(RADIANS(J125))</f>
        <v/>
      </c>
      <c r="V125" s="69">
        <f>-SIN(RADIANS(K125))*COS(RADIANS(L125))+COS(RADIANS(K125))*SIN(RADIANS(J125))*SIN(RADIANS(L125))</f>
        <v/>
      </c>
      <c r="W125" s="69">
        <f>SIN(RADIANS(K125))*SIN(RADIANS(L125))+COS(RADIANS(K125))*SIN(RADIANS(J125))*COS(RADIANS(L125))</f>
        <v/>
      </c>
      <c r="X125" s="69">
        <f>COS(RADIANS(K125))*COS(RADIANS(J125))</f>
        <v/>
      </c>
      <c r="Y125" s="69">
        <f>P125*G125</f>
        <v/>
      </c>
      <c r="Z125" s="69">
        <f>Q125*H125</f>
        <v/>
      </c>
      <c r="AA125" s="69">
        <f>R125*I125</f>
        <v/>
      </c>
      <c r="AB125" s="69">
        <f>M125</f>
        <v/>
      </c>
      <c r="AC125" s="69">
        <f>S125*G125</f>
        <v/>
      </c>
      <c r="AD125" s="69">
        <f>T125*H125</f>
        <v/>
      </c>
      <c r="AE125" s="69">
        <f>U125*I125</f>
        <v/>
      </c>
      <c r="AF125" s="69">
        <f>N125</f>
        <v/>
      </c>
      <c r="AG125" s="69">
        <f>V125*G125</f>
        <v/>
      </c>
      <c r="AH125" s="69">
        <f>W125*H125</f>
        <v/>
      </c>
      <c r="AI125" s="69">
        <f>X125*I125</f>
        <v/>
      </c>
      <c r="AJ125" s="69">
        <f>O125</f>
        <v/>
      </c>
      <c r="AK125" s="70" t="n">
        <v>0.119999997</v>
      </c>
      <c r="AL125" s="70" t="n">
        <v>0</v>
      </c>
      <c r="AM125" s="70" t="n">
        <v>0</v>
      </c>
      <c r="AN125" s="70" t="n">
        <v>0</v>
      </c>
      <c r="AO125" s="70" t="n">
        <v>0</v>
      </c>
      <c r="AP125" s="70" t="n">
        <v>-5.24536636e-09</v>
      </c>
      <c r="AQ125" s="70" t="n">
        <v>-4</v>
      </c>
      <c r="AR125" s="70" t="n">
        <v>34</v>
      </c>
      <c r="AS125" s="70" t="n">
        <v>0</v>
      </c>
      <c r="AT125" s="70" t="n">
        <v>0.119999997</v>
      </c>
      <c r="AU125" s="70" t="n">
        <v>-1.74845553e-07</v>
      </c>
      <c r="AV125" s="70" t="n">
        <v>0</v>
      </c>
      <c r="AW125" s="71">
        <f>MAX(ABS(Y125-AK125),ABS(Z125-AL125),ABS(AA125-AM125),ABS(AB125-AN125),ABS(AC125-AO125),ABS(AD125-AP125),ABS(AE125-AQ125),ABS(AF125-AR125),ABS(AG125-AS125),ABS(AH125-AT125),ABS(AI125-AU125),ABS(AJ125-AV125))</f>
        <v/>
      </c>
    </row>
    <row r="126">
      <c r="A126" s="67" t="inlineStr">
        <is>
          <t>M121</t>
        </is>
      </c>
      <c r="B126" s="52" t="inlineStr">
        <is>
          <t>BKG-118</t>
        </is>
      </c>
      <c r="C126" s="52" t="inlineStr">
        <is>
          <t>Backdrop</t>
        </is>
      </c>
      <c r="D126" s="52" t="inlineStr">
        <is>
          <t>Aviation light</t>
        </is>
      </c>
      <c r="E126" s="59" t="inlineStr">
        <is>
          <t>Sphere</t>
        </is>
      </c>
      <c r="F126" s="52" t="inlineStr">
        <is>
          <t>BKG-108</t>
        </is>
      </c>
      <c r="G126" s="68" t="n">
        <v>0.600000024</v>
      </c>
      <c r="H126" s="68" t="n">
        <v>0.600000024</v>
      </c>
      <c r="I126" s="68" t="n">
        <v>0.600000024</v>
      </c>
      <c r="J126" s="68" t="n">
        <v>0</v>
      </c>
      <c r="K126" s="68" t="n">
        <v>0</v>
      </c>
      <c r="L126" s="68" t="n">
        <v>0</v>
      </c>
      <c r="M126" s="68" t="n">
        <v>0</v>
      </c>
      <c r="N126" s="68" t="n">
        <v>11</v>
      </c>
      <c r="O126" s="68" t="n">
        <v>0</v>
      </c>
      <c r="P126" s="69">
        <f>COS(RADIANS(K126))*COS(RADIANS(L126))+SIN(RADIANS(K126))*SIN(RADIANS(J126))*SIN(RADIANS(L126))</f>
        <v/>
      </c>
      <c r="Q126" s="69">
        <f>-COS(RADIANS(K126))*SIN(RADIANS(L126))+SIN(RADIANS(K126))*SIN(RADIANS(J126))*COS(RADIANS(L126))</f>
        <v/>
      </c>
      <c r="R126" s="69">
        <f>SIN(RADIANS(K126))*COS(RADIANS(J126))</f>
        <v/>
      </c>
      <c r="S126" s="69">
        <f>COS(RADIANS(J126))*SIN(RADIANS(L126))</f>
        <v/>
      </c>
      <c r="T126" s="69">
        <f>COS(RADIANS(J126))*COS(RADIANS(L126))</f>
        <v/>
      </c>
      <c r="U126" s="69">
        <f>-SIN(RADIANS(J126))</f>
        <v/>
      </c>
      <c r="V126" s="69">
        <f>-SIN(RADIANS(K126))*COS(RADIANS(L126))+COS(RADIANS(K126))*SIN(RADIANS(J126))*SIN(RADIANS(L126))</f>
        <v/>
      </c>
      <c r="W126" s="69">
        <f>SIN(RADIANS(K126))*SIN(RADIANS(L126))+COS(RADIANS(K126))*SIN(RADIANS(J126))*COS(RADIANS(L126))</f>
        <v/>
      </c>
      <c r="X126" s="69">
        <f>COS(RADIANS(K126))*COS(RADIANS(J126))</f>
        <v/>
      </c>
      <c r="Y126" s="69">
        <f>P126*G126</f>
        <v/>
      </c>
      <c r="Z126" s="69">
        <f>Q126*H126</f>
        <v/>
      </c>
      <c r="AA126" s="69">
        <f>R126*I126</f>
        <v/>
      </c>
      <c r="AB126" s="69">
        <f>M126</f>
        <v/>
      </c>
      <c r="AC126" s="69">
        <f>S126*G126</f>
        <v/>
      </c>
      <c r="AD126" s="69">
        <f>T126*H126</f>
        <v/>
      </c>
      <c r="AE126" s="69">
        <f>U126*I126</f>
        <v/>
      </c>
      <c r="AF126" s="69">
        <f>N126</f>
        <v/>
      </c>
      <c r="AG126" s="69">
        <f>V126*G126</f>
        <v/>
      </c>
      <c r="AH126" s="69">
        <f>W126*H126</f>
        <v/>
      </c>
      <c r="AI126" s="69">
        <f>X126*I126</f>
        <v/>
      </c>
      <c r="AJ126" s="69">
        <f>O126</f>
        <v/>
      </c>
      <c r="AK126" s="70" t="n">
        <v>0.600000024</v>
      </c>
      <c r="AL126" s="70" t="n">
        <v>0</v>
      </c>
      <c r="AM126" s="70" t="n">
        <v>0</v>
      </c>
      <c r="AN126" s="70" t="n">
        <v>0</v>
      </c>
      <c r="AO126" s="70" t="n">
        <v>0</v>
      </c>
      <c r="AP126" s="70" t="n">
        <v>0.600000024</v>
      </c>
      <c r="AQ126" s="70" t="n">
        <v>0</v>
      </c>
      <c r="AR126" s="70" t="n">
        <v>11</v>
      </c>
      <c r="AS126" s="70" t="n">
        <v>0</v>
      </c>
      <c r="AT126" s="70" t="n">
        <v>0</v>
      </c>
      <c r="AU126" s="70" t="n">
        <v>0.600000024</v>
      </c>
      <c r="AV126" s="70" t="n">
        <v>0</v>
      </c>
      <c r="AW126" s="71">
        <f>MAX(ABS(Y126-AK126),ABS(Z126-AL126),ABS(AA126-AM126),ABS(AB126-AN126),ABS(AC126-AO126),ABS(AD126-AP126),ABS(AE126-AQ126),ABS(AF126-AR126),ABS(AG126-AS126),ABS(AH126-AT126),ABS(AI126-AU126),ABS(AJ126-AV126))</f>
        <v/>
      </c>
    </row>
    <row r="127">
      <c r="A127" s="67" t="inlineStr">
        <is>
          <t>M122</t>
        </is>
      </c>
      <c r="B127" s="52" t="inlineStr">
        <is>
          <t>BKG-119</t>
        </is>
      </c>
      <c r="C127" s="52" t="inlineStr">
        <is>
          <t>Backdrop</t>
        </is>
      </c>
      <c r="D127" s="52" t="inlineStr">
        <is>
          <t>Aviation light</t>
        </is>
      </c>
      <c r="E127" s="59" t="inlineStr">
        <is>
          <t>Sphere</t>
        </is>
      </c>
      <c r="F127" s="52" t="inlineStr">
        <is>
          <t>BKG-108</t>
        </is>
      </c>
      <c r="G127" s="68" t="n">
        <v>0.600000024</v>
      </c>
      <c r="H127" s="68" t="n">
        <v>0.600000024</v>
      </c>
      <c r="I127" s="68" t="n">
        <v>0.600000024</v>
      </c>
      <c r="J127" s="68" t="n">
        <v>0</v>
      </c>
      <c r="K127" s="68" t="n">
        <v>0</v>
      </c>
      <c r="L127" s="68" t="n">
        <v>0</v>
      </c>
      <c r="M127" s="68" t="n">
        <v>0</v>
      </c>
      <c r="N127" s="68" t="n">
        <v>22</v>
      </c>
      <c r="O127" s="68" t="n">
        <v>0</v>
      </c>
      <c r="P127" s="69">
        <f>COS(RADIANS(K127))*COS(RADIANS(L127))+SIN(RADIANS(K127))*SIN(RADIANS(J127))*SIN(RADIANS(L127))</f>
        <v/>
      </c>
      <c r="Q127" s="69">
        <f>-COS(RADIANS(K127))*SIN(RADIANS(L127))+SIN(RADIANS(K127))*SIN(RADIANS(J127))*COS(RADIANS(L127))</f>
        <v/>
      </c>
      <c r="R127" s="69">
        <f>SIN(RADIANS(K127))*COS(RADIANS(J127))</f>
        <v/>
      </c>
      <c r="S127" s="69">
        <f>COS(RADIANS(J127))*SIN(RADIANS(L127))</f>
        <v/>
      </c>
      <c r="T127" s="69">
        <f>COS(RADIANS(J127))*COS(RADIANS(L127))</f>
        <v/>
      </c>
      <c r="U127" s="69">
        <f>-SIN(RADIANS(J127))</f>
        <v/>
      </c>
      <c r="V127" s="69">
        <f>-SIN(RADIANS(K127))*COS(RADIANS(L127))+COS(RADIANS(K127))*SIN(RADIANS(J127))*SIN(RADIANS(L127))</f>
        <v/>
      </c>
      <c r="W127" s="69">
        <f>SIN(RADIANS(K127))*SIN(RADIANS(L127))+COS(RADIANS(K127))*SIN(RADIANS(J127))*COS(RADIANS(L127))</f>
        <v/>
      </c>
      <c r="X127" s="69">
        <f>COS(RADIANS(K127))*COS(RADIANS(J127))</f>
        <v/>
      </c>
      <c r="Y127" s="69">
        <f>P127*G127</f>
        <v/>
      </c>
      <c r="Z127" s="69">
        <f>Q127*H127</f>
        <v/>
      </c>
      <c r="AA127" s="69">
        <f>R127*I127</f>
        <v/>
      </c>
      <c r="AB127" s="69">
        <f>M127</f>
        <v/>
      </c>
      <c r="AC127" s="69">
        <f>S127*G127</f>
        <v/>
      </c>
      <c r="AD127" s="69">
        <f>T127*H127</f>
        <v/>
      </c>
      <c r="AE127" s="69">
        <f>U127*I127</f>
        <v/>
      </c>
      <c r="AF127" s="69">
        <f>N127</f>
        <v/>
      </c>
      <c r="AG127" s="69">
        <f>V127*G127</f>
        <v/>
      </c>
      <c r="AH127" s="69">
        <f>W127*H127</f>
        <v/>
      </c>
      <c r="AI127" s="69">
        <f>X127*I127</f>
        <v/>
      </c>
      <c r="AJ127" s="69">
        <f>O127</f>
        <v/>
      </c>
      <c r="AK127" s="70" t="n">
        <v>0.600000024</v>
      </c>
      <c r="AL127" s="70" t="n">
        <v>0</v>
      </c>
      <c r="AM127" s="70" t="n">
        <v>0</v>
      </c>
      <c r="AN127" s="70" t="n">
        <v>0</v>
      </c>
      <c r="AO127" s="70" t="n">
        <v>0</v>
      </c>
      <c r="AP127" s="70" t="n">
        <v>0.600000024</v>
      </c>
      <c r="AQ127" s="70" t="n">
        <v>0</v>
      </c>
      <c r="AR127" s="70" t="n">
        <v>22</v>
      </c>
      <c r="AS127" s="70" t="n">
        <v>0</v>
      </c>
      <c r="AT127" s="70" t="n">
        <v>0</v>
      </c>
      <c r="AU127" s="70" t="n">
        <v>0.600000024</v>
      </c>
      <c r="AV127" s="70" t="n">
        <v>0</v>
      </c>
      <c r="AW127" s="71">
        <f>MAX(ABS(Y127-AK127),ABS(Z127-AL127),ABS(AA127-AM127),ABS(AB127-AN127),ABS(AC127-AO127),ABS(AD127-AP127),ABS(AE127-AQ127),ABS(AF127-AR127),ABS(AG127-AS127),ABS(AH127-AT127),ABS(AI127-AU127),ABS(AJ127-AV127))</f>
        <v/>
      </c>
    </row>
    <row r="128">
      <c r="A128" s="67" t="inlineStr">
        <is>
          <t>M123</t>
        </is>
      </c>
      <c r="B128" s="52" t="inlineStr">
        <is>
          <t>BKG-120</t>
        </is>
      </c>
      <c r="C128" s="52" t="inlineStr">
        <is>
          <t>Backdrop</t>
        </is>
      </c>
      <c r="D128" s="52" t="inlineStr">
        <is>
          <t>Aviation light</t>
        </is>
      </c>
      <c r="E128" s="59" t="inlineStr">
        <is>
          <t>Sphere</t>
        </is>
      </c>
      <c r="F128" s="52" t="inlineStr">
        <is>
          <t>BKG-108</t>
        </is>
      </c>
      <c r="G128" s="68" t="n">
        <v>0.600000024</v>
      </c>
      <c r="H128" s="68" t="n">
        <v>0.600000024</v>
      </c>
      <c r="I128" s="68" t="n">
        <v>0.600000024</v>
      </c>
      <c r="J128" s="68" t="n">
        <v>0</v>
      </c>
      <c r="K128" s="68" t="n">
        <v>0</v>
      </c>
      <c r="L128" s="68" t="n">
        <v>0</v>
      </c>
      <c r="M128" s="68" t="n">
        <v>0</v>
      </c>
      <c r="N128" s="68" t="n">
        <v>36.0999985</v>
      </c>
      <c r="O128" s="68" t="n">
        <v>0</v>
      </c>
      <c r="P128" s="69">
        <f>COS(RADIANS(K128))*COS(RADIANS(L128))+SIN(RADIANS(K128))*SIN(RADIANS(J128))*SIN(RADIANS(L128))</f>
        <v/>
      </c>
      <c r="Q128" s="69">
        <f>-COS(RADIANS(K128))*SIN(RADIANS(L128))+SIN(RADIANS(K128))*SIN(RADIANS(J128))*COS(RADIANS(L128))</f>
        <v/>
      </c>
      <c r="R128" s="69">
        <f>SIN(RADIANS(K128))*COS(RADIANS(J128))</f>
        <v/>
      </c>
      <c r="S128" s="69">
        <f>COS(RADIANS(J128))*SIN(RADIANS(L128))</f>
        <v/>
      </c>
      <c r="T128" s="69">
        <f>COS(RADIANS(J128))*COS(RADIANS(L128))</f>
        <v/>
      </c>
      <c r="U128" s="69">
        <f>-SIN(RADIANS(J128))</f>
        <v/>
      </c>
      <c r="V128" s="69">
        <f>-SIN(RADIANS(K128))*COS(RADIANS(L128))+COS(RADIANS(K128))*SIN(RADIANS(J128))*SIN(RADIANS(L128))</f>
        <v/>
      </c>
      <c r="W128" s="69">
        <f>SIN(RADIANS(K128))*SIN(RADIANS(L128))+COS(RADIANS(K128))*SIN(RADIANS(J128))*COS(RADIANS(L128))</f>
        <v/>
      </c>
      <c r="X128" s="69">
        <f>COS(RADIANS(K128))*COS(RADIANS(J128))</f>
        <v/>
      </c>
      <c r="Y128" s="69">
        <f>P128*G128</f>
        <v/>
      </c>
      <c r="Z128" s="69">
        <f>Q128*H128</f>
        <v/>
      </c>
      <c r="AA128" s="69">
        <f>R128*I128</f>
        <v/>
      </c>
      <c r="AB128" s="69">
        <f>M128</f>
        <v/>
      </c>
      <c r="AC128" s="69">
        <f>S128*G128</f>
        <v/>
      </c>
      <c r="AD128" s="69">
        <f>T128*H128</f>
        <v/>
      </c>
      <c r="AE128" s="69">
        <f>U128*I128</f>
        <v/>
      </c>
      <c r="AF128" s="69">
        <f>N128</f>
        <v/>
      </c>
      <c r="AG128" s="69">
        <f>V128*G128</f>
        <v/>
      </c>
      <c r="AH128" s="69">
        <f>W128*H128</f>
        <v/>
      </c>
      <c r="AI128" s="69">
        <f>X128*I128</f>
        <v/>
      </c>
      <c r="AJ128" s="69">
        <f>O128</f>
        <v/>
      </c>
      <c r="AK128" s="70" t="n">
        <v>0.600000024</v>
      </c>
      <c r="AL128" s="70" t="n">
        <v>0</v>
      </c>
      <c r="AM128" s="70" t="n">
        <v>0</v>
      </c>
      <c r="AN128" s="70" t="n">
        <v>0</v>
      </c>
      <c r="AO128" s="70" t="n">
        <v>0</v>
      </c>
      <c r="AP128" s="70" t="n">
        <v>0.600000024</v>
      </c>
      <c r="AQ128" s="70" t="n">
        <v>0</v>
      </c>
      <c r="AR128" s="70" t="n">
        <v>36.0999985</v>
      </c>
      <c r="AS128" s="70" t="n">
        <v>0</v>
      </c>
      <c r="AT128" s="70" t="n">
        <v>0</v>
      </c>
      <c r="AU128" s="70" t="n">
        <v>0.600000024</v>
      </c>
      <c r="AV128" s="70" t="n">
        <v>0</v>
      </c>
      <c r="AW128" s="71">
        <f>MAX(ABS(Y128-AK128),ABS(Z128-AL128),ABS(AA128-AM128),ABS(AB128-AN128),ABS(AC128-AO128),ABS(AD128-AP128),ABS(AE128-AQ128),ABS(AF128-AR128),ABS(AG128-AS128),ABS(AH128-AT128),ABS(AI128-AU128),ABS(AJ128-AV128))</f>
        <v/>
      </c>
    </row>
    <row r="129">
      <c r="A129" s="67" t="inlineStr">
        <is>
          <t>M124</t>
        </is>
      </c>
      <c r="B129" s="52" t="inlineStr">
        <is>
          <t>ENV-00</t>
        </is>
      </c>
      <c r="C129" s="52" t="inlineStr">
        <is>
          <t>Environment</t>
        </is>
      </c>
      <c r="D129" s="52" t="inlineStr">
        <is>
          <t>Environment</t>
        </is>
      </c>
      <c r="E129" s="53" t="inlineStr">
        <is>
          <t>Group</t>
        </is>
      </c>
      <c r="F129" s="52" t="inlineStr">
        <is>
          <t>World</t>
        </is>
      </c>
      <c r="G129" s="68" t="n">
        <v>1</v>
      </c>
      <c r="H129" s="68" t="n">
        <v>1</v>
      </c>
      <c r="I129" s="68" t="n">
        <v>1</v>
      </c>
      <c r="J129" s="68" t="n">
        <v>0</v>
      </c>
      <c r="K129" s="68" t="n">
        <v>0</v>
      </c>
      <c r="L129" s="68" t="n">
        <v>0</v>
      </c>
      <c r="M129" s="68" t="n">
        <v>0</v>
      </c>
      <c r="N129" s="68" t="n">
        <v>0</v>
      </c>
      <c r="O129" s="68" t="n">
        <v>0</v>
      </c>
      <c r="P129" s="69">
        <f>COS(RADIANS(K129))*COS(RADIANS(L129))+SIN(RADIANS(K129))*SIN(RADIANS(J129))*SIN(RADIANS(L129))</f>
        <v/>
      </c>
      <c r="Q129" s="69">
        <f>-COS(RADIANS(K129))*SIN(RADIANS(L129))+SIN(RADIANS(K129))*SIN(RADIANS(J129))*COS(RADIANS(L129))</f>
        <v/>
      </c>
      <c r="R129" s="69">
        <f>SIN(RADIANS(K129))*COS(RADIANS(J129))</f>
        <v/>
      </c>
      <c r="S129" s="69">
        <f>COS(RADIANS(J129))*SIN(RADIANS(L129))</f>
        <v/>
      </c>
      <c r="T129" s="69">
        <f>COS(RADIANS(J129))*COS(RADIANS(L129))</f>
        <v/>
      </c>
      <c r="U129" s="69">
        <f>-SIN(RADIANS(J129))</f>
        <v/>
      </c>
      <c r="V129" s="69">
        <f>-SIN(RADIANS(K129))*COS(RADIANS(L129))+COS(RADIANS(K129))*SIN(RADIANS(J129))*SIN(RADIANS(L129))</f>
        <v/>
      </c>
      <c r="W129" s="69">
        <f>SIN(RADIANS(K129))*SIN(RADIANS(L129))+COS(RADIANS(K129))*SIN(RADIANS(J129))*COS(RADIANS(L129))</f>
        <v/>
      </c>
      <c r="X129" s="69">
        <f>COS(RADIANS(K129))*COS(RADIANS(J129))</f>
        <v/>
      </c>
      <c r="Y129" s="69">
        <f>P129*G129</f>
        <v/>
      </c>
      <c r="Z129" s="69">
        <f>Q129*H129</f>
        <v/>
      </c>
      <c r="AA129" s="69">
        <f>R129*I129</f>
        <v/>
      </c>
      <c r="AB129" s="69">
        <f>M129</f>
        <v/>
      </c>
      <c r="AC129" s="69">
        <f>S129*G129</f>
        <v/>
      </c>
      <c r="AD129" s="69">
        <f>T129*H129</f>
        <v/>
      </c>
      <c r="AE129" s="69">
        <f>U129*I129</f>
        <v/>
      </c>
      <c r="AF129" s="69">
        <f>N129</f>
        <v/>
      </c>
      <c r="AG129" s="69">
        <f>V129*G129</f>
        <v/>
      </c>
      <c r="AH129" s="69">
        <f>W129*H129</f>
        <v/>
      </c>
      <c r="AI129" s="69">
        <f>X129*I129</f>
        <v/>
      </c>
      <c r="AJ129" s="69">
        <f>O129</f>
        <v/>
      </c>
      <c r="AK129" s="70" t="n">
        <v>1</v>
      </c>
      <c r="AL129" s="70" t="n">
        <v>0</v>
      </c>
      <c r="AM129" s="70" t="n">
        <v>0</v>
      </c>
      <c r="AN129" s="70" t="n">
        <v>0</v>
      </c>
      <c r="AO129" s="70" t="n">
        <v>0</v>
      </c>
      <c r="AP129" s="70" t="n">
        <v>1</v>
      </c>
      <c r="AQ129" s="70" t="n">
        <v>0</v>
      </c>
      <c r="AR129" s="70" t="n">
        <v>0</v>
      </c>
      <c r="AS129" s="70" t="n">
        <v>0</v>
      </c>
      <c r="AT129" s="70" t="n">
        <v>0</v>
      </c>
      <c r="AU129" s="70" t="n">
        <v>1</v>
      </c>
      <c r="AV129" s="70" t="n">
        <v>0</v>
      </c>
      <c r="AW129" s="71">
        <f>MAX(ABS(Y129-AK129),ABS(Z129-AL129),ABS(AA129-AM129),ABS(AB129-AN129),ABS(AC129-AO129),ABS(AD129-AP129),ABS(AE129-AQ129),ABS(AF129-AR129),ABS(AG129-AS129),ABS(AH129-AT129),ABS(AI129-AU129),ABS(AJ129-AV129))</f>
        <v/>
      </c>
    </row>
    <row r="130">
      <c r="A130" s="67" t="inlineStr">
        <is>
          <t>M125</t>
        </is>
      </c>
      <c r="B130" s="52" t="inlineStr">
        <is>
          <t>ENV-01</t>
        </is>
      </c>
      <c r="C130" s="52" t="inlineStr">
        <is>
          <t>Environment</t>
        </is>
      </c>
      <c r="D130" s="52" t="inlineStr">
        <is>
          <t>Perimeter fence</t>
        </is>
      </c>
      <c r="E130" s="53" t="inlineStr">
        <is>
          <t>Group</t>
        </is>
      </c>
      <c r="F130" s="52" t="inlineStr">
        <is>
          <t>ENV-00</t>
        </is>
      </c>
      <c r="G130" s="68" t="n">
        <v>1</v>
      </c>
      <c r="H130" s="68" t="n">
        <v>1</v>
      </c>
      <c r="I130" s="68" t="n">
        <v>1</v>
      </c>
      <c r="J130" s="68" t="n">
        <v>0</v>
      </c>
      <c r="K130" s="68" t="n">
        <v>0</v>
      </c>
      <c r="L130" s="68" t="n">
        <v>0</v>
      </c>
      <c r="M130" s="68" t="n">
        <v>0</v>
      </c>
      <c r="N130" s="68" t="n">
        <v>0</v>
      </c>
      <c r="O130" s="68" t="n">
        <v>0</v>
      </c>
      <c r="P130" s="69">
        <f>COS(RADIANS(K130))*COS(RADIANS(L130))+SIN(RADIANS(K130))*SIN(RADIANS(J130))*SIN(RADIANS(L130))</f>
        <v/>
      </c>
      <c r="Q130" s="69">
        <f>-COS(RADIANS(K130))*SIN(RADIANS(L130))+SIN(RADIANS(K130))*SIN(RADIANS(J130))*COS(RADIANS(L130))</f>
        <v/>
      </c>
      <c r="R130" s="69">
        <f>SIN(RADIANS(K130))*COS(RADIANS(J130))</f>
        <v/>
      </c>
      <c r="S130" s="69">
        <f>COS(RADIANS(J130))*SIN(RADIANS(L130))</f>
        <v/>
      </c>
      <c r="T130" s="69">
        <f>COS(RADIANS(J130))*COS(RADIANS(L130))</f>
        <v/>
      </c>
      <c r="U130" s="69">
        <f>-SIN(RADIANS(J130))</f>
        <v/>
      </c>
      <c r="V130" s="69">
        <f>-SIN(RADIANS(K130))*COS(RADIANS(L130))+COS(RADIANS(K130))*SIN(RADIANS(J130))*SIN(RADIANS(L130))</f>
        <v/>
      </c>
      <c r="W130" s="69">
        <f>SIN(RADIANS(K130))*SIN(RADIANS(L130))+COS(RADIANS(K130))*SIN(RADIANS(J130))*COS(RADIANS(L130))</f>
        <v/>
      </c>
      <c r="X130" s="69">
        <f>COS(RADIANS(K130))*COS(RADIANS(J130))</f>
        <v/>
      </c>
      <c r="Y130" s="69">
        <f>P130*G130</f>
        <v/>
      </c>
      <c r="Z130" s="69">
        <f>Q130*H130</f>
        <v/>
      </c>
      <c r="AA130" s="69">
        <f>R130*I130</f>
        <v/>
      </c>
      <c r="AB130" s="69">
        <f>M130</f>
        <v/>
      </c>
      <c r="AC130" s="69">
        <f>S130*G130</f>
        <v/>
      </c>
      <c r="AD130" s="69">
        <f>T130*H130</f>
        <v/>
      </c>
      <c r="AE130" s="69">
        <f>U130*I130</f>
        <v/>
      </c>
      <c r="AF130" s="69">
        <f>N130</f>
        <v/>
      </c>
      <c r="AG130" s="69">
        <f>V130*G130</f>
        <v/>
      </c>
      <c r="AH130" s="69">
        <f>W130*H130</f>
        <v/>
      </c>
      <c r="AI130" s="69">
        <f>X130*I130</f>
        <v/>
      </c>
      <c r="AJ130" s="69">
        <f>O130</f>
        <v/>
      </c>
      <c r="AK130" s="70" t="n">
        <v>1</v>
      </c>
      <c r="AL130" s="70" t="n">
        <v>0</v>
      </c>
      <c r="AM130" s="70" t="n">
        <v>0</v>
      </c>
      <c r="AN130" s="70" t="n">
        <v>0</v>
      </c>
      <c r="AO130" s="70" t="n">
        <v>0</v>
      </c>
      <c r="AP130" s="70" t="n">
        <v>1</v>
      </c>
      <c r="AQ130" s="70" t="n">
        <v>0</v>
      </c>
      <c r="AR130" s="70" t="n">
        <v>0</v>
      </c>
      <c r="AS130" s="70" t="n">
        <v>0</v>
      </c>
      <c r="AT130" s="70" t="n">
        <v>0</v>
      </c>
      <c r="AU130" s="70" t="n">
        <v>1</v>
      </c>
      <c r="AV130" s="70" t="n">
        <v>0</v>
      </c>
      <c r="AW130" s="71">
        <f>MAX(ABS(Y130-AK130),ABS(Z130-AL130),ABS(AA130-AM130),ABS(AB130-AN130),ABS(AC130-AO130),ABS(AD130-AP130),ABS(AE130-AQ130),ABS(AF130-AR130),ABS(AG130-AS130),ABS(AH130-AT130),ABS(AI130-AU130),ABS(AJ130-AV130))</f>
        <v/>
      </c>
    </row>
    <row r="131">
      <c r="A131" s="67" t="inlineStr">
        <is>
          <t>M126</t>
        </is>
      </c>
      <c r="B131" s="52" t="inlineStr">
        <is>
          <t>ENV-02</t>
        </is>
      </c>
      <c r="C131" s="52" t="inlineStr">
        <is>
          <t>Environment</t>
        </is>
      </c>
      <c r="D131" s="52" t="inlineStr">
        <is>
          <t>Gate post</t>
        </is>
      </c>
      <c r="E131" s="58" t="inlineStr">
        <is>
          <t>Cylinder</t>
        </is>
      </c>
      <c r="F131" s="52" t="inlineStr">
        <is>
          <t>ENV-01</t>
        </is>
      </c>
      <c r="G131" s="68" t="n">
        <v>0.180000007</v>
      </c>
      <c r="H131" s="68" t="n">
        <v>0.180000007</v>
      </c>
      <c r="I131" s="68" t="n">
        <v>1.75</v>
      </c>
      <c r="J131" s="68" t="n">
        <v>90</v>
      </c>
      <c r="K131" s="68" t="n">
        <v>0</v>
      </c>
      <c r="L131" s="68" t="n">
        <v>0</v>
      </c>
      <c r="M131" s="68" t="n">
        <v>-2.97225451</v>
      </c>
      <c r="N131" s="68" t="n">
        <v>0.591252804</v>
      </c>
      <c r="O131" s="68" t="n">
        <v>18.7660789</v>
      </c>
      <c r="P131" s="69">
        <f>COS(RADIANS(K131))*COS(RADIANS(L131))+SIN(RADIANS(K131))*SIN(RADIANS(J131))*SIN(RADIANS(L131))</f>
        <v/>
      </c>
      <c r="Q131" s="69">
        <f>-COS(RADIANS(K131))*SIN(RADIANS(L131))+SIN(RADIANS(K131))*SIN(RADIANS(J131))*COS(RADIANS(L131))</f>
        <v/>
      </c>
      <c r="R131" s="69">
        <f>SIN(RADIANS(K131))*COS(RADIANS(J131))</f>
        <v/>
      </c>
      <c r="S131" s="69">
        <f>COS(RADIANS(J131))*SIN(RADIANS(L131))</f>
        <v/>
      </c>
      <c r="T131" s="69">
        <f>COS(RADIANS(J131))*COS(RADIANS(L131))</f>
        <v/>
      </c>
      <c r="U131" s="69">
        <f>-SIN(RADIANS(J131))</f>
        <v/>
      </c>
      <c r="V131" s="69">
        <f>-SIN(RADIANS(K131))*COS(RADIANS(L131))+COS(RADIANS(K131))*SIN(RADIANS(J131))*SIN(RADIANS(L131))</f>
        <v/>
      </c>
      <c r="W131" s="69">
        <f>SIN(RADIANS(K131))*SIN(RADIANS(L131))+COS(RADIANS(K131))*SIN(RADIANS(J131))*COS(RADIANS(L131))</f>
        <v/>
      </c>
      <c r="X131" s="69">
        <f>COS(RADIANS(K131))*COS(RADIANS(J131))</f>
        <v/>
      </c>
      <c r="Y131" s="69">
        <f>P131*G131</f>
        <v/>
      </c>
      <c r="Z131" s="69">
        <f>Q131*H131</f>
        <v/>
      </c>
      <c r="AA131" s="69">
        <f>R131*I131</f>
        <v/>
      </c>
      <c r="AB131" s="69">
        <f>M131</f>
        <v/>
      </c>
      <c r="AC131" s="69">
        <f>S131*G131</f>
        <v/>
      </c>
      <c r="AD131" s="69">
        <f>T131*H131</f>
        <v/>
      </c>
      <c r="AE131" s="69">
        <f>U131*I131</f>
        <v/>
      </c>
      <c r="AF131" s="69">
        <f>N131</f>
        <v/>
      </c>
      <c r="AG131" s="69">
        <f>V131*G131</f>
        <v/>
      </c>
      <c r="AH131" s="69">
        <f>W131*H131</f>
        <v/>
      </c>
      <c r="AI131" s="69">
        <f>X131*I131</f>
        <v/>
      </c>
      <c r="AJ131" s="69">
        <f>O131</f>
        <v/>
      </c>
      <c r="AK131" s="70" t="n">
        <v>0.180000007</v>
      </c>
      <c r="AL131" s="70" t="n">
        <v>0</v>
      </c>
      <c r="AM131" s="70" t="n">
        <v>0</v>
      </c>
      <c r="AN131" s="70" t="n">
        <v>-2.97225451</v>
      </c>
      <c r="AO131" s="70" t="n">
        <v>0</v>
      </c>
      <c r="AP131" s="70" t="n">
        <v>-7.868050210000001e-09</v>
      </c>
      <c r="AQ131" s="70" t="n">
        <v>-1.75</v>
      </c>
      <c r="AR131" s="70" t="n">
        <v>0.591252804</v>
      </c>
      <c r="AS131" s="70" t="n">
        <v>0</v>
      </c>
      <c r="AT131" s="70" t="n">
        <v>0.180000007</v>
      </c>
      <c r="AU131" s="70" t="n">
        <v>-7.64949277e-08</v>
      </c>
      <c r="AV131" s="70" t="n">
        <v>18.7660789</v>
      </c>
      <c r="AW131" s="71">
        <f>MAX(ABS(Y131-AK131),ABS(Z131-AL131),ABS(AA131-AM131),ABS(AB131-AN131),ABS(AC131-AO131),ABS(AD131-AP131),ABS(AE131-AQ131),ABS(AF131-AR131),ABS(AG131-AS131),ABS(AH131-AT131),ABS(AI131-AU131),ABS(AJ131-AV131))</f>
        <v/>
      </c>
    </row>
    <row r="132">
      <c r="A132" s="67" t="inlineStr">
        <is>
          <t>M127</t>
        </is>
      </c>
      <c r="B132" s="52" t="inlineStr">
        <is>
          <t>ENV-03</t>
        </is>
      </c>
      <c r="C132" s="52" t="inlineStr">
        <is>
          <t>Environment</t>
        </is>
      </c>
      <c r="D132" s="52" t="inlineStr">
        <is>
          <t>Fence post</t>
        </is>
      </c>
      <c r="E132" s="58" t="inlineStr">
        <is>
          <t>Cylinder</t>
        </is>
      </c>
      <c r="F132" s="52" t="inlineStr">
        <is>
          <t>ENV-01</t>
        </is>
      </c>
      <c r="G132" s="68" t="n">
        <v>0.100000001</v>
      </c>
      <c r="H132" s="68" t="n">
        <v>0.100000001</v>
      </c>
      <c r="I132" s="68" t="n">
        <v>1.54999995</v>
      </c>
      <c r="J132" s="68" t="n">
        <v>90</v>
      </c>
      <c r="K132" s="68" t="n">
        <v>0</v>
      </c>
      <c r="L132" s="68" t="n">
        <v>0</v>
      </c>
      <c r="M132" s="68" t="n">
        <v>-8.62582111</v>
      </c>
      <c r="N132" s="68" t="n">
        <v>0.50443995</v>
      </c>
      <c r="O132" s="68" t="n">
        <v>16.9291229</v>
      </c>
      <c r="P132" s="69">
        <f>COS(RADIANS(K132))*COS(RADIANS(L132))+SIN(RADIANS(K132))*SIN(RADIANS(J132))*SIN(RADIANS(L132))</f>
        <v/>
      </c>
      <c r="Q132" s="69">
        <f>-COS(RADIANS(K132))*SIN(RADIANS(L132))+SIN(RADIANS(K132))*SIN(RADIANS(J132))*COS(RADIANS(L132))</f>
        <v/>
      </c>
      <c r="R132" s="69">
        <f>SIN(RADIANS(K132))*COS(RADIANS(J132))</f>
        <v/>
      </c>
      <c r="S132" s="69">
        <f>COS(RADIANS(J132))*SIN(RADIANS(L132))</f>
        <v/>
      </c>
      <c r="T132" s="69">
        <f>COS(RADIANS(J132))*COS(RADIANS(L132))</f>
        <v/>
      </c>
      <c r="U132" s="69">
        <f>-SIN(RADIANS(J132))</f>
        <v/>
      </c>
      <c r="V132" s="69">
        <f>-SIN(RADIANS(K132))*COS(RADIANS(L132))+COS(RADIANS(K132))*SIN(RADIANS(J132))*SIN(RADIANS(L132))</f>
        <v/>
      </c>
      <c r="W132" s="69">
        <f>SIN(RADIANS(K132))*SIN(RADIANS(L132))+COS(RADIANS(K132))*SIN(RADIANS(J132))*COS(RADIANS(L132))</f>
        <v/>
      </c>
      <c r="X132" s="69">
        <f>COS(RADIANS(K132))*COS(RADIANS(J132))</f>
        <v/>
      </c>
      <c r="Y132" s="69">
        <f>P132*G132</f>
        <v/>
      </c>
      <c r="Z132" s="69">
        <f>Q132*H132</f>
        <v/>
      </c>
      <c r="AA132" s="69">
        <f>R132*I132</f>
        <v/>
      </c>
      <c r="AB132" s="69">
        <f>M132</f>
        <v/>
      </c>
      <c r="AC132" s="69">
        <f>S132*G132</f>
        <v/>
      </c>
      <c r="AD132" s="69">
        <f>T132*H132</f>
        <v/>
      </c>
      <c r="AE132" s="69">
        <f>U132*I132</f>
        <v/>
      </c>
      <c r="AF132" s="69">
        <f>N132</f>
        <v/>
      </c>
      <c r="AG132" s="69">
        <f>V132*G132</f>
        <v/>
      </c>
      <c r="AH132" s="69">
        <f>W132*H132</f>
        <v/>
      </c>
      <c r="AI132" s="69">
        <f>X132*I132</f>
        <v/>
      </c>
      <c r="AJ132" s="69">
        <f>O132</f>
        <v/>
      </c>
      <c r="AK132" s="70" t="n">
        <v>0.100000001</v>
      </c>
      <c r="AL132" s="70" t="n">
        <v>0</v>
      </c>
      <c r="AM132" s="70" t="n">
        <v>0</v>
      </c>
      <c r="AN132" s="70" t="n">
        <v>-8.62582111</v>
      </c>
      <c r="AO132" s="70" t="n">
        <v>0</v>
      </c>
      <c r="AP132" s="70" t="n">
        <v>-4.37113901e-09</v>
      </c>
      <c r="AQ132" s="70" t="n">
        <v>-1.54999995</v>
      </c>
      <c r="AR132" s="70" t="n">
        <v>0.50443995</v>
      </c>
      <c r="AS132" s="70" t="n">
        <v>0</v>
      </c>
      <c r="AT132" s="70" t="n">
        <v>0.100000001</v>
      </c>
      <c r="AU132" s="70" t="n">
        <v>-6.77526515e-08</v>
      </c>
      <c r="AV132" s="70" t="n">
        <v>16.9291229</v>
      </c>
      <c r="AW132" s="71">
        <f>MAX(ABS(Y132-AK132),ABS(Z132-AL132),ABS(AA132-AM132),ABS(AB132-AN132),ABS(AC132-AO132),ABS(AD132-AP132),ABS(AE132-AQ132),ABS(AF132-AR132),ABS(AG132-AS132),ABS(AH132-AT132),ABS(AI132-AU132),ABS(AJ132-AV132))</f>
        <v/>
      </c>
    </row>
    <row r="133">
      <c r="A133" s="67" t="inlineStr">
        <is>
          <t>M128</t>
        </is>
      </c>
      <c r="B133" s="52" t="inlineStr">
        <is>
          <t>ENV-04</t>
        </is>
      </c>
      <c r="C133" s="52" t="inlineStr">
        <is>
          <t>Environment</t>
        </is>
      </c>
      <c r="D133" s="52" t="inlineStr">
        <is>
          <t>Fence post</t>
        </is>
      </c>
      <c r="E133" s="58" t="inlineStr">
        <is>
          <t>Cylinder</t>
        </is>
      </c>
      <c r="F133" s="52" t="inlineStr">
        <is>
          <t>ENV-01</t>
        </is>
      </c>
      <c r="G133" s="68" t="n">
        <v>0.100000001</v>
      </c>
      <c r="H133" s="68" t="n">
        <v>0.100000001</v>
      </c>
      <c r="I133" s="68" t="n">
        <v>1.54999995</v>
      </c>
      <c r="J133" s="68" t="n">
        <v>90</v>
      </c>
      <c r="K133" s="68" t="n">
        <v>0</v>
      </c>
      <c r="L133" s="68" t="n">
        <v>0</v>
      </c>
      <c r="M133" s="68" t="n">
        <v>-13.435029</v>
      </c>
      <c r="N133" s="68" t="n">
        <v>0.45661962</v>
      </c>
      <c r="O133" s="68" t="n">
        <v>13.435029</v>
      </c>
      <c r="P133" s="69">
        <f>COS(RADIANS(K133))*COS(RADIANS(L133))+SIN(RADIANS(K133))*SIN(RADIANS(J133))*SIN(RADIANS(L133))</f>
        <v/>
      </c>
      <c r="Q133" s="69">
        <f>-COS(RADIANS(K133))*SIN(RADIANS(L133))+SIN(RADIANS(K133))*SIN(RADIANS(J133))*COS(RADIANS(L133))</f>
        <v/>
      </c>
      <c r="R133" s="69">
        <f>SIN(RADIANS(K133))*COS(RADIANS(J133))</f>
        <v/>
      </c>
      <c r="S133" s="69">
        <f>COS(RADIANS(J133))*SIN(RADIANS(L133))</f>
        <v/>
      </c>
      <c r="T133" s="69">
        <f>COS(RADIANS(J133))*COS(RADIANS(L133))</f>
        <v/>
      </c>
      <c r="U133" s="69">
        <f>-SIN(RADIANS(J133))</f>
        <v/>
      </c>
      <c r="V133" s="69">
        <f>-SIN(RADIANS(K133))*COS(RADIANS(L133))+COS(RADIANS(K133))*SIN(RADIANS(J133))*SIN(RADIANS(L133))</f>
        <v/>
      </c>
      <c r="W133" s="69">
        <f>SIN(RADIANS(K133))*SIN(RADIANS(L133))+COS(RADIANS(K133))*SIN(RADIANS(J133))*COS(RADIANS(L133))</f>
        <v/>
      </c>
      <c r="X133" s="69">
        <f>COS(RADIANS(K133))*COS(RADIANS(J133))</f>
        <v/>
      </c>
      <c r="Y133" s="69">
        <f>P133*G133</f>
        <v/>
      </c>
      <c r="Z133" s="69">
        <f>Q133*H133</f>
        <v/>
      </c>
      <c r="AA133" s="69">
        <f>R133*I133</f>
        <v/>
      </c>
      <c r="AB133" s="69">
        <f>M133</f>
        <v/>
      </c>
      <c r="AC133" s="69">
        <f>S133*G133</f>
        <v/>
      </c>
      <c r="AD133" s="69">
        <f>T133*H133</f>
        <v/>
      </c>
      <c r="AE133" s="69">
        <f>U133*I133</f>
        <v/>
      </c>
      <c r="AF133" s="69">
        <f>N133</f>
        <v/>
      </c>
      <c r="AG133" s="69">
        <f>V133*G133</f>
        <v/>
      </c>
      <c r="AH133" s="69">
        <f>W133*H133</f>
        <v/>
      </c>
      <c r="AI133" s="69">
        <f>X133*I133</f>
        <v/>
      </c>
      <c r="AJ133" s="69">
        <f>O133</f>
        <v/>
      </c>
      <c r="AK133" s="70" t="n">
        <v>0.100000001</v>
      </c>
      <c r="AL133" s="70" t="n">
        <v>0</v>
      </c>
      <c r="AM133" s="70" t="n">
        <v>0</v>
      </c>
      <c r="AN133" s="70" t="n">
        <v>-13.435029</v>
      </c>
      <c r="AO133" s="70" t="n">
        <v>0</v>
      </c>
      <c r="AP133" s="70" t="n">
        <v>-4.37113901e-09</v>
      </c>
      <c r="AQ133" s="70" t="n">
        <v>-1.54999995</v>
      </c>
      <c r="AR133" s="70" t="n">
        <v>0.45661962</v>
      </c>
      <c r="AS133" s="70" t="n">
        <v>0</v>
      </c>
      <c r="AT133" s="70" t="n">
        <v>0.100000001</v>
      </c>
      <c r="AU133" s="70" t="n">
        <v>-6.77526515e-08</v>
      </c>
      <c r="AV133" s="70" t="n">
        <v>13.435029</v>
      </c>
      <c r="AW133" s="71">
        <f>MAX(ABS(Y133-AK133),ABS(Z133-AL133),ABS(AA133-AM133),ABS(AB133-AN133),ABS(AC133-AO133),ABS(AD133-AP133),ABS(AE133-AQ133),ABS(AF133-AR133),ABS(AG133-AS133),ABS(AH133-AT133),ABS(AI133-AU133),ABS(AJ133-AV133))</f>
        <v/>
      </c>
    </row>
    <row r="134">
      <c r="A134" s="67" t="inlineStr">
        <is>
          <t>M129</t>
        </is>
      </c>
      <c r="B134" s="52" t="inlineStr">
        <is>
          <t>ENV-05</t>
        </is>
      </c>
      <c r="C134" s="52" t="inlineStr">
        <is>
          <t>Environment</t>
        </is>
      </c>
      <c r="D134" s="52" t="inlineStr">
        <is>
          <t>Fence post</t>
        </is>
      </c>
      <c r="E134" s="58" t="inlineStr">
        <is>
          <t>Cylinder</t>
        </is>
      </c>
      <c r="F134" s="52" t="inlineStr">
        <is>
          <t>ENV-01</t>
        </is>
      </c>
      <c r="G134" s="68" t="n">
        <v>0.100000001</v>
      </c>
      <c r="H134" s="68" t="n">
        <v>0.100000001</v>
      </c>
      <c r="I134" s="68" t="n">
        <v>1.54999995</v>
      </c>
      <c r="J134" s="68" t="n">
        <v>90</v>
      </c>
      <c r="K134" s="68" t="n">
        <v>0</v>
      </c>
      <c r="L134" s="68" t="n">
        <v>0</v>
      </c>
      <c r="M134" s="68" t="n">
        <v>-16.9291248</v>
      </c>
      <c r="N134" s="68" t="n">
        <v>0.460084587</v>
      </c>
      <c r="O134" s="68" t="n">
        <v>8.6258173</v>
      </c>
      <c r="P134" s="69">
        <f>COS(RADIANS(K134))*COS(RADIANS(L134))+SIN(RADIANS(K134))*SIN(RADIANS(J134))*SIN(RADIANS(L134))</f>
        <v/>
      </c>
      <c r="Q134" s="69">
        <f>-COS(RADIANS(K134))*SIN(RADIANS(L134))+SIN(RADIANS(K134))*SIN(RADIANS(J134))*COS(RADIANS(L134))</f>
        <v/>
      </c>
      <c r="R134" s="69">
        <f>SIN(RADIANS(K134))*COS(RADIANS(J134))</f>
        <v/>
      </c>
      <c r="S134" s="69">
        <f>COS(RADIANS(J134))*SIN(RADIANS(L134))</f>
        <v/>
      </c>
      <c r="T134" s="69">
        <f>COS(RADIANS(J134))*COS(RADIANS(L134))</f>
        <v/>
      </c>
      <c r="U134" s="69">
        <f>-SIN(RADIANS(J134))</f>
        <v/>
      </c>
      <c r="V134" s="69">
        <f>-SIN(RADIANS(K134))*COS(RADIANS(L134))+COS(RADIANS(K134))*SIN(RADIANS(J134))*SIN(RADIANS(L134))</f>
        <v/>
      </c>
      <c r="W134" s="69">
        <f>SIN(RADIANS(K134))*SIN(RADIANS(L134))+COS(RADIANS(K134))*SIN(RADIANS(J134))*COS(RADIANS(L134))</f>
        <v/>
      </c>
      <c r="X134" s="69">
        <f>COS(RADIANS(K134))*COS(RADIANS(J134))</f>
        <v/>
      </c>
      <c r="Y134" s="69">
        <f>P134*G134</f>
        <v/>
      </c>
      <c r="Z134" s="69">
        <f>Q134*H134</f>
        <v/>
      </c>
      <c r="AA134" s="69">
        <f>R134*I134</f>
        <v/>
      </c>
      <c r="AB134" s="69">
        <f>M134</f>
        <v/>
      </c>
      <c r="AC134" s="69">
        <f>S134*G134</f>
        <v/>
      </c>
      <c r="AD134" s="69">
        <f>T134*H134</f>
        <v/>
      </c>
      <c r="AE134" s="69">
        <f>U134*I134</f>
        <v/>
      </c>
      <c r="AF134" s="69">
        <f>N134</f>
        <v/>
      </c>
      <c r="AG134" s="69">
        <f>V134*G134</f>
        <v/>
      </c>
      <c r="AH134" s="69">
        <f>W134*H134</f>
        <v/>
      </c>
      <c r="AI134" s="69">
        <f>X134*I134</f>
        <v/>
      </c>
      <c r="AJ134" s="69">
        <f>O134</f>
        <v/>
      </c>
      <c r="AK134" s="70" t="n">
        <v>0.100000001</v>
      </c>
      <c r="AL134" s="70" t="n">
        <v>0</v>
      </c>
      <c r="AM134" s="70" t="n">
        <v>0</v>
      </c>
      <c r="AN134" s="70" t="n">
        <v>-16.9291248</v>
      </c>
      <c r="AO134" s="70" t="n">
        <v>0</v>
      </c>
      <c r="AP134" s="70" t="n">
        <v>-4.37113901e-09</v>
      </c>
      <c r="AQ134" s="70" t="n">
        <v>-1.54999995</v>
      </c>
      <c r="AR134" s="70" t="n">
        <v>0.460084587</v>
      </c>
      <c r="AS134" s="70" t="n">
        <v>0</v>
      </c>
      <c r="AT134" s="70" t="n">
        <v>0.100000001</v>
      </c>
      <c r="AU134" s="70" t="n">
        <v>-6.77526515e-08</v>
      </c>
      <c r="AV134" s="70" t="n">
        <v>8.6258173</v>
      </c>
      <c r="AW134" s="71">
        <f>MAX(ABS(Y134-AK134),ABS(Z134-AL134),ABS(AA134-AM134),ABS(AB134-AN134),ABS(AC134-AO134),ABS(AD134-AP134),ABS(AE134-AQ134),ABS(AF134-AR134),ABS(AG134-AS134),ABS(AH134-AT134),ABS(AI134-AU134),ABS(AJ134-AV134))</f>
        <v/>
      </c>
    </row>
    <row r="135">
      <c r="A135" s="67" t="inlineStr">
        <is>
          <t>M130</t>
        </is>
      </c>
      <c r="B135" s="52" t="inlineStr">
        <is>
          <t>ENV-06</t>
        </is>
      </c>
      <c r="C135" s="52" t="inlineStr">
        <is>
          <t>Environment</t>
        </is>
      </c>
      <c r="D135" s="52" t="inlineStr">
        <is>
          <t>Fence post</t>
        </is>
      </c>
      <c r="E135" s="58" t="inlineStr">
        <is>
          <t>Cylinder</t>
        </is>
      </c>
      <c r="F135" s="52" t="inlineStr">
        <is>
          <t>ENV-01</t>
        </is>
      </c>
      <c r="G135" s="68" t="n">
        <v>0.100000001</v>
      </c>
      <c r="H135" s="68" t="n">
        <v>0.100000001</v>
      </c>
      <c r="I135" s="68" t="n">
        <v>1.54999995</v>
      </c>
      <c r="J135" s="68" t="n">
        <v>90</v>
      </c>
      <c r="K135" s="68" t="n">
        <v>0</v>
      </c>
      <c r="L135" s="68" t="n">
        <v>0</v>
      </c>
      <c r="M135" s="68" t="n">
        <v>-18.7660789</v>
      </c>
      <c r="N135" s="68" t="n">
        <v>0.504860699</v>
      </c>
      <c r="O135" s="68" t="n">
        <v>2.97225451</v>
      </c>
      <c r="P135" s="69">
        <f>COS(RADIANS(K135))*COS(RADIANS(L135))+SIN(RADIANS(K135))*SIN(RADIANS(J135))*SIN(RADIANS(L135))</f>
        <v/>
      </c>
      <c r="Q135" s="69">
        <f>-COS(RADIANS(K135))*SIN(RADIANS(L135))+SIN(RADIANS(K135))*SIN(RADIANS(J135))*COS(RADIANS(L135))</f>
        <v/>
      </c>
      <c r="R135" s="69">
        <f>SIN(RADIANS(K135))*COS(RADIANS(J135))</f>
        <v/>
      </c>
      <c r="S135" s="69">
        <f>COS(RADIANS(J135))*SIN(RADIANS(L135))</f>
        <v/>
      </c>
      <c r="T135" s="69">
        <f>COS(RADIANS(J135))*COS(RADIANS(L135))</f>
        <v/>
      </c>
      <c r="U135" s="69">
        <f>-SIN(RADIANS(J135))</f>
        <v/>
      </c>
      <c r="V135" s="69">
        <f>-SIN(RADIANS(K135))*COS(RADIANS(L135))+COS(RADIANS(K135))*SIN(RADIANS(J135))*SIN(RADIANS(L135))</f>
        <v/>
      </c>
      <c r="W135" s="69">
        <f>SIN(RADIANS(K135))*SIN(RADIANS(L135))+COS(RADIANS(K135))*SIN(RADIANS(J135))*COS(RADIANS(L135))</f>
        <v/>
      </c>
      <c r="X135" s="69">
        <f>COS(RADIANS(K135))*COS(RADIANS(J135))</f>
        <v/>
      </c>
      <c r="Y135" s="69">
        <f>P135*G135</f>
        <v/>
      </c>
      <c r="Z135" s="69">
        <f>Q135*H135</f>
        <v/>
      </c>
      <c r="AA135" s="69">
        <f>R135*I135</f>
        <v/>
      </c>
      <c r="AB135" s="69">
        <f>M135</f>
        <v/>
      </c>
      <c r="AC135" s="69">
        <f>S135*G135</f>
        <v/>
      </c>
      <c r="AD135" s="69">
        <f>T135*H135</f>
        <v/>
      </c>
      <c r="AE135" s="69">
        <f>U135*I135</f>
        <v/>
      </c>
      <c r="AF135" s="69">
        <f>N135</f>
        <v/>
      </c>
      <c r="AG135" s="69">
        <f>V135*G135</f>
        <v/>
      </c>
      <c r="AH135" s="69">
        <f>W135*H135</f>
        <v/>
      </c>
      <c r="AI135" s="69">
        <f>X135*I135</f>
        <v/>
      </c>
      <c r="AJ135" s="69">
        <f>O135</f>
        <v/>
      </c>
      <c r="AK135" s="70" t="n">
        <v>0.100000001</v>
      </c>
      <c r="AL135" s="70" t="n">
        <v>0</v>
      </c>
      <c r="AM135" s="70" t="n">
        <v>0</v>
      </c>
      <c r="AN135" s="70" t="n">
        <v>-18.7660789</v>
      </c>
      <c r="AO135" s="70" t="n">
        <v>0</v>
      </c>
      <c r="AP135" s="70" t="n">
        <v>-4.37113901e-09</v>
      </c>
      <c r="AQ135" s="70" t="n">
        <v>-1.54999995</v>
      </c>
      <c r="AR135" s="70" t="n">
        <v>0.504860699</v>
      </c>
      <c r="AS135" s="70" t="n">
        <v>0</v>
      </c>
      <c r="AT135" s="70" t="n">
        <v>0.100000001</v>
      </c>
      <c r="AU135" s="70" t="n">
        <v>-6.77526515e-08</v>
      </c>
      <c r="AV135" s="70" t="n">
        <v>2.97225451</v>
      </c>
      <c r="AW135" s="71">
        <f>MAX(ABS(Y135-AK135),ABS(Z135-AL135),ABS(AA135-AM135),ABS(AB135-AN135),ABS(AC135-AO135),ABS(AD135-AP135),ABS(AE135-AQ135),ABS(AF135-AR135),ABS(AG135-AS135),ABS(AH135-AT135),ABS(AI135-AU135),ABS(AJ135-AV135))</f>
        <v/>
      </c>
    </row>
    <row r="136">
      <c r="A136" s="67" t="inlineStr">
        <is>
          <t>M131</t>
        </is>
      </c>
      <c r="B136" s="52" t="inlineStr">
        <is>
          <t>ENV-07</t>
        </is>
      </c>
      <c r="C136" s="52" t="inlineStr">
        <is>
          <t>Environment</t>
        </is>
      </c>
      <c r="D136" s="52" t="inlineStr">
        <is>
          <t>Fence post</t>
        </is>
      </c>
      <c r="E136" s="58" t="inlineStr">
        <is>
          <t>Cylinder</t>
        </is>
      </c>
      <c r="F136" s="52" t="inlineStr">
        <is>
          <t>ENV-01</t>
        </is>
      </c>
      <c r="G136" s="68" t="n">
        <v>0.100000001</v>
      </c>
      <c r="H136" s="68" t="n">
        <v>0.100000001</v>
      </c>
      <c r="I136" s="68" t="n">
        <v>1.54999995</v>
      </c>
      <c r="J136" s="68" t="n">
        <v>90</v>
      </c>
      <c r="K136" s="68" t="n">
        <v>0</v>
      </c>
      <c r="L136" s="68" t="n">
        <v>0</v>
      </c>
      <c r="M136" s="68" t="n">
        <v>-18.766077</v>
      </c>
      <c r="N136" s="68" t="n">
        <v>0.504536748</v>
      </c>
      <c r="O136" s="68" t="n">
        <v>-2.97225761</v>
      </c>
      <c r="P136" s="69">
        <f>COS(RADIANS(K136))*COS(RADIANS(L136))+SIN(RADIANS(K136))*SIN(RADIANS(J136))*SIN(RADIANS(L136))</f>
        <v/>
      </c>
      <c r="Q136" s="69">
        <f>-COS(RADIANS(K136))*SIN(RADIANS(L136))+SIN(RADIANS(K136))*SIN(RADIANS(J136))*COS(RADIANS(L136))</f>
        <v/>
      </c>
      <c r="R136" s="69">
        <f>SIN(RADIANS(K136))*COS(RADIANS(J136))</f>
        <v/>
      </c>
      <c r="S136" s="69">
        <f>COS(RADIANS(J136))*SIN(RADIANS(L136))</f>
        <v/>
      </c>
      <c r="T136" s="69">
        <f>COS(RADIANS(J136))*COS(RADIANS(L136))</f>
        <v/>
      </c>
      <c r="U136" s="69">
        <f>-SIN(RADIANS(J136))</f>
        <v/>
      </c>
      <c r="V136" s="69">
        <f>-SIN(RADIANS(K136))*COS(RADIANS(L136))+COS(RADIANS(K136))*SIN(RADIANS(J136))*SIN(RADIANS(L136))</f>
        <v/>
      </c>
      <c r="W136" s="69">
        <f>SIN(RADIANS(K136))*SIN(RADIANS(L136))+COS(RADIANS(K136))*SIN(RADIANS(J136))*COS(RADIANS(L136))</f>
        <v/>
      </c>
      <c r="X136" s="69">
        <f>COS(RADIANS(K136))*COS(RADIANS(J136))</f>
        <v/>
      </c>
      <c r="Y136" s="69">
        <f>P136*G136</f>
        <v/>
      </c>
      <c r="Z136" s="69">
        <f>Q136*H136</f>
        <v/>
      </c>
      <c r="AA136" s="69">
        <f>R136*I136</f>
        <v/>
      </c>
      <c r="AB136" s="69">
        <f>M136</f>
        <v/>
      </c>
      <c r="AC136" s="69">
        <f>S136*G136</f>
        <v/>
      </c>
      <c r="AD136" s="69">
        <f>T136*H136</f>
        <v/>
      </c>
      <c r="AE136" s="69">
        <f>U136*I136</f>
        <v/>
      </c>
      <c r="AF136" s="69">
        <f>N136</f>
        <v/>
      </c>
      <c r="AG136" s="69">
        <f>V136*G136</f>
        <v/>
      </c>
      <c r="AH136" s="69">
        <f>W136*H136</f>
        <v/>
      </c>
      <c r="AI136" s="69">
        <f>X136*I136</f>
        <v/>
      </c>
      <c r="AJ136" s="69">
        <f>O136</f>
        <v/>
      </c>
      <c r="AK136" s="70" t="n">
        <v>0.100000001</v>
      </c>
      <c r="AL136" s="70" t="n">
        <v>0</v>
      </c>
      <c r="AM136" s="70" t="n">
        <v>0</v>
      </c>
      <c r="AN136" s="70" t="n">
        <v>-18.766077</v>
      </c>
      <c r="AO136" s="70" t="n">
        <v>0</v>
      </c>
      <c r="AP136" s="70" t="n">
        <v>-4.37113901e-09</v>
      </c>
      <c r="AQ136" s="70" t="n">
        <v>-1.54999995</v>
      </c>
      <c r="AR136" s="70" t="n">
        <v>0.504536748</v>
      </c>
      <c r="AS136" s="70" t="n">
        <v>0</v>
      </c>
      <c r="AT136" s="70" t="n">
        <v>0.100000001</v>
      </c>
      <c r="AU136" s="70" t="n">
        <v>-6.77526515e-08</v>
      </c>
      <c r="AV136" s="70" t="n">
        <v>-2.97225761</v>
      </c>
      <c r="AW136" s="71">
        <f>MAX(ABS(Y136-AK136),ABS(Z136-AL136),ABS(AA136-AM136),ABS(AB136-AN136),ABS(AC136-AO136),ABS(AD136-AP136),ABS(AE136-AQ136),ABS(AF136-AR136),ABS(AG136-AS136),ABS(AH136-AT136),ABS(AI136-AU136),ABS(AJ136-AV136))</f>
        <v/>
      </c>
    </row>
    <row r="137">
      <c r="A137" s="67" t="inlineStr">
        <is>
          <t>M132</t>
        </is>
      </c>
      <c r="B137" s="52" t="inlineStr">
        <is>
          <t>ENV-08</t>
        </is>
      </c>
      <c r="C137" s="52" t="inlineStr">
        <is>
          <t>Environment</t>
        </is>
      </c>
      <c r="D137" s="52" t="inlineStr">
        <is>
          <t>Fence post</t>
        </is>
      </c>
      <c r="E137" s="58" t="inlineStr">
        <is>
          <t>Cylinder</t>
        </is>
      </c>
      <c r="F137" s="52" t="inlineStr">
        <is>
          <t>ENV-01</t>
        </is>
      </c>
      <c r="G137" s="68" t="n">
        <v>0.100000001</v>
      </c>
      <c r="H137" s="68" t="n">
        <v>0.100000001</v>
      </c>
      <c r="I137" s="68" t="n">
        <v>1.54999995</v>
      </c>
      <c r="J137" s="68" t="n">
        <v>90</v>
      </c>
      <c r="K137" s="68" t="n">
        <v>0</v>
      </c>
      <c r="L137" s="68" t="n">
        <v>0</v>
      </c>
      <c r="M137" s="68" t="n">
        <v>-16.9291248</v>
      </c>
      <c r="N137" s="68" t="n">
        <v>0.415373743</v>
      </c>
      <c r="O137" s="68" t="n">
        <v>-8.62582016</v>
      </c>
      <c r="P137" s="69">
        <f>COS(RADIANS(K137))*COS(RADIANS(L137))+SIN(RADIANS(K137))*SIN(RADIANS(J137))*SIN(RADIANS(L137))</f>
        <v/>
      </c>
      <c r="Q137" s="69">
        <f>-COS(RADIANS(K137))*SIN(RADIANS(L137))+SIN(RADIANS(K137))*SIN(RADIANS(J137))*COS(RADIANS(L137))</f>
        <v/>
      </c>
      <c r="R137" s="69">
        <f>SIN(RADIANS(K137))*COS(RADIANS(J137))</f>
        <v/>
      </c>
      <c r="S137" s="69">
        <f>COS(RADIANS(J137))*SIN(RADIANS(L137))</f>
        <v/>
      </c>
      <c r="T137" s="69">
        <f>COS(RADIANS(J137))*COS(RADIANS(L137))</f>
        <v/>
      </c>
      <c r="U137" s="69">
        <f>-SIN(RADIANS(J137))</f>
        <v/>
      </c>
      <c r="V137" s="69">
        <f>-SIN(RADIANS(K137))*COS(RADIANS(L137))+COS(RADIANS(K137))*SIN(RADIANS(J137))*SIN(RADIANS(L137))</f>
        <v/>
      </c>
      <c r="W137" s="69">
        <f>SIN(RADIANS(K137))*SIN(RADIANS(L137))+COS(RADIANS(K137))*SIN(RADIANS(J137))*COS(RADIANS(L137))</f>
        <v/>
      </c>
      <c r="X137" s="69">
        <f>COS(RADIANS(K137))*COS(RADIANS(J137))</f>
        <v/>
      </c>
      <c r="Y137" s="69">
        <f>P137*G137</f>
        <v/>
      </c>
      <c r="Z137" s="69">
        <f>Q137*H137</f>
        <v/>
      </c>
      <c r="AA137" s="69">
        <f>R137*I137</f>
        <v/>
      </c>
      <c r="AB137" s="69">
        <f>M137</f>
        <v/>
      </c>
      <c r="AC137" s="69">
        <f>S137*G137</f>
        <v/>
      </c>
      <c r="AD137" s="69">
        <f>T137*H137</f>
        <v/>
      </c>
      <c r="AE137" s="69">
        <f>U137*I137</f>
        <v/>
      </c>
      <c r="AF137" s="69">
        <f>N137</f>
        <v/>
      </c>
      <c r="AG137" s="69">
        <f>V137*G137</f>
        <v/>
      </c>
      <c r="AH137" s="69">
        <f>W137*H137</f>
        <v/>
      </c>
      <c r="AI137" s="69">
        <f>X137*I137</f>
        <v/>
      </c>
      <c r="AJ137" s="69">
        <f>O137</f>
        <v/>
      </c>
      <c r="AK137" s="70" t="n">
        <v>0.100000001</v>
      </c>
      <c r="AL137" s="70" t="n">
        <v>0</v>
      </c>
      <c r="AM137" s="70" t="n">
        <v>0</v>
      </c>
      <c r="AN137" s="70" t="n">
        <v>-16.9291248</v>
      </c>
      <c r="AO137" s="70" t="n">
        <v>0</v>
      </c>
      <c r="AP137" s="70" t="n">
        <v>-4.37113901e-09</v>
      </c>
      <c r="AQ137" s="70" t="n">
        <v>-1.54999995</v>
      </c>
      <c r="AR137" s="70" t="n">
        <v>0.415373743</v>
      </c>
      <c r="AS137" s="70" t="n">
        <v>0</v>
      </c>
      <c r="AT137" s="70" t="n">
        <v>0.100000001</v>
      </c>
      <c r="AU137" s="70" t="n">
        <v>-6.77526515e-08</v>
      </c>
      <c r="AV137" s="70" t="n">
        <v>-8.62582016</v>
      </c>
      <c r="AW137" s="71">
        <f>MAX(ABS(Y137-AK137),ABS(Z137-AL137),ABS(AA137-AM137),ABS(AB137-AN137),ABS(AC137-AO137),ABS(AD137-AP137),ABS(AE137-AQ137),ABS(AF137-AR137),ABS(AG137-AS137),ABS(AH137-AT137),ABS(AI137-AU137),ABS(AJ137-AV137))</f>
        <v/>
      </c>
    </row>
    <row r="138">
      <c r="A138" s="67" t="inlineStr">
        <is>
          <t>M133</t>
        </is>
      </c>
      <c r="B138" s="52" t="inlineStr">
        <is>
          <t>ENV-09</t>
        </is>
      </c>
      <c r="C138" s="52" t="inlineStr">
        <is>
          <t>Environment</t>
        </is>
      </c>
      <c r="D138" s="52" t="inlineStr">
        <is>
          <t>Fence post</t>
        </is>
      </c>
      <c r="E138" s="58" t="inlineStr">
        <is>
          <t>Cylinder</t>
        </is>
      </c>
      <c r="F138" s="52" t="inlineStr">
        <is>
          <t>ENV-01</t>
        </is>
      </c>
      <c r="G138" s="68" t="n">
        <v>0.100000001</v>
      </c>
      <c r="H138" s="68" t="n">
        <v>0.100000001</v>
      </c>
      <c r="I138" s="68" t="n">
        <v>1.54999995</v>
      </c>
      <c r="J138" s="68" t="n">
        <v>90</v>
      </c>
      <c r="K138" s="68" t="n">
        <v>0</v>
      </c>
      <c r="L138" s="68" t="n">
        <v>0</v>
      </c>
      <c r="M138" s="68" t="n">
        <v>-13.43503</v>
      </c>
      <c r="N138" s="68" t="n">
        <v>0.450360417</v>
      </c>
      <c r="O138" s="68" t="n">
        <v>-13.4350271</v>
      </c>
      <c r="P138" s="69">
        <f>COS(RADIANS(K138))*COS(RADIANS(L138))+SIN(RADIANS(K138))*SIN(RADIANS(J138))*SIN(RADIANS(L138))</f>
        <v/>
      </c>
      <c r="Q138" s="69">
        <f>-COS(RADIANS(K138))*SIN(RADIANS(L138))+SIN(RADIANS(K138))*SIN(RADIANS(J138))*COS(RADIANS(L138))</f>
        <v/>
      </c>
      <c r="R138" s="69">
        <f>SIN(RADIANS(K138))*COS(RADIANS(J138))</f>
        <v/>
      </c>
      <c r="S138" s="69">
        <f>COS(RADIANS(J138))*SIN(RADIANS(L138))</f>
        <v/>
      </c>
      <c r="T138" s="69">
        <f>COS(RADIANS(J138))*COS(RADIANS(L138))</f>
        <v/>
      </c>
      <c r="U138" s="69">
        <f>-SIN(RADIANS(J138))</f>
        <v/>
      </c>
      <c r="V138" s="69">
        <f>-SIN(RADIANS(K138))*COS(RADIANS(L138))+COS(RADIANS(K138))*SIN(RADIANS(J138))*SIN(RADIANS(L138))</f>
        <v/>
      </c>
      <c r="W138" s="69">
        <f>SIN(RADIANS(K138))*SIN(RADIANS(L138))+COS(RADIANS(K138))*SIN(RADIANS(J138))*COS(RADIANS(L138))</f>
        <v/>
      </c>
      <c r="X138" s="69">
        <f>COS(RADIANS(K138))*COS(RADIANS(J138))</f>
        <v/>
      </c>
      <c r="Y138" s="69">
        <f>P138*G138</f>
        <v/>
      </c>
      <c r="Z138" s="69">
        <f>Q138*H138</f>
        <v/>
      </c>
      <c r="AA138" s="69">
        <f>R138*I138</f>
        <v/>
      </c>
      <c r="AB138" s="69">
        <f>M138</f>
        <v/>
      </c>
      <c r="AC138" s="69">
        <f>S138*G138</f>
        <v/>
      </c>
      <c r="AD138" s="69">
        <f>T138*H138</f>
        <v/>
      </c>
      <c r="AE138" s="69">
        <f>U138*I138</f>
        <v/>
      </c>
      <c r="AF138" s="69">
        <f>N138</f>
        <v/>
      </c>
      <c r="AG138" s="69">
        <f>V138*G138</f>
        <v/>
      </c>
      <c r="AH138" s="69">
        <f>W138*H138</f>
        <v/>
      </c>
      <c r="AI138" s="69">
        <f>X138*I138</f>
        <v/>
      </c>
      <c r="AJ138" s="69">
        <f>O138</f>
        <v/>
      </c>
      <c r="AK138" s="70" t="n">
        <v>0.100000001</v>
      </c>
      <c r="AL138" s="70" t="n">
        <v>0</v>
      </c>
      <c r="AM138" s="70" t="n">
        <v>0</v>
      </c>
      <c r="AN138" s="70" t="n">
        <v>-13.43503</v>
      </c>
      <c r="AO138" s="70" t="n">
        <v>0</v>
      </c>
      <c r="AP138" s="70" t="n">
        <v>-4.37113901e-09</v>
      </c>
      <c r="AQ138" s="70" t="n">
        <v>-1.54999995</v>
      </c>
      <c r="AR138" s="70" t="n">
        <v>0.450360417</v>
      </c>
      <c r="AS138" s="70" t="n">
        <v>0</v>
      </c>
      <c r="AT138" s="70" t="n">
        <v>0.100000001</v>
      </c>
      <c r="AU138" s="70" t="n">
        <v>-6.77526515e-08</v>
      </c>
      <c r="AV138" s="70" t="n">
        <v>-13.4350271</v>
      </c>
      <c r="AW138" s="71">
        <f>MAX(ABS(Y138-AK138),ABS(Z138-AL138),ABS(AA138-AM138),ABS(AB138-AN138),ABS(AC138-AO138),ABS(AD138-AP138),ABS(AE138-AQ138),ABS(AF138-AR138),ABS(AG138-AS138),ABS(AH138-AT138),ABS(AI138-AU138),ABS(AJ138-AV138))</f>
        <v/>
      </c>
    </row>
    <row r="139">
      <c r="A139" s="67" t="inlineStr">
        <is>
          <t>M134</t>
        </is>
      </c>
      <c r="B139" s="52" t="inlineStr">
        <is>
          <t>ENV-10</t>
        </is>
      </c>
      <c r="C139" s="52" t="inlineStr">
        <is>
          <t>Environment</t>
        </is>
      </c>
      <c r="D139" s="52" t="inlineStr">
        <is>
          <t>Fence post</t>
        </is>
      </c>
      <c r="E139" s="58" t="inlineStr">
        <is>
          <t>Cylinder</t>
        </is>
      </c>
      <c r="F139" s="52" t="inlineStr">
        <is>
          <t>ENV-01</t>
        </is>
      </c>
      <c r="G139" s="68" t="n">
        <v>0.100000001</v>
      </c>
      <c r="H139" s="68" t="n">
        <v>0.100000001</v>
      </c>
      <c r="I139" s="68" t="n">
        <v>1.54999995</v>
      </c>
      <c r="J139" s="68" t="n">
        <v>90</v>
      </c>
      <c r="K139" s="68" t="n">
        <v>0</v>
      </c>
      <c r="L139" s="68" t="n">
        <v>0</v>
      </c>
      <c r="M139" s="68" t="n">
        <v>-8.625814439999999</v>
      </c>
      <c r="N139" s="68" t="n">
        <v>0.500019133</v>
      </c>
      <c r="O139" s="68" t="n">
        <v>-16.9291267</v>
      </c>
      <c r="P139" s="69">
        <f>COS(RADIANS(K139))*COS(RADIANS(L139))+SIN(RADIANS(K139))*SIN(RADIANS(J139))*SIN(RADIANS(L139))</f>
        <v/>
      </c>
      <c r="Q139" s="69">
        <f>-COS(RADIANS(K139))*SIN(RADIANS(L139))+SIN(RADIANS(K139))*SIN(RADIANS(J139))*COS(RADIANS(L139))</f>
        <v/>
      </c>
      <c r="R139" s="69">
        <f>SIN(RADIANS(K139))*COS(RADIANS(J139))</f>
        <v/>
      </c>
      <c r="S139" s="69">
        <f>COS(RADIANS(J139))*SIN(RADIANS(L139))</f>
        <v/>
      </c>
      <c r="T139" s="69">
        <f>COS(RADIANS(J139))*COS(RADIANS(L139))</f>
        <v/>
      </c>
      <c r="U139" s="69">
        <f>-SIN(RADIANS(J139))</f>
        <v/>
      </c>
      <c r="V139" s="69">
        <f>-SIN(RADIANS(K139))*COS(RADIANS(L139))+COS(RADIANS(K139))*SIN(RADIANS(J139))*SIN(RADIANS(L139))</f>
        <v/>
      </c>
      <c r="W139" s="69">
        <f>SIN(RADIANS(K139))*SIN(RADIANS(L139))+COS(RADIANS(K139))*SIN(RADIANS(J139))*COS(RADIANS(L139))</f>
        <v/>
      </c>
      <c r="X139" s="69">
        <f>COS(RADIANS(K139))*COS(RADIANS(J139))</f>
        <v/>
      </c>
      <c r="Y139" s="69">
        <f>P139*G139</f>
        <v/>
      </c>
      <c r="Z139" s="69">
        <f>Q139*H139</f>
        <v/>
      </c>
      <c r="AA139" s="69">
        <f>R139*I139</f>
        <v/>
      </c>
      <c r="AB139" s="69">
        <f>M139</f>
        <v/>
      </c>
      <c r="AC139" s="69">
        <f>S139*G139</f>
        <v/>
      </c>
      <c r="AD139" s="69">
        <f>T139*H139</f>
        <v/>
      </c>
      <c r="AE139" s="69">
        <f>U139*I139</f>
        <v/>
      </c>
      <c r="AF139" s="69">
        <f>N139</f>
        <v/>
      </c>
      <c r="AG139" s="69">
        <f>V139*G139</f>
        <v/>
      </c>
      <c r="AH139" s="69">
        <f>W139*H139</f>
        <v/>
      </c>
      <c r="AI139" s="69">
        <f>X139*I139</f>
        <v/>
      </c>
      <c r="AJ139" s="69">
        <f>O139</f>
        <v/>
      </c>
      <c r="AK139" s="70" t="n">
        <v>0.100000001</v>
      </c>
      <c r="AL139" s="70" t="n">
        <v>0</v>
      </c>
      <c r="AM139" s="70" t="n">
        <v>0</v>
      </c>
      <c r="AN139" s="70" t="n">
        <v>-8.625814439999999</v>
      </c>
      <c r="AO139" s="70" t="n">
        <v>0</v>
      </c>
      <c r="AP139" s="70" t="n">
        <v>-4.37113901e-09</v>
      </c>
      <c r="AQ139" s="70" t="n">
        <v>-1.54999995</v>
      </c>
      <c r="AR139" s="70" t="n">
        <v>0.500019133</v>
      </c>
      <c r="AS139" s="70" t="n">
        <v>0</v>
      </c>
      <c r="AT139" s="70" t="n">
        <v>0.100000001</v>
      </c>
      <c r="AU139" s="70" t="n">
        <v>-6.77526515e-08</v>
      </c>
      <c r="AV139" s="70" t="n">
        <v>-16.9291267</v>
      </c>
      <c r="AW139" s="71">
        <f>MAX(ABS(Y139-AK139),ABS(Z139-AL139),ABS(AA139-AM139),ABS(AB139-AN139),ABS(AC139-AO139),ABS(AD139-AP139),ABS(AE139-AQ139),ABS(AF139-AR139),ABS(AG139-AS139),ABS(AH139-AT139),ABS(AI139-AU139),ABS(AJ139-AV139))</f>
        <v/>
      </c>
    </row>
    <row r="140">
      <c r="A140" s="67" t="inlineStr">
        <is>
          <t>M135</t>
        </is>
      </c>
      <c r="B140" s="52" t="inlineStr">
        <is>
          <t>ENV-11</t>
        </is>
      </c>
      <c r="C140" s="52" t="inlineStr">
        <is>
          <t>Environment</t>
        </is>
      </c>
      <c r="D140" s="52" t="inlineStr">
        <is>
          <t>Fence post</t>
        </is>
      </c>
      <c r="E140" s="58" t="inlineStr">
        <is>
          <t>Cylinder</t>
        </is>
      </c>
      <c r="F140" s="52" t="inlineStr">
        <is>
          <t>ENV-01</t>
        </is>
      </c>
      <c r="G140" s="68" t="n">
        <v>0.100000001</v>
      </c>
      <c r="H140" s="68" t="n">
        <v>0.100000001</v>
      </c>
      <c r="I140" s="68" t="n">
        <v>1.54999995</v>
      </c>
      <c r="J140" s="68" t="n">
        <v>90</v>
      </c>
      <c r="K140" s="68" t="n">
        <v>0</v>
      </c>
      <c r="L140" s="68" t="n">
        <v>0</v>
      </c>
      <c r="M140" s="68" t="n">
        <v>-2.97225595</v>
      </c>
      <c r="N140" s="68" t="n">
        <v>0.453977525</v>
      </c>
      <c r="O140" s="68" t="n">
        <v>-18.766077</v>
      </c>
      <c r="P140" s="69">
        <f>COS(RADIANS(K140))*COS(RADIANS(L140))+SIN(RADIANS(K140))*SIN(RADIANS(J140))*SIN(RADIANS(L140))</f>
        <v/>
      </c>
      <c r="Q140" s="69">
        <f>-COS(RADIANS(K140))*SIN(RADIANS(L140))+SIN(RADIANS(K140))*SIN(RADIANS(J140))*COS(RADIANS(L140))</f>
        <v/>
      </c>
      <c r="R140" s="69">
        <f>SIN(RADIANS(K140))*COS(RADIANS(J140))</f>
        <v/>
      </c>
      <c r="S140" s="69">
        <f>COS(RADIANS(J140))*SIN(RADIANS(L140))</f>
        <v/>
      </c>
      <c r="T140" s="69">
        <f>COS(RADIANS(J140))*COS(RADIANS(L140))</f>
        <v/>
      </c>
      <c r="U140" s="69">
        <f>-SIN(RADIANS(J140))</f>
        <v/>
      </c>
      <c r="V140" s="69">
        <f>-SIN(RADIANS(K140))*COS(RADIANS(L140))+COS(RADIANS(K140))*SIN(RADIANS(J140))*SIN(RADIANS(L140))</f>
        <v/>
      </c>
      <c r="W140" s="69">
        <f>SIN(RADIANS(K140))*SIN(RADIANS(L140))+COS(RADIANS(K140))*SIN(RADIANS(J140))*COS(RADIANS(L140))</f>
        <v/>
      </c>
      <c r="X140" s="69">
        <f>COS(RADIANS(K140))*COS(RADIANS(J140))</f>
        <v/>
      </c>
      <c r="Y140" s="69">
        <f>P140*G140</f>
        <v/>
      </c>
      <c r="Z140" s="69">
        <f>Q140*H140</f>
        <v/>
      </c>
      <c r="AA140" s="69">
        <f>R140*I140</f>
        <v/>
      </c>
      <c r="AB140" s="69">
        <f>M140</f>
        <v/>
      </c>
      <c r="AC140" s="69">
        <f>S140*G140</f>
        <v/>
      </c>
      <c r="AD140" s="69">
        <f>T140*H140</f>
        <v/>
      </c>
      <c r="AE140" s="69">
        <f>U140*I140</f>
        <v/>
      </c>
      <c r="AF140" s="69">
        <f>N140</f>
        <v/>
      </c>
      <c r="AG140" s="69">
        <f>V140*G140</f>
        <v/>
      </c>
      <c r="AH140" s="69">
        <f>W140*H140</f>
        <v/>
      </c>
      <c r="AI140" s="69">
        <f>X140*I140</f>
        <v/>
      </c>
      <c r="AJ140" s="69">
        <f>O140</f>
        <v/>
      </c>
      <c r="AK140" s="70" t="n">
        <v>0.100000001</v>
      </c>
      <c r="AL140" s="70" t="n">
        <v>0</v>
      </c>
      <c r="AM140" s="70" t="n">
        <v>0</v>
      </c>
      <c r="AN140" s="70" t="n">
        <v>-2.97225595</v>
      </c>
      <c r="AO140" s="70" t="n">
        <v>0</v>
      </c>
      <c r="AP140" s="70" t="n">
        <v>-4.37113901e-09</v>
      </c>
      <c r="AQ140" s="70" t="n">
        <v>-1.54999995</v>
      </c>
      <c r="AR140" s="70" t="n">
        <v>0.453977525</v>
      </c>
      <c r="AS140" s="70" t="n">
        <v>0</v>
      </c>
      <c r="AT140" s="70" t="n">
        <v>0.100000001</v>
      </c>
      <c r="AU140" s="70" t="n">
        <v>-6.77526515e-08</v>
      </c>
      <c r="AV140" s="70" t="n">
        <v>-18.766077</v>
      </c>
      <c r="AW140" s="71">
        <f>MAX(ABS(Y140-AK140),ABS(Z140-AL140),ABS(AA140-AM140),ABS(AB140-AN140),ABS(AC140-AO140),ABS(AD140-AP140),ABS(AE140-AQ140),ABS(AF140-AR140),ABS(AG140-AS140),ABS(AH140-AT140),ABS(AI140-AU140),ABS(AJ140-AV140))</f>
        <v/>
      </c>
    </row>
    <row r="141">
      <c r="A141" s="67" t="inlineStr">
        <is>
          <t>M136</t>
        </is>
      </c>
      <c r="B141" s="52" t="inlineStr">
        <is>
          <t>ENV-12</t>
        </is>
      </c>
      <c r="C141" s="52" t="inlineStr">
        <is>
          <t>Environment</t>
        </is>
      </c>
      <c r="D141" s="52" t="inlineStr">
        <is>
          <t>Fence post</t>
        </is>
      </c>
      <c r="E141" s="58" t="inlineStr">
        <is>
          <t>Cylinder</t>
        </is>
      </c>
      <c r="F141" s="52" t="inlineStr">
        <is>
          <t>ENV-01</t>
        </is>
      </c>
      <c r="G141" s="68" t="n">
        <v>0.100000001</v>
      </c>
      <c r="H141" s="68" t="n">
        <v>0.100000001</v>
      </c>
      <c r="I141" s="68" t="n">
        <v>1.54999995</v>
      </c>
      <c r="J141" s="68" t="n">
        <v>90</v>
      </c>
      <c r="K141" s="68" t="n">
        <v>0</v>
      </c>
      <c r="L141" s="68" t="n">
        <v>0</v>
      </c>
      <c r="M141" s="68" t="n">
        <v>2.97225618</v>
      </c>
      <c r="N141" s="68" t="n">
        <v>0.466875345</v>
      </c>
      <c r="O141" s="68" t="n">
        <v>-18.766077</v>
      </c>
      <c r="P141" s="69">
        <f>COS(RADIANS(K141))*COS(RADIANS(L141))+SIN(RADIANS(K141))*SIN(RADIANS(J141))*SIN(RADIANS(L141))</f>
        <v/>
      </c>
      <c r="Q141" s="69">
        <f>-COS(RADIANS(K141))*SIN(RADIANS(L141))+SIN(RADIANS(K141))*SIN(RADIANS(J141))*COS(RADIANS(L141))</f>
        <v/>
      </c>
      <c r="R141" s="69">
        <f>SIN(RADIANS(K141))*COS(RADIANS(J141))</f>
        <v/>
      </c>
      <c r="S141" s="69">
        <f>COS(RADIANS(J141))*SIN(RADIANS(L141))</f>
        <v/>
      </c>
      <c r="T141" s="69">
        <f>COS(RADIANS(J141))*COS(RADIANS(L141))</f>
        <v/>
      </c>
      <c r="U141" s="69">
        <f>-SIN(RADIANS(J141))</f>
        <v/>
      </c>
      <c r="V141" s="69">
        <f>-SIN(RADIANS(K141))*COS(RADIANS(L141))+COS(RADIANS(K141))*SIN(RADIANS(J141))*SIN(RADIANS(L141))</f>
        <v/>
      </c>
      <c r="W141" s="69">
        <f>SIN(RADIANS(K141))*SIN(RADIANS(L141))+COS(RADIANS(K141))*SIN(RADIANS(J141))*COS(RADIANS(L141))</f>
        <v/>
      </c>
      <c r="X141" s="69">
        <f>COS(RADIANS(K141))*COS(RADIANS(J141))</f>
        <v/>
      </c>
      <c r="Y141" s="69">
        <f>P141*G141</f>
        <v/>
      </c>
      <c r="Z141" s="69">
        <f>Q141*H141</f>
        <v/>
      </c>
      <c r="AA141" s="69">
        <f>R141*I141</f>
        <v/>
      </c>
      <c r="AB141" s="69">
        <f>M141</f>
        <v/>
      </c>
      <c r="AC141" s="69">
        <f>S141*G141</f>
        <v/>
      </c>
      <c r="AD141" s="69">
        <f>T141*H141</f>
        <v/>
      </c>
      <c r="AE141" s="69">
        <f>U141*I141</f>
        <v/>
      </c>
      <c r="AF141" s="69">
        <f>N141</f>
        <v/>
      </c>
      <c r="AG141" s="69">
        <f>V141*G141</f>
        <v/>
      </c>
      <c r="AH141" s="69">
        <f>W141*H141</f>
        <v/>
      </c>
      <c r="AI141" s="69">
        <f>X141*I141</f>
        <v/>
      </c>
      <c r="AJ141" s="69">
        <f>O141</f>
        <v/>
      </c>
      <c r="AK141" s="70" t="n">
        <v>0.100000001</v>
      </c>
      <c r="AL141" s="70" t="n">
        <v>0</v>
      </c>
      <c r="AM141" s="70" t="n">
        <v>0</v>
      </c>
      <c r="AN141" s="70" t="n">
        <v>2.97225618</v>
      </c>
      <c r="AO141" s="70" t="n">
        <v>0</v>
      </c>
      <c r="AP141" s="70" t="n">
        <v>-4.37113901e-09</v>
      </c>
      <c r="AQ141" s="70" t="n">
        <v>-1.54999995</v>
      </c>
      <c r="AR141" s="70" t="n">
        <v>0.466875345</v>
      </c>
      <c r="AS141" s="70" t="n">
        <v>0</v>
      </c>
      <c r="AT141" s="70" t="n">
        <v>0.100000001</v>
      </c>
      <c r="AU141" s="70" t="n">
        <v>-6.77526515e-08</v>
      </c>
      <c r="AV141" s="70" t="n">
        <v>-18.766077</v>
      </c>
      <c r="AW141" s="71">
        <f>MAX(ABS(Y141-AK141),ABS(Z141-AL141),ABS(AA141-AM141),ABS(AB141-AN141),ABS(AC141-AO141),ABS(AD141-AP141),ABS(AE141-AQ141),ABS(AF141-AR141),ABS(AG141-AS141),ABS(AH141-AT141),ABS(AI141-AU141),ABS(AJ141-AV141))</f>
        <v/>
      </c>
    </row>
    <row r="142">
      <c r="A142" s="67" t="inlineStr">
        <is>
          <t>M137</t>
        </is>
      </c>
      <c r="B142" s="52" t="inlineStr">
        <is>
          <t>ENV-13</t>
        </is>
      </c>
      <c r="C142" s="52" t="inlineStr">
        <is>
          <t>Environment</t>
        </is>
      </c>
      <c r="D142" s="52" t="inlineStr">
        <is>
          <t>Fence post</t>
        </is>
      </c>
      <c r="E142" s="58" t="inlineStr">
        <is>
          <t>Cylinder</t>
        </is>
      </c>
      <c r="F142" s="52" t="inlineStr">
        <is>
          <t>ENV-01</t>
        </is>
      </c>
      <c r="G142" s="68" t="n">
        <v>0.100000001</v>
      </c>
      <c r="H142" s="68" t="n">
        <v>0.100000001</v>
      </c>
      <c r="I142" s="68" t="n">
        <v>1.54999995</v>
      </c>
      <c r="J142" s="68" t="n">
        <v>90</v>
      </c>
      <c r="K142" s="68" t="n">
        <v>0</v>
      </c>
      <c r="L142" s="68" t="n">
        <v>0</v>
      </c>
      <c r="M142" s="68" t="n">
        <v>8.62582302</v>
      </c>
      <c r="N142" s="68" t="n">
        <v>0.470878839</v>
      </c>
      <c r="O142" s="68" t="n">
        <v>-16.929121</v>
      </c>
      <c r="P142" s="69">
        <f>COS(RADIANS(K142))*COS(RADIANS(L142))+SIN(RADIANS(K142))*SIN(RADIANS(J142))*SIN(RADIANS(L142))</f>
        <v/>
      </c>
      <c r="Q142" s="69">
        <f>-COS(RADIANS(K142))*SIN(RADIANS(L142))+SIN(RADIANS(K142))*SIN(RADIANS(J142))*COS(RADIANS(L142))</f>
        <v/>
      </c>
      <c r="R142" s="69">
        <f>SIN(RADIANS(K142))*COS(RADIANS(J142))</f>
        <v/>
      </c>
      <c r="S142" s="69">
        <f>COS(RADIANS(J142))*SIN(RADIANS(L142))</f>
        <v/>
      </c>
      <c r="T142" s="69">
        <f>COS(RADIANS(J142))*COS(RADIANS(L142))</f>
        <v/>
      </c>
      <c r="U142" s="69">
        <f>-SIN(RADIANS(J142))</f>
        <v/>
      </c>
      <c r="V142" s="69">
        <f>-SIN(RADIANS(K142))*COS(RADIANS(L142))+COS(RADIANS(K142))*SIN(RADIANS(J142))*SIN(RADIANS(L142))</f>
        <v/>
      </c>
      <c r="W142" s="69">
        <f>SIN(RADIANS(K142))*SIN(RADIANS(L142))+COS(RADIANS(K142))*SIN(RADIANS(J142))*COS(RADIANS(L142))</f>
        <v/>
      </c>
      <c r="X142" s="69">
        <f>COS(RADIANS(K142))*COS(RADIANS(J142))</f>
        <v/>
      </c>
      <c r="Y142" s="69">
        <f>P142*G142</f>
        <v/>
      </c>
      <c r="Z142" s="69">
        <f>Q142*H142</f>
        <v/>
      </c>
      <c r="AA142" s="69">
        <f>R142*I142</f>
        <v/>
      </c>
      <c r="AB142" s="69">
        <f>M142</f>
        <v/>
      </c>
      <c r="AC142" s="69">
        <f>S142*G142</f>
        <v/>
      </c>
      <c r="AD142" s="69">
        <f>T142*H142</f>
        <v/>
      </c>
      <c r="AE142" s="69">
        <f>U142*I142</f>
        <v/>
      </c>
      <c r="AF142" s="69">
        <f>N142</f>
        <v/>
      </c>
      <c r="AG142" s="69">
        <f>V142*G142</f>
        <v/>
      </c>
      <c r="AH142" s="69">
        <f>W142*H142</f>
        <v/>
      </c>
      <c r="AI142" s="69">
        <f>X142*I142</f>
        <v/>
      </c>
      <c r="AJ142" s="69">
        <f>O142</f>
        <v/>
      </c>
      <c r="AK142" s="70" t="n">
        <v>0.100000001</v>
      </c>
      <c r="AL142" s="70" t="n">
        <v>0</v>
      </c>
      <c r="AM142" s="70" t="n">
        <v>0</v>
      </c>
      <c r="AN142" s="70" t="n">
        <v>8.62582302</v>
      </c>
      <c r="AO142" s="70" t="n">
        <v>0</v>
      </c>
      <c r="AP142" s="70" t="n">
        <v>-4.37113901e-09</v>
      </c>
      <c r="AQ142" s="70" t="n">
        <v>-1.54999995</v>
      </c>
      <c r="AR142" s="70" t="n">
        <v>0.470878839</v>
      </c>
      <c r="AS142" s="70" t="n">
        <v>0</v>
      </c>
      <c r="AT142" s="70" t="n">
        <v>0.100000001</v>
      </c>
      <c r="AU142" s="70" t="n">
        <v>-6.77526515e-08</v>
      </c>
      <c r="AV142" s="70" t="n">
        <v>-16.929121</v>
      </c>
      <c r="AW142" s="71">
        <f>MAX(ABS(Y142-AK142),ABS(Z142-AL142),ABS(AA142-AM142),ABS(AB142-AN142),ABS(AC142-AO142),ABS(AD142-AP142),ABS(AE142-AQ142),ABS(AF142-AR142),ABS(AG142-AS142),ABS(AH142-AT142),ABS(AI142-AU142),ABS(AJ142-AV142))</f>
        <v/>
      </c>
    </row>
    <row r="143">
      <c r="A143" s="67" t="inlineStr">
        <is>
          <t>M138</t>
        </is>
      </c>
      <c r="B143" s="52" t="inlineStr">
        <is>
          <t>ENV-14</t>
        </is>
      </c>
      <c r="C143" s="52" t="inlineStr">
        <is>
          <t>Environment</t>
        </is>
      </c>
      <c r="D143" s="52" t="inlineStr">
        <is>
          <t>Fence post</t>
        </is>
      </c>
      <c r="E143" s="58" t="inlineStr">
        <is>
          <t>Cylinder</t>
        </is>
      </c>
      <c r="F143" s="52" t="inlineStr">
        <is>
          <t>ENV-01</t>
        </is>
      </c>
      <c r="G143" s="68" t="n">
        <v>0.100000001</v>
      </c>
      <c r="H143" s="68" t="n">
        <v>0.100000001</v>
      </c>
      <c r="I143" s="68" t="n">
        <v>1.54999995</v>
      </c>
      <c r="J143" s="68" t="n">
        <v>90</v>
      </c>
      <c r="K143" s="68" t="n">
        <v>0</v>
      </c>
      <c r="L143" s="68" t="n">
        <v>0</v>
      </c>
      <c r="M143" s="68" t="n">
        <v>13.4350271</v>
      </c>
      <c r="N143" s="68" t="n">
        <v>0.505350053</v>
      </c>
      <c r="O143" s="68" t="n">
        <v>-13.4350309</v>
      </c>
      <c r="P143" s="69">
        <f>COS(RADIANS(K143))*COS(RADIANS(L143))+SIN(RADIANS(K143))*SIN(RADIANS(J143))*SIN(RADIANS(L143))</f>
        <v/>
      </c>
      <c r="Q143" s="69">
        <f>-COS(RADIANS(K143))*SIN(RADIANS(L143))+SIN(RADIANS(K143))*SIN(RADIANS(J143))*COS(RADIANS(L143))</f>
        <v/>
      </c>
      <c r="R143" s="69">
        <f>SIN(RADIANS(K143))*COS(RADIANS(J143))</f>
        <v/>
      </c>
      <c r="S143" s="69">
        <f>COS(RADIANS(J143))*SIN(RADIANS(L143))</f>
        <v/>
      </c>
      <c r="T143" s="69">
        <f>COS(RADIANS(J143))*COS(RADIANS(L143))</f>
        <v/>
      </c>
      <c r="U143" s="69">
        <f>-SIN(RADIANS(J143))</f>
        <v/>
      </c>
      <c r="V143" s="69">
        <f>-SIN(RADIANS(K143))*COS(RADIANS(L143))+COS(RADIANS(K143))*SIN(RADIANS(J143))*SIN(RADIANS(L143))</f>
        <v/>
      </c>
      <c r="W143" s="69">
        <f>SIN(RADIANS(K143))*SIN(RADIANS(L143))+COS(RADIANS(K143))*SIN(RADIANS(J143))*COS(RADIANS(L143))</f>
        <v/>
      </c>
      <c r="X143" s="69">
        <f>COS(RADIANS(K143))*COS(RADIANS(J143))</f>
        <v/>
      </c>
      <c r="Y143" s="69">
        <f>P143*G143</f>
        <v/>
      </c>
      <c r="Z143" s="69">
        <f>Q143*H143</f>
        <v/>
      </c>
      <c r="AA143" s="69">
        <f>R143*I143</f>
        <v/>
      </c>
      <c r="AB143" s="69">
        <f>M143</f>
        <v/>
      </c>
      <c r="AC143" s="69">
        <f>S143*G143</f>
        <v/>
      </c>
      <c r="AD143" s="69">
        <f>T143*H143</f>
        <v/>
      </c>
      <c r="AE143" s="69">
        <f>U143*I143</f>
        <v/>
      </c>
      <c r="AF143" s="69">
        <f>N143</f>
        <v/>
      </c>
      <c r="AG143" s="69">
        <f>V143*G143</f>
        <v/>
      </c>
      <c r="AH143" s="69">
        <f>W143*H143</f>
        <v/>
      </c>
      <c r="AI143" s="69">
        <f>X143*I143</f>
        <v/>
      </c>
      <c r="AJ143" s="69">
        <f>O143</f>
        <v/>
      </c>
      <c r="AK143" s="70" t="n">
        <v>0.100000001</v>
      </c>
      <c r="AL143" s="70" t="n">
        <v>0</v>
      </c>
      <c r="AM143" s="70" t="n">
        <v>0</v>
      </c>
      <c r="AN143" s="70" t="n">
        <v>13.4350271</v>
      </c>
      <c r="AO143" s="70" t="n">
        <v>0</v>
      </c>
      <c r="AP143" s="70" t="n">
        <v>-4.37113901e-09</v>
      </c>
      <c r="AQ143" s="70" t="n">
        <v>-1.54999995</v>
      </c>
      <c r="AR143" s="70" t="n">
        <v>0.505350053</v>
      </c>
      <c r="AS143" s="70" t="n">
        <v>0</v>
      </c>
      <c r="AT143" s="70" t="n">
        <v>0.100000001</v>
      </c>
      <c r="AU143" s="70" t="n">
        <v>-6.77526515e-08</v>
      </c>
      <c r="AV143" s="70" t="n">
        <v>-13.4350309</v>
      </c>
      <c r="AW143" s="71">
        <f>MAX(ABS(Y143-AK143),ABS(Z143-AL143),ABS(AA143-AM143),ABS(AB143-AN143),ABS(AC143-AO143),ABS(AD143-AP143),ABS(AE143-AQ143),ABS(AF143-AR143),ABS(AG143-AS143),ABS(AH143-AT143),ABS(AI143-AU143),ABS(AJ143-AV143))</f>
        <v/>
      </c>
    </row>
    <row r="144">
      <c r="A144" s="67" t="inlineStr">
        <is>
          <t>M139</t>
        </is>
      </c>
      <c r="B144" s="52" t="inlineStr">
        <is>
          <t>ENV-15</t>
        </is>
      </c>
      <c r="C144" s="52" t="inlineStr">
        <is>
          <t>Environment</t>
        </is>
      </c>
      <c r="D144" s="52" t="inlineStr">
        <is>
          <t>Fence post</t>
        </is>
      </c>
      <c r="E144" s="58" t="inlineStr">
        <is>
          <t>Cylinder</t>
        </is>
      </c>
      <c r="F144" s="52" t="inlineStr">
        <is>
          <t>ENV-01</t>
        </is>
      </c>
      <c r="G144" s="68" t="n">
        <v>0.100000001</v>
      </c>
      <c r="H144" s="68" t="n">
        <v>0.100000001</v>
      </c>
      <c r="I144" s="68" t="n">
        <v>1.54999995</v>
      </c>
      <c r="J144" s="68" t="n">
        <v>90</v>
      </c>
      <c r="K144" s="68" t="n">
        <v>0</v>
      </c>
      <c r="L144" s="68" t="n">
        <v>0</v>
      </c>
      <c r="M144" s="68" t="n">
        <v>16.9291248</v>
      </c>
      <c r="N144" s="68" t="n">
        <v>0.279559553</v>
      </c>
      <c r="O144" s="68" t="n">
        <v>-8.62582016</v>
      </c>
      <c r="P144" s="69">
        <f>COS(RADIANS(K144))*COS(RADIANS(L144))+SIN(RADIANS(K144))*SIN(RADIANS(J144))*SIN(RADIANS(L144))</f>
        <v/>
      </c>
      <c r="Q144" s="69">
        <f>-COS(RADIANS(K144))*SIN(RADIANS(L144))+SIN(RADIANS(K144))*SIN(RADIANS(J144))*COS(RADIANS(L144))</f>
        <v/>
      </c>
      <c r="R144" s="69">
        <f>SIN(RADIANS(K144))*COS(RADIANS(J144))</f>
        <v/>
      </c>
      <c r="S144" s="69">
        <f>COS(RADIANS(J144))*SIN(RADIANS(L144))</f>
        <v/>
      </c>
      <c r="T144" s="69">
        <f>COS(RADIANS(J144))*COS(RADIANS(L144))</f>
        <v/>
      </c>
      <c r="U144" s="69">
        <f>-SIN(RADIANS(J144))</f>
        <v/>
      </c>
      <c r="V144" s="69">
        <f>-SIN(RADIANS(K144))*COS(RADIANS(L144))+COS(RADIANS(K144))*SIN(RADIANS(J144))*SIN(RADIANS(L144))</f>
        <v/>
      </c>
      <c r="W144" s="69">
        <f>SIN(RADIANS(K144))*SIN(RADIANS(L144))+COS(RADIANS(K144))*SIN(RADIANS(J144))*COS(RADIANS(L144))</f>
        <v/>
      </c>
      <c r="X144" s="69">
        <f>COS(RADIANS(K144))*COS(RADIANS(J144))</f>
        <v/>
      </c>
      <c r="Y144" s="69">
        <f>P144*G144</f>
        <v/>
      </c>
      <c r="Z144" s="69">
        <f>Q144*H144</f>
        <v/>
      </c>
      <c r="AA144" s="69">
        <f>R144*I144</f>
        <v/>
      </c>
      <c r="AB144" s="69">
        <f>M144</f>
        <v/>
      </c>
      <c r="AC144" s="69">
        <f>S144*G144</f>
        <v/>
      </c>
      <c r="AD144" s="69">
        <f>T144*H144</f>
        <v/>
      </c>
      <c r="AE144" s="69">
        <f>U144*I144</f>
        <v/>
      </c>
      <c r="AF144" s="69">
        <f>N144</f>
        <v/>
      </c>
      <c r="AG144" s="69">
        <f>V144*G144</f>
        <v/>
      </c>
      <c r="AH144" s="69">
        <f>W144*H144</f>
        <v/>
      </c>
      <c r="AI144" s="69">
        <f>X144*I144</f>
        <v/>
      </c>
      <c r="AJ144" s="69">
        <f>O144</f>
        <v/>
      </c>
      <c r="AK144" s="70" t="n">
        <v>0.100000001</v>
      </c>
      <c r="AL144" s="70" t="n">
        <v>0</v>
      </c>
      <c r="AM144" s="70" t="n">
        <v>0</v>
      </c>
      <c r="AN144" s="70" t="n">
        <v>16.9291248</v>
      </c>
      <c r="AO144" s="70" t="n">
        <v>0</v>
      </c>
      <c r="AP144" s="70" t="n">
        <v>-4.37113901e-09</v>
      </c>
      <c r="AQ144" s="70" t="n">
        <v>-1.54999995</v>
      </c>
      <c r="AR144" s="70" t="n">
        <v>0.279559553</v>
      </c>
      <c r="AS144" s="70" t="n">
        <v>0</v>
      </c>
      <c r="AT144" s="70" t="n">
        <v>0.100000001</v>
      </c>
      <c r="AU144" s="70" t="n">
        <v>-6.77526515e-08</v>
      </c>
      <c r="AV144" s="70" t="n">
        <v>-8.62582016</v>
      </c>
      <c r="AW144" s="71">
        <f>MAX(ABS(Y144-AK144),ABS(Z144-AL144),ABS(AA144-AM144),ABS(AB144-AN144),ABS(AC144-AO144),ABS(AD144-AP144),ABS(AE144-AQ144),ABS(AF144-AR144),ABS(AG144-AS144),ABS(AH144-AT144),ABS(AI144-AU144),ABS(AJ144-AV144))</f>
        <v/>
      </c>
    </row>
    <row r="145">
      <c r="A145" s="67" t="inlineStr">
        <is>
          <t>M140</t>
        </is>
      </c>
      <c r="B145" s="52" t="inlineStr">
        <is>
          <t>ENV-16</t>
        </is>
      </c>
      <c r="C145" s="52" t="inlineStr">
        <is>
          <t>Environment</t>
        </is>
      </c>
      <c r="D145" s="52" t="inlineStr">
        <is>
          <t>Fence post</t>
        </is>
      </c>
      <c r="E145" s="58" t="inlineStr">
        <is>
          <t>Cylinder</t>
        </is>
      </c>
      <c r="F145" s="52" t="inlineStr">
        <is>
          <t>ENV-01</t>
        </is>
      </c>
      <c r="G145" s="68" t="n">
        <v>0.100000001</v>
      </c>
      <c r="H145" s="68" t="n">
        <v>0.100000001</v>
      </c>
      <c r="I145" s="68" t="n">
        <v>1.54999995</v>
      </c>
      <c r="J145" s="68" t="n">
        <v>90</v>
      </c>
      <c r="K145" s="68" t="n">
        <v>0</v>
      </c>
      <c r="L145" s="68" t="n">
        <v>0</v>
      </c>
      <c r="M145" s="68" t="n">
        <v>18.7660809</v>
      </c>
      <c r="N145" s="68" t="n">
        <v>0.474525124</v>
      </c>
      <c r="O145" s="68" t="n">
        <v>-2.97224379</v>
      </c>
      <c r="P145" s="69">
        <f>COS(RADIANS(K145))*COS(RADIANS(L145))+SIN(RADIANS(K145))*SIN(RADIANS(J145))*SIN(RADIANS(L145))</f>
        <v/>
      </c>
      <c r="Q145" s="69">
        <f>-COS(RADIANS(K145))*SIN(RADIANS(L145))+SIN(RADIANS(K145))*SIN(RADIANS(J145))*COS(RADIANS(L145))</f>
        <v/>
      </c>
      <c r="R145" s="69">
        <f>SIN(RADIANS(K145))*COS(RADIANS(J145))</f>
        <v/>
      </c>
      <c r="S145" s="69">
        <f>COS(RADIANS(J145))*SIN(RADIANS(L145))</f>
        <v/>
      </c>
      <c r="T145" s="69">
        <f>COS(RADIANS(J145))*COS(RADIANS(L145))</f>
        <v/>
      </c>
      <c r="U145" s="69">
        <f>-SIN(RADIANS(J145))</f>
        <v/>
      </c>
      <c r="V145" s="69">
        <f>-SIN(RADIANS(K145))*COS(RADIANS(L145))+COS(RADIANS(K145))*SIN(RADIANS(J145))*SIN(RADIANS(L145))</f>
        <v/>
      </c>
      <c r="W145" s="69">
        <f>SIN(RADIANS(K145))*SIN(RADIANS(L145))+COS(RADIANS(K145))*SIN(RADIANS(J145))*COS(RADIANS(L145))</f>
        <v/>
      </c>
      <c r="X145" s="69">
        <f>COS(RADIANS(K145))*COS(RADIANS(J145))</f>
        <v/>
      </c>
      <c r="Y145" s="69">
        <f>P145*G145</f>
        <v/>
      </c>
      <c r="Z145" s="69">
        <f>Q145*H145</f>
        <v/>
      </c>
      <c r="AA145" s="69">
        <f>R145*I145</f>
        <v/>
      </c>
      <c r="AB145" s="69">
        <f>M145</f>
        <v/>
      </c>
      <c r="AC145" s="69">
        <f>S145*G145</f>
        <v/>
      </c>
      <c r="AD145" s="69">
        <f>T145*H145</f>
        <v/>
      </c>
      <c r="AE145" s="69">
        <f>U145*I145</f>
        <v/>
      </c>
      <c r="AF145" s="69">
        <f>N145</f>
        <v/>
      </c>
      <c r="AG145" s="69">
        <f>V145*G145</f>
        <v/>
      </c>
      <c r="AH145" s="69">
        <f>W145*H145</f>
        <v/>
      </c>
      <c r="AI145" s="69">
        <f>X145*I145</f>
        <v/>
      </c>
      <c r="AJ145" s="69">
        <f>O145</f>
        <v/>
      </c>
      <c r="AK145" s="70" t="n">
        <v>0.100000001</v>
      </c>
      <c r="AL145" s="70" t="n">
        <v>0</v>
      </c>
      <c r="AM145" s="70" t="n">
        <v>0</v>
      </c>
      <c r="AN145" s="70" t="n">
        <v>18.7660809</v>
      </c>
      <c r="AO145" s="70" t="n">
        <v>0</v>
      </c>
      <c r="AP145" s="70" t="n">
        <v>-4.37113901e-09</v>
      </c>
      <c r="AQ145" s="70" t="n">
        <v>-1.54999995</v>
      </c>
      <c r="AR145" s="70" t="n">
        <v>0.474525124</v>
      </c>
      <c r="AS145" s="70" t="n">
        <v>0</v>
      </c>
      <c r="AT145" s="70" t="n">
        <v>0.100000001</v>
      </c>
      <c r="AU145" s="70" t="n">
        <v>-6.77526515e-08</v>
      </c>
      <c r="AV145" s="70" t="n">
        <v>-2.97224379</v>
      </c>
      <c r="AW145" s="71">
        <f>MAX(ABS(Y145-AK145),ABS(Z145-AL145),ABS(AA145-AM145),ABS(AB145-AN145),ABS(AC145-AO145),ABS(AD145-AP145),ABS(AE145-AQ145),ABS(AF145-AR145),ABS(AG145-AS145),ABS(AH145-AT145),ABS(AI145-AU145),ABS(AJ145-AV145))</f>
        <v/>
      </c>
    </row>
    <row r="146">
      <c r="A146" s="67" t="inlineStr">
        <is>
          <t>M141</t>
        </is>
      </c>
      <c r="B146" s="52" t="inlineStr">
        <is>
          <t>ENV-17</t>
        </is>
      </c>
      <c r="C146" s="52" t="inlineStr">
        <is>
          <t>Environment</t>
        </is>
      </c>
      <c r="D146" s="52" t="inlineStr">
        <is>
          <t>Fence post</t>
        </is>
      </c>
      <c r="E146" s="58" t="inlineStr">
        <is>
          <t>Cylinder</t>
        </is>
      </c>
      <c r="F146" s="52" t="inlineStr">
        <is>
          <t>ENV-01</t>
        </is>
      </c>
      <c r="G146" s="68" t="n">
        <v>0.100000001</v>
      </c>
      <c r="H146" s="68" t="n">
        <v>0.100000001</v>
      </c>
      <c r="I146" s="68" t="n">
        <v>1.54999995</v>
      </c>
      <c r="J146" s="68" t="n">
        <v>90</v>
      </c>
      <c r="K146" s="68" t="n">
        <v>0</v>
      </c>
      <c r="L146" s="68" t="n">
        <v>0</v>
      </c>
      <c r="M146" s="68" t="n">
        <v>18.7660789</v>
      </c>
      <c r="N146" s="68" t="n">
        <v>0.414780915</v>
      </c>
      <c r="O146" s="68" t="n">
        <v>2.97225022</v>
      </c>
      <c r="P146" s="69">
        <f>COS(RADIANS(K146))*COS(RADIANS(L146))+SIN(RADIANS(K146))*SIN(RADIANS(J146))*SIN(RADIANS(L146))</f>
        <v/>
      </c>
      <c r="Q146" s="69">
        <f>-COS(RADIANS(K146))*SIN(RADIANS(L146))+SIN(RADIANS(K146))*SIN(RADIANS(J146))*COS(RADIANS(L146))</f>
        <v/>
      </c>
      <c r="R146" s="69">
        <f>SIN(RADIANS(K146))*COS(RADIANS(J146))</f>
        <v/>
      </c>
      <c r="S146" s="69">
        <f>COS(RADIANS(J146))*SIN(RADIANS(L146))</f>
        <v/>
      </c>
      <c r="T146" s="69">
        <f>COS(RADIANS(J146))*COS(RADIANS(L146))</f>
        <v/>
      </c>
      <c r="U146" s="69">
        <f>-SIN(RADIANS(J146))</f>
        <v/>
      </c>
      <c r="V146" s="69">
        <f>-SIN(RADIANS(K146))*COS(RADIANS(L146))+COS(RADIANS(K146))*SIN(RADIANS(J146))*SIN(RADIANS(L146))</f>
        <v/>
      </c>
      <c r="W146" s="69">
        <f>SIN(RADIANS(K146))*SIN(RADIANS(L146))+COS(RADIANS(K146))*SIN(RADIANS(J146))*COS(RADIANS(L146))</f>
        <v/>
      </c>
      <c r="X146" s="69">
        <f>COS(RADIANS(K146))*COS(RADIANS(J146))</f>
        <v/>
      </c>
      <c r="Y146" s="69">
        <f>P146*G146</f>
        <v/>
      </c>
      <c r="Z146" s="69">
        <f>Q146*H146</f>
        <v/>
      </c>
      <c r="AA146" s="69">
        <f>R146*I146</f>
        <v/>
      </c>
      <c r="AB146" s="69">
        <f>M146</f>
        <v/>
      </c>
      <c r="AC146" s="69">
        <f>S146*G146</f>
        <v/>
      </c>
      <c r="AD146" s="69">
        <f>T146*H146</f>
        <v/>
      </c>
      <c r="AE146" s="69">
        <f>U146*I146</f>
        <v/>
      </c>
      <c r="AF146" s="69">
        <f>N146</f>
        <v/>
      </c>
      <c r="AG146" s="69">
        <f>V146*G146</f>
        <v/>
      </c>
      <c r="AH146" s="69">
        <f>W146*H146</f>
        <v/>
      </c>
      <c r="AI146" s="69">
        <f>X146*I146</f>
        <v/>
      </c>
      <c r="AJ146" s="69">
        <f>O146</f>
        <v/>
      </c>
      <c r="AK146" s="70" t="n">
        <v>0.100000001</v>
      </c>
      <c r="AL146" s="70" t="n">
        <v>0</v>
      </c>
      <c r="AM146" s="70" t="n">
        <v>0</v>
      </c>
      <c r="AN146" s="70" t="n">
        <v>18.7660789</v>
      </c>
      <c r="AO146" s="70" t="n">
        <v>0</v>
      </c>
      <c r="AP146" s="70" t="n">
        <v>-4.37113901e-09</v>
      </c>
      <c r="AQ146" s="70" t="n">
        <v>-1.54999995</v>
      </c>
      <c r="AR146" s="70" t="n">
        <v>0.414780915</v>
      </c>
      <c r="AS146" s="70" t="n">
        <v>0</v>
      </c>
      <c r="AT146" s="70" t="n">
        <v>0.100000001</v>
      </c>
      <c r="AU146" s="70" t="n">
        <v>-6.77526515e-08</v>
      </c>
      <c r="AV146" s="70" t="n">
        <v>2.97225022</v>
      </c>
      <c r="AW146" s="71">
        <f>MAX(ABS(Y146-AK146),ABS(Z146-AL146),ABS(AA146-AM146),ABS(AB146-AN146),ABS(AC146-AO146),ABS(AD146-AP146),ABS(AE146-AQ146),ABS(AF146-AR146),ABS(AG146-AS146),ABS(AH146-AT146),ABS(AI146-AU146),ABS(AJ146-AV146))</f>
        <v/>
      </c>
    </row>
    <row r="147">
      <c r="A147" s="67" t="inlineStr">
        <is>
          <t>M142</t>
        </is>
      </c>
      <c r="B147" s="52" t="inlineStr">
        <is>
          <t>ENV-18</t>
        </is>
      </c>
      <c r="C147" s="52" t="inlineStr">
        <is>
          <t>Environment</t>
        </is>
      </c>
      <c r="D147" s="52" t="inlineStr">
        <is>
          <t>Fence post</t>
        </is>
      </c>
      <c r="E147" s="58" t="inlineStr">
        <is>
          <t>Cylinder</t>
        </is>
      </c>
      <c r="F147" s="52" t="inlineStr">
        <is>
          <t>ENV-01</t>
        </is>
      </c>
      <c r="G147" s="68" t="n">
        <v>0.100000001</v>
      </c>
      <c r="H147" s="68" t="n">
        <v>0.100000001</v>
      </c>
      <c r="I147" s="68" t="n">
        <v>1.54999995</v>
      </c>
      <c r="J147" s="68" t="n">
        <v>90</v>
      </c>
      <c r="K147" s="68" t="n">
        <v>0</v>
      </c>
      <c r="L147" s="68" t="n">
        <v>0</v>
      </c>
      <c r="M147" s="68" t="n">
        <v>16.929121</v>
      </c>
      <c r="N147" s="68" t="n">
        <v>0.445598543</v>
      </c>
      <c r="O147" s="68" t="n">
        <v>8.625825880000001</v>
      </c>
      <c r="P147" s="69">
        <f>COS(RADIANS(K147))*COS(RADIANS(L147))+SIN(RADIANS(K147))*SIN(RADIANS(J147))*SIN(RADIANS(L147))</f>
        <v/>
      </c>
      <c r="Q147" s="69">
        <f>-COS(RADIANS(K147))*SIN(RADIANS(L147))+SIN(RADIANS(K147))*SIN(RADIANS(J147))*COS(RADIANS(L147))</f>
        <v/>
      </c>
      <c r="R147" s="69">
        <f>SIN(RADIANS(K147))*COS(RADIANS(J147))</f>
        <v/>
      </c>
      <c r="S147" s="69">
        <f>COS(RADIANS(J147))*SIN(RADIANS(L147))</f>
        <v/>
      </c>
      <c r="T147" s="69">
        <f>COS(RADIANS(J147))*COS(RADIANS(L147))</f>
        <v/>
      </c>
      <c r="U147" s="69">
        <f>-SIN(RADIANS(J147))</f>
        <v/>
      </c>
      <c r="V147" s="69">
        <f>-SIN(RADIANS(K147))*COS(RADIANS(L147))+COS(RADIANS(K147))*SIN(RADIANS(J147))*SIN(RADIANS(L147))</f>
        <v/>
      </c>
      <c r="W147" s="69">
        <f>SIN(RADIANS(K147))*SIN(RADIANS(L147))+COS(RADIANS(K147))*SIN(RADIANS(J147))*COS(RADIANS(L147))</f>
        <v/>
      </c>
      <c r="X147" s="69">
        <f>COS(RADIANS(K147))*COS(RADIANS(J147))</f>
        <v/>
      </c>
      <c r="Y147" s="69">
        <f>P147*G147</f>
        <v/>
      </c>
      <c r="Z147" s="69">
        <f>Q147*H147</f>
        <v/>
      </c>
      <c r="AA147" s="69">
        <f>R147*I147</f>
        <v/>
      </c>
      <c r="AB147" s="69">
        <f>M147</f>
        <v/>
      </c>
      <c r="AC147" s="69">
        <f>S147*G147</f>
        <v/>
      </c>
      <c r="AD147" s="69">
        <f>T147*H147</f>
        <v/>
      </c>
      <c r="AE147" s="69">
        <f>U147*I147</f>
        <v/>
      </c>
      <c r="AF147" s="69">
        <f>N147</f>
        <v/>
      </c>
      <c r="AG147" s="69">
        <f>V147*G147</f>
        <v/>
      </c>
      <c r="AH147" s="69">
        <f>W147*H147</f>
        <v/>
      </c>
      <c r="AI147" s="69">
        <f>X147*I147</f>
        <v/>
      </c>
      <c r="AJ147" s="69">
        <f>O147</f>
        <v/>
      </c>
      <c r="AK147" s="70" t="n">
        <v>0.100000001</v>
      </c>
      <c r="AL147" s="70" t="n">
        <v>0</v>
      </c>
      <c r="AM147" s="70" t="n">
        <v>0</v>
      </c>
      <c r="AN147" s="70" t="n">
        <v>16.929121</v>
      </c>
      <c r="AO147" s="70" t="n">
        <v>0</v>
      </c>
      <c r="AP147" s="70" t="n">
        <v>-4.37113901e-09</v>
      </c>
      <c r="AQ147" s="70" t="n">
        <v>-1.54999995</v>
      </c>
      <c r="AR147" s="70" t="n">
        <v>0.445598543</v>
      </c>
      <c r="AS147" s="70" t="n">
        <v>0</v>
      </c>
      <c r="AT147" s="70" t="n">
        <v>0.100000001</v>
      </c>
      <c r="AU147" s="70" t="n">
        <v>-6.77526515e-08</v>
      </c>
      <c r="AV147" s="70" t="n">
        <v>8.625825880000001</v>
      </c>
      <c r="AW147" s="71">
        <f>MAX(ABS(Y147-AK147),ABS(Z147-AL147),ABS(AA147-AM147),ABS(AB147-AN147),ABS(AC147-AO147),ABS(AD147-AP147),ABS(AE147-AQ147),ABS(AF147-AR147),ABS(AG147-AS147),ABS(AH147-AT147),ABS(AI147-AU147),ABS(AJ147-AV147))</f>
        <v/>
      </c>
    </row>
    <row r="148">
      <c r="A148" s="67" t="inlineStr">
        <is>
          <t>M143</t>
        </is>
      </c>
      <c r="B148" s="52" t="inlineStr">
        <is>
          <t>ENV-19</t>
        </is>
      </c>
      <c r="C148" s="52" t="inlineStr">
        <is>
          <t>Environment</t>
        </is>
      </c>
      <c r="D148" s="52" t="inlineStr">
        <is>
          <t>Fence post</t>
        </is>
      </c>
      <c r="E148" s="58" t="inlineStr">
        <is>
          <t>Cylinder</t>
        </is>
      </c>
      <c r="F148" s="52" t="inlineStr">
        <is>
          <t>ENV-01</t>
        </is>
      </c>
      <c r="G148" s="68" t="n">
        <v>0.100000001</v>
      </c>
      <c r="H148" s="68" t="n">
        <v>0.100000001</v>
      </c>
      <c r="I148" s="68" t="n">
        <v>1.54999995</v>
      </c>
      <c r="J148" s="68" t="n">
        <v>90</v>
      </c>
      <c r="K148" s="68" t="n">
        <v>0</v>
      </c>
      <c r="L148" s="68" t="n">
        <v>0</v>
      </c>
      <c r="M148" s="68" t="n">
        <v>13.4350214</v>
      </c>
      <c r="N148" s="68" t="n">
        <v>0.506196082</v>
      </c>
      <c r="O148" s="68" t="n">
        <v>13.4350357</v>
      </c>
      <c r="P148" s="69">
        <f>COS(RADIANS(K148))*COS(RADIANS(L148))+SIN(RADIANS(K148))*SIN(RADIANS(J148))*SIN(RADIANS(L148))</f>
        <v/>
      </c>
      <c r="Q148" s="69">
        <f>-COS(RADIANS(K148))*SIN(RADIANS(L148))+SIN(RADIANS(K148))*SIN(RADIANS(J148))*COS(RADIANS(L148))</f>
        <v/>
      </c>
      <c r="R148" s="69">
        <f>SIN(RADIANS(K148))*COS(RADIANS(J148))</f>
        <v/>
      </c>
      <c r="S148" s="69">
        <f>COS(RADIANS(J148))*SIN(RADIANS(L148))</f>
        <v/>
      </c>
      <c r="T148" s="69">
        <f>COS(RADIANS(J148))*COS(RADIANS(L148))</f>
        <v/>
      </c>
      <c r="U148" s="69">
        <f>-SIN(RADIANS(J148))</f>
        <v/>
      </c>
      <c r="V148" s="69">
        <f>-SIN(RADIANS(K148))*COS(RADIANS(L148))+COS(RADIANS(K148))*SIN(RADIANS(J148))*SIN(RADIANS(L148))</f>
        <v/>
      </c>
      <c r="W148" s="69">
        <f>SIN(RADIANS(K148))*SIN(RADIANS(L148))+COS(RADIANS(K148))*SIN(RADIANS(J148))*COS(RADIANS(L148))</f>
        <v/>
      </c>
      <c r="X148" s="69">
        <f>COS(RADIANS(K148))*COS(RADIANS(J148))</f>
        <v/>
      </c>
      <c r="Y148" s="69">
        <f>P148*G148</f>
        <v/>
      </c>
      <c r="Z148" s="69">
        <f>Q148*H148</f>
        <v/>
      </c>
      <c r="AA148" s="69">
        <f>R148*I148</f>
        <v/>
      </c>
      <c r="AB148" s="69">
        <f>M148</f>
        <v/>
      </c>
      <c r="AC148" s="69">
        <f>S148*G148</f>
        <v/>
      </c>
      <c r="AD148" s="69">
        <f>T148*H148</f>
        <v/>
      </c>
      <c r="AE148" s="69">
        <f>U148*I148</f>
        <v/>
      </c>
      <c r="AF148" s="69">
        <f>N148</f>
        <v/>
      </c>
      <c r="AG148" s="69">
        <f>V148*G148</f>
        <v/>
      </c>
      <c r="AH148" s="69">
        <f>W148*H148</f>
        <v/>
      </c>
      <c r="AI148" s="69">
        <f>X148*I148</f>
        <v/>
      </c>
      <c r="AJ148" s="69">
        <f>O148</f>
        <v/>
      </c>
      <c r="AK148" s="70" t="n">
        <v>0.100000001</v>
      </c>
      <c r="AL148" s="70" t="n">
        <v>0</v>
      </c>
      <c r="AM148" s="70" t="n">
        <v>0</v>
      </c>
      <c r="AN148" s="70" t="n">
        <v>13.4350214</v>
      </c>
      <c r="AO148" s="70" t="n">
        <v>0</v>
      </c>
      <c r="AP148" s="70" t="n">
        <v>-4.37113901e-09</v>
      </c>
      <c r="AQ148" s="70" t="n">
        <v>-1.54999995</v>
      </c>
      <c r="AR148" s="70" t="n">
        <v>0.506196082</v>
      </c>
      <c r="AS148" s="70" t="n">
        <v>0</v>
      </c>
      <c r="AT148" s="70" t="n">
        <v>0.100000001</v>
      </c>
      <c r="AU148" s="70" t="n">
        <v>-6.77526515e-08</v>
      </c>
      <c r="AV148" s="70" t="n">
        <v>13.4350357</v>
      </c>
      <c r="AW148" s="71">
        <f>MAX(ABS(Y148-AK148),ABS(Z148-AL148),ABS(AA148-AM148),ABS(AB148-AN148),ABS(AC148-AO148),ABS(AD148-AP148),ABS(AE148-AQ148),ABS(AF148-AR148),ABS(AG148-AS148),ABS(AH148-AT148),ABS(AI148-AU148),ABS(AJ148-AV148))</f>
        <v/>
      </c>
    </row>
    <row r="149">
      <c r="A149" s="67" t="inlineStr">
        <is>
          <t>M144</t>
        </is>
      </c>
      <c r="B149" s="52" t="inlineStr">
        <is>
          <t>ENV-20</t>
        </is>
      </c>
      <c r="C149" s="52" t="inlineStr">
        <is>
          <t>Environment</t>
        </is>
      </c>
      <c r="D149" s="52" t="inlineStr">
        <is>
          <t>Fence post</t>
        </is>
      </c>
      <c r="E149" s="58" t="inlineStr">
        <is>
          <t>Cylinder</t>
        </is>
      </c>
      <c r="F149" s="52" t="inlineStr">
        <is>
          <t>ENV-01</t>
        </is>
      </c>
      <c r="G149" s="68" t="n">
        <v>0.100000001</v>
      </c>
      <c r="H149" s="68" t="n">
        <v>0.100000001</v>
      </c>
      <c r="I149" s="68" t="n">
        <v>1.54999995</v>
      </c>
      <c r="J149" s="68" t="n">
        <v>90</v>
      </c>
      <c r="K149" s="68" t="n">
        <v>0</v>
      </c>
      <c r="L149" s="68" t="n">
        <v>0</v>
      </c>
      <c r="M149" s="68" t="n">
        <v>8.6258173</v>
      </c>
      <c r="N149" s="68" t="n">
        <v>0.425250441</v>
      </c>
      <c r="O149" s="68" t="n">
        <v>16.9291248</v>
      </c>
      <c r="P149" s="69">
        <f>COS(RADIANS(K149))*COS(RADIANS(L149))+SIN(RADIANS(K149))*SIN(RADIANS(J149))*SIN(RADIANS(L149))</f>
        <v/>
      </c>
      <c r="Q149" s="69">
        <f>-COS(RADIANS(K149))*SIN(RADIANS(L149))+SIN(RADIANS(K149))*SIN(RADIANS(J149))*COS(RADIANS(L149))</f>
        <v/>
      </c>
      <c r="R149" s="69">
        <f>SIN(RADIANS(K149))*COS(RADIANS(J149))</f>
        <v/>
      </c>
      <c r="S149" s="69">
        <f>COS(RADIANS(J149))*SIN(RADIANS(L149))</f>
        <v/>
      </c>
      <c r="T149" s="69">
        <f>COS(RADIANS(J149))*COS(RADIANS(L149))</f>
        <v/>
      </c>
      <c r="U149" s="69">
        <f>-SIN(RADIANS(J149))</f>
        <v/>
      </c>
      <c r="V149" s="69">
        <f>-SIN(RADIANS(K149))*COS(RADIANS(L149))+COS(RADIANS(K149))*SIN(RADIANS(J149))*SIN(RADIANS(L149))</f>
        <v/>
      </c>
      <c r="W149" s="69">
        <f>SIN(RADIANS(K149))*SIN(RADIANS(L149))+COS(RADIANS(K149))*SIN(RADIANS(J149))*COS(RADIANS(L149))</f>
        <v/>
      </c>
      <c r="X149" s="69">
        <f>COS(RADIANS(K149))*COS(RADIANS(J149))</f>
        <v/>
      </c>
      <c r="Y149" s="69">
        <f>P149*G149</f>
        <v/>
      </c>
      <c r="Z149" s="69">
        <f>Q149*H149</f>
        <v/>
      </c>
      <c r="AA149" s="69">
        <f>R149*I149</f>
        <v/>
      </c>
      <c r="AB149" s="69">
        <f>M149</f>
        <v/>
      </c>
      <c r="AC149" s="69">
        <f>S149*G149</f>
        <v/>
      </c>
      <c r="AD149" s="69">
        <f>T149*H149</f>
        <v/>
      </c>
      <c r="AE149" s="69">
        <f>U149*I149</f>
        <v/>
      </c>
      <c r="AF149" s="69">
        <f>N149</f>
        <v/>
      </c>
      <c r="AG149" s="69">
        <f>V149*G149</f>
        <v/>
      </c>
      <c r="AH149" s="69">
        <f>W149*H149</f>
        <v/>
      </c>
      <c r="AI149" s="69">
        <f>X149*I149</f>
        <v/>
      </c>
      <c r="AJ149" s="69">
        <f>O149</f>
        <v/>
      </c>
      <c r="AK149" s="70" t="n">
        <v>0.100000001</v>
      </c>
      <c r="AL149" s="70" t="n">
        <v>0</v>
      </c>
      <c r="AM149" s="70" t="n">
        <v>0</v>
      </c>
      <c r="AN149" s="70" t="n">
        <v>8.6258173</v>
      </c>
      <c r="AO149" s="70" t="n">
        <v>0</v>
      </c>
      <c r="AP149" s="70" t="n">
        <v>-4.37113901e-09</v>
      </c>
      <c r="AQ149" s="70" t="n">
        <v>-1.54999995</v>
      </c>
      <c r="AR149" s="70" t="n">
        <v>0.425250441</v>
      </c>
      <c r="AS149" s="70" t="n">
        <v>0</v>
      </c>
      <c r="AT149" s="70" t="n">
        <v>0.100000001</v>
      </c>
      <c r="AU149" s="70" t="n">
        <v>-6.77526515e-08</v>
      </c>
      <c r="AV149" s="70" t="n">
        <v>16.9291248</v>
      </c>
      <c r="AW149" s="71">
        <f>MAX(ABS(Y149-AK149),ABS(Z149-AL149),ABS(AA149-AM149),ABS(AB149-AN149),ABS(AC149-AO149),ABS(AD149-AP149),ABS(AE149-AQ149),ABS(AF149-AR149),ABS(AG149-AS149),ABS(AH149-AT149),ABS(AI149-AU149),ABS(AJ149-AV149))</f>
        <v/>
      </c>
    </row>
    <row r="150">
      <c r="A150" s="67" t="inlineStr">
        <is>
          <t>M145</t>
        </is>
      </c>
      <c r="B150" s="52" t="inlineStr">
        <is>
          <t>ENV-21</t>
        </is>
      </c>
      <c r="C150" s="52" t="inlineStr">
        <is>
          <t>Environment</t>
        </is>
      </c>
      <c r="D150" s="52" t="inlineStr">
        <is>
          <t>Gate post</t>
        </is>
      </c>
      <c r="E150" s="58" t="inlineStr">
        <is>
          <t>Cylinder</t>
        </is>
      </c>
      <c r="F150" s="52" t="inlineStr">
        <is>
          <t>ENV-01</t>
        </is>
      </c>
      <c r="G150" s="68" t="n">
        <v>0.180000007</v>
      </c>
      <c r="H150" s="68" t="n">
        <v>0.180000007</v>
      </c>
      <c r="I150" s="68" t="n">
        <v>1.75</v>
      </c>
      <c r="J150" s="68" t="n">
        <v>90</v>
      </c>
      <c r="K150" s="68" t="n">
        <v>0</v>
      </c>
      <c r="L150" s="68" t="n">
        <v>0</v>
      </c>
      <c r="M150" s="68" t="n">
        <v>2.97224975</v>
      </c>
      <c r="N150" s="68" t="n">
        <v>0.512986183</v>
      </c>
      <c r="O150" s="68" t="n">
        <v>18.7660789</v>
      </c>
      <c r="P150" s="69">
        <f>COS(RADIANS(K150))*COS(RADIANS(L150))+SIN(RADIANS(K150))*SIN(RADIANS(J150))*SIN(RADIANS(L150))</f>
        <v/>
      </c>
      <c r="Q150" s="69">
        <f>-COS(RADIANS(K150))*SIN(RADIANS(L150))+SIN(RADIANS(K150))*SIN(RADIANS(J150))*COS(RADIANS(L150))</f>
        <v/>
      </c>
      <c r="R150" s="69">
        <f>SIN(RADIANS(K150))*COS(RADIANS(J150))</f>
        <v/>
      </c>
      <c r="S150" s="69">
        <f>COS(RADIANS(J150))*SIN(RADIANS(L150))</f>
        <v/>
      </c>
      <c r="T150" s="69">
        <f>COS(RADIANS(J150))*COS(RADIANS(L150))</f>
        <v/>
      </c>
      <c r="U150" s="69">
        <f>-SIN(RADIANS(J150))</f>
        <v/>
      </c>
      <c r="V150" s="69">
        <f>-SIN(RADIANS(K150))*COS(RADIANS(L150))+COS(RADIANS(K150))*SIN(RADIANS(J150))*SIN(RADIANS(L150))</f>
        <v/>
      </c>
      <c r="W150" s="69">
        <f>SIN(RADIANS(K150))*SIN(RADIANS(L150))+COS(RADIANS(K150))*SIN(RADIANS(J150))*COS(RADIANS(L150))</f>
        <v/>
      </c>
      <c r="X150" s="69">
        <f>COS(RADIANS(K150))*COS(RADIANS(J150))</f>
        <v/>
      </c>
      <c r="Y150" s="69">
        <f>P150*G150</f>
        <v/>
      </c>
      <c r="Z150" s="69">
        <f>Q150*H150</f>
        <v/>
      </c>
      <c r="AA150" s="69">
        <f>R150*I150</f>
        <v/>
      </c>
      <c r="AB150" s="69">
        <f>M150</f>
        <v/>
      </c>
      <c r="AC150" s="69">
        <f>S150*G150</f>
        <v/>
      </c>
      <c r="AD150" s="69">
        <f>T150*H150</f>
        <v/>
      </c>
      <c r="AE150" s="69">
        <f>U150*I150</f>
        <v/>
      </c>
      <c r="AF150" s="69">
        <f>N150</f>
        <v/>
      </c>
      <c r="AG150" s="69">
        <f>V150*G150</f>
        <v/>
      </c>
      <c r="AH150" s="69">
        <f>W150*H150</f>
        <v/>
      </c>
      <c r="AI150" s="69">
        <f>X150*I150</f>
        <v/>
      </c>
      <c r="AJ150" s="69">
        <f>O150</f>
        <v/>
      </c>
      <c r="AK150" s="70" t="n">
        <v>0.180000007</v>
      </c>
      <c r="AL150" s="70" t="n">
        <v>0</v>
      </c>
      <c r="AM150" s="70" t="n">
        <v>0</v>
      </c>
      <c r="AN150" s="70" t="n">
        <v>2.97224975</v>
      </c>
      <c r="AO150" s="70" t="n">
        <v>0</v>
      </c>
      <c r="AP150" s="70" t="n">
        <v>-7.868050210000001e-09</v>
      </c>
      <c r="AQ150" s="70" t="n">
        <v>-1.75</v>
      </c>
      <c r="AR150" s="70" t="n">
        <v>0.512986183</v>
      </c>
      <c r="AS150" s="70" t="n">
        <v>0</v>
      </c>
      <c r="AT150" s="70" t="n">
        <v>0.180000007</v>
      </c>
      <c r="AU150" s="70" t="n">
        <v>-7.64949277e-08</v>
      </c>
      <c r="AV150" s="70" t="n">
        <v>18.7660789</v>
      </c>
      <c r="AW150" s="71">
        <f>MAX(ABS(Y150-AK150),ABS(Z150-AL150),ABS(AA150-AM150),ABS(AB150-AN150),ABS(AC150-AO150),ABS(AD150-AP150),ABS(AE150-AQ150),ABS(AF150-AR150),ABS(AG150-AS150),ABS(AH150-AT150),ABS(AI150-AU150),ABS(AJ150-AV150))</f>
        <v/>
      </c>
    </row>
    <row r="151">
      <c r="A151" s="67" t="inlineStr">
        <is>
          <t>M146</t>
        </is>
      </c>
      <c r="B151" s="52" t="inlineStr">
        <is>
          <t>ENV-22</t>
        </is>
      </c>
      <c r="C151" s="52" t="inlineStr">
        <is>
          <t>Environment</t>
        </is>
      </c>
      <c r="D151" s="52" t="inlineStr">
        <is>
          <t>Fence wire</t>
        </is>
      </c>
      <c r="E151" s="58" t="inlineStr">
        <is>
          <t>Cylinder</t>
        </is>
      </c>
      <c r="F151" s="52" t="inlineStr">
        <is>
          <t>ENV-01</t>
        </is>
      </c>
      <c r="G151" s="68" t="n">
        <v>0.0120000001</v>
      </c>
      <c r="H151" s="68" t="n">
        <v>0.0120000001</v>
      </c>
      <c r="I151" s="68" t="n">
        <v>5.94452667</v>
      </c>
      <c r="J151" s="68" t="n">
        <v>-0.127103448</v>
      </c>
      <c r="K151" s="68" t="n">
        <v>-108</v>
      </c>
      <c r="L151" s="68" t="n">
        <v>0</v>
      </c>
      <c r="M151" s="68" t="n">
        <v>-5.79903793</v>
      </c>
      <c r="N151" s="68" t="n">
        <v>0.372846425</v>
      </c>
      <c r="O151" s="68" t="n">
        <v>17.8476009</v>
      </c>
      <c r="P151" s="69">
        <f>COS(RADIANS(K151))*COS(RADIANS(L151))+SIN(RADIANS(K151))*SIN(RADIANS(J151))*SIN(RADIANS(L151))</f>
        <v/>
      </c>
      <c r="Q151" s="69">
        <f>-COS(RADIANS(K151))*SIN(RADIANS(L151))+SIN(RADIANS(K151))*SIN(RADIANS(J151))*COS(RADIANS(L151))</f>
        <v/>
      </c>
      <c r="R151" s="69">
        <f>SIN(RADIANS(K151))*COS(RADIANS(J151))</f>
        <v/>
      </c>
      <c r="S151" s="69">
        <f>COS(RADIANS(J151))*SIN(RADIANS(L151))</f>
        <v/>
      </c>
      <c r="T151" s="69">
        <f>COS(RADIANS(J151))*COS(RADIANS(L151))</f>
        <v/>
      </c>
      <c r="U151" s="69">
        <f>-SIN(RADIANS(J151))</f>
        <v/>
      </c>
      <c r="V151" s="69">
        <f>-SIN(RADIANS(K151))*COS(RADIANS(L151))+COS(RADIANS(K151))*SIN(RADIANS(J151))*SIN(RADIANS(L151))</f>
        <v/>
      </c>
      <c r="W151" s="69">
        <f>SIN(RADIANS(K151))*SIN(RADIANS(L151))+COS(RADIANS(K151))*SIN(RADIANS(J151))*COS(RADIANS(L151))</f>
        <v/>
      </c>
      <c r="X151" s="69">
        <f>COS(RADIANS(K151))*COS(RADIANS(J151))</f>
        <v/>
      </c>
      <c r="Y151" s="69">
        <f>P151*G151</f>
        <v/>
      </c>
      <c r="Z151" s="69">
        <f>Q151*H151</f>
        <v/>
      </c>
      <c r="AA151" s="69">
        <f>R151*I151</f>
        <v/>
      </c>
      <c r="AB151" s="69">
        <f>M151</f>
        <v/>
      </c>
      <c r="AC151" s="69">
        <f>S151*G151</f>
        <v/>
      </c>
      <c r="AD151" s="69">
        <f>T151*H151</f>
        <v/>
      </c>
      <c r="AE151" s="69">
        <f>U151*I151</f>
        <v/>
      </c>
      <c r="AF151" s="69">
        <f>N151</f>
        <v/>
      </c>
      <c r="AG151" s="69">
        <f>V151*G151</f>
        <v/>
      </c>
      <c r="AH151" s="69">
        <f>W151*H151</f>
        <v/>
      </c>
      <c r="AI151" s="69">
        <f>X151*I151</f>
        <v/>
      </c>
      <c r="AJ151" s="69">
        <f>O151</f>
        <v/>
      </c>
      <c r="AK151" s="70" t="n">
        <v>-0.00370820449</v>
      </c>
      <c r="AL151" s="70" t="n">
        <v>2.5317564e-05</v>
      </c>
      <c r="AM151" s="70" t="n">
        <v>-5.65356684</v>
      </c>
      <c r="AN151" s="70" t="n">
        <v>-5.79903793</v>
      </c>
      <c r="AO151" s="70" t="n">
        <v>0</v>
      </c>
      <c r="AP151" s="70" t="n">
        <v>0.0119999712</v>
      </c>
      <c r="AQ151" s="70" t="n">
        <v>0.013187171</v>
      </c>
      <c r="AR151" s="70" t="n">
        <v>0.372846425</v>
      </c>
      <c r="AS151" s="70" t="n">
        <v>0.0114126783</v>
      </c>
      <c r="AT151" s="70" t="n">
        <v>8.226176760000001e-06</v>
      </c>
      <c r="AU151" s="70" t="n">
        <v>-1.83695555</v>
      </c>
      <c r="AV151" s="70" t="n">
        <v>17.8476009</v>
      </c>
      <c r="AW151" s="71">
        <f>MAX(ABS(Y151-AK151),ABS(Z151-AL151),ABS(AA151-AM151),ABS(AB151-AN151),ABS(AC151-AO151),ABS(AD151-AP151),ABS(AE151-AQ151),ABS(AF151-AR151),ABS(AG151-AS151),ABS(AH151-AT151),ABS(AI151-AU151),ABS(AJ151-AV151))</f>
        <v/>
      </c>
    </row>
    <row r="152">
      <c r="A152" s="67" t="inlineStr">
        <is>
          <t>M147</t>
        </is>
      </c>
      <c r="B152" s="52" t="inlineStr">
        <is>
          <t>ENV-23</t>
        </is>
      </c>
      <c r="C152" s="52" t="inlineStr">
        <is>
          <t>Environment</t>
        </is>
      </c>
      <c r="D152" s="52" t="inlineStr">
        <is>
          <t>Fence wire</t>
        </is>
      </c>
      <c r="E152" s="58" t="inlineStr">
        <is>
          <t>Cylinder</t>
        </is>
      </c>
      <c r="F152" s="52" t="inlineStr">
        <is>
          <t>ENV-01</t>
        </is>
      </c>
      <c r="G152" s="68" t="n">
        <v>0.0120000001</v>
      </c>
      <c r="H152" s="68" t="n">
        <v>0.0120000001</v>
      </c>
      <c r="I152" s="68" t="n">
        <v>5.94452667</v>
      </c>
      <c r="J152" s="68" t="n">
        <v>-0.127103448</v>
      </c>
      <c r="K152" s="68" t="n">
        <v>-108</v>
      </c>
      <c r="L152" s="68" t="n">
        <v>0</v>
      </c>
      <c r="M152" s="68" t="n">
        <v>-5.79903793</v>
      </c>
      <c r="N152" s="68" t="n">
        <v>0.772846401</v>
      </c>
      <c r="O152" s="68" t="n">
        <v>17.8476009</v>
      </c>
      <c r="P152" s="69">
        <f>COS(RADIANS(K152))*COS(RADIANS(L152))+SIN(RADIANS(K152))*SIN(RADIANS(J152))*SIN(RADIANS(L152))</f>
        <v/>
      </c>
      <c r="Q152" s="69">
        <f>-COS(RADIANS(K152))*SIN(RADIANS(L152))+SIN(RADIANS(K152))*SIN(RADIANS(J152))*COS(RADIANS(L152))</f>
        <v/>
      </c>
      <c r="R152" s="69">
        <f>SIN(RADIANS(K152))*COS(RADIANS(J152))</f>
        <v/>
      </c>
      <c r="S152" s="69">
        <f>COS(RADIANS(J152))*SIN(RADIANS(L152))</f>
        <v/>
      </c>
      <c r="T152" s="69">
        <f>COS(RADIANS(J152))*COS(RADIANS(L152))</f>
        <v/>
      </c>
      <c r="U152" s="69">
        <f>-SIN(RADIANS(J152))</f>
        <v/>
      </c>
      <c r="V152" s="69">
        <f>-SIN(RADIANS(K152))*COS(RADIANS(L152))+COS(RADIANS(K152))*SIN(RADIANS(J152))*SIN(RADIANS(L152))</f>
        <v/>
      </c>
      <c r="W152" s="69">
        <f>SIN(RADIANS(K152))*SIN(RADIANS(L152))+COS(RADIANS(K152))*SIN(RADIANS(J152))*COS(RADIANS(L152))</f>
        <v/>
      </c>
      <c r="X152" s="69">
        <f>COS(RADIANS(K152))*COS(RADIANS(J152))</f>
        <v/>
      </c>
      <c r="Y152" s="69">
        <f>P152*G152</f>
        <v/>
      </c>
      <c r="Z152" s="69">
        <f>Q152*H152</f>
        <v/>
      </c>
      <c r="AA152" s="69">
        <f>R152*I152</f>
        <v/>
      </c>
      <c r="AB152" s="69">
        <f>M152</f>
        <v/>
      </c>
      <c r="AC152" s="69">
        <f>S152*G152</f>
        <v/>
      </c>
      <c r="AD152" s="69">
        <f>T152*H152</f>
        <v/>
      </c>
      <c r="AE152" s="69">
        <f>U152*I152</f>
        <v/>
      </c>
      <c r="AF152" s="69">
        <f>N152</f>
        <v/>
      </c>
      <c r="AG152" s="69">
        <f>V152*G152</f>
        <v/>
      </c>
      <c r="AH152" s="69">
        <f>W152*H152</f>
        <v/>
      </c>
      <c r="AI152" s="69">
        <f>X152*I152</f>
        <v/>
      </c>
      <c r="AJ152" s="69">
        <f>O152</f>
        <v/>
      </c>
      <c r="AK152" s="70" t="n">
        <v>-0.00370820449</v>
      </c>
      <c r="AL152" s="70" t="n">
        <v>2.5317564e-05</v>
      </c>
      <c r="AM152" s="70" t="n">
        <v>-5.65356684</v>
      </c>
      <c r="AN152" s="70" t="n">
        <v>-5.79903793</v>
      </c>
      <c r="AO152" s="70" t="n">
        <v>0</v>
      </c>
      <c r="AP152" s="70" t="n">
        <v>0.0119999712</v>
      </c>
      <c r="AQ152" s="70" t="n">
        <v>0.013187171</v>
      </c>
      <c r="AR152" s="70" t="n">
        <v>0.772846401</v>
      </c>
      <c r="AS152" s="70" t="n">
        <v>0.0114126783</v>
      </c>
      <c r="AT152" s="70" t="n">
        <v>8.226176760000001e-06</v>
      </c>
      <c r="AU152" s="70" t="n">
        <v>-1.83695555</v>
      </c>
      <c r="AV152" s="70" t="n">
        <v>17.8476009</v>
      </c>
      <c r="AW152" s="71">
        <f>MAX(ABS(Y152-AK152),ABS(Z152-AL152),ABS(AA152-AM152),ABS(AB152-AN152),ABS(AC152-AO152),ABS(AD152-AP152),ABS(AE152-AQ152),ABS(AF152-AR152),ABS(AG152-AS152),ABS(AH152-AT152),ABS(AI152-AU152),ABS(AJ152-AV152))</f>
        <v/>
      </c>
    </row>
    <row r="153">
      <c r="A153" s="67" t="inlineStr">
        <is>
          <t>M148</t>
        </is>
      </c>
      <c r="B153" s="52" t="inlineStr">
        <is>
          <t>ENV-24</t>
        </is>
      </c>
      <c r="C153" s="52" t="inlineStr">
        <is>
          <t>Environment</t>
        </is>
      </c>
      <c r="D153" s="52" t="inlineStr">
        <is>
          <t>Fence wire</t>
        </is>
      </c>
      <c r="E153" s="58" t="inlineStr">
        <is>
          <t>Cylinder</t>
        </is>
      </c>
      <c r="F153" s="52" t="inlineStr">
        <is>
          <t>ENV-01</t>
        </is>
      </c>
      <c r="G153" s="68" t="n">
        <v>0.0120000001</v>
      </c>
      <c r="H153" s="68" t="n">
        <v>0.0120000001</v>
      </c>
      <c r="I153" s="68" t="n">
        <v>5.94452667</v>
      </c>
      <c r="J153" s="68" t="n">
        <v>-0.127103448</v>
      </c>
      <c r="K153" s="68" t="n">
        <v>-108</v>
      </c>
      <c r="L153" s="68" t="n">
        <v>0</v>
      </c>
      <c r="M153" s="68" t="n">
        <v>-5.79903793</v>
      </c>
      <c r="N153" s="68" t="n">
        <v>1.17284644</v>
      </c>
      <c r="O153" s="68" t="n">
        <v>17.8476009</v>
      </c>
      <c r="P153" s="69">
        <f>COS(RADIANS(K153))*COS(RADIANS(L153))+SIN(RADIANS(K153))*SIN(RADIANS(J153))*SIN(RADIANS(L153))</f>
        <v/>
      </c>
      <c r="Q153" s="69">
        <f>-COS(RADIANS(K153))*SIN(RADIANS(L153))+SIN(RADIANS(K153))*SIN(RADIANS(J153))*COS(RADIANS(L153))</f>
        <v/>
      </c>
      <c r="R153" s="69">
        <f>SIN(RADIANS(K153))*COS(RADIANS(J153))</f>
        <v/>
      </c>
      <c r="S153" s="69">
        <f>COS(RADIANS(J153))*SIN(RADIANS(L153))</f>
        <v/>
      </c>
      <c r="T153" s="69">
        <f>COS(RADIANS(J153))*COS(RADIANS(L153))</f>
        <v/>
      </c>
      <c r="U153" s="69">
        <f>-SIN(RADIANS(J153))</f>
        <v/>
      </c>
      <c r="V153" s="69">
        <f>-SIN(RADIANS(K153))*COS(RADIANS(L153))+COS(RADIANS(K153))*SIN(RADIANS(J153))*SIN(RADIANS(L153))</f>
        <v/>
      </c>
      <c r="W153" s="69">
        <f>SIN(RADIANS(K153))*SIN(RADIANS(L153))+COS(RADIANS(K153))*SIN(RADIANS(J153))*COS(RADIANS(L153))</f>
        <v/>
      </c>
      <c r="X153" s="69">
        <f>COS(RADIANS(K153))*COS(RADIANS(J153))</f>
        <v/>
      </c>
      <c r="Y153" s="69">
        <f>P153*G153</f>
        <v/>
      </c>
      <c r="Z153" s="69">
        <f>Q153*H153</f>
        <v/>
      </c>
      <c r="AA153" s="69">
        <f>R153*I153</f>
        <v/>
      </c>
      <c r="AB153" s="69">
        <f>M153</f>
        <v/>
      </c>
      <c r="AC153" s="69">
        <f>S153*G153</f>
        <v/>
      </c>
      <c r="AD153" s="69">
        <f>T153*H153</f>
        <v/>
      </c>
      <c r="AE153" s="69">
        <f>U153*I153</f>
        <v/>
      </c>
      <c r="AF153" s="69">
        <f>N153</f>
        <v/>
      </c>
      <c r="AG153" s="69">
        <f>V153*G153</f>
        <v/>
      </c>
      <c r="AH153" s="69">
        <f>W153*H153</f>
        <v/>
      </c>
      <c r="AI153" s="69">
        <f>X153*I153</f>
        <v/>
      </c>
      <c r="AJ153" s="69">
        <f>O153</f>
        <v/>
      </c>
      <c r="AK153" s="70" t="n">
        <v>-0.00370820449</v>
      </c>
      <c r="AL153" s="70" t="n">
        <v>2.5317564e-05</v>
      </c>
      <c r="AM153" s="70" t="n">
        <v>-5.65356684</v>
      </c>
      <c r="AN153" s="70" t="n">
        <v>-5.79903793</v>
      </c>
      <c r="AO153" s="70" t="n">
        <v>0</v>
      </c>
      <c r="AP153" s="70" t="n">
        <v>0.0119999712</v>
      </c>
      <c r="AQ153" s="70" t="n">
        <v>0.013187171</v>
      </c>
      <c r="AR153" s="70" t="n">
        <v>1.17284644</v>
      </c>
      <c r="AS153" s="70" t="n">
        <v>0.0114126783</v>
      </c>
      <c r="AT153" s="70" t="n">
        <v>8.226176760000001e-06</v>
      </c>
      <c r="AU153" s="70" t="n">
        <v>-1.83695555</v>
      </c>
      <c r="AV153" s="70" t="n">
        <v>17.8476009</v>
      </c>
      <c r="AW153" s="71">
        <f>MAX(ABS(Y153-AK153),ABS(Z153-AL153),ABS(AA153-AM153),ABS(AB153-AN153),ABS(AC153-AO153),ABS(AD153-AP153),ABS(AE153-AQ153),ABS(AF153-AR153),ABS(AG153-AS153),ABS(AH153-AT153),ABS(AI153-AU153),ABS(AJ153-AV153))</f>
        <v/>
      </c>
    </row>
    <row r="154">
      <c r="A154" s="67" t="inlineStr">
        <is>
          <t>M149</t>
        </is>
      </c>
      <c r="B154" s="52" t="inlineStr">
        <is>
          <t>ENV-25</t>
        </is>
      </c>
      <c r="C154" s="52" t="inlineStr">
        <is>
          <t>Environment</t>
        </is>
      </c>
      <c r="D154" s="52" t="inlineStr">
        <is>
          <t>Fence wire</t>
        </is>
      </c>
      <c r="E154" s="58" t="inlineStr">
        <is>
          <t>Cylinder</t>
        </is>
      </c>
      <c r="F154" s="52" t="inlineStr">
        <is>
          <t>ENV-01</t>
        </is>
      </c>
      <c r="G154" s="68" t="n">
        <v>0.0120000001</v>
      </c>
      <c r="H154" s="68" t="n">
        <v>0.0120000001</v>
      </c>
      <c r="I154" s="68" t="n">
        <v>5.94470024</v>
      </c>
      <c r="J154" s="68" t="n">
        <v>0.460903645</v>
      </c>
      <c r="K154" s="68" t="n">
        <v>-125.999992</v>
      </c>
      <c r="L154" s="68" t="n">
        <v>0</v>
      </c>
      <c r="M154" s="68" t="n">
        <v>-11.0304251</v>
      </c>
      <c r="N154" s="68" t="n">
        <v>0.355529845</v>
      </c>
      <c r="O154" s="68" t="n">
        <v>15.1820755</v>
      </c>
      <c r="P154" s="69">
        <f>COS(RADIANS(K154))*COS(RADIANS(L154))+SIN(RADIANS(K154))*SIN(RADIANS(J154))*SIN(RADIANS(L154))</f>
        <v/>
      </c>
      <c r="Q154" s="69">
        <f>-COS(RADIANS(K154))*SIN(RADIANS(L154))+SIN(RADIANS(K154))*SIN(RADIANS(J154))*COS(RADIANS(L154))</f>
        <v/>
      </c>
      <c r="R154" s="69">
        <f>SIN(RADIANS(K154))*COS(RADIANS(J154))</f>
        <v/>
      </c>
      <c r="S154" s="69">
        <f>COS(RADIANS(J154))*SIN(RADIANS(L154))</f>
        <v/>
      </c>
      <c r="T154" s="69">
        <f>COS(RADIANS(J154))*COS(RADIANS(L154))</f>
        <v/>
      </c>
      <c r="U154" s="69">
        <f>-SIN(RADIANS(J154))</f>
        <v/>
      </c>
      <c r="V154" s="69">
        <f>-SIN(RADIANS(K154))*COS(RADIANS(L154))+COS(RADIANS(K154))*SIN(RADIANS(J154))*SIN(RADIANS(L154))</f>
        <v/>
      </c>
      <c r="W154" s="69">
        <f>SIN(RADIANS(K154))*SIN(RADIANS(L154))+COS(RADIANS(K154))*SIN(RADIANS(J154))*COS(RADIANS(L154))</f>
        <v/>
      </c>
      <c r="X154" s="69">
        <f>COS(RADIANS(K154))*COS(RADIANS(J154))</f>
        <v/>
      </c>
      <c r="Y154" s="69">
        <f>P154*G154</f>
        <v/>
      </c>
      <c r="Z154" s="69">
        <f>Q154*H154</f>
        <v/>
      </c>
      <c r="AA154" s="69">
        <f>R154*I154</f>
        <v/>
      </c>
      <c r="AB154" s="69">
        <f>M154</f>
        <v/>
      </c>
      <c r="AC154" s="69">
        <f>S154*G154</f>
        <v/>
      </c>
      <c r="AD154" s="69">
        <f>T154*H154</f>
        <v/>
      </c>
      <c r="AE154" s="69">
        <f>U154*I154</f>
        <v/>
      </c>
      <c r="AF154" s="69">
        <f>N154</f>
        <v/>
      </c>
      <c r="AG154" s="69">
        <f>V154*G154</f>
        <v/>
      </c>
      <c r="AH154" s="69">
        <f>W154*H154</f>
        <v/>
      </c>
      <c r="AI154" s="69">
        <f>X154*I154</f>
        <v/>
      </c>
      <c r="AJ154" s="69">
        <f>O154</f>
        <v/>
      </c>
      <c r="AK154" s="70" t="n">
        <v>-0.00705342228</v>
      </c>
      <c r="AL154" s="70" t="n">
        <v>-7.80947375e-05</v>
      </c>
      <c r="AM154" s="70" t="n">
        <v>-4.80920792</v>
      </c>
      <c r="AN154" s="70" t="n">
        <v>-11.0304251</v>
      </c>
      <c r="AO154" s="70" t="n">
        <v>0</v>
      </c>
      <c r="AP154" s="70" t="n">
        <v>0.0119996117</v>
      </c>
      <c r="AQ154" s="70" t="n">
        <v>-0.0478203595</v>
      </c>
      <c r="AR154" s="70" t="n">
        <v>0.355529845</v>
      </c>
      <c r="AS154" s="70" t="n">
        <v>0.009708204309999999</v>
      </c>
      <c r="AT154" s="70" t="n">
        <v>-5.67391362e-05</v>
      </c>
      <c r="AU154" s="70" t="n">
        <v>-3.49409366</v>
      </c>
      <c r="AV154" s="70" t="n">
        <v>15.1820755</v>
      </c>
      <c r="AW154" s="71">
        <f>MAX(ABS(Y154-AK154),ABS(Z154-AL154),ABS(AA154-AM154),ABS(AB154-AN154),ABS(AC154-AO154),ABS(AD154-AP154),ABS(AE154-AQ154),ABS(AF154-AR154),ABS(AG154-AS154),ABS(AH154-AT154),ABS(AI154-AU154),ABS(AJ154-AV154))</f>
        <v/>
      </c>
    </row>
    <row r="155">
      <c r="A155" s="67" t="inlineStr">
        <is>
          <t>M150</t>
        </is>
      </c>
      <c r="B155" s="52" t="inlineStr">
        <is>
          <t>ENV-26</t>
        </is>
      </c>
      <c r="C155" s="52" t="inlineStr">
        <is>
          <t>Environment</t>
        </is>
      </c>
      <c r="D155" s="52" t="inlineStr">
        <is>
          <t>Fence wire</t>
        </is>
      </c>
      <c r="E155" s="58" t="inlineStr">
        <is>
          <t>Cylinder</t>
        </is>
      </c>
      <c r="F155" s="52" t="inlineStr">
        <is>
          <t>ENV-01</t>
        </is>
      </c>
      <c r="G155" s="68" t="n">
        <v>0.0120000001</v>
      </c>
      <c r="H155" s="68" t="n">
        <v>0.0120000001</v>
      </c>
      <c r="I155" s="68" t="n">
        <v>5.94470024</v>
      </c>
      <c r="J155" s="68" t="n">
        <v>0.460903376</v>
      </c>
      <c r="K155" s="68" t="n">
        <v>-125.999992</v>
      </c>
      <c r="L155" s="68" t="n">
        <v>0</v>
      </c>
      <c r="M155" s="68" t="n">
        <v>-11.0304251</v>
      </c>
      <c r="N155" s="68" t="n">
        <v>0.755529821</v>
      </c>
      <c r="O155" s="68" t="n">
        <v>15.1820755</v>
      </c>
      <c r="P155" s="69">
        <f>COS(RADIANS(K155))*COS(RADIANS(L155))+SIN(RADIANS(K155))*SIN(RADIANS(J155))*SIN(RADIANS(L155))</f>
        <v/>
      </c>
      <c r="Q155" s="69">
        <f>-COS(RADIANS(K155))*SIN(RADIANS(L155))+SIN(RADIANS(K155))*SIN(RADIANS(J155))*COS(RADIANS(L155))</f>
        <v/>
      </c>
      <c r="R155" s="69">
        <f>SIN(RADIANS(K155))*COS(RADIANS(J155))</f>
        <v/>
      </c>
      <c r="S155" s="69">
        <f>COS(RADIANS(J155))*SIN(RADIANS(L155))</f>
        <v/>
      </c>
      <c r="T155" s="69">
        <f>COS(RADIANS(J155))*COS(RADIANS(L155))</f>
        <v/>
      </c>
      <c r="U155" s="69">
        <f>-SIN(RADIANS(J155))</f>
        <v/>
      </c>
      <c r="V155" s="69">
        <f>-SIN(RADIANS(K155))*COS(RADIANS(L155))+COS(RADIANS(K155))*SIN(RADIANS(J155))*SIN(RADIANS(L155))</f>
        <v/>
      </c>
      <c r="W155" s="69">
        <f>SIN(RADIANS(K155))*SIN(RADIANS(L155))+COS(RADIANS(K155))*SIN(RADIANS(J155))*COS(RADIANS(L155))</f>
        <v/>
      </c>
      <c r="X155" s="69">
        <f>COS(RADIANS(K155))*COS(RADIANS(J155))</f>
        <v/>
      </c>
      <c r="Y155" s="69">
        <f>P155*G155</f>
        <v/>
      </c>
      <c r="Z155" s="69">
        <f>Q155*H155</f>
        <v/>
      </c>
      <c r="AA155" s="69">
        <f>R155*I155</f>
        <v/>
      </c>
      <c r="AB155" s="69">
        <f>M155</f>
        <v/>
      </c>
      <c r="AC155" s="69">
        <f>S155*G155</f>
        <v/>
      </c>
      <c r="AD155" s="69">
        <f>T155*H155</f>
        <v/>
      </c>
      <c r="AE155" s="69">
        <f>U155*I155</f>
        <v/>
      </c>
      <c r="AF155" s="69">
        <f>N155</f>
        <v/>
      </c>
      <c r="AG155" s="69">
        <f>V155*G155</f>
        <v/>
      </c>
      <c r="AH155" s="69">
        <f>W155*H155</f>
        <v/>
      </c>
      <c r="AI155" s="69">
        <f>X155*I155</f>
        <v/>
      </c>
      <c r="AJ155" s="69">
        <f>O155</f>
        <v/>
      </c>
      <c r="AK155" s="70" t="n">
        <v>-0.00705342228</v>
      </c>
      <c r="AL155" s="70" t="n">
        <v>-7.80946866e-05</v>
      </c>
      <c r="AM155" s="70" t="n">
        <v>-4.80920792</v>
      </c>
      <c r="AN155" s="70" t="n">
        <v>-11.0304251</v>
      </c>
      <c r="AO155" s="70" t="n">
        <v>0</v>
      </c>
      <c r="AP155" s="70" t="n">
        <v>0.0119996117</v>
      </c>
      <c r="AQ155" s="70" t="n">
        <v>-0.0478203297</v>
      </c>
      <c r="AR155" s="70" t="n">
        <v>0.755529821</v>
      </c>
      <c r="AS155" s="70" t="n">
        <v>0.009708204309999999</v>
      </c>
      <c r="AT155" s="70" t="n">
        <v>-5.67391107e-05</v>
      </c>
      <c r="AU155" s="70" t="n">
        <v>-3.49409366</v>
      </c>
      <c r="AV155" s="70" t="n">
        <v>15.1820755</v>
      </c>
      <c r="AW155" s="71">
        <f>MAX(ABS(Y155-AK155),ABS(Z155-AL155),ABS(AA155-AM155),ABS(AB155-AN155),ABS(AC155-AO155),ABS(AD155-AP155),ABS(AE155-AQ155),ABS(AF155-AR155),ABS(AG155-AS155),ABS(AH155-AT155),ABS(AI155-AU155),ABS(AJ155-AV155))</f>
        <v/>
      </c>
    </row>
    <row r="156">
      <c r="A156" s="67" t="inlineStr">
        <is>
          <t>M151</t>
        </is>
      </c>
      <c r="B156" s="52" t="inlineStr">
        <is>
          <t>ENV-27</t>
        </is>
      </c>
      <c r="C156" s="52" t="inlineStr">
        <is>
          <t>Environment</t>
        </is>
      </c>
      <c r="D156" s="52" t="inlineStr">
        <is>
          <t>Fence wire</t>
        </is>
      </c>
      <c r="E156" s="58" t="inlineStr">
        <is>
          <t>Cylinder</t>
        </is>
      </c>
      <c r="F156" s="52" t="inlineStr">
        <is>
          <t>ENV-01</t>
        </is>
      </c>
      <c r="G156" s="68" t="n">
        <v>0.0120000001</v>
      </c>
      <c r="H156" s="68" t="n">
        <v>0.0120000001</v>
      </c>
      <c r="I156" s="68" t="n">
        <v>5.94470024</v>
      </c>
      <c r="J156" s="68" t="n">
        <v>0.460903376</v>
      </c>
      <c r="K156" s="68" t="n">
        <v>-125.999992</v>
      </c>
      <c r="L156" s="68" t="n">
        <v>0</v>
      </c>
      <c r="M156" s="68" t="n">
        <v>-11.0304251</v>
      </c>
      <c r="N156" s="68" t="n">
        <v>1.15552986</v>
      </c>
      <c r="O156" s="68" t="n">
        <v>15.1820755</v>
      </c>
      <c r="P156" s="69">
        <f>COS(RADIANS(K156))*COS(RADIANS(L156))+SIN(RADIANS(K156))*SIN(RADIANS(J156))*SIN(RADIANS(L156))</f>
        <v/>
      </c>
      <c r="Q156" s="69">
        <f>-COS(RADIANS(K156))*SIN(RADIANS(L156))+SIN(RADIANS(K156))*SIN(RADIANS(J156))*COS(RADIANS(L156))</f>
        <v/>
      </c>
      <c r="R156" s="69">
        <f>SIN(RADIANS(K156))*COS(RADIANS(J156))</f>
        <v/>
      </c>
      <c r="S156" s="69">
        <f>COS(RADIANS(J156))*SIN(RADIANS(L156))</f>
        <v/>
      </c>
      <c r="T156" s="69">
        <f>COS(RADIANS(J156))*COS(RADIANS(L156))</f>
        <v/>
      </c>
      <c r="U156" s="69">
        <f>-SIN(RADIANS(J156))</f>
        <v/>
      </c>
      <c r="V156" s="69">
        <f>-SIN(RADIANS(K156))*COS(RADIANS(L156))+COS(RADIANS(K156))*SIN(RADIANS(J156))*SIN(RADIANS(L156))</f>
        <v/>
      </c>
      <c r="W156" s="69">
        <f>SIN(RADIANS(K156))*SIN(RADIANS(L156))+COS(RADIANS(K156))*SIN(RADIANS(J156))*COS(RADIANS(L156))</f>
        <v/>
      </c>
      <c r="X156" s="69">
        <f>COS(RADIANS(K156))*COS(RADIANS(J156))</f>
        <v/>
      </c>
      <c r="Y156" s="69">
        <f>P156*G156</f>
        <v/>
      </c>
      <c r="Z156" s="69">
        <f>Q156*H156</f>
        <v/>
      </c>
      <c r="AA156" s="69">
        <f>R156*I156</f>
        <v/>
      </c>
      <c r="AB156" s="69">
        <f>M156</f>
        <v/>
      </c>
      <c r="AC156" s="69">
        <f>S156*G156</f>
        <v/>
      </c>
      <c r="AD156" s="69">
        <f>T156*H156</f>
        <v/>
      </c>
      <c r="AE156" s="69">
        <f>U156*I156</f>
        <v/>
      </c>
      <c r="AF156" s="69">
        <f>N156</f>
        <v/>
      </c>
      <c r="AG156" s="69">
        <f>V156*G156</f>
        <v/>
      </c>
      <c r="AH156" s="69">
        <f>W156*H156</f>
        <v/>
      </c>
      <c r="AI156" s="69">
        <f>X156*I156</f>
        <v/>
      </c>
      <c r="AJ156" s="69">
        <f>O156</f>
        <v/>
      </c>
      <c r="AK156" s="70" t="n">
        <v>-0.00705342228</v>
      </c>
      <c r="AL156" s="70" t="n">
        <v>-7.80946866e-05</v>
      </c>
      <c r="AM156" s="70" t="n">
        <v>-4.80920792</v>
      </c>
      <c r="AN156" s="70" t="n">
        <v>-11.0304251</v>
      </c>
      <c r="AO156" s="70" t="n">
        <v>0</v>
      </c>
      <c r="AP156" s="70" t="n">
        <v>0.0119996117</v>
      </c>
      <c r="AQ156" s="70" t="n">
        <v>-0.0478203297</v>
      </c>
      <c r="AR156" s="70" t="n">
        <v>1.15552986</v>
      </c>
      <c r="AS156" s="70" t="n">
        <v>0.009708204309999999</v>
      </c>
      <c r="AT156" s="70" t="n">
        <v>-5.67391107e-05</v>
      </c>
      <c r="AU156" s="70" t="n">
        <v>-3.49409366</v>
      </c>
      <c r="AV156" s="70" t="n">
        <v>15.1820755</v>
      </c>
      <c r="AW156" s="71">
        <f>MAX(ABS(Y156-AK156),ABS(Z156-AL156),ABS(AA156-AM156),ABS(AB156-AN156),ABS(AC156-AO156),ABS(AD156-AP156),ABS(AE156-AQ156),ABS(AF156-AR156),ABS(AG156-AS156),ABS(AH156-AT156),ABS(AI156-AU156),ABS(AJ156-AV156))</f>
        <v/>
      </c>
    </row>
    <row r="157">
      <c r="A157" s="67" t="inlineStr">
        <is>
          <t>M152</t>
        </is>
      </c>
      <c r="B157" s="52" t="inlineStr">
        <is>
          <t>ENV-28</t>
        </is>
      </c>
      <c r="C157" s="52" t="inlineStr">
        <is>
          <t>Environment</t>
        </is>
      </c>
      <c r="D157" s="52" t="inlineStr">
        <is>
          <t>Fence wire</t>
        </is>
      </c>
      <c r="E157" s="58" t="inlineStr">
        <is>
          <t>Cylinder</t>
        </is>
      </c>
      <c r="F157" s="52" t="inlineStr">
        <is>
          <t>ENV-01</t>
        </is>
      </c>
      <c r="G157" s="68" t="n">
        <v>0.0120000001</v>
      </c>
      <c r="H157" s="68" t="n">
        <v>0.0120000001</v>
      </c>
      <c r="I157" s="68" t="n">
        <v>5.94451284</v>
      </c>
      <c r="J157" s="68" t="n">
        <v>-0.0333968475</v>
      </c>
      <c r="K157" s="68" t="n">
        <v>-144</v>
      </c>
      <c r="L157" s="68" t="n">
        <v>0</v>
      </c>
      <c r="M157" s="68" t="n">
        <v>-15.1820774</v>
      </c>
      <c r="N157" s="68" t="n">
        <v>0.333352149</v>
      </c>
      <c r="O157" s="68" t="n">
        <v>11.0304232</v>
      </c>
      <c r="P157" s="69">
        <f>COS(RADIANS(K157))*COS(RADIANS(L157))+SIN(RADIANS(K157))*SIN(RADIANS(J157))*SIN(RADIANS(L157))</f>
        <v/>
      </c>
      <c r="Q157" s="69">
        <f>-COS(RADIANS(K157))*SIN(RADIANS(L157))+SIN(RADIANS(K157))*SIN(RADIANS(J157))*COS(RADIANS(L157))</f>
        <v/>
      </c>
      <c r="R157" s="69">
        <f>SIN(RADIANS(K157))*COS(RADIANS(J157))</f>
        <v/>
      </c>
      <c r="S157" s="69">
        <f>COS(RADIANS(J157))*SIN(RADIANS(L157))</f>
        <v/>
      </c>
      <c r="T157" s="69">
        <f>COS(RADIANS(J157))*COS(RADIANS(L157))</f>
        <v/>
      </c>
      <c r="U157" s="69">
        <f>-SIN(RADIANS(J157))</f>
        <v/>
      </c>
      <c r="V157" s="69">
        <f>-SIN(RADIANS(K157))*COS(RADIANS(L157))+COS(RADIANS(K157))*SIN(RADIANS(J157))*SIN(RADIANS(L157))</f>
        <v/>
      </c>
      <c r="W157" s="69">
        <f>SIN(RADIANS(K157))*SIN(RADIANS(L157))+COS(RADIANS(K157))*SIN(RADIANS(J157))*COS(RADIANS(L157))</f>
        <v/>
      </c>
      <c r="X157" s="69">
        <f>COS(RADIANS(K157))*COS(RADIANS(J157))</f>
        <v/>
      </c>
      <c r="Y157" s="69">
        <f>P157*G157</f>
        <v/>
      </c>
      <c r="Z157" s="69">
        <f>Q157*H157</f>
        <v/>
      </c>
      <c r="AA157" s="69">
        <f>R157*I157</f>
        <v/>
      </c>
      <c r="AB157" s="69">
        <f>M157</f>
        <v/>
      </c>
      <c r="AC157" s="69">
        <f>S157*G157</f>
        <v/>
      </c>
      <c r="AD157" s="69">
        <f>T157*H157</f>
        <v/>
      </c>
      <c r="AE157" s="69">
        <f>U157*I157</f>
        <v/>
      </c>
      <c r="AF157" s="69">
        <f>N157</f>
        <v/>
      </c>
      <c r="AG157" s="69">
        <f>V157*G157</f>
        <v/>
      </c>
      <c r="AH157" s="69">
        <f>W157*H157</f>
        <v/>
      </c>
      <c r="AI157" s="69">
        <f>X157*I157</f>
        <v/>
      </c>
      <c r="AJ157" s="69">
        <f>O157</f>
        <v/>
      </c>
      <c r="AK157" s="70" t="n">
        <v>-0.00970820524</v>
      </c>
      <c r="AL157" s="70" t="n">
        <v>4.11133351e-06</v>
      </c>
      <c r="AM157" s="70" t="n">
        <v>-3.4940958</v>
      </c>
      <c r="AN157" s="70" t="n">
        <v>-15.1820774</v>
      </c>
      <c r="AO157" s="70" t="n">
        <v>0</v>
      </c>
      <c r="AP157" s="70" t="n">
        <v>0.0119999982</v>
      </c>
      <c r="AQ157" s="70" t="n">
        <v>0.00346496655</v>
      </c>
      <c r="AR157" s="70" t="n">
        <v>0.333352149</v>
      </c>
      <c r="AS157" s="70" t="n">
        <v>0.00705342228</v>
      </c>
      <c r="AT157" s="70" t="n">
        <v>5.65876553e-06</v>
      </c>
      <c r="AU157" s="70" t="n">
        <v>-4.80921173</v>
      </c>
      <c r="AV157" s="70" t="n">
        <v>11.0304232</v>
      </c>
      <c r="AW157" s="71">
        <f>MAX(ABS(Y157-AK157),ABS(Z157-AL157),ABS(AA157-AM157),ABS(AB157-AN157),ABS(AC157-AO157),ABS(AD157-AP157),ABS(AE157-AQ157),ABS(AF157-AR157),ABS(AG157-AS157),ABS(AH157-AT157),ABS(AI157-AU157),ABS(AJ157-AV157))</f>
        <v/>
      </c>
    </row>
    <row r="158">
      <c r="A158" s="67" t="inlineStr">
        <is>
          <t>M153</t>
        </is>
      </c>
      <c r="B158" s="52" t="inlineStr">
        <is>
          <t>ENV-29</t>
        </is>
      </c>
      <c r="C158" s="52" t="inlineStr">
        <is>
          <t>Environment</t>
        </is>
      </c>
      <c r="D158" s="52" t="inlineStr">
        <is>
          <t>Fence wire</t>
        </is>
      </c>
      <c r="E158" s="58" t="inlineStr">
        <is>
          <t>Cylinder</t>
        </is>
      </c>
      <c r="F158" s="52" t="inlineStr">
        <is>
          <t>ENV-01</t>
        </is>
      </c>
      <c r="G158" s="68" t="n">
        <v>0.0120000001</v>
      </c>
      <c r="H158" s="68" t="n">
        <v>0.0120000001</v>
      </c>
      <c r="I158" s="68" t="n">
        <v>5.94451284</v>
      </c>
      <c r="J158" s="68" t="n">
        <v>-0.0333971381</v>
      </c>
      <c r="K158" s="68" t="n">
        <v>-144</v>
      </c>
      <c r="L158" s="68" t="n">
        <v>0</v>
      </c>
      <c r="M158" s="68" t="n">
        <v>-15.1820774</v>
      </c>
      <c r="N158" s="68" t="n">
        <v>0.733352184</v>
      </c>
      <c r="O158" s="68" t="n">
        <v>11.0304232</v>
      </c>
      <c r="P158" s="69">
        <f>COS(RADIANS(K158))*COS(RADIANS(L158))+SIN(RADIANS(K158))*SIN(RADIANS(J158))*SIN(RADIANS(L158))</f>
        <v/>
      </c>
      <c r="Q158" s="69">
        <f>-COS(RADIANS(K158))*SIN(RADIANS(L158))+SIN(RADIANS(K158))*SIN(RADIANS(J158))*COS(RADIANS(L158))</f>
        <v/>
      </c>
      <c r="R158" s="69">
        <f>SIN(RADIANS(K158))*COS(RADIANS(J158))</f>
        <v/>
      </c>
      <c r="S158" s="69">
        <f>COS(RADIANS(J158))*SIN(RADIANS(L158))</f>
        <v/>
      </c>
      <c r="T158" s="69">
        <f>COS(RADIANS(J158))*COS(RADIANS(L158))</f>
        <v/>
      </c>
      <c r="U158" s="69">
        <f>-SIN(RADIANS(J158))</f>
        <v/>
      </c>
      <c r="V158" s="69">
        <f>-SIN(RADIANS(K158))*COS(RADIANS(L158))+COS(RADIANS(K158))*SIN(RADIANS(J158))*SIN(RADIANS(L158))</f>
        <v/>
      </c>
      <c r="W158" s="69">
        <f>SIN(RADIANS(K158))*SIN(RADIANS(L158))+COS(RADIANS(K158))*SIN(RADIANS(J158))*COS(RADIANS(L158))</f>
        <v/>
      </c>
      <c r="X158" s="69">
        <f>COS(RADIANS(K158))*COS(RADIANS(J158))</f>
        <v/>
      </c>
      <c r="Y158" s="69">
        <f>P158*G158</f>
        <v/>
      </c>
      <c r="Z158" s="69">
        <f>Q158*H158</f>
        <v/>
      </c>
      <c r="AA158" s="69">
        <f>R158*I158</f>
        <v/>
      </c>
      <c r="AB158" s="69">
        <f>M158</f>
        <v/>
      </c>
      <c r="AC158" s="69">
        <f>S158*G158</f>
        <v/>
      </c>
      <c r="AD158" s="69">
        <f>T158*H158</f>
        <v/>
      </c>
      <c r="AE158" s="69">
        <f>U158*I158</f>
        <v/>
      </c>
      <c r="AF158" s="69">
        <f>N158</f>
        <v/>
      </c>
      <c r="AG158" s="69">
        <f>V158*G158</f>
        <v/>
      </c>
      <c r="AH158" s="69">
        <f>W158*H158</f>
        <v/>
      </c>
      <c r="AI158" s="69">
        <f>X158*I158</f>
        <v/>
      </c>
      <c r="AJ158" s="69">
        <f>O158</f>
        <v/>
      </c>
      <c r="AK158" s="70" t="n">
        <v>-0.00970820524</v>
      </c>
      <c r="AL158" s="70" t="n">
        <v>4.11136944e-06</v>
      </c>
      <c r="AM158" s="70" t="n">
        <v>-3.4940958</v>
      </c>
      <c r="AN158" s="70" t="n">
        <v>-15.1820774</v>
      </c>
      <c r="AO158" s="70" t="n">
        <v>0</v>
      </c>
      <c r="AP158" s="70" t="n">
        <v>0.0119999982</v>
      </c>
      <c r="AQ158" s="70" t="n">
        <v>0.00346499705</v>
      </c>
      <c r="AR158" s="70" t="n">
        <v>0.733352184</v>
      </c>
      <c r="AS158" s="70" t="n">
        <v>0.00705342228</v>
      </c>
      <c r="AT158" s="70" t="n">
        <v>5.65881555e-06</v>
      </c>
      <c r="AU158" s="70" t="n">
        <v>-4.80921173</v>
      </c>
      <c r="AV158" s="70" t="n">
        <v>11.0304232</v>
      </c>
      <c r="AW158" s="71">
        <f>MAX(ABS(Y158-AK158),ABS(Z158-AL158),ABS(AA158-AM158),ABS(AB158-AN158),ABS(AC158-AO158),ABS(AD158-AP158),ABS(AE158-AQ158),ABS(AF158-AR158),ABS(AG158-AS158),ABS(AH158-AT158),ABS(AI158-AU158),ABS(AJ158-AV158))</f>
        <v/>
      </c>
    </row>
    <row r="159">
      <c r="A159" s="67" t="inlineStr">
        <is>
          <t>M154</t>
        </is>
      </c>
      <c r="B159" s="52" t="inlineStr">
        <is>
          <t>ENV-30</t>
        </is>
      </c>
      <c r="C159" s="52" t="inlineStr">
        <is>
          <t>Environment</t>
        </is>
      </c>
      <c r="D159" s="52" t="inlineStr">
        <is>
          <t>Fence wire</t>
        </is>
      </c>
      <c r="E159" s="58" t="inlineStr">
        <is>
          <t>Cylinder</t>
        </is>
      </c>
      <c r="F159" s="52" t="inlineStr">
        <is>
          <t>ENV-01</t>
        </is>
      </c>
      <c r="G159" s="68" t="n">
        <v>0.0120000001</v>
      </c>
      <c r="H159" s="68" t="n">
        <v>0.0120000001</v>
      </c>
      <c r="I159" s="68" t="n">
        <v>5.94451284</v>
      </c>
      <c r="J159" s="68" t="n">
        <v>-0.0333965607</v>
      </c>
      <c r="K159" s="68" t="n">
        <v>-144</v>
      </c>
      <c r="L159" s="68" t="n">
        <v>0</v>
      </c>
      <c r="M159" s="68" t="n">
        <v>-15.1820774</v>
      </c>
      <c r="N159" s="68" t="n">
        <v>1.13335216</v>
      </c>
      <c r="O159" s="68" t="n">
        <v>11.0304232</v>
      </c>
      <c r="P159" s="69">
        <f>COS(RADIANS(K159))*COS(RADIANS(L159))+SIN(RADIANS(K159))*SIN(RADIANS(J159))*SIN(RADIANS(L159))</f>
        <v/>
      </c>
      <c r="Q159" s="69">
        <f>-COS(RADIANS(K159))*SIN(RADIANS(L159))+SIN(RADIANS(K159))*SIN(RADIANS(J159))*COS(RADIANS(L159))</f>
        <v/>
      </c>
      <c r="R159" s="69">
        <f>SIN(RADIANS(K159))*COS(RADIANS(J159))</f>
        <v/>
      </c>
      <c r="S159" s="69">
        <f>COS(RADIANS(J159))*SIN(RADIANS(L159))</f>
        <v/>
      </c>
      <c r="T159" s="69">
        <f>COS(RADIANS(J159))*COS(RADIANS(L159))</f>
        <v/>
      </c>
      <c r="U159" s="69">
        <f>-SIN(RADIANS(J159))</f>
        <v/>
      </c>
      <c r="V159" s="69">
        <f>-SIN(RADIANS(K159))*COS(RADIANS(L159))+COS(RADIANS(K159))*SIN(RADIANS(J159))*SIN(RADIANS(L159))</f>
        <v/>
      </c>
      <c r="W159" s="69">
        <f>SIN(RADIANS(K159))*SIN(RADIANS(L159))+COS(RADIANS(K159))*SIN(RADIANS(J159))*COS(RADIANS(L159))</f>
        <v/>
      </c>
      <c r="X159" s="69">
        <f>COS(RADIANS(K159))*COS(RADIANS(J159))</f>
        <v/>
      </c>
      <c r="Y159" s="69">
        <f>P159*G159</f>
        <v/>
      </c>
      <c r="Z159" s="69">
        <f>Q159*H159</f>
        <v/>
      </c>
      <c r="AA159" s="69">
        <f>R159*I159</f>
        <v/>
      </c>
      <c r="AB159" s="69">
        <f>M159</f>
        <v/>
      </c>
      <c r="AC159" s="69">
        <f>S159*G159</f>
        <v/>
      </c>
      <c r="AD159" s="69">
        <f>T159*H159</f>
        <v/>
      </c>
      <c r="AE159" s="69">
        <f>U159*I159</f>
        <v/>
      </c>
      <c r="AF159" s="69">
        <f>N159</f>
        <v/>
      </c>
      <c r="AG159" s="69">
        <f>V159*G159</f>
        <v/>
      </c>
      <c r="AH159" s="69">
        <f>W159*H159</f>
        <v/>
      </c>
      <c r="AI159" s="69">
        <f>X159*I159</f>
        <v/>
      </c>
      <c r="AJ159" s="69">
        <f>O159</f>
        <v/>
      </c>
      <c r="AK159" s="70" t="n">
        <v>-0.00970820524</v>
      </c>
      <c r="AL159" s="70" t="n">
        <v>4.11129804e-06</v>
      </c>
      <c r="AM159" s="70" t="n">
        <v>-3.4940958</v>
      </c>
      <c r="AN159" s="70" t="n">
        <v>-15.1820774</v>
      </c>
      <c r="AO159" s="70" t="n">
        <v>0</v>
      </c>
      <c r="AP159" s="70" t="n">
        <v>0.0119999982</v>
      </c>
      <c r="AQ159" s="70" t="n">
        <v>0.00346493698</v>
      </c>
      <c r="AR159" s="70" t="n">
        <v>1.13335216</v>
      </c>
      <c r="AS159" s="70" t="n">
        <v>0.00705342228</v>
      </c>
      <c r="AT159" s="70" t="n">
        <v>5.65871733e-06</v>
      </c>
      <c r="AU159" s="70" t="n">
        <v>-4.80921173</v>
      </c>
      <c r="AV159" s="70" t="n">
        <v>11.0304232</v>
      </c>
      <c r="AW159" s="71">
        <f>MAX(ABS(Y159-AK159),ABS(Z159-AL159),ABS(AA159-AM159),ABS(AB159-AN159),ABS(AC159-AO159),ABS(AD159-AP159),ABS(AE159-AQ159),ABS(AF159-AR159),ABS(AG159-AS159),ABS(AH159-AT159),ABS(AI159-AU159),ABS(AJ159-AV159))</f>
        <v/>
      </c>
    </row>
    <row r="160">
      <c r="A160" s="67" t="inlineStr">
        <is>
          <t>M155</t>
        </is>
      </c>
      <c r="B160" s="52" t="inlineStr">
        <is>
          <t>ENV-31</t>
        </is>
      </c>
      <c r="C160" s="52" t="inlineStr">
        <is>
          <t>Environment</t>
        </is>
      </c>
      <c r="D160" s="52" t="inlineStr">
        <is>
          <t>Fence wire</t>
        </is>
      </c>
      <c r="E160" s="58" t="inlineStr">
        <is>
          <t>Cylinder</t>
        </is>
      </c>
      <c r="F160" s="52" t="inlineStr">
        <is>
          <t>ENV-01</t>
        </is>
      </c>
      <c r="G160" s="68" t="n">
        <v>0.0120000001</v>
      </c>
      <c r="H160" s="68" t="n">
        <v>0.0120000001</v>
      </c>
      <c r="I160" s="68" t="n">
        <v>5.94467592</v>
      </c>
      <c r="J160" s="68" t="n">
        <v>-0.431563973</v>
      </c>
      <c r="K160" s="68" t="n">
        <v>-161.999985</v>
      </c>
      <c r="L160" s="68" t="n">
        <v>0</v>
      </c>
      <c r="M160" s="68" t="n">
        <v>-17.8476028</v>
      </c>
      <c r="N160" s="68" t="n">
        <v>0.357472688</v>
      </c>
      <c r="O160" s="68" t="n">
        <v>5.79903603</v>
      </c>
      <c r="P160" s="69">
        <f>COS(RADIANS(K160))*COS(RADIANS(L160))+SIN(RADIANS(K160))*SIN(RADIANS(J160))*SIN(RADIANS(L160))</f>
        <v/>
      </c>
      <c r="Q160" s="69">
        <f>-COS(RADIANS(K160))*SIN(RADIANS(L160))+SIN(RADIANS(K160))*SIN(RADIANS(J160))*COS(RADIANS(L160))</f>
        <v/>
      </c>
      <c r="R160" s="69">
        <f>SIN(RADIANS(K160))*COS(RADIANS(J160))</f>
        <v/>
      </c>
      <c r="S160" s="69">
        <f>COS(RADIANS(J160))*SIN(RADIANS(L160))</f>
        <v/>
      </c>
      <c r="T160" s="69">
        <f>COS(RADIANS(J160))*COS(RADIANS(L160))</f>
        <v/>
      </c>
      <c r="U160" s="69">
        <f>-SIN(RADIANS(J160))</f>
        <v/>
      </c>
      <c r="V160" s="69">
        <f>-SIN(RADIANS(K160))*COS(RADIANS(L160))+COS(RADIANS(K160))*SIN(RADIANS(J160))*SIN(RADIANS(L160))</f>
        <v/>
      </c>
      <c r="W160" s="69">
        <f>SIN(RADIANS(K160))*SIN(RADIANS(L160))+COS(RADIANS(K160))*SIN(RADIANS(J160))*COS(RADIANS(L160))</f>
        <v/>
      </c>
      <c r="X160" s="69">
        <f>COS(RADIANS(K160))*COS(RADIANS(J160))</f>
        <v/>
      </c>
      <c r="Y160" s="69">
        <f>P160*G160</f>
        <v/>
      </c>
      <c r="Z160" s="69">
        <f>Q160*H160</f>
        <v/>
      </c>
      <c r="AA160" s="69">
        <f>R160*I160</f>
        <v/>
      </c>
      <c r="AB160" s="69">
        <f>M160</f>
        <v/>
      </c>
      <c r="AC160" s="69">
        <f>S160*G160</f>
        <v/>
      </c>
      <c r="AD160" s="69">
        <f>T160*H160</f>
        <v/>
      </c>
      <c r="AE160" s="69">
        <f>U160*I160</f>
        <v/>
      </c>
      <c r="AF160" s="69">
        <f>N160</f>
        <v/>
      </c>
      <c r="AG160" s="69">
        <f>V160*G160</f>
        <v/>
      </c>
      <c r="AH160" s="69">
        <f>W160*H160</f>
        <v/>
      </c>
      <c r="AI160" s="69">
        <f>X160*I160</f>
        <v/>
      </c>
      <c r="AJ160" s="69">
        <f>O160</f>
        <v/>
      </c>
      <c r="AK160" s="70" t="n">
        <v>-0.0114126783</v>
      </c>
      <c r="AL160" s="70" t="n">
        <v>2.79307205e-05</v>
      </c>
      <c r="AM160" s="70" t="n">
        <v>-1.836954</v>
      </c>
      <c r="AN160" s="70" t="n">
        <v>-17.8476028</v>
      </c>
      <c r="AO160" s="70" t="n">
        <v>0</v>
      </c>
      <c r="AP160" s="70" t="n">
        <v>0.0119996592</v>
      </c>
      <c r="AQ160" s="70" t="n">
        <v>0.0447761379</v>
      </c>
      <c r="AR160" s="70" t="n">
        <v>0.357472688</v>
      </c>
      <c r="AS160" s="70" t="n">
        <v>0.00370820449</v>
      </c>
      <c r="AT160" s="70" t="n">
        <v>8.59619031e-05</v>
      </c>
      <c r="AU160" s="70" t="n">
        <v>-5.65356207</v>
      </c>
      <c r="AV160" s="70" t="n">
        <v>5.79903603</v>
      </c>
      <c r="AW160" s="71">
        <f>MAX(ABS(Y160-AK160),ABS(Z160-AL160),ABS(AA160-AM160),ABS(AB160-AN160),ABS(AC160-AO160),ABS(AD160-AP160),ABS(AE160-AQ160),ABS(AF160-AR160),ABS(AG160-AS160),ABS(AH160-AT160),ABS(AI160-AU160),ABS(AJ160-AV160))</f>
        <v/>
      </c>
    </row>
    <row r="161">
      <c r="A161" s="67" t="inlineStr">
        <is>
          <t>M156</t>
        </is>
      </c>
      <c r="B161" s="52" t="inlineStr">
        <is>
          <t>ENV-32</t>
        </is>
      </c>
      <c r="C161" s="52" t="inlineStr">
        <is>
          <t>Environment</t>
        </is>
      </c>
      <c r="D161" s="52" t="inlineStr">
        <is>
          <t>Fence wire</t>
        </is>
      </c>
      <c r="E161" s="58" t="inlineStr">
        <is>
          <t>Cylinder</t>
        </is>
      </c>
      <c r="F161" s="52" t="inlineStr">
        <is>
          <t>ENV-01</t>
        </is>
      </c>
      <c r="G161" s="68" t="n">
        <v>0.0120000001</v>
      </c>
      <c r="H161" s="68" t="n">
        <v>0.0120000001</v>
      </c>
      <c r="I161" s="68" t="n">
        <v>5.94467592</v>
      </c>
      <c r="J161" s="68" t="n">
        <v>-0.431563407</v>
      </c>
      <c r="K161" s="68" t="n">
        <v>-161.999985</v>
      </c>
      <c r="L161" s="68" t="n">
        <v>0</v>
      </c>
      <c r="M161" s="68" t="n">
        <v>-17.8476028</v>
      </c>
      <c r="N161" s="68" t="n">
        <v>0.7574726939999999</v>
      </c>
      <c r="O161" s="68" t="n">
        <v>5.79903603</v>
      </c>
      <c r="P161" s="69">
        <f>COS(RADIANS(K161))*COS(RADIANS(L161))+SIN(RADIANS(K161))*SIN(RADIANS(J161))*SIN(RADIANS(L161))</f>
        <v/>
      </c>
      <c r="Q161" s="69">
        <f>-COS(RADIANS(K161))*SIN(RADIANS(L161))+SIN(RADIANS(K161))*SIN(RADIANS(J161))*COS(RADIANS(L161))</f>
        <v/>
      </c>
      <c r="R161" s="69">
        <f>SIN(RADIANS(K161))*COS(RADIANS(J161))</f>
        <v/>
      </c>
      <c r="S161" s="69">
        <f>COS(RADIANS(J161))*SIN(RADIANS(L161))</f>
        <v/>
      </c>
      <c r="T161" s="69">
        <f>COS(RADIANS(J161))*COS(RADIANS(L161))</f>
        <v/>
      </c>
      <c r="U161" s="69">
        <f>-SIN(RADIANS(J161))</f>
        <v/>
      </c>
      <c r="V161" s="69">
        <f>-SIN(RADIANS(K161))*COS(RADIANS(L161))+COS(RADIANS(K161))*SIN(RADIANS(J161))*SIN(RADIANS(L161))</f>
        <v/>
      </c>
      <c r="W161" s="69">
        <f>SIN(RADIANS(K161))*SIN(RADIANS(L161))+COS(RADIANS(K161))*SIN(RADIANS(J161))*COS(RADIANS(L161))</f>
        <v/>
      </c>
      <c r="X161" s="69">
        <f>COS(RADIANS(K161))*COS(RADIANS(J161))</f>
        <v/>
      </c>
      <c r="Y161" s="69">
        <f>P161*G161</f>
        <v/>
      </c>
      <c r="Z161" s="69">
        <f>Q161*H161</f>
        <v/>
      </c>
      <c r="AA161" s="69">
        <f>R161*I161</f>
        <v/>
      </c>
      <c r="AB161" s="69">
        <f>M161</f>
        <v/>
      </c>
      <c r="AC161" s="69">
        <f>S161*G161</f>
        <v/>
      </c>
      <c r="AD161" s="69">
        <f>T161*H161</f>
        <v/>
      </c>
      <c r="AE161" s="69">
        <f>U161*I161</f>
        <v/>
      </c>
      <c r="AF161" s="69">
        <f>N161</f>
        <v/>
      </c>
      <c r="AG161" s="69">
        <f>V161*G161</f>
        <v/>
      </c>
      <c r="AH161" s="69">
        <f>W161*H161</f>
        <v/>
      </c>
      <c r="AI161" s="69">
        <f>X161*I161</f>
        <v/>
      </c>
      <c r="AJ161" s="69">
        <f>O161</f>
        <v/>
      </c>
      <c r="AK161" s="70" t="n">
        <v>-0.0114126783</v>
      </c>
      <c r="AL161" s="70" t="n">
        <v>2.79306842e-05</v>
      </c>
      <c r="AM161" s="70" t="n">
        <v>-1.836954</v>
      </c>
      <c r="AN161" s="70" t="n">
        <v>-17.8476028</v>
      </c>
      <c r="AO161" s="70" t="n">
        <v>0</v>
      </c>
      <c r="AP161" s="70" t="n">
        <v>0.0119996592</v>
      </c>
      <c r="AQ161" s="70" t="n">
        <v>0.0447760783</v>
      </c>
      <c r="AR161" s="70" t="n">
        <v>0.7574726939999999</v>
      </c>
      <c r="AS161" s="70" t="n">
        <v>0.00370820449</v>
      </c>
      <c r="AT161" s="70" t="n">
        <v>8.59617867e-05</v>
      </c>
      <c r="AU161" s="70" t="n">
        <v>-5.65356207</v>
      </c>
      <c r="AV161" s="70" t="n">
        <v>5.79903603</v>
      </c>
      <c r="AW161" s="71">
        <f>MAX(ABS(Y161-AK161),ABS(Z161-AL161),ABS(AA161-AM161),ABS(AB161-AN161),ABS(AC161-AO161),ABS(AD161-AP161),ABS(AE161-AQ161),ABS(AF161-AR161),ABS(AG161-AS161),ABS(AH161-AT161),ABS(AI161-AU161),ABS(AJ161-AV161))</f>
        <v/>
      </c>
    </row>
    <row r="162">
      <c r="A162" s="67" t="inlineStr">
        <is>
          <t>M157</t>
        </is>
      </c>
      <c r="B162" s="52" t="inlineStr">
        <is>
          <t>ENV-33</t>
        </is>
      </c>
      <c r="C162" s="52" t="inlineStr">
        <is>
          <t>Environment</t>
        </is>
      </c>
      <c r="D162" s="52" t="inlineStr">
        <is>
          <t>Fence wire</t>
        </is>
      </c>
      <c r="E162" s="58" t="inlineStr">
        <is>
          <t>Cylinder</t>
        </is>
      </c>
      <c r="F162" s="52" t="inlineStr">
        <is>
          <t>ENV-01</t>
        </is>
      </c>
      <c r="G162" s="68" t="n">
        <v>0.0120000001</v>
      </c>
      <c r="H162" s="68" t="n">
        <v>0.0120000001</v>
      </c>
      <c r="I162" s="68" t="n">
        <v>5.94467592</v>
      </c>
      <c r="J162" s="68" t="n">
        <v>-0.431563407</v>
      </c>
      <c r="K162" s="68" t="n">
        <v>-161.999985</v>
      </c>
      <c r="L162" s="68" t="n">
        <v>0</v>
      </c>
      <c r="M162" s="68" t="n">
        <v>-17.8476028</v>
      </c>
      <c r="N162" s="68" t="n">
        <v>1.15747261</v>
      </c>
      <c r="O162" s="68" t="n">
        <v>5.79903603</v>
      </c>
      <c r="P162" s="69">
        <f>COS(RADIANS(K162))*COS(RADIANS(L162))+SIN(RADIANS(K162))*SIN(RADIANS(J162))*SIN(RADIANS(L162))</f>
        <v/>
      </c>
      <c r="Q162" s="69">
        <f>-COS(RADIANS(K162))*SIN(RADIANS(L162))+SIN(RADIANS(K162))*SIN(RADIANS(J162))*COS(RADIANS(L162))</f>
        <v/>
      </c>
      <c r="R162" s="69">
        <f>SIN(RADIANS(K162))*COS(RADIANS(J162))</f>
        <v/>
      </c>
      <c r="S162" s="69">
        <f>COS(RADIANS(J162))*SIN(RADIANS(L162))</f>
        <v/>
      </c>
      <c r="T162" s="69">
        <f>COS(RADIANS(J162))*COS(RADIANS(L162))</f>
        <v/>
      </c>
      <c r="U162" s="69">
        <f>-SIN(RADIANS(J162))</f>
        <v/>
      </c>
      <c r="V162" s="69">
        <f>-SIN(RADIANS(K162))*COS(RADIANS(L162))+COS(RADIANS(K162))*SIN(RADIANS(J162))*SIN(RADIANS(L162))</f>
        <v/>
      </c>
      <c r="W162" s="69">
        <f>SIN(RADIANS(K162))*SIN(RADIANS(L162))+COS(RADIANS(K162))*SIN(RADIANS(J162))*COS(RADIANS(L162))</f>
        <v/>
      </c>
      <c r="X162" s="69">
        <f>COS(RADIANS(K162))*COS(RADIANS(J162))</f>
        <v/>
      </c>
      <c r="Y162" s="69">
        <f>P162*G162</f>
        <v/>
      </c>
      <c r="Z162" s="69">
        <f>Q162*H162</f>
        <v/>
      </c>
      <c r="AA162" s="69">
        <f>R162*I162</f>
        <v/>
      </c>
      <c r="AB162" s="69">
        <f>M162</f>
        <v/>
      </c>
      <c r="AC162" s="69">
        <f>S162*G162</f>
        <v/>
      </c>
      <c r="AD162" s="69">
        <f>T162*H162</f>
        <v/>
      </c>
      <c r="AE162" s="69">
        <f>U162*I162</f>
        <v/>
      </c>
      <c r="AF162" s="69">
        <f>N162</f>
        <v/>
      </c>
      <c r="AG162" s="69">
        <f>V162*G162</f>
        <v/>
      </c>
      <c r="AH162" s="69">
        <f>W162*H162</f>
        <v/>
      </c>
      <c r="AI162" s="69">
        <f>X162*I162</f>
        <v/>
      </c>
      <c r="AJ162" s="69">
        <f>O162</f>
        <v/>
      </c>
      <c r="AK162" s="70" t="n">
        <v>-0.0114126783</v>
      </c>
      <c r="AL162" s="70" t="n">
        <v>2.79306842e-05</v>
      </c>
      <c r="AM162" s="70" t="n">
        <v>-1.836954</v>
      </c>
      <c r="AN162" s="70" t="n">
        <v>-17.8476028</v>
      </c>
      <c r="AO162" s="70" t="n">
        <v>0</v>
      </c>
      <c r="AP162" s="70" t="n">
        <v>0.0119996592</v>
      </c>
      <c r="AQ162" s="70" t="n">
        <v>0.0447760783</v>
      </c>
      <c r="AR162" s="70" t="n">
        <v>1.15747261</v>
      </c>
      <c r="AS162" s="70" t="n">
        <v>0.00370820449</v>
      </c>
      <c r="AT162" s="70" t="n">
        <v>8.59617867e-05</v>
      </c>
      <c r="AU162" s="70" t="n">
        <v>-5.65356207</v>
      </c>
      <c r="AV162" s="70" t="n">
        <v>5.79903603</v>
      </c>
      <c r="AW162" s="71">
        <f>MAX(ABS(Y162-AK162),ABS(Z162-AL162),ABS(AA162-AM162),ABS(AB162-AN162),ABS(AC162-AO162),ABS(AD162-AP162),ABS(AE162-AQ162),ABS(AF162-AR162),ABS(AG162-AS162),ABS(AH162-AT162),ABS(AI162-AU162),ABS(AJ162-AV162))</f>
        <v/>
      </c>
    </row>
    <row r="163">
      <c r="A163" s="67" t="inlineStr">
        <is>
          <t>M158</t>
        </is>
      </c>
      <c r="B163" s="52" t="inlineStr">
        <is>
          <t>ENV-34</t>
        </is>
      </c>
      <c r="C163" s="52" t="inlineStr">
        <is>
          <t>Environment</t>
        </is>
      </c>
      <c r="D163" s="52" t="inlineStr">
        <is>
          <t>Fence wire</t>
        </is>
      </c>
      <c r="E163" s="58" t="inlineStr">
        <is>
          <t>Cylinder</t>
        </is>
      </c>
      <c r="F163" s="52" t="inlineStr">
        <is>
          <t>ENV-01</t>
        </is>
      </c>
      <c r="G163" s="68" t="n">
        <v>0.0120000001</v>
      </c>
      <c r="H163" s="68" t="n">
        <v>0.0120000001</v>
      </c>
      <c r="I163" s="68" t="n">
        <v>5.94451237</v>
      </c>
      <c r="J163" s="68" t="n">
        <v>0.00312295649</v>
      </c>
      <c r="K163" s="68" t="n">
        <v>179.999985</v>
      </c>
      <c r="L163" s="68" t="n">
        <v>0</v>
      </c>
      <c r="M163" s="68" t="n">
        <v>-18.7660789</v>
      </c>
      <c r="N163" s="68" t="n">
        <v>0.379698753</v>
      </c>
      <c r="O163" s="68" t="n">
        <v>-1.54972076e-06</v>
      </c>
      <c r="P163" s="69">
        <f>COS(RADIANS(K163))*COS(RADIANS(L163))+SIN(RADIANS(K163))*SIN(RADIANS(J163))*SIN(RADIANS(L163))</f>
        <v/>
      </c>
      <c r="Q163" s="69">
        <f>-COS(RADIANS(K163))*SIN(RADIANS(L163))+SIN(RADIANS(K163))*SIN(RADIANS(J163))*COS(RADIANS(L163))</f>
        <v/>
      </c>
      <c r="R163" s="69">
        <f>SIN(RADIANS(K163))*COS(RADIANS(J163))</f>
        <v/>
      </c>
      <c r="S163" s="69">
        <f>COS(RADIANS(J163))*SIN(RADIANS(L163))</f>
        <v/>
      </c>
      <c r="T163" s="69">
        <f>COS(RADIANS(J163))*COS(RADIANS(L163))</f>
        <v/>
      </c>
      <c r="U163" s="69">
        <f>-SIN(RADIANS(J163))</f>
        <v/>
      </c>
      <c r="V163" s="69">
        <f>-SIN(RADIANS(K163))*COS(RADIANS(L163))+COS(RADIANS(K163))*SIN(RADIANS(J163))*SIN(RADIANS(L163))</f>
        <v/>
      </c>
      <c r="W163" s="69">
        <f>SIN(RADIANS(K163))*SIN(RADIANS(L163))+COS(RADIANS(K163))*SIN(RADIANS(J163))*COS(RADIANS(L163))</f>
        <v/>
      </c>
      <c r="X163" s="69">
        <f>COS(RADIANS(K163))*COS(RADIANS(J163))</f>
        <v/>
      </c>
      <c r="Y163" s="69">
        <f>P163*G163</f>
        <v/>
      </c>
      <c r="Z163" s="69">
        <f>Q163*H163</f>
        <v/>
      </c>
      <c r="AA163" s="69">
        <f>R163*I163</f>
        <v/>
      </c>
      <c r="AB163" s="69">
        <f>M163</f>
        <v/>
      </c>
      <c r="AC163" s="69">
        <f>S163*G163</f>
        <v/>
      </c>
      <c r="AD163" s="69">
        <f>T163*H163</f>
        <v/>
      </c>
      <c r="AE163" s="69">
        <f>U163*I163</f>
        <v/>
      </c>
      <c r="AF163" s="69">
        <f>N163</f>
        <v/>
      </c>
      <c r="AG163" s="69">
        <f>V163*G163</f>
        <v/>
      </c>
      <c r="AH163" s="69">
        <f>W163*H163</f>
        <v/>
      </c>
      <c r="AI163" s="69">
        <f>X163*I163</f>
        <v/>
      </c>
      <c r="AJ163" s="69">
        <f>O163</f>
        <v/>
      </c>
      <c r="AK163" s="70" t="n">
        <v>-0.0120000001</v>
      </c>
      <c r="AL163" s="70" t="n">
        <v>9.87619071e-14</v>
      </c>
      <c r="AM163" s="70" t="n">
        <v>8.97596408e-07</v>
      </c>
      <c r="AN163" s="70" t="n">
        <v>-18.7660789</v>
      </c>
      <c r="AO163" s="70" t="n">
        <v>0</v>
      </c>
      <c r="AP163" s="70" t="n">
        <v>0.0120000001</v>
      </c>
      <c r="AQ163" s="70" t="n">
        <v>-0.000324010849</v>
      </c>
      <c r="AR163" s="70" t="n">
        <v>0.379698753</v>
      </c>
      <c r="AS163" s="70" t="n">
        <v>-1.8119497e-09</v>
      </c>
      <c r="AT163" s="70" t="n">
        <v>-6.54070504e-07</v>
      </c>
      <c r="AU163" s="70" t="n">
        <v>-5.94451237</v>
      </c>
      <c r="AV163" s="70" t="n">
        <v>-1.54972076e-06</v>
      </c>
      <c r="AW163" s="71">
        <f>MAX(ABS(Y163-AK163),ABS(Z163-AL163),ABS(AA163-AM163),ABS(AB163-AN163),ABS(AC163-AO163),ABS(AD163-AP163),ABS(AE163-AQ163),ABS(AF163-AR163),ABS(AG163-AS163),ABS(AH163-AT163),ABS(AI163-AU163),ABS(AJ163-AV163))</f>
        <v/>
      </c>
    </row>
    <row r="164">
      <c r="A164" s="67" t="inlineStr">
        <is>
          <t>M159</t>
        </is>
      </c>
      <c r="B164" s="52" t="inlineStr">
        <is>
          <t>ENV-35</t>
        </is>
      </c>
      <c r="C164" s="52" t="inlineStr">
        <is>
          <t>Environment</t>
        </is>
      </c>
      <c r="D164" s="52" t="inlineStr">
        <is>
          <t>Fence wire</t>
        </is>
      </c>
      <c r="E164" s="58" t="inlineStr">
        <is>
          <t>Cylinder</t>
        </is>
      </c>
      <c r="F164" s="52" t="inlineStr">
        <is>
          <t>ENV-01</t>
        </is>
      </c>
      <c r="G164" s="68" t="n">
        <v>0.0120000001</v>
      </c>
      <c r="H164" s="68" t="n">
        <v>0.0120000001</v>
      </c>
      <c r="I164" s="68" t="n">
        <v>5.94451237</v>
      </c>
      <c r="J164" s="68" t="n">
        <v>0.0031223821</v>
      </c>
      <c r="K164" s="68" t="n">
        <v>179.999985</v>
      </c>
      <c r="L164" s="68" t="n">
        <v>0</v>
      </c>
      <c r="M164" s="68" t="n">
        <v>-18.7660789</v>
      </c>
      <c r="N164" s="68" t="n">
        <v>0.77969873</v>
      </c>
      <c r="O164" s="68" t="n">
        <v>-1.54972076e-06</v>
      </c>
      <c r="P164" s="69">
        <f>COS(RADIANS(K164))*COS(RADIANS(L164))+SIN(RADIANS(K164))*SIN(RADIANS(J164))*SIN(RADIANS(L164))</f>
        <v/>
      </c>
      <c r="Q164" s="69">
        <f>-COS(RADIANS(K164))*SIN(RADIANS(L164))+SIN(RADIANS(K164))*SIN(RADIANS(J164))*COS(RADIANS(L164))</f>
        <v/>
      </c>
      <c r="R164" s="69">
        <f>SIN(RADIANS(K164))*COS(RADIANS(J164))</f>
        <v/>
      </c>
      <c r="S164" s="69">
        <f>COS(RADIANS(J164))*SIN(RADIANS(L164))</f>
        <v/>
      </c>
      <c r="T164" s="69">
        <f>COS(RADIANS(J164))*COS(RADIANS(L164))</f>
        <v/>
      </c>
      <c r="U164" s="69">
        <f>-SIN(RADIANS(J164))</f>
        <v/>
      </c>
      <c r="V164" s="69">
        <f>-SIN(RADIANS(K164))*COS(RADIANS(L164))+COS(RADIANS(K164))*SIN(RADIANS(J164))*SIN(RADIANS(L164))</f>
        <v/>
      </c>
      <c r="W164" s="69">
        <f>SIN(RADIANS(K164))*SIN(RADIANS(L164))+COS(RADIANS(K164))*SIN(RADIANS(J164))*COS(RADIANS(L164))</f>
        <v/>
      </c>
      <c r="X164" s="69">
        <f>COS(RADIANS(K164))*COS(RADIANS(J164))</f>
        <v/>
      </c>
      <c r="Y164" s="69">
        <f>P164*G164</f>
        <v/>
      </c>
      <c r="Z164" s="69">
        <f>Q164*H164</f>
        <v/>
      </c>
      <c r="AA164" s="69">
        <f>R164*I164</f>
        <v/>
      </c>
      <c r="AB164" s="69">
        <f>M164</f>
        <v/>
      </c>
      <c r="AC164" s="69">
        <f>S164*G164</f>
        <v/>
      </c>
      <c r="AD164" s="69">
        <f>T164*H164</f>
        <v/>
      </c>
      <c r="AE164" s="69">
        <f>U164*I164</f>
        <v/>
      </c>
      <c r="AF164" s="69">
        <f>N164</f>
        <v/>
      </c>
      <c r="AG164" s="69">
        <f>V164*G164</f>
        <v/>
      </c>
      <c r="AH164" s="69">
        <f>W164*H164</f>
        <v/>
      </c>
      <c r="AI164" s="69">
        <f>X164*I164</f>
        <v/>
      </c>
      <c r="AJ164" s="69">
        <f>O164</f>
        <v/>
      </c>
      <c r="AK164" s="70" t="n">
        <v>-0.0120000001</v>
      </c>
      <c r="AL164" s="70" t="n">
        <v>9.87437332e-14</v>
      </c>
      <c r="AM164" s="70" t="n">
        <v>8.97596408e-07</v>
      </c>
      <c r="AN164" s="70" t="n">
        <v>-18.7660789</v>
      </c>
      <c r="AO164" s="70" t="n">
        <v>0</v>
      </c>
      <c r="AP164" s="70" t="n">
        <v>0.0120000001</v>
      </c>
      <c r="AQ164" s="70" t="n">
        <v>-0.000323951244</v>
      </c>
      <c r="AR164" s="70" t="n">
        <v>0.77969873</v>
      </c>
      <c r="AS164" s="70" t="n">
        <v>-1.8119497e-09</v>
      </c>
      <c r="AT164" s="70" t="n">
        <v>-6.53950224e-07</v>
      </c>
      <c r="AU164" s="70" t="n">
        <v>-5.94451237</v>
      </c>
      <c r="AV164" s="70" t="n">
        <v>-1.54972076e-06</v>
      </c>
      <c r="AW164" s="71">
        <f>MAX(ABS(Y164-AK164),ABS(Z164-AL164),ABS(AA164-AM164),ABS(AB164-AN164),ABS(AC164-AO164),ABS(AD164-AP164),ABS(AE164-AQ164),ABS(AF164-AR164),ABS(AG164-AS164),ABS(AH164-AT164),ABS(AI164-AU164),ABS(AJ164-AV164))</f>
        <v/>
      </c>
    </row>
    <row r="165">
      <c r="A165" s="67" t="inlineStr">
        <is>
          <t>M160</t>
        </is>
      </c>
      <c r="B165" s="52" t="inlineStr">
        <is>
          <t>ENV-36</t>
        </is>
      </c>
      <c r="C165" s="52" t="inlineStr">
        <is>
          <t>Environment</t>
        </is>
      </c>
      <c r="D165" s="52" t="inlineStr">
        <is>
          <t>Fence wire</t>
        </is>
      </c>
      <c r="E165" s="58" t="inlineStr">
        <is>
          <t>Cylinder</t>
        </is>
      </c>
      <c r="F165" s="52" t="inlineStr">
        <is>
          <t>ENV-01</t>
        </is>
      </c>
      <c r="G165" s="68" t="n">
        <v>0.0120000001</v>
      </c>
      <c r="H165" s="68" t="n">
        <v>0.0120000001</v>
      </c>
      <c r="I165" s="68" t="n">
        <v>5.94451237</v>
      </c>
      <c r="J165" s="68" t="n">
        <v>0.00312295649</v>
      </c>
      <c r="K165" s="68" t="n">
        <v>179.999985</v>
      </c>
      <c r="L165" s="68" t="n">
        <v>0</v>
      </c>
      <c r="M165" s="68" t="n">
        <v>-18.7660789</v>
      </c>
      <c r="N165" s="68" t="n">
        <v>1.17969871</v>
      </c>
      <c r="O165" s="68" t="n">
        <v>-1.54972076e-06</v>
      </c>
      <c r="P165" s="69">
        <f>COS(RADIANS(K165))*COS(RADIANS(L165))+SIN(RADIANS(K165))*SIN(RADIANS(J165))*SIN(RADIANS(L165))</f>
        <v/>
      </c>
      <c r="Q165" s="69">
        <f>-COS(RADIANS(K165))*SIN(RADIANS(L165))+SIN(RADIANS(K165))*SIN(RADIANS(J165))*COS(RADIANS(L165))</f>
        <v/>
      </c>
      <c r="R165" s="69">
        <f>SIN(RADIANS(K165))*COS(RADIANS(J165))</f>
        <v/>
      </c>
      <c r="S165" s="69">
        <f>COS(RADIANS(J165))*SIN(RADIANS(L165))</f>
        <v/>
      </c>
      <c r="T165" s="69">
        <f>COS(RADIANS(J165))*COS(RADIANS(L165))</f>
        <v/>
      </c>
      <c r="U165" s="69">
        <f>-SIN(RADIANS(J165))</f>
        <v/>
      </c>
      <c r="V165" s="69">
        <f>-SIN(RADIANS(K165))*COS(RADIANS(L165))+COS(RADIANS(K165))*SIN(RADIANS(J165))*SIN(RADIANS(L165))</f>
        <v/>
      </c>
      <c r="W165" s="69">
        <f>SIN(RADIANS(K165))*SIN(RADIANS(L165))+COS(RADIANS(K165))*SIN(RADIANS(J165))*COS(RADIANS(L165))</f>
        <v/>
      </c>
      <c r="X165" s="69">
        <f>COS(RADIANS(K165))*COS(RADIANS(J165))</f>
        <v/>
      </c>
      <c r="Y165" s="69">
        <f>P165*G165</f>
        <v/>
      </c>
      <c r="Z165" s="69">
        <f>Q165*H165</f>
        <v/>
      </c>
      <c r="AA165" s="69">
        <f>R165*I165</f>
        <v/>
      </c>
      <c r="AB165" s="69">
        <f>M165</f>
        <v/>
      </c>
      <c r="AC165" s="69">
        <f>S165*G165</f>
        <v/>
      </c>
      <c r="AD165" s="69">
        <f>T165*H165</f>
        <v/>
      </c>
      <c r="AE165" s="69">
        <f>U165*I165</f>
        <v/>
      </c>
      <c r="AF165" s="69">
        <f>N165</f>
        <v/>
      </c>
      <c r="AG165" s="69">
        <f>V165*G165</f>
        <v/>
      </c>
      <c r="AH165" s="69">
        <f>W165*H165</f>
        <v/>
      </c>
      <c r="AI165" s="69">
        <f>X165*I165</f>
        <v/>
      </c>
      <c r="AJ165" s="69">
        <f>O165</f>
        <v/>
      </c>
      <c r="AK165" s="70" t="n">
        <v>-0.0120000001</v>
      </c>
      <c r="AL165" s="70" t="n">
        <v>9.87619071e-14</v>
      </c>
      <c r="AM165" s="70" t="n">
        <v>8.97596408e-07</v>
      </c>
      <c r="AN165" s="70" t="n">
        <v>-18.7660789</v>
      </c>
      <c r="AO165" s="70" t="n">
        <v>0</v>
      </c>
      <c r="AP165" s="70" t="n">
        <v>0.0120000001</v>
      </c>
      <c r="AQ165" s="70" t="n">
        <v>-0.000324010849</v>
      </c>
      <c r="AR165" s="70" t="n">
        <v>1.17969871</v>
      </c>
      <c r="AS165" s="70" t="n">
        <v>-1.8119497e-09</v>
      </c>
      <c r="AT165" s="70" t="n">
        <v>-6.54070504e-07</v>
      </c>
      <c r="AU165" s="70" t="n">
        <v>-5.94451237</v>
      </c>
      <c r="AV165" s="70" t="n">
        <v>-1.54972076e-06</v>
      </c>
      <c r="AW165" s="71">
        <f>MAX(ABS(Y165-AK165),ABS(Z165-AL165),ABS(AA165-AM165),ABS(AB165-AN165),ABS(AC165-AO165),ABS(AD165-AP165),ABS(AE165-AQ165),ABS(AF165-AR165),ABS(AG165-AS165),ABS(AH165-AT165),ABS(AI165-AU165),ABS(AJ165-AV165))</f>
        <v/>
      </c>
    </row>
    <row r="166">
      <c r="A166" s="67" t="inlineStr">
        <is>
          <t>M161</t>
        </is>
      </c>
      <c r="B166" s="52" t="inlineStr">
        <is>
          <t>ENV-37</t>
        </is>
      </c>
      <c r="C166" s="52" t="inlineStr">
        <is>
          <t>Environment</t>
        </is>
      </c>
      <c r="D166" s="52" t="inlineStr">
        <is>
          <t>Fence wire</t>
        </is>
      </c>
      <c r="E166" s="58" t="inlineStr">
        <is>
          <t>Cylinder</t>
        </is>
      </c>
      <c r="F166" s="52" t="inlineStr">
        <is>
          <t>ENV-01</t>
        </is>
      </c>
      <c r="G166" s="68" t="n">
        <v>0.0120000001</v>
      </c>
      <c r="H166" s="68" t="n">
        <v>0.0120000001</v>
      </c>
      <c r="I166" s="68" t="n">
        <v>5.94517565</v>
      </c>
      <c r="J166" s="68" t="n">
        <v>0.859327734</v>
      </c>
      <c r="K166" s="68" t="n">
        <v>162.000015</v>
      </c>
      <c r="L166" s="68" t="n">
        <v>0</v>
      </c>
      <c r="M166" s="68" t="n">
        <v>-17.8476009</v>
      </c>
      <c r="N166" s="68" t="n">
        <v>0.334955275</v>
      </c>
      <c r="O166" s="68" t="n">
        <v>-5.79903889</v>
      </c>
      <c r="P166" s="69">
        <f>COS(RADIANS(K166))*COS(RADIANS(L166))+SIN(RADIANS(K166))*SIN(RADIANS(J166))*SIN(RADIANS(L166))</f>
        <v/>
      </c>
      <c r="Q166" s="69">
        <f>-COS(RADIANS(K166))*SIN(RADIANS(L166))+SIN(RADIANS(K166))*SIN(RADIANS(J166))*COS(RADIANS(L166))</f>
        <v/>
      </c>
      <c r="R166" s="69">
        <f>SIN(RADIANS(K166))*COS(RADIANS(J166))</f>
        <v/>
      </c>
      <c r="S166" s="69">
        <f>COS(RADIANS(J166))*SIN(RADIANS(L166))</f>
        <v/>
      </c>
      <c r="T166" s="69">
        <f>COS(RADIANS(J166))*COS(RADIANS(L166))</f>
        <v/>
      </c>
      <c r="U166" s="69">
        <f>-SIN(RADIANS(J166))</f>
        <v/>
      </c>
      <c r="V166" s="69">
        <f>-SIN(RADIANS(K166))*COS(RADIANS(L166))+COS(RADIANS(K166))*SIN(RADIANS(J166))*SIN(RADIANS(L166))</f>
        <v/>
      </c>
      <c r="W166" s="69">
        <f>SIN(RADIANS(K166))*SIN(RADIANS(L166))+COS(RADIANS(K166))*SIN(RADIANS(J166))*COS(RADIANS(L166))</f>
        <v/>
      </c>
      <c r="X166" s="69">
        <f>COS(RADIANS(K166))*COS(RADIANS(J166))</f>
        <v/>
      </c>
      <c r="Y166" s="69">
        <f>P166*G166</f>
        <v/>
      </c>
      <c r="Z166" s="69">
        <f>Q166*H166</f>
        <v/>
      </c>
      <c r="AA166" s="69">
        <f>R166*I166</f>
        <v/>
      </c>
      <c r="AB166" s="69">
        <f>M166</f>
        <v/>
      </c>
      <c r="AC166" s="69">
        <f>S166*G166</f>
        <v/>
      </c>
      <c r="AD166" s="69">
        <f>T166*H166</f>
        <v/>
      </c>
      <c r="AE166" s="69">
        <f>U166*I166</f>
        <v/>
      </c>
      <c r="AF166" s="69">
        <f>N166</f>
        <v/>
      </c>
      <c r="AG166" s="69">
        <f>V166*G166</f>
        <v/>
      </c>
      <c r="AH166" s="69">
        <f>W166*H166</f>
        <v/>
      </c>
      <c r="AI166" s="69">
        <f>X166*I166</f>
        <v/>
      </c>
      <c r="AJ166" s="69">
        <f>O166</f>
        <v/>
      </c>
      <c r="AK166" s="70" t="n">
        <v>-0.0114126801</v>
      </c>
      <c r="AL166" s="70" t="n">
        <v>5.56138439e-05</v>
      </c>
      <c r="AM166" s="70" t="n">
        <v>1.83695126</v>
      </c>
      <c r="AN166" s="70" t="n">
        <v>-17.8476009</v>
      </c>
      <c r="AO166" s="70" t="n">
        <v>0</v>
      </c>
      <c r="AP166" s="70" t="n">
        <v>0.0119986506</v>
      </c>
      <c r="AQ166" s="70" t="n">
        <v>-0.089162983</v>
      </c>
      <c r="AR166" s="70" t="n">
        <v>0.334955275</v>
      </c>
      <c r="AS166" s="70" t="n">
        <v>-0.00370819913</v>
      </c>
      <c r="AT166" s="70" t="n">
        <v>-0.000171162072</v>
      </c>
      <c r="AU166" s="70" t="n">
        <v>-5.65356302</v>
      </c>
      <c r="AV166" s="70" t="n">
        <v>-5.79903889</v>
      </c>
      <c r="AW166" s="71">
        <f>MAX(ABS(Y166-AK166),ABS(Z166-AL166),ABS(AA166-AM166),ABS(AB166-AN166),ABS(AC166-AO166),ABS(AD166-AP166),ABS(AE166-AQ166),ABS(AF166-AR166),ABS(AG166-AS166),ABS(AH166-AT166),ABS(AI166-AU166),ABS(AJ166-AV166))</f>
        <v/>
      </c>
    </row>
    <row r="167">
      <c r="A167" s="67" t="inlineStr">
        <is>
          <t>M162</t>
        </is>
      </c>
      <c r="B167" s="52" t="inlineStr">
        <is>
          <t>ENV-38</t>
        </is>
      </c>
      <c r="C167" s="52" t="inlineStr">
        <is>
          <t>Environment</t>
        </is>
      </c>
      <c r="D167" s="52" t="inlineStr">
        <is>
          <t>Fence wire</t>
        </is>
      </c>
      <c r="E167" s="58" t="inlineStr">
        <is>
          <t>Cylinder</t>
        </is>
      </c>
      <c r="F167" s="52" t="inlineStr">
        <is>
          <t>ENV-01</t>
        </is>
      </c>
      <c r="G167" s="68" t="n">
        <v>0.0120000001</v>
      </c>
      <c r="H167" s="68" t="n">
        <v>0.0120000001</v>
      </c>
      <c r="I167" s="68" t="n">
        <v>5.94517565</v>
      </c>
      <c r="J167" s="68" t="n">
        <v>0.859327912</v>
      </c>
      <c r="K167" s="68" t="n">
        <v>162.000015</v>
      </c>
      <c r="L167" s="68" t="n">
        <v>0</v>
      </c>
      <c r="M167" s="68" t="n">
        <v>-17.8476009</v>
      </c>
      <c r="N167" s="68" t="n">
        <v>0.734955311</v>
      </c>
      <c r="O167" s="68" t="n">
        <v>-5.79903889</v>
      </c>
      <c r="P167" s="69">
        <f>COS(RADIANS(K167))*COS(RADIANS(L167))+SIN(RADIANS(K167))*SIN(RADIANS(J167))*SIN(RADIANS(L167))</f>
        <v/>
      </c>
      <c r="Q167" s="69">
        <f>-COS(RADIANS(K167))*SIN(RADIANS(L167))+SIN(RADIANS(K167))*SIN(RADIANS(J167))*COS(RADIANS(L167))</f>
        <v/>
      </c>
      <c r="R167" s="69">
        <f>SIN(RADIANS(K167))*COS(RADIANS(J167))</f>
        <v/>
      </c>
      <c r="S167" s="69">
        <f>COS(RADIANS(J167))*SIN(RADIANS(L167))</f>
        <v/>
      </c>
      <c r="T167" s="69">
        <f>COS(RADIANS(J167))*COS(RADIANS(L167))</f>
        <v/>
      </c>
      <c r="U167" s="69">
        <f>-SIN(RADIANS(J167))</f>
        <v/>
      </c>
      <c r="V167" s="69">
        <f>-SIN(RADIANS(K167))*COS(RADIANS(L167))+COS(RADIANS(K167))*SIN(RADIANS(J167))*SIN(RADIANS(L167))</f>
        <v/>
      </c>
      <c r="W167" s="69">
        <f>SIN(RADIANS(K167))*SIN(RADIANS(L167))+COS(RADIANS(K167))*SIN(RADIANS(J167))*COS(RADIANS(L167))</f>
        <v/>
      </c>
      <c r="X167" s="69">
        <f>COS(RADIANS(K167))*COS(RADIANS(J167))</f>
        <v/>
      </c>
      <c r="Y167" s="69">
        <f>P167*G167</f>
        <v/>
      </c>
      <c r="Z167" s="69">
        <f>Q167*H167</f>
        <v/>
      </c>
      <c r="AA167" s="69">
        <f>R167*I167</f>
        <v/>
      </c>
      <c r="AB167" s="69">
        <f>M167</f>
        <v/>
      </c>
      <c r="AC167" s="69">
        <f>S167*G167</f>
        <v/>
      </c>
      <c r="AD167" s="69">
        <f>T167*H167</f>
        <v/>
      </c>
      <c r="AE167" s="69">
        <f>U167*I167</f>
        <v/>
      </c>
      <c r="AF167" s="69">
        <f>N167</f>
        <v/>
      </c>
      <c r="AG167" s="69">
        <f>V167*G167</f>
        <v/>
      </c>
      <c r="AH167" s="69">
        <f>W167*H167</f>
        <v/>
      </c>
      <c r="AI167" s="69">
        <f>X167*I167</f>
        <v/>
      </c>
      <c r="AJ167" s="69">
        <f>O167</f>
        <v/>
      </c>
      <c r="AK167" s="70" t="n">
        <v>-0.0114126801</v>
      </c>
      <c r="AL167" s="70" t="n">
        <v>5.56138657e-05</v>
      </c>
      <c r="AM167" s="70" t="n">
        <v>1.83695126</v>
      </c>
      <c r="AN167" s="70" t="n">
        <v>-17.8476009</v>
      </c>
      <c r="AO167" s="70" t="n">
        <v>0</v>
      </c>
      <c r="AP167" s="70" t="n">
        <v>0.0119986506</v>
      </c>
      <c r="AQ167" s="70" t="n">
        <v>-0.0891630128</v>
      </c>
      <c r="AR167" s="70" t="n">
        <v>0.734955311</v>
      </c>
      <c r="AS167" s="70" t="n">
        <v>-0.00370819913</v>
      </c>
      <c r="AT167" s="70" t="n">
        <v>-0.00017116213</v>
      </c>
      <c r="AU167" s="70" t="n">
        <v>-5.65356302</v>
      </c>
      <c r="AV167" s="70" t="n">
        <v>-5.79903889</v>
      </c>
      <c r="AW167" s="71">
        <f>MAX(ABS(Y167-AK167),ABS(Z167-AL167),ABS(AA167-AM167),ABS(AB167-AN167),ABS(AC167-AO167),ABS(AD167-AP167),ABS(AE167-AQ167),ABS(AF167-AR167),ABS(AG167-AS167),ABS(AH167-AT167),ABS(AI167-AU167),ABS(AJ167-AV167))</f>
        <v/>
      </c>
    </row>
    <row r="168">
      <c r="A168" s="67" t="inlineStr">
        <is>
          <t>M163</t>
        </is>
      </c>
      <c r="B168" s="52" t="inlineStr">
        <is>
          <t>ENV-39</t>
        </is>
      </c>
      <c r="C168" s="52" t="inlineStr">
        <is>
          <t>Environment</t>
        </is>
      </c>
      <c r="D168" s="52" t="inlineStr">
        <is>
          <t>Fence wire</t>
        </is>
      </c>
      <c r="E168" s="58" t="inlineStr">
        <is>
          <t>Cylinder</t>
        </is>
      </c>
      <c r="F168" s="52" t="inlineStr">
        <is>
          <t>ENV-01</t>
        </is>
      </c>
      <c r="G168" s="68" t="n">
        <v>0.0120000001</v>
      </c>
      <c r="H168" s="68" t="n">
        <v>0.0120000001</v>
      </c>
      <c r="I168" s="68" t="n">
        <v>5.94517565</v>
      </c>
      <c r="J168" s="68" t="n">
        <v>0.859327376</v>
      </c>
      <c r="K168" s="68" t="n">
        <v>162.000015</v>
      </c>
      <c r="L168" s="68" t="n">
        <v>0</v>
      </c>
      <c r="M168" s="68" t="n">
        <v>-17.8476009</v>
      </c>
      <c r="N168" s="68" t="n">
        <v>1.13495517</v>
      </c>
      <c r="O168" s="68" t="n">
        <v>-5.79903889</v>
      </c>
      <c r="P168" s="69">
        <f>COS(RADIANS(K168))*COS(RADIANS(L168))+SIN(RADIANS(K168))*SIN(RADIANS(J168))*SIN(RADIANS(L168))</f>
        <v/>
      </c>
      <c r="Q168" s="69">
        <f>-COS(RADIANS(K168))*SIN(RADIANS(L168))+SIN(RADIANS(K168))*SIN(RADIANS(J168))*COS(RADIANS(L168))</f>
        <v/>
      </c>
      <c r="R168" s="69">
        <f>SIN(RADIANS(K168))*COS(RADIANS(J168))</f>
        <v/>
      </c>
      <c r="S168" s="69">
        <f>COS(RADIANS(J168))*SIN(RADIANS(L168))</f>
        <v/>
      </c>
      <c r="T168" s="69">
        <f>COS(RADIANS(J168))*COS(RADIANS(L168))</f>
        <v/>
      </c>
      <c r="U168" s="69">
        <f>-SIN(RADIANS(J168))</f>
        <v/>
      </c>
      <c r="V168" s="69">
        <f>-SIN(RADIANS(K168))*COS(RADIANS(L168))+COS(RADIANS(K168))*SIN(RADIANS(J168))*SIN(RADIANS(L168))</f>
        <v/>
      </c>
      <c r="W168" s="69">
        <f>SIN(RADIANS(K168))*SIN(RADIANS(L168))+COS(RADIANS(K168))*SIN(RADIANS(J168))*COS(RADIANS(L168))</f>
        <v/>
      </c>
      <c r="X168" s="69">
        <f>COS(RADIANS(K168))*COS(RADIANS(J168))</f>
        <v/>
      </c>
      <c r="Y168" s="69">
        <f>P168*G168</f>
        <v/>
      </c>
      <c r="Z168" s="69">
        <f>Q168*H168</f>
        <v/>
      </c>
      <c r="AA168" s="69">
        <f>R168*I168</f>
        <v/>
      </c>
      <c r="AB168" s="69">
        <f>M168</f>
        <v/>
      </c>
      <c r="AC168" s="69">
        <f>S168*G168</f>
        <v/>
      </c>
      <c r="AD168" s="69">
        <f>T168*H168</f>
        <v/>
      </c>
      <c r="AE168" s="69">
        <f>U168*I168</f>
        <v/>
      </c>
      <c r="AF168" s="69">
        <f>N168</f>
        <v/>
      </c>
      <c r="AG168" s="69">
        <f>V168*G168</f>
        <v/>
      </c>
      <c r="AH168" s="69">
        <f>W168*H168</f>
        <v/>
      </c>
      <c r="AI168" s="69">
        <f>X168*I168</f>
        <v/>
      </c>
      <c r="AJ168" s="69">
        <f>O168</f>
        <v/>
      </c>
      <c r="AK168" s="70" t="n">
        <v>-0.0114126801</v>
      </c>
      <c r="AL168" s="70" t="n">
        <v>5.56138257e-05</v>
      </c>
      <c r="AM168" s="70" t="n">
        <v>1.83695126</v>
      </c>
      <c r="AN168" s="70" t="n">
        <v>-17.8476009</v>
      </c>
      <c r="AO168" s="70" t="n">
        <v>0</v>
      </c>
      <c r="AP168" s="70" t="n">
        <v>0.0119986506</v>
      </c>
      <c r="AQ168" s="70" t="n">
        <v>-0.08916295320000001</v>
      </c>
      <c r="AR168" s="70" t="n">
        <v>1.13495517</v>
      </c>
      <c r="AS168" s="70" t="n">
        <v>-0.00370819913</v>
      </c>
      <c r="AT168" s="70" t="n">
        <v>-0.000171162013</v>
      </c>
      <c r="AU168" s="70" t="n">
        <v>-5.65356302</v>
      </c>
      <c r="AV168" s="70" t="n">
        <v>-5.79903889</v>
      </c>
      <c r="AW168" s="71">
        <f>MAX(ABS(Y168-AK168),ABS(Z168-AL168),ABS(AA168-AM168),ABS(AB168-AN168),ABS(AC168-AO168),ABS(AD168-AP168),ABS(AE168-AQ168),ABS(AF168-AR168),ABS(AG168-AS168),ABS(AH168-AT168),ABS(AI168-AU168),ABS(AJ168-AV168))</f>
        <v/>
      </c>
    </row>
    <row r="169">
      <c r="A169" s="67" t="inlineStr">
        <is>
          <t>M164</t>
        </is>
      </c>
      <c r="B169" s="52" t="inlineStr">
        <is>
          <t>ENV-40</t>
        </is>
      </c>
      <c r="C169" s="52" t="inlineStr">
        <is>
          <t>Environment</t>
        </is>
      </c>
      <c r="D169" s="52" t="inlineStr">
        <is>
          <t>Fence wire</t>
        </is>
      </c>
      <c r="E169" s="58" t="inlineStr">
        <is>
          <t>Cylinder</t>
        </is>
      </c>
      <c r="F169" s="52" t="inlineStr">
        <is>
          <t>ENV-01</t>
        </is>
      </c>
      <c r="G169" s="68" t="n">
        <v>0.0120000001</v>
      </c>
      <c r="H169" s="68" t="n">
        <v>0.0120000001</v>
      </c>
      <c r="I169" s="68" t="n">
        <v>5.9446106</v>
      </c>
      <c r="J169" s="68" t="n">
        <v>-0.337213069</v>
      </c>
      <c r="K169" s="68" t="n">
        <v>143.999985</v>
      </c>
      <c r="L169" s="68" t="n">
        <v>0</v>
      </c>
      <c r="M169" s="68" t="n">
        <v>-15.1820774</v>
      </c>
      <c r="N169" s="68" t="n">
        <v>0.30786711</v>
      </c>
      <c r="O169" s="68" t="n">
        <v>-11.0304241</v>
      </c>
      <c r="P169" s="69">
        <f>COS(RADIANS(K169))*COS(RADIANS(L169))+SIN(RADIANS(K169))*SIN(RADIANS(J169))*SIN(RADIANS(L169))</f>
        <v/>
      </c>
      <c r="Q169" s="69">
        <f>-COS(RADIANS(K169))*SIN(RADIANS(L169))+SIN(RADIANS(K169))*SIN(RADIANS(J169))*COS(RADIANS(L169))</f>
        <v/>
      </c>
      <c r="R169" s="69">
        <f>SIN(RADIANS(K169))*COS(RADIANS(J169))</f>
        <v/>
      </c>
      <c r="S169" s="69">
        <f>COS(RADIANS(J169))*SIN(RADIANS(L169))</f>
        <v/>
      </c>
      <c r="T169" s="69">
        <f>COS(RADIANS(J169))*COS(RADIANS(L169))</f>
        <v/>
      </c>
      <c r="U169" s="69">
        <f>-SIN(RADIANS(J169))</f>
        <v/>
      </c>
      <c r="V169" s="69">
        <f>-SIN(RADIANS(K169))*COS(RADIANS(L169))+COS(RADIANS(K169))*SIN(RADIANS(J169))*SIN(RADIANS(L169))</f>
        <v/>
      </c>
      <c r="W169" s="69">
        <f>SIN(RADIANS(K169))*SIN(RADIANS(L169))+COS(RADIANS(K169))*SIN(RADIANS(J169))*COS(RADIANS(L169))</f>
        <v/>
      </c>
      <c r="X169" s="69">
        <f>COS(RADIANS(K169))*COS(RADIANS(J169))</f>
        <v/>
      </c>
      <c r="Y169" s="69">
        <f>P169*G169</f>
        <v/>
      </c>
      <c r="Z169" s="69">
        <f>Q169*H169</f>
        <v/>
      </c>
      <c r="AA169" s="69">
        <f>R169*I169</f>
        <v/>
      </c>
      <c r="AB169" s="69">
        <f>M169</f>
        <v/>
      </c>
      <c r="AC169" s="69">
        <f>S169*G169</f>
        <v/>
      </c>
      <c r="AD169" s="69">
        <f>T169*H169</f>
        <v/>
      </c>
      <c r="AE169" s="69">
        <f>U169*I169</f>
        <v/>
      </c>
      <c r="AF169" s="69">
        <f>N169</f>
        <v/>
      </c>
      <c r="AG169" s="69">
        <f>V169*G169</f>
        <v/>
      </c>
      <c r="AH169" s="69">
        <f>W169*H169</f>
        <v/>
      </c>
      <c r="AI169" s="69">
        <f>X169*I169</f>
        <v/>
      </c>
      <c r="AJ169" s="69">
        <f>O169</f>
        <v/>
      </c>
      <c r="AK169" s="70" t="n">
        <v>-0.009708202440000001</v>
      </c>
      <c r="AL169" s="70" t="n">
        <v>-4.15125396e-05</v>
      </c>
      <c r="AM169" s="70" t="n">
        <v>3.49409461</v>
      </c>
      <c r="AN169" s="70" t="n">
        <v>-15.1820774</v>
      </c>
      <c r="AO169" s="70" t="n">
        <v>0</v>
      </c>
      <c r="AP169" s="70" t="n">
        <v>0.0119997924</v>
      </c>
      <c r="AQ169" s="70" t="n">
        <v>0.0349866748</v>
      </c>
      <c r="AR169" s="70" t="n">
        <v>0.30786711</v>
      </c>
      <c r="AS169" s="70" t="n">
        <v>-0.0070534246</v>
      </c>
      <c r="AT169" s="70" t="n">
        <v>5.71370874e-05</v>
      </c>
      <c r="AU169" s="70" t="n">
        <v>-4.80920696</v>
      </c>
      <c r="AV169" s="70" t="n">
        <v>-11.0304241</v>
      </c>
      <c r="AW169" s="71">
        <f>MAX(ABS(Y169-AK169),ABS(Z169-AL169),ABS(AA169-AM169),ABS(AB169-AN169),ABS(AC169-AO169),ABS(AD169-AP169),ABS(AE169-AQ169),ABS(AF169-AR169),ABS(AG169-AS169),ABS(AH169-AT169),ABS(AI169-AU169),ABS(AJ169-AV169))</f>
        <v/>
      </c>
    </row>
    <row r="170">
      <c r="A170" s="67" t="inlineStr">
        <is>
          <t>M165</t>
        </is>
      </c>
      <c r="B170" s="52" t="inlineStr">
        <is>
          <t>ENV-41</t>
        </is>
      </c>
      <c r="C170" s="52" t="inlineStr">
        <is>
          <t>Environment</t>
        </is>
      </c>
      <c r="D170" s="52" t="inlineStr">
        <is>
          <t>Fence wire</t>
        </is>
      </c>
      <c r="E170" s="58" t="inlineStr">
        <is>
          <t>Cylinder</t>
        </is>
      </c>
      <c r="F170" s="52" t="inlineStr">
        <is>
          <t>ENV-01</t>
        </is>
      </c>
      <c r="G170" s="68" t="n">
        <v>0.0120000001</v>
      </c>
      <c r="H170" s="68" t="n">
        <v>0.0120000001</v>
      </c>
      <c r="I170" s="68" t="n">
        <v>5.9446106</v>
      </c>
      <c r="J170" s="68" t="n">
        <v>-0.337213069</v>
      </c>
      <c r="K170" s="68" t="n">
        <v>143.999985</v>
      </c>
      <c r="L170" s="68" t="n">
        <v>0</v>
      </c>
      <c r="M170" s="68" t="n">
        <v>-15.1820774</v>
      </c>
      <c r="N170" s="68" t="n">
        <v>0.707867146</v>
      </c>
      <c r="O170" s="68" t="n">
        <v>-11.0304241</v>
      </c>
      <c r="P170" s="69">
        <f>COS(RADIANS(K170))*COS(RADIANS(L170))+SIN(RADIANS(K170))*SIN(RADIANS(J170))*SIN(RADIANS(L170))</f>
        <v/>
      </c>
      <c r="Q170" s="69">
        <f>-COS(RADIANS(K170))*SIN(RADIANS(L170))+SIN(RADIANS(K170))*SIN(RADIANS(J170))*COS(RADIANS(L170))</f>
        <v/>
      </c>
      <c r="R170" s="69">
        <f>SIN(RADIANS(K170))*COS(RADIANS(J170))</f>
        <v/>
      </c>
      <c r="S170" s="69">
        <f>COS(RADIANS(J170))*SIN(RADIANS(L170))</f>
        <v/>
      </c>
      <c r="T170" s="69">
        <f>COS(RADIANS(J170))*COS(RADIANS(L170))</f>
        <v/>
      </c>
      <c r="U170" s="69">
        <f>-SIN(RADIANS(J170))</f>
        <v/>
      </c>
      <c r="V170" s="69">
        <f>-SIN(RADIANS(K170))*COS(RADIANS(L170))+COS(RADIANS(K170))*SIN(RADIANS(J170))*SIN(RADIANS(L170))</f>
        <v/>
      </c>
      <c r="W170" s="69">
        <f>SIN(RADIANS(K170))*SIN(RADIANS(L170))+COS(RADIANS(K170))*SIN(RADIANS(J170))*COS(RADIANS(L170))</f>
        <v/>
      </c>
      <c r="X170" s="69">
        <f>COS(RADIANS(K170))*COS(RADIANS(J170))</f>
        <v/>
      </c>
      <c r="Y170" s="69">
        <f>P170*G170</f>
        <v/>
      </c>
      <c r="Z170" s="69">
        <f>Q170*H170</f>
        <v/>
      </c>
      <c r="AA170" s="69">
        <f>R170*I170</f>
        <v/>
      </c>
      <c r="AB170" s="69">
        <f>M170</f>
        <v/>
      </c>
      <c r="AC170" s="69">
        <f>S170*G170</f>
        <v/>
      </c>
      <c r="AD170" s="69">
        <f>T170*H170</f>
        <v/>
      </c>
      <c r="AE170" s="69">
        <f>U170*I170</f>
        <v/>
      </c>
      <c r="AF170" s="69">
        <f>N170</f>
        <v/>
      </c>
      <c r="AG170" s="69">
        <f>V170*G170</f>
        <v/>
      </c>
      <c r="AH170" s="69">
        <f>W170*H170</f>
        <v/>
      </c>
      <c r="AI170" s="69">
        <f>X170*I170</f>
        <v/>
      </c>
      <c r="AJ170" s="69">
        <f>O170</f>
        <v/>
      </c>
      <c r="AK170" s="70" t="n">
        <v>-0.009708202440000001</v>
      </c>
      <c r="AL170" s="70" t="n">
        <v>-4.15125396e-05</v>
      </c>
      <c r="AM170" s="70" t="n">
        <v>3.49409461</v>
      </c>
      <c r="AN170" s="70" t="n">
        <v>-15.1820774</v>
      </c>
      <c r="AO170" s="70" t="n">
        <v>0</v>
      </c>
      <c r="AP170" s="70" t="n">
        <v>0.0119997924</v>
      </c>
      <c r="AQ170" s="70" t="n">
        <v>0.0349866748</v>
      </c>
      <c r="AR170" s="70" t="n">
        <v>0.707867146</v>
      </c>
      <c r="AS170" s="70" t="n">
        <v>-0.0070534246</v>
      </c>
      <c r="AT170" s="70" t="n">
        <v>5.71370874e-05</v>
      </c>
      <c r="AU170" s="70" t="n">
        <v>-4.80920696</v>
      </c>
      <c r="AV170" s="70" t="n">
        <v>-11.0304241</v>
      </c>
      <c r="AW170" s="71">
        <f>MAX(ABS(Y170-AK170),ABS(Z170-AL170),ABS(AA170-AM170),ABS(AB170-AN170),ABS(AC170-AO170),ABS(AD170-AP170),ABS(AE170-AQ170),ABS(AF170-AR170),ABS(AG170-AS170),ABS(AH170-AT170),ABS(AI170-AU170),ABS(AJ170-AV170))</f>
        <v/>
      </c>
    </row>
    <row r="171">
      <c r="A171" s="67" t="inlineStr">
        <is>
          <t>M166</t>
        </is>
      </c>
      <c r="B171" s="52" t="inlineStr">
        <is>
          <t>ENV-42</t>
        </is>
      </c>
      <c r="C171" s="52" t="inlineStr">
        <is>
          <t>Environment</t>
        </is>
      </c>
      <c r="D171" s="52" t="inlineStr">
        <is>
          <t>Fence wire</t>
        </is>
      </c>
      <c r="E171" s="58" t="inlineStr">
        <is>
          <t>Cylinder</t>
        </is>
      </c>
      <c r="F171" s="52" t="inlineStr">
        <is>
          <t>ENV-01</t>
        </is>
      </c>
      <c r="G171" s="68" t="n">
        <v>0.0120000001</v>
      </c>
      <c r="H171" s="68" t="n">
        <v>0.0120000001</v>
      </c>
      <c r="I171" s="68" t="n">
        <v>5.9446106</v>
      </c>
      <c r="J171" s="68" t="n">
        <v>-0.337213635</v>
      </c>
      <c r="K171" s="68" t="n">
        <v>143.999985</v>
      </c>
      <c r="L171" s="68" t="n">
        <v>0</v>
      </c>
      <c r="M171" s="68" t="n">
        <v>-15.1820774</v>
      </c>
      <c r="N171" s="68" t="n">
        <v>1.10786712</v>
      </c>
      <c r="O171" s="68" t="n">
        <v>-11.0304241</v>
      </c>
      <c r="P171" s="69">
        <f>COS(RADIANS(K171))*COS(RADIANS(L171))+SIN(RADIANS(K171))*SIN(RADIANS(J171))*SIN(RADIANS(L171))</f>
        <v/>
      </c>
      <c r="Q171" s="69">
        <f>-COS(RADIANS(K171))*SIN(RADIANS(L171))+SIN(RADIANS(K171))*SIN(RADIANS(J171))*COS(RADIANS(L171))</f>
        <v/>
      </c>
      <c r="R171" s="69">
        <f>SIN(RADIANS(K171))*COS(RADIANS(J171))</f>
        <v/>
      </c>
      <c r="S171" s="69">
        <f>COS(RADIANS(J171))*SIN(RADIANS(L171))</f>
        <v/>
      </c>
      <c r="T171" s="69">
        <f>COS(RADIANS(J171))*COS(RADIANS(L171))</f>
        <v/>
      </c>
      <c r="U171" s="69">
        <f>-SIN(RADIANS(J171))</f>
        <v/>
      </c>
      <c r="V171" s="69">
        <f>-SIN(RADIANS(K171))*COS(RADIANS(L171))+COS(RADIANS(K171))*SIN(RADIANS(J171))*SIN(RADIANS(L171))</f>
        <v/>
      </c>
      <c r="W171" s="69">
        <f>SIN(RADIANS(K171))*SIN(RADIANS(L171))+COS(RADIANS(K171))*SIN(RADIANS(J171))*COS(RADIANS(L171))</f>
        <v/>
      </c>
      <c r="X171" s="69">
        <f>COS(RADIANS(K171))*COS(RADIANS(J171))</f>
        <v/>
      </c>
      <c r="Y171" s="69">
        <f>P171*G171</f>
        <v/>
      </c>
      <c r="Z171" s="69">
        <f>Q171*H171</f>
        <v/>
      </c>
      <c r="AA171" s="69">
        <f>R171*I171</f>
        <v/>
      </c>
      <c r="AB171" s="69">
        <f>M171</f>
        <v/>
      </c>
      <c r="AC171" s="69">
        <f>S171*G171</f>
        <v/>
      </c>
      <c r="AD171" s="69">
        <f>T171*H171</f>
        <v/>
      </c>
      <c r="AE171" s="69">
        <f>U171*I171</f>
        <v/>
      </c>
      <c r="AF171" s="69">
        <f>N171</f>
        <v/>
      </c>
      <c r="AG171" s="69">
        <f>V171*G171</f>
        <v/>
      </c>
      <c r="AH171" s="69">
        <f>W171*H171</f>
        <v/>
      </c>
      <c r="AI171" s="69">
        <f>X171*I171</f>
        <v/>
      </c>
      <c r="AJ171" s="69">
        <f>O171</f>
        <v/>
      </c>
      <c r="AK171" s="70" t="n">
        <v>-0.009708202440000001</v>
      </c>
      <c r="AL171" s="70" t="n">
        <v>-4.15126087e-05</v>
      </c>
      <c r="AM171" s="70" t="n">
        <v>3.49409461</v>
      </c>
      <c r="AN171" s="70" t="n">
        <v>-15.1820774</v>
      </c>
      <c r="AO171" s="70" t="n">
        <v>0</v>
      </c>
      <c r="AP171" s="70" t="n">
        <v>0.0119997924</v>
      </c>
      <c r="AQ171" s="70" t="n">
        <v>0.0349867344</v>
      </c>
      <c r="AR171" s="70" t="n">
        <v>1.10786712</v>
      </c>
      <c r="AS171" s="70" t="n">
        <v>-0.0070534246</v>
      </c>
      <c r="AT171" s="70" t="n">
        <v>5.7137182e-05</v>
      </c>
      <c r="AU171" s="70" t="n">
        <v>-4.80920696</v>
      </c>
      <c r="AV171" s="70" t="n">
        <v>-11.0304241</v>
      </c>
      <c r="AW171" s="71">
        <f>MAX(ABS(Y171-AK171),ABS(Z171-AL171),ABS(AA171-AM171),ABS(AB171-AN171),ABS(AC171-AO171),ABS(AD171-AP171),ABS(AE171-AQ171),ABS(AF171-AR171),ABS(AG171-AS171),ABS(AH171-AT171),ABS(AI171-AU171),ABS(AJ171-AV171))</f>
        <v/>
      </c>
    </row>
    <row r="172">
      <c r="A172" s="67" t="inlineStr">
        <is>
          <t>M167</t>
        </is>
      </c>
      <c r="B172" s="52" t="inlineStr">
        <is>
          <t>ENV-43</t>
        </is>
      </c>
      <c r="C172" s="52" t="inlineStr">
        <is>
          <t>Environment</t>
        </is>
      </c>
      <c r="D172" s="52" t="inlineStr">
        <is>
          <t>Fence wire</t>
        </is>
      </c>
      <c r="E172" s="58" t="inlineStr">
        <is>
          <t>Cylinder</t>
        </is>
      </c>
      <c r="F172" s="52" t="inlineStr">
        <is>
          <t>ENV-01</t>
        </is>
      </c>
      <c r="G172" s="68" t="n">
        <v>0.0120000001</v>
      </c>
      <c r="H172" s="68" t="n">
        <v>0.0120000001</v>
      </c>
      <c r="I172" s="68" t="n">
        <v>5.94472456</v>
      </c>
      <c r="J172" s="68" t="n">
        <v>-0.478620589</v>
      </c>
      <c r="K172" s="68" t="n">
        <v>125.999992</v>
      </c>
      <c r="L172" s="68" t="n">
        <v>0</v>
      </c>
      <c r="M172" s="68" t="n">
        <v>-11.0304222</v>
      </c>
      <c r="N172" s="68" t="n">
        <v>0.350189805</v>
      </c>
      <c r="O172" s="68" t="n">
        <v>-15.1820774</v>
      </c>
      <c r="P172" s="69">
        <f>COS(RADIANS(K172))*COS(RADIANS(L172))+SIN(RADIANS(K172))*SIN(RADIANS(J172))*SIN(RADIANS(L172))</f>
        <v/>
      </c>
      <c r="Q172" s="69">
        <f>-COS(RADIANS(K172))*SIN(RADIANS(L172))+SIN(RADIANS(K172))*SIN(RADIANS(J172))*COS(RADIANS(L172))</f>
        <v/>
      </c>
      <c r="R172" s="69">
        <f>SIN(RADIANS(K172))*COS(RADIANS(J172))</f>
        <v/>
      </c>
      <c r="S172" s="69">
        <f>COS(RADIANS(J172))*SIN(RADIANS(L172))</f>
        <v/>
      </c>
      <c r="T172" s="69">
        <f>COS(RADIANS(J172))*COS(RADIANS(L172))</f>
        <v/>
      </c>
      <c r="U172" s="69">
        <f>-SIN(RADIANS(J172))</f>
        <v/>
      </c>
      <c r="V172" s="69">
        <f>-SIN(RADIANS(K172))*COS(RADIANS(L172))+COS(RADIANS(K172))*SIN(RADIANS(J172))*SIN(RADIANS(L172))</f>
        <v/>
      </c>
      <c r="W172" s="69">
        <f>SIN(RADIANS(K172))*SIN(RADIANS(L172))+COS(RADIANS(K172))*SIN(RADIANS(J172))*COS(RADIANS(L172))</f>
        <v/>
      </c>
      <c r="X172" s="69">
        <f>COS(RADIANS(K172))*COS(RADIANS(J172))</f>
        <v/>
      </c>
      <c r="Y172" s="69">
        <f>P172*G172</f>
        <v/>
      </c>
      <c r="Z172" s="69">
        <f>Q172*H172</f>
        <v/>
      </c>
      <c r="AA172" s="69">
        <f>R172*I172</f>
        <v/>
      </c>
      <c r="AB172" s="69">
        <f>M172</f>
        <v/>
      </c>
      <c r="AC172" s="69">
        <f>S172*G172</f>
        <v/>
      </c>
      <c r="AD172" s="69">
        <f>T172*H172</f>
        <v/>
      </c>
      <c r="AE172" s="69">
        <f>U172*I172</f>
        <v/>
      </c>
      <c r="AF172" s="69">
        <f>N172</f>
        <v/>
      </c>
      <c r="AG172" s="69">
        <f>V172*G172</f>
        <v/>
      </c>
      <c r="AH172" s="69">
        <f>W172*H172</f>
        <v/>
      </c>
      <c r="AI172" s="69">
        <f>X172*I172</f>
        <v/>
      </c>
      <c r="AJ172" s="69">
        <f>O172</f>
        <v/>
      </c>
      <c r="AK172" s="70" t="n">
        <v>-0.00705342228</v>
      </c>
      <c r="AL172" s="70" t="n">
        <v>-8.10965939e-05</v>
      </c>
      <c r="AM172" s="70" t="n">
        <v>4.80921555</v>
      </c>
      <c r="AN172" s="70" t="n">
        <v>-11.0304222</v>
      </c>
      <c r="AO172" s="70" t="n">
        <v>0</v>
      </c>
      <c r="AP172" s="70" t="n">
        <v>0.0119995819</v>
      </c>
      <c r="AQ172" s="70" t="n">
        <v>0.049658712</v>
      </c>
      <c r="AR172" s="70" t="n">
        <v>0.350189805</v>
      </c>
      <c r="AS172" s="70" t="n">
        <v>-0.009708204309999999</v>
      </c>
      <c r="AT172" s="70" t="n">
        <v>5.8920119e-05</v>
      </c>
      <c r="AU172" s="70" t="n">
        <v>-3.49409914</v>
      </c>
      <c r="AV172" s="70" t="n">
        <v>-15.1820774</v>
      </c>
      <c r="AW172" s="71">
        <f>MAX(ABS(Y172-AK172),ABS(Z172-AL172),ABS(AA172-AM172),ABS(AB172-AN172),ABS(AC172-AO172),ABS(AD172-AP172),ABS(AE172-AQ172),ABS(AF172-AR172),ABS(AG172-AS172),ABS(AH172-AT172),ABS(AI172-AU172),ABS(AJ172-AV172))</f>
        <v/>
      </c>
    </row>
    <row r="173">
      <c r="A173" s="67" t="inlineStr">
        <is>
          <t>M168</t>
        </is>
      </c>
      <c r="B173" s="52" t="inlineStr">
        <is>
          <t>ENV-44</t>
        </is>
      </c>
      <c r="C173" s="52" t="inlineStr">
        <is>
          <t>Environment</t>
        </is>
      </c>
      <c r="D173" s="52" t="inlineStr">
        <is>
          <t>Fence wire</t>
        </is>
      </c>
      <c r="E173" s="58" t="inlineStr">
        <is>
          <t>Cylinder</t>
        </is>
      </c>
      <c r="F173" s="52" t="inlineStr">
        <is>
          <t>ENV-01</t>
        </is>
      </c>
      <c r="G173" s="68" t="n">
        <v>0.0120000001</v>
      </c>
      <c r="H173" s="68" t="n">
        <v>0.0120000001</v>
      </c>
      <c r="I173" s="68" t="n">
        <v>5.94472456</v>
      </c>
      <c r="J173" s="68" t="n">
        <v>-0.478620589</v>
      </c>
      <c r="K173" s="68" t="n">
        <v>125.999992</v>
      </c>
      <c r="L173" s="68" t="n">
        <v>0</v>
      </c>
      <c r="M173" s="68" t="n">
        <v>-11.0304222</v>
      </c>
      <c r="N173" s="68" t="n">
        <v>0.750189781</v>
      </c>
      <c r="O173" s="68" t="n">
        <v>-15.1820774</v>
      </c>
      <c r="P173" s="69">
        <f>COS(RADIANS(K173))*COS(RADIANS(L173))+SIN(RADIANS(K173))*SIN(RADIANS(J173))*SIN(RADIANS(L173))</f>
        <v/>
      </c>
      <c r="Q173" s="69">
        <f>-COS(RADIANS(K173))*SIN(RADIANS(L173))+SIN(RADIANS(K173))*SIN(RADIANS(J173))*COS(RADIANS(L173))</f>
        <v/>
      </c>
      <c r="R173" s="69">
        <f>SIN(RADIANS(K173))*COS(RADIANS(J173))</f>
        <v/>
      </c>
      <c r="S173" s="69">
        <f>COS(RADIANS(J173))*SIN(RADIANS(L173))</f>
        <v/>
      </c>
      <c r="T173" s="69">
        <f>COS(RADIANS(J173))*COS(RADIANS(L173))</f>
        <v/>
      </c>
      <c r="U173" s="69">
        <f>-SIN(RADIANS(J173))</f>
        <v/>
      </c>
      <c r="V173" s="69">
        <f>-SIN(RADIANS(K173))*COS(RADIANS(L173))+COS(RADIANS(K173))*SIN(RADIANS(J173))*SIN(RADIANS(L173))</f>
        <v/>
      </c>
      <c r="W173" s="69">
        <f>SIN(RADIANS(K173))*SIN(RADIANS(L173))+COS(RADIANS(K173))*SIN(RADIANS(J173))*COS(RADIANS(L173))</f>
        <v/>
      </c>
      <c r="X173" s="69">
        <f>COS(RADIANS(K173))*COS(RADIANS(J173))</f>
        <v/>
      </c>
      <c r="Y173" s="69">
        <f>P173*G173</f>
        <v/>
      </c>
      <c r="Z173" s="69">
        <f>Q173*H173</f>
        <v/>
      </c>
      <c r="AA173" s="69">
        <f>R173*I173</f>
        <v/>
      </c>
      <c r="AB173" s="69">
        <f>M173</f>
        <v/>
      </c>
      <c r="AC173" s="69">
        <f>S173*G173</f>
        <v/>
      </c>
      <c r="AD173" s="69">
        <f>T173*H173</f>
        <v/>
      </c>
      <c r="AE173" s="69">
        <f>U173*I173</f>
        <v/>
      </c>
      <c r="AF173" s="69">
        <f>N173</f>
        <v/>
      </c>
      <c r="AG173" s="69">
        <f>V173*G173</f>
        <v/>
      </c>
      <c r="AH173" s="69">
        <f>W173*H173</f>
        <v/>
      </c>
      <c r="AI173" s="69">
        <f>X173*I173</f>
        <v/>
      </c>
      <c r="AJ173" s="69">
        <f>O173</f>
        <v/>
      </c>
      <c r="AK173" s="70" t="n">
        <v>-0.00705342228</v>
      </c>
      <c r="AL173" s="70" t="n">
        <v>-8.10965939e-05</v>
      </c>
      <c r="AM173" s="70" t="n">
        <v>4.80921555</v>
      </c>
      <c r="AN173" s="70" t="n">
        <v>-11.0304222</v>
      </c>
      <c r="AO173" s="70" t="n">
        <v>0</v>
      </c>
      <c r="AP173" s="70" t="n">
        <v>0.0119995819</v>
      </c>
      <c r="AQ173" s="70" t="n">
        <v>0.049658712</v>
      </c>
      <c r="AR173" s="70" t="n">
        <v>0.750189781</v>
      </c>
      <c r="AS173" s="70" t="n">
        <v>-0.009708204309999999</v>
      </c>
      <c r="AT173" s="70" t="n">
        <v>5.8920119e-05</v>
      </c>
      <c r="AU173" s="70" t="n">
        <v>-3.49409914</v>
      </c>
      <c r="AV173" s="70" t="n">
        <v>-15.1820774</v>
      </c>
      <c r="AW173" s="71">
        <f>MAX(ABS(Y173-AK173),ABS(Z173-AL173),ABS(AA173-AM173),ABS(AB173-AN173),ABS(AC173-AO173),ABS(AD173-AP173),ABS(AE173-AQ173),ABS(AF173-AR173),ABS(AG173-AS173),ABS(AH173-AT173),ABS(AI173-AU173),ABS(AJ173-AV173))</f>
        <v/>
      </c>
    </row>
    <row r="174">
      <c r="A174" s="67" t="inlineStr">
        <is>
          <t>M169</t>
        </is>
      </c>
      <c r="B174" s="52" t="inlineStr">
        <is>
          <t>ENV-45</t>
        </is>
      </c>
      <c r="C174" s="52" t="inlineStr">
        <is>
          <t>Environment</t>
        </is>
      </c>
      <c r="D174" s="52" t="inlineStr">
        <is>
          <t>Fence wire</t>
        </is>
      </c>
      <c r="E174" s="58" t="inlineStr">
        <is>
          <t>Cylinder</t>
        </is>
      </c>
      <c r="F174" s="52" t="inlineStr">
        <is>
          <t>ENV-01</t>
        </is>
      </c>
      <c r="G174" s="68" t="n">
        <v>0.0120000001</v>
      </c>
      <c r="H174" s="68" t="n">
        <v>0.0120000001</v>
      </c>
      <c r="I174" s="68" t="n">
        <v>5.94472456</v>
      </c>
      <c r="J174" s="68" t="n">
        <v>-0.478619993</v>
      </c>
      <c r="K174" s="68" t="n">
        <v>125.999992</v>
      </c>
      <c r="L174" s="68" t="n">
        <v>0</v>
      </c>
      <c r="M174" s="68" t="n">
        <v>-11.0304222</v>
      </c>
      <c r="N174" s="68" t="n">
        <v>1.15018988</v>
      </c>
      <c r="O174" s="68" t="n">
        <v>-15.1820774</v>
      </c>
      <c r="P174" s="69">
        <f>COS(RADIANS(K174))*COS(RADIANS(L174))+SIN(RADIANS(K174))*SIN(RADIANS(J174))*SIN(RADIANS(L174))</f>
        <v/>
      </c>
      <c r="Q174" s="69">
        <f>-COS(RADIANS(K174))*SIN(RADIANS(L174))+SIN(RADIANS(K174))*SIN(RADIANS(J174))*COS(RADIANS(L174))</f>
        <v/>
      </c>
      <c r="R174" s="69">
        <f>SIN(RADIANS(K174))*COS(RADIANS(J174))</f>
        <v/>
      </c>
      <c r="S174" s="69">
        <f>COS(RADIANS(J174))*SIN(RADIANS(L174))</f>
        <v/>
      </c>
      <c r="T174" s="69">
        <f>COS(RADIANS(J174))*COS(RADIANS(L174))</f>
        <v/>
      </c>
      <c r="U174" s="69">
        <f>-SIN(RADIANS(J174))</f>
        <v/>
      </c>
      <c r="V174" s="69">
        <f>-SIN(RADIANS(K174))*COS(RADIANS(L174))+COS(RADIANS(K174))*SIN(RADIANS(J174))*SIN(RADIANS(L174))</f>
        <v/>
      </c>
      <c r="W174" s="69">
        <f>SIN(RADIANS(K174))*SIN(RADIANS(L174))+COS(RADIANS(K174))*SIN(RADIANS(J174))*COS(RADIANS(L174))</f>
        <v/>
      </c>
      <c r="X174" s="69">
        <f>COS(RADIANS(K174))*COS(RADIANS(J174))</f>
        <v/>
      </c>
      <c r="Y174" s="69">
        <f>P174*G174</f>
        <v/>
      </c>
      <c r="Z174" s="69">
        <f>Q174*H174</f>
        <v/>
      </c>
      <c r="AA174" s="69">
        <f>R174*I174</f>
        <v/>
      </c>
      <c r="AB174" s="69">
        <f>M174</f>
        <v/>
      </c>
      <c r="AC174" s="69">
        <f>S174*G174</f>
        <v/>
      </c>
      <c r="AD174" s="69">
        <f>T174*H174</f>
        <v/>
      </c>
      <c r="AE174" s="69">
        <f>U174*I174</f>
        <v/>
      </c>
      <c r="AF174" s="69">
        <f>N174</f>
        <v/>
      </c>
      <c r="AG174" s="69">
        <f>V174*G174</f>
        <v/>
      </c>
      <c r="AH174" s="69">
        <f>W174*H174</f>
        <v/>
      </c>
      <c r="AI174" s="69">
        <f>X174*I174</f>
        <v/>
      </c>
      <c r="AJ174" s="69">
        <f>O174</f>
        <v/>
      </c>
      <c r="AK174" s="70" t="n">
        <v>-0.00705342228</v>
      </c>
      <c r="AL174" s="70" t="n">
        <v>-8.10964921e-05</v>
      </c>
      <c r="AM174" s="70" t="n">
        <v>4.80921555</v>
      </c>
      <c r="AN174" s="70" t="n">
        <v>-11.0304222</v>
      </c>
      <c r="AO174" s="70" t="n">
        <v>0</v>
      </c>
      <c r="AP174" s="70" t="n">
        <v>0.0119995819</v>
      </c>
      <c r="AQ174" s="70" t="n">
        <v>0.0496586524</v>
      </c>
      <c r="AR174" s="70" t="n">
        <v>1.15018988</v>
      </c>
      <c r="AS174" s="70" t="n">
        <v>-0.009708204309999999</v>
      </c>
      <c r="AT174" s="70" t="n">
        <v>5.89200463e-05</v>
      </c>
      <c r="AU174" s="70" t="n">
        <v>-3.49409914</v>
      </c>
      <c r="AV174" s="70" t="n">
        <v>-15.1820774</v>
      </c>
      <c r="AW174" s="71">
        <f>MAX(ABS(Y174-AK174),ABS(Z174-AL174),ABS(AA174-AM174),ABS(AB174-AN174),ABS(AC174-AO174),ABS(AD174-AP174),ABS(AE174-AQ174),ABS(AF174-AR174),ABS(AG174-AS174),ABS(AH174-AT174),ABS(AI174-AU174),ABS(AJ174-AV174))</f>
        <v/>
      </c>
    </row>
    <row r="175">
      <c r="A175" s="67" t="inlineStr">
        <is>
          <t>M170</t>
        </is>
      </c>
      <c r="B175" s="52" t="inlineStr">
        <is>
          <t>ENV-46</t>
        </is>
      </c>
      <c r="C175" s="52" t="inlineStr">
        <is>
          <t>Environment</t>
        </is>
      </c>
      <c r="D175" s="52" t="inlineStr">
        <is>
          <t>Fence wire</t>
        </is>
      </c>
      <c r="E175" s="58" t="inlineStr">
        <is>
          <t>Cylinder</t>
        </is>
      </c>
      <c r="F175" s="52" t="inlineStr">
        <is>
          <t>ENV-01</t>
        </is>
      </c>
      <c r="G175" s="68" t="n">
        <v>0.0120000001</v>
      </c>
      <c r="H175" s="68" t="n">
        <v>0.0120000001</v>
      </c>
      <c r="I175" s="68" t="n">
        <v>5.94468117</v>
      </c>
      <c r="J175" s="68" t="n">
        <v>0.443760455</v>
      </c>
      <c r="K175" s="68" t="n">
        <v>107.999969</v>
      </c>
      <c r="L175" s="68" t="n">
        <v>0</v>
      </c>
      <c r="M175" s="68" t="n">
        <v>-5.79903507</v>
      </c>
      <c r="N175" s="68" t="n">
        <v>0.351998389</v>
      </c>
      <c r="O175" s="68" t="n">
        <v>-17.8476028</v>
      </c>
      <c r="P175" s="69">
        <f>COS(RADIANS(K175))*COS(RADIANS(L175))+SIN(RADIANS(K175))*SIN(RADIANS(J175))*SIN(RADIANS(L175))</f>
        <v/>
      </c>
      <c r="Q175" s="69">
        <f>-COS(RADIANS(K175))*SIN(RADIANS(L175))+SIN(RADIANS(K175))*SIN(RADIANS(J175))*COS(RADIANS(L175))</f>
        <v/>
      </c>
      <c r="R175" s="69">
        <f>SIN(RADIANS(K175))*COS(RADIANS(J175))</f>
        <v/>
      </c>
      <c r="S175" s="69">
        <f>COS(RADIANS(J175))*SIN(RADIANS(L175))</f>
        <v/>
      </c>
      <c r="T175" s="69">
        <f>COS(RADIANS(J175))*COS(RADIANS(L175))</f>
        <v/>
      </c>
      <c r="U175" s="69">
        <f>-SIN(RADIANS(J175))</f>
        <v/>
      </c>
      <c r="V175" s="69">
        <f>-SIN(RADIANS(K175))*COS(RADIANS(L175))+COS(RADIANS(K175))*SIN(RADIANS(J175))*SIN(RADIANS(L175))</f>
        <v/>
      </c>
      <c r="W175" s="69">
        <f>SIN(RADIANS(K175))*SIN(RADIANS(L175))+COS(RADIANS(K175))*SIN(RADIANS(J175))*COS(RADIANS(L175))</f>
        <v/>
      </c>
      <c r="X175" s="69">
        <f>COS(RADIANS(K175))*COS(RADIANS(J175))</f>
        <v/>
      </c>
      <c r="Y175" s="69">
        <f>P175*G175</f>
        <v/>
      </c>
      <c r="Z175" s="69">
        <f>Q175*H175</f>
        <v/>
      </c>
      <c r="AA175" s="69">
        <f>R175*I175</f>
        <v/>
      </c>
      <c r="AB175" s="69">
        <f>M175</f>
        <v/>
      </c>
      <c r="AC175" s="69">
        <f>S175*G175</f>
        <v/>
      </c>
      <c r="AD175" s="69">
        <f>T175*H175</f>
        <v/>
      </c>
      <c r="AE175" s="69">
        <f>U175*I175</f>
        <v/>
      </c>
      <c r="AF175" s="69">
        <f>N175</f>
        <v/>
      </c>
      <c r="AG175" s="69">
        <f>V175*G175</f>
        <v/>
      </c>
      <c r="AH175" s="69">
        <f>W175*H175</f>
        <v/>
      </c>
      <c r="AI175" s="69">
        <f>X175*I175</f>
        <v/>
      </c>
      <c r="AJ175" s="69">
        <f>O175</f>
        <v/>
      </c>
      <c r="AK175" s="70" t="n">
        <v>-0.00370819913</v>
      </c>
      <c r="AL175" s="70" t="n">
        <v>8.83912508e-05</v>
      </c>
      <c r="AM175" s="70" t="n">
        <v>5.65355921</v>
      </c>
      <c r="AN175" s="70" t="n">
        <v>-5.79903507</v>
      </c>
      <c r="AO175" s="70" t="n">
        <v>0</v>
      </c>
      <c r="AP175" s="70" t="n">
        <v>0.0119996406</v>
      </c>
      <c r="AQ175" s="70" t="n">
        <v>-0.0460415781</v>
      </c>
      <c r="AR175" s="70" t="n">
        <v>0.351998389</v>
      </c>
      <c r="AS175" s="70" t="n">
        <v>-0.0114126801</v>
      </c>
      <c r="AT175" s="70" t="n">
        <v>-2.87200164e-05</v>
      </c>
      <c r="AU175" s="70" t="n">
        <v>-1.83694994</v>
      </c>
      <c r="AV175" s="70" t="n">
        <v>-17.8476028</v>
      </c>
      <c r="AW175" s="71">
        <f>MAX(ABS(Y175-AK175),ABS(Z175-AL175),ABS(AA175-AM175),ABS(AB175-AN175),ABS(AC175-AO175),ABS(AD175-AP175),ABS(AE175-AQ175),ABS(AF175-AR175),ABS(AG175-AS175),ABS(AH175-AT175),ABS(AI175-AU175),ABS(AJ175-AV175))</f>
        <v/>
      </c>
    </row>
    <row r="176">
      <c r="A176" s="67" t="inlineStr">
        <is>
          <t>M171</t>
        </is>
      </c>
      <c r="B176" s="52" t="inlineStr">
        <is>
          <t>ENV-47</t>
        </is>
      </c>
      <c r="C176" s="52" t="inlineStr">
        <is>
          <t>Environment</t>
        </is>
      </c>
      <c r="D176" s="52" t="inlineStr">
        <is>
          <t>Fence wire</t>
        </is>
      </c>
      <c r="E176" s="58" t="inlineStr">
        <is>
          <t>Cylinder</t>
        </is>
      </c>
      <c r="F176" s="52" t="inlineStr">
        <is>
          <t>ENV-01</t>
        </is>
      </c>
      <c r="G176" s="68" t="n">
        <v>0.0120000001</v>
      </c>
      <c r="H176" s="68" t="n">
        <v>0.0120000001</v>
      </c>
      <c r="I176" s="68" t="n">
        <v>5.94468117</v>
      </c>
      <c r="J176" s="68" t="n">
        <v>0.443760753</v>
      </c>
      <c r="K176" s="68" t="n">
        <v>107.999969</v>
      </c>
      <c r="L176" s="68" t="n">
        <v>0</v>
      </c>
      <c r="M176" s="68" t="n">
        <v>-5.79903507</v>
      </c>
      <c r="N176" s="68" t="n">
        <v>0.7519983649999999</v>
      </c>
      <c r="O176" s="68" t="n">
        <v>-17.8476028</v>
      </c>
      <c r="P176" s="69">
        <f>COS(RADIANS(K176))*COS(RADIANS(L176))+SIN(RADIANS(K176))*SIN(RADIANS(J176))*SIN(RADIANS(L176))</f>
        <v/>
      </c>
      <c r="Q176" s="69">
        <f>-COS(RADIANS(K176))*SIN(RADIANS(L176))+SIN(RADIANS(K176))*SIN(RADIANS(J176))*COS(RADIANS(L176))</f>
        <v/>
      </c>
      <c r="R176" s="69">
        <f>SIN(RADIANS(K176))*COS(RADIANS(J176))</f>
        <v/>
      </c>
      <c r="S176" s="69">
        <f>COS(RADIANS(J176))*SIN(RADIANS(L176))</f>
        <v/>
      </c>
      <c r="T176" s="69">
        <f>COS(RADIANS(J176))*COS(RADIANS(L176))</f>
        <v/>
      </c>
      <c r="U176" s="69">
        <f>-SIN(RADIANS(J176))</f>
        <v/>
      </c>
      <c r="V176" s="69">
        <f>-SIN(RADIANS(K176))*COS(RADIANS(L176))+COS(RADIANS(K176))*SIN(RADIANS(J176))*SIN(RADIANS(L176))</f>
        <v/>
      </c>
      <c r="W176" s="69">
        <f>SIN(RADIANS(K176))*SIN(RADIANS(L176))+COS(RADIANS(K176))*SIN(RADIANS(J176))*COS(RADIANS(L176))</f>
        <v/>
      </c>
      <c r="X176" s="69">
        <f>COS(RADIANS(K176))*COS(RADIANS(J176))</f>
        <v/>
      </c>
      <c r="Y176" s="69">
        <f>P176*G176</f>
        <v/>
      </c>
      <c r="Z176" s="69">
        <f>Q176*H176</f>
        <v/>
      </c>
      <c r="AA176" s="69">
        <f>R176*I176</f>
        <v/>
      </c>
      <c r="AB176" s="69">
        <f>M176</f>
        <v/>
      </c>
      <c r="AC176" s="69">
        <f>S176*G176</f>
        <v/>
      </c>
      <c r="AD176" s="69">
        <f>T176*H176</f>
        <v/>
      </c>
      <c r="AE176" s="69">
        <f>U176*I176</f>
        <v/>
      </c>
      <c r="AF176" s="69">
        <f>N176</f>
        <v/>
      </c>
      <c r="AG176" s="69">
        <f>V176*G176</f>
        <v/>
      </c>
      <c r="AH176" s="69">
        <f>W176*H176</f>
        <v/>
      </c>
      <c r="AI176" s="69">
        <f>X176*I176</f>
        <v/>
      </c>
      <c r="AJ176" s="69">
        <f>O176</f>
        <v/>
      </c>
      <c r="AK176" s="70" t="n">
        <v>-0.00370819913</v>
      </c>
      <c r="AL176" s="70" t="n">
        <v>8.83913162e-05</v>
      </c>
      <c r="AM176" s="70" t="n">
        <v>5.65355921</v>
      </c>
      <c r="AN176" s="70" t="n">
        <v>-5.79903507</v>
      </c>
      <c r="AO176" s="70" t="n">
        <v>0</v>
      </c>
      <c r="AP176" s="70" t="n">
        <v>0.0119996406</v>
      </c>
      <c r="AQ176" s="70" t="n">
        <v>-0.0460416116</v>
      </c>
      <c r="AR176" s="70" t="n">
        <v>0.7519983649999999</v>
      </c>
      <c r="AS176" s="70" t="n">
        <v>-0.0114126801</v>
      </c>
      <c r="AT176" s="70" t="n">
        <v>-2.87200346e-05</v>
      </c>
      <c r="AU176" s="70" t="n">
        <v>-1.83694994</v>
      </c>
      <c r="AV176" s="70" t="n">
        <v>-17.8476028</v>
      </c>
      <c r="AW176" s="71">
        <f>MAX(ABS(Y176-AK176),ABS(Z176-AL176),ABS(AA176-AM176),ABS(AB176-AN176),ABS(AC176-AO176),ABS(AD176-AP176),ABS(AE176-AQ176),ABS(AF176-AR176),ABS(AG176-AS176),ABS(AH176-AT176),ABS(AI176-AU176),ABS(AJ176-AV176))</f>
        <v/>
      </c>
    </row>
    <row r="177">
      <c r="A177" s="67" t="inlineStr">
        <is>
          <t>M172</t>
        </is>
      </c>
      <c r="B177" s="52" t="inlineStr">
        <is>
          <t>ENV-48</t>
        </is>
      </c>
      <c r="C177" s="52" t="inlineStr">
        <is>
          <t>Environment</t>
        </is>
      </c>
      <c r="D177" s="52" t="inlineStr">
        <is>
          <t>Fence wire</t>
        </is>
      </c>
      <c r="E177" s="58" t="inlineStr">
        <is>
          <t>Cylinder</t>
        </is>
      </c>
      <c r="F177" s="52" t="inlineStr">
        <is>
          <t>ENV-01</t>
        </is>
      </c>
      <c r="G177" s="68" t="n">
        <v>0.0120000001</v>
      </c>
      <c r="H177" s="68" t="n">
        <v>0.0120000001</v>
      </c>
      <c r="I177" s="68" t="n">
        <v>5.94468117</v>
      </c>
      <c r="J177" s="68" t="n">
        <v>0.443760753</v>
      </c>
      <c r="K177" s="68" t="n">
        <v>107.999969</v>
      </c>
      <c r="L177" s="68" t="n">
        <v>0</v>
      </c>
      <c r="M177" s="68" t="n">
        <v>-5.79903507</v>
      </c>
      <c r="N177" s="68" t="n">
        <v>1.15199828</v>
      </c>
      <c r="O177" s="68" t="n">
        <v>-17.8476028</v>
      </c>
      <c r="P177" s="69">
        <f>COS(RADIANS(K177))*COS(RADIANS(L177))+SIN(RADIANS(K177))*SIN(RADIANS(J177))*SIN(RADIANS(L177))</f>
        <v/>
      </c>
      <c r="Q177" s="69">
        <f>-COS(RADIANS(K177))*SIN(RADIANS(L177))+SIN(RADIANS(K177))*SIN(RADIANS(J177))*COS(RADIANS(L177))</f>
        <v/>
      </c>
      <c r="R177" s="69">
        <f>SIN(RADIANS(K177))*COS(RADIANS(J177))</f>
        <v/>
      </c>
      <c r="S177" s="69">
        <f>COS(RADIANS(J177))*SIN(RADIANS(L177))</f>
        <v/>
      </c>
      <c r="T177" s="69">
        <f>COS(RADIANS(J177))*COS(RADIANS(L177))</f>
        <v/>
      </c>
      <c r="U177" s="69">
        <f>-SIN(RADIANS(J177))</f>
        <v/>
      </c>
      <c r="V177" s="69">
        <f>-SIN(RADIANS(K177))*COS(RADIANS(L177))+COS(RADIANS(K177))*SIN(RADIANS(J177))*SIN(RADIANS(L177))</f>
        <v/>
      </c>
      <c r="W177" s="69">
        <f>SIN(RADIANS(K177))*SIN(RADIANS(L177))+COS(RADIANS(K177))*SIN(RADIANS(J177))*COS(RADIANS(L177))</f>
        <v/>
      </c>
      <c r="X177" s="69">
        <f>COS(RADIANS(K177))*COS(RADIANS(J177))</f>
        <v/>
      </c>
      <c r="Y177" s="69">
        <f>P177*G177</f>
        <v/>
      </c>
      <c r="Z177" s="69">
        <f>Q177*H177</f>
        <v/>
      </c>
      <c r="AA177" s="69">
        <f>R177*I177</f>
        <v/>
      </c>
      <c r="AB177" s="69">
        <f>M177</f>
        <v/>
      </c>
      <c r="AC177" s="69">
        <f>S177*G177</f>
        <v/>
      </c>
      <c r="AD177" s="69">
        <f>T177*H177</f>
        <v/>
      </c>
      <c r="AE177" s="69">
        <f>U177*I177</f>
        <v/>
      </c>
      <c r="AF177" s="69">
        <f>N177</f>
        <v/>
      </c>
      <c r="AG177" s="69">
        <f>V177*G177</f>
        <v/>
      </c>
      <c r="AH177" s="69">
        <f>W177*H177</f>
        <v/>
      </c>
      <c r="AI177" s="69">
        <f>X177*I177</f>
        <v/>
      </c>
      <c r="AJ177" s="69">
        <f>O177</f>
        <v/>
      </c>
      <c r="AK177" s="70" t="n">
        <v>-0.00370819913</v>
      </c>
      <c r="AL177" s="70" t="n">
        <v>8.83913162e-05</v>
      </c>
      <c r="AM177" s="70" t="n">
        <v>5.65355921</v>
      </c>
      <c r="AN177" s="70" t="n">
        <v>-5.79903507</v>
      </c>
      <c r="AO177" s="70" t="n">
        <v>0</v>
      </c>
      <c r="AP177" s="70" t="n">
        <v>0.0119996406</v>
      </c>
      <c r="AQ177" s="70" t="n">
        <v>-0.0460416116</v>
      </c>
      <c r="AR177" s="70" t="n">
        <v>1.15199828</v>
      </c>
      <c r="AS177" s="70" t="n">
        <v>-0.0114126801</v>
      </c>
      <c r="AT177" s="70" t="n">
        <v>-2.87200346e-05</v>
      </c>
      <c r="AU177" s="70" t="n">
        <v>-1.83694994</v>
      </c>
      <c r="AV177" s="70" t="n">
        <v>-17.8476028</v>
      </c>
      <c r="AW177" s="71">
        <f>MAX(ABS(Y177-AK177),ABS(Z177-AL177),ABS(AA177-AM177),ABS(AB177-AN177),ABS(AC177-AO177),ABS(AD177-AP177),ABS(AE177-AQ177),ABS(AF177-AR177),ABS(AG177-AS177),ABS(AH177-AT177),ABS(AI177-AU177),ABS(AJ177-AV177))</f>
        <v/>
      </c>
    </row>
    <row r="178">
      <c r="A178" s="67" t="inlineStr">
        <is>
          <t>M173</t>
        </is>
      </c>
      <c r="B178" s="52" t="inlineStr">
        <is>
          <t>ENV-49</t>
        </is>
      </c>
      <c r="C178" s="52" t="inlineStr">
        <is>
          <t>Environment</t>
        </is>
      </c>
      <c r="D178" s="52" t="inlineStr">
        <is>
          <t>Fence wire</t>
        </is>
      </c>
      <c r="E178" s="58" t="inlineStr">
        <is>
          <t>Cylinder</t>
        </is>
      </c>
      <c r="F178" s="52" t="inlineStr">
        <is>
          <t>ENV-01</t>
        </is>
      </c>
      <c r="G178" s="68" t="n">
        <v>0.0120000001</v>
      </c>
      <c r="H178" s="68" t="n">
        <v>0.0120000001</v>
      </c>
      <c r="I178" s="68" t="n">
        <v>5.94452667</v>
      </c>
      <c r="J178" s="68" t="n">
        <v>-0.124314271</v>
      </c>
      <c r="K178" s="68" t="n">
        <v>90</v>
      </c>
      <c r="L178" s="68" t="n">
        <v>0</v>
      </c>
      <c r="M178" s="68" t="n">
        <v>1.1920929e-07</v>
      </c>
      <c r="N178" s="68" t="n">
        <v>0.33542648</v>
      </c>
      <c r="O178" s="68" t="n">
        <v>-18.766077</v>
      </c>
      <c r="P178" s="69">
        <f>COS(RADIANS(K178))*COS(RADIANS(L178))+SIN(RADIANS(K178))*SIN(RADIANS(J178))*SIN(RADIANS(L178))</f>
        <v/>
      </c>
      <c r="Q178" s="69">
        <f>-COS(RADIANS(K178))*SIN(RADIANS(L178))+SIN(RADIANS(K178))*SIN(RADIANS(J178))*COS(RADIANS(L178))</f>
        <v/>
      </c>
      <c r="R178" s="69">
        <f>SIN(RADIANS(K178))*COS(RADIANS(J178))</f>
        <v/>
      </c>
      <c r="S178" s="69">
        <f>COS(RADIANS(J178))*SIN(RADIANS(L178))</f>
        <v/>
      </c>
      <c r="T178" s="69">
        <f>COS(RADIANS(J178))*COS(RADIANS(L178))</f>
        <v/>
      </c>
      <c r="U178" s="69">
        <f>-SIN(RADIANS(J178))</f>
        <v/>
      </c>
      <c r="V178" s="69">
        <f>-SIN(RADIANS(K178))*COS(RADIANS(L178))+COS(RADIANS(K178))*SIN(RADIANS(J178))*SIN(RADIANS(L178))</f>
        <v/>
      </c>
      <c r="W178" s="69">
        <f>SIN(RADIANS(K178))*SIN(RADIANS(L178))+COS(RADIANS(K178))*SIN(RADIANS(J178))*COS(RADIANS(L178))</f>
        <v/>
      </c>
      <c r="X178" s="69">
        <f>COS(RADIANS(K178))*COS(RADIANS(J178))</f>
        <v/>
      </c>
      <c r="Y178" s="69">
        <f>P178*G178</f>
        <v/>
      </c>
      <c r="Z178" s="69">
        <f>Q178*H178</f>
        <v/>
      </c>
      <c r="AA178" s="69">
        <f>R178*I178</f>
        <v/>
      </c>
      <c r="AB178" s="69">
        <f>M178</f>
        <v/>
      </c>
      <c r="AC178" s="69">
        <f>S178*G178</f>
        <v/>
      </c>
      <c r="AD178" s="69">
        <f>T178*H178</f>
        <v/>
      </c>
      <c r="AE178" s="69">
        <f>U178*I178</f>
        <v/>
      </c>
      <c r="AF178" s="69">
        <f>N178</f>
        <v/>
      </c>
      <c r="AG178" s="69">
        <f>V178*G178</f>
        <v/>
      </c>
      <c r="AH178" s="69">
        <f>W178*H178</f>
        <v/>
      </c>
      <c r="AI178" s="69">
        <f>X178*I178</f>
        <v/>
      </c>
      <c r="AJ178" s="69">
        <f>O178</f>
        <v/>
      </c>
      <c r="AK178" s="70" t="n">
        <v>-5.24536636e-10</v>
      </c>
      <c r="AL178" s="70" t="n">
        <v>-2.60363013e-05</v>
      </c>
      <c r="AM178" s="70" t="n">
        <v>5.94451284</v>
      </c>
      <c r="AN178" s="70" t="n">
        <v>1.1920929e-07</v>
      </c>
      <c r="AO178" s="70" t="n">
        <v>0</v>
      </c>
      <c r="AP178" s="70" t="n">
        <v>0.0119999722</v>
      </c>
      <c r="AQ178" s="70" t="n">
        <v>0.0128977904</v>
      </c>
      <c r="AR178" s="70" t="n">
        <v>0.33542648</v>
      </c>
      <c r="AS178" s="70" t="n">
        <v>-0.0120000001</v>
      </c>
      <c r="AT178" s="70" t="n">
        <v>1.1380829e-12</v>
      </c>
      <c r="AU178" s="70" t="n">
        <v>-2.59842892e-07</v>
      </c>
      <c r="AV178" s="70" t="n">
        <v>-18.766077</v>
      </c>
      <c r="AW178" s="71">
        <f>MAX(ABS(Y178-AK178),ABS(Z178-AL178),ABS(AA178-AM178),ABS(AB178-AN178),ABS(AC178-AO178),ABS(AD178-AP178),ABS(AE178-AQ178),ABS(AF178-AR178),ABS(AG178-AS178),ABS(AH178-AT178),ABS(AI178-AU178),ABS(AJ178-AV178))</f>
        <v/>
      </c>
    </row>
    <row r="179">
      <c r="A179" s="67" t="inlineStr">
        <is>
          <t>M174</t>
        </is>
      </c>
      <c r="B179" s="52" t="inlineStr">
        <is>
          <t>ENV-50</t>
        </is>
      </c>
      <c r="C179" s="52" t="inlineStr">
        <is>
          <t>Environment</t>
        </is>
      </c>
      <c r="D179" s="52" t="inlineStr">
        <is>
          <t>Fence wire</t>
        </is>
      </c>
      <c r="E179" s="58" t="inlineStr">
        <is>
          <t>Cylinder</t>
        </is>
      </c>
      <c r="F179" s="52" t="inlineStr">
        <is>
          <t>ENV-01</t>
        </is>
      </c>
      <c r="G179" s="68" t="n">
        <v>0.0120000001</v>
      </c>
      <c r="H179" s="68" t="n">
        <v>0.0120000001</v>
      </c>
      <c r="I179" s="68" t="n">
        <v>5.94452667</v>
      </c>
      <c r="J179" s="68" t="n">
        <v>-0.124314845</v>
      </c>
      <c r="K179" s="68" t="n">
        <v>90</v>
      </c>
      <c r="L179" s="68" t="n">
        <v>0</v>
      </c>
      <c r="M179" s="68" t="n">
        <v>1.1920929e-07</v>
      </c>
      <c r="N179" s="68" t="n">
        <v>0.735426486</v>
      </c>
      <c r="O179" s="68" t="n">
        <v>-18.766077</v>
      </c>
      <c r="P179" s="69">
        <f>COS(RADIANS(K179))*COS(RADIANS(L179))+SIN(RADIANS(K179))*SIN(RADIANS(J179))*SIN(RADIANS(L179))</f>
        <v/>
      </c>
      <c r="Q179" s="69">
        <f>-COS(RADIANS(K179))*SIN(RADIANS(L179))+SIN(RADIANS(K179))*SIN(RADIANS(J179))*COS(RADIANS(L179))</f>
        <v/>
      </c>
      <c r="R179" s="69">
        <f>SIN(RADIANS(K179))*COS(RADIANS(J179))</f>
        <v/>
      </c>
      <c r="S179" s="69">
        <f>COS(RADIANS(J179))*SIN(RADIANS(L179))</f>
        <v/>
      </c>
      <c r="T179" s="69">
        <f>COS(RADIANS(J179))*COS(RADIANS(L179))</f>
        <v/>
      </c>
      <c r="U179" s="69">
        <f>-SIN(RADIANS(J179))</f>
        <v/>
      </c>
      <c r="V179" s="69">
        <f>-SIN(RADIANS(K179))*COS(RADIANS(L179))+COS(RADIANS(K179))*SIN(RADIANS(J179))*SIN(RADIANS(L179))</f>
        <v/>
      </c>
      <c r="W179" s="69">
        <f>SIN(RADIANS(K179))*SIN(RADIANS(L179))+COS(RADIANS(K179))*SIN(RADIANS(J179))*COS(RADIANS(L179))</f>
        <v/>
      </c>
      <c r="X179" s="69">
        <f>COS(RADIANS(K179))*COS(RADIANS(J179))</f>
        <v/>
      </c>
      <c r="Y179" s="69">
        <f>P179*G179</f>
        <v/>
      </c>
      <c r="Z179" s="69">
        <f>Q179*H179</f>
        <v/>
      </c>
      <c r="AA179" s="69">
        <f>R179*I179</f>
        <v/>
      </c>
      <c r="AB179" s="69">
        <f>M179</f>
        <v/>
      </c>
      <c r="AC179" s="69">
        <f>S179*G179</f>
        <v/>
      </c>
      <c r="AD179" s="69">
        <f>T179*H179</f>
        <v/>
      </c>
      <c r="AE179" s="69">
        <f>U179*I179</f>
        <v/>
      </c>
      <c r="AF179" s="69">
        <f>N179</f>
        <v/>
      </c>
      <c r="AG179" s="69">
        <f>V179*G179</f>
        <v/>
      </c>
      <c r="AH179" s="69">
        <f>W179*H179</f>
        <v/>
      </c>
      <c r="AI179" s="69">
        <f>X179*I179</f>
        <v/>
      </c>
      <c r="AJ179" s="69">
        <f>O179</f>
        <v/>
      </c>
      <c r="AK179" s="70" t="n">
        <v>-5.24536636e-10</v>
      </c>
      <c r="AL179" s="70" t="n">
        <v>-2.60364213e-05</v>
      </c>
      <c r="AM179" s="70" t="n">
        <v>5.94451284</v>
      </c>
      <c r="AN179" s="70" t="n">
        <v>1.1920929e-07</v>
      </c>
      <c r="AO179" s="70" t="n">
        <v>0</v>
      </c>
      <c r="AP179" s="70" t="n">
        <v>0.0119999722</v>
      </c>
      <c r="AQ179" s="70" t="n">
        <v>0.01289785</v>
      </c>
      <c r="AR179" s="70" t="n">
        <v>0.735426486</v>
      </c>
      <c r="AS179" s="70" t="n">
        <v>-0.0120000001</v>
      </c>
      <c r="AT179" s="70" t="n">
        <v>1.1380881e-12</v>
      </c>
      <c r="AU179" s="70" t="n">
        <v>-2.59842892e-07</v>
      </c>
      <c r="AV179" s="70" t="n">
        <v>-18.766077</v>
      </c>
      <c r="AW179" s="71">
        <f>MAX(ABS(Y179-AK179),ABS(Z179-AL179),ABS(AA179-AM179),ABS(AB179-AN179),ABS(AC179-AO179),ABS(AD179-AP179),ABS(AE179-AQ179),ABS(AF179-AR179),ABS(AG179-AS179),ABS(AH179-AT179),ABS(AI179-AU179),ABS(AJ179-AV179))</f>
        <v/>
      </c>
    </row>
    <row r="180">
      <c r="A180" s="67" t="inlineStr">
        <is>
          <t>M175</t>
        </is>
      </c>
      <c r="B180" s="52" t="inlineStr">
        <is>
          <t>ENV-51</t>
        </is>
      </c>
      <c r="C180" s="52" t="inlineStr">
        <is>
          <t>Environment</t>
        </is>
      </c>
      <c r="D180" s="52" t="inlineStr">
        <is>
          <t>Fence wire</t>
        </is>
      </c>
      <c r="E180" s="58" t="inlineStr">
        <is>
          <t>Cylinder</t>
        </is>
      </c>
      <c r="F180" s="52" t="inlineStr">
        <is>
          <t>ENV-01</t>
        </is>
      </c>
      <c r="G180" s="68" t="n">
        <v>0.0120000001</v>
      </c>
      <c r="H180" s="68" t="n">
        <v>0.0120000001</v>
      </c>
      <c r="I180" s="68" t="n">
        <v>5.94452667</v>
      </c>
      <c r="J180" s="68" t="n">
        <v>-0.124314845</v>
      </c>
      <c r="K180" s="68" t="n">
        <v>90</v>
      </c>
      <c r="L180" s="68" t="n">
        <v>0</v>
      </c>
      <c r="M180" s="68" t="n">
        <v>1.1920929e-07</v>
      </c>
      <c r="N180" s="68" t="n">
        <v>1.13542652</v>
      </c>
      <c r="O180" s="68" t="n">
        <v>-18.766077</v>
      </c>
      <c r="P180" s="69">
        <f>COS(RADIANS(K180))*COS(RADIANS(L180))+SIN(RADIANS(K180))*SIN(RADIANS(J180))*SIN(RADIANS(L180))</f>
        <v/>
      </c>
      <c r="Q180" s="69">
        <f>-COS(RADIANS(K180))*SIN(RADIANS(L180))+SIN(RADIANS(K180))*SIN(RADIANS(J180))*COS(RADIANS(L180))</f>
        <v/>
      </c>
      <c r="R180" s="69">
        <f>SIN(RADIANS(K180))*COS(RADIANS(J180))</f>
        <v/>
      </c>
      <c r="S180" s="69">
        <f>COS(RADIANS(J180))*SIN(RADIANS(L180))</f>
        <v/>
      </c>
      <c r="T180" s="69">
        <f>COS(RADIANS(J180))*COS(RADIANS(L180))</f>
        <v/>
      </c>
      <c r="U180" s="69">
        <f>-SIN(RADIANS(J180))</f>
        <v/>
      </c>
      <c r="V180" s="69">
        <f>-SIN(RADIANS(K180))*COS(RADIANS(L180))+COS(RADIANS(K180))*SIN(RADIANS(J180))*SIN(RADIANS(L180))</f>
        <v/>
      </c>
      <c r="W180" s="69">
        <f>SIN(RADIANS(K180))*SIN(RADIANS(L180))+COS(RADIANS(K180))*SIN(RADIANS(J180))*COS(RADIANS(L180))</f>
        <v/>
      </c>
      <c r="X180" s="69">
        <f>COS(RADIANS(K180))*COS(RADIANS(J180))</f>
        <v/>
      </c>
      <c r="Y180" s="69">
        <f>P180*G180</f>
        <v/>
      </c>
      <c r="Z180" s="69">
        <f>Q180*H180</f>
        <v/>
      </c>
      <c r="AA180" s="69">
        <f>R180*I180</f>
        <v/>
      </c>
      <c r="AB180" s="69">
        <f>M180</f>
        <v/>
      </c>
      <c r="AC180" s="69">
        <f>S180*G180</f>
        <v/>
      </c>
      <c r="AD180" s="69">
        <f>T180*H180</f>
        <v/>
      </c>
      <c r="AE180" s="69">
        <f>U180*I180</f>
        <v/>
      </c>
      <c r="AF180" s="69">
        <f>N180</f>
        <v/>
      </c>
      <c r="AG180" s="69">
        <f>V180*G180</f>
        <v/>
      </c>
      <c r="AH180" s="69">
        <f>W180*H180</f>
        <v/>
      </c>
      <c r="AI180" s="69">
        <f>X180*I180</f>
        <v/>
      </c>
      <c r="AJ180" s="69">
        <f>O180</f>
        <v/>
      </c>
      <c r="AK180" s="70" t="n">
        <v>-5.24536636e-10</v>
      </c>
      <c r="AL180" s="70" t="n">
        <v>-2.60364213e-05</v>
      </c>
      <c r="AM180" s="70" t="n">
        <v>5.94451284</v>
      </c>
      <c r="AN180" s="70" t="n">
        <v>1.1920929e-07</v>
      </c>
      <c r="AO180" s="70" t="n">
        <v>0</v>
      </c>
      <c r="AP180" s="70" t="n">
        <v>0.0119999722</v>
      </c>
      <c r="AQ180" s="70" t="n">
        <v>0.01289785</v>
      </c>
      <c r="AR180" s="70" t="n">
        <v>1.13542652</v>
      </c>
      <c r="AS180" s="70" t="n">
        <v>-0.0120000001</v>
      </c>
      <c r="AT180" s="70" t="n">
        <v>1.1380881e-12</v>
      </c>
      <c r="AU180" s="70" t="n">
        <v>-2.59842892e-07</v>
      </c>
      <c r="AV180" s="70" t="n">
        <v>-18.766077</v>
      </c>
      <c r="AW180" s="71">
        <f>MAX(ABS(Y180-AK180),ABS(Z180-AL180),ABS(AA180-AM180),ABS(AB180-AN180),ABS(AC180-AO180),ABS(AD180-AP180),ABS(AE180-AQ180),ABS(AF180-AR180),ABS(AG180-AS180),ABS(AH180-AT180),ABS(AI180-AU180),ABS(AJ180-AV180))</f>
        <v/>
      </c>
    </row>
    <row r="181">
      <c r="A181" s="67" t="inlineStr">
        <is>
          <t>M176</t>
        </is>
      </c>
      <c r="B181" s="52" t="inlineStr">
        <is>
          <t>ENV-52</t>
        </is>
      </c>
      <c r="C181" s="52" t="inlineStr">
        <is>
          <t>Environment</t>
        </is>
      </c>
      <c r="D181" s="52" t="inlineStr">
        <is>
          <t>Fence wire</t>
        </is>
      </c>
      <c r="E181" s="58" t="inlineStr">
        <is>
          <t>Cylinder</t>
        </is>
      </c>
      <c r="F181" s="52" t="inlineStr">
        <is>
          <t>ENV-01</t>
        </is>
      </c>
      <c r="G181" s="68" t="n">
        <v>0.0120000001</v>
      </c>
      <c r="H181" s="68" t="n">
        <v>0.0120000001</v>
      </c>
      <c r="I181" s="68" t="n">
        <v>5.9445138</v>
      </c>
      <c r="J181" s="68" t="n">
        <v>-0.03858741</v>
      </c>
      <c r="K181" s="68" t="n">
        <v>71.9999924</v>
      </c>
      <c r="L181" s="68" t="n">
        <v>0</v>
      </c>
      <c r="M181" s="68" t="n">
        <v>5.79903984</v>
      </c>
      <c r="N181" s="68" t="n">
        <v>0.343877137</v>
      </c>
      <c r="O181" s="68" t="n">
        <v>-17.847599</v>
      </c>
      <c r="P181" s="69">
        <f>COS(RADIANS(K181))*COS(RADIANS(L181))+SIN(RADIANS(K181))*SIN(RADIANS(J181))*SIN(RADIANS(L181))</f>
        <v/>
      </c>
      <c r="Q181" s="69">
        <f>-COS(RADIANS(K181))*SIN(RADIANS(L181))+SIN(RADIANS(K181))*SIN(RADIANS(J181))*COS(RADIANS(L181))</f>
        <v/>
      </c>
      <c r="R181" s="69">
        <f>SIN(RADIANS(K181))*COS(RADIANS(J181))</f>
        <v/>
      </c>
      <c r="S181" s="69">
        <f>COS(RADIANS(J181))*SIN(RADIANS(L181))</f>
        <v/>
      </c>
      <c r="T181" s="69">
        <f>COS(RADIANS(J181))*COS(RADIANS(L181))</f>
        <v/>
      </c>
      <c r="U181" s="69">
        <f>-SIN(RADIANS(J181))</f>
        <v/>
      </c>
      <c r="V181" s="69">
        <f>-SIN(RADIANS(K181))*COS(RADIANS(L181))+COS(RADIANS(K181))*SIN(RADIANS(J181))*SIN(RADIANS(L181))</f>
        <v/>
      </c>
      <c r="W181" s="69">
        <f>SIN(RADIANS(K181))*SIN(RADIANS(L181))+COS(RADIANS(K181))*SIN(RADIANS(J181))*COS(RADIANS(L181))</f>
        <v/>
      </c>
      <c r="X181" s="69">
        <f>COS(RADIANS(K181))*COS(RADIANS(J181))</f>
        <v/>
      </c>
      <c r="Y181" s="69">
        <f>P181*G181</f>
        <v/>
      </c>
      <c r="Z181" s="69">
        <f>Q181*H181</f>
        <v/>
      </c>
      <c r="AA181" s="69">
        <f>R181*I181</f>
        <v/>
      </c>
      <c r="AB181" s="69">
        <f>M181</f>
        <v/>
      </c>
      <c r="AC181" s="69">
        <f>S181*G181</f>
        <v/>
      </c>
      <c r="AD181" s="69">
        <f>T181*H181</f>
        <v/>
      </c>
      <c r="AE181" s="69">
        <f>U181*I181</f>
        <v/>
      </c>
      <c r="AF181" s="69">
        <f>N181</f>
        <v/>
      </c>
      <c r="AG181" s="69">
        <f>V181*G181</f>
        <v/>
      </c>
      <c r="AH181" s="69">
        <f>W181*H181</f>
        <v/>
      </c>
      <c r="AI181" s="69">
        <f>X181*I181</f>
        <v/>
      </c>
      <c r="AJ181" s="69">
        <f>O181</f>
        <v/>
      </c>
      <c r="AK181" s="70" t="n">
        <v>0.00370820472</v>
      </c>
      <c r="AL181" s="70" t="n">
        <v>-7.686179740000001e-06</v>
      </c>
      <c r="AM181" s="70" t="n">
        <v>5.65356684</v>
      </c>
      <c r="AN181" s="70" t="n">
        <v>5.79903984</v>
      </c>
      <c r="AO181" s="70" t="n">
        <v>0</v>
      </c>
      <c r="AP181" s="70" t="n">
        <v>0.0119999973</v>
      </c>
      <c r="AQ181" s="70" t="n">
        <v>0.00400349544</v>
      </c>
      <c r="AR181" s="70" t="n">
        <v>0.343877137</v>
      </c>
      <c r="AS181" s="70" t="n">
        <v>-0.0114126783</v>
      </c>
      <c r="AT181" s="70" t="n">
        <v>-2.49739196e-06</v>
      </c>
      <c r="AU181" s="70" t="n">
        <v>1.83695579</v>
      </c>
      <c r="AV181" s="70" t="n">
        <v>-17.847599</v>
      </c>
      <c r="AW181" s="71">
        <f>MAX(ABS(Y181-AK181),ABS(Z181-AL181),ABS(AA181-AM181),ABS(AB181-AN181),ABS(AC181-AO181),ABS(AD181-AP181),ABS(AE181-AQ181),ABS(AF181-AR181),ABS(AG181-AS181),ABS(AH181-AT181),ABS(AI181-AU181),ABS(AJ181-AV181))</f>
        <v/>
      </c>
    </row>
    <row r="182">
      <c r="A182" s="67" t="inlineStr">
        <is>
          <t>M177</t>
        </is>
      </c>
      <c r="B182" s="52" t="inlineStr">
        <is>
          <t>ENV-53</t>
        </is>
      </c>
      <c r="C182" s="52" t="inlineStr">
        <is>
          <t>Environment</t>
        </is>
      </c>
      <c r="D182" s="52" t="inlineStr">
        <is>
          <t>Fence wire</t>
        </is>
      </c>
      <c r="E182" s="58" t="inlineStr">
        <is>
          <t>Cylinder</t>
        </is>
      </c>
      <c r="F182" s="52" t="inlineStr">
        <is>
          <t>ENV-01</t>
        </is>
      </c>
      <c r="G182" s="68" t="n">
        <v>0.0120000001</v>
      </c>
      <c r="H182" s="68" t="n">
        <v>0.0120000001</v>
      </c>
      <c r="I182" s="68" t="n">
        <v>5.9445138</v>
      </c>
      <c r="J182" s="68" t="n">
        <v>-0.0385871194</v>
      </c>
      <c r="K182" s="68" t="n">
        <v>71.9999924</v>
      </c>
      <c r="L182" s="68" t="n">
        <v>0</v>
      </c>
      <c r="M182" s="68" t="n">
        <v>5.79903984</v>
      </c>
      <c r="N182" s="68" t="n">
        <v>0.743877172</v>
      </c>
      <c r="O182" s="68" t="n">
        <v>-17.847599</v>
      </c>
      <c r="P182" s="69">
        <f>COS(RADIANS(K182))*COS(RADIANS(L182))+SIN(RADIANS(K182))*SIN(RADIANS(J182))*SIN(RADIANS(L182))</f>
        <v/>
      </c>
      <c r="Q182" s="69">
        <f>-COS(RADIANS(K182))*SIN(RADIANS(L182))+SIN(RADIANS(K182))*SIN(RADIANS(J182))*COS(RADIANS(L182))</f>
        <v/>
      </c>
      <c r="R182" s="69">
        <f>SIN(RADIANS(K182))*COS(RADIANS(J182))</f>
        <v/>
      </c>
      <c r="S182" s="69">
        <f>COS(RADIANS(J182))*SIN(RADIANS(L182))</f>
        <v/>
      </c>
      <c r="T182" s="69">
        <f>COS(RADIANS(J182))*COS(RADIANS(L182))</f>
        <v/>
      </c>
      <c r="U182" s="69">
        <f>-SIN(RADIANS(J182))</f>
        <v/>
      </c>
      <c r="V182" s="69">
        <f>-SIN(RADIANS(K182))*COS(RADIANS(L182))+COS(RADIANS(K182))*SIN(RADIANS(J182))*SIN(RADIANS(L182))</f>
        <v/>
      </c>
      <c r="W182" s="69">
        <f>SIN(RADIANS(K182))*SIN(RADIANS(L182))+COS(RADIANS(K182))*SIN(RADIANS(J182))*COS(RADIANS(L182))</f>
        <v/>
      </c>
      <c r="X182" s="69">
        <f>COS(RADIANS(K182))*COS(RADIANS(J182))</f>
        <v/>
      </c>
      <c r="Y182" s="69">
        <f>P182*G182</f>
        <v/>
      </c>
      <c r="Z182" s="69">
        <f>Q182*H182</f>
        <v/>
      </c>
      <c r="AA182" s="69">
        <f>R182*I182</f>
        <v/>
      </c>
      <c r="AB182" s="69">
        <f>M182</f>
        <v/>
      </c>
      <c r="AC182" s="69">
        <f>S182*G182</f>
        <v/>
      </c>
      <c r="AD182" s="69">
        <f>T182*H182</f>
        <v/>
      </c>
      <c r="AE182" s="69">
        <f>U182*I182</f>
        <v/>
      </c>
      <c r="AF182" s="69">
        <f>N182</f>
        <v/>
      </c>
      <c r="AG182" s="69">
        <f>V182*G182</f>
        <v/>
      </c>
      <c r="AH182" s="69">
        <f>W182*H182</f>
        <v/>
      </c>
      <c r="AI182" s="69">
        <f>X182*I182</f>
        <v/>
      </c>
      <c r="AJ182" s="69">
        <f>O182</f>
        <v/>
      </c>
      <c r="AK182" s="70" t="n">
        <v>0.00370820472</v>
      </c>
      <c r="AL182" s="70" t="n">
        <v>-7.686121530000001e-06</v>
      </c>
      <c r="AM182" s="70" t="n">
        <v>5.65356684</v>
      </c>
      <c r="AN182" s="70" t="n">
        <v>5.79903984</v>
      </c>
      <c r="AO182" s="70" t="n">
        <v>0</v>
      </c>
      <c r="AP182" s="70" t="n">
        <v>0.0119999973</v>
      </c>
      <c r="AQ182" s="70" t="n">
        <v>0.00400346518</v>
      </c>
      <c r="AR182" s="70" t="n">
        <v>0.743877172</v>
      </c>
      <c r="AS182" s="70" t="n">
        <v>-0.0114126783</v>
      </c>
      <c r="AT182" s="70" t="n">
        <v>-2.49737309e-06</v>
      </c>
      <c r="AU182" s="70" t="n">
        <v>1.83695579</v>
      </c>
      <c r="AV182" s="70" t="n">
        <v>-17.847599</v>
      </c>
      <c r="AW182" s="71">
        <f>MAX(ABS(Y182-AK182),ABS(Z182-AL182),ABS(AA182-AM182),ABS(AB182-AN182),ABS(AC182-AO182),ABS(AD182-AP182),ABS(AE182-AQ182),ABS(AF182-AR182),ABS(AG182-AS182),ABS(AH182-AT182),ABS(AI182-AU182),ABS(AJ182-AV182))</f>
        <v/>
      </c>
    </row>
    <row r="183">
      <c r="A183" s="67" t="inlineStr">
        <is>
          <t>M178</t>
        </is>
      </c>
      <c r="B183" s="52" t="inlineStr">
        <is>
          <t>ENV-54</t>
        </is>
      </c>
      <c r="C183" s="52" t="inlineStr">
        <is>
          <t>Environment</t>
        </is>
      </c>
      <c r="D183" s="52" t="inlineStr">
        <is>
          <t>Fence wire</t>
        </is>
      </c>
      <c r="E183" s="58" t="inlineStr">
        <is>
          <t>Cylinder</t>
        </is>
      </c>
      <c r="F183" s="52" t="inlineStr">
        <is>
          <t>ENV-01</t>
        </is>
      </c>
      <c r="G183" s="68" t="n">
        <v>0.0120000001</v>
      </c>
      <c r="H183" s="68" t="n">
        <v>0.0120000001</v>
      </c>
      <c r="I183" s="68" t="n">
        <v>5.9445138</v>
      </c>
      <c r="J183" s="68" t="n">
        <v>-0.0385865457</v>
      </c>
      <c r="K183" s="68" t="n">
        <v>71.9999924</v>
      </c>
      <c r="L183" s="68" t="n">
        <v>0</v>
      </c>
      <c r="M183" s="68" t="n">
        <v>5.79903984</v>
      </c>
      <c r="N183" s="68" t="n">
        <v>1.14387703</v>
      </c>
      <c r="O183" s="68" t="n">
        <v>-17.847599</v>
      </c>
      <c r="P183" s="69">
        <f>COS(RADIANS(K183))*COS(RADIANS(L183))+SIN(RADIANS(K183))*SIN(RADIANS(J183))*SIN(RADIANS(L183))</f>
        <v/>
      </c>
      <c r="Q183" s="69">
        <f>-COS(RADIANS(K183))*SIN(RADIANS(L183))+SIN(RADIANS(K183))*SIN(RADIANS(J183))*COS(RADIANS(L183))</f>
        <v/>
      </c>
      <c r="R183" s="69">
        <f>SIN(RADIANS(K183))*COS(RADIANS(J183))</f>
        <v/>
      </c>
      <c r="S183" s="69">
        <f>COS(RADIANS(J183))*SIN(RADIANS(L183))</f>
        <v/>
      </c>
      <c r="T183" s="69">
        <f>COS(RADIANS(J183))*COS(RADIANS(L183))</f>
        <v/>
      </c>
      <c r="U183" s="69">
        <f>-SIN(RADIANS(J183))</f>
        <v/>
      </c>
      <c r="V183" s="69">
        <f>-SIN(RADIANS(K183))*COS(RADIANS(L183))+COS(RADIANS(K183))*SIN(RADIANS(J183))*SIN(RADIANS(L183))</f>
        <v/>
      </c>
      <c r="W183" s="69">
        <f>SIN(RADIANS(K183))*SIN(RADIANS(L183))+COS(RADIANS(K183))*SIN(RADIANS(J183))*COS(RADIANS(L183))</f>
        <v/>
      </c>
      <c r="X183" s="69">
        <f>COS(RADIANS(K183))*COS(RADIANS(J183))</f>
        <v/>
      </c>
      <c r="Y183" s="69">
        <f>P183*G183</f>
        <v/>
      </c>
      <c r="Z183" s="69">
        <f>Q183*H183</f>
        <v/>
      </c>
      <c r="AA183" s="69">
        <f>R183*I183</f>
        <v/>
      </c>
      <c r="AB183" s="69">
        <f>M183</f>
        <v/>
      </c>
      <c r="AC183" s="69">
        <f>S183*G183</f>
        <v/>
      </c>
      <c r="AD183" s="69">
        <f>T183*H183</f>
        <v/>
      </c>
      <c r="AE183" s="69">
        <f>U183*I183</f>
        <v/>
      </c>
      <c r="AF183" s="69">
        <f>N183</f>
        <v/>
      </c>
      <c r="AG183" s="69">
        <f>V183*G183</f>
        <v/>
      </c>
      <c r="AH183" s="69">
        <f>W183*H183</f>
        <v/>
      </c>
      <c r="AI183" s="69">
        <f>X183*I183</f>
        <v/>
      </c>
      <c r="AJ183" s="69">
        <f>O183</f>
        <v/>
      </c>
      <c r="AK183" s="70" t="n">
        <v>0.00370820472</v>
      </c>
      <c r="AL183" s="70" t="n">
        <v>-7.68600785e-06</v>
      </c>
      <c r="AM183" s="70" t="n">
        <v>5.65356684</v>
      </c>
      <c r="AN183" s="70" t="n">
        <v>5.79903984</v>
      </c>
      <c r="AO183" s="70" t="n">
        <v>0</v>
      </c>
      <c r="AP183" s="70" t="n">
        <v>0.0119999973</v>
      </c>
      <c r="AQ183" s="70" t="n">
        <v>0.00400340557</v>
      </c>
      <c r="AR183" s="70" t="n">
        <v>1.14387703</v>
      </c>
      <c r="AS183" s="70" t="n">
        <v>-0.0114126783</v>
      </c>
      <c r="AT183" s="70" t="n">
        <v>-2.4973358e-06</v>
      </c>
      <c r="AU183" s="70" t="n">
        <v>1.83695579</v>
      </c>
      <c r="AV183" s="70" t="n">
        <v>-17.847599</v>
      </c>
      <c r="AW183" s="71">
        <f>MAX(ABS(Y183-AK183),ABS(Z183-AL183),ABS(AA183-AM183),ABS(AB183-AN183),ABS(AC183-AO183),ABS(AD183-AP183),ABS(AE183-AQ183),ABS(AF183-AR183),ABS(AG183-AS183),ABS(AH183-AT183),ABS(AI183-AU183),ABS(AJ183-AV183))</f>
        <v/>
      </c>
    </row>
    <row r="184">
      <c r="A184" s="67" t="inlineStr">
        <is>
          <t>M179</t>
        </is>
      </c>
      <c r="B184" s="52" t="inlineStr">
        <is>
          <t>ENV-55</t>
        </is>
      </c>
      <c r="C184" s="52" t="inlineStr">
        <is>
          <t>Environment</t>
        </is>
      </c>
      <c r="D184" s="52" t="inlineStr">
        <is>
          <t>Fence wire</t>
        </is>
      </c>
      <c r="E184" s="58" t="inlineStr">
        <is>
          <t>Cylinder</t>
        </is>
      </c>
      <c r="F184" s="52" t="inlineStr">
        <is>
          <t>ENV-01</t>
        </is>
      </c>
      <c r="G184" s="68" t="n">
        <v>0.0120000001</v>
      </c>
      <c r="H184" s="68" t="n">
        <v>0.0120000001</v>
      </c>
      <c r="I184" s="68" t="n">
        <v>5.94460249</v>
      </c>
      <c r="J184" s="68" t="n">
        <v>-0.332245559</v>
      </c>
      <c r="K184" s="68" t="n">
        <v>54.0000076</v>
      </c>
      <c r="L184" s="68" t="n">
        <v>0</v>
      </c>
      <c r="M184" s="68" t="n">
        <v>11.0304251</v>
      </c>
      <c r="N184" s="68" t="n">
        <v>0.363114476</v>
      </c>
      <c r="O184" s="68" t="n">
        <v>-15.1820755</v>
      </c>
      <c r="P184" s="69">
        <f>COS(RADIANS(K184))*COS(RADIANS(L184))+SIN(RADIANS(K184))*SIN(RADIANS(J184))*SIN(RADIANS(L184))</f>
        <v/>
      </c>
      <c r="Q184" s="69">
        <f>-COS(RADIANS(K184))*SIN(RADIANS(L184))+SIN(RADIANS(K184))*SIN(RADIANS(J184))*COS(RADIANS(L184))</f>
        <v/>
      </c>
      <c r="R184" s="69">
        <f>SIN(RADIANS(K184))*COS(RADIANS(J184))</f>
        <v/>
      </c>
      <c r="S184" s="69">
        <f>COS(RADIANS(J184))*SIN(RADIANS(L184))</f>
        <v/>
      </c>
      <c r="T184" s="69">
        <f>COS(RADIANS(J184))*COS(RADIANS(L184))</f>
        <v/>
      </c>
      <c r="U184" s="69">
        <f>-SIN(RADIANS(J184))</f>
        <v/>
      </c>
      <c r="V184" s="69">
        <f>-SIN(RADIANS(K184))*COS(RADIANS(L184))+COS(RADIANS(K184))*SIN(RADIANS(J184))*SIN(RADIANS(L184))</f>
        <v/>
      </c>
      <c r="W184" s="69">
        <f>SIN(RADIANS(K184))*SIN(RADIANS(L184))+COS(RADIANS(K184))*SIN(RADIANS(J184))*COS(RADIANS(L184))</f>
        <v/>
      </c>
      <c r="X184" s="69">
        <f>COS(RADIANS(K184))*COS(RADIANS(J184))</f>
        <v/>
      </c>
      <c r="Y184" s="69">
        <f>P184*G184</f>
        <v/>
      </c>
      <c r="Z184" s="69">
        <f>Q184*H184</f>
        <v/>
      </c>
      <c r="AA184" s="69">
        <f>R184*I184</f>
        <v/>
      </c>
      <c r="AB184" s="69">
        <f>M184</f>
        <v/>
      </c>
      <c r="AC184" s="69">
        <f>S184*G184</f>
        <v/>
      </c>
      <c r="AD184" s="69">
        <f>T184*H184</f>
        <v/>
      </c>
      <c r="AE184" s="69">
        <f>U184*I184</f>
        <v/>
      </c>
      <c r="AF184" s="69">
        <f>N184</f>
        <v/>
      </c>
      <c r="AG184" s="69">
        <f>V184*G184</f>
        <v/>
      </c>
      <c r="AH184" s="69">
        <f>W184*H184</f>
        <v/>
      </c>
      <c r="AI184" s="69">
        <f>X184*I184</f>
        <v/>
      </c>
      <c r="AJ184" s="69">
        <f>O184</f>
        <v/>
      </c>
      <c r="AK184" s="70" t="n">
        <v>0.00705342134</v>
      </c>
      <c r="AL184" s="70" t="n">
        <v>-5.62954156e-05</v>
      </c>
      <c r="AM184" s="70" t="n">
        <v>4.8092041</v>
      </c>
      <c r="AN184" s="70" t="n">
        <v>11.0304251</v>
      </c>
      <c r="AO184" s="70" t="n">
        <v>0</v>
      </c>
      <c r="AP184" s="70" t="n">
        <v>0.011999798</v>
      </c>
      <c r="AQ184" s="70" t="n">
        <v>0.0344712436</v>
      </c>
      <c r="AR184" s="70" t="n">
        <v>0.363114476</v>
      </c>
      <c r="AS184" s="70" t="n">
        <v>-0.00970820524</v>
      </c>
      <c r="AT184" s="70" t="n">
        <v>-4.09010026e-05</v>
      </c>
      <c r="AU184" s="70" t="n">
        <v>3.49409008</v>
      </c>
      <c r="AV184" s="70" t="n">
        <v>-15.1820755</v>
      </c>
      <c r="AW184" s="71">
        <f>MAX(ABS(Y184-AK184),ABS(Z184-AL184),ABS(AA184-AM184),ABS(AB184-AN184),ABS(AC184-AO184),ABS(AD184-AP184),ABS(AE184-AQ184),ABS(AF184-AR184),ABS(AG184-AS184),ABS(AH184-AT184),ABS(AI184-AU184),ABS(AJ184-AV184))</f>
        <v/>
      </c>
    </row>
    <row r="185">
      <c r="A185" s="67" t="inlineStr">
        <is>
          <t>M180</t>
        </is>
      </c>
      <c r="B185" s="52" t="inlineStr">
        <is>
          <t>ENV-56</t>
        </is>
      </c>
      <c r="C185" s="52" t="inlineStr">
        <is>
          <t>Environment</t>
        </is>
      </c>
      <c r="D185" s="52" t="inlineStr">
        <is>
          <t>Fence wire</t>
        </is>
      </c>
      <c r="E185" s="58" t="inlineStr">
        <is>
          <t>Cylinder</t>
        </is>
      </c>
      <c r="F185" s="52" t="inlineStr">
        <is>
          <t>ENV-01</t>
        </is>
      </c>
      <c r="G185" s="68" t="n">
        <v>0.0120000001</v>
      </c>
      <c r="H185" s="68" t="n">
        <v>0.0120000001</v>
      </c>
      <c r="I185" s="68" t="n">
        <v>5.94460249</v>
      </c>
      <c r="J185" s="68" t="n">
        <v>-0.33224526</v>
      </c>
      <c r="K185" s="68" t="n">
        <v>54.0000076</v>
      </c>
      <c r="L185" s="68" t="n">
        <v>0</v>
      </c>
      <c r="M185" s="68" t="n">
        <v>11.0304251</v>
      </c>
      <c r="N185" s="68" t="n">
        <v>0.7631144520000001</v>
      </c>
      <c r="O185" s="68" t="n">
        <v>-15.1820755</v>
      </c>
      <c r="P185" s="69">
        <f>COS(RADIANS(K185))*COS(RADIANS(L185))+SIN(RADIANS(K185))*SIN(RADIANS(J185))*SIN(RADIANS(L185))</f>
        <v/>
      </c>
      <c r="Q185" s="69">
        <f>-COS(RADIANS(K185))*SIN(RADIANS(L185))+SIN(RADIANS(K185))*SIN(RADIANS(J185))*COS(RADIANS(L185))</f>
        <v/>
      </c>
      <c r="R185" s="69">
        <f>SIN(RADIANS(K185))*COS(RADIANS(J185))</f>
        <v/>
      </c>
      <c r="S185" s="69">
        <f>COS(RADIANS(J185))*SIN(RADIANS(L185))</f>
        <v/>
      </c>
      <c r="T185" s="69">
        <f>COS(RADIANS(J185))*COS(RADIANS(L185))</f>
        <v/>
      </c>
      <c r="U185" s="69">
        <f>-SIN(RADIANS(J185))</f>
        <v/>
      </c>
      <c r="V185" s="69">
        <f>-SIN(RADIANS(K185))*COS(RADIANS(L185))+COS(RADIANS(K185))*SIN(RADIANS(J185))*SIN(RADIANS(L185))</f>
        <v/>
      </c>
      <c r="W185" s="69">
        <f>SIN(RADIANS(K185))*SIN(RADIANS(L185))+COS(RADIANS(K185))*SIN(RADIANS(J185))*COS(RADIANS(L185))</f>
        <v/>
      </c>
      <c r="X185" s="69">
        <f>COS(RADIANS(K185))*COS(RADIANS(J185))</f>
        <v/>
      </c>
      <c r="Y185" s="69">
        <f>P185*G185</f>
        <v/>
      </c>
      <c r="Z185" s="69">
        <f>Q185*H185</f>
        <v/>
      </c>
      <c r="AA185" s="69">
        <f>R185*I185</f>
        <v/>
      </c>
      <c r="AB185" s="69">
        <f>M185</f>
        <v/>
      </c>
      <c r="AC185" s="69">
        <f>S185*G185</f>
        <v/>
      </c>
      <c r="AD185" s="69">
        <f>T185*H185</f>
        <v/>
      </c>
      <c r="AE185" s="69">
        <f>U185*I185</f>
        <v/>
      </c>
      <c r="AF185" s="69">
        <f>N185</f>
        <v/>
      </c>
      <c r="AG185" s="69">
        <f>V185*G185</f>
        <v/>
      </c>
      <c r="AH185" s="69">
        <f>W185*H185</f>
        <v/>
      </c>
      <c r="AI185" s="69">
        <f>X185*I185</f>
        <v/>
      </c>
      <c r="AJ185" s="69">
        <f>O185</f>
        <v/>
      </c>
      <c r="AK185" s="70" t="n">
        <v>0.00705342134</v>
      </c>
      <c r="AL185" s="70" t="n">
        <v>-5.62953646e-05</v>
      </c>
      <c r="AM185" s="70" t="n">
        <v>4.8092041</v>
      </c>
      <c r="AN185" s="70" t="n">
        <v>11.0304251</v>
      </c>
      <c r="AO185" s="70" t="n">
        <v>0</v>
      </c>
      <c r="AP185" s="70" t="n">
        <v>0.011999798</v>
      </c>
      <c r="AQ185" s="70" t="n">
        <v>0.0344712101</v>
      </c>
      <c r="AR185" s="70" t="n">
        <v>0.7631144520000001</v>
      </c>
      <c r="AS185" s="70" t="n">
        <v>-0.00970820524</v>
      </c>
      <c r="AT185" s="70" t="n">
        <v>-4.09009663e-05</v>
      </c>
      <c r="AU185" s="70" t="n">
        <v>3.49409008</v>
      </c>
      <c r="AV185" s="70" t="n">
        <v>-15.1820755</v>
      </c>
      <c r="AW185" s="71">
        <f>MAX(ABS(Y185-AK185),ABS(Z185-AL185),ABS(AA185-AM185),ABS(AB185-AN185),ABS(AC185-AO185),ABS(AD185-AP185),ABS(AE185-AQ185),ABS(AF185-AR185),ABS(AG185-AS185),ABS(AH185-AT185),ABS(AI185-AU185),ABS(AJ185-AV185))</f>
        <v/>
      </c>
    </row>
    <row r="186">
      <c r="A186" s="67" t="inlineStr">
        <is>
          <t>M181</t>
        </is>
      </c>
      <c r="B186" s="52" t="inlineStr">
        <is>
          <t>ENV-57</t>
        </is>
      </c>
      <c r="C186" s="52" t="inlineStr">
        <is>
          <t>Environment</t>
        </is>
      </c>
      <c r="D186" s="52" t="inlineStr">
        <is>
          <t>Fence wire</t>
        </is>
      </c>
      <c r="E186" s="58" t="inlineStr">
        <is>
          <t>Cylinder</t>
        </is>
      </c>
      <c r="F186" s="52" t="inlineStr">
        <is>
          <t>ENV-01</t>
        </is>
      </c>
      <c r="G186" s="68" t="n">
        <v>0.0120000001</v>
      </c>
      <c r="H186" s="68" t="n">
        <v>0.0120000001</v>
      </c>
      <c r="I186" s="68" t="n">
        <v>5.94460249</v>
      </c>
      <c r="J186" s="68" t="n">
        <v>-0.332245857</v>
      </c>
      <c r="K186" s="68" t="n">
        <v>54.0000076</v>
      </c>
      <c r="L186" s="68" t="n">
        <v>0</v>
      </c>
      <c r="M186" s="68" t="n">
        <v>11.0304251</v>
      </c>
      <c r="N186" s="68" t="n">
        <v>1.16311443</v>
      </c>
      <c r="O186" s="68" t="n">
        <v>-15.1820755</v>
      </c>
      <c r="P186" s="69">
        <f>COS(RADIANS(K186))*COS(RADIANS(L186))+SIN(RADIANS(K186))*SIN(RADIANS(J186))*SIN(RADIANS(L186))</f>
        <v/>
      </c>
      <c r="Q186" s="69">
        <f>-COS(RADIANS(K186))*SIN(RADIANS(L186))+SIN(RADIANS(K186))*SIN(RADIANS(J186))*COS(RADIANS(L186))</f>
        <v/>
      </c>
      <c r="R186" s="69">
        <f>SIN(RADIANS(K186))*COS(RADIANS(J186))</f>
        <v/>
      </c>
      <c r="S186" s="69">
        <f>COS(RADIANS(J186))*SIN(RADIANS(L186))</f>
        <v/>
      </c>
      <c r="T186" s="69">
        <f>COS(RADIANS(J186))*COS(RADIANS(L186))</f>
        <v/>
      </c>
      <c r="U186" s="69">
        <f>-SIN(RADIANS(J186))</f>
        <v/>
      </c>
      <c r="V186" s="69">
        <f>-SIN(RADIANS(K186))*COS(RADIANS(L186))+COS(RADIANS(K186))*SIN(RADIANS(J186))*SIN(RADIANS(L186))</f>
        <v/>
      </c>
      <c r="W186" s="69">
        <f>SIN(RADIANS(K186))*SIN(RADIANS(L186))+COS(RADIANS(K186))*SIN(RADIANS(J186))*COS(RADIANS(L186))</f>
        <v/>
      </c>
      <c r="X186" s="69">
        <f>COS(RADIANS(K186))*COS(RADIANS(J186))</f>
        <v/>
      </c>
      <c r="Y186" s="69">
        <f>P186*G186</f>
        <v/>
      </c>
      <c r="Z186" s="69">
        <f>Q186*H186</f>
        <v/>
      </c>
      <c r="AA186" s="69">
        <f>R186*I186</f>
        <v/>
      </c>
      <c r="AB186" s="69">
        <f>M186</f>
        <v/>
      </c>
      <c r="AC186" s="69">
        <f>S186*G186</f>
        <v/>
      </c>
      <c r="AD186" s="69">
        <f>T186*H186</f>
        <v/>
      </c>
      <c r="AE186" s="69">
        <f>U186*I186</f>
        <v/>
      </c>
      <c r="AF186" s="69">
        <f>N186</f>
        <v/>
      </c>
      <c r="AG186" s="69">
        <f>V186*G186</f>
        <v/>
      </c>
      <c r="AH186" s="69">
        <f>W186*H186</f>
        <v/>
      </c>
      <c r="AI186" s="69">
        <f>X186*I186</f>
        <v/>
      </c>
      <c r="AJ186" s="69">
        <f>O186</f>
        <v/>
      </c>
      <c r="AK186" s="70" t="n">
        <v>0.00705342134</v>
      </c>
      <c r="AL186" s="70" t="n">
        <v>-5.62954665e-05</v>
      </c>
      <c r="AM186" s="70" t="n">
        <v>4.8092041</v>
      </c>
      <c r="AN186" s="70" t="n">
        <v>11.0304251</v>
      </c>
      <c r="AO186" s="70" t="n">
        <v>0</v>
      </c>
      <c r="AP186" s="70" t="n">
        <v>0.011999798</v>
      </c>
      <c r="AQ186" s="70" t="n">
        <v>0.0344712734</v>
      </c>
      <c r="AR186" s="70" t="n">
        <v>1.16311443</v>
      </c>
      <c r="AS186" s="70" t="n">
        <v>-0.00970820524</v>
      </c>
      <c r="AT186" s="70" t="n">
        <v>-4.0901039e-05</v>
      </c>
      <c r="AU186" s="70" t="n">
        <v>3.49409008</v>
      </c>
      <c r="AV186" s="70" t="n">
        <v>-15.1820755</v>
      </c>
      <c r="AW186" s="71">
        <f>MAX(ABS(Y186-AK186),ABS(Z186-AL186),ABS(AA186-AM186),ABS(AB186-AN186),ABS(AC186-AO186),ABS(AD186-AP186),ABS(AE186-AQ186),ABS(AF186-AR186),ABS(AG186-AS186),ABS(AH186-AT186),ABS(AI186-AU186),ABS(AJ186-AV186))</f>
        <v/>
      </c>
    </row>
    <row r="187">
      <c r="A187" s="67" t="inlineStr">
        <is>
          <t>M182</t>
        </is>
      </c>
      <c r="B187" s="52" t="inlineStr">
        <is>
          <t>ENV-58</t>
        </is>
      </c>
      <c r="C187" s="52" t="inlineStr">
        <is>
          <t>Environment</t>
        </is>
      </c>
      <c r="D187" s="52" t="inlineStr">
        <is>
          <t>Fence wire</t>
        </is>
      </c>
      <c r="E187" s="58" t="inlineStr">
        <is>
          <t>Cylinder</t>
        </is>
      </c>
      <c r="F187" s="52" t="inlineStr">
        <is>
          <t>ENV-01</t>
        </is>
      </c>
      <c r="G187" s="68" t="n">
        <v>0.0120000001</v>
      </c>
      <c r="H187" s="68" t="n">
        <v>0.0120000001</v>
      </c>
      <c r="I187" s="68" t="n">
        <v>5.94879866</v>
      </c>
      <c r="J187" s="68" t="n">
        <v>2.17522097</v>
      </c>
      <c r="K187" s="68" t="n">
        <v>36.0000114</v>
      </c>
      <c r="L187" s="68" t="n">
        <v>0</v>
      </c>
      <c r="M187" s="68" t="n">
        <v>15.1820755</v>
      </c>
      <c r="N187" s="68" t="n">
        <v>0.267454863</v>
      </c>
      <c r="O187" s="68" t="n">
        <v>-11.030426</v>
      </c>
      <c r="P187" s="69">
        <f>COS(RADIANS(K187))*COS(RADIANS(L187))+SIN(RADIANS(K187))*SIN(RADIANS(J187))*SIN(RADIANS(L187))</f>
        <v/>
      </c>
      <c r="Q187" s="69">
        <f>-COS(RADIANS(K187))*SIN(RADIANS(L187))+SIN(RADIANS(K187))*SIN(RADIANS(J187))*COS(RADIANS(L187))</f>
        <v/>
      </c>
      <c r="R187" s="69">
        <f>SIN(RADIANS(K187))*COS(RADIANS(J187))</f>
        <v/>
      </c>
      <c r="S187" s="69">
        <f>COS(RADIANS(J187))*SIN(RADIANS(L187))</f>
        <v/>
      </c>
      <c r="T187" s="69">
        <f>COS(RADIANS(J187))*COS(RADIANS(L187))</f>
        <v/>
      </c>
      <c r="U187" s="69">
        <f>-SIN(RADIANS(J187))</f>
        <v/>
      </c>
      <c r="V187" s="69">
        <f>-SIN(RADIANS(K187))*COS(RADIANS(L187))+COS(RADIANS(K187))*SIN(RADIANS(J187))*SIN(RADIANS(L187))</f>
        <v/>
      </c>
      <c r="W187" s="69">
        <f>SIN(RADIANS(K187))*SIN(RADIANS(L187))+COS(RADIANS(K187))*SIN(RADIANS(J187))*COS(RADIANS(L187))</f>
        <v/>
      </c>
      <c r="X187" s="69">
        <f>COS(RADIANS(K187))*COS(RADIANS(J187))</f>
        <v/>
      </c>
      <c r="Y187" s="69">
        <f>P187*G187</f>
        <v/>
      </c>
      <c r="Z187" s="69">
        <f>Q187*H187</f>
        <v/>
      </c>
      <c r="AA187" s="69">
        <f>R187*I187</f>
        <v/>
      </c>
      <c r="AB187" s="69">
        <f>M187</f>
        <v/>
      </c>
      <c r="AC187" s="69">
        <f>S187*G187</f>
        <v/>
      </c>
      <c r="AD187" s="69">
        <f>T187*H187</f>
        <v/>
      </c>
      <c r="AE187" s="69">
        <f>U187*I187</f>
        <v/>
      </c>
      <c r="AF187" s="69">
        <f>N187</f>
        <v/>
      </c>
      <c r="AG187" s="69">
        <f>V187*G187</f>
        <v/>
      </c>
      <c r="AH187" s="69">
        <f>W187*H187</f>
        <v/>
      </c>
      <c r="AI187" s="69">
        <f>X187*I187</f>
        <v/>
      </c>
      <c r="AJ187" s="69">
        <f>O187</f>
        <v/>
      </c>
      <c r="AK187" s="70" t="n">
        <v>0.009708202440000001</v>
      </c>
      <c r="AL187" s="70" t="n">
        <v>0.000267717318</v>
      </c>
      <c r="AM187" s="70" t="n">
        <v>3.49409747</v>
      </c>
      <c r="AN187" s="70" t="n">
        <v>15.1820755</v>
      </c>
      <c r="AO187" s="70" t="n">
        <v>0</v>
      </c>
      <c r="AP187" s="70" t="n">
        <v>0.0119913537</v>
      </c>
      <c r="AQ187" s="70" t="n">
        <v>-0.225790516</v>
      </c>
      <c r="AR187" s="70" t="n">
        <v>0.267454863</v>
      </c>
      <c r="AS187" s="70" t="n">
        <v>-0.00705342507</v>
      </c>
      <c r="AT187" s="70" t="n">
        <v>0.000368481153</v>
      </c>
      <c r="AU187" s="70" t="n">
        <v>4.80921078</v>
      </c>
      <c r="AV187" s="70" t="n">
        <v>-11.030426</v>
      </c>
      <c r="AW187" s="71">
        <f>MAX(ABS(Y187-AK187),ABS(Z187-AL187),ABS(AA187-AM187),ABS(AB187-AN187),ABS(AC187-AO187),ABS(AD187-AP187),ABS(AE187-AQ187),ABS(AF187-AR187),ABS(AG187-AS187),ABS(AH187-AT187),ABS(AI187-AU187),ABS(AJ187-AV187))</f>
        <v/>
      </c>
    </row>
    <row r="188">
      <c r="A188" s="67" t="inlineStr">
        <is>
          <t>M183</t>
        </is>
      </c>
      <c r="B188" s="52" t="inlineStr">
        <is>
          <t>ENV-59</t>
        </is>
      </c>
      <c r="C188" s="52" t="inlineStr">
        <is>
          <t>Environment</t>
        </is>
      </c>
      <c r="D188" s="52" t="inlineStr">
        <is>
          <t>Fence wire</t>
        </is>
      </c>
      <c r="E188" s="58" t="inlineStr">
        <is>
          <t>Cylinder</t>
        </is>
      </c>
      <c r="F188" s="52" t="inlineStr">
        <is>
          <t>ENV-01</t>
        </is>
      </c>
      <c r="G188" s="68" t="n">
        <v>0.0120000001</v>
      </c>
      <c r="H188" s="68" t="n">
        <v>0.0120000001</v>
      </c>
      <c r="I188" s="68" t="n">
        <v>5.94879866</v>
      </c>
      <c r="J188" s="68" t="n">
        <v>2.17522073</v>
      </c>
      <c r="K188" s="68" t="n">
        <v>36.0000114</v>
      </c>
      <c r="L188" s="68" t="n">
        <v>0</v>
      </c>
      <c r="M188" s="68" t="n">
        <v>15.1820755</v>
      </c>
      <c r="N188" s="68" t="n">
        <v>0.667454839</v>
      </c>
      <c r="O188" s="68" t="n">
        <v>-11.030426</v>
      </c>
      <c r="P188" s="69">
        <f>COS(RADIANS(K188))*COS(RADIANS(L188))+SIN(RADIANS(K188))*SIN(RADIANS(J188))*SIN(RADIANS(L188))</f>
        <v/>
      </c>
      <c r="Q188" s="69">
        <f>-COS(RADIANS(K188))*SIN(RADIANS(L188))+SIN(RADIANS(K188))*SIN(RADIANS(J188))*COS(RADIANS(L188))</f>
        <v/>
      </c>
      <c r="R188" s="69">
        <f>SIN(RADIANS(K188))*COS(RADIANS(J188))</f>
        <v/>
      </c>
      <c r="S188" s="69">
        <f>COS(RADIANS(J188))*SIN(RADIANS(L188))</f>
        <v/>
      </c>
      <c r="T188" s="69">
        <f>COS(RADIANS(J188))*COS(RADIANS(L188))</f>
        <v/>
      </c>
      <c r="U188" s="69">
        <f>-SIN(RADIANS(J188))</f>
        <v/>
      </c>
      <c r="V188" s="69">
        <f>-SIN(RADIANS(K188))*COS(RADIANS(L188))+COS(RADIANS(K188))*SIN(RADIANS(J188))*SIN(RADIANS(L188))</f>
        <v/>
      </c>
      <c r="W188" s="69">
        <f>SIN(RADIANS(K188))*SIN(RADIANS(L188))+COS(RADIANS(K188))*SIN(RADIANS(J188))*COS(RADIANS(L188))</f>
        <v/>
      </c>
      <c r="X188" s="69">
        <f>COS(RADIANS(K188))*COS(RADIANS(J188))</f>
        <v/>
      </c>
      <c r="Y188" s="69">
        <f>P188*G188</f>
        <v/>
      </c>
      <c r="Z188" s="69">
        <f>Q188*H188</f>
        <v/>
      </c>
      <c r="AA188" s="69">
        <f>R188*I188</f>
        <v/>
      </c>
      <c r="AB188" s="69">
        <f>M188</f>
        <v/>
      </c>
      <c r="AC188" s="69">
        <f>S188*G188</f>
        <v/>
      </c>
      <c r="AD188" s="69">
        <f>T188*H188</f>
        <v/>
      </c>
      <c r="AE188" s="69">
        <f>U188*I188</f>
        <v/>
      </c>
      <c r="AF188" s="69">
        <f>N188</f>
        <v/>
      </c>
      <c r="AG188" s="69">
        <f>V188*G188</f>
        <v/>
      </c>
      <c r="AH188" s="69">
        <f>W188*H188</f>
        <v/>
      </c>
      <c r="AI188" s="69">
        <f>X188*I188</f>
        <v/>
      </c>
      <c r="AJ188" s="69">
        <f>O188</f>
        <v/>
      </c>
      <c r="AK188" s="70" t="n">
        <v>0.009708202440000001</v>
      </c>
      <c r="AL188" s="70" t="n">
        <v>0.000267717289</v>
      </c>
      <c r="AM188" s="70" t="n">
        <v>3.49409747</v>
      </c>
      <c r="AN188" s="70" t="n">
        <v>15.1820755</v>
      </c>
      <c r="AO188" s="70" t="n">
        <v>0</v>
      </c>
      <c r="AP188" s="70" t="n">
        <v>0.0119913537</v>
      </c>
      <c r="AQ188" s="70" t="n">
        <v>-0.225790486</v>
      </c>
      <c r="AR188" s="70" t="n">
        <v>0.667454839</v>
      </c>
      <c r="AS188" s="70" t="n">
        <v>-0.00705342507</v>
      </c>
      <c r="AT188" s="70" t="n">
        <v>0.000368481094</v>
      </c>
      <c r="AU188" s="70" t="n">
        <v>4.80921078</v>
      </c>
      <c r="AV188" s="70" t="n">
        <v>-11.030426</v>
      </c>
      <c r="AW188" s="71">
        <f>MAX(ABS(Y188-AK188),ABS(Z188-AL188),ABS(AA188-AM188),ABS(AB188-AN188),ABS(AC188-AO188),ABS(AD188-AP188),ABS(AE188-AQ188),ABS(AF188-AR188),ABS(AG188-AS188),ABS(AH188-AT188),ABS(AI188-AU188),ABS(AJ188-AV188))</f>
        <v/>
      </c>
    </row>
    <row r="189">
      <c r="A189" s="67" t="inlineStr">
        <is>
          <t>M184</t>
        </is>
      </c>
      <c r="B189" s="52" t="inlineStr">
        <is>
          <t>ENV-60</t>
        </is>
      </c>
      <c r="C189" s="52" t="inlineStr">
        <is>
          <t>Environment</t>
        </is>
      </c>
      <c r="D189" s="52" t="inlineStr">
        <is>
          <t>Fence wire</t>
        </is>
      </c>
      <c r="E189" s="58" t="inlineStr">
        <is>
          <t>Cylinder</t>
        </is>
      </c>
      <c r="F189" s="52" t="inlineStr">
        <is>
          <t>ENV-01</t>
        </is>
      </c>
      <c r="G189" s="68" t="n">
        <v>0.0120000001</v>
      </c>
      <c r="H189" s="68" t="n">
        <v>0.0120000001</v>
      </c>
      <c r="I189" s="68" t="n">
        <v>5.94879866</v>
      </c>
      <c r="J189" s="68" t="n">
        <v>2.17522073</v>
      </c>
      <c r="K189" s="68" t="n">
        <v>36.0000114</v>
      </c>
      <c r="L189" s="68" t="n">
        <v>0</v>
      </c>
      <c r="M189" s="68" t="n">
        <v>15.1820755</v>
      </c>
      <c r="N189" s="68" t="n">
        <v>1.06745481</v>
      </c>
      <c r="O189" s="68" t="n">
        <v>-11.030426</v>
      </c>
      <c r="P189" s="69">
        <f>COS(RADIANS(K189))*COS(RADIANS(L189))+SIN(RADIANS(K189))*SIN(RADIANS(J189))*SIN(RADIANS(L189))</f>
        <v/>
      </c>
      <c r="Q189" s="69">
        <f>-COS(RADIANS(K189))*SIN(RADIANS(L189))+SIN(RADIANS(K189))*SIN(RADIANS(J189))*COS(RADIANS(L189))</f>
        <v/>
      </c>
      <c r="R189" s="69">
        <f>SIN(RADIANS(K189))*COS(RADIANS(J189))</f>
        <v/>
      </c>
      <c r="S189" s="69">
        <f>COS(RADIANS(J189))*SIN(RADIANS(L189))</f>
        <v/>
      </c>
      <c r="T189" s="69">
        <f>COS(RADIANS(J189))*COS(RADIANS(L189))</f>
        <v/>
      </c>
      <c r="U189" s="69">
        <f>-SIN(RADIANS(J189))</f>
        <v/>
      </c>
      <c r="V189" s="69">
        <f>-SIN(RADIANS(K189))*COS(RADIANS(L189))+COS(RADIANS(K189))*SIN(RADIANS(J189))*SIN(RADIANS(L189))</f>
        <v/>
      </c>
      <c r="W189" s="69">
        <f>SIN(RADIANS(K189))*SIN(RADIANS(L189))+COS(RADIANS(K189))*SIN(RADIANS(J189))*COS(RADIANS(L189))</f>
        <v/>
      </c>
      <c r="X189" s="69">
        <f>COS(RADIANS(K189))*COS(RADIANS(J189))</f>
        <v/>
      </c>
      <c r="Y189" s="69">
        <f>P189*G189</f>
        <v/>
      </c>
      <c r="Z189" s="69">
        <f>Q189*H189</f>
        <v/>
      </c>
      <c r="AA189" s="69">
        <f>R189*I189</f>
        <v/>
      </c>
      <c r="AB189" s="69">
        <f>M189</f>
        <v/>
      </c>
      <c r="AC189" s="69">
        <f>S189*G189</f>
        <v/>
      </c>
      <c r="AD189" s="69">
        <f>T189*H189</f>
        <v/>
      </c>
      <c r="AE189" s="69">
        <f>U189*I189</f>
        <v/>
      </c>
      <c r="AF189" s="69">
        <f>N189</f>
        <v/>
      </c>
      <c r="AG189" s="69">
        <f>V189*G189</f>
        <v/>
      </c>
      <c r="AH189" s="69">
        <f>W189*H189</f>
        <v/>
      </c>
      <c r="AI189" s="69">
        <f>X189*I189</f>
        <v/>
      </c>
      <c r="AJ189" s="69">
        <f>O189</f>
        <v/>
      </c>
      <c r="AK189" s="70" t="n">
        <v>0.009708202440000001</v>
      </c>
      <c r="AL189" s="70" t="n">
        <v>0.000267717289</v>
      </c>
      <c r="AM189" s="70" t="n">
        <v>3.49409747</v>
      </c>
      <c r="AN189" s="70" t="n">
        <v>15.1820755</v>
      </c>
      <c r="AO189" s="70" t="n">
        <v>0</v>
      </c>
      <c r="AP189" s="70" t="n">
        <v>0.0119913537</v>
      </c>
      <c r="AQ189" s="70" t="n">
        <v>-0.225790486</v>
      </c>
      <c r="AR189" s="70" t="n">
        <v>1.06745481</v>
      </c>
      <c r="AS189" s="70" t="n">
        <v>-0.00705342507</v>
      </c>
      <c r="AT189" s="70" t="n">
        <v>0.000368481094</v>
      </c>
      <c r="AU189" s="70" t="n">
        <v>4.80921078</v>
      </c>
      <c r="AV189" s="70" t="n">
        <v>-11.030426</v>
      </c>
      <c r="AW189" s="71">
        <f>MAX(ABS(Y189-AK189),ABS(Z189-AL189),ABS(AA189-AM189),ABS(AB189-AN189),ABS(AC189-AO189),ABS(AD189-AP189),ABS(AE189-AQ189),ABS(AF189-AR189),ABS(AG189-AS189),ABS(AH189-AT189),ABS(AI189-AU189),ABS(AJ189-AV189))</f>
        <v/>
      </c>
    </row>
    <row r="190">
      <c r="A190" s="67" t="inlineStr">
        <is>
          <t>M185</t>
        </is>
      </c>
      <c r="B190" s="52" t="inlineStr">
        <is>
          <t>ENV-61</t>
        </is>
      </c>
      <c r="C190" s="52" t="inlineStr">
        <is>
          <t>Environment</t>
        </is>
      </c>
      <c r="D190" s="52" t="inlineStr">
        <is>
          <t>Fence wire</t>
        </is>
      </c>
      <c r="E190" s="58" t="inlineStr">
        <is>
          <t>Cylinder</t>
        </is>
      </c>
      <c r="F190" s="52" t="inlineStr">
        <is>
          <t>ENV-01</t>
        </is>
      </c>
      <c r="G190" s="68" t="n">
        <v>0.0120000001</v>
      </c>
      <c r="H190" s="68" t="n">
        <v>0.0120000001</v>
      </c>
      <c r="I190" s="68" t="n">
        <v>5.94771767</v>
      </c>
      <c r="J190" s="68" t="n">
        <v>-1.87848592</v>
      </c>
      <c r="K190" s="68" t="n">
        <v>17.9999771</v>
      </c>
      <c r="L190" s="68" t="n">
        <v>0</v>
      </c>
      <c r="M190" s="68" t="n">
        <v>17.8476028</v>
      </c>
      <c r="N190" s="68" t="n">
        <v>0.252042383</v>
      </c>
      <c r="O190" s="68" t="n">
        <v>-5.79903221</v>
      </c>
      <c r="P190" s="69">
        <f>COS(RADIANS(K190))*COS(RADIANS(L190))+SIN(RADIANS(K190))*SIN(RADIANS(J190))*SIN(RADIANS(L190))</f>
        <v/>
      </c>
      <c r="Q190" s="69">
        <f>-COS(RADIANS(K190))*SIN(RADIANS(L190))+SIN(RADIANS(K190))*SIN(RADIANS(J190))*COS(RADIANS(L190))</f>
        <v/>
      </c>
      <c r="R190" s="69">
        <f>SIN(RADIANS(K190))*COS(RADIANS(J190))</f>
        <v/>
      </c>
      <c r="S190" s="69">
        <f>COS(RADIANS(J190))*SIN(RADIANS(L190))</f>
        <v/>
      </c>
      <c r="T190" s="69">
        <f>COS(RADIANS(J190))*COS(RADIANS(L190))</f>
        <v/>
      </c>
      <c r="U190" s="69">
        <f>-SIN(RADIANS(J190))</f>
        <v/>
      </c>
      <c r="V190" s="69">
        <f>-SIN(RADIANS(K190))*COS(RADIANS(L190))+COS(RADIANS(K190))*SIN(RADIANS(J190))*SIN(RADIANS(L190))</f>
        <v/>
      </c>
      <c r="W190" s="69">
        <f>SIN(RADIANS(K190))*SIN(RADIANS(L190))+COS(RADIANS(K190))*SIN(RADIANS(J190))*COS(RADIANS(L190))</f>
        <v/>
      </c>
      <c r="X190" s="69">
        <f>COS(RADIANS(K190))*COS(RADIANS(J190))</f>
        <v/>
      </c>
      <c r="Y190" s="69">
        <f>P190*G190</f>
        <v/>
      </c>
      <c r="Z190" s="69">
        <f>Q190*H190</f>
        <v/>
      </c>
      <c r="AA190" s="69">
        <f>R190*I190</f>
        <v/>
      </c>
      <c r="AB190" s="69">
        <f>M190</f>
        <v/>
      </c>
      <c r="AC190" s="69">
        <f>S190*G190</f>
        <v/>
      </c>
      <c r="AD190" s="69">
        <f>T190*H190</f>
        <v/>
      </c>
      <c r="AE190" s="69">
        <f>U190*I190</f>
        <v/>
      </c>
      <c r="AF190" s="69">
        <f>N190</f>
        <v/>
      </c>
      <c r="AG190" s="69">
        <f>V190*G190</f>
        <v/>
      </c>
      <c r="AH190" s="69">
        <f>W190*H190</f>
        <v/>
      </c>
      <c r="AI190" s="69">
        <f>X190*I190</f>
        <v/>
      </c>
      <c r="AJ190" s="69">
        <f>O190</f>
        <v/>
      </c>
      <c r="AK190" s="70" t="n">
        <v>0.0114126801</v>
      </c>
      <c r="AL190" s="70" t="n">
        <v>-0.000121554382</v>
      </c>
      <c r="AM190" s="70" t="n">
        <v>1.83695614</v>
      </c>
      <c r="AN190" s="70" t="n">
        <v>17.8476028</v>
      </c>
      <c r="AO190" s="70" t="n">
        <v>0</v>
      </c>
      <c r="AP190" s="70" t="n">
        <v>0.0119935516</v>
      </c>
      <c r="AQ190" s="70" t="n">
        <v>0.194965541</v>
      </c>
      <c r="AR190" s="70" t="n">
        <v>0.252042383</v>
      </c>
      <c r="AS190" s="70" t="n">
        <v>-0.00370819983</v>
      </c>
      <c r="AT190" s="70" t="n">
        <v>-0.000374106399</v>
      </c>
      <c r="AU190" s="70" t="n">
        <v>5.65357637</v>
      </c>
      <c r="AV190" s="70" t="n">
        <v>-5.79903221</v>
      </c>
      <c r="AW190" s="71">
        <f>MAX(ABS(Y190-AK190),ABS(Z190-AL190),ABS(AA190-AM190),ABS(AB190-AN190),ABS(AC190-AO190),ABS(AD190-AP190),ABS(AE190-AQ190),ABS(AF190-AR190),ABS(AG190-AS190),ABS(AH190-AT190),ABS(AI190-AU190),ABS(AJ190-AV190))</f>
        <v/>
      </c>
    </row>
    <row r="191">
      <c r="A191" s="67" t="inlineStr">
        <is>
          <t>M186</t>
        </is>
      </c>
      <c r="B191" s="52" t="inlineStr">
        <is>
          <t>ENV-62</t>
        </is>
      </c>
      <c r="C191" s="52" t="inlineStr">
        <is>
          <t>Environment</t>
        </is>
      </c>
      <c r="D191" s="52" t="inlineStr">
        <is>
          <t>Fence wire</t>
        </is>
      </c>
      <c r="E191" s="58" t="inlineStr">
        <is>
          <t>Cylinder</t>
        </is>
      </c>
      <c r="F191" s="52" t="inlineStr">
        <is>
          <t>ENV-01</t>
        </is>
      </c>
      <c r="G191" s="68" t="n">
        <v>0.0120000001</v>
      </c>
      <c r="H191" s="68" t="n">
        <v>0.0120000001</v>
      </c>
      <c r="I191" s="68" t="n">
        <v>5.94771767</v>
      </c>
      <c r="J191" s="68" t="n">
        <v>-1.87848592</v>
      </c>
      <c r="K191" s="68" t="n">
        <v>17.9999771</v>
      </c>
      <c r="L191" s="68" t="n">
        <v>0</v>
      </c>
      <c r="M191" s="68" t="n">
        <v>17.8476028</v>
      </c>
      <c r="N191" s="68" t="n">
        <v>0.652042389</v>
      </c>
      <c r="O191" s="68" t="n">
        <v>-5.79903221</v>
      </c>
      <c r="P191" s="69">
        <f>COS(RADIANS(K191))*COS(RADIANS(L191))+SIN(RADIANS(K191))*SIN(RADIANS(J191))*SIN(RADIANS(L191))</f>
        <v/>
      </c>
      <c r="Q191" s="69">
        <f>-COS(RADIANS(K191))*SIN(RADIANS(L191))+SIN(RADIANS(K191))*SIN(RADIANS(J191))*COS(RADIANS(L191))</f>
        <v/>
      </c>
      <c r="R191" s="69">
        <f>SIN(RADIANS(K191))*COS(RADIANS(J191))</f>
        <v/>
      </c>
      <c r="S191" s="69">
        <f>COS(RADIANS(J191))*SIN(RADIANS(L191))</f>
        <v/>
      </c>
      <c r="T191" s="69">
        <f>COS(RADIANS(J191))*COS(RADIANS(L191))</f>
        <v/>
      </c>
      <c r="U191" s="69">
        <f>-SIN(RADIANS(J191))</f>
        <v/>
      </c>
      <c r="V191" s="69">
        <f>-SIN(RADIANS(K191))*COS(RADIANS(L191))+COS(RADIANS(K191))*SIN(RADIANS(J191))*SIN(RADIANS(L191))</f>
        <v/>
      </c>
      <c r="W191" s="69">
        <f>SIN(RADIANS(K191))*SIN(RADIANS(L191))+COS(RADIANS(K191))*SIN(RADIANS(J191))*COS(RADIANS(L191))</f>
        <v/>
      </c>
      <c r="X191" s="69">
        <f>COS(RADIANS(K191))*COS(RADIANS(J191))</f>
        <v/>
      </c>
      <c r="Y191" s="69">
        <f>P191*G191</f>
        <v/>
      </c>
      <c r="Z191" s="69">
        <f>Q191*H191</f>
        <v/>
      </c>
      <c r="AA191" s="69">
        <f>R191*I191</f>
        <v/>
      </c>
      <c r="AB191" s="69">
        <f>M191</f>
        <v/>
      </c>
      <c r="AC191" s="69">
        <f>S191*G191</f>
        <v/>
      </c>
      <c r="AD191" s="69">
        <f>T191*H191</f>
        <v/>
      </c>
      <c r="AE191" s="69">
        <f>U191*I191</f>
        <v/>
      </c>
      <c r="AF191" s="69">
        <f>N191</f>
        <v/>
      </c>
      <c r="AG191" s="69">
        <f>V191*G191</f>
        <v/>
      </c>
      <c r="AH191" s="69">
        <f>W191*H191</f>
        <v/>
      </c>
      <c r="AI191" s="69">
        <f>X191*I191</f>
        <v/>
      </c>
      <c r="AJ191" s="69">
        <f>O191</f>
        <v/>
      </c>
      <c r="AK191" s="70" t="n">
        <v>0.0114126801</v>
      </c>
      <c r="AL191" s="70" t="n">
        <v>-0.000121554382</v>
      </c>
      <c r="AM191" s="70" t="n">
        <v>1.83695614</v>
      </c>
      <c r="AN191" s="70" t="n">
        <v>17.8476028</v>
      </c>
      <c r="AO191" s="70" t="n">
        <v>0</v>
      </c>
      <c r="AP191" s="70" t="n">
        <v>0.0119935516</v>
      </c>
      <c r="AQ191" s="70" t="n">
        <v>0.194965541</v>
      </c>
      <c r="AR191" s="70" t="n">
        <v>0.652042389</v>
      </c>
      <c r="AS191" s="70" t="n">
        <v>-0.00370819983</v>
      </c>
      <c r="AT191" s="70" t="n">
        <v>-0.000374106399</v>
      </c>
      <c r="AU191" s="70" t="n">
        <v>5.65357637</v>
      </c>
      <c r="AV191" s="70" t="n">
        <v>-5.79903221</v>
      </c>
      <c r="AW191" s="71">
        <f>MAX(ABS(Y191-AK191),ABS(Z191-AL191),ABS(AA191-AM191),ABS(AB191-AN191),ABS(AC191-AO191),ABS(AD191-AP191),ABS(AE191-AQ191),ABS(AF191-AR191),ABS(AG191-AS191),ABS(AH191-AT191),ABS(AI191-AU191),ABS(AJ191-AV191))</f>
        <v/>
      </c>
    </row>
    <row r="192">
      <c r="A192" s="67" t="inlineStr">
        <is>
          <t>M187</t>
        </is>
      </c>
      <c r="B192" s="52" t="inlineStr">
        <is>
          <t>ENV-63</t>
        </is>
      </c>
      <c r="C192" s="52" t="inlineStr">
        <is>
          <t>Environment</t>
        </is>
      </c>
      <c r="D192" s="52" t="inlineStr">
        <is>
          <t>Fence wire</t>
        </is>
      </c>
      <c r="E192" s="58" t="inlineStr">
        <is>
          <t>Cylinder</t>
        </is>
      </c>
      <c r="F192" s="52" t="inlineStr">
        <is>
          <t>ENV-01</t>
        </is>
      </c>
      <c r="G192" s="68" t="n">
        <v>0.0120000001</v>
      </c>
      <c r="H192" s="68" t="n">
        <v>0.0120000001</v>
      </c>
      <c r="I192" s="68" t="n">
        <v>5.94771767</v>
      </c>
      <c r="J192" s="68" t="n">
        <v>-1.87848639</v>
      </c>
      <c r="K192" s="68" t="n">
        <v>17.9999771</v>
      </c>
      <c r="L192" s="68" t="n">
        <v>0</v>
      </c>
      <c r="M192" s="68" t="n">
        <v>17.8476028</v>
      </c>
      <c r="N192" s="68" t="n">
        <v>1.05204237</v>
      </c>
      <c r="O192" s="68" t="n">
        <v>-5.79903221</v>
      </c>
      <c r="P192" s="69">
        <f>COS(RADIANS(K192))*COS(RADIANS(L192))+SIN(RADIANS(K192))*SIN(RADIANS(J192))*SIN(RADIANS(L192))</f>
        <v/>
      </c>
      <c r="Q192" s="69">
        <f>-COS(RADIANS(K192))*SIN(RADIANS(L192))+SIN(RADIANS(K192))*SIN(RADIANS(J192))*COS(RADIANS(L192))</f>
        <v/>
      </c>
      <c r="R192" s="69">
        <f>SIN(RADIANS(K192))*COS(RADIANS(J192))</f>
        <v/>
      </c>
      <c r="S192" s="69">
        <f>COS(RADIANS(J192))*SIN(RADIANS(L192))</f>
        <v/>
      </c>
      <c r="T192" s="69">
        <f>COS(RADIANS(J192))*COS(RADIANS(L192))</f>
        <v/>
      </c>
      <c r="U192" s="69">
        <f>-SIN(RADIANS(J192))</f>
        <v/>
      </c>
      <c r="V192" s="69">
        <f>-SIN(RADIANS(K192))*COS(RADIANS(L192))+COS(RADIANS(K192))*SIN(RADIANS(J192))*SIN(RADIANS(L192))</f>
        <v/>
      </c>
      <c r="W192" s="69">
        <f>SIN(RADIANS(K192))*SIN(RADIANS(L192))+COS(RADIANS(K192))*SIN(RADIANS(J192))*COS(RADIANS(L192))</f>
        <v/>
      </c>
      <c r="X192" s="69">
        <f>COS(RADIANS(K192))*COS(RADIANS(J192))</f>
        <v/>
      </c>
      <c r="Y192" s="69">
        <f>P192*G192</f>
        <v/>
      </c>
      <c r="Z192" s="69">
        <f>Q192*H192</f>
        <v/>
      </c>
      <c r="AA192" s="69">
        <f>R192*I192</f>
        <v/>
      </c>
      <c r="AB192" s="69">
        <f>M192</f>
        <v/>
      </c>
      <c r="AC192" s="69">
        <f>S192*G192</f>
        <v/>
      </c>
      <c r="AD192" s="69">
        <f>T192*H192</f>
        <v/>
      </c>
      <c r="AE192" s="69">
        <f>U192*I192</f>
        <v/>
      </c>
      <c r="AF192" s="69">
        <f>N192</f>
        <v/>
      </c>
      <c r="AG192" s="69">
        <f>V192*G192</f>
        <v/>
      </c>
      <c r="AH192" s="69">
        <f>W192*H192</f>
        <v/>
      </c>
      <c r="AI192" s="69">
        <f>X192*I192</f>
        <v/>
      </c>
      <c r="AJ192" s="69">
        <f>O192</f>
        <v/>
      </c>
      <c r="AK192" s="70" t="n">
        <v>0.0114126801</v>
      </c>
      <c r="AL192" s="70" t="n">
        <v>-0.000121554418</v>
      </c>
      <c r="AM192" s="70" t="n">
        <v>1.83695614</v>
      </c>
      <c r="AN192" s="70" t="n">
        <v>17.8476028</v>
      </c>
      <c r="AO192" s="70" t="n">
        <v>0</v>
      </c>
      <c r="AP192" s="70" t="n">
        <v>0.0119935516</v>
      </c>
      <c r="AQ192" s="70" t="n">
        <v>0.194965586</v>
      </c>
      <c r="AR192" s="70" t="n">
        <v>1.05204237</v>
      </c>
      <c r="AS192" s="70" t="n">
        <v>-0.00370819983</v>
      </c>
      <c r="AT192" s="70" t="n">
        <v>-0.000374106487</v>
      </c>
      <c r="AU192" s="70" t="n">
        <v>5.65357637</v>
      </c>
      <c r="AV192" s="70" t="n">
        <v>-5.79903221</v>
      </c>
      <c r="AW192" s="71">
        <f>MAX(ABS(Y192-AK192),ABS(Z192-AL192),ABS(AA192-AM192),ABS(AB192-AN192),ABS(AC192-AO192),ABS(AD192-AP192),ABS(AE192-AQ192),ABS(AF192-AR192),ABS(AG192-AS192),ABS(AH192-AT192),ABS(AI192-AU192),ABS(AJ192-AV192))</f>
        <v/>
      </c>
    </row>
    <row r="193">
      <c r="A193" s="67" t="inlineStr">
        <is>
          <t>M188</t>
        </is>
      </c>
      <c r="B193" s="52" t="inlineStr">
        <is>
          <t>ENV-64</t>
        </is>
      </c>
      <c r="C193" s="52" t="inlineStr">
        <is>
          <t>Environment</t>
        </is>
      </c>
      <c r="D193" s="52" t="inlineStr">
        <is>
          <t>Fence wire</t>
        </is>
      </c>
      <c r="E193" s="58" t="inlineStr">
        <is>
          <t>Cylinder</t>
        </is>
      </c>
      <c r="F193" s="52" t="inlineStr">
        <is>
          <t>ENV-01</t>
        </is>
      </c>
      <c r="G193" s="68" t="n">
        <v>0.0120000001</v>
      </c>
      <c r="H193" s="68" t="n">
        <v>0.0120000001</v>
      </c>
      <c r="I193" s="68" t="n">
        <v>5.94479465</v>
      </c>
      <c r="J193" s="68" t="n">
        <v>0.57582289</v>
      </c>
      <c r="K193" s="68" t="n">
        <v>-1.83839056e-05</v>
      </c>
      <c r="L193" s="68" t="n">
        <v>0</v>
      </c>
      <c r="M193" s="68" t="n">
        <v>18.7660789</v>
      </c>
      <c r="N193" s="68" t="n">
        <v>0.319653034</v>
      </c>
      <c r="O193" s="68" t="n">
        <v>3.21865082e-06</v>
      </c>
      <c r="P193" s="69">
        <f>COS(RADIANS(K193))*COS(RADIANS(L193))+SIN(RADIANS(K193))*SIN(RADIANS(J193))*SIN(RADIANS(L193))</f>
        <v/>
      </c>
      <c r="Q193" s="69">
        <f>-COS(RADIANS(K193))*SIN(RADIANS(L193))+SIN(RADIANS(K193))*SIN(RADIANS(J193))*COS(RADIANS(L193))</f>
        <v/>
      </c>
      <c r="R193" s="69">
        <f>SIN(RADIANS(K193))*COS(RADIANS(J193))</f>
        <v/>
      </c>
      <c r="S193" s="69">
        <f>COS(RADIANS(J193))*SIN(RADIANS(L193))</f>
        <v/>
      </c>
      <c r="T193" s="69">
        <f>COS(RADIANS(J193))*COS(RADIANS(L193))</f>
        <v/>
      </c>
      <c r="U193" s="69">
        <f>-SIN(RADIANS(J193))</f>
        <v/>
      </c>
      <c r="V193" s="69">
        <f>-SIN(RADIANS(K193))*COS(RADIANS(L193))+COS(RADIANS(K193))*SIN(RADIANS(J193))*SIN(RADIANS(L193))</f>
        <v/>
      </c>
      <c r="W193" s="69">
        <f>SIN(RADIANS(K193))*SIN(RADIANS(L193))+COS(RADIANS(K193))*SIN(RADIANS(J193))*COS(RADIANS(L193))</f>
        <v/>
      </c>
      <c r="X193" s="69">
        <f>COS(RADIANS(K193))*COS(RADIANS(J193))</f>
        <v/>
      </c>
      <c r="Y193" s="69">
        <f>P193*G193</f>
        <v/>
      </c>
      <c r="Z193" s="69">
        <f>Q193*H193</f>
        <v/>
      </c>
      <c r="AA193" s="69">
        <f>R193*I193</f>
        <v/>
      </c>
      <c r="AB193" s="69">
        <f>M193</f>
        <v/>
      </c>
      <c r="AC193" s="69">
        <f>S193*G193</f>
        <v/>
      </c>
      <c r="AD193" s="69">
        <f>T193*H193</f>
        <v/>
      </c>
      <c r="AE193" s="69">
        <f>U193*I193</f>
        <v/>
      </c>
      <c r="AF193" s="69">
        <f>N193</f>
        <v/>
      </c>
      <c r="AG193" s="69">
        <f>V193*G193</f>
        <v/>
      </c>
      <c r="AH193" s="69">
        <f>W193*H193</f>
        <v/>
      </c>
      <c r="AI193" s="69">
        <f>X193*I193</f>
        <v/>
      </c>
      <c r="AJ193" s="69">
        <f>O193</f>
        <v/>
      </c>
      <c r="AK193" s="70" t="n">
        <v>0.0120000001</v>
      </c>
      <c r="AL193" s="70" t="n">
        <v>-3.86950472e-11</v>
      </c>
      <c r="AM193" s="70" t="n">
        <v>-1.90734863e-06</v>
      </c>
      <c r="AN193" s="70" t="n">
        <v>18.7660789</v>
      </c>
      <c r="AO193" s="70" t="n">
        <v>0</v>
      </c>
      <c r="AP193" s="70" t="n">
        <v>0.0119993947</v>
      </c>
      <c r="AQ193" s="70" t="n">
        <v>-0.0597442091</v>
      </c>
      <c r="AR193" s="70" t="n">
        <v>0.319653034</v>
      </c>
      <c r="AS193" s="70" t="n">
        <v>3.85031651e-09</v>
      </c>
      <c r="AT193" s="70" t="n">
        <v>0.00012059803</v>
      </c>
      <c r="AU193" s="70" t="n">
        <v>5.94449472</v>
      </c>
      <c r="AV193" s="70" t="n">
        <v>3.21865082e-06</v>
      </c>
      <c r="AW193" s="71">
        <f>MAX(ABS(Y193-AK193),ABS(Z193-AL193),ABS(AA193-AM193),ABS(AB193-AN193),ABS(AC193-AO193),ABS(AD193-AP193),ABS(AE193-AQ193),ABS(AF193-AR193),ABS(AG193-AS193),ABS(AH193-AT193),ABS(AI193-AU193),ABS(AJ193-AV193))</f>
        <v/>
      </c>
    </row>
    <row r="194">
      <c r="A194" s="67" t="inlineStr">
        <is>
          <t>M189</t>
        </is>
      </c>
      <c r="B194" s="52" t="inlineStr">
        <is>
          <t>ENV-65</t>
        </is>
      </c>
      <c r="C194" s="52" t="inlineStr">
        <is>
          <t>Environment</t>
        </is>
      </c>
      <c r="D194" s="52" t="inlineStr">
        <is>
          <t>Fence wire</t>
        </is>
      </c>
      <c r="E194" s="58" t="inlineStr">
        <is>
          <t>Cylinder</t>
        </is>
      </c>
      <c r="F194" s="52" t="inlineStr">
        <is>
          <t>ENV-01</t>
        </is>
      </c>
      <c r="G194" s="68" t="n">
        <v>0.0120000001</v>
      </c>
      <c r="H194" s="68" t="n">
        <v>0.0120000001</v>
      </c>
      <c r="I194" s="68" t="n">
        <v>5.94479465</v>
      </c>
      <c r="J194" s="68" t="n">
        <v>0.575822532</v>
      </c>
      <c r="K194" s="68" t="n">
        <v>-1.83839056e-05</v>
      </c>
      <c r="L194" s="68" t="n">
        <v>0</v>
      </c>
      <c r="M194" s="68" t="n">
        <v>18.7660789</v>
      </c>
      <c r="N194" s="68" t="n">
        <v>0.71965301</v>
      </c>
      <c r="O194" s="68" t="n">
        <v>3.21865082e-06</v>
      </c>
      <c r="P194" s="69">
        <f>COS(RADIANS(K194))*COS(RADIANS(L194))+SIN(RADIANS(K194))*SIN(RADIANS(J194))*SIN(RADIANS(L194))</f>
        <v/>
      </c>
      <c r="Q194" s="69">
        <f>-COS(RADIANS(K194))*SIN(RADIANS(L194))+SIN(RADIANS(K194))*SIN(RADIANS(J194))*COS(RADIANS(L194))</f>
        <v/>
      </c>
      <c r="R194" s="69">
        <f>SIN(RADIANS(K194))*COS(RADIANS(J194))</f>
        <v/>
      </c>
      <c r="S194" s="69">
        <f>COS(RADIANS(J194))*SIN(RADIANS(L194))</f>
        <v/>
      </c>
      <c r="T194" s="69">
        <f>COS(RADIANS(J194))*COS(RADIANS(L194))</f>
        <v/>
      </c>
      <c r="U194" s="69">
        <f>-SIN(RADIANS(J194))</f>
        <v/>
      </c>
      <c r="V194" s="69">
        <f>-SIN(RADIANS(K194))*COS(RADIANS(L194))+COS(RADIANS(K194))*SIN(RADIANS(J194))*SIN(RADIANS(L194))</f>
        <v/>
      </c>
      <c r="W194" s="69">
        <f>SIN(RADIANS(K194))*SIN(RADIANS(L194))+COS(RADIANS(K194))*SIN(RADIANS(J194))*COS(RADIANS(L194))</f>
        <v/>
      </c>
      <c r="X194" s="69">
        <f>COS(RADIANS(K194))*COS(RADIANS(J194))</f>
        <v/>
      </c>
      <c r="Y194" s="69">
        <f>P194*G194</f>
        <v/>
      </c>
      <c r="Z194" s="69">
        <f>Q194*H194</f>
        <v/>
      </c>
      <c r="AA194" s="69">
        <f>R194*I194</f>
        <v/>
      </c>
      <c r="AB194" s="69">
        <f>M194</f>
        <v/>
      </c>
      <c r="AC194" s="69">
        <f>S194*G194</f>
        <v/>
      </c>
      <c r="AD194" s="69">
        <f>T194*H194</f>
        <v/>
      </c>
      <c r="AE194" s="69">
        <f>U194*I194</f>
        <v/>
      </c>
      <c r="AF194" s="69">
        <f>N194</f>
        <v/>
      </c>
      <c r="AG194" s="69">
        <f>V194*G194</f>
        <v/>
      </c>
      <c r="AH194" s="69">
        <f>W194*H194</f>
        <v/>
      </c>
      <c r="AI194" s="69">
        <f>X194*I194</f>
        <v/>
      </c>
      <c r="AJ194" s="69">
        <f>O194</f>
        <v/>
      </c>
      <c r="AK194" s="70" t="n">
        <v>0.0120000001</v>
      </c>
      <c r="AL194" s="70" t="n">
        <v>-3.86950263e-11</v>
      </c>
      <c r="AM194" s="70" t="n">
        <v>-1.90734863e-06</v>
      </c>
      <c r="AN194" s="70" t="n">
        <v>18.7660789</v>
      </c>
      <c r="AO194" s="70" t="n">
        <v>0</v>
      </c>
      <c r="AP194" s="70" t="n">
        <v>0.0119993947</v>
      </c>
      <c r="AQ194" s="70" t="n">
        <v>-0.0597441755</v>
      </c>
      <c r="AR194" s="70" t="n">
        <v>0.71965301</v>
      </c>
      <c r="AS194" s="70" t="n">
        <v>3.85031651e-09</v>
      </c>
      <c r="AT194" s="70" t="n">
        <v>0.000120597964</v>
      </c>
      <c r="AU194" s="70" t="n">
        <v>5.94449472</v>
      </c>
      <c r="AV194" s="70" t="n">
        <v>3.21865082e-06</v>
      </c>
      <c r="AW194" s="71">
        <f>MAX(ABS(Y194-AK194),ABS(Z194-AL194),ABS(AA194-AM194),ABS(AB194-AN194),ABS(AC194-AO194),ABS(AD194-AP194),ABS(AE194-AQ194),ABS(AF194-AR194),ABS(AG194-AS194),ABS(AH194-AT194),ABS(AI194-AU194),ABS(AJ194-AV194))</f>
        <v/>
      </c>
    </row>
    <row r="195">
      <c r="A195" s="67" t="inlineStr">
        <is>
          <t>M190</t>
        </is>
      </c>
      <c r="B195" s="52" t="inlineStr">
        <is>
          <t>ENV-66</t>
        </is>
      </c>
      <c r="C195" s="52" t="inlineStr">
        <is>
          <t>Environment</t>
        </is>
      </c>
      <c r="D195" s="52" t="inlineStr">
        <is>
          <t>Fence wire</t>
        </is>
      </c>
      <c r="E195" s="58" t="inlineStr">
        <is>
          <t>Cylinder</t>
        </is>
      </c>
      <c r="F195" s="52" t="inlineStr">
        <is>
          <t>ENV-01</t>
        </is>
      </c>
      <c r="G195" s="68" t="n">
        <v>0.0120000001</v>
      </c>
      <c r="H195" s="68" t="n">
        <v>0.0120000001</v>
      </c>
      <c r="I195" s="68" t="n">
        <v>5.94479465</v>
      </c>
      <c r="J195" s="68" t="n">
        <v>0.575823128</v>
      </c>
      <c r="K195" s="68" t="n">
        <v>-1.83839056e-05</v>
      </c>
      <c r="L195" s="68" t="n">
        <v>0</v>
      </c>
      <c r="M195" s="68" t="n">
        <v>18.7660789</v>
      </c>
      <c r="N195" s="68" t="n">
        <v>1.11965299</v>
      </c>
      <c r="O195" s="68" t="n">
        <v>3.21865082e-06</v>
      </c>
      <c r="P195" s="69">
        <f>COS(RADIANS(K195))*COS(RADIANS(L195))+SIN(RADIANS(K195))*SIN(RADIANS(J195))*SIN(RADIANS(L195))</f>
        <v/>
      </c>
      <c r="Q195" s="69">
        <f>-COS(RADIANS(K195))*SIN(RADIANS(L195))+SIN(RADIANS(K195))*SIN(RADIANS(J195))*COS(RADIANS(L195))</f>
        <v/>
      </c>
      <c r="R195" s="69">
        <f>SIN(RADIANS(K195))*COS(RADIANS(J195))</f>
        <v/>
      </c>
      <c r="S195" s="69">
        <f>COS(RADIANS(J195))*SIN(RADIANS(L195))</f>
        <v/>
      </c>
      <c r="T195" s="69">
        <f>COS(RADIANS(J195))*COS(RADIANS(L195))</f>
        <v/>
      </c>
      <c r="U195" s="69">
        <f>-SIN(RADIANS(J195))</f>
        <v/>
      </c>
      <c r="V195" s="69">
        <f>-SIN(RADIANS(K195))*COS(RADIANS(L195))+COS(RADIANS(K195))*SIN(RADIANS(J195))*SIN(RADIANS(L195))</f>
        <v/>
      </c>
      <c r="W195" s="69">
        <f>SIN(RADIANS(K195))*SIN(RADIANS(L195))+COS(RADIANS(K195))*SIN(RADIANS(J195))*COS(RADIANS(L195))</f>
        <v/>
      </c>
      <c r="X195" s="69">
        <f>COS(RADIANS(K195))*COS(RADIANS(J195))</f>
        <v/>
      </c>
      <c r="Y195" s="69">
        <f>P195*G195</f>
        <v/>
      </c>
      <c r="Z195" s="69">
        <f>Q195*H195</f>
        <v/>
      </c>
      <c r="AA195" s="69">
        <f>R195*I195</f>
        <v/>
      </c>
      <c r="AB195" s="69">
        <f>M195</f>
        <v/>
      </c>
      <c r="AC195" s="69">
        <f>S195*G195</f>
        <v/>
      </c>
      <c r="AD195" s="69">
        <f>T195*H195</f>
        <v/>
      </c>
      <c r="AE195" s="69">
        <f>U195*I195</f>
        <v/>
      </c>
      <c r="AF195" s="69">
        <f>N195</f>
        <v/>
      </c>
      <c r="AG195" s="69">
        <f>V195*G195</f>
        <v/>
      </c>
      <c r="AH195" s="69">
        <f>W195*H195</f>
        <v/>
      </c>
      <c r="AI195" s="69">
        <f>X195*I195</f>
        <v/>
      </c>
      <c r="AJ195" s="69">
        <f>O195</f>
        <v/>
      </c>
      <c r="AK195" s="70" t="n">
        <v>0.0120000001</v>
      </c>
      <c r="AL195" s="70" t="n">
        <v>-3.86950645e-11</v>
      </c>
      <c r="AM195" s="70" t="n">
        <v>-1.90734863e-06</v>
      </c>
      <c r="AN195" s="70" t="n">
        <v>18.7660789</v>
      </c>
      <c r="AO195" s="70" t="n">
        <v>0</v>
      </c>
      <c r="AP195" s="70" t="n">
        <v>0.0119993947</v>
      </c>
      <c r="AQ195" s="70" t="n">
        <v>-0.0597442389</v>
      </c>
      <c r="AR195" s="70" t="n">
        <v>1.11965299</v>
      </c>
      <c r="AS195" s="70" t="n">
        <v>3.85031651e-09</v>
      </c>
      <c r="AT195" s="70" t="n">
        <v>0.000120598088</v>
      </c>
      <c r="AU195" s="70" t="n">
        <v>5.94449472</v>
      </c>
      <c r="AV195" s="70" t="n">
        <v>3.21865082e-06</v>
      </c>
      <c r="AW195" s="71">
        <f>MAX(ABS(Y195-AK195),ABS(Z195-AL195),ABS(AA195-AM195),ABS(AB195-AN195),ABS(AC195-AO195),ABS(AD195-AP195),ABS(AE195-AQ195),ABS(AF195-AR195),ABS(AG195-AS195),ABS(AH195-AT195),ABS(AI195-AU195),ABS(AJ195-AV195))</f>
        <v/>
      </c>
    </row>
    <row r="196">
      <c r="A196" s="67" t="inlineStr">
        <is>
          <t>M191</t>
        </is>
      </c>
      <c r="B196" s="52" t="inlineStr">
        <is>
          <t>ENV-67</t>
        </is>
      </c>
      <c r="C196" s="52" t="inlineStr">
        <is>
          <t>Environment</t>
        </is>
      </c>
      <c r="D196" s="52" t="inlineStr">
        <is>
          <t>Fence wire</t>
        </is>
      </c>
      <c r="E196" s="58" t="inlineStr">
        <is>
          <t>Cylinder</t>
        </is>
      </c>
      <c r="F196" s="52" t="inlineStr">
        <is>
          <t>ENV-01</t>
        </is>
      </c>
      <c r="G196" s="68" t="n">
        <v>0.0120000001</v>
      </c>
      <c r="H196" s="68" t="n">
        <v>0.0120000001</v>
      </c>
      <c r="I196" s="68" t="n">
        <v>5.94460106</v>
      </c>
      <c r="J196" s="68" t="n">
        <v>-0.297030479</v>
      </c>
      <c r="K196" s="68" t="n">
        <v>-17.9999962</v>
      </c>
      <c r="L196" s="68" t="n">
        <v>0</v>
      </c>
      <c r="M196" s="68" t="n">
        <v>17.847599</v>
      </c>
      <c r="N196" s="68" t="n">
        <v>0.305189759</v>
      </c>
      <c r="O196" s="68" t="n">
        <v>5.79903793</v>
      </c>
      <c r="P196" s="69">
        <f>COS(RADIANS(K196))*COS(RADIANS(L196))+SIN(RADIANS(K196))*SIN(RADIANS(J196))*SIN(RADIANS(L196))</f>
        <v/>
      </c>
      <c r="Q196" s="69">
        <f>-COS(RADIANS(K196))*SIN(RADIANS(L196))+SIN(RADIANS(K196))*SIN(RADIANS(J196))*COS(RADIANS(L196))</f>
        <v/>
      </c>
      <c r="R196" s="69">
        <f>SIN(RADIANS(K196))*COS(RADIANS(J196))</f>
        <v/>
      </c>
      <c r="S196" s="69">
        <f>COS(RADIANS(J196))*SIN(RADIANS(L196))</f>
        <v/>
      </c>
      <c r="T196" s="69">
        <f>COS(RADIANS(J196))*COS(RADIANS(L196))</f>
        <v/>
      </c>
      <c r="U196" s="69">
        <f>-SIN(RADIANS(J196))</f>
        <v/>
      </c>
      <c r="V196" s="69">
        <f>-SIN(RADIANS(K196))*COS(RADIANS(L196))+COS(RADIANS(K196))*SIN(RADIANS(J196))*SIN(RADIANS(L196))</f>
        <v/>
      </c>
      <c r="W196" s="69">
        <f>SIN(RADIANS(K196))*SIN(RADIANS(L196))+COS(RADIANS(K196))*SIN(RADIANS(J196))*COS(RADIANS(L196))</f>
        <v/>
      </c>
      <c r="X196" s="69">
        <f>COS(RADIANS(K196))*COS(RADIANS(J196))</f>
        <v/>
      </c>
      <c r="Y196" s="69">
        <f>P196*G196</f>
        <v/>
      </c>
      <c r="Z196" s="69">
        <f>Q196*H196</f>
        <v/>
      </c>
      <c r="AA196" s="69">
        <f>R196*I196</f>
        <v/>
      </c>
      <c r="AB196" s="69">
        <f>M196</f>
        <v/>
      </c>
      <c r="AC196" s="69">
        <f>S196*G196</f>
        <v/>
      </c>
      <c r="AD196" s="69">
        <f>T196*H196</f>
        <v/>
      </c>
      <c r="AE196" s="69">
        <f>U196*I196</f>
        <v/>
      </c>
      <c r="AF196" s="69">
        <f>N196</f>
        <v/>
      </c>
      <c r="AG196" s="69">
        <f>V196*G196</f>
        <v/>
      </c>
      <c r="AH196" s="69">
        <f>W196*H196</f>
        <v/>
      </c>
      <c r="AI196" s="69">
        <f>X196*I196</f>
        <v/>
      </c>
      <c r="AJ196" s="69">
        <f>O196</f>
        <v/>
      </c>
      <c r="AK196" s="70" t="n">
        <v>0.0114126783</v>
      </c>
      <c r="AL196" s="70" t="n">
        <v>1.92238331e-05</v>
      </c>
      <c r="AM196" s="70" t="n">
        <v>-1.83695781</v>
      </c>
      <c r="AN196" s="70" t="n">
        <v>17.847599</v>
      </c>
      <c r="AO196" s="70" t="n">
        <v>0</v>
      </c>
      <c r="AP196" s="70" t="n">
        <v>0.011999839</v>
      </c>
      <c r="AQ196" s="70" t="n">
        <v>0.0308176242</v>
      </c>
      <c r="AR196" s="70" t="n">
        <v>0.305189759</v>
      </c>
      <c r="AS196" s="70" t="n">
        <v>0.00370820332</v>
      </c>
      <c r="AT196" s="70" t="n">
        <v>-5.91648895e-05</v>
      </c>
      <c r="AU196" s="70" t="n">
        <v>5.6535759</v>
      </c>
      <c r="AV196" s="70" t="n">
        <v>5.79903793</v>
      </c>
      <c r="AW196" s="71">
        <f>MAX(ABS(Y196-AK196),ABS(Z196-AL196),ABS(AA196-AM196),ABS(AB196-AN196),ABS(AC196-AO196),ABS(AD196-AP196),ABS(AE196-AQ196),ABS(AF196-AR196),ABS(AG196-AS196),ABS(AH196-AT196),ABS(AI196-AU196),ABS(AJ196-AV196))</f>
        <v/>
      </c>
    </row>
    <row r="197">
      <c r="A197" s="67" t="inlineStr">
        <is>
          <t>M192</t>
        </is>
      </c>
      <c r="B197" s="52" t="inlineStr">
        <is>
          <t>ENV-68</t>
        </is>
      </c>
      <c r="C197" s="52" t="inlineStr">
        <is>
          <t>Environment</t>
        </is>
      </c>
      <c r="D197" s="52" t="inlineStr">
        <is>
          <t>Fence wire</t>
        </is>
      </c>
      <c r="E197" s="58" t="inlineStr">
        <is>
          <t>Cylinder</t>
        </is>
      </c>
      <c r="F197" s="52" t="inlineStr">
        <is>
          <t>ENV-01</t>
        </is>
      </c>
      <c r="G197" s="68" t="n">
        <v>0.0120000001</v>
      </c>
      <c r="H197" s="68" t="n">
        <v>0.0120000001</v>
      </c>
      <c r="I197" s="68" t="n">
        <v>5.94460106</v>
      </c>
      <c r="J197" s="68" t="n">
        <v>-0.297030479</v>
      </c>
      <c r="K197" s="68" t="n">
        <v>-17.9999962</v>
      </c>
      <c r="L197" s="68" t="n">
        <v>0</v>
      </c>
      <c r="M197" s="68" t="n">
        <v>17.847599</v>
      </c>
      <c r="N197" s="68" t="n">
        <v>0.705189764</v>
      </c>
      <c r="O197" s="68" t="n">
        <v>5.79903793</v>
      </c>
      <c r="P197" s="69">
        <f>COS(RADIANS(K197))*COS(RADIANS(L197))+SIN(RADIANS(K197))*SIN(RADIANS(J197))*SIN(RADIANS(L197))</f>
        <v/>
      </c>
      <c r="Q197" s="69">
        <f>-COS(RADIANS(K197))*SIN(RADIANS(L197))+SIN(RADIANS(K197))*SIN(RADIANS(J197))*COS(RADIANS(L197))</f>
        <v/>
      </c>
      <c r="R197" s="69">
        <f>SIN(RADIANS(K197))*COS(RADIANS(J197))</f>
        <v/>
      </c>
      <c r="S197" s="69">
        <f>COS(RADIANS(J197))*SIN(RADIANS(L197))</f>
        <v/>
      </c>
      <c r="T197" s="69">
        <f>COS(RADIANS(J197))*COS(RADIANS(L197))</f>
        <v/>
      </c>
      <c r="U197" s="69">
        <f>-SIN(RADIANS(J197))</f>
        <v/>
      </c>
      <c r="V197" s="69">
        <f>-SIN(RADIANS(K197))*COS(RADIANS(L197))+COS(RADIANS(K197))*SIN(RADIANS(J197))*SIN(RADIANS(L197))</f>
        <v/>
      </c>
      <c r="W197" s="69">
        <f>SIN(RADIANS(K197))*SIN(RADIANS(L197))+COS(RADIANS(K197))*SIN(RADIANS(J197))*COS(RADIANS(L197))</f>
        <v/>
      </c>
      <c r="X197" s="69">
        <f>COS(RADIANS(K197))*COS(RADIANS(J197))</f>
        <v/>
      </c>
      <c r="Y197" s="69">
        <f>P197*G197</f>
        <v/>
      </c>
      <c r="Z197" s="69">
        <f>Q197*H197</f>
        <v/>
      </c>
      <c r="AA197" s="69">
        <f>R197*I197</f>
        <v/>
      </c>
      <c r="AB197" s="69">
        <f>M197</f>
        <v/>
      </c>
      <c r="AC197" s="69">
        <f>S197*G197</f>
        <v/>
      </c>
      <c r="AD197" s="69">
        <f>T197*H197</f>
        <v/>
      </c>
      <c r="AE197" s="69">
        <f>U197*I197</f>
        <v/>
      </c>
      <c r="AF197" s="69">
        <f>N197</f>
        <v/>
      </c>
      <c r="AG197" s="69">
        <f>V197*G197</f>
        <v/>
      </c>
      <c r="AH197" s="69">
        <f>W197*H197</f>
        <v/>
      </c>
      <c r="AI197" s="69">
        <f>X197*I197</f>
        <v/>
      </c>
      <c r="AJ197" s="69">
        <f>O197</f>
        <v/>
      </c>
      <c r="AK197" s="70" t="n">
        <v>0.0114126783</v>
      </c>
      <c r="AL197" s="70" t="n">
        <v>1.92238331e-05</v>
      </c>
      <c r="AM197" s="70" t="n">
        <v>-1.83695781</v>
      </c>
      <c r="AN197" s="70" t="n">
        <v>17.847599</v>
      </c>
      <c r="AO197" s="70" t="n">
        <v>0</v>
      </c>
      <c r="AP197" s="70" t="n">
        <v>0.011999839</v>
      </c>
      <c r="AQ197" s="70" t="n">
        <v>0.0308176242</v>
      </c>
      <c r="AR197" s="70" t="n">
        <v>0.705189764</v>
      </c>
      <c r="AS197" s="70" t="n">
        <v>0.00370820332</v>
      </c>
      <c r="AT197" s="70" t="n">
        <v>-5.91648895e-05</v>
      </c>
      <c r="AU197" s="70" t="n">
        <v>5.6535759</v>
      </c>
      <c r="AV197" s="70" t="n">
        <v>5.79903793</v>
      </c>
      <c r="AW197" s="71">
        <f>MAX(ABS(Y197-AK197),ABS(Z197-AL197),ABS(AA197-AM197),ABS(AB197-AN197),ABS(AC197-AO197),ABS(AD197-AP197),ABS(AE197-AQ197),ABS(AF197-AR197),ABS(AG197-AS197),ABS(AH197-AT197),ABS(AI197-AU197),ABS(AJ197-AV197))</f>
        <v/>
      </c>
    </row>
    <row r="198">
      <c r="A198" s="67" t="inlineStr">
        <is>
          <t>M193</t>
        </is>
      </c>
      <c r="B198" s="52" t="inlineStr">
        <is>
          <t>ENV-69</t>
        </is>
      </c>
      <c r="C198" s="52" t="inlineStr">
        <is>
          <t>Environment</t>
        </is>
      </c>
      <c r="D198" s="52" t="inlineStr">
        <is>
          <t>Fence wire</t>
        </is>
      </c>
      <c r="E198" s="58" t="inlineStr">
        <is>
          <t>Cylinder</t>
        </is>
      </c>
      <c r="F198" s="52" t="inlineStr">
        <is>
          <t>ENV-01</t>
        </is>
      </c>
      <c r="G198" s="68" t="n">
        <v>0.0120000001</v>
      </c>
      <c r="H198" s="68" t="n">
        <v>0.0120000001</v>
      </c>
      <c r="I198" s="68" t="n">
        <v>5.94460106</v>
      </c>
      <c r="J198" s="68" t="n">
        <v>-0.297030479</v>
      </c>
      <c r="K198" s="68" t="n">
        <v>-17.9999962</v>
      </c>
      <c r="L198" s="68" t="n">
        <v>0</v>
      </c>
      <c r="M198" s="68" t="n">
        <v>17.847599</v>
      </c>
      <c r="N198" s="68" t="n">
        <v>1.1051898</v>
      </c>
      <c r="O198" s="68" t="n">
        <v>5.79903793</v>
      </c>
      <c r="P198" s="69">
        <f>COS(RADIANS(K198))*COS(RADIANS(L198))+SIN(RADIANS(K198))*SIN(RADIANS(J198))*SIN(RADIANS(L198))</f>
        <v/>
      </c>
      <c r="Q198" s="69">
        <f>-COS(RADIANS(K198))*SIN(RADIANS(L198))+SIN(RADIANS(K198))*SIN(RADIANS(J198))*COS(RADIANS(L198))</f>
        <v/>
      </c>
      <c r="R198" s="69">
        <f>SIN(RADIANS(K198))*COS(RADIANS(J198))</f>
        <v/>
      </c>
      <c r="S198" s="69">
        <f>COS(RADIANS(J198))*SIN(RADIANS(L198))</f>
        <v/>
      </c>
      <c r="T198" s="69">
        <f>COS(RADIANS(J198))*COS(RADIANS(L198))</f>
        <v/>
      </c>
      <c r="U198" s="69">
        <f>-SIN(RADIANS(J198))</f>
        <v/>
      </c>
      <c r="V198" s="69">
        <f>-SIN(RADIANS(K198))*COS(RADIANS(L198))+COS(RADIANS(K198))*SIN(RADIANS(J198))*SIN(RADIANS(L198))</f>
        <v/>
      </c>
      <c r="W198" s="69">
        <f>SIN(RADIANS(K198))*SIN(RADIANS(L198))+COS(RADIANS(K198))*SIN(RADIANS(J198))*COS(RADIANS(L198))</f>
        <v/>
      </c>
      <c r="X198" s="69">
        <f>COS(RADIANS(K198))*COS(RADIANS(J198))</f>
        <v/>
      </c>
      <c r="Y198" s="69">
        <f>P198*G198</f>
        <v/>
      </c>
      <c r="Z198" s="69">
        <f>Q198*H198</f>
        <v/>
      </c>
      <c r="AA198" s="69">
        <f>R198*I198</f>
        <v/>
      </c>
      <c r="AB198" s="69">
        <f>M198</f>
        <v/>
      </c>
      <c r="AC198" s="69">
        <f>S198*G198</f>
        <v/>
      </c>
      <c r="AD198" s="69">
        <f>T198*H198</f>
        <v/>
      </c>
      <c r="AE198" s="69">
        <f>U198*I198</f>
        <v/>
      </c>
      <c r="AF198" s="69">
        <f>N198</f>
        <v/>
      </c>
      <c r="AG198" s="69">
        <f>V198*G198</f>
        <v/>
      </c>
      <c r="AH198" s="69">
        <f>W198*H198</f>
        <v/>
      </c>
      <c r="AI198" s="69">
        <f>X198*I198</f>
        <v/>
      </c>
      <c r="AJ198" s="69">
        <f>O198</f>
        <v/>
      </c>
      <c r="AK198" s="70" t="n">
        <v>0.0114126783</v>
      </c>
      <c r="AL198" s="70" t="n">
        <v>1.92238331e-05</v>
      </c>
      <c r="AM198" s="70" t="n">
        <v>-1.83695781</v>
      </c>
      <c r="AN198" s="70" t="n">
        <v>17.847599</v>
      </c>
      <c r="AO198" s="70" t="n">
        <v>0</v>
      </c>
      <c r="AP198" s="70" t="n">
        <v>0.011999839</v>
      </c>
      <c r="AQ198" s="70" t="n">
        <v>0.0308176242</v>
      </c>
      <c r="AR198" s="70" t="n">
        <v>1.1051898</v>
      </c>
      <c r="AS198" s="70" t="n">
        <v>0.00370820332</v>
      </c>
      <c r="AT198" s="70" t="n">
        <v>-5.91648895e-05</v>
      </c>
      <c r="AU198" s="70" t="n">
        <v>5.6535759</v>
      </c>
      <c r="AV198" s="70" t="n">
        <v>5.79903793</v>
      </c>
      <c r="AW198" s="71">
        <f>MAX(ABS(Y198-AK198),ABS(Z198-AL198),ABS(AA198-AM198),ABS(AB198-AN198),ABS(AC198-AO198),ABS(AD198-AP198),ABS(AE198-AQ198),ABS(AF198-AR198),ABS(AG198-AS198),ABS(AH198-AT198),ABS(AI198-AU198),ABS(AJ198-AV198))</f>
        <v/>
      </c>
    </row>
    <row r="199">
      <c r="A199" s="67" t="inlineStr">
        <is>
          <t>M194</t>
        </is>
      </c>
      <c r="B199" s="52" t="inlineStr">
        <is>
          <t>ENV-70</t>
        </is>
      </c>
      <c r="C199" s="52" t="inlineStr">
        <is>
          <t>Environment</t>
        </is>
      </c>
      <c r="D199" s="52" t="inlineStr">
        <is>
          <t>Fence wire</t>
        </is>
      </c>
      <c r="E199" s="58" t="inlineStr">
        <is>
          <t>Cylinder</t>
        </is>
      </c>
      <c r="F199" s="52" t="inlineStr">
        <is>
          <t>ENV-01</t>
        </is>
      </c>
      <c r="G199" s="68" t="n">
        <v>0.0120000001</v>
      </c>
      <c r="H199" s="68" t="n">
        <v>0.0120000001</v>
      </c>
      <c r="I199" s="68" t="n">
        <v>5.94482183</v>
      </c>
      <c r="J199" s="68" t="n">
        <v>-0.584044993</v>
      </c>
      <c r="K199" s="68" t="n">
        <v>-36.0000305</v>
      </c>
      <c r="L199" s="68" t="n">
        <v>0</v>
      </c>
      <c r="M199" s="68" t="n">
        <v>15.1820717</v>
      </c>
      <c r="N199" s="68" t="n">
        <v>0.350897342</v>
      </c>
      <c r="O199" s="68" t="n">
        <v>11.0304308</v>
      </c>
      <c r="P199" s="69">
        <f>COS(RADIANS(K199))*COS(RADIANS(L199))+SIN(RADIANS(K199))*SIN(RADIANS(J199))*SIN(RADIANS(L199))</f>
        <v/>
      </c>
      <c r="Q199" s="69">
        <f>-COS(RADIANS(K199))*SIN(RADIANS(L199))+SIN(RADIANS(K199))*SIN(RADIANS(J199))*COS(RADIANS(L199))</f>
        <v/>
      </c>
      <c r="R199" s="69">
        <f>SIN(RADIANS(K199))*COS(RADIANS(J199))</f>
        <v/>
      </c>
      <c r="S199" s="69">
        <f>COS(RADIANS(J199))*SIN(RADIANS(L199))</f>
        <v/>
      </c>
      <c r="T199" s="69">
        <f>COS(RADIANS(J199))*COS(RADIANS(L199))</f>
        <v/>
      </c>
      <c r="U199" s="69">
        <f>-SIN(RADIANS(J199))</f>
        <v/>
      </c>
      <c r="V199" s="69">
        <f>-SIN(RADIANS(K199))*COS(RADIANS(L199))+COS(RADIANS(K199))*SIN(RADIANS(J199))*SIN(RADIANS(L199))</f>
        <v/>
      </c>
      <c r="W199" s="69">
        <f>SIN(RADIANS(K199))*SIN(RADIANS(L199))+COS(RADIANS(K199))*SIN(RADIANS(J199))*COS(RADIANS(L199))</f>
        <v/>
      </c>
      <c r="X199" s="69">
        <f>COS(RADIANS(K199))*COS(RADIANS(J199))</f>
        <v/>
      </c>
      <c r="Y199" s="69">
        <f>P199*G199</f>
        <v/>
      </c>
      <c r="Z199" s="69">
        <f>Q199*H199</f>
        <v/>
      </c>
      <c r="AA199" s="69">
        <f>R199*I199</f>
        <v/>
      </c>
      <c r="AB199" s="69">
        <f>M199</f>
        <v/>
      </c>
      <c r="AC199" s="69">
        <f>S199*G199</f>
        <v/>
      </c>
      <c r="AD199" s="69">
        <f>T199*H199</f>
        <v/>
      </c>
      <c r="AE199" s="69">
        <f>U199*I199</f>
        <v/>
      </c>
      <c r="AF199" s="69">
        <f>N199</f>
        <v/>
      </c>
      <c r="AG199" s="69">
        <f>V199*G199</f>
        <v/>
      </c>
      <c r="AH199" s="69">
        <f>W199*H199</f>
        <v/>
      </c>
      <c r="AI199" s="69">
        <f>X199*I199</f>
        <v/>
      </c>
      <c r="AJ199" s="69">
        <f>O199</f>
        <v/>
      </c>
      <c r="AK199" s="70" t="n">
        <v>0.009708199650000001</v>
      </c>
      <c r="AL199" s="70" t="n">
        <v>7.18979354e-05</v>
      </c>
      <c r="AM199" s="70" t="n">
        <v>-3.49409962</v>
      </c>
      <c r="AN199" s="70" t="n">
        <v>15.1820717</v>
      </c>
      <c r="AO199" s="70" t="n">
        <v>0</v>
      </c>
      <c r="AP199" s="70" t="n">
        <v>0.0119993761</v>
      </c>
      <c r="AQ199" s="70" t="n">
        <v>0.0605975389</v>
      </c>
      <c r="AR199" s="70" t="n">
        <v>0.350897342</v>
      </c>
      <c r="AS199" s="70" t="n">
        <v>0.0070534288</v>
      </c>
      <c r="AT199" s="70" t="n">
        <v>-9.89588953e-05</v>
      </c>
      <c r="AU199" s="70" t="n">
        <v>4.80920982</v>
      </c>
      <c r="AV199" s="70" t="n">
        <v>11.0304308</v>
      </c>
      <c r="AW199" s="71">
        <f>MAX(ABS(Y199-AK199),ABS(Z199-AL199),ABS(AA199-AM199),ABS(AB199-AN199),ABS(AC199-AO199),ABS(AD199-AP199),ABS(AE199-AQ199),ABS(AF199-AR199),ABS(AG199-AS199),ABS(AH199-AT199),ABS(AI199-AU199),ABS(AJ199-AV199))</f>
        <v/>
      </c>
    </row>
    <row r="200">
      <c r="A200" s="67" t="inlineStr">
        <is>
          <t>M195</t>
        </is>
      </c>
      <c r="B200" s="52" t="inlineStr">
        <is>
          <t>ENV-71</t>
        </is>
      </c>
      <c r="C200" s="52" t="inlineStr">
        <is>
          <t>Environment</t>
        </is>
      </c>
      <c r="D200" s="52" t="inlineStr">
        <is>
          <t>Fence wire</t>
        </is>
      </c>
      <c r="E200" s="58" t="inlineStr">
        <is>
          <t>Cylinder</t>
        </is>
      </c>
      <c r="F200" s="52" t="inlineStr">
        <is>
          <t>ENV-01</t>
        </is>
      </c>
      <c r="G200" s="68" t="n">
        <v>0.0120000001</v>
      </c>
      <c r="H200" s="68" t="n">
        <v>0.0120000001</v>
      </c>
      <c r="I200" s="68" t="n">
        <v>5.94482183</v>
      </c>
      <c r="J200" s="68" t="n">
        <v>-0.584044993</v>
      </c>
      <c r="K200" s="68" t="n">
        <v>-36.0000305</v>
      </c>
      <c r="L200" s="68" t="n">
        <v>0</v>
      </c>
      <c r="M200" s="68" t="n">
        <v>15.1820717</v>
      </c>
      <c r="N200" s="68" t="n">
        <v>0.750897348</v>
      </c>
      <c r="O200" s="68" t="n">
        <v>11.0304308</v>
      </c>
      <c r="P200" s="69">
        <f>COS(RADIANS(K200))*COS(RADIANS(L200))+SIN(RADIANS(K200))*SIN(RADIANS(J200))*SIN(RADIANS(L200))</f>
        <v/>
      </c>
      <c r="Q200" s="69">
        <f>-COS(RADIANS(K200))*SIN(RADIANS(L200))+SIN(RADIANS(K200))*SIN(RADIANS(J200))*COS(RADIANS(L200))</f>
        <v/>
      </c>
      <c r="R200" s="69">
        <f>SIN(RADIANS(K200))*COS(RADIANS(J200))</f>
        <v/>
      </c>
      <c r="S200" s="69">
        <f>COS(RADIANS(J200))*SIN(RADIANS(L200))</f>
        <v/>
      </c>
      <c r="T200" s="69">
        <f>COS(RADIANS(J200))*COS(RADIANS(L200))</f>
        <v/>
      </c>
      <c r="U200" s="69">
        <f>-SIN(RADIANS(J200))</f>
        <v/>
      </c>
      <c r="V200" s="69">
        <f>-SIN(RADIANS(K200))*COS(RADIANS(L200))+COS(RADIANS(K200))*SIN(RADIANS(J200))*SIN(RADIANS(L200))</f>
        <v/>
      </c>
      <c r="W200" s="69">
        <f>SIN(RADIANS(K200))*SIN(RADIANS(L200))+COS(RADIANS(K200))*SIN(RADIANS(J200))*COS(RADIANS(L200))</f>
        <v/>
      </c>
      <c r="X200" s="69">
        <f>COS(RADIANS(K200))*COS(RADIANS(J200))</f>
        <v/>
      </c>
      <c r="Y200" s="69">
        <f>P200*G200</f>
        <v/>
      </c>
      <c r="Z200" s="69">
        <f>Q200*H200</f>
        <v/>
      </c>
      <c r="AA200" s="69">
        <f>R200*I200</f>
        <v/>
      </c>
      <c r="AB200" s="69">
        <f>M200</f>
        <v/>
      </c>
      <c r="AC200" s="69">
        <f>S200*G200</f>
        <v/>
      </c>
      <c r="AD200" s="69">
        <f>T200*H200</f>
        <v/>
      </c>
      <c r="AE200" s="69">
        <f>U200*I200</f>
        <v/>
      </c>
      <c r="AF200" s="69">
        <f>N200</f>
        <v/>
      </c>
      <c r="AG200" s="69">
        <f>V200*G200</f>
        <v/>
      </c>
      <c r="AH200" s="69">
        <f>W200*H200</f>
        <v/>
      </c>
      <c r="AI200" s="69">
        <f>X200*I200</f>
        <v/>
      </c>
      <c r="AJ200" s="69">
        <f>O200</f>
        <v/>
      </c>
      <c r="AK200" s="70" t="n">
        <v>0.009708199650000001</v>
      </c>
      <c r="AL200" s="70" t="n">
        <v>7.18979354e-05</v>
      </c>
      <c r="AM200" s="70" t="n">
        <v>-3.49409962</v>
      </c>
      <c r="AN200" s="70" t="n">
        <v>15.1820717</v>
      </c>
      <c r="AO200" s="70" t="n">
        <v>0</v>
      </c>
      <c r="AP200" s="70" t="n">
        <v>0.0119993761</v>
      </c>
      <c r="AQ200" s="70" t="n">
        <v>0.0605975389</v>
      </c>
      <c r="AR200" s="70" t="n">
        <v>0.750897348</v>
      </c>
      <c r="AS200" s="70" t="n">
        <v>0.0070534288</v>
      </c>
      <c r="AT200" s="70" t="n">
        <v>-9.89588953e-05</v>
      </c>
      <c r="AU200" s="70" t="n">
        <v>4.80920982</v>
      </c>
      <c r="AV200" s="70" t="n">
        <v>11.0304308</v>
      </c>
      <c r="AW200" s="71">
        <f>MAX(ABS(Y200-AK200),ABS(Z200-AL200),ABS(AA200-AM200),ABS(AB200-AN200),ABS(AC200-AO200),ABS(AD200-AP200),ABS(AE200-AQ200),ABS(AF200-AR200),ABS(AG200-AS200),ABS(AH200-AT200),ABS(AI200-AU200),ABS(AJ200-AV200))</f>
        <v/>
      </c>
    </row>
    <row r="201">
      <c r="A201" s="67" t="inlineStr">
        <is>
          <t>M196</t>
        </is>
      </c>
      <c r="B201" s="52" t="inlineStr">
        <is>
          <t>ENV-72</t>
        </is>
      </c>
      <c r="C201" s="52" t="inlineStr">
        <is>
          <t>Environment</t>
        </is>
      </c>
      <c r="D201" s="52" t="inlineStr">
        <is>
          <t>Fence wire</t>
        </is>
      </c>
      <c r="E201" s="58" t="inlineStr">
        <is>
          <t>Cylinder</t>
        </is>
      </c>
      <c r="F201" s="52" t="inlineStr">
        <is>
          <t>ENV-01</t>
        </is>
      </c>
      <c r="G201" s="68" t="n">
        <v>0.0120000001</v>
      </c>
      <c r="H201" s="68" t="n">
        <v>0.0120000001</v>
      </c>
      <c r="I201" s="68" t="n">
        <v>5.94482183</v>
      </c>
      <c r="J201" s="68" t="n">
        <v>-0.584044993</v>
      </c>
      <c r="K201" s="68" t="n">
        <v>-36.0000305</v>
      </c>
      <c r="L201" s="68" t="n">
        <v>0</v>
      </c>
      <c r="M201" s="68" t="n">
        <v>15.1820717</v>
      </c>
      <c r="N201" s="68" t="n">
        <v>1.15089726</v>
      </c>
      <c r="O201" s="68" t="n">
        <v>11.0304308</v>
      </c>
      <c r="P201" s="69">
        <f>COS(RADIANS(K201))*COS(RADIANS(L201))+SIN(RADIANS(K201))*SIN(RADIANS(J201))*SIN(RADIANS(L201))</f>
        <v/>
      </c>
      <c r="Q201" s="69">
        <f>-COS(RADIANS(K201))*SIN(RADIANS(L201))+SIN(RADIANS(K201))*SIN(RADIANS(J201))*COS(RADIANS(L201))</f>
        <v/>
      </c>
      <c r="R201" s="69">
        <f>SIN(RADIANS(K201))*COS(RADIANS(J201))</f>
        <v/>
      </c>
      <c r="S201" s="69">
        <f>COS(RADIANS(J201))*SIN(RADIANS(L201))</f>
        <v/>
      </c>
      <c r="T201" s="69">
        <f>COS(RADIANS(J201))*COS(RADIANS(L201))</f>
        <v/>
      </c>
      <c r="U201" s="69">
        <f>-SIN(RADIANS(J201))</f>
        <v/>
      </c>
      <c r="V201" s="69">
        <f>-SIN(RADIANS(K201))*COS(RADIANS(L201))+COS(RADIANS(K201))*SIN(RADIANS(J201))*SIN(RADIANS(L201))</f>
        <v/>
      </c>
      <c r="W201" s="69">
        <f>SIN(RADIANS(K201))*SIN(RADIANS(L201))+COS(RADIANS(K201))*SIN(RADIANS(J201))*COS(RADIANS(L201))</f>
        <v/>
      </c>
      <c r="X201" s="69">
        <f>COS(RADIANS(K201))*COS(RADIANS(J201))</f>
        <v/>
      </c>
      <c r="Y201" s="69">
        <f>P201*G201</f>
        <v/>
      </c>
      <c r="Z201" s="69">
        <f>Q201*H201</f>
        <v/>
      </c>
      <c r="AA201" s="69">
        <f>R201*I201</f>
        <v/>
      </c>
      <c r="AB201" s="69">
        <f>M201</f>
        <v/>
      </c>
      <c r="AC201" s="69">
        <f>S201*G201</f>
        <v/>
      </c>
      <c r="AD201" s="69">
        <f>T201*H201</f>
        <v/>
      </c>
      <c r="AE201" s="69">
        <f>U201*I201</f>
        <v/>
      </c>
      <c r="AF201" s="69">
        <f>N201</f>
        <v/>
      </c>
      <c r="AG201" s="69">
        <f>V201*G201</f>
        <v/>
      </c>
      <c r="AH201" s="69">
        <f>W201*H201</f>
        <v/>
      </c>
      <c r="AI201" s="69">
        <f>X201*I201</f>
        <v/>
      </c>
      <c r="AJ201" s="69">
        <f>O201</f>
        <v/>
      </c>
      <c r="AK201" s="70" t="n">
        <v>0.009708199650000001</v>
      </c>
      <c r="AL201" s="70" t="n">
        <v>7.18979354e-05</v>
      </c>
      <c r="AM201" s="70" t="n">
        <v>-3.49409962</v>
      </c>
      <c r="AN201" s="70" t="n">
        <v>15.1820717</v>
      </c>
      <c r="AO201" s="70" t="n">
        <v>0</v>
      </c>
      <c r="AP201" s="70" t="n">
        <v>0.0119993761</v>
      </c>
      <c r="AQ201" s="70" t="n">
        <v>0.0605975389</v>
      </c>
      <c r="AR201" s="70" t="n">
        <v>1.15089726</v>
      </c>
      <c r="AS201" s="70" t="n">
        <v>0.0070534288</v>
      </c>
      <c r="AT201" s="70" t="n">
        <v>-9.89588953e-05</v>
      </c>
      <c r="AU201" s="70" t="n">
        <v>4.80920982</v>
      </c>
      <c r="AV201" s="70" t="n">
        <v>11.0304308</v>
      </c>
      <c r="AW201" s="71">
        <f>MAX(ABS(Y201-AK201),ABS(Z201-AL201),ABS(AA201-AM201),ABS(AB201-AN201),ABS(AC201-AO201),ABS(AD201-AP201),ABS(AE201-AQ201),ABS(AF201-AR201),ABS(AG201-AS201),ABS(AH201-AT201),ABS(AI201-AU201),ABS(AJ201-AV201))</f>
        <v/>
      </c>
    </row>
    <row r="202">
      <c r="A202" s="67" t="inlineStr">
        <is>
          <t>M197</t>
        </is>
      </c>
      <c r="B202" s="52" t="inlineStr">
        <is>
          <t>ENV-73</t>
        </is>
      </c>
      <c r="C202" s="52" t="inlineStr">
        <is>
          <t>Environment</t>
        </is>
      </c>
      <c r="D202" s="52" t="inlineStr">
        <is>
          <t>Fence wire</t>
        </is>
      </c>
      <c r="E202" s="58" t="inlineStr">
        <is>
          <t>Cylinder</t>
        </is>
      </c>
      <c r="F202" s="52" t="inlineStr">
        <is>
          <t>ENV-01</t>
        </is>
      </c>
      <c r="G202" s="68" t="n">
        <v>0.0120000001</v>
      </c>
      <c r="H202" s="68" t="n">
        <v>0.0120000001</v>
      </c>
      <c r="I202" s="68" t="n">
        <v>5.9450531</v>
      </c>
      <c r="J202" s="68" t="n">
        <v>0.780142188</v>
      </c>
      <c r="K202" s="68" t="n">
        <v>-54.0000153</v>
      </c>
      <c r="L202" s="68" t="n">
        <v>0</v>
      </c>
      <c r="M202" s="68" t="n">
        <v>11.0304193</v>
      </c>
      <c r="N202" s="68" t="n">
        <v>0.340723276</v>
      </c>
      <c r="O202" s="68" t="n">
        <v>15.1820803</v>
      </c>
      <c r="P202" s="69">
        <f>COS(RADIANS(K202))*COS(RADIANS(L202))+SIN(RADIANS(K202))*SIN(RADIANS(J202))*SIN(RADIANS(L202))</f>
        <v/>
      </c>
      <c r="Q202" s="69">
        <f>-COS(RADIANS(K202))*SIN(RADIANS(L202))+SIN(RADIANS(K202))*SIN(RADIANS(J202))*COS(RADIANS(L202))</f>
        <v/>
      </c>
      <c r="R202" s="69">
        <f>SIN(RADIANS(K202))*COS(RADIANS(J202))</f>
        <v/>
      </c>
      <c r="S202" s="69">
        <f>COS(RADIANS(J202))*SIN(RADIANS(L202))</f>
        <v/>
      </c>
      <c r="T202" s="69">
        <f>COS(RADIANS(J202))*COS(RADIANS(L202))</f>
        <v/>
      </c>
      <c r="U202" s="69">
        <f>-SIN(RADIANS(J202))</f>
        <v/>
      </c>
      <c r="V202" s="69">
        <f>-SIN(RADIANS(K202))*COS(RADIANS(L202))+COS(RADIANS(K202))*SIN(RADIANS(J202))*SIN(RADIANS(L202))</f>
        <v/>
      </c>
      <c r="W202" s="69">
        <f>SIN(RADIANS(K202))*SIN(RADIANS(L202))+COS(RADIANS(K202))*SIN(RADIANS(J202))*COS(RADIANS(L202))</f>
        <v/>
      </c>
      <c r="X202" s="69">
        <f>COS(RADIANS(K202))*COS(RADIANS(J202))</f>
        <v/>
      </c>
      <c r="Y202" s="69">
        <f>P202*G202</f>
        <v/>
      </c>
      <c r="Z202" s="69">
        <f>Q202*H202</f>
        <v/>
      </c>
      <c r="AA202" s="69">
        <f>R202*I202</f>
        <v/>
      </c>
      <c r="AB202" s="69">
        <f>M202</f>
        <v/>
      </c>
      <c r="AC202" s="69">
        <f>S202*G202</f>
        <v/>
      </c>
      <c r="AD202" s="69">
        <f>T202*H202</f>
        <v/>
      </c>
      <c r="AE202" s="69">
        <f>U202*I202</f>
        <v/>
      </c>
      <c r="AF202" s="69">
        <f>N202</f>
        <v/>
      </c>
      <c r="AG202" s="69">
        <f>V202*G202</f>
        <v/>
      </c>
      <c r="AH202" s="69">
        <f>W202*H202</f>
        <v/>
      </c>
      <c r="AI202" s="69">
        <f>X202*I202</f>
        <v/>
      </c>
      <c r="AJ202" s="69">
        <f>O202</f>
        <v/>
      </c>
      <c r="AK202" s="70" t="n">
        <v>0.00705341995</v>
      </c>
      <c r="AL202" s="70" t="n">
        <v>-0.000132183341</v>
      </c>
      <c r="AM202" s="70" t="n">
        <v>-4.8092041</v>
      </c>
      <c r="AN202" s="70" t="n">
        <v>11.0304193</v>
      </c>
      <c r="AO202" s="70" t="n">
        <v>0</v>
      </c>
      <c r="AP202" s="70" t="n">
        <v>0.0119988881</v>
      </c>
      <c r="AQ202" s="70" t="n">
        <v>-0.0809456408</v>
      </c>
      <c r="AR202" s="70" t="n">
        <v>0.340723276</v>
      </c>
      <c r="AS202" s="70" t="n">
        <v>0.009708206170000001</v>
      </c>
      <c r="AT202" s="70" t="n">
        <v>9.60367543e-05</v>
      </c>
      <c r="AU202" s="70" t="n">
        <v>3.49408913</v>
      </c>
      <c r="AV202" s="70" t="n">
        <v>15.1820803</v>
      </c>
      <c r="AW202" s="71">
        <f>MAX(ABS(Y202-AK202),ABS(Z202-AL202),ABS(AA202-AM202),ABS(AB202-AN202),ABS(AC202-AO202),ABS(AD202-AP202),ABS(AE202-AQ202),ABS(AF202-AR202),ABS(AG202-AS202),ABS(AH202-AT202),ABS(AI202-AU202),ABS(AJ202-AV202))</f>
        <v/>
      </c>
    </row>
    <row r="203">
      <c r="A203" s="67" t="inlineStr">
        <is>
          <t>M198</t>
        </is>
      </c>
      <c r="B203" s="52" t="inlineStr">
        <is>
          <t>ENV-74</t>
        </is>
      </c>
      <c r="C203" s="52" t="inlineStr">
        <is>
          <t>Environment</t>
        </is>
      </c>
      <c r="D203" s="52" t="inlineStr">
        <is>
          <t>Fence wire</t>
        </is>
      </c>
      <c r="E203" s="58" t="inlineStr">
        <is>
          <t>Cylinder</t>
        </is>
      </c>
      <c r="F203" s="52" t="inlineStr">
        <is>
          <t>ENV-01</t>
        </is>
      </c>
      <c r="G203" s="68" t="n">
        <v>0.0120000001</v>
      </c>
      <c r="H203" s="68" t="n">
        <v>0.0120000001</v>
      </c>
      <c r="I203" s="68" t="n">
        <v>5.9450531</v>
      </c>
      <c r="J203" s="68" t="n">
        <v>0.780142486</v>
      </c>
      <c r="K203" s="68" t="n">
        <v>-54.0000153</v>
      </c>
      <c r="L203" s="68" t="n">
        <v>0</v>
      </c>
      <c r="M203" s="68" t="n">
        <v>11.0304193</v>
      </c>
      <c r="N203" s="68" t="n">
        <v>0.740723252</v>
      </c>
      <c r="O203" s="68" t="n">
        <v>15.1820803</v>
      </c>
      <c r="P203" s="69">
        <f>COS(RADIANS(K203))*COS(RADIANS(L203))+SIN(RADIANS(K203))*SIN(RADIANS(J203))*SIN(RADIANS(L203))</f>
        <v/>
      </c>
      <c r="Q203" s="69">
        <f>-COS(RADIANS(K203))*SIN(RADIANS(L203))+SIN(RADIANS(K203))*SIN(RADIANS(J203))*COS(RADIANS(L203))</f>
        <v/>
      </c>
      <c r="R203" s="69">
        <f>SIN(RADIANS(K203))*COS(RADIANS(J203))</f>
        <v/>
      </c>
      <c r="S203" s="69">
        <f>COS(RADIANS(J203))*SIN(RADIANS(L203))</f>
        <v/>
      </c>
      <c r="T203" s="69">
        <f>COS(RADIANS(J203))*COS(RADIANS(L203))</f>
        <v/>
      </c>
      <c r="U203" s="69">
        <f>-SIN(RADIANS(J203))</f>
        <v/>
      </c>
      <c r="V203" s="69">
        <f>-SIN(RADIANS(K203))*COS(RADIANS(L203))+COS(RADIANS(K203))*SIN(RADIANS(J203))*SIN(RADIANS(L203))</f>
        <v/>
      </c>
      <c r="W203" s="69">
        <f>SIN(RADIANS(K203))*SIN(RADIANS(L203))+COS(RADIANS(K203))*SIN(RADIANS(J203))*COS(RADIANS(L203))</f>
        <v/>
      </c>
      <c r="X203" s="69">
        <f>COS(RADIANS(K203))*COS(RADIANS(J203))</f>
        <v/>
      </c>
      <c r="Y203" s="69">
        <f>P203*G203</f>
        <v/>
      </c>
      <c r="Z203" s="69">
        <f>Q203*H203</f>
        <v/>
      </c>
      <c r="AA203" s="69">
        <f>R203*I203</f>
        <v/>
      </c>
      <c r="AB203" s="69">
        <f>M203</f>
        <v/>
      </c>
      <c r="AC203" s="69">
        <f>S203*G203</f>
        <v/>
      </c>
      <c r="AD203" s="69">
        <f>T203*H203</f>
        <v/>
      </c>
      <c r="AE203" s="69">
        <f>U203*I203</f>
        <v/>
      </c>
      <c r="AF203" s="69">
        <f>N203</f>
        <v/>
      </c>
      <c r="AG203" s="69">
        <f>V203*G203</f>
        <v/>
      </c>
      <c r="AH203" s="69">
        <f>W203*H203</f>
        <v/>
      </c>
      <c r="AI203" s="69">
        <f>X203*I203</f>
        <v/>
      </c>
      <c r="AJ203" s="69">
        <f>O203</f>
        <v/>
      </c>
      <c r="AK203" s="70" t="n">
        <v>0.00705341995</v>
      </c>
      <c r="AL203" s="70" t="n">
        <v>-0.000132183399</v>
      </c>
      <c r="AM203" s="70" t="n">
        <v>-4.8092041</v>
      </c>
      <c r="AN203" s="70" t="n">
        <v>11.0304193</v>
      </c>
      <c r="AO203" s="70" t="n">
        <v>0</v>
      </c>
      <c r="AP203" s="70" t="n">
        <v>0.0119988881</v>
      </c>
      <c r="AQ203" s="70" t="n">
        <v>-0.0809456781</v>
      </c>
      <c r="AR203" s="70" t="n">
        <v>0.740723252</v>
      </c>
      <c r="AS203" s="70" t="n">
        <v>0.009708206170000001</v>
      </c>
      <c r="AT203" s="70" t="n">
        <v>9.60367979e-05</v>
      </c>
      <c r="AU203" s="70" t="n">
        <v>3.49408913</v>
      </c>
      <c r="AV203" s="70" t="n">
        <v>15.1820803</v>
      </c>
      <c r="AW203" s="71">
        <f>MAX(ABS(Y203-AK203),ABS(Z203-AL203),ABS(AA203-AM203),ABS(AB203-AN203),ABS(AC203-AO203),ABS(AD203-AP203),ABS(AE203-AQ203),ABS(AF203-AR203),ABS(AG203-AS203),ABS(AH203-AT203),ABS(AI203-AU203),ABS(AJ203-AV203))</f>
        <v/>
      </c>
    </row>
    <row r="204">
      <c r="A204" s="67" t="inlineStr">
        <is>
          <t>M199</t>
        </is>
      </c>
      <c r="B204" s="52" t="inlineStr">
        <is>
          <t>ENV-75</t>
        </is>
      </c>
      <c r="C204" s="52" t="inlineStr">
        <is>
          <t>Environment</t>
        </is>
      </c>
      <c r="D204" s="52" t="inlineStr">
        <is>
          <t>Fence wire</t>
        </is>
      </c>
      <c r="E204" s="58" t="inlineStr">
        <is>
          <t>Cylinder</t>
        </is>
      </c>
      <c r="F204" s="52" t="inlineStr">
        <is>
          <t>ENV-01</t>
        </is>
      </c>
      <c r="G204" s="68" t="n">
        <v>0.0120000001</v>
      </c>
      <c r="H204" s="68" t="n">
        <v>0.0120000001</v>
      </c>
      <c r="I204" s="68" t="n">
        <v>5.9450531</v>
      </c>
      <c r="J204" s="68" t="n">
        <v>0.78014189</v>
      </c>
      <c r="K204" s="68" t="n">
        <v>-54.0000153</v>
      </c>
      <c r="L204" s="68" t="n">
        <v>0</v>
      </c>
      <c r="M204" s="68" t="n">
        <v>11.0304193</v>
      </c>
      <c r="N204" s="68" t="n">
        <v>1.14072323</v>
      </c>
      <c r="O204" s="68" t="n">
        <v>15.1820803</v>
      </c>
      <c r="P204" s="69">
        <f>COS(RADIANS(K204))*COS(RADIANS(L204))+SIN(RADIANS(K204))*SIN(RADIANS(J204))*SIN(RADIANS(L204))</f>
        <v/>
      </c>
      <c r="Q204" s="69">
        <f>-COS(RADIANS(K204))*SIN(RADIANS(L204))+SIN(RADIANS(K204))*SIN(RADIANS(J204))*COS(RADIANS(L204))</f>
        <v/>
      </c>
      <c r="R204" s="69">
        <f>SIN(RADIANS(K204))*COS(RADIANS(J204))</f>
        <v/>
      </c>
      <c r="S204" s="69">
        <f>COS(RADIANS(J204))*SIN(RADIANS(L204))</f>
        <v/>
      </c>
      <c r="T204" s="69">
        <f>COS(RADIANS(J204))*COS(RADIANS(L204))</f>
        <v/>
      </c>
      <c r="U204" s="69">
        <f>-SIN(RADIANS(J204))</f>
        <v/>
      </c>
      <c r="V204" s="69">
        <f>-SIN(RADIANS(K204))*COS(RADIANS(L204))+COS(RADIANS(K204))*SIN(RADIANS(J204))*SIN(RADIANS(L204))</f>
        <v/>
      </c>
      <c r="W204" s="69">
        <f>SIN(RADIANS(K204))*SIN(RADIANS(L204))+COS(RADIANS(K204))*SIN(RADIANS(J204))*COS(RADIANS(L204))</f>
        <v/>
      </c>
      <c r="X204" s="69">
        <f>COS(RADIANS(K204))*COS(RADIANS(J204))</f>
        <v/>
      </c>
      <c r="Y204" s="69">
        <f>P204*G204</f>
        <v/>
      </c>
      <c r="Z204" s="69">
        <f>Q204*H204</f>
        <v/>
      </c>
      <c r="AA204" s="69">
        <f>R204*I204</f>
        <v/>
      </c>
      <c r="AB204" s="69">
        <f>M204</f>
        <v/>
      </c>
      <c r="AC204" s="69">
        <f>S204*G204</f>
        <v/>
      </c>
      <c r="AD204" s="69">
        <f>T204*H204</f>
        <v/>
      </c>
      <c r="AE204" s="69">
        <f>U204*I204</f>
        <v/>
      </c>
      <c r="AF204" s="69">
        <f>N204</f>
        <v/>
      </c>
      <c r="AG204" s="69">
        <f>V204*G204</f>
        <v/>
      </c>
      <c r="AH204" s="69">
        <f>W204*H204</f>
        <v/>
      </c>
      <c r="AI204" s="69">
        <f>X204*I204</f>
        <v/>
      </c>
      <c r="AJ204" s="69">
        <f>O204</f>
        <v/>
      </c>
      <c r="AK204" s="70" t="n">
        <v>0.00705341995</v>
      </c>
      <c r="AL204" s="70" t="n">
        <v>-0.000132183282</v>
      </c>
      <c r="AM204" s="70" t="n">
        <v>-4.8092041</v>
      </c>
      <c r="AN204" s="70" t="n">
        <v>11.0304193</v>
      </c>
      <c r="AO204" s="70" t="n">
        <v>0</v>
      </c>
      <c r="AP204" s="70" t="n">
        <v>0.0119988881</v>
      </c>
      <c r="AQ204" s="70" t="n">
        <v>-0.080945611</v>
      </c>
      <c r="AR204" s="70" t="n">
        <v>1.14072323</v>
      </c>
      <c r="AS204" s="70" t="n">
        <v>0.009708206170000001</v>
      </c>
      <c r="AT204" s="70" t="n">
        <v>9.60367179e-05</v>
      </c>
      <c r="AU204" s="70" t="n">
        <v>3.49408913</v>
      </c>
      <c r="AV204" s="70" t="n">
        <v>15.1820803</v>
      </c>
      <c r="AW204" s="71">
        <f>MAX(ABS(Y204-AK204),ABS(Z204-AL204),ABS(AA204-AM204),ABS(AB204-AN204),ABS(AC204-AO204),ABS(AD204-AP204),ABS(AE204-AQ204),ABS(AF204-AR204),ABS(AG204-AS204),ABS(AH204-AT204),ABS(AI204-AU204),ABS(AJ204-AV204))</f>
        <v/>
      </c>
    </row>
    <row r="205">
      <c r="A205" s="67" t="inlineStr">
        <is>
          <t>M200</t>
        </is>
      </c>
      <c r="B205" s="52" t="inlineStr">
        <is>
          <t>ENV-76</t>
        </is>
      </c>
      <c r="C205" s="52" t="inlineStr">
        <is>
          <t>Environment</t>
        </is>
      </c>
      <c r="D205" s="52" t="inlineStr">
        <is>
          <t>Fence wire</t>
        </is>
      </c>
      <c r="E205" s="58" t="inlineStr">
        <is>
          <t>Cylinder</t>
        </is>
      </c>
      <c r="F205" s="52" t="inlineStr">
        <is>
          <t>ENV-01</t>
        </is>
      </c>
      <c r="G205" s="68" t="n">
        <v>0.0120000001</v>
      </c>
      <c r="H205" s="68" t="n">
        <v>0.0120000001</v>
      </c>
      <c r="I205" s="68" t="n">
        <v>5.94452477</v>
      </c>
      <c r="J205" s="68" t="n">
        <v>0.118208282</v>
      </c>
      <c r="K205" s="68" t="n">
        <v>-72.0000076</v>
      </c>
      <c r="L205" s="68" t="n">
        <v>0</v>
      </c>
      <c r="M205" s="68" t="n">
        <v>5.79903364</v>
      </c>
      <c r="N205" s="68" t="n">
        <v>0.294118345</v>
      </c>
      <c r="O205" s="68" t="n">
        <v>17.8476028</v>
      </c>
      <c r="P205" s="69">
        <f>COS(RADIANS(K205))*COS(RADIANS(L205))+SIN(RADIANS(K205))*SIN(RADIANS(J205))*SIN(RADIANS(L205))</f>
        <v/>
      </c>
      <c r="Q205" s="69">
        <f>-COS(RADIANS(K205))*SIN(RADIANS(L205))+SIN(RADIANS(K205))*SIN(RADIANS(J205))*COS(RADIANS(L205))</f>
        <v/>
      </c>
      <c r="R205" s="69">
        <f>SIN(RADIANS(K205))*COS(RADIANS(J205))</f>
        <v/>
      </c>
      <c r="S205" s="69">
        <f>COS(RADIANS(J205))*SIN(RADIANS(L205))</f>
        <v/>
      </c>
      <c r="T205" s="69">
        <f>COS(RADIANS(J205))*COS(RADIANS(L205))</f>
        <v/>
      </c>
      <c r="U205" s="69">
        <f>-SIN(RADIANS(J205))</f>
        <v/>
      </c>
      <c r="V205" s="69">
        <f>-SIN(RADIANS(K205))*COS(RADIANS(L205))+COS(RADIANS(K205))*SIN(RADIANS(J205))*SIN(RADIANS(L205))</f>
        <v/>
      </c>
      <c r="W205" s="69">
        <f>SIN(RADIANS(K205))*SIN(RADIANS(L205))+COS(RADIANS(K205))*SIN(RADIANS(J205))*COS(RADIANS(L205))</f>
        <v/>
      </c>
      <c r="X205" s="69">
        <f>COS(RADIANS(K205))*COS(RADIANS(J205))</f>
        <v/>
      </c>
      <c r="Y205" s="69">
        <f>P205*G205</f>
        <v/>
      </c>
      <c r="Z205" s="69">
        <f>Q205*H205</f>
        <v/>
      </c>
      <c r="AA205" s="69">
        <f>R205*I205</f>
        <v/>
      </c>
      <c r="AB205" s="69">
        <f>M205</f>
        <v/>
      </c>
      <c r="AC205" s="69">
        <f>S205*G205</f>
        <v/>
      </c>
      <c r="AD205" s="69">
        <f>T205*H205</f>
        <v/>
      </c>
      <c r="AE205" s="69">
        <f>U205*I205</f>
        <v/>
      </c>
      <c r="AF205" s="69">
        <f>N205</f>
        <v/>
      </c>
      <c r="AG205" s="69">
        <f>V205*G205</f>
        <v/>
      </c>
      <c r="AH205" s="69">
        <f>W205*H205</f>
        <v/>
      </c>
      <c r="AI205" s="69">
        <f>X205*I205</f>
        <v/>
      </c>
      <c r="AJ205" s="69">
        <f>O205</f>
        <v/>
      </c>
      <c r="AK205" s="70" t="n">
        <v>0.00370820216</v>
      </c>
      <c r="AL205" s="70" t="n">
        <v>-2.35457519e-05</v>
      </c>
      <c r="AM205" s="70" t="n">
        <v>-5.65356731</v>
      </c>
      <c r="AN205" s="70" t="n">
        <v>5.79903364</v>
      </c>
      <c r="AO205" s="70" t="n">
        <v>0</v>
      </c>
      <c r="AP205" s="70" t="n">
        <v>0.011999974</v>
      </c>
      <c r="AQ205" s="70" t="n">
        <v>-0.0122642815</v>
      </c>
      <c r="AR205" s="70" t="n">
        <v>0.294118345</v>
      </c>
      <c r="AS205" s="70" t="n">
        <v>0.0114126783</v>
      </c>
      <c r="AT205" s="70" t="n">
        <v>7.65047571e-06</v>
      </c>
      <c r="AU205" s="70" t="n">
        <v>1.83695447</v>
      </c>
      <c r="AV205" s="70" t="n">
        <v>17.8476028</v>
      </c>
      <c r="AW205" s="71">
        <f>MAX(ABS(Y205-AK205),ABS(Z205-AL205),ABS(AA205-AM205),ABS(AB205-AN205),ABS(AC205-AO205),ABS(AD205-AP205),ABS(AE205-AQ205),ABS(AF205-AR205),ABS(AG205-AS205),ABS(AH205-AT205),ABS(AI205-AU205),ABS(AJ205-AV205))</f>
        <v/>
      </c>
    </row>
    <row r="206">
      <c r="A206" s="67" t="inlineStr">
        <is>
          <t>M201</t>
        </is>
      </c>
      <c r="B206" s="52" t="inlineStr">
        <is>
          <t>ENV-77</t>
        </is>
      </c>
      <c r="C206" s="52" t="inlineStr">
        <is>
          <t>Environment</t>
        </is>
      </c>
      <c r="D206" s="52" t="inlineStr">
        <is>
          <t>Fence wire</t>
        </is>
      </c>
      <c r="E206" s="58" t="inlineStr">
        <is>
          <t>Cylinder</t>
        </is>
      </c>
      <c r="F206" s="52" t="inlineStr">
        <is>
          <t>ENV-01</t>
        </is>
      </c>
      <c r="G206" s="68" t="n">
        <v>0.0120000001</v>
      </c>
      <c r="H206" s="68" t="n">
        <v>0.0120000001</v>
      </c>
      <c r="I206" s="68" t="n">
        <v>5.94452477</v>
      </c>
      <c r="J206" s="68" t="n">
        <v>0.118208006</v>
      </c>
      <c r="K206" s="68" t="n">
        <v>-72.0000076</v>
      </c>
      <c r="L206" s="68" t="n">
        <v>0</v>
      </c>
      <c r="M206" s="68" t="n">
        <v>5.79903364</v>
      </c>
      <c r="N206" s="68" t="n">
        <v>0.694118321</v>
      </c>
      <c r="O206" s="68" t="n">
        <v>17.8476028</v>
      </c>
      <c r="P206" s="69">
        <f>COS(RADIANS(K206))*COS(RADIANS(L206))+SIN(RADIANS(K206))*SIN(RADIANS(J206))*SIN(RADIANS(L206))</f>
        <v/>
      </c>
      <c r="Q206" s="69">
        <f>-COS(RADIANS(K206))*SIN(RADIANS(L206))+SIN(RADIANS(K206))*SIN(RADIANS(J206))*COS(RADIANS(L206))</f>
        <v/>
      </c>
      <c r="R206" s="69">
        <f>SIN(RADIANS(K206))*COS(RADIANS(J206))</f>
        <v/>
      </c>
      <c r="S206" s="69">
        <f>COS(RADIANS(J206))*SIN(RADIANS(L206))</f>
        <v/>
      </c>
      <c r="T206" s="69">
        <f>COS(RADIANS(J206))*COS(RADIANS(L206))</f>
        <v/>
      </c>
      <c r="U206" s="69">
        <f>-SIN(RADIANS(J206))</f>
        <v/>
      </c>
      <c r="V206" s="69">
        <f>-SIN(RADIANS(K206))*COS(RADIANS(L206))+COS(RADIANS(K206))*SIN(RADIANS(J206))*SIN(RADIANS(L206))</f>
        <v/>
      </c>
      <c r="W206" s="69">
        <f>SIN(RADIANS(K206))*SIN(RADIANS(L206))+COS(RADIANS(K206))*SIN(RADIANS(J206))*COS(RADIANS(L206))</f>
        <v/>
      </c>
      <c r="X206" s="69">
        <f>COS(RADIANS(K206))*COS(RADIANS(J206))</f>
        <v/>
      </c>
      <c r="Y206" s="69">
        <f>P206*G206</f>
        <v/>
      </c>
      <c r="Z206" s="69">
        <f>Q206*H206</f>
        <v/>
      </c>
      <c r="AA206" s="69">
        <f>R206*I206</f>
        <v/>
      </c>
      <c r="AB206" s="69">
        <f>M206</f>
        <v/>
      </c>
      <c r="AC206" s="69">
        <f>S206*G206</f>
        <v/>
      </c>
      <c r="AD206" s="69">
        <f>T206*H206</f>
        <v/>
      </c>
      <c r="AE206" s="69">
        <f>U206*I206</f>
        <v/>
      </c>
      <c r="AF206" s="69">
        <f>N206</f>
        <v/>
      </c>
      <c r="AG206" s="69">
        <f>V206*G206</f>
        <v/>
      </c>
      <c r="AH206" s="69">
        <f>W206*H206</f>
        <v/>
      </c>
      <c r="AI206" s="69">
        <f>X206*I206</f>
        <v/>
      </c>
      <c r="AJ206" s="69">
        <f>O206</f>
        <v/>
      </c>
      <c r="AK206" s="70" t="n">
        <v>0.00370820216</v>
      </c>
      <c r="AL206" s="70" t="n">
        <v>-2.35456973e-05</v>
      </c>
      <c r="AM206" s="70" t="n">
        <v>-5.65356731</v>
      </c>
      <c r="AN206" s="70" t="n">
        <v>5.79903364</v>
      </c>
      <c r="AO206" s="70" t="n">
        <v>0</v>
      </c>
      <c r="AP206" s="70" t="n">
        <v>0.011999974</v>
      </c>
      <c r="AQ206" s="70" t="n">
        <v>-0.0122642526</v>
      </c>
      <c r="AR206" s="70" t="n">
        <v>0.694118321</v>
      </c>
      <c r="AS206" s="70" t="n">
        <v>0.0114126783</v>
      </c>
      <c r="AT206" s="70" t="n">
        <v>7.650457520000001e-06</v>
      </c>
      <c r="AU206" s="70" t="n">
        <v>1.83695447</v>
      </c>
      <c r="AV206" s="70" t="n">
        <v>17.8476028</v>
      </c>
      <c r="AW206" s="71">
        <f>MAX(ABS(Y206-AK206),ABS(Z206-AL206),ABS(AA206-AM206),ABS(AB206-AN206),ABS(AC206-AO206),ABS(AD206-AP206),ABS(AE206-AQ206),ABS(AF206-AR206),ABS(AG206-AS206),ABS(AH206-AT206),ABS(AI206-AU206),ABS(AJ206-AV206))</f>
        <v/>
      </c>
    </row>
    <row r="207">
      <c r="A207" s="67" t="inlineStr">
        <is>
          <t>M202</t>
        </is>
      </c>
      <c r="B207" s="52" t="inlineStr">
        <is>
          <t>ENV-78</t>
        </is>
      </c>
      <c r="C207" s="52" t="inlineStr">
        <is>
          <t>Environment</t>
        </is>
      </c>
      <c r="D207" s="52" t="inlineStr">
        <is>
          <t>Fence wire</t>
        </is>
      </c>
      <c r="E207" s="58" t="inlineStr">
        <is>
          <t>Cylinder</t>
        </is>
      </c>
      <c r="F207" s="52" t="inlineStr">
        <is>
          <t>ENV-01</t>
        </is>
      </c>
      <c r="G207" s="68" t="n">
        <v>0.0120000001</v>
      </c>
      <c r="H207" s="68" t="n">
        <v>0.0120000001</v>
      </c>
      <c r="I207" s="68" t="n">
        <v>5.94452477</v>
      </c>
      <c r="J207" s="68" t="n">
        <v>0.118208006</v>
      </c>
      <c r="K207" s="68" t="n">
        <v>-72.0000076</v>
      </c>
      <c r="L207" s="68" t="n">
        <v>0</v>
      </c>
      <c r="M207" s="68" t="n">
        <v>5.79903364</v>
      </c>
      <c r="N207" s="68" t="n">
        <v>1.09411836</v>
      </c>
      <c r="O207" s="68" t="n">
        <v>17.8476028</v>
      </c>
      <c r="P207" s="69">
        <f>COS(RADIANS(K207))*COS(RADIANS(L207))+SIN(RADIANS(K207))*SIN(RADIANS(J207))*SIN(RADIANS(L207))</f>
        <v/>
      </c>
      <c r="Q207" s="69">
        <f>-COS(RADIANS(K207))*SIN(RADIANS(L207))+SIN(RADIANS(K207))*SIN(RADIANS(J207))*COS(RADIANS(L207))</f>
        <v/>
      </c>
      <c r="R207" s="69">
        <f>SIN(RADIANS(K207))*COS(RADIANS(J207))</f>
        <v/>
      </c>
      <c r="S207" s="69">
        <f>COS(RADIANS(J207))*SIN(RADIANS(L207))</f>
        <v/>
      </c>
      <c r="T207" s="69">
        <f>COS(RADIANS(J207))*COS(RADIANS(L207))</f>
        <v/>
      </c>
      <c r="U207" s="69">
        <f>-SIN(RADIANS(J207))</f>
        <v/>
      </c>
      <c r="V207" s="69">
        <f>-SIN(RADIANS(K207))*COS(RADIANS(L207))+COS(RADIANS(K207))*SIN(RADIANS(J207))*SIN(RADIANS(L207))</f>
        <v/>
      </c>
      <c r="W207" s="69">
        <f>SIN(RADIANS(K207))*SIN(RADIANS(L207))+COS(RADIANS(K207))*SIN(RADIANS(J207))*COS(RADIANS(L207))</f>
        <v/>
      </c>
      <c r="X207" s="69">
        <f>COS(RADIANS(K207))*COS(RADIANS(J207))</f>
        <v/>
      </c>
      <c r="Y207" s="69">
        <f>P207*G207</f>
        <v/>
      </c>
      <c r="Z207" s="69">
        <f>Q207*H207</f>
        <v/>
      </c>
      <c r="AA207" s="69">
        <f>R207*I207</f>
        <v/>
      </c>
      <c r="AB207" s="69">
        <f>M207</f>
        <v/>
      </c>
      <c r="AC207" s="69">
        <f>S207*G207</f>
        <v/>
      </c>
      <c r="AD207" s="69">
        <f>T207*H207</f>
        <v/>
      </c>
      <c r="AE207" s="69">
        <f>U207*I207</f>
        <v/>
      </c>
      <c r="AF207" s="69">
        <f>N207</f>
        <v/>
      </c>
      <c r="AG207" s="69">
        <f>V207*G207</f>
        <v/>
      </c>
      <c r="AH207" s="69">
        <f>W207*H207</f>
        <v/>
      </c>
      <c r="AI207" s="69">
        <f>X207*I207</f>
        <v/>
      </c>
      <c r="AJ207" s="69">
        <f>O207</f>
        <v/>
      </c>
      <c r="AK207" s="70" t="n">
        <v>0.00370820216</v>
      </c>
      <c r="AL207" s="70" t="n">
        <v>-2.35456973e-05</v>
      </c>
      <c r="AM207" s="70" t="n">
        <v>-5.65356731</v>
      </c>
      <c r="AN207" s="70" t="n">
        <v>5.79903364</v>
      </c>
      <c r="AO207" s="70" t="n">
        <v>0</v>
      </c>
      <c r="AP207" s="70" t="n">
        <v>0.011999974</v>
      </c>
      <c r="AQ207" s="70" t="n">
        <v>-0.0122642526</v>
      </c>
      <c r="AR207" s="70" t="n">
        <v>1.09411836</v>
      </c>
      <c r="AS207" s="70" t="n">
        <v>0.0114126783</v>
      </c>
      <c r="AT207" s="70" t="n">
        <v>7.650457520000001e-06</v>
      </c>
      <c r="AU207" s="70" t="n">
        <v>1.83695447</v>
      </c>
      <c r="AV207" s="70" t="n">
        <v>17.8476028</v>
      </c>
      <c r="AW207" s="71">
        <f>MAX(ABS(Y207-AK207),ABS(Z207-AL207),ABS(AA207-AM207),ABS(AB207-AN207),ABS(AC207-AO207),ABS(AD207-AP207),ABS(AE207-AQ207),ABS(AF207-AR207),ABS(AG207-AS207),ABS(AH207-AT207),ABS(AI207-AU207),ABS(AJ207-AV207))</f>
        <v/>
      </c>
    </row>
    <row r="208">
      <c r="A208" s="67" t="inlineStr">
        <is>
          <t>M203</t>
        </is>
      </c>
      <c r="B208" s="52" t="inlineStr">
        <is>
          <t>ENV-79</t>
        </is>
      </c>
      <c r="C208" s="52" t="inlineStr">
        <is>
          <t>Environment</t>
        </is>
      </c>
      <c r="D208" s="52" t="inlineStr">
        <is>
          <t>Gate leaf</t>
        </is>
      </c>
      <c r="E208" s="53" t="inlineStr">
        <is>
          <t>Group</t>
        </is>
      </c>
      <c r="F208" s="52" t="inlineStr">
        <is>
          <t>ENV-01</t>
        </is>
      </c>
      <c r="G208" s="68" t="n">
        <v>1</v>
      </c>
      <c r="H208" s="68" t="n">
        <v>1</v>
      </c>
      <c r="I208" s="68" t="n">
        <v>1</v>
      </c>
      <c r="J208" s="68" t="n">
        <v>0</v>
      </c>
      <c r="K208" s="68" t="n">
        <v>-160</v>
      </c>
      <c r="L208" s="68" t="n">
        <v>0</v>
      </c>
      <c r="M208" s="68" t="n">
        <v>2.97224975</v>
      </c>
      <c r="N208" s="68" t="n">
        <v>-0.0620138049</v>
      </c>
      <c r="O208" s="68" t="n">
        <v>18.7660789</v>
      </c>
      <c r="P208" s="69">
        <f>COS(RADIANS(K208))*COS(RADIANS(L208))+SIN(RADIANS(K208))*SIN(RADIANS(J208))*SIN(RADIANS(L208))</f>
        <v/>
      </c>
      <c r="Q208" s="69">
        <f>-COS(RADIANS(K208))*SIN(RADIANS(L208))+SIN(RADIANS(K208))*SIN(RADIANS(J208))*COS(RADIANS(L208))</f>
        <v/>
      </c>
      <c r="R208" s="69">
        <f>SIN(RADIANS(K208))*COS(RADIANS(J208))</f>
        <v/>
      </c>
      <c r="S208" s="69">
        <f>COS(RADIANS(J208))*SIN(RADIANS(L208))</f>
        <v/>
      </c>
      <c r="T208" s="69">
        <f>COS(RADIANS(J208))*COS(RADIANS(L208))</f>
        <v/>
      </c>
      <c r="U208" s="69">
        <f>-SIN(RADIANS(J208))</f>
        <v/>
      </c>
      <c r="V208" s="69">
        <f>-SIN(RADIANS(K208))*COS(RADIANS(L208))+COS(RADIANS(K208))*SIN(RADIANS(J208))*SIN(RADIANS(L208))</f>
        <v/>
      </c>
      <c r="W208" s="69">
        <f>SIN(RADIANS(K208))*SIN(RADIANS(L208))+COS(RADIANS(K208))*SIN(RADIANS(J208))*COS(RADIANS(L208))</f>
        <v/>
      </c>
      <c r="X208" s="69">
        <f>COS(RADIANS(K208))*COS(RADIANS(J208))</f>
        <v/>
      </c>
      <c r="Y208" s="69">
        <f>P208*G208</f>
        <v/>
      </c>
      <c r="Z208" s="69">
        <f>Q208*H208</f>
        <v/>
      </c>
      <c r="AA208" s="69">
        <f>R208*I208</f>
        <v/>
      </c>
      <c r="AB208" s="69">
        <f>M208</f>
        <v/>
      </c>
      <c r="AC208" s="69">
        <f>S208*G208</f>
        <v/>
      </c>
      <c r="AD208" s="69">
        <f>T208*H208</f>
        <v/>
      </c>
      <c r="AE208" s="69">
        <f>U208*I208</f>
        <v/>
      </c>
      <c r="AF208" s="69">
        <f>N208</f>
        <v/>
      </c>
      <c r="AG208" s="69">
        <f>V208*G208</f>
        <v/>
      </c>
      <c r="AH208" s="69">
        <f>W208*H208</f>
        <v/>
      </c>
      <c r="AI208" s="69">
        <f>X208*I208</f>
        <v/>
      </c>
      <c r="AJ208" s="69">
        <f>O208</f>
        <v/>
      </c>
      <c r="AK208" s="70" t="n">
        <v>-0.9396926759999999</v>
      </c>
      <c r="AL208" s="70" t="n">
        <v>0</v>
      </c>
      <c r="AM208" s="70" t="n">
        <v>-0.342020005</v>
      </c>
      <c r="AN208" s="70" t="n">
        <v>2.97224975</v>
      </c>
      <c r="AO208" s="70" t="n">
        <v>0</v>
      </c>
      <c r="AP208" s="70" t="n">
        <v>1</v>
      </c>
      <c r="AQ208" s="70" t="n">
        <v>0</v>
      </c>
      <c r="AR208" s="70" t="n">
        <v>-0.0620138049</v>
      </c>
      <c r="AS208" s="70" t="n">
        <v>0.342020005</v>
      </c>
      <c r="AT208" s="70" t="n">
        <v>0</v>
      </c>
      <c r="AU208" s="70" t="n">
        <v>-0.9396926759999999</v>
      </c>
      <c r="AV208" s="70" t="n">
        <v>18.7660789</v>
      </c>
      <c r="AW208" s="71">
        <f>MAX(ABS(Y208-AK208),ABS(Z208-AL208),ABS(AA208-AM208),ABS(AB208-AN208),ABS(AC208-AO208),ABS(AD208-AP208),ABS(AE208-AQ208),ABS(AF208-AR208),ABS(AG208-AS208),ABS(AH208-AT208),ABS(AI208-AU208),ABS(AJ208-AV208))</f>
        <v/>
      </c>
    </row>
    <row r="209">
      <c r="A209" s="67" t="inlineStr">
        <is>
          <t>M204</t>
        </is>
      </c>
      <c r="B209" s="52" t="inlineStr">
        <is>
          <t>ENV-80</t>
        </is>
      </c>
      <c r="C209" s="52" t="inlineStr">
        <is>
          <t>Environment</t>
        </is>
      </c>
      <c r="D209" s="52" t="inlineStr">
        <is>
          <t>Gate stile</t>
        </is>
      </c>
      <c r="E209" s="58" t="inlineStr">
        <is>
          <t>Cylinder</t>
        </is>
      </c>
      <c r="F209" s="52" t="inlineStr">
        <is>
          <t>ENV-79</t>
        </is>
      </c>
      <c r="G209" s="68" t="n">
        <v>0.0599999987</v>
      </c>
      <c r="H209" s="68" t="n">
        <v>0.0599999987</v>
      </c>
      <c r="I209" s="68" t="n">
        <v>1.20000005</v>
      </c>
      <c r="J209" s="68" t="n">
        <v>90</v>
      </c>
      <c r="K209" s="68" t="n">
        <v>0</v>
      </c>
      <c r="L209" s="68" t="n">
        <v>0</v>
      </c>
      <c r="M209" s="68" t="n">
        <v>0</v>
      </c>
      <c r="N209" s="68" t="n">
        <v>0.800000012</v>
      </c>
      <c r="O209" s="68" t="n">
        <v>2.82250977</v>
      </c>
      <c r="P209" s="69">
        <f>COS(RADIANS(K209))*COS(RADIANS(L209))+SIN(RADIANS(K209))*SIN(RADIANS(J209))*SIN(RADIANS(L209))</f>
        <v/>
      </c>
      <c r="Q209" s="69">
        <f>-COS(RADIANS(K209))*SIN(RADIANS(L209))+SIN(RADIANS(K209))*SIN(RADIANS(J209))*COS(RADIANS(L209))</f>
        <v/>
      </c>
      <c r="R209" s="69">
        <f>SIN(RADIANS(K209))*COS(RADIANS(J209))</f>
        <v/>
      </c>
      <c r="S209" s="69">
        <f>COS(RADIANS(J209))*SIN(RADIANS(L209))</f>
        <v/>
      </c>
      <c r="T209" s="69">
        <f>COS(RADIANS(J209))*COS(RADIANS(L209))</f>
        <v/>
      </c>
      <c r="U209" s="69">
        <f>-SIN(RADIANS(J209))</f>
        <v/>
      </c>
      <c r="V209" s="69">
        <f>-SIN(RADIANS(K209))*COS(RADIANS(L209))+COS(RADIANS(K209))*SIN(RADIANS(J209))*SIN(RADIANS(L209))</f>
        <v/>
      </c>
      <c r="W209" s="69">
        <f>SIN(RADIANS(K209))*SIN(RADIANS(L209))+COS(RADIANS(K209))*SIN(RADIANS(J209))*COS(RADIANS(L209))</f>
        <v/>
      </c>
      <c r="X209" s="69">
        <f>COS(RADIANS(K209))*COS(RADIANS(J209))</f>
        <v/>
      </c>
      <c r="Y209" s="69">
        <f>P209*G209</f>
        <v/>
      </c>
      <c r="Z209" s="69">
        <f>Q209*H209</f>
        <v/>
      </c>
      <c r="AA209" s="69">
        <f>R209*I209</f>
        <v/>
      </c>
      <c r="AB209" s="69">
        <f>M209</f>
        <v/>
      </c>
      <c r="AC209" s="69">
        <f>S209*G209</f>
        <v/>
      </c>
      <c r="AD209" s="69">
        <f>T209*H209</f>
        <v/>
      </c>
      <c r="AE209" s="69">
        <f>U209*I209</f>
        <v/>
      </c>
      <c r="AF209" s="69">
        <f>N209</f>
        <v/>
      </c>
      <c r="AG209" s="69">
        <f>V209*G209</f>
        <v/>
      </c>
      <c r="AH209" s="69">
        <f>W209*H209</f>
        <v/>
      </c>
      <c r="AI209" s="69">
        <f>X209*I209</f>
        <v/>
      </c>
      <c r="AJ209" s="69">
        <f>O209</f>
        <v/>
      </c>
      <c r="AK209" s="70" t="n">
        <v>0.0599999987</v>
      </c>
      <c r="AL209" s="70" t="n">
        <v>0</v>
      </c>
      <c r="AM209" s="70" t="n">
        <v>0</v>
      </c>
      <c r="AN209" s="70" t="n">
        <v>0</v>
      </c>
      <c r="AO209" s="70" t="n">
        <v>0</v>
      </c>
      <c r="AP209" s="70" t="n">
        <v>-2.62268318e-09</v>
      </c>
      <c r="AQ209" s="70" t="n">
        <v>-1.20000005</v>
      </c>
      <c r="AR209" s="70" t="n">
        <v>0.800000012</v>
      </c>
      <c r="AS209" s="70" t="n">
        <v>0</v>
      </c>
      <c r="AT209" s="70" t="n">
        <v>0.0599999987</v>
      </c>
      <c r="AU209" s="70" t="n">
        <v>-5.24536681e-08</v>
      </c>
      <c r="AV209" s="70" t="n">
        <v>2.82250977</v>
      </c>
      <c r="AW209" s="71">
        <f>MAX(ABS(Y209-AK209),ABS(Z209-AL209),ABS(AA209-AM209),ABS(AB209-AN209),ABS(AC209-AO209),ABS(AD209-AP209),ABS(AE209-AQ209),ABS(AF209-AR209),ABS(AG209-AS209),ABS(AH209-AT209),ABS(AI209-AU209),ABS(AJ209-AV209))</f>
        <v/>
      </c>
    </row>
    <row r="210">
      <c r="A210" s="67" t="inlineStr">
        <is>
          <t>M205</t>
        </is>
      </c>
      <c r="B210" s="52" t="inlineStr">
        <is>
          <t>ENV-81</t>
        </is>
      </c>
      <c r="C210" s="52" t="inlineStr">
        <is>
          <t>Environment</t>
        </is>
      </c>
      <c r="D210" s="52" t="inlineStr">
        <is>
          <t>Gate rail top</t>
        </is>
      </c>
      <c r="E210" s="58" t="inlineStr">
        <is>
          <t>Cylinder</t>
        </is>
      </c>
      <c r="F210" s="52" t="inlineStr">
        <is>
          <t>ENV-79</t>
        </is>
      </c>
      <c r="G210" s="68" t="n">
        <v>0.0500000007</v>
      </c>
      <c r="H210" s="68" t="n">
        <v>0.0500000007</v>
      </c>
      <c r="I210" s="68" t="n">
        <v>2.72250986</v>
      </c>
      <c r="J210" s="68" t="n">
        <v>0</v>
      </c>
      <c r="K210" s="68" t="n">
        <v>0</v>
      </c>
      <c r="L210" s="68" t="n">
        <v>0</v>
      </c>
      <c r="M210" s="68" t="n">
        <v>0</v>
      </c>
      <c r="N210" s="68" t="n">
        <v>1.35000002</v>
      </c>
      <c r="O210" s="68" t="n">
        <v>1.46125484</v>
      </c>
      <c r="P210" s="69">
        <f>COS(RADIANS(K210))*COS(RADIANS(L210))+SIN(RADIANS(K210))*SIN(RADIANS(J210))*SIN(RADIANS(L210))</f>
        <v/>
      </c>
      <c r="Q210" s="69">
        <f>-COS(RADIANS(K210))*SIN(RADIANS(L210))+SIN(RADIANS(K210))*SIN(RADIANS(J210))*COS(RADIANS(L210))</f>
        <v/>
      </c>
      <c r="R210" s="69">
        <f>SIN(RADIANS(K210))*COS(RADIANS(J210))</f>
        <v/>
      </c>
      <c r="S210" s="69">
        <f>COS(RADIANS(J210))*SIN(RADIANS(L210))</f>
        <v/>
      </c>
      <c r="T210" s="69">
        <f>COS(RADIANS(J210))*COS(RADIANS(L210))</f>
        <v/>
      </c>
      <c r="U210" s="69">
        <f>-SIN(RADIANS(J210))</f>
        <v/>
      </c>
      <c r="V210" s="69">
        <f>-SIN(RADIANS(K210))*COS(RADIANS(L210))+COS(RADIANS(K210))*SIN(RADIANS(J210))*SIN(RADIANS(L210))</f>
        <v/>
      </c>
      <c r="W210" s="69">
        <f>SIN(RADIANS(K210))*SIN(RADIANS(L210))+COS(RADIANS(K210))*SIN(RADIANS(J210))*COS(RADIANS(L210))</f>
        <v/>
      </c>
      <c r="X210" s="69">
        <f>COS(RADIANS(K210))*COS(RADIANS(J210))</f>
        <v/>
      </c>
      <c r="Y210" s="69">
        <f>P210*G210</f>
        <v/>
      </c>
      <c r="Z210" s="69">
        <f>Q210*H210</f>
        <v/>
      </c>
      <c r="AA210" s="69">
        <f>R210*I210</f>
        <v/>
      </c>
      <c r="AB210" s="69">
        <f>M210</f>
        <v/>
      </c>
      <c r="AC210" s="69">
        <f>S210*G210</f>
        <v/>
      </c>
      <c r="AD210" s="69">
        <f>T210*H210</f>
        <v/>
      </c>
      <c r="AE210" s="69">
        <f>U210*I210</f>
        <v/>
      </c>
      <c r="AF210" s="69">
        <f>N210</f>
        <v/>
      </c>
      <c r="AG210" s="69">
        <f>V210*G210</f>
        <v/>
      </c>
      <c r="AH210" s="69">
        <f>W210*H210</f>
        <v/>
      </c>
      <c r="AI210" s="69">
        <f>X210*I210</f>
        <v/>
      </c>
      <c r="AJ210" s="69">
        <f>O210</f>
        <v/>
      </c>
      <c r="AK210" s="70" t="n">
        <v>0.0500000007</v>
      </c>
      <c r="AL210" s="70" t="n">
        <v>0</v>
      </c>
      <c r="AM210" s="70" t="n">
        <v>0</v>
      </c>
      <c r="AN210" s="70" t="n">
        <v>0</v>
      </c>
      <c r="AO210" s="70" t="n">
        <v>0</v>
      </c>
      <c r="AP210" s="70" t="n">
        <v>0.0500000007</v>
      </c>
      <c r="AQ210" s="70" t="n">
        <v>0</v>
      </c>
      <c r="AR210" s="70" t="n">
        <v>1.35000002</v>
      </c>
      <c r="AS210" s="70" t="n">
        <v>0</v>
      </c>
      <c r="AT210" s="70" t="n">
        <v>0</v>
      </c>
      <c r="AU210" s="70" t="n">
        <v>2.72250986</v>
      </c>
      <c r="AV210" s="70" t="n">
        <v>1.46125484</v>
      </c>
      <c r="AW210" s="71">
        <f>MAX(ABS(Y210-AK210),ABS(Z210-AL210),ABS(AA210-AM210),ABS(AB210-AN210),ABS(AC210-AO210),ABS(AD210-AP210),ABS(AE210-AQ210),ABS(AF210-AR210),ABS(AG210-AS210),ABS(AH210-AT210),ABS(AI210-AU210),ABS(AJ210-AV210))</f>
        <v/>
      </c>
    </row>
    <row r="211">
      <c r="A211" s="67" t="inlineStr">
        <is>
          <t>M206</t>
        </is>
      </c>
      <c r="B211" s="52" t="inlineStr">
        <is>
          <t>ENV-82</t>
        </is>
      </c>
      <c r="C211" s="52" t="inlineStr">
        <is>
          <t>Environment</t>
        </is>
      </c>
      <c r="D211" s="52" t="inlineStr">
        <is>
          <t>Gate rail bottom</t>
        </is>
      </c>
      <c r="E211" s="58" t="inlineStr">
        <is>
          <t>Cylinder</t>
        </is>
      </c>
      <c r="F211" s="52" t="inlineStr">
        <is>
          <t>ENV-79</t>
        </is>
      </c>
      <c r="G211" s="68" t="n">
        <v>0.0500000007</v>
      </c>
      <c r="H211" s="68" t="n">
        <v>0.0500000007</v>
      </c>
      <c r="I211" s="68" t="n">
        <v>2.72250986</v>
      </c>
      <c r="J211" s="68" t="n">
        <v>0</v>
      </c>
      <c r="K211" s="68" t="n">
        <v>0</v>
      </c>
      <c r="L211" s="68" t="n">
        <v>0</v>
      </c>
      <c r="M211" s="68" t="n">
        <v>0</v>
      </c>
      <c r="N211" s="68" t="n">
        <v>0.25</v>
      </c>
      <c r="O211" s="68" t="n">
        <v>1.46125484</v>
      </c>
      <c r="P211" s="69">
        <f>COS(RADIANS(K211))*COS(RADIANS(L211))+SIN(RADIANS(K211))*SIN(RADIANS(J211))*SIN(RADIANS(L211))</f>
        <v/>
      </c>
      <c r="Q211" s="69">
        <f>-COS(RADIANS(K211))*SIN(RADIANS(L211))+SIN(RADIANS(K211))*SIN(RADIANS(J211))*COS(RADIANS(L211))</f>
        <v/>
      </c>
      <c r="R211" s="69">
        <f>SIN(RADIANS(K211))*COS(RADIANS(J211))</f>
        <v/>
      </c>
      <c r="S211" s="69">
        <f>COS(RADIANS(J211))*SIN(RADIANS(L211))</f>
        <v/>
      </c>
      <c r="T211" s="69">
        <f>COS(RADIANS(J211))*COS(RADIANS(L211))</f>
        <v/>
      </c>
      <c r="U211" s="69">
        <f>-SIN(RADIANS(J211))</f>
        <v/>
      </c>
      <c r="V211" s="69">
        <f>-SIN(RADIANS(K211))*COS(RADIANS(L211))+COS(RADIANS(K211))*SIN(RADIANS(J211))*SIN(RADIANS(L211))</f>
        <v/>
      </c>
      <c r="W211" s="69">
        <f>SIN(RADIANS(K211))*SIN(RADIANS(L211))+COS(RADIANS(K211))*SIN(RADIANS(J211))*COS(RADIANS(L211))</f>
        <v/>
      </c>
      <c r="X211" s="69">
        <f>COS(RADIANS(K211))*COS(RADIANS(J211))</f>
        <v/>
      </c>
      <c r="Y211" s="69">
        <f>P211*G211</f>
        <v/>
      </c>
      <c r="Z211" s="69">
        <f>Q211*H211</f>
        <v/>
      </c>
      <c r="AA211" s="69">
        <f>R211*I211</f>
        <v/>
      </c>
      <c r="AB211" s="69">
        <f>M211</f>
        <v/>
      </c>
      <c r="AC211" s="69">
        <f>S211*G211</f>
        <v/>
      </c>
      <c r="AD211" s="69">
        <f>T211*H211</f>
        <v/>
      </c>
      <c r="AE211" s="69">
        <f>U211*I211</f>
        <v/>
      </c>
      <c r="AF211" s="69">
        <f>N211</f>
        <v/>
      </c>
      <c r="AG211" s="69">
        <f>V211*G211</f>
        <v/>
      </c>
      <c r="AH211" s="69">
        <f>W211*H211</f>
        <v/>
      </c>
      <c r="AI211" s="69">
        <f>X211*I211</f>
        <v/>
      </c>
      <c r="AJ211" s="69">
        <f>O211</f>
        <v/>
      </c>
      <c r="AK211" s="70" t="n">
        <v>0.0500000007</v>
      </c>
      <c r="AL211" s="70" t="n">
        <v>0</v>
      </c>
      <c r="AM211" s="70" t="n">
        <v>0</v>
      </c>
      <c r="AN211" s="70" t="n">
        <v>0</v>
      </c>
      <c r="AO211" s="70" t="n">
        <v>0</v>
      </c>
      <c r="AP211" s="70" t="n">
        <v>0.0500000007</v>
      </c>
      <c r="AQ211" s="70" t="n">
        <v>0</v>
      </c>
      <c r="AR211" s="70" t="n">
        <v>0.25</v>
      </c>
      <c r="AS211" s="70" t="n">
        <v>0</v>
      </c>
      <c r="AT211" s="70" t="n">
        <v>0</v>
      </c>
      <c r="AU211" s="70" t="n">
        <v>2.72250986</v>
      </c>
      <c r="AV211" s="70" t="n">
        <v>1.46125484</v>
      </c>
      <c r="AW211" s="71">
        <f>MAX(ABS(Y211-AK211),ABS(Z211-AL211),ABS(AA211-AM211),ABS(AB211-AN211),ABS(AC211-AO211),ABS(AD211-AP211),ABS(AE211-AQ211),ABS(AF211-AR211),ABS(AG211-AS211),ABS(AH211-AT211),ABS(AI211-AU211),ABS(AJ211-AV211))</f>
        <v/>
      </c>
    </row>
    <row r="212">
      <c r="A212" s="67" t="inlineStr">
        <is>
          <t>M207</t>
        </is>
      </c>
      <c r="B212" s="52" t="inlineStr">
        <is>
          <t>ENV-83</t>
        </is>
      </c>
      <c r="C212" s="52" t="inlineStr">
        <is>
          <t>Environment</t>
        </is>
      </c>
      <c r="D212" s="52" t="inlineStr">
        <is>
          <t>Gate brace</t>
        </is>
      </c>
      <c r="E212" s="58" t="inlineStr">
        <is>
          <t>Cylinder</t>
        </is>
      </c>
      <c r="F212" s="52" t="inlineStr">
        <is>
          <t>ENV-79</t>
        </is>
      </c>
      <c r="G212" s="68" t="n">
        <v>0.0399999991</v>
      </c>
      <c r="H212" s="68" t="n">
        <v>0.0399999991</v>
      </c>
      <c r="I212" s="68" t="n">
        <v>2.93633437</v>
      </c>
      <c r="J212" s="68" t="n">
        <v>-22.0006256</v>
      </c>
      <c r="K212" s="68" t="n">
        <v>0</v>
      </c>
      <c r="L212" s="68" t="n">
        <v>0</v>
      </c>
      <c r="M212" s="68" t="n">
        <v>0</v>
      </c>
      <c r="N212" s="68" t="n">
        <v>0.800000012</v>
      </c>
      <c r="O212" s="68" t="n">
        <v>1.46125484</v>
      </c>
      <c r="P212" s="69">
        <f>COS(RADIANS(K212))*COS(RADIANS(L212))+SIN(RADIANS(K212))*SIN(RADIANS(J212))*SIN(RADIANS(L212))</f>
        <v/>
      </c>
      <c r="Q212" s="69">
        <f>-COS(RADIANS(K212))*SIN(RADIANS(L212))+SIN(RADIANS(K212))*SIN(RADIANS(J212))*COS(RADIANS(L212))</f>
        <v/>
      </c>
      <c r="R212" s="69">
        <f>SIN(RADIANS(K212))*COS(RADIANS(J212))</f>
        <v/>
      </c>
      <c r="S212" s="69">
        <f>COS(RADIANS(J212))*SIN(RADIANS(L212))</f>
        <v/>
      </c>
      <c r="T212" s="69">
        <f>COS(RADIANS(J212))*COS(RADIANS(L212))</f>
        <v/>
      </c>
      <c r="U212" s="69">
        <f>-SIN(RADIANS(J212))</f>
        <v/>
      </c>
      <c r="V212" s="69">
        <f>-SIN(RADIANS(K212))*COS(RADIANS(L212))+COS(RADIANS(K212))*SIN(RADIANS(J212))*SIN(RADIANS(L212))</f>
        <v/>
      </c>
      <c r="W212" s="69">
        <f>SIN(RADIANS(K212))*SIN(RADIANS(L212))+COS(RADIANS(K212))*SIN(RADIANS(J212))*COS(RADIANS(L212))</f>
        <v/>
      </c>
      <c r="X212" s="69">
        <f>COS(RADIANS(K212))*COS(RADIANS(J212))</f>
        <v/>
      </c>
      <c r="Y212" s="69">
        <f>P212*G212</f>
        <v/>
      </c>
      <c r="Z212" s="69">
        <f>Q212*H212</f>
        <v/>
      </c>
      <c r="AA212" s="69">
        <f>R212*I212</f>
        <v/>
      </c>
      <c r="AB212" s="69">
        <f>M212</f>
        <v/>
      </c>
      <c r="AC212" s="69">
        <f>S212*G212</f>
        <v/>
      </c>
      <c r="AD212" s="69">
        <f>T212*H212</f>
        <v/>
      </c>
      <c r="AE212" s="69">
        <f>U212*I212</f>
        <v/>
      </c>
      <c r="AF212" s="69">
        <f>N212</f>
        <v/>
      </c>
      <c r="AG212" s="69">
        <f>V212*G212</f>
        <v/>
      </c>
      <c r="AH212" s="69">
        <f>W212*H212</f>
        <v/>
      </c>
      <c r="AI212" s="69">
        <f>X212*I212</f>
        <v/>
      </c>
      <c r="AJ212" s="69">
        <f>O212</f>
        <v/>
      </c>
      <c r="AK212" s="70" t="n">
        <v>0.0399999991</v>
      </c>
      <c r="AL212" s="70" t="n">
        <v>0</v>
      </c>
      <c r="AM212" s="70" t="n">
        <v>0</v>
      </c>
      <c r="AN212" s="70" t="n">
        <v>0</v>
      </c>
      <c r="AO212" s="70" t="n">
        <v>0</v>
      </c>
      <c r="AP212" s="70" t="n">
        <v>0.0370871909</v>
      </c>
      <c r="AQ212" s="70" t="n">
        <v>1.0999999</v>
      </c>
      <c r="AR212" s="70" t="n">
        <v>0.800000012</v>
      </c>
      <c r="AS212" s="70" t="n">
        <v>0</v>
      </c>
      <c r="AT212" s="70" t="n">
        <v>-0.0149846682</v>
      </c>
      <c r="AU212" s="70" t="n">
        <v>2.72250986</v>
      </c>
      <c r="AV212" s="70" t="n">
        <v>1.46125484</v>
      </c>
      <c r="AW212" s="71">
        <f>MAX(ABS(Y212-AK212),ABS(Z212-AL212),ABS(AA212-AM212),ABS(AB212-AN212),ABS(AC212-AO212),ABS(AD212-AP212),ABS(AE212-AQ212),ABS(AF212-AR212),ABS(AG212-AS212),ABS(AH212-AT212),ABS(AI212-AU212),ABS(AJ212-AV212))</f>
        <v/>
      </c>
    </row>
    <row r="213">
      <c r="A213" s="67" t="inlineStr">
        <is>
          <t>M208</t>
        </is>
      </c>
      <c r="B213" s="52" t="inlineStr">
        <is>
          <t>ENV-84</t>
        </is>
      </c>
      <c r="C213" s="52" t="inlineStr">
        <is>
          <t>Environment</t>
        </is>
      </c>
      <c r="D213" s="52" t="inlineStr">
        <is>
          <t>Gate leaf</t>
        </is>
      </c>
      <c r="E213" s="53" t="inlineStr">
        <is>
          <t>Group</t>
        </is>
      </c>
      <c r="F213" s="52" t="inlineStr">
        <is>
          <t>ENV-01</t>
        </is>
      </c>
      <c r="G213" s="68" t="n">
        <v>1</v>
      </c>
      <c r="H213" s="68" t="n">
        <v>1</v>
      </c>
      <c r="I213" s="68" t="n">
        <v>1</v>
      </c>
      <c r="J213" s="68" t="n">
        <v>0</v>
      </c>
      <c r="K213" s="68" t="n">
        <v>104.999992</v>
      </c>
      <c r="L213" s="68" t="n">
        <v>0</v>
      </c>
      <c r="M213" s="68" t="n">
        <v>-2.97225451</v>
      </c>
      <c r="N213" s="68" t="n">
        <v>0.0162528381</v>
      </c>
      <c r="O213" s="68" t="n">
        <v>18.7660789</v>
      </c>
      <c r="P213" s="69">
        <f>COS(RADIANS(K213))*COS(RADIANS(L213))+SIN(RADIANS(K213))*SIN(RADIANS(J213))*SIN(RADIANS(L213))</f>
        <v/>
      </c>
      <c r="Q213" s="69">
        <f>-COS(RADIANS(K213))*SIN(RADIANS(L213))+SIN(RADIANS(K213))*SIN(RADIANS(J213))*COS(RADIANS(L213))</f>
        <v/>
      </c>
      <c r="R213" s="69">
        <f>SIN(RADIANS(K213))*COS(RADIANS(J213))</f>
        <v/>
      </c>
      <c r="S213" s="69">
        <f>COS(RADIANS(J213))*SIN(RADIANS(L213))</f>
        <v/>
      </c>
      <c r="T213" s="69">
        <f>COS(RADIANS(J213))*COS(RADIANS(L213))</f>
        <v/>
      </c>
      <c r="U213" s="69">
        <f>-SIN(RADIANS(J213))</f>
        <v/>
      </c>
      <c r="V213" s="69">
        <f>-SIN(RADIANS(K213))*COS(RADIANS(L213))+COS(RADIANS(K213))*SIN(RADIANS(J213))*SIN(RADIANS(L213))</f>
        <v/>
      </c>
      <c r="W213" s="69">
        <f>SIN(RADIANS(K213))*SIN(RADIANS(L213))+COS(RADIANS(K213))*SIN(RADIANS(J213))*COS(RADIANS(L213))</f>
        <v/>
      </c>
      <c r="X213" s="69">
        <f>COS(RADIANS(K213))*COS(RADIANS(J213))</f>
        <v/>
      </c>
      <c r="Y213" s="69">
        <f>P213*G213</f>
        <v/>
      </c>
      <c r="Z213" s="69">
        <f>Q213*H213</f>
        <v/>
      </c>
      <c r="AA213" s="69">
        <f>R213*I213</f>
        <v/>
      </c>
      <c r="AB213" s="69">
        <f>M213</f>
        <v/>
      </c>
      <c r="AC213" s="69">
        <f>S213*G213</f>
        <v/>
      </c>
      <c r="AD213" s="69">
        <f>T213*H213</f>
        <v/>
      </c>
      <c r="AE213" s="69">
        <f>U213*I213</f>
        <v/>
      </c>
      <c r="AF213" s="69">
        <f>N213</f>
        <v/>
      </c>
      <c r="AG213" s="69">
        <f>V213*G213</f>
        <v/>
      </c>
      <c r="AH213" s="69">
        <f>W213*H213</f>
        <v/>
      </c>
      <c r="AI213" s="69">
        <f>X213*I213</f>
        <v/>
      </c>
      <c r="AJ213" s="69">
        <f>O213</f>
        <v/>
      </c>
      <c r="AK213" s="70" t="n">
        <v>-0.258819044</v>
      </c>
      <c r="AL213" s="70" t="n">
        <v>0</v>
      </c>
      <c r="AM213" s="70" t="n">
        <v>0.965925813</v>
      </c>
      <c r="AN213" s="70" t="n">
        <v>-2.97225451</v>
      </c>
      <c r="AO213" s="70" t="n">
        <v>0</v>
      </c>
      <c r="AP213" s="70" t="n">
        <v>1</v>
      </c>
      <c r="AQ213" s="70" t="n">
        <v>0</v>
      </c>
      <c r="AR213" s="70" t="n">
        <v>0.0162528381</v>
      </c>
      <c r="AS213" s="70" t="n">
        <v>-0.965925813</v>
      </c>
      <c r="AT213" s="70" t="n">
        <v>0</v>
      </c>
      <c r="AU213" s="70" t="n">
        <v>-0.258819044</v>
      </c>
      <c r="AV213" s="70" t="n">
        <v>18.7660789</v>
      </c>
      <c r="AW213" s="71">
        <f>MAX(ABS(Y213-AK213),ABS(Z213-AL213),ABS(AA213-AM213),ABS(AB213-AN213),ABS(AC213-AO213),ABS(AD213-AP213),ABS(AE213-AQ213),ABS(AF213-AR213),ABS(AG213-AS213),ABS(AH213-AT213),ABS(AI213-AU213),ABS(AJ213-AV213))</f>
        <v/>
      </c>
    </row>
    <row r="214">
      <c r="A214" s="67" t="inlineStr">
        <is>
          <t>M209</t>
        </is>
      </c>
      <c r="B214" s="52" t="inlineStr">
        <is>
          <t>ENV-85</t>
        </is>
      </c>
      <c r="C214" s="52" t="inlineStr">
        <is>
          <t>Environment</t>
        </is>
      </c>
      <c r="D214" s="52" t="inlineStr">
        <is>
          <t>Gate stile</t>
        </is>
      </c>
      <c r="E214" s="58" t="inlineStr">
        <is>
          <t>Cylinder</t>
        </is>
      </c>
      <c r="F214" s="52" t="inlineStr">
        <is>
          <t>ENV-84</t>
        </is>
      </c>
      <c r="G214" s="68" t="n">
        <v>0.0599999987</v>
      </c>
      <c r="H214" s="68" t="n">
        <v>0.0599999987</v>
      </c>
      <c r="I214" s="68" t="n">
        <v>1.20000005</v>
      </c>
      <c r="J214" s="68" t="n">
        <v>90</v>
      </c>
      <c r="K214" s="68" t="n">
        <v>0</v>
      </c>
      <c r="L214" s="68" t="n">
        <v>0</v>
      </c>
      <c r="M214" s="68" t="n">
        <v>0</v>
      </c>
      <c r="N214" s="68" t="n">
        <v>0.800000012</v>
      </c>
      <c r="O214" s="68" t="n">
        <v>2.82250977</v>
      </c>
      <c r="P214" s="69">
        <f>COS(RADIANS(K214))*COS(RADIANS(L214))+SIN(RADIANS(K214))*SIN(RADIANS(J214))*SIN(RADIANS(L214))</f>
        <v/>
      </c>
      <c r="Q214" s="69">
        <f>-COS(RADIANS(K214))*SIN(RADIANS(L214))+SIN(RADIANS(K214))*SIN(RADIANS(J214))*COS(RADIANS(L214))</f>
        <v/>
      </c>
      <c r="R214" s="69">
        <f>SIN(RADIANS(K214))*COS(RADIANS(J214))</f>
        <v/>
      </c>
      <c r="S214" s="69">
        <f>COS(RADIANS(J214))*SIN(RADIANS(L214))</f>
        <v/>
      </c>
      <c r="T214" s="69">
        <f>COS(RADIANS(J214))*COS(RADIANS(L214))</f>
        <v/>
      </c>
      <c r="U214" s="69">
        <f>-SIN(RADIANS(J214))</f>
        <v/>
      </c>
      <c r="V214" s="69">
        <f>-SIN(RADIANS(K214))*COS(RADIANS(L214))+COS(RADIANS(K214))*SIN(RADIANS(J214))*SIN(RADIANS(L214))</f>
        <v/>
      </c>
      <c r="W214" s="69">
        <f>SIN(RADIANS(K214))*SIN(RADIANS(L214))+COS(RADIANS(K214))*SIN(RADIANS(J214))*COS(RADIANS(L214))</f>
        <v/>
      </c>
      <c r="X214" s="69">
        <f>COS(RADIANS(K214))*COS(RADIANS(J214))</f>
        <v/>
      </c>
      <c r="Y214" s="69">
        <f>P214*G214</f>
        <v/>
      </c>
      <c r="Z214" s="69">
        <f>Q214*H214</f>
        <v/>
      </c>
      <c r="AA214" s="69">
        <f>R214*I214</f>
        <v/>
      </c>
      <c r="AB214" s="69">
        <f>M214</f>
        <v/>
      </c>
      <c r="AC214" s="69">
        <f>S214*G214</f>
        <v/>
      </c>
      <c r="AD214" s="69">
        <f>T214*H214</f>
        <v/>
      </c>
      <c r="AE214" s="69">
        <f>U214*I214</f>
        <v/>
      </c>
      <c r="AF214" s="69">
        <f>N214</f>
        <v/>
      </c>
      <c r="AG214" s="69">
        <f>V214*G214</f>
        <v/>
      </c>
      <c r="AH214" s="69">
        <f>W214*H214</f>
        <v/>
      </c>
      <c r="AI214" s="69">
        <f>X214*I214</f>
        <v/>
      </c>
      <c r="AJ214" s="69">
        <f>O214</f>
        <v/>
      </c>
      <c r="AK214" s="70" t="n">
        <v>0.0599999987</v>
      </c>
      <c r="AL214" s="70" t="n">
        <v>0</v>
      </c>
      <c r="AM214" s="70" t="n">
        <v>0</v>
      </c>
      <c r="AN214" s="70" t="n">
        <v>0</v>
      </c>
      <c r="AO214" s="70" t="n">
        <v>0</v>
      </c>
      <c r="AP214" s="70" t="n">
        <v>-2.62268318e-09</v>
      </c>
      <c r="AQ214" s="70" t="n">
        <v>-1.20000005</v>
      </c>
      <c r="AR214" s="70" t="n">
        <v>0.800000012</v>
      </c>
      <c r="AS214" s="70" t="n">
        <v>0</v>
      </c>
      <c r="AT214" s="70" t="n">
        <v>0.0599999987</v>
      </c>
      <c r="AU214" s="70" t="n">
        <v>-5.24536681e-08</v>
      </c>
      <c r="AV214" s="70" t="n">
        <v>2.82250977</v>
      </c>
      <c r="AW214" s="71">
        <f>MAX(ABS(Y214-AK214),ABS(Z214-AL214),ABS(AA214-AM214),ABS(AB214-AN214),ABS(AC214-AO214),ABS(AD214-AP214),ABS(AE214-AQ214),ABS(AF214-AR214),ABS(AG214-AS214),ABS(AH214-AT214),ABS(AI214-AU214),ABS(AJ214-AV214))</f>
        <v/>
      </c>
    </row>
    <row r="215">
      <c r="A215" s="67" t="inlineStr">
        <is>
          <t>M210</t>
        </is>
      </c>
      <c r="B215" s="52" t="inlineStr">
        <is>
          <t>ENV-86</t>
        </is>
      </c>
      <c r="C215" s="52" t="inlineStr">
        <is>
          <t>Environment</t>
        </is>
      </c>
      <c r="D215" s="52" t="inlineStr">
        <is>
          <t>Gate rail top</t>
        </is>
      </c>
      <c r="E215" s="58" t="inlineStr">
        <is>
          <t>Cylinder</t>
        </is>
      </c>
      <c r="F215" s="52" t="inlineStr">
        <is>
          <t>ENV-84</t>
        </is>
      </c>
      <c r="G215" s="68" t="n">
        <v>0.0500000007</v>
      </c>
      <c r="H215" s="68" t="n">
        <v>0.0500000007</v>
      </c>
      <c r="I215" s="68" t="n">
        <v>2.72250986</v>
      </c>
      <c r="J215" s="68" t="n">
        <v>0</v>
      </c>
      <c r="K215" s="68" t="n">
        <v>0</v>
      </c>
      <c r="L215" s="68" t="n">
        <v>0</v>
      </c>
      <c r="M215" s="68" t="n">
        <v>0</v>
      </c>
      <c r="N215" s="68" t="n">
        <v>1.35000002</v>
      </c>
      <c r="O215" s="68" t="n">
        <v>1.46125484</v>
      </c>
      <c r="P215" s="69">
        <f>COS(RADIANS(K215))*COS(RADIANS(L215))+SIN(RADIANS(K215))*SIN(RADIANS(J215))*SIN(RADIANS(L215))</f>
        <v/>
      </c>
      <c r="Q215" s="69">
        <f>-COS(RADIANS(K215))*SIN(RADIANS(L215))+SIN(RADIANS(K215))*SIN(RADIANS(J215))*COS(RADIANS(L215))</f>
        <v/>
      </c>
      <c r="R215" s="69">
        <f>SIN(RADIANS(K215))*COS(RADIANS(J215))</f>
        <v/>
      </c>
      <c r="S215" s="69">
        <f>COS(RADIANS(J215))*SIN(RADIANS(L215))</f>
        <v/>
      </c>
      <c r="T215" s="69">
        <f>COS(RADIANS(J215))*COS(RADIANS(L215))</f>
        <v/>
      </c>
      <c r="U215" s="69">
        <f>-SIN(RADIANS(J215))</f>
        <v/>
      </c>
      <c r="V215" s="69">
        <f>-SIN(RADIANS(K215))*COS(RADIANS(L215))+COS(RADIANS(K215))*SIN(RADIANS(J215))*SIN(RADIANS(L215))</f>
        <v/>
      </c>
      <c r="W215" s="69">
        <f>SIN(RADIANS(K215))*SIN(RADIANS(L215))+COS(RADIANS(K215))*SIN(RADIANS(J215))*COS(RADIANS(L215))</f>
        <v/>
      </c>
      <c r="X215" s="69">
        <f>COS(RADIANS(K215))*COS(RADIANS(J215))</f>
        <v/>
      </c>
      <c r="Y215" s="69">
        <f>P215*G215</f>
        <v/>
      </c>
      <c r="Z215" s="69">
        <f>Q215*H215</f>
        <v/>
      </c>
      <c r="AA215" s="69">
        <f>R215*I215</f>
        <v/>
      </c>
      <c r="AB215" s="69">
        <f>M215</f>
        <v/>
      </c>
      <c r="AC215" s="69">
        <f>S215*G215</f>
        <v/>
      </c>
      <c r="AD215" s="69">
        <f>T215*H215</f>
        <v/>
      </c>
      <c r="AE215" s="69">
        <f>U215*I215</f>
        <v/>
      </c>
      <c r="AF215" s="69">
        <f>N215</f>
        <v/>
      </c>
      <c r="AG215" s="69">
        <f>V215*G215</f>
        <v/>
      </c>
      <c r="AH215" s="69">
        <f>W215*H215</f>
        <v/>
      </c>
      <c r="AI215" s="69">
        <f>X215*I215</f>
        <v/>
      </c>
      <c r="AJ215" s="69">
        <f>O215</f>
        <v/>
      </c>
      <c r="AK215" s="70" t="n">
        <v>0.0500000007</v>
      </c>
      <c r="AL215" s="70" t="n">
        <v>0</v>
      </c>
      <c r="AM215" s="70" t="n">
        <v>0</v>
      </c>
      <c r="AN215" s="70" t="n">
        <v>0</v>
      </c>
      <c r="AO215" s="70" t="n">
        <v>0</v>
      </c>
      <c r="AP215" s="70" t="n">
        <v>0.0500000007</v>
      </c>
      <c r="AQ215" s="70" t="n">
        <v>0</v>
      </c>
      <c r="AR215" s="70" t="n">
        <v>1.35000002</v>
      </c>
      <c r="AS215" s="70" t="n">
        <v>0</v>
      </c>
      <c r="AT215" s="70" t="n">
        <v>0</v>
      </c>
      <c r="AU215" s="70" t="n">
        <v>2.72250986</v>
      </c>
      <c r="AV215" s="70" t="n">
        <v>1.46125484</v>
      </c>
      <c r="AW215" s="71">
        <f>MAX(ABS(Y215-AK215),ABS(Z215-AL215),ABS(AA215-AM215),ABS(AB215-AN215),ABS(AC215-AO215),ABS(AD215-AP215),ABS(AE215-AQ215),ABS(AF215-AR215),ABS(AG215-AS215),ABS(AH215-AT215),ABS(AI215-AU215),ABS(AJ215-AV215))</f>
        <v/>
      </c>
    </row>
    <row r="216">
      <c r="A216" s="67" t="inlineStr">
        <is>
          <t>M211</t>
        </is>
      </c>
      <c r="B216" s="52" t="inlineStr">
        <is>
          <t>ENV-87</t>
        </is>
      </c>
      <c r="C216" s="52" t="inlineStr">
        <is>
          <t>Environment</t>
        </is>
      </c>
      <c r="D216" s="52" t="inlineStr">
        <is>
          <t>Gate rail bottom</t>
        </is>
      </c>
      <c r="E216" s="58" t="inlineStr">
        <is>
          <t>Cylinder</t>
        </is>
      </c>
      <c r="F216" s="52" t="inlineStr">
        <is>
          <t>ENV-84</t>
        </is>
      </c>
      <c r="G216" s="68" t="n">
        <v>0.0500000007</v>
      </c>
      <c r="H216" s="68" t="n">
        <v>0.0500000007</v>
      </c>
      <c r="I216" s="68" t="n">
        <v>2.72250986</v>
      </c>
      <c r="J216" s="68" t="n">
        <v>0</v>
      </c>
      <c r="K216" s="68" t="n">
        <v>0</v>
      </c>
      <c r="L216" s="68" t="n">
        <v>0</v>
      </c>
      <c r="M216" s="68" t="n">
        <v>0</v>
      </c>
      <c r="N216" s="68" t="n">
        <v>0.25</v>
      </c>
      <c r="O216" s="68" t="n">
        <v>1.46125484</v>
      </c>
      <c r="P216" s="69">
        <f>COS(RADIANS(K216))*COS(RADIANS(L216))+SIN(RADIANS(K216))*SIN(RADIANS(J216))*SIN(RADIANS(L216))</f>
        <v/>
      </c>
      <c r="Q216" s="69">
        <f>-COS(RADIANS(K216))*SIN(RADIANS(L216))+SIN(RADIANS(K216))*SIN(RADIANS(J216))*COS(RADIANS(L216))</f>
        <v/>
      </c>
      <c r="R216" s="69">
        <f>SIN(RADIANS(K216))*COS(RADIANS(J216))</f>
        <v/>
      </c>
      <c r="S216" s="69">
        <f>COS(RADIANS(J216))*SIN(RADIANS(L216))</f>
        <v/>
      </c>
      <c r="T216" s="69">
        <f>COS(RADIANS(J216))*COS(RADIANS(L216))</f>
        <v/>
      </c>
      <c r="U216" s="69">
        <f>-SIN(RADIANS(J216))</f>
        <v/>
      </c>
      <c r="V216" s="69">
        <f>-SIN(RADIANS(K216))*COS(RADIANS(L216))+COS(RADIANS(K216))*SIN(RADIANS(J216))*SIN(RADIANS(L216))</f>
        <v/>
      </c>
      <c r="W216" s="69">
        <f>SIN(RADIANS(K216))*SIN(RADIANS(L216))+COS(RADIANS(K216))*SIN(RADIANS(J216))*COS(RADIANS(L216))</f>
        <v/>
      </c>
      <c r="X216" s="69">
        <f>COS(RADIANS(K216))*COS(RADIANS(J216))</f>
        <v/>
      </c>
      <c r="Y216" s="69">
        <f>P216*G216</f>
        <v/>
      </c>
      <c r="Z216" s="69">
        <f>Q216*H216</f>
        <v/>
      </c>
      <c r="AA216" s="69">
        <f>R216*I216</f>
        <v/>
      </c>
      <c r="AB216" s="69">
        <f>M216</f>
        <v/>
      </c>
      <c r="AC216" s="69">
        <f>S216*G216</f>
        <v/>
      </c>
      <c r="AD216" s="69">
        <f>T216*H216</f>
        <v/>
      </c>
      <c r="AE216" s="69">
        <f>U216*I216</f>
        <v/>
      </c>
      <c r="AF216" s="69">
        <f>N216</f>
        <v/>
      </c>
      <c r="AG216" s="69">
        <f>V216*G216</f>
        <v/>
      </c>
      <c r="AH216" s="69">
        <f>W216*H216</f>
        <v/>
      </c>
      <c r="AI216" s="69">
        <f>X216*I216</f>
        <v/>
      </c>
      <c r="AJ216" s="69">
        <f>O216</f>
        <v/>
      </c>
      <c r="AK216" s="70" t="n">
        <v>0.0500000007</v>
      </c>
      <c r="AL216" s="70" t="n">
        <v>0</v>
      </c>
      <c r="AM216" s="70" t="n">
        <v>0</v>
      </c>
      <c r="AN216" s="70" t="n">
        <v>0</v>
      </c>
      <c r="AO216" s="70" t="n">
        <v>0</v>
      </c>
      <c r="AP216" s="70" t="n">
        <v>0.0500000007</v>
      </c>
      <c r="AQ216" s="70" t="n">
        <v>0</v>
      </c>
      <c r="AR216" s="70" t="n">
        <v>0.25</v>
      </c>
      <c r="AS216" s="70" t="n">
        <v>0</v>
      </c>
      <c r="AT216" s="70" t="n">
        <v>0</v>
      </c>
      <c r="AU216" s="70" t="n">
        <v>2.72250986</v>
      </c>
      <c r="AV216" s="70" t="n">
        <v>1.46125484</v>
      </c>
      <c r="AW216" s="71">
        <f>MAX(ABS(Y216-AK216),ABS(Z216-AL216),ABS(AA216-AM216),ABS(AB216-AN216),ABS(AC216-AO216),ABS(AD216-AP216),ABS(AE216-AQ216),ABS(AF216-AR216),ABS(AG216-AS216),ABS(AH216-AT216),ABS(AI216-AU216),ABS(AJ216-AV216))</f>
        <v/>
      </c>
    </row>
    <row r="217">
      <c r="A217" s="67" t="inlineStr">
        <is>
          <t>M212</t>
        </is>
      </c>
      <c r="B217" s="52" t="inlineStr">
        <is>
          <t>ENV-88</t>
        </is>
      </c>
      <c r="C217" s="52" t="inlineStr">
        <is>
          <t>Environment</t>
        </is>
      </c>
      <c r="D217" s="52" t="inlineStr">
        <is>
          <t>Gate brace</t>
        </is>
      </c>
      <c r="E217" s="58" t="inlineStr">
        <is>
          <t>Cylinder</t>
        </is>
      </c>
      <c r="F217" s="52" t="inlineStr">
        <is>
          <t>ENV-84</t>
        </is>
      </c>
      <c r="G217" s="68" t="n">
        <v>0.0399999991</v>
      </c>
      <c r="H217" s="68" t="n">
        <v>0.0399999991</v>
      </c>
      <c r="I217" s="68" t="n">
        <v>2.93633437</v>
      </c>
      <c r="J217" s="68" t="n">
        <v>-22.0006256</v>
      </c>
      <c r="K217" s="68" t="n">
        <v>0</v>
      </c>
      <c r="L217" s="68" t="n">
        <v>0</v>
      </c>
      <c r="M217" s="68" t="n">
        <v>0</v>
      </c>
      <c r="N217" s="68" t="n">
        <v>0.800000012</v>
      </c>
      <c r="O217" s="68" t="n">
        <v>1.46125484</v>
      </c>
      <c r="P217" s="69">
        <f>COS(RADIANS(K217))*COS(RADIANS(L217))+SIN(RADIANS(K217))*SIN(RADIANS(J217))*SIN(RADIANS(L217))</f>
        <v/>
      </c>
      <c r="Q217" s="69">
        <f>-COS(RADIANS(K217))*SIN(RADIANS(L217))+SIN(RADIANS(K217))*SIN(RADIANS(J217))*COS(RADIANS(L217))</f>
        <v/>
      </c>
      <c r="R217" s="69">
        <f>SIN(RADIANS(K217))*COS(RADIANS(J217))</f>
        <v/>
      </c>
      <c r="S217" s="69">
        <f>COS(RADIANS(J217))*SIN(RADIANS(L217))</f>
        <v/>
      </c>
      <c r="T217" s="69">
        <f>COS(RADIANS(J217))*COS(RADIANS(L217))</f>
        <v/>
      </c>
      <c r="U217" s="69">
        <f>-SIN(RADIANS(J217))</f>
        <v/>
      </c>
      <c r="V217" s="69">
        <f>-SIN(RADIANS(K217))*COS(RADIANS(L217))+COS(RADIANS(K217))*SIN(RADIANS(J217))*SIN(RADIANS(L217))</f>
        <v/>
      </c>
      <c r="W217" s="69">
        <f>SIN(RADIANS(K217))*SIN(RADIANS(L217))+COS(RADIANS(K217))*SIN(RADIANS(J217))*COS(RADIANS(L217))</f>
        <v/>
      </c>
      <c r="X217" s="69">
        <f>COS(RADIANS(K217))*COS(RADIANS(J217))</f>
        <v/>
      </c>
      <c r="Y217" s="69">
        <f>P217*G217</f>
        <v/>
      </c>
      <c r="Z217" s="69">
        <f>Q217*H217</f>
        <v/>
      </c>
      <c r="AA217" s="69">
        <f>R217*I217</f>
        <v/>
      </c>
      <c r="AB217" s="69">
        <f>M217</f>
        <v/>
      </c>
      <c r="AC217" s="69">
        <f>S217*G217</f>
        <v/>
      </c>
      <c r="AD217" s="69">
        <f>T217*H217</f>
        <v/>
      </c>
      <c r="AE217" s="69">
        <f>U217*I217</f>
        <v/>
      </c>
      <c r="AF217" s="69">
        <f>N217</f>
        <v/>
      </c>
      <c r="AG217" s="69">
        <f>V217*G217</f>
        <v/>
      </c>
      <c r="AH217" s="69">
        <f>W217*H217</f>
        <v/>
      </c>
      <c r="AI217" s="69">
        <f>X217*I217</f>
        <v/>
      </c>
      <c r="AJ217" s="69">
        <f>O217</f>
        <v/>
      </c>
      <c r="AK217" s="70" t="n">
        <v>0.0399999991</v>
      </c>
      <c r="AL217" s="70" t="n">
        <v>0</v>
      </c>
      <c r="AM217" s="70" t="n">
        <v>0</v>
      </c>
      <c r="AN217" s="70" t="n">
        <v>0</v>
      </c>
      <c r="AO217" s="70" t="n">
        <v>0</v>
      </c>
      <c r="AP217" s="70" t="n">
        <v>0.0370871909</v>
      </c>
      <c r="AQ217" s="70" t="n">
        <v>1.0999999</v>
      </c>
      <c r="AR217" s="70" t="n">
        <v>0.800000012</v>
      </c>
      <c r="AS217" s="70" t="n">
        <v>0</v>
      </c>
      <c r="AT217" s="70" t="n">
        <v>-0.0149846682</v>
      </c>
      <c r="AU217" s="70" t="n">
        <v>2.72250986</v>
      </c>
      <c r="AV217" s="70" t="n">
        <v>1.46125484</v>
      </c>
      <c r="AW217" s="71">
        <f>MAX(ABS(Y217-AK217),ABS(Z217-AL217),ABS(AA217-AM217),ABS(AB217-AN217),ABS(AC217-AO217),ABS(AD217-AP217),ABS(AE217-AQ217),ABS(AF217-AR217),ABS(AG217-AS217),ABS(AH217-AT217),ABS(AI217-AU217),ABS(AJ217-AV217))</f>
        <v/>
      </c>
    </row>
    <row r="218">
      <c r="A218" s="67" t="inlineStr">
        <is>
          <t>M213</t>
        </is>
      </c>
      <c r="B218" s="52" t="inlineStr">
        <is>
          <t>ENV-89</t>
        </is>
      </c>
      <c r="C218" s="52" t="inlineStr">
        <is>
          <t>Environment</t>
        </is>
      </c>
      <c r="D218" s="52" t="inlineStr">
        <is>
          <t>Warning sign</t>
        </is>
      </c>
      <c r="E218" s="63" t="inlineStr">
        <is>
          <t>Cube</t>
        </is>
      </c>
      <c r="F218" s="52" t="inlineStr">
        <is>
          <t>ENV-01</t>
        </is>
      </c>
      <c r="G218" s="68" t="n">
        <v>0.550000012</v>
      </c>
      <c r="H218" s="68" t="n">
        <v>0.379999995</v>
      </c>
      <c r="I218" s="68" t="n">
        <v>0.0299999993</v>
      </c>
      <c r="J218" s="68" t="n">
        <v>0</v>
      </c>
      <c r="K218" s="68" t="n">
        <v>-7.27929273e-06</v>
      </c>
      <c r="L218" s="68" t="n">
        <v>0</v>
      </c>
      <c r="M218" s="68" t="n">
        <v>2.97224975</v>
      </c>
      <c r="N218" s="68" t="n">
        <v>0.987986147</v>
      </c>
      <c r="O218" s="68" t="n">
        <v>18.8860798</v>
      </c>
      <c r="P218" s="69">
        <f>COS(RADIANS(K218))*COS(RADIANS(L218))+SIN(RADIANS(K218))*SIN(RADIANS(J218))*SIN(RADIANS(L218))</f>
        <v/>
      </c>
      <c r="Q218" s="69">
        <f>-COS(RADIANS(K218))*SIN(RADIANS(L218))+SIN(RADIANS(K218))*SIN(RADIANS(J218))*COS(RADIANS(L218))</f>
        <v/>
      </c>
      <c r="R218" s="69">
        <f>SIN(RADIANS(K218))*COS(RADIANS(J218))</f>
        <v/>
      </c>
      <c r="S218" s="69">
        <f>COS(RADIANS(J218))*SIN(RADIANS(L218))</f>
        <v/>
      </c>
      <c r="T218" s="69">
        <f>COS(RADIANS(J218))*COS(RADIANS(L218))</f>
        <v/>
      </c>
      <c r="U218" s="69">
        <f>-SIN(RADIANS(J218))</f>
        <v/>
      </c>
      <c r="V218" s="69">
        <f>-SIN(RADIANS(K218))*COS(RADIANS(L218))+COS(RADIANS(K218))*SIN(RADIANS(J218))*SIN(RADIANS(L218))</f>
        <v/>
      </c>
      <c r="W218" s="69">
        <f>SIN(RADIANS(K218))*SIN(RADIANS(L218))+COS(RADIANS(K218))*SIN(RADIANS(J218))*COS(RADIANS(L218))</f>
        <v/>
      </c>
      <c r="X218" s="69">
        <f>COS(RADIANS(K218))*COS(RADIANS(J218))</f>
        <v/>
      </c>
      <c r="Y218" s="69">
        <f>P218*G218</f>
        <v/>
      </c>
      <c r="Z218" s="69">
        <f>Q218*H218</f>
        <v/>
      </c>
      <c r="AA218" s="69">
        <f>R218*I218</f>
        <v/>
      </c>
      <c r="AB218" s="69">
        <f>M218</f>
        <v/>
      </c>
      <c r="AC218" s="69">
        <f>S218*G218</f>
        <v/>
      </c>
      <c r="AD218" s="69">
        <f>T218*H218</f>
        <v/>
      </c>
      <c r="AE218" s="69">
        <f>U218*I218</f>
        <v/>
      </c>
      <c r="AF218" s="69">
        <f>N218</f>
        <v/>
      </c>
      <c r="AG218" s="69">
        <f>V218*G218</f>
        <v/>
      </c>
      <c r="AH218" s="69">
        <f>W218*H218</f>
        <v/>
      </c>
      <c r="AI218" s="69">
        <f>X218*I218</f>
        <v/>
      </c>
      <c r="AJ218" s="69">
        <f>O218</f>
        <v/>
      </c>
      <c r="AK218" s="70" t="n">
        <v>0.550000012</v>
      </c>
      <c r="AL218" s="70" t="n">
        <v>0</v>
      </c>
      <c r="AM218" s="70" t="n">
        <v>-3.81142895e-09</v>
      </c>
      <c r="AN218" s="70" t="n">
        <v>2.97224975</v>
      </c>
      <c r="AO218" s="70" t="n">
        <v>0</v>
      </c>
      <c r="AP218" s="70" t="n">
        <v>0.379999995</v>
      </c>
      <c r="AQ218" s="70" t="n">
        <v>0</v>
      </c>
      <c r="AR218" s="70" t="n">
        <v>0.987986147</v>
      </c>
      <c r="AS218" s="70" t="n">
        <v>6.98761937e-08</v>
      </c>
      <c r="AT218" s="70" t="n">
        <v>0</v>
      </c>
      <c r="AU218" s="70" t="n">
        <v>0.0299999993</v>
      </c>
      <c r="AV218" s="70" t="n">
        <v>18.8860798</v>
      </c>
      <c r="AW218" s="71">
        <f>MAX(ABS(Y218-AK218),ABS(Z218-AL218),ABS(AA218-AM218),ABS(AB218-AN218),ABS(AC218-AO218),ABS(AD218-AP218),ABS(AE218-AQ218),ABS(AF218-AR218),ABS(AG218-AS218),ABS(AH218-AT218),ABS(AI218-AU218),ABS(AJ218-AV218))</f>
        <v/>
      </c>
    </row>
    <row r="219">
      <c r="A219" s="67" t="inlineStr">
        <is>
          <t>M214</t>
        </is>
      </c>
      <c r="B219" s="52" t="inlineStr">
        <is>
          <t>ENV-90</t>
        </is>
      </c>
      <c r="C219" s="52" t="inlineStr">
        <is>
          <t>Environment</t>
        </is>
      </c>
      <c r="D219" s="52" t="inlineStr">
        <is>
          <t>Watchtower</t>
        </is>
      </c>
      <c r="E219" s="53" t="inlineStr">
        <is>
          <t>Group</t>
        </is>
      </c>
      <c r="F219" s="52" t="inlineStr">
        <is>
          <t>ENV-00</t>
        </is>
      </c>
      <c r="G219" s="68" t="n">
        <v>1</v>
      </c>
      <c r="H219" s="68" t="n">
        <v>1</v>
      </c>
      <c r="I219" s="68" t="n">
        <v>1</v>
      </c>
      <c r="J219" s="68" t="n">
        <v>0</v>
      </c>
      <c r="K219" s="68" t="n">
        <v>0</v>
      </c>
      <c r="L219" s="68" t="n">
        <v>0</v>
      </c>
      <c r="M219" s="68" t="n">
        <v>10.5</v>
      </c>
      <c r="N219" s="68" t="n">
        <v>0.06344249840000001</v>
      </c>
      <c r="O219" s="68" t="n">
        <v>10</v>
      </c>
      <c r="P219" s="69">
        <f>COS(RADIANS(K219))*COS(RADIANS(L219))+SIN(RADIANS(K219))*SIN(RADIANS(J219))*SIN(RADIANS(L219))</f>
        <v/>
      </c>
      <c r="Q219" s="69">
        <f>-COS(RADIANS(K219))*SIN(RADIANS(L219))+SIN(RADIANS(K219))*SIN(RADIANS(J219))*COS(RADIANS(L219))</f>
        <v/>
      </c>
      <c r="R219" s="69">
        <f>SIN(RADIANS(K219))*COS(RADIANS(J219))</f>
        <v/>
      </c>
      <c r="S219" s="69">
        <f>COS(RADIANS(J219))*SIN(RADIANS(L219))</f>
        <v/>
      </c>
      <c r="T219" s="69">
        <f>COS(RADIANS(J219))*COS(RADIANS(L219))</f>
        <v/>
      </c>
      <c r="U219" s="69">
        <f>-SIN(RADIANS(J219))</f>
        <v/>
      </c>
      <c r="V219" s="69">
        <f>-SIN(RADIANS(K219))*COS(RADIANS(L219))+COS(RADIANS(K219))*SIN(RADIANS(J219))*SIN(RADIANS(L219))</f>
        <v/>
      </c>
      <c r="W219" s="69">
        <f>SIN(RADIANS(K219))*SIN(RADIANS(L219))+COS(RADIANS(K219))*SIN(RADIANS(J219))*COS(RADIANS(L219))</f>
        <v/>
      </c>
      <c r="X219" s="69">
        <f>COS(RADIANS(K219))*COS(RADIANS(J219))</f>
        <v/>
      </c>
      <c r="Y219" s="69">
        <f>P219*G219</f>
        <v/>
      </c>
      <c r="Z219" s="69">
        <f>Q219*H219</f>
        <v/>
      </c>
      <c r="AA219" s="69">
        <f>R219*I219</f>
        <v/>
      </c>
      <c r="AB219" s="69">
        <f>M219</f>
        <v/>
      </c>
      <c r="AC219" s="69">
        <f>S219*G219</f>
        <v/>
      </c>
      <c r="AD219" s="69">
        <f>T219*H219</f>
        <v/>
      </c>
      <c r="AE219" s="69">
        <f>U219*I219</f>
        <v/>
      </c>
      <c r="AF219" s="69">
        <f>N219</f>
        <v/>
      </c>
      <c r="AG219" s="69">
        <f>V219*G219</f>
        <v/>
      </c>
      <c r="AH219" s="69">
        <f>W219*H219</f>
        <v/>
      </c>
      <c r="AI219" s="69">
        <f>X219*I219</f>
        <v/>
      </c>
      <c r="AJ219" s="69">
        <f>O219</f>
        <v/>
      </c>
      <c r="AK219" s="70" t="n">
        <v>1</v>
      </c>
      <c r="AL219" s="70" t="n">
        <v>0</v>
      </c>
      <c r="AM219" s="70" t="n">
        <v>0</v>
      </c>
      <c r="AN219" s="70" t="n">
        <v>10.5</v>
      </c>
      <c r="AO219" s="70" t="n">
        <v>0</v>
      </c>
      <c r="AP219" s="70" t="n">
        <v>1</v>
      </c>
      <c r="AQ219" s="70" t="n">
        <v>0</v>
      </c>
      <c r="AR219" s="70" t="n">
        <v>0.06344249840000001</v>
      </c>
      <c r="AS219" s="70" t="n">
        <v>0</v>
      </c>
      <c r="AT219" s="70" t="n">
        <v>0</v>
      </c>
      <c r="AU219" s="70" t="n">
        <v>1</v>
      </c>
      <c r="AV219" s="70" t="n">
        <v>10</v>
      </c>
      <c r="AW219" s="71">
        <f>MAX(ABS(Y219-AK219),ABS(Z219-AL219),ABS(AA219-AM219),ABS(AB219-AN219),ABS(AC219-AO219),ABS(AD219-AP219),ABS(AE219-AQ219),ABS(AF219-AR219),ABS(AG219-AS219),ABS(AH219-AT219),ABS(AI219-AU219),ABS(AJ219-AV219))</f>
        <v/>
      </c>
    </row>
    <row r="220">
      <c r="A220" s="67" t="inlineStr">
        <is>
          <t>M215</t>
        </is>
      </c>
      <c r="B220" s="52" t="inlineStr">
        <is>
          <t>ENV-91</t>
        </is>
      </c>
      <c r="C220" s="52" t="inlineStr">
        <is>
          <t>Environment</t>
        </is>
      </c>
      <c r="D220" s="52" t="inlineStr">
        <is>
          <t>Tower leg</t>
        </is>
      </c>
      <c r="E220" s="58" t="inlineStr">
        <is>
          <t>Cylinder</t>
        </is>
      </c>
      <c r="F220" s="52" t="inlineStr">
        <is>
          <t>ENV-90</t>
        </is>
      </c>
      <c r="G220" s="68" t="n">
        <v>0.140000001</v>
      </c>
      <c r="H220" s="68" t="n">
        <v>0.140000001</v>
      </c>
      <c r="I220" s="68" t="n">
        <v>5.30754232</v>
      </c>
      <c r="J220" s="68" t="n">
        <v>-86.94521330000001</v>
      </c>
      <c r="K220" s="68" t="n">
        <v>-135</v>
      </c>
      <c r="L220" s="68" t="n">
        <v>0</v>
      </c>
      <c r="M220" s="68" t="n">
        <v>0.949999928</v>
      </c>
      <c r="N220" s="68" t="n">
        <v>2.3499999</v>
      </c>
      <c r="O220" s="68" t="n">
        <v>0.949999928</v>
      </c>
      <c r="P220" s="69">
        <f>COS(RADIANS(K220))*COS(RADIANS(L220))+SIN(RADIANS(K220))*SIN(RADIANS(J220))*SIN(RADIANS(L220))</f>
        <v/>
      </c>
      <c r="Q220" s="69">
        <f>-COS(RADIANS(K220))*SIN(RADIANS(L220))+SIN(RADIANS(K220))*SIN(RADIANS(J220))*COS(RADIANS(L220))</f>
        <v/>
      </c>
      <c r="R220" s="69">
        <f>SIN(RADIANS(K220))*COS(RADIANS(J220))</f>
        <v/>
      </c>
      <c r="S220" s="69">
        <f>COS(RADIANS(J220))*SIN(RADIANS(L220))</f>
        <v/>
      </c>
      <c r="T220" s="69">
        <f>COS(RADIANS(J220))*COS(RADIANS(L220))</f>
        <v/>
      </c>
      <c r="U220" s="69">
        <f>-SIN(RADIANS(J220))</f>
        <v/>
      </c>
      <c r="V220" s="69">
        <f>-SIN(RADIANS(K220))*COS(RADIANS(L220))+COS(RADIANS(K220))*SIN(RADIANS(J220))*SIN(RADIANS(L220))</f>
        <v/>
      </c>
      <c r="W220" s="69">
        <f>SIN(RADIANS(K220))*SIN(RADIANS(L220))+COS(RADIANS(K220))*SIN(RADIANS(J220))*COS(RADIANS(L220))</f>
        <v/>
      </c>
      <c r="X220" s="69">
        <f>COS(RADIANS(K220))*COS(RADIANS(J220))</f>
        <v/>
      </c>
      <c r="Y220" s="69">
        <f>P220*G220</f>
        <v/>
      </c>
      <c r="Z220" s="69">
        <f>Q220*H220</f>
        <v/>
      </c>
      <c r="AA220" s="69">
        <f>R220*I220</f>
        <v/>
      </c>
      <c r="AB220" s="69">
        <f>M220</f>
        <v/>
      </c>
      <c r="AC220" s="69">
        <f>S220*G220</f>
        <v/>
      </c>
      <c r="AD220" s="69">
        <f>T220*H220</f>
        <v/>
      </c>
      <c r="AE220" s="69">
        <f>U220*I220</f>
        <v/>
      </c>
      <c r="AF220" s="69">
        <f>N220</f>
        <v/>
      </c>
      <c r="AG220" s="69">
        <f>V220*G220</f>
        <v/>
      </c>
      <c r="AH220" s="69">
        <f>W220*H220</f>
        <v/>
      </c>
      <c r="AI220" s="69">
        <f>X220*I220</f>
        <v/>
      </c>
      <c r="AJ220" s="69">
        <f>O220</f>
        <v/>
      </c>
      <c r="AK220" s="70" t="n">
        <v>-0.098994948</v>
      </c>
      <c r="AL220" s="70" t="n">
        <v>0.098854281</v>
      </c>
      <c r="AM220" s="70" t="n">
        <v>-0.20000039</v>
      </c>
      <c r="AN220" s="70" t="n">
        <v>0.949999928</v>
      </c>
      <c r="AO220" s="70" t="n">
        <v>0</v>
      </c>
      <c r="AP220" s="70" t="n">
        <v>0.00746071432</v>
      </c>
      <c r="AQ220" s="70" t="n">
        <v>5.30000067</v>
      </c>
      <c r="AR220" s="70" t="n">
        <v>2.3499999</v>
      </c>
      <c r="AS220" s="70" t="n">
        <v>0.098994948</v>
      </c>
      <c r="AT220" s="70" t="n">
        <v>0.098854281</v>
      </c>
      <c r="AU220" s="70" t="n">
        <v>-0.20000039</v>
      </c>
      <c r="AV220" s="70" t="n">
        <v>0.949999928</v>
      </c>
      <c r="AW220" s="71">
        <f>MAX(ABS(Y220-AK220),ABS(Z220-AL220),ABS(AA220-AM220),ABS(AB220-AN220),ABS(AC220-AO220),ABS(AD220-AP220),ABS(AE220-AQ220),ABS(AF220-AR220),ABS(AG220-AS220),ABS(AH220-AT220),ABS(AI220-AU220),ABS(AJ220-AV220))</f>
        <v/>
      </c>
    </row>
    <row r="221">
      <c r="A221" s="67" t="inlineStr">
        <is>
          <t>M216</t>
        </is>
      </c>
      <c r="B221" s="52" t="inlineStr">
        <is>
          <t>ENV-92</t>
        </is>
      </c>
      <c r="C221" s="52" t="inlineStr">
        <is>
          <t>Environment</t>
        </is>
      </c>
      <c r="D221" s="52" t="inlineStr">
        <is>
          <t>Tower leg</t>
        </is>
      </c>
      <c r="E221" s="58" t="inlineStr">
        <is>
          <t>Cylinder</t>
        </is>
      </c>
      <c r="F221" s="52" t="inlineStr">
        <is>
          <t>ENV-90</t>
        </is>
      </c>
      <c r="G221" s="68" t="n">
        <v>0.140000001</v>
      </c>
      <c r="H221" s="68" t="n">
        <v>0.140000001</v>
      </c>
      <c r="I221" s="68" t="n">
        <v>5.30754232</v>
      </c>
      <c r="J221" s="68" t="n">
        <v>-86.94521330000001</v>
      </c>
      <c r="K221" s="68" t="n">
        <v>-45</v>
      </c>
      <c r="L221" s="68" t="n">
        <v>0</v>
      </c>
      <c r="M221" s="68" t="n">
        <v>0.949999928</v>
      </c>
      <c r="N221" s="68" t="n">
        <v>2.3499999</v>
      </c>
      <c r="O221" s="68" t="n">
        <v>-0.949999928</v>
      </c>
      <c r="P221" s="69">
        <f>COS(RADIANS(K221))*COS(RADIANS(L221))+SIN(RADIANS(K221))*SIN(RADIANS(J221))*SIN(RADIANS(L221))</f>
        <v/>
      </c>
      <c r="Q221" s="69">
        <f>-COS(RADIANS(K221))*SIN(RADIANS(L221))+SIN(RADIANS(K221))*SIN(RADIANS(J221))*COS(RADIANS(L221))</f>
        <v/>
      </c>
      <c r="R221" s="69">
        <f>SIN(RADIANS(K221))*COS(RADIANS(J221))</f>
        <v/>
      </c>
      <c r="S221" s="69">
        <f>COS(RADIANS(J221))*SIN(RADIANS(L221))</f>
        <v/>
      </c>
      <c r="T221" s="69">
        <f>COS(RADIANS(J221))*COS(RADIANS(L221))</f>
        <v/>
      </c>
      <c r="U221" s="69">
        <f>-SIN(RADIANS(J221))</f>
        <v/>
      </c>
      <c r="V221" s="69">
        <f>-SIN(RADIANS(K221))*COS(RADIANS(L221))+COS(RADIANS(K221))*SIN(RADIANS(J221))*SIN(RADIANS(L221))</f>
        <v/>
      </c>
      <c r="W221" s="69">
        <f>SIN(RADIANS(K221))*SIN(RADIANS(L221))+COS(RADIANS(K221))*SIN(RADIANS(J221))*COS(RADIANS(L221))</f>
        <v/>
      </c>
      <c r="X221" s="69">
        <f>COS(RADIANS(K221))*COS(RADIANS(J221))</f>
        <v/>
      </c>
      <c r="Y221" s="69">
        <f>P221*G221</f>
        <v/>
      </c>
      <c r="Z221" s="69">
        <f>Q221*H221</f>
        <v/>
      </c>
      <c r="AA221" s="69">
        <f>R221*I221</f>
        <v/>
      </c>
      <c r="AB221" s="69">
        <f>M221</f>
        <v/>
      </c>
      <c r="AC221" s="69">
        <f>S221*G221</f>
        <v/>
      </c>
      <c r="AD221" s="69">
        <f>T221*H221</f>
        <v/>
      </c>
      <c r="AE221" s="69">
        <f>U221*I221</f>
        <v/>
      </c>
      <c r="AF221" s="69">
        <f>N221</f>
        <v/>
      </c>
      <c r="AG221" s="69">
        <f>V221*G221</f>
        <v/>
      </c>
      <c r="AH221" s="69">
        <f>W221*H221</f>
        <v/>
      </c>
      <c r="AI221" s="69">
        <f>X221*I221</f>
        <v/>
      </c>
      <c r="AJ221" s="69">
        <f>O221</f>
        <v/>
      </c>
      <c r="AK221" s="70" t="n">
        <v>0.098994948</v>
      </c>
      <c r="AL221" s="70" t="n">
        <v>0.098854281</v>
      </c>
      <c r="AM221" s="70" t="n">
        <v>-0.20000039</v>
      </c>
      <c r="AN221" s="70" t="n">
        <v>0.949999928</v>
      </c>
      <c r="AO221" s="70" t="n">
        <v>0</v>
      </c>
      <c r="AP221" s="70" t="n">
        <v>0.00746071432</v>
      </c>
      <c r="AQ221" s="70" t="n">
        <v>5.30000067</v>
      </c>
      <c r="AR221" s="70" t="n">
        <v>2.3499999</v>
      </c>
      <c r="AS221" s="70" t="n">
        <v>0.098994948</v>
      </c>
      <c r="AT221" s="70" t="n">
        <v>-0.098854281</v>
      </c>
      <c r="AU221" s="70" t="n">
        <v>0.20000039</v>
      </c>
      <c r="AV221" s="70" t="n">
        <v>-0.949999928</v>
      </c>
      <c r="AW221" s="71">
        <f>MAX(ABS(Y221-AK221),ABS(Z221-AL221),ABS(AA221-AM221),ABS(AB221-AN221),ABS(AC221-AO221),ABS(AD221-AP221),ABS(AE221-AQ221),ABS(AF221-AR221),ABS(AG221-AS221),ABS(AH221-AT221),ABS(AI221-AU221),ABS(AJ221-AV221))</f>
        <v/>
      </c>
    </row>
    <row r="222">
      <c r="A222" s="67" t="inlineStr">
        <is>
          <t>M217</t>
        </is>
      </c>
      <c r="B222" s="52" t="inlineStr">
        <is>
          <t>ENV-93</t>
        </is>
      </c>
      <c r="C222" s="52" t="inlineStr">
        <is>
          <t>Environment</t>
        </is>
      </c>
      <c r="D222" s="52" t="inlineStr">
        <is>
          <t>Tower leg</t>
        </is>
      </c>
      <c r="E222" s="58" t="inlineStr">
        <is>
          <t>Cylinder</t>
        </is>
      </c>
      <c r="F222" s="52" t="inlineStr">
        <is>
          <t>ENV-90</t>
        </is>
      </c>
      <c r="G222" s="68" t="n">
        <v>0.140000001</v>
      </c>
      <c r="H222" s="68" t="n">
        <v>0.140000001</v>
      </c>
      <c r="I222" s="68" t="n">
        <v>5.30754232</v>
      </c>
      <c r="J222" s="68" t="n">
        <v>-86.94521330000001</v>
      </c>
      <c r="K222" s="68" t="n">
        <v>45</v>
      </c>
      <c r="L222" s="68" t="n">
        <v>0</v>
      </c>
      <c r="M222" s="68" t="n">
        <v>-0.949999928</v>
      </c>
      <c r="N222" s="68" t="n">
        <v>2.3499999</v>
      </c>
      <c r="O222" s="68" t="n">
        <v>-0.949999928</v>
      </c>
      <c r="P222" s="69">
        <f>COS(RADIANS(K222))*COS(RADIANS(L222))+SIN(RADIANS(K222))*SIN(RADIANS(J222))*SIN(RADIANS(L222))</f>
        <v/>
      </c>
      <c r="Q222" s="69">
        <f>-COS(RADIANS(K222))*SIN(RADIANS(L222))+SIN(RADIANS(K222))*SIN(RADIANS(J222))*COS(RADIANS(L222))</f>
        <v/>
      </c>
      <c r="R222" s="69">
        <f>SIN(RADIANS(K222))*COS(RADIANS(J222))</f>
        <v/>
      </c>
      <c r="S222" s="69">
        <f>COS(RADIANS(J222))*SIN(RADIANS(L222))</f>
        <v/>
      </c>
      <c r="T222" s="69">
        <f>COS(RADIANS(J222))*COS(RADIANS(L222))</f>
        <v/>
      </c>
      <c r="U222" s="69">
        <f>-SIN(RADIANS(J222))</f>
        <v/>
      </c>
      <c r="V222" s="69">
        <f>-SIN(RADIANS(K222))*COS(RADIANS(L222))+COS(RADIANS(K222))*SIN(RADIANS(J222))*SIN(RADIANS(L222))</f>
        <v/>
      </c>
      <c r="W222" s="69">
        <f>SIN(RADIANS(K222))*SIN(RADIANS(L222))+COS(RADIANS(K222))*SIN(RADIANS(J222))*COS(RADIANS(L222))</f>
        <v/>
      </c>
      <c r="X222" s="69">
        <f>COS(RADIANS(K222))*COS(RADIANS(J222))</f>
        <v/>
      </c>
      <c r="Y222" s="69">
        <f>P222*G222</f>
        <v/>
      </c>
      <c r="Z222" s="69">
        <f>Q222*H222</f>
        <v/>
      </c>
      <c r="AA222" s="69">
        <f>R222*I222</f>
        <v/>
      </c>
      <c r="AB222" s="69">
        <f>M222</f>
        <v/>
      </c>
      <c r="AC222" s="69">
        <f>S222*G222</f>
        <v/>
      </c>
      <c r="AD222" s="69">
        <f>T222*H222</f>
        <v/>
      </c>
      <c r="AE222" s="69">
        <f>U222*I222</f>
        <v/>
      </c>
      <c r="AF222" s="69">
        <f>N222</f>
        <v/>
      </c>
      <c r="AG222" s="69">
        <f>V222*G222</f>
        <v/>
      </c>
      <c r="AH222" s="69">
        <f>W222*H222</f>
        <v/>
      </c>
      <c r="AI222" s="69">
        <f>X222*I222</f>
        <v/>
      </c>
      <c r="AJ222" s="69">
        <f>O222</f>
        <v/>
      </c>
      <c r="AK222" s="70" t="n">
        <v>0.098994948</v>
      </c>
      <c r="AL222" s="70" t="n">
        <v>-0.098854281</v>
      </c>
      <c r="AM222" s="70" t="n">
        <v>0.20000039</v>
      </c>
      <c r="AN222" s="70" t="n">
        <v>-0.949999928</v>
      </c>
      <c r="AO222" s="70" t="n">
        <v>0</v>
      </c>
      <c r="AP222" s="70" t="n">
        <v>0.00746071432</v>
      </c>
      <c r="AQ222" s="70" t="n">
        <v>5.30000067</v>
      </c>
      <c r="AR222" s="70" t="n">
        <v>2.3499999</v>
      </c>
      <c r="AS222" s="70" t="n">
        <v>-0.098994948</v>
      </c>
      <c r="AT222" s="70" t="n">
        <v>-0.098854281</v>
      </c>
      <c r="AU222" s="70" t="n">
        <v>0.20000039</v>
      </c>
      <c r="AV222" s="70" t="n">
        <v>-0.949999928</v>
      </c>
      <c r="AW222" s="71">
        <f>MAX(ABS(Y222-AK222),ABS(Z222-AL222),ABS(AA222-AM222),ABS(AB222-AN222),ABS(AC222-AO222),ABS(AD222-AP222),ABS(AE222-AQ222),ABS(AF222-AR222),ABS(AG222-AS222),ABS(AH222-AT222),ABS(AI222-AU222),ABS(AJ222-AV222))</f>
        <v/>
      </c>
    </row>
    <row r="223">
      <c r="A223" s="67" t="inlineStr">
        <is>
          <t>M218</t>
        </is>
      </c>
      <c r="B223" s="52" t="inlineStr">
        <is>
          <t>ENV-94</t>
        </is>
      </c>
      <c r="C223" s="52" t="inlineStr">
        <is>
          <t>Environment</t>
        </is>
      </c>
      <c r="D223" s="52" t="inlineStr">
        <is>
          <t>Tower leg</t>
        </is>
      </c>
      <c r="E223" s="58" t="inlineStr">
        <is>
          <t>Cylinder</t>
        </is>
      </c>
      <c r="F223" s="52" t="inlineStr">
        <is>
          <t>ENV-90</t>
        </is>
      </c>
      <c r="G223" s="68" t="n">
        <v>0.140000001</v>
      </c>
      <c r="H223" s="68" t="n">
        <v>0.140000001</v>
      </c>
      <c r="I223" s="68" t="n">
        <v>5.30754232</v>
      </c>
      <c r="J223" s="68" t="n">
        <v>-86.94521330000001</v>
      </c>
      <c r="K223" s="68" t="n">
        <v>135</v>
      </c>
      <c r="L223" s="68" t="n">
        <v>0</v>
      </c>
      <c r="M223" s="68" t="n">
        <v>-0.949999928</v>
      </c>
      <c r="N223" s="68" t="n">
        <v>2.3499999</v>
      </c>
      <c r="O223" s="68" t="n">
        <v>0.949999928</v>
      </c>
      <c r="P223" s="69">
        <f>COS(RADIANS(K223))*COS(RADIANS(L223))+SIN(RADIANS(K223))*SIN(RADIANS(J223))*SIN(RADIANS(L223))</f>
        <v/>
      </c>
      <c r="Q223" s="69">
        <f>-COS(RADIANS(K223))*SIN(RADIANS(L223))+SIN(RADIANS(K223))*SIN(RADIANS(J223))*COS(RADIANS(L223))</f>
        <v/>
      </c>
      <c r="R223" s="69">
        <f>SIN(RADIANS(K223))*COS(RADIANS(J223))</f>
        <v/>
      </c>
      <c r="S223" s="69">
        <f>COS(RADIANS(J223))*SIN(RADIANS(L223))</f>
        <v/>
      </c>
      <c r="T223" s="69">
        <f>COS(RADIANS(J223))*COS(RADIANS(L223))</f>
        <v/>
      </c>
      <c r="U223" s="69">
        <f>-SIN(RADIANS(J223))</f>
        <v/>
      </c>
      <c r="V223" s="69">
        <f>-SIN(RADIANS(K223))*COS(RADIANS(L223))+COS(RADIANS(K223))*SIN(RADIANS(J223))*SIN(RADIANS(L223))</f>
        <v/>
      </c>
      <c r="W223" s="69">
        <f>SIN(RADIANS(K223))*SIN(RADIANS(L223))+COS(RADIANS(K223))*SIN(RADIANS(J223))*COS(RADIANS(L223))</f>
        <v/>
      </c>
      <c r="X223" s="69">
        <f>COS(RADIANS(K223))*COS(RADIANS(J223))</f>
        <v/>
      </c>
      <c r="Y223" s="69">
        <f>P223*G223</f>
        <v/>
      </c>
      <c r="Z223" s="69">
        <f>Q223*H223</f>
        <v/>
      </c>
      <c r="AA223" s="69">
        <f>R223*I223</f>
        <v/>
      </c>
      <c r="AB223" s="69">
        <f>M223</f>
        <v/>
      </c>
      <c r="AC223" s="69">
        <f>S223*G223</f>
        <v/>
      </c>
      <c r="AD223" s="69">
        <f>T223*H223</f>
        <v/>
      </c>
      <c r="AE223" s="69">
        <f>U223*I223</f>
        <v/>
      </c>
      <c r="AF223" s="69">
        <f>N223</f>
        <v/>
      </c>
      <c r="AG223" s="69">
        <f>V223*G223</f>
        <v/>
      </c>
      <c r="AH223" s="69">
        <f>W223*H223</f>
        <v/>
      </c>
      <c r="AI223" s="69">
        <f>X223*I223</f>
        <v/>
      </c>
      <c r="AJ223" s="69">
        <f>O223</f>
        <v/>
      </c>
      <c r="AK223" s="70" t="n">
        <v>-0.098994948</v>
      </c>
      <c r="AL223" s="70" t="n">
        <v>-0.098854281</v>
      </c>
      <c r="AM223" s="70" t="n">
        <v>0.20000039</v>
      </c>
      <c r="AN223" s="70" t="n">
        <v>-0.949999928</v>
      </c>
      <c r="AO223" s="70" t="n">
        <v>0</v>
      </c>
      <c r="AP223" s="70" t="n">
        <v>0.00746071432</v>
      </c>
      <c r="AQ223" s="70" t="n">
        <v>5.30000067</v>
      </c>
      <c r="AR223" s="70" t="n">
        <v>2.3499999</v>
      </c>
      <c r="AS223" s="70" t="n">
        <v>-0.098994948</v>
      </c>
      <c r="AT223" s="70" t="n">
        <v>0.098854281</v>
      </c>
      <c r="AU223" s="70" t="n">
        <v>-0.20000039</v>
      </c>
      <c r="AV223" s="70" t="n">
        <v>0.949999928</v>
      </c>
      <c r="AW223" s="71">
        <f>MAX(ABS(Y223-AK223),ABS(Z223-AL223),ABS(AA223-AM223),ABS(AB223-AN223),ABS(AC223-AO223),ABS(AD223-AP223),ABS(AE223-AQ223),ABS(AF223-AR223),ABS(AG223-AS223),ABS(AH223-AT223),ABS(AI223-AU223),ABS(AJ223-AV223))</f>
        <v/>
      </c>
    </row>
    <row r="224">
      <c r="A224" s="67" t="inlineStr">
        <is>
          <t>M219</t>
        </is>
      </c>
      <c r="B224" s="52" t="inlineStr">
        <is>
          <t>ENV-95</t>
        </is>
      </c>
      <c r="C224" s="52" t="inlineStr">
        <is>
          <t>Environment</t>
        </is>
      </c>
      <c r="D224" s="52" t="inlineStr">
        <is>
          <t>Tower brace</t>
        </is>
      </c>
      <c r="E224" s="58" t="inlineStr">
        <is>
          <t>Cylinder</t>
        </is>
      </c>
      <c r="F224" s="52" t="inlineStr">
        <is>
          <t>ENV-90</t>
        </is>
      </c>
      <c r="G224" s="68" t="n">
        <v>0.07999999820000001</v>
      </c>
      <c r="H224" s="68" t="n">
        <v>0.07999999820000001</v>
      </c>
      <c r="I224" s="68" t="n">
        <v>3.41752267</v>
      </c>
      <c r="J224" s="68" t="n">
        <v>-55.0154686</v>
      </c>
      <c r="K224" s="68" t="n">
        <v>-176.90892</v>
      </c>
      <c r="L224" s="68" t="n">
        <v>0</v>
      </c>
      <c r="M224" s="68" t="n">
        <v>0.978301823</v>
      </c>
      <c r="N224" s="68" t="n">
        <v>1.60000002</v>
      </c>
      <c r="O224" s="68" t="n">
        <v>0.0528301597</v>
      </c>
      <c r="P224" s="69">
        <f>COS(RADIANS(K224))*COS(RADIANS(L224))+SIN(RADIANS(K224))*SIN(RADIANS(J224))*SIN(RADIANS(L224))</f>
        <v/>
      </c>
      <c r="Q224" s="69">
        <f>-COS(RADIANS(K224))*SIN(RADIANS(L224))+SIN(RADIANS(K224))*SIN(RADIANS(J224))*COS(RADIANS(L224))</f>
        <v/>
      </c>
      <c r="R224" s="69">
        <f>SIN(RADIANS(K224))*COS(RADIANS(J224))</f>
        <v/>
      </c>
      <c r="S224" s="69">
        <f>COS(RADIANS(J224))*SIN(RADIANS(L224))</f>
        <v/>
      </c>
      <c r="T224" s="69">
        <f>COS(RADIANS(J224))*COS(RADIANS(L224))</f>
        <v/>
      </c>
      <c r="U224" s="69">
        <f>-SIN(RADIANS(J224))</f>
        <v/>
      </c>
      <c r="V224" s="69">
        <f>-SIN(RADIANS(K224))*COS(RADIANS(L224))+COS(RADIANS(K224))*SIN(RADIANS(J224))*SIN(RADIANS(L224))</f>
        <v/>
      </c>
      <c r="W224" s="69">
        <f>SIN(RADIANS(K224))*SIN(RADIANS(L224))+COS(RADIANS(K224))*SIN(RADIANS(J224))*COS(RADIANS(L224))</f>
        <v/>
      </c>
      <c r="X224" s="69">
        <f>COS(RADIANS(K224))*COS(RADIANS(J224))</f>
        <v/>
      </c>
      <c r="Y224" s="69">
        <f>P224*G224</f>
        <v/>
      </c>
      <c r="Z224" s="69">
        <f>Q224*H224</f>
        <v/>
      </c>
      <c r="AA224" s="69">
        <f>R224*I224</f>
        <v/>
      </c>
      <c r="AB224" s="69">
        <f>M224</f>
        <v/>
      </c>
      <c r="AC224" s="69">
        <f>S224*G224</f>
        <v/>
      </c>
      <c r="AD224" s="69">
        <f>T224*H224</f>
        <v/>
      </c>
      <c r="AE224" s="69">
        <f>U224*I224</f>
        <v/>
      </c>
      <c r="AF224" s="69">
        <f>N224</f>
        <v/>
      </c>
      <c r="AG224" s="69">
        <f>V224*G224</f>
        <v/>
      </c>
      <c r="AH224" s="69">
        <f>W224*H224</f>
        <v/>
      </c>
      <c r="AI224" s="69">
        <f>X224*I224</f>
        <v/>
      </c>
      <c r="AJ224" s="69">
        <f>O224</f>
        <v/>
      </c>
      <c r="AK224" s="70" t="n">
        <v>-0.0798836052</v>
      </c>
      <c r="AL224" s="70" t="n">
        <v>0.00353438081</v>
      </c>
      <c r="AM224" s="70" t="n">
        <v>-0.105660334</v>
      </c>
      <c r="AN224" s="70" t="n">
        <v>0.978301823</v>
      </c>
      <c r="AO224" s="70" t="n">
        <v>0</v>
      </c>
      <c r="AP224" s="70" t="n">
        <v>0.0458684191</v>
      </c>
      <c r="AQ224" s="70" t="n">
        <v>2.79999971</v>
      </c>
      <c r="AR224" s="70" t="n">
        <v>1.60000002</v>
      </c>
      <c r="AS224" s="70" t="n">
        <v>0.00431386707</v>
      </c>
      <c r="AT224" s="70" t="n">
        <v>0.0654491857</v>
      </c>
      <c r="AU224" s="70" t="n">
        <v>-1.95660365</v>
      </c>
      <c r="AV224" s="70" t="n">
        <v>0.0528301597</v>
      </c>
      <c r="AW224" s="71">
        <f>MAX(ABS(Y224-AK224),ABS(Z224-AL224),ABS(AA224-AM224),ABS(AB224-AN224),ABS(AC224-AO224),ABS(AD224-AP224),ABS(AE224-AQ224),ABS(AF224-AR224),ABS(AG224-AS224),ABS(AH224-AT224),ABS(AI224-AU224),ABS(AJ224-AV224))</f>
        <v/>
      </c>
    </row>
    <row r="225">
      <c r="A225" s="67" t="inlineStr">
        <is>
          <t>M220</t>
        </is>
      </c>
      <c r="B225" s="52" t="inlineStr">
        <is>
          <t>ENV-96</t>
        </is>
      </c>
      <c r="C225" s="52" t="inlineStr">
        <is>
          <t>Environment</t>
        </is>
      </c>
      <c r="D225" s="52" t="inlineStr">
        <is>
          <t>Tower brace</t>
        </is>
      </c>
      <c r="E225" s="58" t="inlineStr">
        <is>
          <t>Cylinder</t>
        </is>
      </c>
      <c r="F225" s="52" t="inlineStr">
        <is>
          <t>ENV-90</t>
        </is>
      </c>
      <c r="G225" s="68" t="n">
        <v>0.07999999820000001</v>
      </c>
      <c r="H225" s="68" t="n">
        <v>0.07999999820000001</v>
      </c>
      <c r="I225" s="68" t="n">
        <v>3.41752267</v>
      </c>
      <c r="J225" s="68" t="n">
        <v>-55.0154686</v>
      </c>
      <c r="K225" s="68" t="n">
        <v>-86.9089127</v>
      </c>
      <c r="L225" s="68" t="n">
        <v>0</v>
      </c>
      <c r="M225" s="68" t="n">
        <v>0.0528301597</v>
      </c>
      <c r="N225" s="68" t="n">
        <v>1.60000002</v>
      </c>
      <c r="O225" s="68" t="n">
        <v>-0.978301823</v>
      </c>
      <c r="P225" s="69">
        <f>COS(RADIANS(K225))*COS(RADIANS(L225))+SIN(RADIANS(K225))*SIN(RADIANS(J225))*SIN(RADIANS(L225))</f>
        <v/>
      </c>
      <c r="Q225" s="69">
        <f>-COS(RADIANS(K225))*SIN(RADIANS(L225))+SIN(RADIANS(K225))*SIN(RADIANS(J225))*COS(RADIANS(L225))</f>
        <v/>
      </c>
      <c r="R225" s="69">
        <f>SIN(RADIANS(K225))*COS(RADIANS(J225))</f>
        <v/>
      </c>
      <c r="S225" s="69">
        <f>COS(RADIANS(J225))*SIN(RADIANS(L225))</f>
        <v/>
      </c>
      <c r="T225" s="69">
        <f>COS(RADIANS(J225))*COS(RADIANS(L225))</f>
        <v/>
      </c>
      <c r="U225" s="69">
        <f>-SIN(RADIANS(J225))</f>
        <v/>
      </c>
      <c r="V225" s="69">
        <f>-SIN(RADIANS(K225))*COS(RADIANS(L225))+COS(RADIANS(K225))*SIN(RADIANS(J225))*SIN(RADIANS(L225))</f>
        <v/>
      </c>
      <c r="W225" s="69">
        <f>SIN(RADIANS(K225))*SIN(RADIANS(L225))+COS(RADIANS(K225))*SIN(RADIANS(J225))*COS(RADIANS(L225))</f>
        <v/>
      </c>
      <c r="X225" s="69">
        <f>COS(RADIANS(K225))*COS(RADIANS(J225))</f>
        <v/>
      </c>
      <c r="Y225" s="69">
        <f>P225*G225</f>
        <v/>
      </c>
      <c r="Z225" s="69">
        <f>Q225*H225</f>
        <v/>
      </c>
      <c r="AA225" s="69">
        <f>R225*I225</f>
        <v/>
      </c>
      <c r="AB225" s="69">
        <f>M225</f>
        <v/>
      </c>
      <c r="AC225" s="69">
        <f>S225*G225</f>
        <v/>
      </c>
      <c r="AD225" s="69">
        <f>T225*H225</f>
        <v/>
      </c>
      <c r="AE225" s="69">
        <f>U225*I225</f>
        <v/>
      </c>
      <c r="AF225" s="69">
        <f>N225</f>
        <v/>
      </c>
      <c r="AG225" s="69">
        <f>V225*G225</f>
        <v/>
      </c>
      <c r="AH225" s="69">
        <f>W225*H225</f>
        <v/>
      </c>
      <c r="AI225" s="69">
        <f>X225*I225</f>
        <v/>
      </c>
      <c r="AJ225" s="69">
        <f>O225</f>
        <v/>
      </c>
      <c r="AK225" s="70" t="n">
        <v>0.0043138708</v>
      </c>
      <c r="AL225" s="70" t="n">
        <v>0.0654491857</v>
      </c>
      <c r="AM225" s="70" t="n">
        <v>-1.95660365</v>
      </c>
      <c r="AN225" s="70" t="n">
        <v>0.0528301597</v>
      </c>
      <c r="AO225" s="70" t="n">
        <v>0</v>
      </c>
      <c r="AP225" s="70" t="n">
        <v>0.0458684191</v>
      </c>
      <c r="AQ225" s="70" t="n">
        <v>2.79999971</v>
      </c>
      <c r="AR225" s="70" t="n">
        <v>1.60000002</v>
      </c>
      <c r="AS225" s="70" t="n">
        <v>0.0798836052</v>
      </c>
      <c r="AT225" s="70" t="n">
        <v>-0.00353438361</v>
      </c>
      <c r="AU225" s="70" t="n">
        <v>0.105660424</v>
      </c>
      <c r="AV225" s="70" t="n">
        <v>-0.978301823</v>
      </c>
      <c r="AW225" s="71">
        <f>MAX(ABS(Y225-AK225),ABS(Z225-AL225),ABS(AA225-AM225),ABS(AB225-AN225),ABS(AC225-AO225),ABS(AD225-AP225),ABS(AE225-AQ225),ABS(AF225-AR225),ABS(AG225-AS225),ABS(AH225-AT225),ABS(AI225-AU225),ABS(AJ225-AV225))</f>
        <v/>
      </c>
    </row>
    <row r="226">
      <c r="A226" s="67" t="inlineStr">
        <is>
          <t>M221</t>
        </is>
      </c>
      <c r="B226" s="52" t="inlineStr">
        <is>
          <t>ENV-97</t>
        </is>
      </c>
      <c r="C226" s="52" t="inlineStr">
        <is>
          <t>Environment</t>
        </is>
      </c>
      <c r="D226" s="52" t="inlineStr">
        <is>
          <t>Tower brace</t>
        </is>
      </c>
      <c r="E226" s="58" t="inlineStr">
        <is>
          <t>Cylinder</t>
        </is>
      </c>
      <c r="F226" s="52" t="inlineStr">
        <is>
          <t>ENV-90</t>
        </is>
      </c>
      <c r="G226" s="68" t="n">
        <v>0.07999999820000001</v>
      </c>
      <c r="H226" s="68" t="n">
        <v>0.07999999820000001</v>
      </c>
      <c r="I226" s="68" t="n">
        <v>3.41752267</v>
      </c>
      <c r="J226" s="68" t="n">
        <v>-55.0154686</v>
      </c>
      <c r="K226" s="68" t="n">
        <v>3.09107852</v>
      </c>
      <c r="L226" s="68" t="n">
        <v>0</v>
      </c>
      <c r="M226" s="68" t="n">
        <v>-0.978301823</v>
      </c>
      <c r="N226" s="68" t="n">
        <v>1.60000002</v>
      </c>
      <c r="O226" s="68" t="n">
        <v>-0.0528301597</v>
      </c>
      <c r="P226" s="69">
        <f>COS(RADIANS(K226))*COS(RADIANS(L226))+SIN(RADIANS(K226))*SIN(RADIANS(J226))*SIN(RADIANS(L226))</f>
        <v/>
      </c>
      <c r="Q226" s="69">
        <f>-COS(RADIANS(K226))*SIN(RADIANS(L226))+SIN(RADIANS(K226))*SIN(RADIANS(J226))*COS(RADIANS(L226))</f>
        <v/>
      </c>
      <c r="R226" s="69">
        <f>SIN(RADIANS(K226))*COS(RADIANS(J226))</f>
        <v/>
      </c>
      <c r="S226" s="69">
        <f>COS(RADIANS(J226))*SIN(RADIANS(L226))</f>
        <v/>
      </c>
      <c r="T226" s="69">
        <f>COS(RADIANS(J226))*COS(RADIANS(L226))</f>
        <v/>
      </c>
      <c r="U226" s="69">
        <f>-SIN(RADIANS(J226))</f>
        <v/>
      </c>
      <c r="V226" s="69">
        <f>-SIN(RADIANS(K226))*COS(RADIANS(L226))+COS(RADIANS(K226))*SIN(RADIANS(J226))*SIN(RADIANS(L226))</f>
        <v/>
      </c>
      <c r="W226" s="69">
        <f>SIN(RADIANS(K226))*SIN(RADIANS(L226))+COS(RADIANS(K226))*SIN(RADIANS(J226))*COS(RADIANS(L226))</f>
        <v/>
      </c>
      <c r="X226" s="69">
        <f>COS(RADIANS(K226))*COS(RADIANS(J226))</f>
        <v/>
      </c>
      <c r="Y226" s="69">
        <f>P226*G226</f>
        <v/>
      </c>
      <c r="Z226" s="69">
        <f>Q226*H226</f>
        <v/>
      </c>
      <c r="AA226" s="69">
        <f>R226*I226</f>
        <v/>
      </c>
      <c r="AB226" s="69">
        <f>M226</f>
        <v/>
      </c>
      <c r="AC226" s="69">
        <f>S226*G226</f>
        <v/>
      </c>
      <c r="AD226" s="69">
        <f>T226*H226</f>
        <v/>
      </c>
      <c r="AE226" s="69">
        <f>U226*I226</f>
        <v/>
      </c>
      <c r="AF226" s="69">
        <f>N226</f>
        <v/>
      </c>
      <c r="AG226" s="69">
        <f>V226*G226</f>
        <v/>
      </c>
      <c r="AH226" s="69">
        <f>W226*H226</f>
        <v/>
      </c>
      <c r="AI226" s="69">
        <f>X226*I226</f>
        <v/>
      </c>
      <c r="AJ226" s="69">
        <f>O226</f>
        <v/>
      </c>
      <c r="AK226" s="70" t="n">
        <v>0.0798836052</v>
      </c>
      <c r="AL226" s="70" t="n">
        <v>-0.00353438035</v>
      </c>
      <c r="AM226" s="70" t="n">
        <v>0.105660319</v>
      </c>
      <c r="AN226" s="70" t="n">
        <v>-0.978301823</v>
      </c>
      <c r="AO226" s="70" t="n">
        <v>0</v>
      </c>
      <c r="AP226" s="70" t="n">
        <v>0.0458684191</v>
      </c>
      <c r="AQ226" s="70" t="n">
        <v>2.79999971</v>
      </c>
      <c r="AR226" s="70" t="n">
        <v>1.60000002</v>
      </c>
      <c r="AS226" s="70" t="n">
        <v>-0.00431386661</v>
      </c>
      <c r="AT226" s="70" t="n">
        <v>-0.0654491857</v>
      </c>
      <c r="AU226" s="70" t="n">
        <v>1.95660365</v>
      </c>
      <c r="AV226" s="70" t="n">
        <v>-0.0528301597</v>
      </c>
      <c r="AW226" s="71">
        <f>MAX(ABS(Y226-AK226),ABS(Z226-AL226),ABS(AA226-AM226),ABS(AB226-AN226),ABS(AC226-AO226),ABS(AD226-AP226),ABS(AE226-AQ226),ABS(AF226-AR226),ABS(AG226-AS226),ABS(AH226-AT226),ABS(AI226-AU226),ABS(AJ226-AV226))</f>
        <v/>
      </c>
    </row>
    <row r="227">
      <c r="A227" s="67" t="inlineStr">
        <is>
          <t>M222</t>
        </is>
      </c>
      <c r="B227" s="52" t="inlineStr">
        <is>
          <t>ENV-98</t>
        </is>
      </c>
      <c r="C227" s="52" t="inlineStr">
        <is>
          <t>Environment</t>
        </is>
      </c>
      <c r="D227" s="52" t="inlineStr">
        <is>
          <t>Tower brace</t>
        </is>
      </c>
      <c r="E227" s="58" t="inlineStr">
        <is>
          <t>Cylinder</t>
        </is>
      </c>
      <c r="F227" s="52" t="inlineStr">
        <is>
          <t>ENV-90</t>
        </is>
      </c>
      <c r="G227" s="68" t="n">
        <v>0.07999999820000001</v>
      </c>
      <c r="H227" s="68" t="n">
        <v>0.07999999820000001</v>
      </c>
      <c r="I227" s="68" t="n">
        <v>3.41752267</v>
      </c>
      <c r="J227" s="68" t="n">
        <v>-55.0154686</v>
      </c>
      <c r="K227" s="68" t="n">
        <v>93.09107969999999</v>
      </c>
      <c r="L227" s="68" t="n">
        <v>0</v>
      </c>
      <c r="M227" s="68" t="n">
        <v>-0.0528301597</v>
      </c>
      <c r="N227" s="68" t="n">
        <v>1.60000002</v>
      </c>
      <c r="O227" s="68" t="n">
        <v>0.978301823</v>
      </c>
      <c r="P227" s="69">
        <f>COS(RADIANS(K227))*COS(RADIANS(L227))+SIN(RADIANS(K227))*SIN(RADIANS(J227))*SIN(RADIANS(L227))</f>
        <v/>
      </c>
      <c r="Q227" s="69">
        <f>-COS(RADIANS(K227))*SIN(RADIANS(L227))+SIN(RADIANS(K227))*SIN(RADIANS(J227))*COS(RADIANS(L227))</f>
        <v/>
      </c>
      <c r="R227" s="69">
        <f>SIN(RADIANS(K227))*COS(RADIANS(J227))</f>
        <v/>
      </c>
      <c r="S227" s="69">
        <f>COS(RADIANS(J227))*SIN(RADIANS(L227))</f>
        <v/>
      </c>
      <c r="T227" s="69">
        <f>COS(RADIANS(J227))*COS(RADIANS(L227))</f>
        <v/>
      </c>
      <c r="U227" s="69">
        <f>-SIN(RADIANS(J227))</f>
        <v/>
      </c>
      <c r="V227" s="69">
        <f>-SIN(RADIANS(K227))*COS(RADIANS(L227))+COS(RADIANS(K227))*SIN(RADIANS(J227))*SIN(RADIANS(L227))</f>
        <v/>
      </c>
      <c r="W227" s="69">
        <f>SIN(RADIANS(K227))*SIN(RADIANS(L227))+COS(RADIANS(K227))*SIN(RADIANS(J227))*COS(RADIANS(L227))</f>
        <v/>
      </c>
      <c r="X227" s="69">
        <f>COS(RADIANS(K227))*COS(RADIANS(J227))</f>
        <v/>
      </c>
      <c r="Y227" s="69">
        <f>P227*G227</f>
        <v/>
      </c>
      <c r="Z227" s="69">
        <f>Q227*H227</f>
        <v/>
      </c>
      <c r="AA227" s="69">
        <f>R227*I227</f>
        <v/>
      </c>
      <c r="AB227" s="69">
        <f>M227</f>
        <v/>
      </c>
      <c r="AC227" s="69">
        <f>S227*G227</f>
        <v/>
      </c>
      <c r="AD227" s="69">
        <f>T227*H227</f>
        <v/>
      </c>
      <c r="AE227" s="69">
        <f>U227*I227</f>
        <v/>
      </c>
      <c r="AF227" s="69">
        <f>N227</f>
        <v/>
      </c>
      <c r="AG227" s="69">
        <f>V227*G227</f>
        <v/>
      </c>
      <c r="AH227" s="69">
        <f>W227*H227</f>
        <v/>
      </c>
      <c r="AI227" s="69">
        <f>X227*I227</f>
        <v/>
      </c>
      <c r="AJ227" s="69">
        <f>O227</f>
        <v/>
      </c>
      <c r="AK227" s="70" t="n">
        <v>-0.004313868</v>
      </c>
      <c r="AL227" s="70" t="n">
        <v>-0.0654491857</v>
      </c>
      <c r="AM227" s="70" t="n">
        <v>1.95660365</v>
      </c>
      <c r="AN227" s="70" t="n">
        <v>-0.0528301597</v>
      </c>
      <c r="AO227" s="70" t="n">
        <v>0</v>
      </c>
      <c r="AP227" s="70" t="n">
        <v>0.0458684191</v>
      </c>
      <c r="AQ227" s="70" t="n">
        <v>2.79999971</v>
      </c>
      <c r="AR227" s="70" t="n">
        <v>1.60000002</v>
      </c>
      <c r="AS227" s="70" t="n">
        <v>-0.0798836052</v>
      </c>
      <c r="AT227" s="70" t="n">
        <v>0.00353438198</v>
      </c>
      <c r="AU227" s="70" t="n">
        <v>-0.105660364</v>
      </c>
      <c r="AV227" s="70" t="n">
        <v>0.978301823</v>
      </c>
      <c r="AW227" s="71">
        <f>MAX(ABS(Y227-AK227),ABS(Z227-AL227),ABS(AA227-AM227),ABS(AB227-AN227),ABS(AC227-AO227),ABS(AD227-AP227),ABS(AE227-AQ227),ABS(AF227-AR227),ABS(AG227-AS227),ABS(AH227-AT227),ABS(AI227-AU227),ABS(AJ227-AV227))</f>
        <v/>
      </c>
    </row>
    <row r="228">
      <c r="A228" s="67" t="inlineStr">
        <is>
          <t>M223</t>
        </is>
      </c>
      <c r="B228" s="52" t="inlineStr">
        <is>
          <t>ENV-99</t>
        </is>
      </c>
      <c r="C228" s="52" t="inlineStr">
        <is>
          <t>Environment</t>
        </is>
      </c>
      <c r="D228" s="52" t="inlineStr">
        <is>
          <t>Platform</t>
        </is>
      </c>
      <c r="E228" s="63" t="inlineStr">
        <is>
          <t>Cube</t>
        </is>
      </c>
      <c r="F228" s="52" t="inlineStr">
        <is>
          <t>ENV-90</t>
        </is>
      </c>
      <c r="G228" s="68" t="n">
        <v>2.4000001</v>
      </c>
      <c r="H228" s="68" t="n">
        <v>0.119999997</v>
      </c>
      <c r="I228" s="68" t="n">
        <v>2.4000001</v>
      </c>
      <c r="J228" s="68" t="n">
        <v>0</v>
      </c>
      <c r="K228" s="68" t="n">
        <v>0</v>
      </c>
      <c r="L228" s="68" t="n">
        <v>0</v>
      </c>
      <c r="M228" s="68" t="n">
        <v>0</v>
      </c>
      <c r="N228" s="68" t="n">
        <v>3.0999999</v>
      </c>
      <c r="O228" s="68" t="n">
        <v>0</v>
      </c>
      <c r="P228" s="69">
        <f>COS(RADIANS(K228))*COS(RADIANS(L228))+SIN(RADIANS(K228))*SIN(RADIANS(J228))*SIN(RADIANS(L228))</f>
        <v/>
      </c>
      <c r="Q228" s="69">
        <f>-COS(RADIANS(K228))*SIN(RADIANS(L228))+SIN(RADIANS(K228))*SIN(RADIANS(J228))*COS(RADIANS(L228))</f>
        <v/>
      </c>
      <c r="R228" s="69">
        <f>SIN(RADIANS(K228))*COS(RADIANS(J228))</f>
        <v/>
      </c>
      <c r="S228" s="69">
        <f>COS(RADIANS(J228))*SIN(RADIANS(L228))</f>
        <v/>
      </c>
      <c r="T228" s="69">
        <f>COS(RADIANS(J228))*COS(RADIANS(L228))</f>
        <v/>
      </c>
      <c r="U228" s="69">
        <f>-SIN(RADIANS(J228))</f>
        <v/>
      </c>
      <c r="V228" s="69">
        <f>-SIN(RADIANS(K228))*COS(RADIANS(L228))+COS(RADIANS(K228))*SIN(RADIANS(J228))*SIN(RADIANS(L228))</f>
        <v/>
      </c>
      <c r="W228" s="69">
        <f>SIN(RADIANS(K228))*SIN(RADIANS(L228))+COS(RADIANS(K228))*SIN(RADIANS(J228))*COS(RADIANS(L228))</f>
        <v/>
      </c>
      <c r="X228" s="69">
        <f>COS(RADIANS(K228))*COS(RADIANS(J228))</f>
        <v/>
      </c>
      <c r="Y228" s="69">
        <f>P228*G228</f>
        <v/>
      </c>
      <c r="Z228" s="69">
        <f>Q228*H228</f>
        <v/>
      </c>
      <c r="AA228" s="69">
        <f>R228*I228</f>
        <v/>
      </c>
      <c r="AB228" s="69">
        <f>M228</f>
        <v/>
      </c>
      <c r="AC228" s="69">
        <f>S228*G228</f>
        <v/>
      </c>
      <c r="AD228" s="69">
        <f>T228*H228</f>
        <v/>
      </c>
      <c r="AE228" s="69">
        <f>U228*I228</f>
        <v/>
      </c>
      <c r="AF228" s="69">
        <f>N228</f>
        <v/>
      </c>
      <c r="AG228" s="69">
        <f>V228*G228</f>
        <v/>
      </c>
      <c r="AH228" s="69">
        <f>W228*H228</f>
        <v/>
      </c>
      <c r="AI228" s="69">
        <f>X228*I228</f>
        <v/>
      </c>
      <c r="AJ228" s="69">
        <f>O228</f>
        <v/>
      </c>
      <c r="AK228" s="70" t="n">
        <v>2.4000001</v>
      </c>
      <c r="AL228" s="70" t="n">
        <v>0</v>
      </c>
      <c r="AM228" s="70" t="n">
        <v>0</v>
      </c>
      <c r="AN228" s="70" t="n">
        <v>0</v>
      </c>
      <c r="AO228" s="70" t="n">
        <v>0</v>
      </c>
      <c r="AP228" s="70" t="n">
        <v>0.119999997</v>
      </c>
      <c r="AQ228" s="70" t="n">
        <v>0</v>
      </c>
      <c r="AR228" s="70" t="n">
        <v>3.0999999</v>
      </c>
      <c r="AS228" s="70" t="n">
        <v>0</v>
      </c>
      <c r="AT228" s="70" t="n">
        <v>0</v>
      </c>
      <c r="AU228" s="70" t="n">
        <v>2.4000001</v>
      </c>
      <c r="AV228" s="70" t="n">
        <v>0</v>
      </c>
      <c r="AW228" s="71">
        <f>MAX(ABS(Y228-AK228),ABS(Z228-AL228),ABS(AA228-AM228),ABS(AB228-AN228),ABS(AC228-AO228),ABS(AD228-AP228),ABS(AE228-AQ228),ABS(AF228-AR228),ABS(AG228-AS228),ABS(AH228-AT228),ABS(AI228-AU228),ABS(AJ228-AV228))</f>
        <v/>
      </c>
    </row>
    <row r="229">
      <c r="A229" s="67" t="inlineStr">
        <is>
          <t>M224</t>
        </is>
      </c>
      <c r="B229" s="52" t="inlineStr">
        <is>
          <t>ENV-100</t>
        </is>
      </c>
      <c r="C229" s="52" t="inlineStr">
        <is>
          <t>Environment</t>
        </is>
      </c>
      <c r="D229" s="52" t="inlineStr">
        <is>
          <t>Parapet front</t>
        </is>
      </c>
      <c r="E229" s="63" t="inlineStr">
        <is>
          <t>Cube</t>
        </is>
      </c>
      <c r="F229" s="52" t="inlineStr">
        <is>
          <t>ENV-90</t>
        </is>
      </c>
      <c r="G229" s="68" t="n">
        <v>2.29999995</v>
      </c>
      <c r="H229" s="68" t="n">
        <v>0.899999976</v>
      </c>
      <c r="I229" s="68" t="n">
        <v>0.0599999987</v>
      </c>
      <c r="J229" s="68" t="n">
        <v>0</v>
      </c>
      <c r="K229" s="68" t="n">
        <v>0</v>
      </c>
      <c r="L229" s="68" t="n">
        <v>0</v>
      </c>
      <c r="M229" s="68" t="n">
        <v>0</v>
      </c>
      <c r="N229" s="68" t="n">
        <v>3.6099999</v>
      </c>
      <c r="O229" s="68" t="n">
        <v>-1.12</v>
      </c>
      <c r="P229" s="69">
        <f>COS(RADIANS(K229))*COS(RADIANS(L229))+SIN(RADIANS(K229))*SIN(RADIANS(J229))*SIN(RADIANS(L229))</f>
        <v/>
      </c>
      <c r="Q229" s="69">
        <f>-COS(RADIANS(K229))*SIN(RADIANS(L229))+SIN(RADIANS(K229))*SIN(RADIANS(J229))*COS(RADIANS(L229))</f>
        <v/>
      </c>
      <c r="R229" s="69">
        <f>SIN(RADIANS(K229))*COS(RADIANS(J229))</f>
        <v/>
      </c>
      <c r="S229" s="69">
        <f>COS(RADIANS(J229))*SIN(RADIANS(L229))</f>
        <v/>
      </c>
      <c r="T229" s="69">
        <f>COS(RADIANS(J229))*COS(RADIANS(L229))</f>
        <v/>
      </c>
      <c r="U229" s="69">
        <f>-SIN(RADIANS(J229))</f>
        <v/>
      </c>
      <c r="V229" s="69">
        <f>-SIN(RADIANS(K229))*COS(RADIANS(L229))+COS(RADIANS(K229))*SIN(RADIANS(J229))*SIN(RADIANS(L229))</f>
        <v/>
      </c>
      <c r="W229" s="69">
        <f>SIN(RADIANS(K229))*SIN(RADIANS(L229))+COS(RADIANS(K229))*SIN(RADIANS(J229))*COS(RADIANS(L229))</f>
        <v/>
      </c>
      <c r="X229" s="69">
        <f>COS(RADIANS(K229))*COS(RADIANS(J229))</f>
        <v/>
      </c>
      <c r="Y229" s="69">
        <f>P229*G229</f>
        <v/>
      </c>
      <c r="Z229" s="69">
        <f>Q229*H229</f>
        <v/>
      </c>
      <c r="AA229" s="69">
        <f>R229*I229</f>
        <v/>
      </c>
      <c r="AB229" s="69">
        <f>M229</f>
        <v/>
      </c>
      <c r="AC229" s="69">
        <f>S229*G229</f>
        <v/>
      </c>
      <c r="AD229" s="69">
        <f>T229*H229</f>
        <v/>
      </c>
      <c r="AE229" s="69">
        <f>U229*I229</f>
        <v/>
      </c>
      <c r="AF229" s="69">
        <f>N229</f>
        <v/>
      </c>
      <c r="AG229" s="69">
        <f>V229*G229</f>
        <v/>
      </c>
      <c r="AH229" s="69">
        <f>W229*H229</f>
        <v/>
      </c>
      <c r="AI229" s="69">
        <f>X229*I229</f>
        <v/>
      </c>
      <c r="AJ229" s="69">
        <f>O229</f>
        <v/>
      </c>
      <c r="AK229" s="70" t="n">
        <v>2.29999995</v>
      </c>
      <c r="AL229" s="70" t="n">
        <v>0</v>
      </c>
      <c r="AM229" s="70" t="n">
        <v>0</v>
      </c>
      <c r="AN229" s="70" t="n">
        <v>0</v>
      </c>
      <c r="AO229" s="70" t="n">
        <v>0</v>
      </c>
      <c r="AP229" s="70" t="n">
        <v>0.899999976</v>
      </c>
      <c r="AQ229" s="70" t="n">
        <v>0</v>
      </c>
      <c r="AR229" s="70" t="n">
        <v>3.6099999</v>
      </c>
      <c r="AS229" s="70" t="n">
        <v>0</v>
      </c>
      <c r="AT229" s="70" t="n">
        <v>0</v>
      </c>
      <c r="AU229" s="70" t="n">
        <v>0.0599999987</v>
      </c>
      <c r="AV229" s="70" t="n">
        <v>-1.12</v>
      </c>
      <c r="AW229" s="71">
        <f>MAX(ABS(Y229-AK229),ABS(Z229-AL229),ABS(AA229-AM229),ABS(AB229-AN229),ABS(AC229-AO229),ABS(AD229-AP229),ABS(AE229-AQ229),ABS(AF229-AR229),ABS(AG229-AS229),ABS(AH229-AT229),ABS(AI229-AU229),ABS(AJ229-AV229))</f>
        <v/>
      </c>
    </row>
    <row r="230">
      <c r="A230" s="67" t="inlineStr">
        <is>
          <t>M225</t>
        </is>
      </c>
      <c r="B230" s="52" t="inlineStr">
        <is>
          <t>ENV-101</t>
        </is>
      </c>
      <c r="C230" s="52" t="inlineStr">
        <is>
          <t>Environment</t>
        </is>
      </c>
      <c r="D230" s="52" t="inlineStr">
        <is>
          <t>Parapet side</t>
        </is>
      </c>
      <c r="E230" s="63" t="inlineStr">
        <is>
          <t>Cube</t>
        </is>
      </c>
      <c r="F230" s="52" t="inlineStr">
        <is>
          <t>ENV-90</t>
        </is>
      </c>
      <c r="G230" s="68" t="n">
        <v>0.0599999987</v>
      </c>
      <c r="H230" s="68" t="n">
        <v>0.899999976</v>
      </c>
      <c r="I230" s="68" t="n">
        <v>2.29999995</v>
      </c>
      <c r="J230" s="68" t="n">
        <v>0</v>
      </c>
      <c r="K230" s="68" t="n">
        <v>0</v>
      </c>
      <c r="L230" s="68" t="n">
        <v>0</v>
      </c>
      <c r="M230" s="68" t="n">
        <v>1.12</v>
      </c>
      <c r="N230" s="68" t="n">
        <v>3.6099999</v>
      </c>
      <c r="O230" s="68" t="n">
        <v>0</v>
      </c>
      <c r="P230" s="69">
        <f>COS(RADIANS(K230))*COS(RADIANS(L230))+SIN(RADIANS(K230))*SIN(RADIANS(J230))*SIN(RADIANS(L230))</f>
        <v/>
      </c>
      <c r="Q230" s="69">
        <f>-COS(RADIANS(K230))*SIN(RADIANS(L230))+SIN(RADIANS(K230))*SIN(RADIANS(J230))*COS(RADIANS(L230))</f>
        <v/>
      </c>
      <c r="R230" s="69">
        <f>SIN(RADIANS(K230))*COS(RADIANS(J230))</f>
        <v/>
      </c>
      <c r="S230" s="69">
        <f>COS(RADIANS(J230))*SIN(RADIANS(L230))</f>
        <v/>
      </c>
      <c r="T230" s="69">
        <f>COS(RADIANS(J230))*COS(RADIANS(L230))</f>
        <v/>
      </c>
      <c r="U230" s="69">
        <f>-SIN(RADIANS(J230))</f>
        <v/>
      </c>
      <c r="V230" s="69">
        <f>-SIN(RADIANS(K230))*COS(RADIANS(L230))+COS(RADIANS(K230))*SIN(RADIANS(J230))*SIN(RADIANS(L230))</f>
        <v/>
      </c>
      <c r="W230" s="69">
        <f>SIN(RADIANS(K230))*SIN(RADIANS(L230))+COS(RADIANS(K230))*SIN(RADIANS(J230))*COS(RADIANS(L230))</f>
        <v/>
      </c>
      <c r="X230" s="69">
        <f>COS(RADIANS(K230))*COS(RADIANS(J230))</f>
        <v/>
      </c>
      <c r="Y230" s="69">
        <f>P230*G230</f>
        <v/>
      </c>
      <c r="Z230" s="69">
        <f>Q230*H230</f>
        <v/>
      </c>
      <c r="AA230" s="69">
        <f>R230*I230</f>
        <v/>
      </c>
      <c r="AB230" s="69">
        <f>M230</f>
        <v/>
      </c>
      <c r="AC230" s="69">
        <f>S230*G230</f>
        <v/>
      </c>
      <c r="AD230" s="69">
        <f>T230*H230</f>
        <v/>
      </c>
      <c r="AE230" s="69">
        <f>U230*I230</f>
        <v/>
      </c>
      <c r="AF230" s="69">
        <f>N230</f>
        <v/>
      </c>
      <c r="AG230" s="69">
        <f>V230*G230</f>
        <v/>
      </c>
      <c r="AH230" s="69">
        <f>W230*H230</f>
        <v/>
      </c>
      <c r="AI230" s="69">
        <f>X230*I230</f>
        <v/>
      </c>
      <c r="AJ230" s="69">
        <f>O230</f>
        <v/>
      </c>
      <c r="AK230" s="70" t="n">
        <v>0.0599999987</v>
      </c>
      <c r="AL230" s="70" t="n">
        <v>0</v>
      </c>
      <c r="AM230" s="70" t="n">
        <v>0</v>
      </c>
      <c r="AN230" s="70" t="n">
        <v>1.12</v>
      </c>
      <c r="AO230" s="70" t="n">
        <v>0</v>
      </c>
      <c r="AP230" s="70" t="n">
        <v>0.899999976</v>
      </c>
      <c r="AQ230" s="70" t="n">
        <v>0</v>
      </c>
      <c r="AR230" s="70" t="n">
        <v>3.6099999</v>
      </c>
      <c r="AS230" s="70" t="n">
        <v>0</v>
      </c>
      <c r="AT230" s="70" t="n">
        <v>0</v>
      </c>
      <c r="AU230" s="70" t="n">
        <v>2.29999995</v>
      </c>
      <c r="AV230" s="70" t="n">
        <v>0</v>
      </c>
      <c r="AW230" s="71">
        <f>MAX(ABS(Y230-AK230),ABS(Z230-AL230),ABS(AA230-AM230),ABS(AB230-AN230),ABS(AC230-AO230),ABS(AD230-AP230),ABS(AE230-AQ230),ABS(AF230-AR230),ABS(AG230-AS230),ABS(AH230-AT230),ABS(AI230-AU230),ABS(AJ230-AV230))</f>
        <v/>
      </c>
    </row>
    <row r="231">
      <c r="A231" s="67" t="inlineStr">
        <is>
          <t>M226</t>
        </is>
      </c>
      <c r="B231" s="52" t="inlineStr">
        <is>
          <t>ENV-102</t>
        </is>
      </c>
      <c r="C231" s="52" t="inlineStr">
        <is>
          <t>Environment</t>
        </is>
      </c>
      <c r="D231" s="52" t="inlineStr">
        <is>
          <t>Parapet side</t>
        </is>
      </c>
      <c r="E231" s="63" t="inlineStr">
        <is>
          <t>Cube</t>
        </is>
      </c>
      <c r="F231" s="52" t="inlineStr">
        <is>
          <t>ENV-90</t>
        </is>
      </c>
      <c r="G231" s="68" t="n">
        <v>0.0599999987</v>
      </c>
      <c r="H231" s="68" t="n">
        <v>0.899999976</v>
      </c>
      <c r="I231" s="68" t="n">
        <v>2.29999995</v>
      </c>
      <c r="J231" s="68" t="n">
        <v>0</v>
      </c>
      <c r="K231" s="68" t="n">
        <v>0</v>
      </c>
      <c r="L231" s="68" t="n">
        <v>0</v>
      </c>
      <c r="M231" s="68" t="n">
        <v>-1.12</v>
      </c>
      <c r="N231" s="68" t="n">
        <v>3.6099999</v>
      </c>
      <c r="O231" s="68" t="n">
        <v>0</v>
      </c>
      <c r="P231" s="69">
        <f>COS(RADIANS(K231))*COS(RADIANS(L231))+SIN(RADIANS(K231))*SIN(RADIANS(J231))*SIN(RADIANS(L231))</f>
        <v/>
      </c>
      <c r="Q231" s="69">
        <f>-COS(RADIANS(K231))*SIN(RADIANS(L231))+SIN(RADIANS(K231))*SIN(RADIANS(J231))*COS(RADIANS(L231))</f>
        <v/>
      </c>
      <c r="R231" s="69">
        <f>SIN(RADIANS(K231))*COS(RADIANS(J231))</f>
        <v/>
      </c>
      <c r="S231" s="69">
        <f>COS(RADIANS(J231))*SIN(RADIANS(L231))</f>
        <v/>
      </c>
      <c r="T231" s="69">
        <f>COS(RADIANS(J231))*COS(RADIANS(L231))</f>
        <v/>
      </c>
      <c r="U231" s="69">
        <f>-SIN(RADIANS(J231))</f>
        <v/>
      </c>
      <c r="V231" s="69">
        <f>-SIN(RADIANS(K231))*COS(RADIANS(L231))+COS(RADIANS(K231))*SIN(RADIANS(J231))*SIN(RADIANS(L231))</f>
        <v/>
      </c>
      <c r="W231" s="69">
        <f>SIN(RADIANS(K231))*SIN(RADIANS(L231))+COS(RADIANS(K231))*SIN(RADIANS(J231))*COS(RADIANS(L231))</f>
        <v/>
      </c>
      <c r="X231" s="69">
        <f>COS(RADIANS(K231))*COS(RADIANS(J231))</f>
        <v/>
      </c>
      <c r="Y231" s="69">
        <f>P231*G231</f>
        <v/>
      </c>
      <c r="Z231" s="69">
        <f>Q231*H231</f>
        <v/>
      </c>
      <c r="AA231" s="69">
        <f>R231*I231</f>
        <v/>
      </c>
      <c r="AB231" s="69">
        <f>M231</f>
        <v/>
      </c>
      <c r="AC231" s="69">
        <f>S231*G231</f>
        <v/>
      </c>
      <c r="AD231" s="69">
        <f>T231*H231</f>
        <v/>
      </c>
      <c r="AE231" s="69">
        <f>U231*I231</f>
        <v/>
      </c>
      <c r="AF231" s="69">
        <f>N231</f>
        <v/>
      </c>
      <c r="AG231" s="69">
        <f>V231*G231</f>
        <v/>
      </c>
      <c r="AH231" s="69">
        <f>W231*H231</f>
        <v/>
      </c>
      <c r="AI231" s="69">
        <f>X231*I231</f>
        <v/>
      </c>
      <c r="AJ231" s="69">
        <f>O231</f>
        <v/>
      </c>
      <c r="AK231" s="70" t="n">
        <v>0.0599999987</v>
      </c>
      <c r="AL231" s="70" t="n">
        <v>0</v>
      </c>
      <c r="AM231" s="70" t="n">
        <v>0</v>
      </c>
      <c r="AN231" s="70" t="n">
        <v>-1.12</v>
      </c>
      <c r="AO231" s="70" t="n">
        <v>0</v>
      </c>
      <c r="AP231" s="70" t="n">
        <v>0.899999976</v>
      </c>
      <c r="AQ231" s="70" t="n">
        <v>0</v>
      </c>
      <c r="AR231" s="70" t="n">
        <v>3.6099999</v>
      </c>
      <c r="AS231" s="70" t="n">
        <v>0</v>
      </c>
      <c r="AT231" s="70" t="n">
        <v>0</v>
      </c>
      <c r="AU231" s="70" t="n">
        <v>2.29999995</v>
      </c>
      <c r="AV231" s="70" t="n">
        <v>0</v>
      </c>
      <c r="AW231" s="71">
        <f>MAX(ABS(Y231-AK231),ABS(Z231-AL231),ABS(AA231-AM231),ABS(AB231-AN231),ABS(AC231-AO231),ABS(AD231-AP231),ABS(AE231-AQ231),ABS(AF231-AR231),ABS(AG231-AS231),ABS(AH231-AT231),ABS(AI231-AU231),ABS(AJ231-AV231))</f>
        <v/>
      </c>
    </row>
    <row r="232">
      <c r="A232" s="67" t="inlineStr">
        <is>
          <t>M227</t>
        </is>
      </c>
      <c r="B232" s="52" t="inlineStr">
        <is>
          <t>ENV-103</t>
        </is>
      </c>
      <c r="C232" s="52" t="inlineStr">
        <is>
          <t>Environment</t>
        </is>
      </c>
      <c r="D232" s="52" t="inlineStr">
        <is>
          <t>Hand rail</t>
        </is>
      </c>
      <c r="E232" s="58" t="inlineStr">
        <is>
          <t>Cylinder</t>
        </is>
      </c>
      <c r="F232" s="52" t="inlineStr">
        <is>
          <t>ENV-90</t>
        </is>
      </c>
      <c r="G232" s="68" t="n">
        <v>0.0500000007</v>
      </c>
      <c r="H232" s="68" t="n">
        <v>0.0500000007</v>
      </c>
      <c r="I232" s="68" t="n">
        <v>2.20000005</v>
      </c>
      <c r="J232" s="68" t="n">
        <v>0</v>
      </c>
      <c r="K232" s="68" t="n">
        <v>90</v>
      </c>
      <c r="L232" s="68" t="n">
        <v>0</v>
      </c>
      <c r="M232" s="68" t="n">
        <v>0</v>
      </c>
      <c r="N232" s="68" t="n">
        <v>4</v>
      </c>
      <c r="O232" s="68" t="n">
        <v>1.12</v>
      </c>
      <c r="P232" s="69">
        <f>COS(RADIANS(K232))*COS(RADIANS(L232))+SIN(RADIANS(K232))*SIN(RADIANS(J232))*SIN(RADIANS(L232))</f>
        <v/>
      </c>
      <c r="Q232" s="69">
        <f>-COS(RADIANS(K232))*SIN(RADIANS(L232))+SIN(RADIANS(K232))*SIN(RADIANS(J232))*COS(RADIANS(L232))</f>
        <v/>
      </c>
      <c r="R232" s="69">
        <f>SIN(RADIANS(K232))*COS(RADIANS(J232))</f>
        <v/>
      </c>
      <c r="S232" s="69">
        <f>COS(RADIANS(J232))*SIN(RADIANS(L232))</f>
        <v/>
      </c>
      <c r="T232" s="69">
        <f>COS(RADIANS(J232))*COS(RADIANS(L232))</f>
        <v/>
      </c>
      <c r="U232" s="69">
        <f>-SIN(RADIANS(J232))</f>
        <v/>
      </c>
      <c r="V232" s="69">
        <f>-SIN(RADIANS(K232))*COS(RADIANS(L232))+COS(RADIANS(K232))*SIN(RADIANS(J232))*SIN(RADIANS(L232))</f>
        <v/>
      </c>
      <c r="W232" s="69">
        <f>SIN(RADIANS(K232))*SIN(RADIANS(L232))+COS(RADIANS(K232))*SIN(RADIANS(J232))*COS(RADIANS(L232))</f>
        <v/>
      </c>
      <c r="X232" s="69">
        <f>COS(RADIANS(K232))*COS(RADIANS(J232))</f>
        <v/>
      </c>
      <c r="Y232" s="69">
        <f>P232*G232</f>
        <v/>
      </c>
      <c r="Z232" s="69">
        <f>Q232*H232</f>
        <v/>
      </c>
      <c r="AA232" s="69">
        <f>R232*I232</f>
        <v/>
      </c>
      <c r="AB232" s="69">
        <f>M232</f>
        <v/>
      </c>
      <c r="AC232" s="69">
        <f>S232*G232</f>
        <v/>
      </c>
      <c r="AD232" s="69">
        <f>T232*H232</f>
        <v/>
      </c>
      <c r="AE232" s="69">
        <f>U232*I232</f>
        <v/>
      </c>
      <c r="AF232" s="69">
        <f>N232</f>
        <v/>
      </c>
      <c r="AG232" s="69">
        <f>V232*G232</f>
        <v/>
      </c>
      <c r="AH232" s="69">
        <f>W232*H232</f>
        <v/>
      </c>
      <c r="AI232" s="69">
        <f>X232*I232</f>
        <v/>
      </c>
      <c r="AJ232" s="69">
        <f>O232</f>
        <v/>
      </c>
      <c r="AK232" s="70" t="n">
        <v>-2.1855695e-09</v>
      </c>
      <c r="AL232" s="70" t="n">
        <v>0</v>
      </c>
      <c r="AM232" s="70" t="n">
        <v>2.20000005</v>
      </c>
      <c r="AN232" s="70" t="n">
        <v>0</v>
      </c>
      <c r="AO232" s="70" t="n">
        <v>0</v>
      </c>
      <c r="AP232" s="70" t="n">
        <v>0.0500000007</v>
      </c>
      <c r="AQ232" s="70" t="n">
        <v>0</v>
      </c>
      <c r="AR232" s="70" t="n">
        <v>4</v>
      </c>
      <c r="AS232" s="70" t="n">
        <v>-0.0500000007</v>
      </c>
      <c r="AT232" s="70" t="n">
        <v>0</v>
      </c>
      <c r="AU232" s="70" t="n">
        <v>-9.61650528e-08</v>
      </c>
      <c r="AV232" s="70" t="n">
        <v>1.12</v>
      </c>
      <c r="AW232" s="71">
        <f>MAX(ABS(Y232-AK232),ABS(Z232-AL232),ABS(AA232-AM232),ABS(AB232-AN232),ABS(AC232-AO232),ABS(AD232-AP232),ABS(AE232-AQ232),ABS(AF232-AR232),ABS(AG232-AS232),ABS(AH232-AT232),ABS(AI232-AU232),ABS(AJ232-AV232))</f>
        <v/>
      </c>
    </row>
    <row r="233">
      <c r="A233" s="67" t="inlineStr">
        <is>
          <t>M228</t>
        </is>
      </c>
      <c r="B233" s="52" t="inlineStr">
        <is>
          <t>ENV-104</t>
        </is>
      </c>
      <c r="C233" s="52" t="inlineStr">
        <is>
          <t>Environment</t>
        </is>
      </c>
      <c r="D233" s="52" t="inlineStr">
        <is>
          <t>Roof slab</t>
        </is>
      </c>
      <c r="E233" s="63" t="inlineStr">
        <is>
          <t>Cube</t>
        </is>
      </c>
      <c r="F233" s="52" t="inlineStr">
        <is>
          <t>ENV-90</t>
        </is>
      </c>
      <c r="G233" s="68" t="n">
        <v>2.5</v>
      </c>
      <c r="H233" s="68" t="n">
        <v>0.07999999820000001</v>
      </c>
      <c r="I233" s="68" t="n">
        <v>2.5</v>
      </c>
      <c r="J233" s="68" t="n">
        <v>0</v>
      </c>
      <c r="K233" s="68" t="n">
        <v>0</v>
      </c>
      <c r="L233" s="68" t="n">
        <v>0</v>
      </c>
      <c r="M233" s="68" t="n">
        <v>0</v>
      </c>
      <c r="N233" s="68" t="n">
        <v>5.01999998</v>
      </c>
      <c r="O233" s="68" t="n">
        <v>0</v>
      </c>
      <c r="P233" s="69">
        <f>COS(RADIANS(K233))*COS(RADIANS(L233))+SIN(RADIANS(K233))*SIN(RADIANS(J233))*SIN(RADIANS(L233))</f>
        <v/>
      </c>
      <c r="Q233" s="69">
        <f>-COS(RADIANS(K233))*SIN(RADIANS(L233))+SIN(RADIANS(K233))*SIN(RADIANS(J233))*COS(RADIANS(L233))</f>
        <v/>
      </c>
      <c r="R233" s="69">
        <f>SIN(RADIANS(K233))*COS(RADIANS(J233))</f>
        <v/>
      </c>
      <c r="S233" s="69">
        <f>COS(RADIANS(J233))*SIN(RADIANS(L233))</f>
        <v/>
      </c>
      <c r="T233" s="69">
        <f>COS(RADIANS(J233))*COS(RADIANS(L233))</f>
        <v/>
      </c>
      <c r="U233" s="69">
        <f>-SIN(RADIANS(J233))</f>
        <v/>
      </c>
      <c r="V233" s="69">
        <f>-SIN(RADIANS(K233))*COS(RADIANS(L233))+COS(RADIANS(K233))*SIN(RADIANS(J233))*SIN(RADIANS(L233))</f>
        <v/>
      </c>
      <c r="W233" s="69">
        <f>SIN(RADIANS(K233))*SIN(RADIANS(L233))+COS(RADIANS(K233))*SIN(RADIANS(J233))*COS(RADIANS(L233))</f>
        <v/>
      </c>
      <c r="X233" s="69">
        <f>COS(RADIANS(K233))*COS(RADIANS(J233))</f>
        <v/>
      </c>
      <c r="Y233" s="69">
        <f>P233*G233</f>
        <v/>
      </c>
      <c r="Z233" s="69">
        <f>Q233*H233</f>
        <v/>
      </c>
      <c r="AA233" s="69">
        <f>R233*I233</f>
        <v/>
      </c>
      <c r="AB233" s="69">
        <f>M233</f>
        <v/>
      </c>
      <c r="AC233" s="69">
        <f>S233*G233</f>
        <v/>
      </c>
      <c r="AD233" s="69">
        <f>T233*H233</f>
        <v/>
      </c>
      <c r="AE233" s="69">
        <f>U233*I233</f>
        <v/>
      </c>
      <c r="AF233" s="69">
        <f>N233</f>
        <v/>
      </c>
      <c r="AG233" s="69">
        <f>V233*G233</f>
        <v/>
      </c>
      <c r="AH233" s="69">
        <f>W233*H233</f>
        <v/>
      </c>
      <c r="AI233" s="69">
        <f>X233*I233</f>
        <v/>
      </c>
      <c r="AJ233" s="69">
        <f>O233</f>
        <v/>
      </c>
      <c r="AK233" s="70" t="n">
        <v>2.5</v>
      </c>
      <c r="AL233" s="70" t="n">
        <v>0</v>
      </c>
      <c r="AM233" s="70" t="n">
        <v>0</v>
      </c>
      <c r="AN233" s="70" t="n">
        <v>0</v>
      </c>
      <c r="AO233" s="70" t="n">
        <v>0</v>
      </c>
      <c r="AP233" s="70" t="n">
        <v>0.07999999820000001</v>
      </c>
      <c r="AQ233" s="70" t="n">
        <v>0</v>
      </c>
      <c r="AR233" s="70" t="n">
        <v>5.01999998</v>
      </c>
      <c r="AS233" s="70" t="n">
        <v>0</v>
      </c>
      <c r="AT233" s="70" t="n">
        <v>0</v>
      </c>
      <c r="AU233" s="70" t="n">
        <v>2.5</v>
      </c>
      <c r="AV233" s="70" t="n">
        <v>0</v>
      </c>
      <c r="AW233" s="71">
        <f>MAX(ABS(Y233-AK233),ABS(Z233-AL233),ABS(AA233-AM233),ABS(AB233-AN233),ABS(AC233-AO233),ABS(AD233-AP233),ABS(AE233-AQ233),ABS(AF233-AR233),ABS(AG233-AS233),ABS(AH233-AT233),ABS(AI233-AU233),ABS(AJ233-AV233))</f>
        <v/>
      </c>
    </row>
    <row r="234">
      <c r="A234" s="67" t="inlineStr">
        <is>
          <t>M229</t>
        </is>
      </c>
      <c r="B234" s="52" t="inlineStr">
        <is>
          <t>ENV-105</t>
        </is>
      </c>
      <c r="C234" s="52" t="inlineStr">
        <is>
          <t>Environment</t>
        </is>
      </c>
      <c r="D234" s="52" t="inlineStr">
        <is>
          <t>Roof cone</t>
        </is>
      </c>
      <c r="E234" s="61" t="inlineStr">
        <is>
          <t>Cone</t>
        </is>
      </c>
      <c r="F234" s="52" t="inlineStr">
        <is>
          <t>ENV-90</t>
        </is>
      </c>
      <c r="G234" s="68" t="n">
        <v>3.4000001</v>
      </c>
      <c r="H234" s="68" t="n">
        <v>3.4000001</v>
      </c>
      <c r="I234" s="68" t="n">
        <v>0.899999976</v>
      </c>
      <c r="J234" s="68" t="n">
        <v>-90</v>
      </c>
      <c r="K234" s="68" t="n">
        <v>45</v>
      </c>
      <c r="L234" s="68" t="n">
        <v>0</v>
      </c>
      <c r="M234" s="68" t="n">
        <v>0</v>
      </c>
      <c r="N234" s="68" t="n">
        <v>5.51000023</v>
      </c>
      <c r="O234" s="68" t="n">
        <v>0</v>
      </c>
      <c r="P234" s="69">
        <f>COS(RADIANS(K234))*COS(RADIANS(L234))+SIN(RADIANS(K234))*SIN(RADIANS(J234))*SIN(RADIANS(L234))</f>
        <v/>
      </c>
      <c r="Q234" s="69">
        <f>-COS(RADIANS(K234))*SIN(RADIANS(L234))+SIN(RADIANS(K234))*SIN(RADIANS(J234))*COS(RADIANS(L234))</f>
        <v/>
      </c>
      <c r="R234" s="69">
        <f>SIN(RADIANS(K234))*COS(RADIANS(J234))</f>
        <v/>
      </c>
      <c r="S234" s="69">
        <f>COS(RADIANS(J234))*SIN(RADIANS(L234))</f>
        <v/>
      </c>
      <c r="T234" s="69">
        <f>COS(RADIANS(J234))*COS(RADIANS(L234))</f>
        <v/>
      </c>
      <c r="U234" s="69">
        <f>-SIN(RADIANS(J234))</f>
        <v/>
      </c>
      <c r="V234" s="69">
        <f>-SIN(RADIANS(K234))*COS(RADIANS(L234))+COS(RADIANS(K234))*SIN(RADIANS(J234))*SIN(RADIANS(L234))</f>
        <v/>
      </c>
      <c r="W234" s="69">
        <f>SIN(RADIANS(K234))*SIN(RADIANS(L234))+COS(RADIANS(K234))*SIN(RADIANS(J234))*COS(RADIANS(L234))</f>
        <v/>
      </c>
      <c r="X234" s="69">
        <f>COS(RADIANS(K234))*COS(RADIANS(J234))</f>
        <v/>
      </c>
      <c r="Y234" s="69">
        <f>P234*G234</f>
        <v/>
      </c>
      <c r="Z234" s="69">
        <f>Q234*H234</f>
        <v/>
      </c>
      <c r="AA234" s="69">
        <f>R234*I234</f>
        <v/>
      </c>
      <c r="AB234" s="69">
        <f>M234</f>
        <v/>
      </c>
      <c r="AC234" s="69">
        <f>S234*G234</f>
        <v/>
      </c>
      <c r="AD234" s="69">
        <f>T234*H234</f>
        <v/>
      </c>
      <c r="AE234" s="69">
        <f>U234*I234</f>
        <v/>
      </c>
      <c r="AF234" s="69">
        <f>N234</f>
        <v/>
      </c>
      <c r="AG234" s="69">
        <f>V234*G234</f>
        <v/>
      </c>
      <c r="AH234" s="69">
        <f>W234*H234</f>
        <v/>
      </c>
      <c r="AI234" s="69">
        <f>X234*I234</f>
        <v/>
      </c>
      <c r="AJ234" s="69">
        <f>O234</f>
        <v/>
      </c>
      <c r="AK234" s="70" t="n">
        <v>2.40416312</v>
      </c>
      <c r="AL234" s="70" t="n">
        <v>-2.40416312</v>
      </c>
      <c r="AM234" s="70" t="n">
        <v>-2.7817757e-08</v>
      </c>
      <c r="AN234" s="70" t="n">
        <v>0</v>
      </c>
      <c r="AO234" s="70" t="n">
        <v>0</v>
      </c>
      <c r="AP234" s="70" t="n">
        <v>-1.48618724e-07</v>
      </c>
      <c r="AQ234" s="70" t="n">
        <v>0.899999976</v>
      </c>
      <c r="AR234" s="70" t="n">
        <v>5.51000023</v>
      </c>
      <c r="AS234" s="70" t="n">
        <v>-2.40416312</v>
      </c>
      <c r="AT234" s="70" t="n">
        <v>-2.40416312</v>
      </c>
      <c r="AU234" s="70" t="n">
        <v>-2.7817757e-08</v>
      </c>
      <c r="AV234" s="70" t="n">
        <v>0</v>
      </c>
      <c r="AW234" s="71">
        <f>MAX(ABS(Y234-AK234),ABS(Z234-AL234),ABS(AA234-AM234),ABS(AB234-AN234),ABS(AC234-AO234),ABS(AD234-AP234),ABS(AE234-AQ234),ABS(AF234-AR234),ABS(AG234-AS234),ABS(AH234-AT234),ABS(AI234-AU234),ABS(AJ234-AV234))</f>
        <v/>
      </c>
    </row>
    <row r="235">
      <c r="A235" s="67" t="inlineStr">
        <is>
          <t>M230</t>
        </is>
      </c>
      <c r="B235" s="52" t="inlineStr">
        <is>
          <t>ENV-106</t>
        </is>
      </c>
      <c r="C235" s="52" t="inlineStr">
        <is>
          <t>Environment</t>
        </is>
      </c>
      <c r="D235" s="52" t="inlineStr">
        <is>
          <t>Ladder rail</t>
        </is>
      </c>
      <c r="E235" s="58" t="inlineStr">
        <is>
          <t>Cylinder</t>
        </is>
      </c>
      <c r="F235" s="52" t="inlineStr">
        <is>
          <t>ENV-90</t>
        </is>
      </c>
      <c r="G235" s="68" t="n">
        <v>0.0500000007</v>
      </c>
      <c r="H235" s="68" t="n">
        <v>0.0500000007</v>
      </c>
      <c r="I235" s="68" t="n">
        <v>3.3703711</v>
      </c>
      <c r="J235" s="68" t="n">
        <v>-83.6973495</v>
      </c>
      <c r="K235" s="68" t="n">
        <v>180</v>
      </c>
      <c r="L235" s="68" t="n">
        <v>0</v>
      </c>
      <c r="M235" s="68" t="n">
        <v>-0.25</v>
      </c>
      <c r="N235" s="68" t="n">
        <v>1.47500002</v>
      </c>
      <c r="O235" s="68" t="n">
        <v>1.2650001</v>
      </c>
      <c r="P235" s="69">
        <f>COS(RADIANS(K235))*COS(RADIANS(L235))+SIN(RADIANS(K235))*SIN(RADIANS(J235))*SIN(RADIANS(L235))</f>
        <v/>
      </c>
      <c r="Q235" s="69">
        <f>-COS(RADIANS(K235))*SIN(RADIANS(L235))+SIN(RADIANS(K235))*SIN(RADIANS(J235))*COS(RADIANS(L235))</f>
        <v/>
      </c>
      <c r="R235" s="69">
        <f>SIN(RADIANS(K235))*COS(RADIANS(J235))</f>
        <v/>
      </c>
      <c r="S235" s="69">
        <f>COS(RADIANS(J235))*SIN(RADIANS(L235))</f>
        <v/>
      </c>
      <c r="T235" s="69">
        <f>COS(RADIANS(J235))*COS(RADIANS(L235))</f>
        <v/>
      </c>
      <c r="U235" s="69">
        <f>-SIN(RADIANS(J235))</f>
        <v/>
      </c>
      <c r="V235" s="69">
        <f>-SIN(RADIANS(K235))*COS(RADIANS(L235))+COS(RADIANS(K235))*SIN(RADIANS(J235))*SIN(RADIANS(L235))</f>
        <v/>
      </c>
      <c r="W235" s="69">
        <f>SIN(RADIANS(K235))*SIN(RADIANS(L235))+COS(RADIANS(K235))*SIN(RADIANS(J235))*COS(RADIANS(L235))</f>
        <v/>
      </c>
      <c r="X235" s="69">
        <f>COS(RADIANS(K235))*COS(RADIANS(J235))</f>
        <v/>
      </c>
      <c r="Y235" s="69">
        <f>P235*G235</f>
        <v/>
      </c>
      <c r="Z235" s="69">
        <f>Q235*H235</f>
        <v/>
      </c>
      <c r="AA235" s="69">
        <f>R235*I235</f>
        <v/>
      </c>
      <c r="AB235" s="69">
        <f>M235</f>
        <v/>
      </c>
      <c r="AC235" s="69">
        <f>S235*G235</f>
        <v/>
      </c>
      <c r="AD235" s="69">
        <f>T235*H235</f>
        <v/>
      </c>
      <c r="AE235" s="69">
        <f>U235*I235</f>
        <v/>
      </c>
      <c r="AF235" s="69">
        <f>N235</f>
        <v/>
      </c>
      <c r="AG235" s="69">
        <f>V235*G235</f>
        <v/>
      </c>
      <c r="AH235" s="69">
        <f>W235*H235</f>
        <v/>
      </c>
      <c r="AI235" s="69">
        <f>X235*I235</f>
        <v/>
      </c>
      <c r="AJ235" s="69">
        <f>O235</f>
        <v/>
      </c>
      <c r="AK235" s="70" t="n">
        <v>-0.0500000007</v>
      </c>
      <c r="AL235" s="70" t="n">
        <v>4.3447197e-09</v>
      </c>
      <c r="AM235" s="70" t="n">
        <v>-3.23464207e-08</v>
      </c>
      <c r="AN235" s="70" t="n">
        <v>-0.25</v>
      </c>
      <c r="AO235" s="70" t="n">
        <v>0</v>
      </c>
      <c r="AP235" s="70" t="n">
        <v>0.0054890085</v>
      </c>
      <c r="AQ235" s="70" t="n">
        <v>3.35000038</v>
      </c>
      <c r="AR235" s="70" t="n">
        <v>1.47500002</v>
      </c>
      <c r="AS235" s="70" t="n">
        <v>4.37113901e-09</v>
      </c>
      <c r="AT235" s="70" t="n">
        <v>0.0496977977</v>
      </c>
      <c r="AU235" s="70" t="n">
        <v>-0.369999915</v>
      </c>
      <c r="AV235" s="70" t="n">
        <v>1.2650001</v>
      </c>
      <c r="AW235" s="71">
        <f>MAX(ABS(Y235-AK235),ABS(Z235-AL235),ABS(AA235-AM235),ABS(AB235-AN235),ABS(AC235-AO235),ABS(AD235-AP235),ABS(AE235-AQ235),ABS(AF235-AR235),ABS(AG235-AS235),ABS(AH235-AT235),ABS(AI235-AU235),ABS(AJ235-AV235))</f>
        <v/>
      </c>
    </row>
    <row r="236">
      <c r="A236" s="67" t="inlineStr">
        <is>
          <t>M231</t>
        </is>
      </c>
      <c r="B236" s="52" t="inlineStr">
        <is>
          <t>ENV-107</t>
        </is>
      </c>
      <c r="C236" s="52" t="inlineStr">
        <is>
          <t>Environment</t>
        </is>
      </c>
      <c r="D236" s="52" t="inlineStr">
        <is>
          <t>Ladder rail</t>
        </is>
      </c>
      <c r="E236" s="58" t="inlineStr">
        <is>
          <t>Cylinder</t>
        </is>
      </c>
      <c r="F236" s="52" t="inlineStr">
        <is>
          <t>ENV-90</t>
        </is>
      </c>
      <c r="G236" s="68" t="n">
        <v>0.0500000007</v>
      </c>
      <c r="H236" s="68" t="n">
        <v>0.0500000007</v>
      </c>
      <c r="I236" s="68" t="n">
        <v>3.3703711</v>
      </c>
      <c r="J236" s="68" t="n">
        <v>-83.6973495</v>
      </c>
      <c r="K236" s="68" t="n">
        <v>180</v>
      </c>
      <c r="L236" s="68" t="n">
        <v>0</v>
      </c>
      <c r="M236" s="68" t="n">
        <v>0.25</v>
      </c>
      <c r="N236" s="68" t="n">
        <v>1.47500002</v>
      </c>
      <c r="O236" s="68" t="n">
        <v>1.2650001</v>
      </c>
      <c r="P236" s="69">
        <f>COS(RADIANS(K236))*COS(RADIANS(L236))+SIN(RADIANS(K236))*SIN(RADIANS(J236))*SIN(RADIANS(L236))</f>
        <v/>
      </c>
      <c r="Q236" s="69">
        <f>-COS(RADIANS(K236))*SIN(RADIANS(L236))+SIN(RADIANS(K236))*SIN(RADIANS(J236))*COS(RADIANS(L236))</f>
        <v/>
      </c>
      <c r="R236" s="69">
        <f>SIN(RADIANS(K236))*COS(RADIANS(J236))</f>
        <v/>
      </c>
      <c r="S236" s="69">
        <f>COS(RADIANS(J236))*SIN(RADIANS(L236))</f>
        <v/>
      </c>
      <c r="T236" s="69">
        <f>COS(RADIANS(J236))*COS(RADIANS(L236))</f>
        <v/>
      </c>
      <c r="U236" s="69">
        <f>-SIN(RADIANS(J236))</f>
        <v/>
      </c>
      <c r="V236" s="69">
        <f>-SIN(RADIANS(K236))*COS(RADIANS(L236))+COS(RADIANS(K236))*SIN(RADIANS(J236))*SIN(RADIANS(L236))</f>
        <v/>
      </c>
      <c r="W236" s="69">
        <f>SIN(RADIANS(K236))*SIN(RADIANS(L236))+COS(RADIANS(K236))*SIN(RADIANS(J236))*COS(RADIANS(L236))</f>
        <v/>
      </c>
      <c r="X236" s="69">
        <f>COS(RADIANS(K236))*COS(RADIANS(J236))</f>
        <v/>
      </c>
      <c r="Y236" s="69">
        <f>P236*G236</f>
        <v/>
      </c>
      <c r="Z236" s="69">
        <f>Q236*H236</f>
        <v/>
      </c>
      <c r="AA236" s="69">
        <f>R236*I236</f>
        <v/>
      </c>
      <c r="AB236" s="69">
        <f>M236</f>
        <v/>
      </c>
      <c r="AC236" s="69">
        <f>S236*G236</f>
        <v/>
      </c>
      <c r="AD236" s="69">
        <f>T236*H236</f>
        <v/>
      </c>
      <c r="AE236" s="69">
        <f>U236*I236</f>
        <v/>
      </c>
      <c r="AF236" s="69">
        <f>N236</f>
        <v/>
      </c>
      <c r="AG236" s="69">
        <f>V236*G236</f>
        <v/>
      </c>
      <c r="AH236" s="69">
        <f>W236*H236</f>
        <v/>
      </c>
      <c r="AI236" s="69">
        <f>X236*I236</f>
        <v/>
      </c>
      <c r="AJ236" s="69">
        <f>O236</f>
        <v/>
      </c>
      <c r="AK236" s="70" t="n">
        <v>-0.0500000007</v>
      </c>
      <c r="AL236" s="70" t="n">
        <v>4.3447197e-09</v>
      </c>
      <c r="AM236" s="70" t="n">
        <v>-3.23464207e-08</v>
      </c>
      <c r="AN236" s="70" t="n">
        <v>0.25</v>
      </c>
      <c r="AO236" s="70" t="n">
        <v>0</v>
      </c>
      <c r="AP236" s="70" t="n">
        <v>0.0054890085</v>
      </c>
      <c r="AQ236" s="70" t="n">
        <v>3.35000038</v>
      </c>
      <c r="AR236" s="70" t="n">
        <v>1.47500002</v>
      </c>
      <c r="AS236" s="70" t="n">
        <v>4.37113901e-09</v>
      </c>
      <c r="AT236" s="70" t="n">
        <v>0.0496977977</v>
      </c>
      <c r="AU236" s="70" t="n">
        <v>-0.369999915</v>
      </c>
      <c r="AV236" s="70" t="n">
        <v>1.2650001</v>
      </c>
      <c r="AW236" s="71">
        <f>MAX(ABS(Y236-AK236),ABS(Z236-AL236),ABS(AA236-AM236),ABS(AB236-AN236),ABS(AC236-AO236),ABS(AD236-AP236),ABS(AE236-AQ236),ABS(AF236-AR236),ABS(AG236-AS236),ABS(AH236-AT236),ABS(AI236-AU236),ABS(AJ236-AV236))</f>
        <v/>
      </c>
    </row>
    <row r="237">
      <c r="A237" s="67" t="inlineStr">
        <is>
          <t>M232</t>
        </is>
      </c>
      <c r="B237" s="52" t="inlineStr">
        <is>
          <t>ENV-108</t>
        </is>
      </c>
      <c r="C237" s="52" t="inlineStr">
        <is>
          <t>Environment</t>
        </is>
      </c>
      <c r="D237" s="52" t="inlineStr">
        <is>
          <t>Ladder rung</t>
        </is>
      </c>
      <c r="E237" s="58" t="inlineStr">
        <is>
          <t>Cylinder</t>
        </is>
      </c>
      <c r="F237" s="52" t="inlineStr">
        <is>
          <t>ENV-90</t>
        </is>
      </c>
      <c r="G237" s="68" t="n">
        <v>0.0350000001</v>
      </c>
      <c r="H237" s="68" t="n">
        <v>0.0350000001</v>
      </c>
      <c r="I237" s="68" t="n">
        <v>0.5</v>
      </c>
      <c r="J237" s="68" t="n">
        <v>0</v>
      </c>
      <c r="K237" s="68" t="n">
        <v>90</v>
      </c>
      <c r="L237" s="68" t="n">
        <v>0</v>
      </c>
      <c r="M237" s="68" t="n">
        <v>0</v>
      </c>
      <c r="N237" s="68" t="n">
        <v>0.160769239</v>
      </c>
      <c r="O237" s="68" t="n">
        <v>1.41015387</v>
      </c>
      <c r="P237" s="69">
        <f>COS(RADIANS(K237))*COS(RADIANS(L237))+SIN(RADIANS(K237))*SIN(RADIANS(J237))*SIN(RADIANS(L237))</f>
        <v/>
      </c>
      <c r="Q237" s="69">
        <f>-COS(RADIANS(K237))*SIN(RADIANS(L237))+SIN(RADIANS(K237))*SIN(RADIANS(J237))*COS(RADIANS(L237))</f>
        <v/>
      </c>
      <c r="R237" s="69">
        <f>SIN(RADIANS(K237))*COS(RADIANS(J237))</f>
        <v/>
      </c>
      <c r="S237" s="69">
        <f>COS(RADIANS(J237))*SIN(RADIANS(L237))</f>
        <v/>
      </c>
      <c r="T237" s="69">
        <f>COS(RADIANS(J237))*COS(RADIANS(L237))</f>
        <v/>
      </c>
      <c r="U237" s="69">
        <f>-SIN(RADIANS(J237))</f>
        <v/>
      </c>
      <c r="V237" s="69">
        <f>-SIN(RADIANS(K237))*COS(RADIANS(L237))+COS(RADIANS(K237))*SIN(RADIANS(J237))*SIN(RADIANS(L237))</f>
        <v/>
      </c>
      <c r="W237" s="69">
        <f>SIN(RADIANS(K237))*SIN(RADIANS(L237))+COS(RADIANS(K237))*SIN(RADIANS(J237))*COS(RADIANS(L237))</f>
        <v/>
      </c>
      <c r="X237" s="69">
        <f>COS(RADIANS(K237))*COS(RADIANS(J237))</f>
        <v/>
      </c>
      <c r="Y237" s="69">
        <f>P237*G237</f>
        <v/>
      </c>
      <c r="Z237" s="69">
        <f>Q237*H237</f>
        <v/>
      </c>
      <c r="AA237" s="69">
        <f>R237*I237</f>
        <v/>
      </c>
      <c r="AB237" s="69">
        <f>M237</f>
        <v/>
      </c>
      <c r="AC237" s="69">
        <f>S237*G237</f>
        <v/>
      </c>
      <c r="AD237" s="69">
        <f>T237*H237</f>
        <v/>
      </c>
      <c r="AE237" s="69">
        <f>U237*I237</f>
        <v/>
      </c>
      <c r="AF237" s="69">
        <f>N237</f>
        <v/>
      </c>
      <c r="AG237" s="69">
        <f>V237*G237</f>
        <v/>
      </c>
      <c r="AH237" s="69">
        <f>W237*H237</f>
        <v/>
      </c>
      <c r="AI237" s="69">
        <f>X237*I237</f>
        <v/>
      </c>
      <c r="AJ237" s="69">
        <f>O237</f>
        <v/>
      </c>
      <c r="AK237" s="70" t="n">
        <v>-1.52989854e-09</v>
      </c>
      <c r="AL237" s="70" t="n">
        <v>0</v>
      </c>
      <c r="AM237" s="70" t="n">
        <v>0.5</v>
      </c>
      <c r="AN237" s="70" t="n">
        <v>0</v>
      </c>
      <c r="AO237" s="70" t="n">
        <v>0</v>
      </c>
      <c r="AP237" s="70" t="n">
        <v>0.0350000001</v>
      </c>
      <c r="AQ237" s="70" t="n">
        <v>0</v>
      </c>
      <c r="AR237" s="70" t="n">
        <v>0.160769239</v>
      </c>
      <c r="AS237" s="70" t="n">
        <v>-0.0350000001</v>
      </c>
      <c r="AT237" s="70" t="n">
        <v>0</v>
      </c>
      <c r="AU237" s="70" t="n">
        <v>-2.18556941e-08</v>
      </c>
      <c r="AV237" s="70" t="n">
        <v>1.41015387</v>
      </c>
      <c r="AW237" s="71">
        <f>MAX(ABS(Y237-AK237),ABS(Z237-AL237),ABS(AA237-AM237),ABS(AB237-AN237),ABS(AC237-AO237),ABS(AD237-AP237),ABS(AE237-AQ237),ABS(AF237-AR237),ABS(AG237-AS237),ABS(AH237-AT237),ABS(AI237-AU237),ABS(AJ237-AV237))</f>
        <v/>
      </c>
    </row>
    <row r="238">
      <c r="A238" s="67" t="inlineStr">
        <is>
          <t>M233</t>
        </is>
      </c>
      <c r="B238" s="52" t="inlineStr">
        <is>
          <t>ENV-109</t>
        </is>
      </c>
      <c r="C238" s="52" t="inlineStr">
        <is>
          <t>Environment</t>
        </is>
      </c>
      <c r="D238" s="52" t="inlineStr">
        <is>
          <t>Ladder rung</t>
        </is>
      </c>
      <c r="E238" s="58" t="inlineStr">
        <is>
          <t>Cylinder</t>
        </is>
      </c>
      <c r="F238" s="52" t="inlineStr">
        <is>
          <t>ENV-90</t>
        </is>
      </c>
      <c r="G238" s="68" t="n">
        <v>0.0350000001</v>
      </c>
      <c r="H238" s="68" t="n">
        <v>0.0350000001</v>
      </c>
      <c r="I238" s="68" t="n">
        <v>0.5</v>
      </c>
      <c r="J238" s="68" t="n">
        <v>0</v>
      </c>
      <c r="K238" s="68" t="n">
        <v>90</v>
      </c>
      <c r="L238" s="68" t="n">
        <v>0</v>
      </c>
      <c r="M238" s="68" t="n">
        <v>0</v>
      </c>
      <c r="N238" s="68" t="n">
        <v>0.676153958</v>
      </c>
      <c r="O238" s="68" t="n">
        <v>1.35323083</v>
      </c>
      <c r="P238" s="69">
        <f>COS(RADIANS(K238))*COS(RADIANS(L238))+SIN(RADIANS(K238))*SIN(RADIANS(J238))*SIN(RADIANS(L238))</f>
        <v/>
      </c>
      <c r="Q238" s="69">
        <f>-COS(RADIANS(K238))*SIN(RADIANS(L238))+SIN(RADIANS(K238))*SIN(RADIANS(J238))*COS(RADIANS(L238))</f>
        <v/>
      </c>
      <c r="R238" s="69">
        <f>SIN(RADIANS(K238))*COS(RADIANS(J238))</f>
        <v/>
      </c>
      <c r="S238" s="69">
        <f>COS(RADIANS(J238))*SIN(RADIANS(L238))</f>
        <v/>
      </c>
      <c r="T238" s="69">
        <f>COS(RADIANS(J238))*COS(RADIANS(L238))</f>
        <v/>
      </c>
      <c r="U238" s="69">
        <f>-SIN(RADIANS(J238))</f>
        <v/>
      </c>
      <c r="V238" s="69">
        <f>-SIN(RADIANS(K238))*COS(RADIANS(L238))+COS(RADIANS(K238))*SIN(RADIANS(J238))*SIN(RADIANS(L238))</f>
        <v/>
      </c>
      <c r="W238" s="69">
        <f>SIN(RADIANS(K238))*SIN(RADIANS(L238))+COS(RADIANS(K238))*SIN(RADIANS(J238))*COS(RADIANS(L238))</f>
        <v/>
      </c>
      <c r="X238" s="69">
        <f>COS(RADIANS(K238))*COS(RADIANS(J238))</f>
        <v/>
      </c>
      <c r="Y238" s="69">
        <f>P238*G238</f>
        <v/>
      </c>
      <c r="Z238" s="69">
        <f>Q238*H238</f>
        <v/>
      </c>
      <c r="AA238" s="69">
        <f>R238*I238</f>
        <v/>
      </c>
      <c r="AB238" s="69">
        <f>M238</f>
        <v/>
      </c>
      <c r="AC238" s="69">
        <f>S238*G238</f>
        <v/>
      </c>
      <c r="AD238" s="69">
        <f>T238*H238</f>
        <v/>
      </c>
      <c r="AE238" s="69">
        <f>U238*I238</f>
        <v/>
      </c>
      <c r="AF238" s="69">
        <f>N238</f>
        <v/>
      </c>
      <c r="AG238" s="69">
        <f>V238*G238</f>
        <v/>
      </c>
      <c r="AH238" s="69">
        <f>W238*H238</f>
        <v/>
      </c>
      <c r="AI238" s="69">
        <f>X238*I238</f>
        <v/>
      </c>
      <c r="AJ238" s="69">
        <f>O238</f>
        <v/>
      </c>
      <c r="AK238" s="70" t="n">
        <v>-1.52989854e-09</v>
      </c>
      <c r="AL238" s="70" t="n">
        <v>0</v>
      </c>
      <c r="AM238" s="70" t="n">
        <v>0.5</v>
      </c>
      <c r="AN238" s="70" t="n">
        <v>0</v>
      </c>
      <c r="AO238" s="70" t="n">
        <v>0</v>
      </c>
      <c r="AP238" s="70" t="n">
        <v>0.0350000001</v>
      </c>
      <c r="AQ238" s="70" t="n">
        <v>0</v>
      </c>
      <c r="AR238" s="70" t="n">
        <v>0.676153958</v>
      </c>
      <c r="AS238" s="70" t="n">
        <v>-0.0350000001</v>
      </c>
      <c r="AT238" s="70" t="n">
        <v>0</v>
      </c>
      <c r="AU238" s="70" t="n">
        <v>-2.18556941e-08</v>
      </c>
      <c r="AV238" s="70" t="n">
        <v>1.35323083</v>
      </c>
      <c r="AW238" s="71">
        <f>MAX(ABS(Y238-AK238),ABS(Z238-AL238),ABS(AA238-AM238),ABS(AB238-AN238),ABS(AC238-AO238),ABS(AD238-AP238),ABS(AE238-AQ238),ABS(AF238-AR238),ABS(AG238-AS238),ABS(AH238-AT238),ABS(AI238-AU238),ABS(AJ238-AV238))</f>
        <v/>
      </c>
    </row>
    <row r="239">
      <c r="A239" s="67" t="inlineStr">
        <is>
          <t>M234</t>
        </is>
      </c>
      <c r="B239" s="52" t="inlineStr">
        <is>
          <t>ENV-110</t>
        </is>
      </c>
      <c r="C239" s="52" t="inlineStr">
        <is>
          <t>Environment</t>
        </is>
      </c>
      <c r="D239" s="52" t="inlineStr">
        <is>
          <t>Ladder rung</t>
        </is>
      </c>
      <c r="E239" s="58" t="inlineStr">
        <is>
          <t>Cylinder</t>
        </is>
      </c>
      <c r="F239" s="52" t="inlineStr">
        <is>
          <t>ENV-90</t>
        </is>
      </c>
      <c r="G239" s="68" t="n">
        <v>0.0350000001</v>
      </c>
      <c r="H239" s="68" t="n">
        <v>0.0350000001</v>
      </c>
      <c r="I239" s="68" t="n">
        <v>0.5</v>
      </c>
      <c r="J239" s="68" t="n">
        <v>0</v>
      </c>
      <c r="K239" s="68" t="n">
        <v>90</v>
      </c>
      <c r="L239" s="68" t="n">
        <v>0</v>
      </c>
      <c r="M239" s="68" t="n">
        <v>0</v>
      </c>
      <c r="N239" s="68" t="n">
        <v>1.19153845</v>
      </c>
      <c r="O239" s="68" t="n">
        <v>1.2963078</v>
      </c>
      <c r="P239" s="69">
        <f>COS(RADIANS(K239))*COS(RADIANS(L239))+SIN(RADIANS(K239))*SIN(RADIANS(J239))*SIN(RADIANS(L239))</f>
        <v/>
      </c>
      <c r="Q239" s="69">
        <f>-COS(RADIANS(K239))*SIN(RADIANS(L239))+SIN(RADIANS(K239))*SIN(RADIANS(J239))*COS(RADIANS(L239))</f>
        <v/>
      </c>
      <c r="R239" s="69">
        <f>SIN(RADIANS(K239))*COS(RADIANS(J239))</f>
        <v/>
      </c>
      <c r="S239" s="69">
        <f>COS(RADIANS(J239))*SIN(RADIANS(L239))</f>
        <v/>
      </c>
      <c r="T239" s="69">
        <f>COS(RADIANS(J239))*COS(RADIANS(L239))</f>
        <v/>
      </c>
      <c r="U239" s="69">
        <f>-SIN(RADIANS(J239))</f>
        <v/>
      </c>
      <c r="V239" s="69">
        <f>-SIN(RADIANS(K239))*COS(RADIANS(L239))+COS(RADIANS(K239))*SIN(RADIANS(J239))*SIN(RADIANS(L239))</f>
        <v/>
      </c>
      <c r="W239" s="69">
        <f>SIN(RADIANS(K239))*SIN(RADIANS(L239))+COS(RADIANS(K239))*SIN(RADIANS(J239))*COS(RADIANS(L239))</f>
        <v/>
      </c>
      <c r="X239" s="69">
        <f>COS(RADIANS(K239))*COS(RADIANS(J239))</f>
        <v/>
      </c>
      <c r="Y239" s="69">
        <f>P239*G239</f>
        <v/>
      </c>
      <c r="Z239" s="69">
        <f>Q239*H239</f>
        <v/>
      </c>
      <c r="AA239" s="69">
        <f>R239*I239</f>
        <v/>
      </c>
      <c r="AB239" s="69">
        <f>M239</f>
        <v/>
      </c>
      <c r="AC239" s="69">
        <f>S239*G239</f>
        <v/>
      </c>
      <c r="AD239" s="69">
        <f>T239*H239</f>
        <v/>
      </c>
      <c r="AE239" s="69">
        <f>U239*I239</f>
        <v/>
      </c>
      <c r="AF239" s="69">
        <f>N239</f>
        <v/>
      </c>
      <c r="AG239" s="69">
        <f>V239*G239</f>
        <v/>
      </c>
      <c r="AH239" s="69">
        <f>W239*H239</f>
        <v/>
      </c>
      <c r="AI239" s="69">
        <f>X239*I239</f>
        <v/>
      </c>
      <c r="AJ239" s="69">
        <f>O239</f>
        <v/>
      </c>
      <c r="AK239" s="70" t="n">
        <v>-1.52989854e-09</v>
      </c>
      <c r="AL239" s="70" t="n">
        <v>0</v>
      </c>
      <c r="AM239" s="70" t="n">
        <v>0.5</v>
      </c>
      <c r="AN239" s="70" t="n">
        <v>0</v>
      </c>
      <c r="AO239" s="70" t="n">
        <v>0</v>
      </c>
      <c r="AP239" s="70" t="n">
        <v>0.0350000001</v>
      </c>
      <c r="AQ239" s="70" t="n">
        <v>0</v>
      </c>
      <c r="AR239" s="70" t="n">
        <v>1.19153845</v>
      </c>
      <c r="AS239" s="70" t="n">
        <v>-0.0350000001</v>
      </c>
      <c r="AT239" s="70" t="n">
        <v>0</v>
      </c>
      <c r="AU239" s="70" t="n">
        <v>-2.18556941e-08</v>
      </c>
      <c r="AV239" s="70" t="n">
        <v>1.2963078</v>
      </c>
      <c r="AW239" s="71">
        <f>MAX(ABS(Y239-AK239),ABS(Z239-AL239),ABS(AA239-AM239),ABS(AB239-AN239),ABS(AC239-AO239),ABS(AD239-AP239),ABS(AE239-AQ239),ABS(AF239-AR239),ABS(AG239-AS239),ABS(AH239-AT239),ABS(AI239-AU239),ABS(AJ239-AV239))</f>
        <v/>
      </c>
    </row>
    <row r="240">
      <c r="A240" s="67" t="inlineStr">
        <is>
          <t>M235</t>
        </is>
      </c>
      <c r="B240" s="52" t="inlineStr">
        <is>
          <t>ENV-111</t>
        </is>
      </c>
      <c r="C240" s="52" t="inlineStr">
        <is>
          <t>Environment</t>
        </is>
      </c>
      <c r="D240" s="52" t="inlineStr">
        <is>
          <t>Ladder rung</t>
        </is>
      </c>
      <c r="E240" s="58" t="inlineStr">
        <is>
          <t>Cylinder</t>
        </is>
      </c>
      <c r="F240" s="52" t="inlineStr">
        <is>
          <t>ENV-90</t>
        </is>
      </c>
      <c r="G240" s="68" t="n">
        <v>0.0350000001</v>
      </c>
      <c r="H240" s="68" t="n">
        <v>0.0350000001</v>
      </c>
      <c r="I240" s="68" t="n">
        <v>0.5</v>
      </c>
      <c r="J240" s="68" t="n">
        <v>0</v>
      </c>
      <c r="K240" s="68" t="n">
        <v>90</v>
      </c>
      <c r="L240" s="68" t="n">
        <v>0</v>
      </c>
      <c r="M240" s="68" t="n">
        <v>0</v>
      </c>
      <c r="N240" s="68" t="n">
        <v>1.70692325</v>
      </c>
      <c r="O240" s="68" t="n">
        <v>1.23938465</v>
      </c>
      <c r="P240" s="69">
        <f>COS(RADIANS(K240))*COS(RADIANS(L240))+SIN(RADIANS(K240))*SIN(RADIANS(J240))*SIN(RADIANS(L240))</f>
        <v/>
      </c>
      <c r="Q240" s="69">
        <f>-COS(RADIANS(K240))*SIN(RADIANS(L240))+SIN(RADIANS(K240))*SIN(RADIANS(J240))*COS(RADIANS(L240))</f>
        <v/>
      </c>
      <c r="R240" s="69">
        <f>SIN(RADIANS(K240))*COS(RADIANS(J240))</f>
        <v/>
      </c>
      <c r="S240" s="69">
        <f>COS(RADIANS(J240))*SIN(RADIANS(L240))</f>
        <v/>
      </c>
      <c r="T240" s="69">
        <f>COS(RADIANS(J240))*COS(RADIANS(L240))</f>
        <v/>
      </c>
      <c r="U240" s="69">
        <f>-SIN(RADIANS(J240))</f>
        <v/>
      </c>
      <c r="V240" s="69">
        <f>-SIN(RADIANS(K240))*COS(RADIANS(L240))+COS(RADIANS(K240))*SIN(RADIANS(J240))*SIN(RADIANS(L240))</f>
        <v/>
      </c>
      <c r="W240" s="69">
        <f>SIN(RADIANS(K240))*SIN(RADIANS(L240))+COS(RADIANS(K240))*SIN(RADIANS(J240))*COS(RADIANS(L240))</f>
        <v/>
      </c>
      <c r="X240" s="69">
        <f>COS(RADIANS(K240))*COS(RADIANS(J240))</f>
        <v/>
      </c>
      <c r="Y240" s="69">
        <f>P240*G240</f>
        <v/>
      </c>
      <c r="Z240" s="69">
        <f>Q240*H240</f>
        <v/>
      </c>
      <c r="AA240" s="69">
        <f>R240*I240</f>
        <v/>
      </c>
      <c r="AB240" s="69">
        <f>M240</f>
        <v/>
      </c>
      <c r="AC240" s="69">
        <f>S240*G240</f>
        <v/>
      </c>
      <c r="AD240" s="69">
        <f>T240*H240</f>
        <v/>
      </c>
      <c r="AE240" s="69">
        <f>U240*I240</f>
        <v/>
      </c>
      <c r="AF240" s="69">
        <f>N240</f>
        <v/>
      </c>
      <c r="AG240" s="69">
        <f>V240*G240</f>
        <v/>
      </c>
      <c r="AH240" s="69">
        <f>W240*H240</f>
        <v/>
      </c>
      <c r="AI240" s="69">
        <f>X240*I240</f>
        <v/>
      </c>
      <c r="AJ240" s="69">
        <f>O240</f>
        <v/>
      </c>
      <c r="AK240" s="70" t="n">
        <v>-1.52989854e-09</v>
      </c>
      <c r="AL240" s="70" t="n">
        <v>0</v>
      </c>
      <c r="AM240" s="70" t="n">
        <v>0.5</v>
      </c>
      <c r="AN240" s="70" t="n">
        <v>0</v>
      </c>
      <c r="AO240" s="70" t="n">
        <v>0</v>
      </c>
      <c r="AP240" s="70" t="n">
        <v>0.0350000001</v>
      </c>
      <c r="AQ240" s="70" t="n">
        <v>0</v>
      </c>
      <c r="AR240" s="70" t="n">
        <v>1.70692325</v>
      </c>
      <c r="AS240" s="70" t="n">
        <v>-0.0350000001</v>
      </c>
      <c r="AT240" s="70" t="n">
        <v>0</v>
      </c>
      <c r="AU240" s="70" t="n">
        <v>-2.18556941e-08</v>
      </c>
      <c r="AV240" s="70" t="n">
        <v>1.23938465</v>
      </c>
      <c r="AW240" s="71">
        <f>MAX(ABS(Y240-AK240),ABS(Z240-AL240),ABS(AA240-AM240),ABS(AB240-AN240),ABS(AC240-AO240),ABS(AD240-AP240),ABS(AE240-AQ240),ABS(AF240-AR240),ABS(AG240-AS240),ABS(AH240-AT240),ABS(AI240-AU240),ABS(AJ240-AV240))</f>
        <v/>
      </c>
    </row>
    <row r="241">
      <c r="A241" s="67" t="inlineStr">
        <is>
          <t>M236</t>
        </is>
      </c>
      <c r="B241" s="52" t="inlineStr">
        <is>
          <t>ENV-112</t>
        </is>
      </c>
      <c r="C241" s="52" t="inlineStr">
        <is>
          <t>Environment</t>
        </is>
      </c>
      <c r="D241" s="52" t="inlineStr">
        <is>
          <t>Ladder rung</t>
        </is>
      </c>
      <c r="E241" s="58" t="inlineStr">
        <is>
          <t>Cylinder</t>
        </is>
      </c>
      <c r="F241" s="52" t="inlineStr">
        <is>
          <t>ENV-90</t>
        </is>
      </c>
      <c r="G241" s="68" t="n">
        <v>0.0350000001</v>
      </c>
      <c r="H241" s="68" t="n">
        <v>0.0350000001</v>
      </c>
      <c r="I241" s="68" t="n">
        <v>0.5</v>
      </c>
      <c r="J241" s="68" t="n">
        <v>0</v>
      </c>
      <c r="K241" s="68" t="n">
        <v>90</v>
      </c>
      <c r="L241" s="68" t="n">
        <v>0</v>
      </c>
      <c r="M241" s="68" t="n">
        <v>0</v>
      </c>
      <c r="N241" s="68" t="n">
        <v>2.22230768</v>
      </c>
      <c r="O241" s="68" t="n">
        <v>1.18246162</v>
      </c>
      <c r="P241" s="69">
        <f>COS(RADIANS(K241))*COS(RADIANS(L241))+SIN(RADIANS(K241))*SIN(RADIANS(J241))*SIN(RADIANS(L241))</f>
        <v/>
      </c>
      <c r="Q241" s="69">
        <f>-COS(RADIANS(K241))*SIN(RADIANS(L241))+SIN(RADIANS(K241))*SIN(RADIANS(J241))*COS(RADIANS(L241))</f>
        <v/>
      </c>
      <c r="R241" s="69">
        <f>SIN(RADIANS(K241))*COS(RADIANS(J241))</f>
        <v/>
      </c>
      <c r="S241" s="69">
        <f>COS(RADIANS(J241))*SIN(RADIANS(L241))</f>
        <v/>
      </c>
      <c r="T241" s="69">
        <f>COS(RADIANS(J241))*COS(RADIANS(L241))</f>
        <v/>
      </c>
      <c r="U241" s="69">
        <f>-SIN(RADIANS(J241))</f>
        <v/>
      </c>
      <c r="V241" s="69">
        <f>-SIN(RADIANS(K241))*COS(RADIANS(L241))+COS(RADIANS(K241))*SIN(RADIANS(J241))*SIN(RADIANS(L241))</f>
        <v/>
      </c>
      <c r="W241" s="69">
        <f>SIN(RADIANS(K241))*SIN(RADIANS(L241))+COS(RADIANS(K241))*SIN(RADIANS(J241))*COS(RADIANS(L241))</f>
        <v/>
      </c>
      <c r="X241" s="69">
        <f>COS(RADIANS(K241))*COS(RADIANS(J241))</f>
        <v/>
      </c>
      <c r="Y241" s="69">
        <f>P241*G241</f>
        <v/>
      </c>
      <c r="Z241" s="69">
        <f>Q241*H241</f>
        <v/>
      </c>
      <c r="AA241" s="69">
        <f>R241*I241</f>
        <v/>
      </c>
      <c r="AB241" s="69">
        <f>M241</f>
        <v/>
      </c>
      <c r="AC241" s="69">
        <f>S241*G241</f>
        <v/>
      </c>
      <c r="AD241" s="69">
        <f>T241*H241</f>
        <v/>
      </c>
      <c r="AE241" s="69">
        <f>U241*I241</f>
        <v/>
      </c>
      <c r="AF241" s="69">
        <f>N241</f>
        <v/>
      </c>
      <c r="AG241" s="69">
        <f>V241*G241</f>
        <v/>
      </c>
      <c r="AH241" s="69">
        <f>W241*H241</f>
        <v/>
      </c>
      <c r="AI241" s="69">
        <f>X241*I241</f>
        <v/>
      </c>
      <c r="AJ241" s="69">
        <f>O241</f>
        <v/>
      </c>
      <c r="AK241" s="70" t="n">
        <v>-1.52989854e-09</v>
      </c>
      <c r="AL241" s="70" t="n">
        <v>0</v>
      </c>
      <c r="AM241" s="70" t="n">
        <v>0.5</v>
      </c>
      <c r="AN241" s="70" t="n">
        <v>0</v>
      </c>
      <c r="AO241" s="70" t="n">
        <v>0</v>
      </c>
      <c r="AP241" s="70" t="n">
        <v>0.0350000001</v>
      </c>
      <c r="AQ241" s="70" t="n">
        <v>0</v>
      </c>
      <c r="AR241" s="70" t="n">
        <v>2.22230768</v>
      </c>
      <c r="AS241" s="70" t="n">
        <v>-0.0350000001</v>
      </c>
      <c r="AT241" s="70" t="n">
        <v>0</v>
      </c>
      <c r="AU241" s="70" t="n">
        <v>-2.18556941e-08</v>
      </c>
      <c r="AV241" s="70" t="n">
        <v>1.18246162</v>
      </c>
      <c r="AW241" s="71">
        <f>MAX(ABS(Y241-AK241),ABS(Z241-AL241),ABS(AA241-AM241),ABS(AB241-AN241),ABS(AC241-AO241),ABS(AD241-AP241),ABS(AE241-AQ241),ABS(AF241-AR241),ABS(AG241-AS241),ABS(AH241-AT241),ABS(AI241-AU241),ABS(AJ241-AV241))</f>
        <v/>
      </c>
    </row>
    <row r="242">
      <c r="A242" s="67" t="inlineStr">
        <is>
          <t>M237</t>
        </is>
      </c>
      <c r="B242" s="52" t="inlineStr">
        <is>
          <t>ENV-113</t>
        </is>
      </c>
      <c r="C242" s="52" t="inlineStr">
        <is>
          <t>Environment</t>
        </is>
      </c>
      <c r="D242" s="52" t="inlineStr">
        <is>
          <t>Ladder rung</t>
        </is>
      </c>
      <c r="E242" s="58" t="inlineStr">
        <is>
          <t>Cylinder</t>
        </is>
      </c>
      <c r="F242" s="52" t="inlineStr">
        <is>
          <t>ENV-90</t>
        </is>
      </c>
      <c r="G242" s="68" t="n">
        <v>0.0350000001</v>
      </c>
      <c r="H242" s="68" t="n">
        <v>0.0350000001</v>
      </c>
      <c r="I242" s="68" t="n">
        <v>0.5</v>
      </c>
      <c r="J242" s="68" t="n">
        <v>0</v>
      </c>
      <c r="K242" s="68" t="n">
        <v>90</v>
      </c>
      <c r="L242" s="68" t="n">
        <v>0</v>
      </c>
      <c r="M242" s="68" t="n">
        <v>0</v>
      </c>
      <c r="N242" s="68" t="n">
        <v>2.73769212</v>
      </c>
      <c r="O242" s="68" t="n">
        <v>1.12553859</v>
      </c>
      <c r="P242" s="69">
        <f>COS(RADIANS(K242))*COS(RADIANS(L242))+SIN(RADIANS(K242))*SIN(RADIANS(J242))*SIN(RADIANS(L242))</f>
        <v/>
      </c>
      <c r="Q242" s="69">
        <f>-COS(RADIANS(K242))*SIN(RADIANS(L242))+SIN(RADIANS(K242))*SIN(RADIANS(J242))*COS(RADIANS(L242))</f>
        <v/>
      </c>
      <c r="R242" s="69">
        <f>SIN(RADIANS(K242))*COS(RADIANS(J242))</f>
        <v/>
      </c>
      <c r="S242" s="69">
        <f>COS(RADIANS(J242))*SIN(RADIANS(L242))</f>
        <v/>
      </c>
      <c r="T242" s="69">
        <f>COS(RADIANS(J242))*COS(RADIANS(L242))</f>
        <v/>
      </c>
      <c r="U242" s="69">
        <f>-SIN(RADIANS(J242))</f>
        <v/>
      </c>
      <c r="V242" s="69">
        <f>-SIN(RADIANS(K242))*COS(RADIANS(L242))+COS(RADIANS(K242))*SIN(RADIANS(J242))*SIN(RADIANS(L242))</f>
        <v/>
      </c>
      <c r="W242" s="69">
        <f>SIN(RADIANS(K242))*SIN(RADIANS(L242))+COS(RADIANS(K242))*SIN(RADIANS(J242))*COS(RADIANS(L242))</f>
        <v/>
      </c>
      <c r="X242" s="69">
        <f>COS(RADIANS(K242))*COS(RADIANS(J242))</f>
        <v/>
      </c>
      <c r="Y242" s="69">
        <f>P242*G242</f>
        <v/>
      </c>
      <c r="Z242" s="69">
        <f>Q242*H242</f>
        <v/>
      </c>
      <c r="AA242" s="69">
        <f>R242*I242</f>
        <v/>
      </c>
      <c r="AB242" s="69">
        <f>M242</f>
        <v/>
      </c>
      <c r="AC242" s="69">
        <f>S242*G242</f>
        <v/>
      </c>
      <c r="AD242" s="69">
        <f>T242*H242</f>
        <v/>
      </c>
      <c r="AE242" s="69">
        <f>U242*I242</f>
        <v/>
      </c>
      <c r="AF242" s="69">
        <f>N242</f>
        <v/>
      </c>
      <c r="AG242" s="69">
        <f>V242*G242</f>
        <v/>
      </c>
      <c r="AH242" s="69">
        <f>W242*H242</f>
        <v/>
      </c>
      <c r="AI242" s="69">
        <f>X242*I242</f>
        <v/>
      </c>
      <c r="AJ242" s="69">
        <f>O242</f>
        <v/>
      </c>
      <c r="AK242" s="70" t="n">
        <v>-1.52989854e-09</v>
      </c>
      <c r="AL242" s="70" t="n">
        <v>0</v>
      </c>
      <c r="AM242" s="70" t="n">
        <v>0.5</v>
      </c>
      <c r="AN242" s="70" t="n">
        <v>0</v>
      </c>
      <c r="AO242" s="70" t="n">
        <v>0</v>
      </c>
      <c r="AP242" s="70" t="n">
        <v>0.0350000001</v>
      </c>
      <c r="AQ242" s="70" t="n">
        <v>0</v>
      </c>
      <c r="AR242" s="70" t="n">
        <v>2.73769212</v>
      </c>
      <c r="AS242" s="70" t="n">
        <v>-0.0350000001</v>
      </c>
      <c r="AT242" s="70" t="n">
        <v>0</v>
      </c>
      <c r="AU242" s="70" t="n">
        <v>-2.18556941e-08</v>
      </c>
      <c r="AV242" s="70" t="n">
        <v>1.12553859</v>
      </c>
      <c r="AW242" s="71">
        <f>MAX(ABS(Y242-AK242),ABS(Z242-AL242),ABS(AA242-AM242),ABS(AB242-AN242),ABS(AC242-AO242),ABS(AD242-AP242),ABS(AE242-AQ242),ABS(AF242-AR242),ABS(AG242-AS242),ABS(AH242-AT242),ABS(AI242-AU242),ABS(AJ242-AV242))</f>
        <v/>
      </c>
    </row>
    <row r="243">
      <c r="A243" s="67" t="inlineStr">
        <is>
          <t>M238</t>
        </is>
      </c>
      <c r="B243" s="52" t="inlineStr">
        <is>
          <t>ENV-114</t>
        </is>
      </c>
      <c r="C243" s="52" t="inlineStr">
        <is>
          <t>Environment</t>
        </is>
      </c>
      <c r="D243" s="52" t="inlineStr">
        <is>
          <t>Floodlight bracket</t>
        </is>
      </c>
      <c r="E243" s="58" t="inlineStr">
        <is>
          <t>Cylinder</t>
        </is>
      </c>
      <c r="F243" s="52" t="inlineStr">
        <is>
          <t>ENV-90</t>
        </is>
      </c>
      <c r="G243" s="68" t="n">
        <v>0.0599999987</v>
      </c>
      <c r="H243" s="68" t="n">
        <v>0.0599999987</v>
      </c>
      <c r="I243" s="68" t="n">
        <v>0.439999998</v>
      </c>
      <c r="J243" s="68" t="n">
        <v>90</v>
      </c>
      <c r="K243" s="68" t="n">
        <v>0</v>
      </c>
      <c r="L243" s="68" t="n">
        <v>0</v>
      </c>
      <c r="M243" s="68" t="n">
        <v>-0.949999988</v>
      </c>
      <c r="N243" s="68" t="n">
        <v>4.27999973</v>
      </c>
      <c r="O243" s="68" t="n">
        <v>-0.949999988</v>
      </c>
      <c r="P243" s="69">
        <f>COS(RADIANS(K243))*COS(RADIANS(L243))+SIN(RADIANS(K243))*SIN(RADIANS(J243))*SIN(RADIANS(L243))</f>
        <v/>
      </c>
      <c r="Q243" s="69">
        <f>-COS(RADIANS(K243))*SIN(RADIANS(L243))+SIN(RADIANS(K243))*SIN(RADIANS(J243))*COS(RADIANS(L243))</f>
        <v/>
      </c>
      <c r="R243" s="69">
        <f>SIN(RADIANS(K243))*COS(RADIANS(J243))</f>
        <v/>
      </c>
      <c r="S243" s="69">
        <f>COS(RADIANS(J243))*SIN(RADIANS(L243))</f>
        <v/>
      </c>
      <c r="T243" s="69">
        <f>COS(RADIANS(J243))*COS(RADIANS(L243))</f>
        <v/>
      </c>
      <c r="U243" s="69">
        <f>-SIN(RADIANS(J243))</f>
        <v/>
      </c>
      <c r="V243" s="69">
        <f>-SIN(RADIANS(K243))*COS(RADIANS(L243))+COS(RADIANS(K243))*SIN(RADIANS(J243))*SIN(RADIANS(L243))</f>
        <v/>
      </c>
      <c r="W243" s="69">
        <f>SIN(RADIANS(K243))*SIN(RADIANS(L243))+COS(RADIANS(K243))*SIN(RADIANS(J243))*COS(RADIANS(L243))</f>
        <v/>
      </c>
      <c r="X243" s="69">
        <f>COS(RADIANS(K243))*COS(RADIANS(J243))</f>
        <v/>
      </c>
      <c r="Y243" s="69">
        <f>P243*G243</f>
        <v/>
      </c>
      <c r="Z243" s="69">
        <f>Q243*H243</f>
        <v/>
      </c>
      <c r="AA243" s="69">
        <f>R243*I243</f>
        <v/>
      </c>
      <c r="AB243" s="69">
        <f>M243</f>
        <v/>
      </c>
      <c r="AC243" s="69">
        <f>S243*G243</f>
        <v/>
      </c>
      <c r="AD243" s="69">
        <f>T243*H243</f>
        <v/>
      </c>
      <c r="AE243" s="69">
        <f>U243*I243</f>
        <v/>
      </c>
      <c r="AF243" s="69">
        <f>N243</f>
        <v/>
      </c>
      <c r="AG243" s="69">
        <f>V243*G243</f>
        <v/>
      </c>
      <c r="AH243" s="69">
        <f>W243*H243</f>
        <v/>
      </c>
      <c r="AI243" s="69">
        <f>X243*I243</f>
        <v/>
      </c>
      <c r="AJ243" s="69">
        <f>O243</f>
        <v/>
      </c>
      <c r="AK243" s="70" t="n">
        <v>0.0599999987</v>
      </c>
      <c r="AL243" s="70" t="n">
        <v>0</v>
      </c>
      <c r="AM243" s="70" t="n">
        <v>0</v>
      </c>
      <c r="AN243" s="70" t="n">
        <v>-0.949999988</v>
      </c>
      <c r="AO243" s="70" t="n">
        <v>0</v>
      </c>
      <c r="AP243" s="70" t="n">
        <v>-2.62268318e-09</v>
      </c>
      <c r="AQ243" s="70" t="n">
        <v>-0.439999998</v>
      </c>
      <c r="AR243" s="70" t="n">
        <v>4.27999973</v>
      </c>
      <c r="AS243" s="70" t="n">
        <v>0</v>
      </c>
      <c r="AT243" s="70" t="n">
        <v>0.0599999987</v>
      </c>
      <c r="AU243" s="70" t="n">
        <v>-1.92330116e-08</v>
      </c>
      <c r="AV243" s="70" t="n">
        <v>-0.949999988</v>
      </c>
      <c r="AW243" s="71">
        <f>MAX(ABS(Y243-AK243),ABS(Z243-AL243),ABS(AA243-AM243),ABS(AB243-AN243),ABS(AC243-AO243),ABS(AD243-AP243),ABS(AE243-AQ243),ABS(AF243-AR243),ABS(AG243-AS243),ABS(AH243-AT243),ABS(AI243-AU243),ABS(AJ243-AV243))</f>
        <v/>
      </c>
    </row>
    <row r="244">
      <c r="A244" s="67" t="inlineStr">
        <is>
          <t>M239</t>
        </is>
      </c>
      <c r="B244" s="52" t="inlineStr">
        <is>
          <t>ENV-115</t>
        </is>
      </c>
      <c r="C244" s="52" t="inlineStr">
        <is>
          <t>Environment</t>
        </is>
      </c>
      <c r="D244" s="52" t="inlineStr">
        <is>
          <t>Floodlight housing</t>
        </is>
      </c>
      <c r="E244" s="58" t="inlineStr">
        <is>
          <t>Cylinder</t>
        </is>
      </c>
      <c r="F244" s="52" t="inlineStr">
        <is>
          <t>ENV-90</t>
        </is>
      </c>
      <c r="G244" s="68" t="n">
        <v>0.340000004</v>
      </c>
      <c r="H244" s="68" t="n">
        <v>0.340000004</v>
      </c>
      <c r="I244" s="68" t="n">
        <v>0.319999993</v>
      </c>
      <c r="J244" s="68" t="n">
        <v>25.7693253</v>
      </c>
      <c r="K244" s="68" t="n">
        <v>-133.602814</v>
      </c>
      <c r="L244" s="68" t="n">
        <v>0</v>
      </c>
      <c r="M244" s="68" t="n">
        <v>-0.949999988</v>
      </c>
      <c r="N244" s="68" t="n">
        <v>4.65999985</v>
      </c>
      <c r="O244" s="68" t="n">
        <v>-0.949999988</v>
      </c>
      <c r="P244" s="69">
        <f>COS(RADIANS(K244))*COS(RADIANS(L244))+SIN(RADIANS(K244))*SIN(RADIANS(J244))*SIN(RADIANS(L244))</f>
        <v/>
      </c>
      <c r="Q244" s="69">
        <f>-COS(RADIANS(K244))*SIN(RADIANS(L244))+SIN(RADIANS(K244))*SIN(RADIANS(J244))*COS(RADIANS(L244))</f>
        <v/>
      </c>
      <c r="R244" s="69">
        <f>SIN(RADIANS(K244))*COS(RADIANS(J244))</f>
        <v/>
      </c>
      <c r="S244" s="69">
        <f>COS(RADIANS(J244))*SIN(RADIANS(L244))</f>
        <v/>
      </c>
      <c r="T244" s="69">
        <f>COS(RADIANS(J244))*COS(RADIANS(L244))</f>
        <v/>
      </c>
      <c r="U244" s="69">
        <f>-SIN(RADIANS(J244))</f>
        <v/>
      </c>
      <c r="V244" s="69">
        <f>-SIN(RADIANS(K244))*COS(RADIANS(L244))+COS(RADIANS(K244))*SIN(RADIANS(J244))*SIN(RADIANS(L244))</f>
        <v/>
      </c>
      <c r="W244" s="69">
        <f>SIN(RADIANS(K244))*SIN(RADIANS(L244))+COS(RADIANS(K244))*SIN(RADIANS(J244))*COS(RADIANS(L244))</f>
        <v/>
      </c>
      <c r="X244" s="69">
        <f>COS(RADIANS(K244))*COS(RADIANS(J244))</f>
        <v/>
      </c>
      <c r="Y244" s="69">
        <f>P244*G244</f>
        <v/>
      </c>
      <c r="Z244" s="69">
        <f>Q244*H244</f>
        <v/>
      </c>
      <c r="AA244" s="69">
        <f>R244*I244</f>
        <v/>
      </c>
      <c r="AB244" s="69">
        <f>M244</f>
        <v/>
      </c>
      <c r="AC244" s="69">
        <f>S244*G244</f>
        <v/>
      </c>
      <c r="AD244" s="69">
        <f>T244*H244</f>
        <v/>
      </c>
      <c r="AE244" s="69">
        <f>U244*I244</f>
        <v/>
      </c>
      <c r="AF244" s="69">
        <f>N244</f>
        <v/>
      </c>
      <c r="AG244" s="69">
        <f>V244*G244</f>
        <v/>
      </c>
      <c r="AH244" s="69">
        <f>W244*H244</f>
        <v/>
      </c>
      <c r="AI244" s="69">
        <f>X244*I244</f>
        <v/>
      </c>
      <c r="AJ244" s="69">
        <f>O244</f>
        <v/>
      </c>
      <c r="AK244" s="70" t="n">
        <v>-0.23448275</v>
      </c>
      <c r="AL244" s="70" t="n">
        <v>-0.107038222</v>
      </c>
      <c r="AM244" s="70" t="n">
        <v>-0.208679557</v>
      </c>
      <c r="AN244" s="70" t="n">
        <v>-0.949999988</v>
      </c>
      <c r="AO244" s="70" t="n">
        <v>0</v>
      </c>
      <c r="AP244" s="70" t="n">
        <v>0.30618754</v>
      </c>
      <c r="AQ244" s="70" t="n">
        <v>-0.1391197</v>
      </c>
      <c r="AR244" s="70" t="n">
        <v>4.65999985</v>
      </c>
      <c r="AS244" s="70" t="n">
        <v>0.246206909</v>
      </c>
      <c r="AT244" s="70" t="n">
        <v>-0.101941153</v>
      </c>
      <c r="AU244" s="70" t="n">
        <v>-0.198742405</v>
      </c>
      <c r="AV244" s="70" t="n">
        <v>-0.949999988</v>
      </c>
      <c r="AW244" s="71">
        <f>MAX(ABS(Y244-AK244),ABS(Z244-AL244),ABS(AA244-AM244),ABS(AB244-AN244),ABS(AC244-AO244),ABS(AD244-AP244),ABS(AE244-AQ244),ABS(AF244-AR244),ABS(AG244-AS244),ABS(AH244-AT244),ABS(AI244-AU244),ABS(AJ244-AV244))</f>
        <v/>
      </c>
    </row>
    <row r="245">
      <c r="A245" s="67" t="inlineStr">
        <is>
          <t>M240</t>
        </is>
      </c>
      <c r="B245" s="52" t="inlineStr">
        <is>
          <t>ENV-116</t>
        </is>
      </c>
      <c r="C245" s="52" t="inlineStr">
        <is>
          <t>Environment</t>
        </is>
      </c>
      <c r="D245" s="52" t="inlineStr">
        <is>
          <t>Floodlight lens</t>
        </is>
      </c>
      <c r="E245" s="59" t="inlineStr">
        <is>
          <t>Sphere</t>
        </is>
      </c>
      <c r="F245" s="52" t="inlineStr">
        <is>
          <t>ENV-90</t>
        </is>
      </c>
      <c r="G245" s="68" t="n">
        <v>0.300000012</v>
      </c>
      <c r="H245" s="68" t="n">
        <v>0.300000012</v>
      </c>
      <c r="I245" s="68" t="n">
        <v>0.0599999987</v>
      </c>
      <c r="J245" s="68" t="n">
        <v>25.7693253</v>
      </c>
      <c r="K245" s="68" t="n">
        <v>-133.602814</v>
      </c>
      <c r="L245" s="68" t="n">
        <v>0</v>
      </c>
      <c r="M245" s="68" t="n">
        <v>-1.06086099</v>
      </c>
      <c r="N245" s="68" t="n">
        <v>4.58609247</v>
      </c>
      <c r="O245" s="68" t="n">
        <v>-1.05558193</v>
      </c>
      <c r="P245" s="69">
        <f>COS(RADIANS(K245))*COS(RADIANS(L245))+SIN(RADIANS(K245))*SIN(RADIANS(J245))*SIN(RADIANS(L245))</f>
        <v/>
      </c>
      <c r="Q245" s="69">
        <f>-COS(RADIANS(K245))*SIN(RADIANS(L245))+SIN(RADIANS(K245))*SIN(RADIANS(J245))*COS(RADIANS(L245))</f>
        <v/>
      </c>
      <c r="R245" s="69">
        <f>SIN(RADIANS(K245))*COS(RADIANS(J245))</f>
        <v/>
      </c>
      <c r="S245" s="69">
        <f>COS(RADIANS(J245))*SIN(RADIANS(L245))</f>
        <v/>
      </c>
      <c r="T245" s="69">
        <f>COS(RADIANS(J245))*COS(RADIANS(L245))</f>
        <v/>
      </c>
      <c r="U245" s="69">
        <f>-SIN(RADIANS(J245))</f>
        <v/>
      </c>
      <c r="V245" s="69">
        <f>-SIN(RADIANS(K245))*COS(RADIANS(L245))+COS(RADIANS(K245))*SIN(RADIANS(J245))*SIN(RADIANS(L245))</f>
        <v/>
      </c>
      <c r="W245" s="69">
        <f>SIN(RADIANS(K245))*SIN(RADIANS(L245))+COS(RADIANS(K245))*SIN(RADIANS(J245))*COS(RADIANS(L245))</f>
        <v/>
      </c>
      <c r="X245" s="69">
        <f>COS(RADIANS(K245))*COS(RADIANS(J245))</f>
        <v/>
      </c>
      <c r="Y245" s="69">
        <f>P245*G245</f>
        <v/>
      </c>
      <c r="Z245" s="69">
        <f>Q245*H245</f>
        <v/>
      </c>
      <c r="AA245" s="69">
        <f>R245*I245</f>
        <v/>
      </c>
      <c r="AB245" s="69">
        <f>M245</f>
        <v/>
      </c>
      <c r="AC245" s="69">
        <f>S245*G245</f>
        <v/>
      </c>
      <c r="AD245" s="69">
        <f>T245*H245</f>
        <v/>
      </c>
      <c r="AE245" s="69">
        <f>U245*I245</f>
        <v/>
      </c>
      <c r="AF245" s="69">
        <f>N245</f>
        <v/>
      </c>
      <c r="AG245" s="69">
        <f>V245*G245</f>
        <v/>
      </c>
      <c r="AH245" s="69">
        <f>W245*H245</f>
        <v/>
      </c>
      <c r="AI245" s="69">
        <f>X245*I245</f>
        <v/>
      </c>
      <c r="AJ245" s="69">
        <f>O245</f>
        <v/>
      </c>
      <c r="AK245" s="70" t="n">
        <v>-0.206896544</v>
      </c>
      <c r="AL245" s="70" t="n">
        <v>-0.0944454893</v>
      </c>
      <c r="AM245" s="70" t="n">
        <v>-0.0391274169</v>
      </c>
      <c r="AN245" s="70" t="n">
        <v>-1.06086099</v>
      </c>
      <c r="AO245" s="70" t="n">
        <v>0</v>
      </c>
      <c r="AP245" s="70" t="n">
        <v>0.270165503</v>
      </c>
      <c r="AQ245" s="70" t="n">
        <v>-0.0260849427</v>
      </c>
      <c r="AR245" s="70" t="n">
        <v>4.58609247</v>
      </c>
      <c r="AS245" s="70" t="n">
        <v>0.217241392</v>
      </c>
      <c r="AT245" s="70" t="n">
        <v>-0.0899480805</v>
      </c>
      <c r="AU245" s="70" t="n">
        <v>-0.0372642018</v>
      </c>
      <c r="AV245" s="70" t="n">
        <v>-1.05558193</v>
      </c>
      <c r="AW245" s="71">
        <f>MAX(ABS(Y245-AK245),ABS(Z245-AL245),ABS(AA245-AM245),ABS(AB245-AN245),ABS(AC245-AO245),ABS(AD245-AP245),ABS(AE245-AQ245),ABS(AF245-AR245),ABS(AG245-AS245),ABS(AH245-AT245),ABS(AI245-AU245),ABS(AJ245-AV245))</f>
        <v/>
      </c>
    </row>
    <row r="246">
      <c r="A246" s="67" t="inlineStr">
        <is>
          <t>M241</t>
        </is>
      </c>
      <c r="B246" s="52" t="inlineStr">
        <is>
          <t>ENV-117</t>
        </is>
      </c>
      <c r="C246" s="52" t="inlineStr">
        <is>
          <t>Environment</t>
        </is>
      </c>
      <c r="D246" s="52" t="inlineStr">
        <is>
          <t>Sandbag wall</t>
        </is>
      </c>
      <c r="E246" s="53" t="inlineStr">
        <is>
          <t>Group</t>
        </is>
      </c>
      <c r="F246" s="52" t="inlineStr">
        <is>
          <t>ENV-00</t>
        </is>
      </c>
      <c r="G246" s="68" t="n">
        <v>1</v>
      </c>
      <c r="H246" s="68" t="n">
        <v>1</v>
      </c>
      <c r="I246" s="68" t="n">
        <v>1</v>
      </c>
      <c r="J246" s="68" t="n">
        <v>0</v>
      </c>
      <c r="K246" s="68" t="n">
        <v>0</v>
      </c>
      <c r="L246" s="68" t="n">
        <v>0</v>
      </c>
      <c r="M246" s="68" t="n">
        <v>0</v>
      </c>
      <c r="N246" s="68" t="n">
        <v>0</v>
      </c>
      <c r="O246" s="68" t="n">
        <v>0</v>
      </c>
      <c r="P246" s="69">
        <f>COS(RADIANS(K246))*COS(RADIANS(L246))+SIN(RADIANS(K246))*SIN(RADIANS(J246))*SIN(RADIANS(L246))</f>
        <v/>
      </c>
      <c r="Q246" s="69">
        <f>-COS(RADIANS(K246))*SIN(RADIANS(L246))+SIN(RADIANS(K246))*SIN(RADIANS(J246))*COS(RADIANS(L246))</f>
        <v/>
      </c>
      <c r="R246" s="69">
        <f>SIN(RADIANS(K246))*COS(RADIANS(J246))</f>
        <v/>
      </c>
      <c r="S246" s="69">
        <f>COS(RADIANS(J246))*SIN(RADIANS(L246))</f>
        <v/>
      </c>
      <c r="T246" s="69">
        <f>COS(RADIANS(J246))*COS(RADIANS(L246))</f>
        <v/>
      </c>
      <c r="U246" s="69">
        <f>-SIN(RADIANS(J246))</f>
        <v/>
      </c>
      <c r="V246" s="69">
        <f>-SIN(RADIANS(K246))*COS(RADIANS(L246))+COS(RADIANS(K246))*SIN(RADIANS(J246))*SIN(RADIANS(L246))</f>
        <v/>
      </c>
      <c r="W246" s="69">
        <f>SIN(RADIANS(K246))*SIN(RADIANS(L246))+COS(RADIANS(K246))*SIN(RADIANS(J246))*COS(RADIANS(L246))</f>
        <v/>
      </c>
      <c r="X246" s="69">
        <f>COS(RADIANS(K246))*COS(RADIANS(J246))</f>
        <v/>
      </c>
      <c r="Y246" s="69">
        <f>P246*G246</f>
        <v/>
      </c>
      <c r="Z246" s="69">
        <f>Q246*H246</f>
        <v/>
      </c>
      <c r="AA246" s="69">
        <f>R246*I246</f>
        <v/>
      </c>
      <c r="AB246" s="69">
        <f>M246</f>
        <v/>
      </c>
      <c r="AC246" s="69">
        <f>S246*G246</f>
        <v/>
      </c>
      <c r="AD246" s="69">
        <f>T246*H246</f>
        <v/>
      </c>
      <c r="AE246" s="69">
        <f>U246*I246</f>
        <v/>
      </c>
      <c r="AF246" s="69">
        <f>N246</f>
        <v/>
      </c>
      <c r="AG246" s="69">
        <f>V246*G246</f>
        <v/>
      </c>
      <c r="AH246" s="69">
        <f>W246*H246</f>
        <v/>
      </c>
      <c r="AI246" s="69">
        <f>X246*I246</f>
        <v/>
      </c>
      <c r="AJ246" s="69">
        <f>O246</f>
        <v/>
      </c>
      <c r="AK246" s="70" t="n">
        <v>1</v>
      </c>
      <c r="AL246" s="70" t="n">
        <v>0</v>
      </c>
      <c r="AM246" s="70" t="n">
        <v>0</v>
      </c>
      <c r="AN246" s="70" t="n">
        <v>0</v>
      </c>
      <c r="AO246" s="70" t="n">
        <v>0</v>
      </c>
      <c r="AP246" s="70" t="n">
        <v>1</v>
      </c>
      <c r="AQ246" s="70" t="n">
        <v>0</v>
      </c>
      <c r="AR246" s="70" t="n">
        <v>0</v>
      </c>
      <c r="AS246" s="70" t="n">
        <v>0</v>
      </c>
      <c r="AT246" s="70" t="n">
        <v>0</v>
      </c>
      <c r="AU246" s="70" t="n">
        <v>1</v>
      </c>
      <c r="AV246" s="70" t="n">
        <v>0</v>
      </c>
      <c r="AW246" s="71">
        <f>MAX(ABS(Y246-AK246),ABS(Z246-AL246),ABS(AA246-AM246),ABS(AB246-AN246),ABS(AC246-AO246),ABS(AD246-AP246),ABS(AE246-AQ246),ABS(AF246-AR246),ABS(AG246-AS246),ABS(AH246-AT246),ABS(AI246-AU246),ABS(AJ246-AV246))</f>
        <v/>
      </c>
    </row>
    <row r="247">
      <c r="A247" s="67" t="inlineStr">
        <is>
          <t>M242</t>
        </is>
      </c>
      <c r="B247" s="52" t="inlineStr">
        <is>
          <t>ENV-118</t>
        </is>
      </c>
      <c r="C247" s="52" t="inlineStr">
        <is>
          <t>Environment</t>
        </is>
      </c>
      <c r="D247" s="52" t="inlineStr">
        <is>
          <t>Sandbag</t>
        </is>
      </c>
      <c r="E247" s="58" t="inlineStr">
        <is>
          <t>Cylinder</t>
        </is>
      </c>
      <c r="F247" s="52" t="inlineStr">
        <is>
          <t>ENV-117</t>
        </is>
      </c>
      <c r="G247" s="68" t="n">
        <v>0.25999999</v>
      </c>
      <c r="H247" s="68" t="n">
        <v>0.170000002</v>
      </c>
      <c r="I247" s="68" t="n">
        <v>0.5</v>
      </c>
      <c r="J247" s="68" t="n">
        <v>0</v>
      </c>
      <c r="K247" s="68" t="n">
        <v>-35.0000076</v>
      </c>
      <c r="L247" s="68" t="n">
        <v>0</v>
      </c>
      <c r="M247" s="68" t="n">
        <v>6.34681273</v>
      </c>
      <c r="N247" s="68" t="n">
        <v>0.112671807</v>
      </c>
      <c r="O247" s="68" t="n">
        <v>15.8030071</v>
      </c>
      <c r="P247" s="69">
        <f>COS(RADIANS(K247))*COS(RADIANS(L247))+SIN(RADIANS(K247))*SIN(RADIANS(J247))*SIN(RADIANS(L247))</f>
        <v/>
      </c>
      <c r="Q247" s="69">
        <f>-COS(RADIANS(K247))*SIN(RADIANS(L247))+SIN(RADIANS(K247))*SIN(RADIANS(J247))*COS(RADIANS(L247))</f>
        <v/>
      </c>
      <c r="R247" s="69">
        <f>SIN(RADIANS(K247))*COS(RADIANS(J247))</f>
        <v/>
      </c>
      <c r="S247" s="69">
        <f>COS(RADIANS(J247))*SIN(RADIANS(L247))</f>
        <v/>
      </c>
      <c r="T247" s="69">
        <f>COS(RADIANS(J247))*COS(RADIANS(L247))</f>
        <v/>
      </c>
      <c r="U247" s="69">
        <f>-SIN(RADIANS(J247))</f>
        <v/>
      </c>
      <c r="V247" s="69">
        <f>-SIN(RADIANS(K247))*COS(RADIANS(L247))+COS(RADIANS(K247))*SIN(RADIANS(J247))*SIN(RADIANS(L247))</f>
        <v/>
      </c>
      <c r="W247" s="69">
        <f>SIN(RADIANS(K247))*SIN(RADIANS(L247))+COS(RADIANS(K247))*SIN(RADIANS(J247))*COS(RADIANS(L247))</f>
        <v/>
      </c>
      <c r="X247" s="69">
        <f>COS(RADIANS(K247))*COS(RADIANS(J247))</f>
        <v/>
      </c>
      <c r="Y247" s="69">
        <f>P247*G247</f>
        <v/>
      </c>
      <c r="Z247" s="69">
        <f>Q247*H247</f>
        <v/>
      </c>
      <c r="AA247" s="69">
        <f>R247*I247</f>
        <v/>
      </c>
      <c r="AB247" s="69">
        <f>M247</f>
        <v/>
      </c>
      <c r="AC247" s="69">
        <f>S247*G247</f>
        <v/>
      </c>
      <c r="AD247" s="69">
        <f>T247*H247</f>
        <v/>
      </c>
      <c r="AE247" s="69">
        <f>U247*I247</f>
        <v/>
      </c>
      <c r="AF247" s="69">
        <f>N247</f>
        <v/>
      </c>
      <c r="AG247" s="69">
        <f>V247*G247</f>
        <v/>
      </c>
      <c r="AH247" s="69">
        <f>W247*H247</f>
        <v/>
      </c>
      <c r="AI247" s="69">
        <f>X247*I247</f>
        <v/>
      </c>
      <c r="AJ247" s="69">
        <f>O247</f>
        <v/>
      </c>
      <c r="AK247" s="70" t="n">
        <v>0.212979496</v>
      </c>
      <c r="AL247" s="70" t="n">
        <v>0</v>
      </c>
      <c r="AM247" s="70" t="n">
        <v>-0.286788285</v>
      </c>
      <c r="AN247" s="70" t="n">
        <v>6.34681273</v>
      </c>
      <c r="AO247" s="70" t="n">
        <v>0</v>
      </c>
      <c r="AP247" s="70" t="n">
        <v>0.170000002</v>
      </c>
      <c r="AQ247" s="70" t="n">
        <v>0</v>
      </c>
      <c r="AR247" s="70" t="n">
        <v>0.112671807</v>
      </c>
      <c r="AS247" s="70" t="n">
        <v>0.149129897</v>
      </c>
      <c r="AT247" s="70" t="n">
        <v>0</v>
      </c>
      <c r="AU247" s="70" t="n">
        <v>0.409575969</v>
      </c>
      <c r="AV247" s="70" t="n">
        <v>15.8030071</v>
      </c>
      <c r="AW247" s="71">
        <f>MAX(ABS(Y247-AK247),ABS(Z247-AL247),ABS(AA247-AM247),ABS(AB247-AN247),ABS(AC247-AO247),ABS(AD247-AP247),ABS(AE247-AQ247),ABS(AF247-AR247),ABS(AG247-AS247),ABS(AH247-AT247),ABS(AI247-AU247),ABS(AJ247-AV247))</f>
        <v/>
      </c>
    </row>
    <row r="248">
      <c r="A248" s="67" t="inlineStr">
        <is>
          <t>M243</t>
        </is>
      </c>
      <c r="B248" s="52" t="inlineStr">
        <is>
          <t>ENV-119</t>
        </is>
      </c>
      <c r="C248" s="52" t="inlineStr">
        <is>
          <t>Environment</t>
        </is>
      </c>
      <c r="D248" s="52" t="inlineStr">
        <is>
          <t>Sandbag</t>
        </is>
      </c>
      <c r="E248" s="58" t="inlineStr">
        <is>
          <t>Cylinder</t>
        </is>
      </c>
      <c r="F248" s="52" t="inlineStr">
        <is>
          <t>ENV-117</t>
        </is>
      </c>
      <c r="G248" s="68" t="n">
        <v>0.25999999</v>
      </c>
      <c r="H248" s="68" t="n">
        <v>0.170000002</v>
      </c>
      <c r="I248" s="68" t="n">
        <v>0.5</v>
      </c>
      <c r="J248" s="68" t="n">
        <v>0</v>
      </c>
      <c r="K248" s="68" t="n">
        <v>-55</v>
      </c>
      <c r="L248" s="68" t="n">
        <v>0</v>
      </c>
      <c r="M248" s="68" t="n">
        <v>6.00300694</v>
      </c>
      <c r="N248" s="68" t="n">
        <v>0.165804729</v>
      </c>
      <c r="O248" s="68" t="n">
        <v>16.1468124</v>
      </c>
      <c r="P248" s="69">
        <f>COS(RADIANS(K248))*COS(RADIANS(L248))+SIN(RADIANS(K248))*SIN(RADIANS(J248))*SIN(RADIANS(L248))</f>
        <v/>
      </c>
      <c r="Q248" s="69">
        <f>-COS(RADIANS(K248))*SIN(RADIANS(L248))+SIN(RADIANS(K248))*SIN(RADIANS(J248))*COS(RADIANS(L248))</f>
        <v/>
      </c>
      <c r="R248" s="69">
        <f>SIN(RADIANS(K248))*COS(RADIANS(J248))</f>
        <v/>
      </c>
      <c r="S248" s="69">
        <f>COS(RADIANS(J248))*SIN(RADIANS(L248))</f>
        <v/>
      </c>
      <c r="T248" s="69">
        <f>COS(RADIANS(J248))*COS(RADIANS(L248))</f>
        <v/>
      </c>
      <c r="U248" s="69">
        <f>-SIN(RADIANS(J248))</f>
        <v/>
      </c>
      <c r="V248" s="69">
        <f>-SIN(RADIANS(K248))*COS(RADIANS(L248))+COS(RADIANS(K248))*SIN(RADIANS(J248))*SIN(RADIANS(L248))</f>
        <v/>
      </c>
      <c r="W248" s="69">
        <f>SIN(RADIANS(K248))*SIN(RADIANS(L248))+COS(RADIANS(K248))*SIN(RADIANS(J248))*COS(RADIANS(L248))</f>
        <v/>
      </c>
      <c r="X248" s="69">
        <f>COS(RADIANS(K248))*COS(RADIANS(J248))</f>
        <v/>
      </c>
      <c r="Y248" s="69">
        <f>P248*G248</f>
        <v/>
      </c>
      <c r="Z248" s="69">
        <f>Q248*H248</f>
        <v/>
      </c>
      <c r="AA248" s="69">
        <f>R248*I248</f>
        <v/>
      </c>
      <c r="AB248" s="69">
        <f>M248</f>
        <v/>
      </c>
      <c r="AC248" s="69">
        <f>S248*G248</f>
        <v/>
      </c>
      <c r="AD248" s="69">
        <f>T248*H248</f>
        <v/>
      </c>
      <c r="AE248" s="69">
        <f>U248*I248</f>
        <v/>
      </c>
      <c r="AF248" s="69">
        <f>N248</f>
        <v/>
      </c>
      <c r="AG248" s="69">
        <f>V248*G248</f>
        <v/>
      </c>
      <c r="AH248" s="69">
        <f>W248*H248</f>
        <v/>
      </c>
      <c r="AI248" s="69">
        <f>X248*I248</f>
        <v/>
      </c>
      <c r="AJ248" s="69">
        <f>O248</f>
        <v/>
      </c>
      <c r="AK248" s="70" t="n">
        <v>0.149129868</v>
      </c>
      <c r="AL248" s="70" t="n">
        <v>0</v>
      </c>
      <c r="AM248" s="70" t="n">
        <v>-0.409576029</v>
      </c>
      <c r="AN248" s="70" t="n">
        <v>6.00300694</v>
      </c>
      <c r="AO248" s="70" t="n">
        <v>0</v>
      </c>
      <c r="AP248" s="70" t="n">
        <v>0.170000002</v>
      </c>
      <c r="AQ248" s="70" t="n">
        <v>0</v>
      </c>
      <c r="AR248" s="70" t="n">
        <v>0.165804729</v>
      </c>
      <c r="AS248" s="70" t="n">
        <v>0.212979525</v>
      </c>
      <c r="AT248" s="70" t="n">
        <v>0</v>
      </c>
      <c r="AU248" s="70" t="n">
        <v>0.286788225</v>
      </c>
      <c r="AV248" s="70" t="n">
        <v>16.1468124</v>
      </c>
      <c r="AW248" s="71">
        <f>MAX(ABS(Y248-AK248),ABS(Z248-AL248),ABS(AA248-AM248),ABS(AB248-AN248),ABS(AC248-AO248),ABS(AD248-AP248),ABS(AE248-AQ248),ABS(AF248-AR248),ABS(AG248-AS248),ABS(AH248-AT248),ABS(AI248-AU248),ABS(AJ248-AV248))</f>
        <v/>
      </c>
    </row>
    <row r="249">
      <c r="A249" s="67" t="inlineStr">
        <is>
          <t>M244</t>
        </is>
      </c>
      <c r="B249" s="52" t="inlineStr">
        <is>
          <t>ENV-120</t>
        </is>
      </c>
      <c r="C249" s="52" t="inlineStr">
        <is>
          <t>Environment</t>
        </is>
      </c>
      <c r="D249" s="52" t="inlineStr">
        <is>
          <t>Sandbag</t>
        </is>
      </c>
      <c r="E249" s="58" t="inlineStr">
        <is>
          <t>Cylinder</t>
        </is>
      </c>
      <c r="F249" s="52" t="inlineStr">
        <is>
          <t>ENV-117</t>
        </is>
      </c>
      <c r="G249" s="68" t="n">
        <v>0.25999999</v>
      </c>
      <c r="H249" s="68" t="n">
        <v>0.170000002</v>
      </c>
      <c r="I249" s="68" t="n">
        <v>0.5</v>
      </c>
      <c r="J249" s="68" t="n">
        <v>0</v>
      </c>
      <c r="K249" s="68" t="n">
        <v>-75</v>
      </c>
      <c r="L249" s="68" t="n">
        <v>0</v>
      </c>
      <c r="M249" s="68" t="n">
        <v>5.56234646</v>
      </c>
      <c r="N249" s="68" t="n">
        <v>0.203892514</v>
      </c>
      <c r="O249" s="68" t="n">
        <v>16.3522968</v>
      </c>
      <c r="P249" s="69">
        <f>COS(RADIANS(K249))*COS(RADIANS(L249))+SIN(RADIANS(K249))*SIN(RADIANS(J249))*SIN(RADIANS(L249))</f>
        <v/>
      </c>
      <c r="Q249" s="69">
        <f>-COS(RADIANS(K249))*SIN(RADIANS(L249))+SIN(RADIANS(K249))*SIN(RADIANS(J249))*COS(RADIANS(L249))</f>
        <v/>
      </c>
      <c r="R249" s="69">
        <f>SIN(RADIANS(K249))*COS(RADIANS(J249))</f>
        <v/>
      </c>
      <c r="S249" s="69">
        <f>COS(RADIANS(J249))*SIN(RADIANS(L249))</f>
        <v/>
      </c>
      <c r="T249" s="69">
        <f>COS(RADIANS(J249))*COS(RADIANS(L249))</f>
        <v/>
      </c>
      <c r="U249" s="69">
        <f>-SIN(RADIANS(J249))</f>
        <v/>
      </c>
      <c r="V249" s="69">
        <f>-SIN(RADIANS(K249))*COS(RADIANS(L249))+COS(RADIANS(K249))*SIN(RADIANS(J249))*SIN(RADIANS(L249))</f>
        <v/>
      </c>
      <c r="W249" s="69">
        <f>SIN(RADIANS(K249))*SIN(RADIANS(L249))+COS(RADIANS(K249))*SIN(RADIANS(J249))*COS(RADIANS(L249))</f>
        <v/>
      </c>
      <c r="X249" s="69">
        <f>COS(RADIANS(K249))*COS(RADIANS(J249))</f>
        <v/>
      </c>
      <c r="Y249" s="69">
        <f>P249*G249</f>
        <v/>
      </c>
      <c r="Z249" s="69">
        <f>Q249*H249</f>
        <v/>
      </c>
      <c r="AA249" s="69">
        <f>R249*I249</f>
        <v/>
      </c>
      <c r="AB249" s="69">
        <f>M249</f>
        <v/>
      </c>
      <c r="AC249" s="69">
        <f>S249*G249</f>
        <v/>
      </c>
      <c r="AD249" s="69">
        <f>T249*H249</f>
        <v/>
      </c>
      <c r="AE249" s="69">
        <f>U249*I249</f>
        <v/>
      </c>
      <c r="AF249" s="69">
        <f>N249</f>
        <v/>
      </c>
      <c r="AG249" s="69">
        <f>V249*G249</f>
        <v/>
      </c>
      <c r="AH249" s="69">
        <f>W249*H249</f>
        <v/>
      </c>
      <c r="AI249" s="69">
        <f>X249*I249</f>
        <v/>
      </c>
      <c r="AJ249" s="69">
        <f>O249</f>
        <v/>
      </c>
      <c r="AK249" s="70" t="n">
        <v>0.0672929287</v>
      </c>
      <c r="AL249" s="70" t="n">
        <v>0</v>
      </c>
      <c r="AM249" s="70" t="n">
        <v>-0.482962936</v>
      </c>
      <c r="AN249" s="70" t="n">
        <v>5.56234646</v>
      </c>
      <c r="AO249" s="70" t="n">
        <v>0</v>
      </c>
      <c r="AP249" s="70" t="n">
        <v>0.170000002</v>
      </c>
      <c r="AQ249" s="70" t="n">
        <v>0</v>
      </c>
      <c r="AR249" s="70" t="n">
        <v>0.203892514</v>
      </c>
      <c r="AS249" s="70" t="n">
        <v>0.251140714</v>
      </c>
      <c r="AT249" s="70" t="n">
        <v>0</v>
      </c>
      <c r="AU249" s="70" t="n">
        <v>0.129409477</v>
      </c>
      <c r="AV249" s="70" t="n">
        <v>16.3522968</v>
      </c>
      <c r="AW249" s="71">
        <f>MAX(ABS(Y249-AK249),ABS(Z249-AL249),ABS(AA249-AM249),ABS(AB249-AN249),ABS(AC249-AO249),ABS(AD249-AP249),ABS(AE249-AQ249),ABS(AF249-AR249),ABS(AG249-AS249),ABS(AH249-AT249),ABS(AI249-AU249),ABS(AJ249-AV249))</f>
        <v/>
      </c>
    </row>
    <row r="250">
      <c r="A250" s="67" t="inlineStr">
        <is>
          <t>M245</t>
        </is>
      </c>
      <c r="B250" s="52" t="inlineStr">
        <is>
          <t>ENV-121</t>
        </is>
      </c>
      <c r="C250" s="52" t="inlineStr">
        <is>
          <t>Environment</t>
        </is>
      </c>
      <c r="D250" s="52" t="inlineStr">
        <is>
          <t>Sandbag</t>
        </is>
      </c>
      <c r="E250" s="58" t="inlineStr">
        <is>
          <t>Cylinder</t>
        </is>
      </c>
      <c r="F250" s="52" t="inlineStr">
        <is>
          <t>ENV-117</t>
        </is>
      </c>
      <c r="G250" s="68" t="n">
        <v>0.25999999</v>
      </c>
      <c r="H250" s="68" t="n">
        <v>0.170000002</v>
      </c>
      <c r="I250" s="68" t="n">
        <v>0.5</v>
      </c>
      <c r="J250" s="68" t="n">
        <v>0</v>
      </c>
      <c r="K250" s="68" t="n">
        <v>-95.0000076</v>
      </c>
      <c r="L250" s="68" t="n">
        <v>0</v>
      </c>
      <c r="M250" s="68" t="n">
        <v>5.07798147</v>
      </c>
      <c r="N250" s="68" t="n">
        <v>0.207328394</v>
      </c>
      <c r="O250" s="68" t="n">
        <v>16.3946724</v>
      </c>
      <c r="P250" s="69">
        <f>COS(RADIANS(K250))*COS(RADIANS(L250))+SIN(RADIANS(K250))*SIN(RADIANS(J250))*SIN(RADIANS(L250))</f>
        <v/>
      </c>
      <c r="Q250" s="69">
        <f>-COS(RADIANS(K250))*SIN(RADIANS(L250))+SIN(RADIANS(K250))*SIN(RADIANS(J250))*COS(RADIANS(L250))</f>
        <v/>
      </c>
      <c r="R250" s="69">
        <f>SIN(RADIANS(K250))*COS(RADIANS(J250))</f>
        <v/>
      </c>
      <c r="S250" s="69">
        <f>COS(RADIANS(J250))*SIN(RADIANS(L250))</f>
        <v/>
      </c>
      <c r="T250" s="69">
        <f>COS(RADIANS(J250))*COS(RADIANS(L250))</f>
        <v/>
      </c>
      <c r="U250" s="69">
        <f>-SIN(RADIANS(J250))</f>
        <v/>
      </c>
      <c r="V250" s="69">
        <f>-SIN(RADIANS(K250))*COS(RADIANS(L250))+COS(RADIANS(K250))*SIN(RADIANS(J250))*SIN(RADIANS(L250))</f>
        <v/>
      </c>
      <c r="W250" s="69">
        <f>SIN(RADIANS(K250))*SIN(RADIANS(L250))+COS(RADIANS(K250))*SIN(RADIANS(J250))*COS(RADIANS(L250))</f>
        <v/>
      </c>
      <c r="X250" s="69">
        <f>COS(RADIANS(K250))*COS(RADIANS(J250))</f>
        <v/>
      </c>
      <c r="Y250" s="69">
        <f>P250*G250</f>
        <v/>
      </c>
      <c r="Z250" s="69">
        <f>Q250*H250</f>
        <v/>
      </c>
      <c r="AA250" s="69">
        <f>R250*I250</f>
        <v/>
      </c>
      <c r="AB250" s="69">
        <f>M250</f>
        <v/>
      </c>
      <c r="AC250" s="69">
        <f>S250*G250</f>
        <v/>
      </c>
      <c r="AD250" s="69">
        <f>T250*H250</f>
        <v/>
      </c>
      <c r="AE250" s="69">
        <f>U250*I250</f>
        <v/>
      </c>
      <c r="AF250" s="69">
        <f>N250</f>
        <v/>
      </c>
      <c r="AG250" s="69">
        <f>V250*G250</f>
        <v/>
      </c>
      <c r="AH250" s="69">
        <f>W250*H250</f>
        <v/>
      </c>
      <c r="AI250" s="69">
        <f>X250*I250</f>
        <v/>
      </c>
      <c r="AJ250" s="69">
        <f>O250</f>
        <v/>
      </c>
      <c r="AK250" s="70" t="n">
        <v>-0.0226605292</v>
      </c>
      <c r="AL250" s="70" t="n">
        <v>0</v>
      </c>
      <c r="AM250" s="70" t="n">
        <v>-0.49809733</v>
      </c>
      <c r="AN250" s="70" t="n">
        <v>5.07798147</v>
      </c>
      <c r="AO250" s="70" t="n">
        <v>0</v>
      </c>
      <c r="AP250" s="70" t="n">
        <v>0.170000002</v>
      </c>
      <c r="AQ250" s="70" t="n">
        <v>0</v>
      </c>
      <c r="AR250" s="70" t="n">
        <v>0.207328394</v>
      </c>
      <c r="AS250" s="70" t="n">
        <v>0.259010613</v>
      </c>
      <c r="AT250" s="70" t="n">
        <v>0</v>
      </c>
      <c r="AU250" s="70" t="n">
        <v>-0.043577943</v>
      </c>
      <c r="AV250" s="70" t="n">
        <v>16.3946724</v>
      </c>
      <c r="AW250" s="71">
        <f>MAX(ABS(Y250-AK250),ABS(Z250-AL250),ABS(AA250-AM250),ABS(AB250-AN250),ABS(AC250-AO250),ABS(AD250-AP250),ABS(AE250-AQ250),ABS(AF250-AR250),ABS(AG250-AS250),ABS(AH250-AT250),ABS(AI250-AU250),ABS(AJ250-AV250))</f>
        <v/>
      </c>
    </row>
    <row r="251">
      <c r="A251" s="67" t="inlineStr">
        <is>
          <t>M246</t>
        </is>
      </c>
      <c r="B251" s="52" t="inlineStr">
        <is>
          <t>ENV-122</t>
        </is>
      </c>
      <c r="C251" s="52" t="inlineStr">
        <is>
          <t>Environment</t>
        </is>
      </c>
      <c r="D251" s="52" t="inlineStr">
        <is>
          <t>Sandbag</t>
        </is>
      </c>
      <c r="E251" s="58" t="inlineStr">
        <is>
          <t>Cylinder</t>
        </is>
      </c>
      <c r="F251" s="52" t="inlineStr">
        <is>
          <t>ENV-117</t>
        </is>
      </c>
      <c r="G251" s="68" t="n">
        <v>0.25999999</v>
      </c>
      <c r="H251" s="68" t="n">
        <v>0.170000002</v>
      </c>
      <c r="I251" s="68" t="n">
        <v>0.5</v>
      </c>
      <c r="J251" s="68" t="n">
        <v>0</v>
      </c>
      <c r="K251" s="68" t="n">
        <v>-115</v>
      </c>
      <c r="L251" s="68" t="n">
        <v>0</v>
      </c>
      <c r="M251" s="68" t="n">
        <v>4.60833406</v>
      </c>
      <c r="N251" s="68" t="n">
        <v>0.14534007</v>
      </c>
      <c r="O251" s="68" t="n">
        <v>16.2688313</v>
      </c>
      <c r="P251" s="69">
        <f>COS(RADIANS(K251))*COS(RADIANS(L251))+SIN(RADIANS(K251))*SIN(RADIANS(J251))*SIN(RADIANS(L251))</f>
        <v/>
      </c>
      <c r="Q251" s="69">
        <f>-COS(RADIANS(K251))*SIN(RADIANS(L251))+SIN(RADIANS(K251))*SIN(RADIANS(J251))*COS(RADIANS(L251))</f>
        <v/>
      </c>
      <c r="R251" s="69">
        <f>SIN(RADIANS(K251))*COS(RADIANS(J251))</f>
        <v/>
      </c>
      <c r="S251" s="69">
        <f>COS(RADIANS(J251))*SIN(RADIANS(L251))</f>
        <v/>
      </c>
      <c r="T251" s="69">
        <f>COS(RADIANS(J251))*COS(RADIANS(L251))</f>
        <v/>
      </c>
      <c r="U251" s="69">
        <f>-SIN(RADIANS(J251))</f>
        <v/>
      </c>
      <c r="V251" s="69">
        <f>-SIN(RADIANS(K251))*COS(RADIANS(L251))+COS(RADIANS(K251))*SIN(RADIANS(J251))*SIN(RADIANS(L251))</f>
        <v/>
      </c>
      <c r="W251" s="69">
        <f>SIN(RADIANS(K251))*SIN(RADIANS(L251))+COS(RADIANS(K251))*SIN(RADIANS(J251))*COS(RADIANS(L251))</f>
        <v/>
      </c>
      <c r="X251" s="69">
        <f>COS(RADIANS(K251))*COS(RADIANS(J251))</f>
        <v/>
      </c>
      <c r="Y251" s="69">
        <f>P251*G251</f>
        <v/>
      </c>
      <c r="Z251" s="69">
        <f>Q251*H251</f>
        <v/>
      </c>
      <c r="AA251" s="69">
        <f>R251*I251</f>
        <v/>
      </c>
      <c r="AB251" s="69">
        <f>M251</f>
        <v/>
      </c>
      <c r="AC251" s="69">
        <f>S251*G251</f>
        <v/>
      </c>
      <c r="AD251" s="69">
        <f>T251*H251</f>
        <v/>
      </c>
      <c r="AE251" s="69">
        <f>U251*I251</f>
        <v/>
      </c>
      <c r="AF251" s="69">
        <f>N251</f>
        <v/>
      </c>
      <c r="AG251" s="69">
        <f>V251*G251</f>
        <v/>
      </c>
      <c r="AH251" s="69">
        <f>W251*H251</f>
        <v/>
      </c>
      <c r="AI251" s="69">
        <f>X251*I251</f>
        <v/>
      </c>
      <c r="AJ251" s="69">
        <f>O251</f>
        <v/>
      </c>
      <c r="AK251" s="70" t="n">
        <v>-0.10988076</v>
      </c>
      <c r="AL251" s="70" t="n">
        <v>0</v>
      </c>
      <c r="AM251" s="70" t="n">
        <v>-0.453153878</v>
      </c>
      <c r="AN251" s="70" t="n">
        <v>4.60833406</v>
      </c>
      <c r="AO251" s="70" t="n">
        <v>0</v>
      </c>
      <c r="AP251" s="70" t="n">
        <v>0.170000002</v>
      </c>
      <c r="AQ251" s="70" t="n">
        <v>0</v>
      </c>
      <c r="AR251" s="70" t="n">
        <v>0.14534007</v>
      </c>
      <c r="AS251" s="70" t="n">
        <v>0.235640004</v>
      </c>
      <c r="AT251" s="70" t="n">
        <v>0</v>
      </c>
      <c r="AU251" s="70" t="n">
        <v>-0.211309165</v>
      </c>
      <c r="AV251" s="70" t="n">
        <v>16.2688313</v>
      </c>
      <c r="AW251" s="71">
        <f>MAX(ABS(Y251-AK251),ABS(Z251-AL251),ABS(AA251-AM251),ABS(AB251-AN251),ABS(AC251-AO251),ABS(AD251-AP251),ABS(AE251-AQ251),ABS(AF251-AR251),ABS(AG251-AS251),ABS(AH251-AT251),ABS(AI251-AU251),ABS(AJ251-AV251))</f>
        <v/>
      </c>
    </row>
    <row r="252">
      <c r="A252" s="67" t="inlineStr">
        <is>
          <t>M247</t>
        </is>
      </c>
      <c r="B252" s="52" t="inlineStr">
        <is>
          <t>ENV-123</t>
        </is>
      </c>
      <c r="C252" s="52" t="inlineStr">
        <is>
          <t>Environment</t>
        </is>
      </c>
      <c r="D252" s="52" t="inlineStr">
        <is>
          <t>Sandbag</t>
        </is>
      </c>
      <c r="E252" s="58" t="inlineStr">
        <is>
          <t>Cylinder</t>
        </is>
      </c>
      <c r="F252" s="52" t="inlineStr">
        <is>
          <t>ENV-117</t>
        </is>
      </c>
      <c r="G252" s="68" t="n">
        <v>0.25999999</v>
      </c>
      <c r="H252" s="68" t="n">
        <v>0.170000002</v>
      </c>
      <c r="I252" s="68" t="n">
        <v>0.5</v>
      </c>
      <c r="J252" s="68" t="n">
        <v>0</v>
      </c>
      <c r="K252" s="68" t="n">
        <v>-135</v>
      </c>
      <c r="L252" s="68" t="n">
        <v>0</v>
      </c>
      <c r="M252" s="68" t="n">
        <v>4.21005058</v>
      </c>
      <c r="N252" s="68" t="n">
        <v>0.0242827684</v>
      </c>
      <c r="O252" s="68" t="n">
        <v>15.9899492</v>
      </c>
      <c r="P252" s="69">
        <f>COS(RADIANS(K252))*COS(RADIANS(L252))+SIN(RADIANS(K252))*SIN(RADIANS(J252))*SIN(RADIANS(L252))</f>
        <v/>
      </c>
      <c r="Q252" s="69">
        <f>-COS(RADIANS(K252))*SIN(RADIANS(L252))+SIN(RADIANS(K252))*SIN(RADIANS(J252))*COS(RADIANS(L252))</f>
        <v/>
      </c>
      <c r="R252" s="69">
        <f>SIN(RADIANS(K252))*COS(RADIANS(J252))</f>
        <v/>
      </c>
      <c r="S252" s="69">
        <f>COS(RADIANS(J252))*SIN(RADIANS(L252))</f>
        <v/>
      </c>
      <c r="T252" s="69">
        <f>COS(RADIANS(J252))*COS(RADIANS(L252))</f>
        <v/>
      </c>
      <c r="U252" s="69">
        <f>-SIN(RADIANS(J252))</f>
        <v/>
      </c>
      <c r="V252" s="69">
        <f>-SIN(RADIANS(K252))*COS(RADIANS(L252))+COS(RADIANS(K252))*SIN(RADIANS(J252))*SIN(RADIANS(L252))</f>
        <v/>
      </c>
      <c r="W252" s="69">
        <f>SIN(RADIANS(K252))*SIN(RADIANS(L252))+COS(RADIANS(K252))*SIN(RADIANS(J252))*COS(RADIANS(L252))</f>
        <v/>
      </c>
      <c r="X252" s="69">
        <f>COS(RADIANS(K252))*COS(RADIANS(J252))</f>
        <v/>
      </c>
      <c r="Y252" s="69">
        <f>P252*G252</f>
        <v/>
      </c>
      <c r="Z252" s="69">
        <f>Q252*H252</f>
        <v/>
      </c>
      <c r="AA252" s="69">
        <f>R252*I252</f>
        <v/>
      </c>
      <c r="AB252" s="69">
        <f>M252</f>
        <v/>
      </c>
      <c r="AC252" s="69">
        <f>S252*G252</f>
        <v/>
      </c>
      <c r="AD252" s="69">
        <f>T252*H252</f>
        <v/>
      </c>
      <c r="AE252" s="69">
        <f>U252*I252</f>
        <v/>
      </c>
      <c r="AF252" s="69">
        <f>N252</f>
        <v/>
      </c>
      <c r="AG252" s="69">
        <f>V252*G252</f>
        <v/>
      </c>
      <c r="AH252" s="69">
        <f>W252*H252</f>
        <v/>
      </c>
      <c r="AI252" s="69">
        <f>X252*I252</f>
        <v/>
      </c>
      <c r="AJ252" s="69">
        <f>O252</f>
        <v/>
      </c>
      <c r="AK252" s="70" t="n">
        <v>-0.183847755</v>
      </c>
      <c r="AL252" s="70" t="n">
        <v>0</v>
      </c>
      <c r="AM252" s="70" t="n">
        <v>-0.353553385</v>
      </c>
      <c r="AN252" s="70" t="n">
        <v>4.21005058</v>
      </c>
      <c r="AO252" s="70" t="n">
        <v>0</v>
      </c>
      <c r="AP252" s="70" t="n">
        <v>0.170000002</v>
      </c>
      <c r="AQ252" s="70" t="n">
        <v>0</v>
      </c>
      <c r="AR252" s="70" t="n">
        <v>0.0242827684</v>
      </c>
      <c r="AS252" s="70" t="n">
        <v>0.183847755</v>
      </c>
      <c r="AT252" s="70" t="n">
        <v>0</v>
      </c>
      <c r="AU252" s="70" t="n">
        <v>-0.353553385</v>
      </c>
      <c r="AV252" s="70" t="n">
        <v>15.9899492</v>
      </c>
      <c r="AW252" s="71">
        <f>MAX(ABS(Y252-AK252),ABS(Z252-AL252),ABS(AA252-AM252),ABS(AB252-AN252),ABS(AC252-AO252),ABS(AD252-AP252),ABS(AE252-AQ252),ABS(AF252-AR252),ABS(AG252-AS252),ABS(AH252-AT252),ABS(AI252-AU252),ABS(AJ252-AV252))</f>
        <v/>
      </c>
    </row>
    <row r="253">
      <c r="A253" s="67" t="inlineStr">
        <is>
          <t>M248</t>
        </is>
      </c>
      <c r="B253" s="52" t="inlineStr">
        <is>
          <t>ENV-124</t>
        </is>
      </c>
      <c r="C253" s="52" t="inlineStr">
        <is>
          <t>Environment</t>
        </is>
      </c>
      <c r="D253" s="52" t="inlineStr">
        <is>
          <t>Sandbag</t>
        </is>
      </c>
      <c r="E253" s="58" t="inlineStr">
        <is>
          <t>Cylinder</t>
        </is>
      </c>
      <c r="F253" s="52" t="inlineStr">
        <is>
          <t>ENV-117</t>
        </is>
      </c>
      <c r="G253" s="68" t="n">
        <v>0.25999999</v>
      </c>
      <c r="H253" s="68" t="n">
        <v>0.170000002</v>
      </c>
      <c r="I253" s="68" t="n">
        <v>0.5</v>
      </c>
      <c r="J253" s="68" t="n">
        <v>0</v>
      </c>
      <c r="K253" s="68" t="n">
        <v>-154.999985</v>
      </c>
      <c r="L253" s="68" t="n">
        <v>0</v>
      </c>
      <c r="M253" s="68" t="n">
        <v>3.93116903</v>
      </c>
      <c r="N253" s="68" t="n">
        <v>-0.0824353099</v>
      </c>
      <c r="O253" s="68" t="n">
        <v>15.5916653</v>
      </c>
      <c r="P253" s="69">
        <f>COS(RADIANS(K253))*COS(RADIANS(L253))+SIN(RADIANS(K253))*SIN(RADIANS(J253))*SIN(RADIANS(L253))</f>
        <v/>
      </c>
      <c r="Q253" s="69">
        <f>-COS(RADIANS(K253))*SIN(RADIANS(L253))+SIN(RADIANS(K253))*SIN(RADIANS(J253))*COS(RADIANS(L253))</f>
        <v/>
      </c>
      <c r="R253" s="69">
        <f>SIN(RADIANS(K253))*COS(RADIANS(J253))</f>
        <v/>
      </c>
      <c r="S253" s="69">
        <f>COS(RADIANS(J253))*SIN(RADIANS(L253))</f>
        <v/>
      </c>
      <c r="T253" s="69">
        <f>COS(RADIANS(J253))*COS(RADIANS(L253))</f>
        <v/>
      </c>
      <c r="U253" s="69">
        <f>-SIN(RADIANS(J253))</f>
        <v/>
      </c>
      <c r="V253" s="69">
        <f>-SIN(RADIANS(K253))*COS(RADIANS(L253))+COS(RADIANS(K253))*SIN(RADIANS(J253))*SIN(RADIANS(L253))</f>
        <v/>
      </c>
      <c r="W253" s="69">
        <f>SIN(RADIANS(K253))*SIN(RADIANS(L253))+COS(RADIANS(K253))*SIN(RADIANS(J253))*COS(RADIANS(L253))</f>
        <v/>
      </c>
      <c r="X253" s="69">
        <f>COS(RADIANS(K253))*COS(RADIANS(J253))</f>
        <v/>
      </c>
      <c r="Y253" s="69">
        <f>P253*G253</f>
        <v/>
      </c>
      <c r="Z253" s="69">
        <f>Q253*H253</f>
        <v/>
      </c>
      <c r="AA253" s="69">
        <f>R253*I253</f>
        <v/>
      </c>
      <c r="AB253" s="69">
        <f>M253</f>
        <v/>
      </c>
      <c r="AC253" s="69">
        <f>S253*G253</f>
        <v/>
      </c>
      <c r="AD253" s="69">
        <f>T253*H253</f>
        <v/>
      </c>
      <c r="AE253" s="69">
        <f>U253*I253</f>
        <v/>
      </c>
      <c r="AF253" s="69">
        <f>N253</f>
        <v/>
      </c>
      <c r="AG253" s="69">
        <f>V253*G253</f>
        <v/>
      </c>
      <c r="AH253" s="69">
        <f>W253*H253</f>
        <v/>
      </c>
      <c r="AI253" s="69">
        <f>X253*I253</f>
        <v/>
      </c>
      <c r="AJ253" s="69">
        <f>O253</f>
        <v/>
      </c>
      <c r="AK253" s="70" t="n">
        <v>-0.235640004</v>
      </c>
      <c r="AL253" s="70" t="n">
        <v>0</v>
      </c>
      <c r="AM253" s="70" t="n">
        <v>-0.211309165</v>
      </c>
      <c r="AN253" s="70" t="n">
        <v>3.93116903</v>
      </c>
      <c r="AO253" s="70" t="n">
        <v>0</v>
      </c>
      <c r="AP253" s="70" t="n">
        <v>0.170000002</v>
      </c>
      <c r="AQ253" s="70" t="n">
        <v>0</v>
      </c>
      <c r="AR253" s="70" t="n">
        <v>-0.0824353099</v>
      </c>
      <c r="AS253" s="70" t="n">
        <v>0.10988076</v>
      </c>
      <c r="AT253" s="70" t="n">
        <v>0</v>
      </c>
      <c r="AU253" s="70" t="n">
        <v>-0.453153878</v>
      </c>
      <c r="AV253" s="70" t="n">
        <v>15.5916653</v>
      </c>
      <c r="AW253" s="71">
        <f>MAX(ABS(Y253-AK253),ABS(Z253-AL253),ABS(AA253-AM253),ABS(AB253-AN253),ABS(AC253-AO253),ABS(AD253-AP253),ABS(AE253-AQ253),ABS(AF253-AR253),ABS(AG253-AS253),ABS(AH253-AT253),ABS(AI253-AU253),ABS(AJ253-AV253))</f>
        <v/>
      </c>
    </row>
    <row r="254">
      <c r="A254" s="67" t="inlineStr">
        <is>
          <t>M249</t>
        </is>
      </c>
      <c r="B254" s="52" t="inlineStr">
        <is>
          <t>ENV-125</t>
        </is>
      </c>
      <c r="C254" s="52" t="inlineStr">
        <is>
          <t>Environment</t>
        </is>
      </c>
      <c r="D254" s="52" t="inlineStr">
        <is>
          <t>Sandbag</t>
        </is>
      </c>
      <c r="E254" s="58" t="inlineStr">
        <is>
          <t>Cylinder</t>
        </is>
      </c>
      <c r="F254" s="52" t="inlineStr">
        <is>
          <t>ENV-117</t>
        </is>
      </c>
      <c r="G254" s="68" t="n">
        <v>0.25999999</v>
      </c>
      <c r="H254" s="68" t="n">
        <v>0.170000002</v>
      </c>
      <c r="I254" s="68" t="n">
        <v>0.5</v>
      </c>
      <c r="J254" s="68" t="n">
        <v>0</v>
      </c>
      <c r="K254" s="68" t="n">
        <v>-45</v>
      </c>
      <c r="L254" s="68" t="n">
        <v>0</v>
      </c>
      <c r="M254" s="68" t="n">
        <v>6.18994904</v>
      </c>
      <c r="N254" s="68" t="n">
        <v>0.281628758</v>
      </c>
      <c r="O254" s="68" t="n">
        <v>15.9899492</v>
      </c>
      <c r="P254" s="69">
        <f>COS(RADIANS(K254))*COS(RADIANS(L254))+SIN(RADIANS(K254))*SIN(RADIANS(J254))*SIN(RADIANS(L254))</f>
        <v/>
      </c>
      <c r="Q254" s="69">
        <f>-COS(RADIANS(K254))*SIN(RADIANS(L254))+SIN(RADIANS(K254))*SIN(RADIANS(J254))*COS(RADIANS(L254))</f>
        <v/>
      </c>
      <c r="R254" s="69">
        <f>SIN(RADIANS(K254))*COS(RADIANS(J254))</f>
        <v/>
      </c>
      <c r="S254" s="69">
        <f>COS(RADIANS(J254))*SIN(RADIANS(L254))</f>
        <v/>
      </c>
      <c r="T254" s="69">
        <f>COS(RADIANS(J254))*COS(RADIANS(L254))</f>
        <v/>
      </c>
      <c r="U254" s="69">
        <f>-SIN(RADIANS(J254))</f>
        <v/>
      </c>
      <c r="V254" s="69">
        <f>-SIN(RADIANS(K254))*COS(RADIANS(L254))+COS(RADIANS(K254))*SIN(RADIANS(J254))*SIN(RADIANS(L254))</f>
        <v/>
      </c>
      <c r="W254" s="69">
        <f>SIN(RADIANS(K254))*SIN(RADIANS(L254))+COS(RADIANS(K254))*SIN(RADIANS(J254))*COS(RADIANS(L254))</f>
        <v/>
      </c>
      <c r="X254" s="69">
        <f>COS(RADIANS(K254))*COS(RADIANS(J254))</f>
        <v/>
      </c>
      <c r="Y254" s="69">
        <f>P254*G254</f>
        <v/>
      </c>
      <c r="Z254" s="69">
        <f>Q254*H254</f>
        <v/>
      </c>
      <c r="AA254" s="69">
        <f>R254*I254</f>
        <v/>
      </c>
      <c r="AB254" s="69">
        <f>M254</f>
        <v/>
      </c>
      <c r="AC254" s="69">
        <f>S254*G254</f>
        <v/>
      </c>
      <c r="AD254" s="69">
        <f>T254*H254</f>
        <v/>
      </c>
      <c r="AE254" s="69">
        <f>U254*I254</f>
        <v/>
      </c>
      <c r="AF254" s="69">
        <f>N254</f>
        <v/>
      </c>
      <c r="AG254" s="69">
        <f>V254*G254</f>
        <v/>
      </c>
      <c r="AH254" s="69">
        <f>W254*H254</f>
        <v/>
      </c>
      <c r="AI254" s="69">
        <f>X254*I254</f>
        <v/>
      </c>
      <c r="AJ254" s="69">
        <f>O254</f>
        <v/>
      </c>
      <c r="AK254" s="70" t="n">
        <v>0.183847755</v>
      </c>
      <c r="AL254" s="70" t="n">
        <v>0</v>
      </c>
      <c r="AM254" s="70" t="n">
        <v>-0.353553385</v>
      </c>
      <c r="AN254" s="70" t="n">
        <v>6.18994904</v>
      </c>
      <c r="AO254" s="70" t="n">
        <v>0</v>
      </c>
      <c r="AP254" s="70" t="n">
        <v>0.170000002</v>
      </c>
      <c r="AQ254" s="70" t="n">
        <v>0</v>
      </c>
      <c r="AR254" s="70" t="n">
        <v>0.281628758</v>
      </c>
      <c r="AS254" s="70" t="n">
        <v>0.183847755</v>
      </c>
      <c r="AT254" s="70" t="n">
        <v>0</v>
      </c>
      <c r="AU254" s="70" t="n">
        <v>0.353553385</v>
      </c>
      <c r="AV254" s="70" t="n">
        <v>15.9899492</v>
      </c>
      <c r="AW254" s="71">
        <f>MAX(ABS(Y254-AK254),ABS(Z254-AL254),ABS(AA254-AM254),ABS(AB254-AN254),ABS(AC254-AO254),ABS(AD254-AP254),ABS(AE254-AQ254),ABS(AF254-AR254),ABS(AG254-AS254),ABS(AH254-AT254),ABS(AI254-AU254),ABS(AJ254-AV254))</f>
        <v/>
      </c>
    </row>
    <row r="255">
      <c r="A255" s="67" t="inlineStr">
        <is>
          <t>M250</t>
        </is>
      </c>
      <c r="B255" s="52" t="inlineStr">
        <is>
          <t>ENV-126</t>
        </is>
      </c>
      <c r="C255" s="52" t="inlineStr">
        <is>
          <t>Environment</t>
        </is>
      </c>
      <c r="D255" s="52" t="inlineStr">
        <is>
          <t>Sandbag</t>
        </is>
      </c>
      <c r="E255" s="58" t="inlineStr">
        <is>
          <t>Cylinder</t>
        </is>
      </c>
      <c r="F255" s="52" t="inlineStr">
        <is>
          <t>ENV-117</t>
        </is>
      </c>
      <c r="G255" s="68" t="n">
        <v>0.25999999</v>
      </c>
      <c r="H255" s="68" t="n">
        <v>0.170000002</v>
      </c>
      <c r="I255" s="68" t="n">
        <v>0.5</v>
      </c>
      <c r="J255" s="68" t="n">
        <v>0</v>
      </c>
      <c r="K255" s="68" t="n">
        <v>-65</v>
      </c>
      <c r="L255" s="68" t="n">
        <v>0</v>
      </c>
      <c r="M255" s="68" t="n">
        <v>5.79166508</v>
      </c>
      <c r="N255" s="68" t="n">
        <v>0.327148944</v>
      </c>
      <c r="O255" s="68" t="n">
        <v>16.2688313</v>
      </c>
      <c r="P255" s="69">
        <f>COS(RADIANS(K255))*COS(RADIANS(L255))+SIN(RADIANS(K255))*SIN(RADIANS(J255))*SIN(RADIANS(L255))</f>
        <v/>
      </c>
      <c r="Q255" s="69">
        <f>-COS(RADIANS(K255))*SIN(RADIANS(L255))+SIN(RADIANS(K255))*SIN(RADIANS(J255))*COS(RADIANS(L255))</f>
        <v/>
      </c>
      <c r="R255" s="69">
        <f>SIN(RADIANS(K255))*COS(RADIANS(J255))</f>
        <v/>
      </c>
      <c r="S255" s="69">
        <f>COS(RADIANS(J255))*SIN(RADIANS(L255))</f>
        <v/>
      </c>
      <c r="T255" s="69">
        <f>COS(RADIANS(J255))*COS(RADIANS(L255))</f>
        <v/>
      </c>
      <c r="U255" s="69">
        <f>-SIN(RADIANS(J255))</f>
        <v/>
      </c>
      <c r="V255" s="69">
        <f>-SIN(RADIANS(K255))*COS(RADIANS(L255))+COS(RADIANS(K255))*SIN(RADIANS(J255))*SIN(RADIANS(L255))</f>
        <v/>
      </c>
      <c r="W255" s="69">
        <f>SIN(RADIANS(K255))*SIN(RADIANS(L255))+COS(RADIANS(K255))*SIN(RADIANS(J255))*COS(RADIANS(L255))</f>
        <v/>
      </c>
      <c r="X255" s="69">
        <f>COS(RADIANS(K255))*COS(RADIANS(J255))</f>
        <v/>
      </c>
      <c r="Y255" s="69">
        <f>P255*G255</f>
        <v/>
      </c>
      <c r="Z255" s="69">
        <f>Q255*H255</f>
        <v/>
      </c>
      <c r="AA255" s="69">
        <f>R255*I255</f>
        <v/>
      </c>
      <c r="AB255" s="69">
        <f>M255</f>
        <v/>
      </c>
      <c r="AC255" s="69">
        <f>S255*G255</f>
        <v/>
      </c>
      <c r="AD255" s="69">
        <f>T255*H255</f>
        <v/>
      </c>
      <c r="AE255" s="69">
        <f>U255*I255</f>
        <v/>
      </c>
      <c r="AF255" s="69">
        <f>N255</f>
        <v/>
      </c>
      <c r="AG255" s="69">
        <f>V255*G255</f>
        <v/>
      </c>
      <c r="AH255" s="69">
        <f>W255*H255</f>
        <v/>
      </c>
      <c r="AI255" s="69">
        <f>X255*I255</f>
        <v/>
      </c>
      <c r="AJ255" s="69">
        <f>O255</f>
        <v/>
      </c>
      <c r="AK255" s="70" t="n">
        <v>0.109880738</v>
      </c>
      <c r="AL255" s="70" t="n">
        <v>0</v>
      </c>
      <c r="AM255" s="70" t="n">
        <v>-0.453153908</v>
      </c>
      <c r="AN255" s="70" t="n">
        <v>5.79166508</v>
      </c>
      <c r="AO255" s="70" t="n">
        <v>0</v>
      </c>
      <c r="AP255" s="70" t="n">
        <v>0.170000002</v>
      </c>
      <c r="AQ255" s="70" t="n">
        <v>0</v>
      </c>
      <c r="AR255" s="70" t="n">
        <v>0.327148944</v>
      </c>
      <c r="AS255" s="70" t="n">
        <v>0.235640019</v>
      </c>
      <c r="AT255" s="70" t="n">
        <v>0</v>
      </c>
      <c r="AU255" s="70" t="n">
        <v>0.21130912</v>
      </c>
      <c r="AV255" s="70" t="n">
        <v>16.2688313</v>
      </c>
      <c r="AW255" s="71">
        <f>MAX(ABS(Y255-AK255),ABS(Z255-AL255),ABS(AA255-AM255),ABS(AB255-AN255),ABS(AC255-AO255),ABS(AD255-AP255),ABS(AE255-AQ255),ABS(AF255-AR255),ABS(AG255-AS255),ABS(AH255-AT255),ABS(AI255-AU255),ABS(AJ255-AV255))</f>
        <v/>
      </c>
    </row>
    <row r="256">
      <c r="A256" s="67" t="inlineStr">
        <is>
          <t>M251</t>
        </is>
      </c>
      <c r="B256" s="52" t="inlineStr">
        <is>
          <t>ENV-127</t>
        </is>
      </c>
      <c r="C256" s="52" t="inlineStr">
        <is>
          <t>Environment</t>
        </is>
      </c>
      <c r="D256" s="52" t="inlineStr">
        <is>
          <t>Sandbag</t>
        </is>
      </c>
      <c r="E256" s="58" t="inlineStr">
        <is>
          <t>Cylinder</t>
        </is>
      </c>
      <c r="F256" s="52" t="inlineStr">
        <is>
          <t>ENV-117</t>
        </is>
      </c>
      <c r="G256" s="68" t="n">
        <v>0.25999999</v>
      </c>
      <c r="H256" s="68" t="n">
        <v>0.170000002</v>
      </c>
      <c r="I256" s="68" t="n">
        <v>0.5</v>
      </c>
      <c r="J256" s="68" t="n">
        <v>0</v>
      </c>
      <c r="K256" s="68" t="n">
        <v>-84.9999924</v>
      </c>
      <c r="L256" s="68" t="n">
        <v>0</v>
      </c>
      <c r="M256" s="68" t="n">
        <v>5.32201815</v>
      </c>
      <c r="N256" s="68" t="n">
        <v>0.352082878</v>
      </c>
      <c r="O256" s="68" t="n">
        <v>16.3946724</v>
      </c>
      <c r="P256" s="69">
        <f>COS(RADIANS(K256))*COS(RADIANS(L256))+SIN(RADIANS(K256))*SIN(RADIANS(J256))*SIN(RADIANS(L256))</f>
        <v/>
      </c>
      <c r="Q256" s="69">
        <f>-COS(RADIANS(K256))*SIN(RADIANS(L256))+SIN(RADIANS(K256))*SIN(RADIANS(J256))*COS(RADIANS(L256))</f>
        <v/>
      </c>
      <c r="R256" s="69">
        <f>SIN(RADIANS(K256))*COS(RADIANS(J256))</f>
        <v/>
      </c>
      <c r="S256" s="69">
        <f>COS(RADIANS(J256))*SIN(RADIANS(L256))</f>
        <v/>
      </c>
      <c r="T256" s="69">
        <f>COS(RADIANS(J256))*COS(RADIANS(L256))</f>
        <v/>
      </c>
      <c r="U256" s="69">
        <f>-SIN(RADIANS(J256))</f>
        <v/>
      </c>
      <c r="V256" s="69">
        <f>-SIN(RADIANS(K256))*COS(RADIANS(L256))+COS(RADIANS(K256))*SIN(RADIANS(J256))*SIN(RADIANS(L256))</f>
        <v/>
      </c>
      <c r="W256" s="69">
        <f>SIN(RADIANS(K256))*SIN(RADIANS(L256))+COS(RADIANS(K256))*SIN(RADIANS(J256))*COS(RADIANS(L256))</f>
        <v/>
      </c>
      <c r="X256" s="69">
        <f>COS(RADIANS(K256))*COS(RADIANS(J256))</f>
        <v/>
      </c>
      <c r="Y256" s="69">
        <f>P256*G256</f>
        <v/>
      </c>
      <c r="Z256" s="69">
        <f>Q256*H256</f>
        <v/>
      </c>
      <c r="AA256" s="69">
        <f>R256*I256</f>
        <v/>
      </c>
      <c r="AB256" s="69">
        <f>M256</f>
        <v/>
      </c>
      <c r="AC256" s="69">
        <f>S256*G256</f>
        <v/>
      </c>
      <c r="AD256" s="69">
        <f>T256*H256</f>
        <v/>
      </c>
      <c r="AE256" s="69">
        <f>U256*I256</f>
        <v/>
      </c>
      <c r="AF256" s="69">
        <f>N256</f>
        <v/>
      </c>
      <c r="AG256" s="69">
        <f>V256*G256</f>
        <v/>
      </c>
      <c r="AH256" s="69">
        <f>W256*H256</f>
        <v/>
      </c>
      <c r="AI256" s="69">
        <f>X256*I256</f>
        <v/>
      </c>
      <c r="AJ256" s="69">
        <f>O256</f>
        <v/>
      </c>
      <c r="AK256" s="70" t="n">
        <v>0.0226605088</v>
      </c>
      <c r="AL256" s="70" t="n">
        <v>0</v>
      </c>
      <c r="AM256" s="70" t="n">
        <v>-0.49809736</v>
      </c>
      <c r="AN256" s="70" t="n">
        <v>5.32201815</v>
      </c>
      <c r="AO256" s="70" t="n">
        <v>0</v>
      </c>
      <c r="AP256" s="70" t="n">
        <v>0.170000002</v>
      </c>
      <c r="AQ256" s="70" t="n">
        <v>0</v>
      </c>
      <c r="AR256" s="70" t="n">
        <v>0.352082878</v>
      </c>
      <c r="AS256" s="70" t="n">
        <v>0.259010613</v>
      </c>
      <c r="AT256" s="70" t="n">
        <v>0</v>
      </c>
      <c r="AU256" s="70" t="n">
        <v>0.043577902</v>
      </c>
      <c r="AV256" s="70" t="n">
        <v>16.3946724</v>
      </c>
      <c r="AW256" s="71">
        <f>MAX(ABS(Y256-AK256),ABS(Z256-AL256),ABS(AA256-AM256),ABS(AB256-AN256),ABS(AC256-AO256),ABS(AD256-AP256),ABS(AE256-AQ256),ABS(AF256-AR256),ABS(AG256-AS256),ABS(AH256-AT256),ABS(AI256-AU256),ABS(AJ256-AV256))</f>
        <v/>
      </c>
    </row>
    <row r="257">
      <c r="A257" s="67" t="inlineStr">
        <is>
          <t>M252</t>
        </is>
      </c>
      <c r="B257" s="52" t="inlineStr">
        <is>
          <t>ENV-128</t>
        </is>
      </c>
      <c r="C257" s="52" t="inlineStr">
        <is>
          <t>Environment</t>
        </is>
      </c>
      <c r="D257" s="52" t="inlineStr">
        <is>
          <t>Sandbag</t>
        </is>
      </c>
      <c r="E257" s="58" t="inlineStr">
        <is>
          <t>Cylinder</t>
        </is>
      </c>
      <c r="F257" s="52" t="inlineStr">
        <is>
          <t>ENV-117</t>
        </is>
      </c>
      <c r="G257" s="68" t="n">
        <v>0.25999999</v>
      </c>
      <c r="H257" s="68" t="n">
        <v>0.170000002</v>
      </c>
      <c r="I257" s="68" t="n">
        <v>0.5</v>
      </c>
      <c r="J257" s="68" t="n">
        <v>0</v>
      </c>
      <c r="K257" s="68" t="n">
        <v>-105</v>
      </c>
      <c r="L257" s="68" t="n">
        <v>0</v>
      </c>
      <c r="M257" s="68" t="n">
        <v>4.83765316</v>
      </c>
      <c r="N257" s="68" t="n">
        <v>0.325760871</v>
      </c>
      <c r="O257" s="68" t="n">
        <v>16.3522968</v>
      </c>
      <c r="P257" s="69">
        <f>COS(RADIANS(K257))*COS(RADIANS(L257))+SIN(RADIANS(K257))*SIN(RADIANS(J257))*SIN(RADIANS(L257))</f>
        <v/>
      </c>
      <c r="Q257" s="69">
        <f>-COS(RADIANS(K257))*SIN(RADIANS(L257))+SIN(RADIANS(K257))*SIN(RADIANS(J257))*COS(RADIANS(L257))</f>
        <v/>
      </c>
      <c r="R257" s="69">
        <f>SIN(RADIANS(K257))*COS(RADIANS(J257))</f>
        <v/>
      </c>
      <c r="S257" s="69">
        <f>COS(RADIANS(J257))*SIN(RADIANS(L257))</f>
        <v/>
      </c>
      <c r="T257" s="69">
        <f>COS(RADIANS(J257))*COS(RADIANS(L257))</f>
        <v/>
      </c>
      <c r="U257" s="69">
        <f>-SIN(RADIANS(J257))</f>
        <v/>
      </c>
      <c r="V257" s="69">
        <f>-SIN(RADIANS(K257))*COS(RADIANS(L257))+COS(RADIANS(K257))*SIN(RADIANS(J257))*SIN(RADIANS(L257))</f>
        <v/>
      </c>
      <c r="W257" s="69">
        <f>SIN(RADIANS(K257))*SIN(RADIANS(L257))+COS(RADIANS(K257))*SIN(RADIANS(J257))*COS(RADIANS(L257))</f>
        <v/>
      </c>
      <c r="X257" s="69">
        <f>COS(RADIANS(K257))*COS(RADIANS(J257))</f>
        <v/>
      </c>
      <c r="Y257" s="69">
        <f>P257*G257</f>
        <v/>
      </c>
      <c r="Z257" s="69">
        <f>Q257*H257</f>
        <v/>
      </c>
      <c r="AA257" s="69">
        <f>R257*I257</f>
        <v/>
      </c>
      <c r="AB257" s="69">
        <f>M257</f>
        <v/>
      </c>
      <c r="AC257" s="69">
        <f>S257*G257</f>
        <v/>
      </c>
      <c r="AD257" s="69">
        <f>T257*H257</f>
        <v/>
      </c>
      <c r="AE257" s="69">
        <f>U257*I257</f>
        <v/>
      </c>
      <c r="AF257" s="69">
        <f>N257</f>
        <v/>
      </c>
      <c r="AG257" s="69">
        <f>V257*G257</f>
        <v/>
      </c>
      <c r="AH257" s="69">
        <f>W257*H257</f>
        <v/>
      </c>
      <c r="AI257" s="69">
        <f>X257*I257</f>
        <v/>
      </c>
      <c r="AJ257" s="69">
        <f>O257</f>
        <v/>
      </c>
      <c r="AK257" s="70" t="n">
        <v>-0.0672929808</v>
      </c>
      <c r="AL257" s="70" t="n">
        <v>0</v>
      </c>
      <c r="AM257" s="70" t="n">
        <v>-0.482962906</v>
      </c>
      <c r="AN257" s="70" t="n">
        <v>4.83765316</v>
      </c>
      <c r="AO257" s="70" t="n">
        <v>0</v>
      </c>
      <c r="AP257" s="70" t="n">
        <v>0.170000002</v>
      </c>
      <c r="AQ257" s="70" t="n">
        <v>0</v>
      </c>
      <c r="AR257" s="70" t="n">
        <v>0.325760871</v>
      </c>
      <c r="AS257" s="70" t="n">
        <v>0.251140714</v>
      </c>
      <c r="AT257" s="70" t="n">
        <v>0</v>
      </c>
      <c r="AU257" s="70" t="n">
        <v>-0.129409581</v>
      </c>
      <c r="AV257" s="70" t="n">
        <v>16.3522968</v>
      </c>
      <c r="AW257" s="71">
        <f>MAX(ABS(Y257-AK257),ABS(Z257-AL257),ABS(AA257-AM257),ABS(AB257-AN257),ABS(AC257-AO257),ABS(AD257-AP257),ABS(AE257-AQ257),ABS(AF257-AR257),ABS(AG257-AS257),ABS(AH257-AT257),ABS(AI257-AU257),ABS(AJ257-AV257))</f>
        <v/>
      </c>
    </row>
    <row r="258">
      <c r="A258" s="67" t="inlineStr">
        <is>
          <t>M253</t>
        </is>
      </c>
      <c r="B258" s="52" t="inlineStr">
        <is>
          <t>ENV-129</t>
        </is>
      </c>
      <c r="C258" s="52" t="inlineStr">
        <is>
          <t>Environment</t>
        </is>
      </c>
      <c r="D258" s="52" t="inlineStr">
        <is>
          <t>Sandbag</t>
        </is>
      </c>
      <c r="E258" s="58" t="inlineStr">
        <is>
          <t>Cylinder</t>
        </is>
      </c>
      <c r="F258" s="52" t="inlineStr">
        <is>
          <t>ENV-117</t>
        </is>
      </c>
      <c r="G258" s="68" t="n">
        <v>0.25999999</v>
      </c>
      <c r="H258" s="68" t="n">
        <v>0.170000002</v>
      </c>
      <c r="I258" s="68" t="n">
        <v>0.5</v>
      </c>
      <c r="J258" s="68" t="n">
        <v>0</v>
      </c>
      <c r="K258" s="68" t="n">
        <v>-125</v>
      </c>
      <c r="L258" s="68" t="n">
        <v>0</v>
      </c>
      <c r="M258" s="68" t="n">
        <v>4.39699268</v>
      </c>
      <c r="N258" s="68" t="n">
        <v>0.228463262</v>
      </c>
      <c r="O258" s="68" t="n">
        <v>16.1468124</v>
      </c>
      <c r="P258" s="69">
        <f>COS(RADIANS(K258))*COS(RADIANS(L258))+SIN(RADIANS(K258))*SIN(RADIANS(J258))*SIN(RADIANS(L258))</f>
        <v/>
      </c>
      <c r="Q258" s="69">
        <f>-COS(RADIANS(K258))*SIN(RADIANS(L258))+SIN(RADIANS(K258))*SIN(RADIANS(J258))*COS(RADIANS(L258))</f>
        <v/>
      </c>
      <c r="R258" s="69">
        <f>SIN(RADIANS(K258))*COS(RADIANS(J258))</f>
        <v/>
      </c>
      <c r="S258" s="69">
        <f>COS(RADIANS(J258))*SIN(RADIANS(L258))</f>
        <v/>
      </c>
      <c r="T258" s="69">
        <f>COS(RADIANS(J258))*COS(RADIANS(L258))</f>
        <v/>
      </c>
      <c r="U258" s="69">
        <f>-SIN(RADIANS(J258))</f>
        <v/>
      </c>
      <c r="V258" s="69">
        <f>-SIN(RADIANS(K258))*COS(RADIANS(L258))+COS(RADIANS(K258))*SIN(RADIANS(J258))*SIN(RADIANS(L258))</f>
        <v/>
      </c>
      <c r="W258" s="69">
        <f>SIN(RADIANS(K258))*SIN(RADIANS(L258))+COS(RADIANS(K258))*SIN(RADIANS(J258))*COS(RADIANS(L258))</f>
        <v/>
      </c>
      <c r="X258" s="69">
        <f>COS(RADIANS(K258))*COS(RADIANS(J258))</f>
        <v/>
      </c>
      <c r="Y258" s="69">
        <f>P258*G258</f>
        <v/>
      </c>
      <c r="Z258" s="69">
        <f>Q258*H258</f>
        <v/>
      </c>
      <c r="AA258" s="69">
        <f>R258*I258</f>
        <v/>
      </c>
      <c r="AB258" s="69">
        <f>M258</f>
        <v/>
      </c>
      <c r="AC258" s="69">
        <f>S258*G258</f>
        <v/>
      </c>
      <c r="AD258" s="69">
        <f>T258*H258</f>
        <v/>
      </c>
      <c r="AE258" s="69">
        <f>U258*I258</f>
        <v/>
      </c>
      <c r="AF258" s="69">
        <f>N258</f>
        <v/>
      </c>
      <c r="AG258" s="69">
        <f>V258*G258</f>
        <v/>
      </c>
      <c r="AH258" s="69">
        <f>W258*H258</f>
        <v/>
      </c>
      <c r="AI258" s="69">
        <f>X258*I258</f>
        <v/>
      </c>
      <c r="AJ258" s="69">
        <f>O258</f>
        <v/>
      </c>
      <c r="AK258" s="70" t="n">
        <v>-0.149129868</v>
      </c>
      <c r="AL258" s="70" t="n">
        <v>0</v>
      </c>
      <c r="AM258" s="70" t="n">
        <v>-0.409575999</v>
      </c>
      <c r="AN258" s="70" t="n">
        <v>4.39699268</v>
      </c>
      <c r="AO258" s="70" t="n">
        <v>0</v>
      </c>
      <c r="AP258" s="70" t="n">
        <v>0.170000002</v>
      </c>
      <c r="AQ258" s="70" t="n">
        <v>0</v>
      </c>
      <c r="AR258" s="70" t="n">
        <v>0.228463262</v>
      </c>
      <c r="AS258" s="70" t="n">
        <v>0.21297951</v>
      </c>
      <c r="AT258" s="70" t="n">
        <v>0</v>
      </c>
      <c r="AU258" s="70" t="n">
        <v>-0.286788225</v>
      </c>
      <c r="AV258" s="70" t="n">
        <v>16.1468124</v>
      </c>
      <c r="AW258" s="71">
        <f>MAX(ABS(Y258-AK258),ABS(Z258-AL258),ABS(AA258-AM258),ABS(AB258-AN258),ABS(AC258-AO258),ABS(AD258-AP258),ABS(AE258-AQ258),ABS(AF258-AR258),ABS(AG258-AS258),ABS(AH258-AT258),ABS(AI258-AU258),ABS(AJ258-AV258))</f>
        <v/>
      </c>
    </row>
    <row r="259">
      <c r="A259" s="67" t="inlineStr">
        <is>
          <t>M254</t>
        </is>
      </c>
      <c r="B259" s="52" t="inlineStr">
        <is>
          <t>ENV-130</t>
        </is>
      </c>
      <c r="C259" s="52" t="inlineStr">
        <is>
          <t>Environment</t>
        </is>
      </c>
      <c r="D259" s="52" t="inlineStr">
        <is>
          <t>Sandbag</t>
        </is>
      </c>
      <c r="E259" s="58" t="inlineStr">
        <is>
          <t>Cylinder</t>
        </is>
      </c>
      <c r="F259" s="52" t="inlineStr">
        <is>
          <t>ENV-117</t>
        </is>
      </c>
      <c r="G259" s="68" t="n">
        <v>0.25999999</v>
      </c>
      <c r="H259" s="68" t="n">
        <v>0.170000002</v>
      </c>
      <c r="I259" s="68" t="n">
        <v>0.5</v>
      </c>
      <c r="J259" s="68" t="n">
        <v>0</v>
      </c>
      <c r="K259" s="68" t="n">
        <v>-145</v>
      </c>
      <c r="L259" s="68" t="n">
        <v>0</v>
      </c>
      <c r="M259" s="68" t="n">
        <v>4.05318689</v>
      </c>
      <c r="N259" s="68" t="n">
        <v>0.10476172</v>
      </c>
      <c r="O259" s="68" t="n">
        <v>15.8030071</v>
      </c>
      <c r="P259" s="69">
        <f>COS(RADIANS(K259))*COS(RADIANS(L259))+SIN(RADIANS(K259))*SIN(RADIANS(J259))*SIN(RADIANS(L259))</f>
        <v/>
      </c>
      <c r="Q259" s="69">
        <f>-COS(RADIANS(K259))*SIN(RADIANS(L259))+SIN(RADIANS(K259))*SIN(RADIANS(J259))*COS(RADIANS(L259))</f>
        <v/>
      </c>
      <c r="R259" s="69">
        <f>SIN(RADIANS(K259))*COS(RADIANS(J259))</f>
        <v/>
      </c>
      <c r="S259" s="69">
        <f>COS(RADIANS(J259))*SIN(RADIANS(L259))</f>
        <v/>
      </c>
      <c r="T259" s="69">
        <f>COS(RADIANS(J259))*COS(RADIANS(L259))</f>
        <v/>
      </c>
      <c r="U259" s="69">
        <f>-SIN(RADIANS(J259))</f>
        <v/>
      </c>
      <c r="V259" s="69">
        <f>-SIN(RADIANS(K259))*COS(RADIANS(L259))+COS(RADIANS(K259))*SIN(RADIANS(J259))*SIN(RADIANS(L259))</f>
        <v/>
      </c>
      <c r="W259" s="69">
        <f>SIN(RADIANS(K259))*SIN(RADIANS(L259))+COS(RADIANS(K259))*SIN(RADIANS(J259))*COS(RADIANS(L259))</f>
        <v/>
      </c>
      <c r="X259" s="69">
        <f>COS(RADIANS(K259))*COS(RADIANS(J259))</f>
        <v/>
      </c>
      <c r="Y259" s="69">
        <f>P259*G259</f>
        <v/>
      </c>
      <c r="Z259" s="69">
        <f>Q259*H259</f>
        <v/>
      </c>
      <c r="AA259" s="69">
        <f>R259*I259</f>
        <v/>
      </c>
      <c r="AB259" s="69">
        <f>M259</f>
        <v/>
      </c>
      <c r="AC259" s="69">
        <f>S259*G259</f>
        <v/>
      </c>
      <c r="AD259" s="69">
        <f>T259*H259</f>
        <v/>
      </c>
      <c r="AE259" s="69">
        <f>U259*I259</f>
        <v/>
      </c>
      <c r="AF259" s="69">
        <f>N259</f>
        <v/>
      </c>
      <c r="AG259" s="69">
        <f>V259*G259</f>
        <v/>
      </c>
      <c r="AH259" s="69">
        <f>W259*H259</f>
        <v/>
      </c>
      <c r="AI259" s="69">
        <f>X259*I259</f>
        <v/>
      </c>
      <c r="AJ259" s="69">
        <f>O259</f>
        <v/>
      </c>
      <c r="AK259" s="70" t="n">
        <v>-0.212979525</v>
      </c>
      <c r="AL259" s="70" t="n">
        <v>0</v>
      </c>
      <c r="AM259" s="70" t="n">
        <v>-0.286788225</v>
      </c>
      <c r="AN259" s="70" t="n">
        <v>4.05318689</v>
      </c>
      <c r="AO259" s="70" t="n">
        <v>0</v>
      </c>
      <c r="AP259" s="70" t="n">
        <v>0.170000002</v>
      </c>
      <c r="AQ259" s="70" t="n">
        <v>0</v>
      </c>
      <c r="AR259" s="70" t="n">
        <v>0.10476172</v>
      </c>
      <c r="AS259" s="70" t="n">
        <v>0.149129868</v>
      </c>
      <c r="AT259" s="70" t="n">
        <v>0</v>
      </c>
      <c r="AU259" s="70" t="n">
        <v>-0.409576029</v>
      </c>
      <c r="AV259" s="70" t="n">
        <v>15.8030071</v>
      </c>
      <c r="AW259" s="71">
        <f>MAX(ABS(Y259-AK259),ABS(Z259-AL259),ABS(AA259-AM259),ABS(AB259-AN259),ABS(AC259-AO259),ABS(AD259-AP259),ABS(AE259-AQ259),ABS(AF259-AR259),ABS(AG259-AS259),ABS(AH259-AT259),ABS(AI259-AU259),ABS(AJ259-AV259))</f>
        <v/>
      </c>
    </row>
    <row r="260">
      <c r="A260" s="67" t="inlineStr">
        <is>
          <t>M255</t>
        </is>
      </c>
      <c r="B260" s="52" t="inlineStr">
        <is>
          <t>ENV-131</t>
        </is>
      </c>
      <c r="C260" s="52" t="inlineStr">
        <is>
          <t>Environment</t>
        </is>
      </c>
      <c r="D260" s="52" t="inlineStr">
        <is>
          <t>Sandbag</t>
        </is>
      </c>
      <c r="E260" s="58" t="inlineStr">
        <is>
          <t>Cylinder</t>
        </is>
      </c>
      <c r="F260" s="52" t="inlineStr">
        <is>
          <t>ENV-117</t>
        </is>
      </c>
      <c r="G260" s="68" t="n">
        <v>0.25999999</v>
      </c>
      <c r="H260" s="68" t="n">
        <v>0.170000002</v>
      </c>
      <c r="I260" s="68" t="n">
        <v>0.5</v>
      </c>
      <c r="J260" s="68" t="n">
        <v>0</v>
      </c>
      <c r="K260" s="68" t="n">
        <v>-55</v>
      </c>
      <c r="L260" s="68" t="n">
        <v>0</v>
      </c>
      <c r="M260" s="68" t="n">
        <v>6.00300694</v>
      </c>
      <c r="N260" s="68" t="n">
        <v>0.445804745</v>
      </c>
      <c r="O260" s="68" t="n">
        <v>16.1468124</v>
      </c>
      <c r="P260" s="69">
        <f>COS(RADIANS(K260))*COS(RADIANS(L260))+SIN(RADIANS(K260))*SIN(RADIANS(J260))*SIN(RADIANS(L260))</f>
        <v/>
      </c>
      <c r="Q260" s="69">
        <f>-COS(RADIANS(K260))*SIN(RADIANS(L260))+SIN(RADIANS(K260))*SIN(RADIANS(J260))*COS(RADIANS(L260))</f>
        <v/>
      </c>
      <c r="R260" s="69">
        <f>SIN(RADIANS(K260))*COS(RADIANS(J260))</f>
        <v/>
      </c>
      <c r="S260" s="69">
        <f>COS(RADIANS(J260))*SIN(RADIANS(L260))</f>
        <v/>
      </c>
      <c r="T260" s="69">
        <f>COS(RADIANS(J260))*COS(RADIANS(L260))</f>
        <v/>
      </c>
      <c r="U260" s="69">
        <f>-SIN(RADIANS(J260))</f>
        <v/>
      </c>
      <c r="V260" s="69">
        <f>-SIN(RADIANS(K260))*COS(RADIANS(L260))+COS(RADIANS(K260))*SIN(RADIANS(J260))*SIN(RADIANS(L260))</f>
        <v/>
      </c>
      <c r="W260" s="69">
        <f>SIN(RADIANS(K260))*SIN(RADIANS(L260))+COS(RADIANS(K260))*SIN(RADIANS(J260))*COS(RADIANS(L260))</f>
        <v/>
      </c>
      <c r="X260" s="69">
        <f>COS(RADIANS(K260))*COS(RADIANS(J260))</f>
        <v/>
      </c>
      <c r="Y260" s="69">
        <f>P260*G260</f>
        <v/>
      </c>
      <c r="Z260" s="69">
        <f>Q260*H260</f>
        <v/>
      </c>
      <c r="AA260" s="69">
        <f>R260*I260</f>
        <v/>
      </c>
      <c r="AB260" s="69">
        <f>M260</f>
        <v/>
      </c>
      <c r="AC260" s="69">
        <f>S260*G260</f>
        <v/>
      </c>
      <c r="AD260" s="69">
        <f>T260*H260</f>
        <v/>
      </c>
      <c r="AE260" s="69">
        <f>U260*I260</f>
        <v/>
      </c>
      <c r="AF260" s="69">
        <f>N260</f>
        <v/>
      </c>
      <c r="AG260" s="69">
        <f>V260*G260</f>
        <v/>
      </c>
      <c r="AH260" s="69">
        <f>W260*H260</f>
        <v/>
      </c>
      <c r="AI260" s="69">
        <f>X260*I260</f>
        <v/>
      </c>
      <c r="AJ260" s="69">
        <f>O260</f>
        <v/>
      </c>
      <c r="AK260" s="70" t="n">
        <v>0.149129868</v>
      </c>
      <c r="AL260" s="70" t="n">
        <v>0</v>
      </c>
      <c r="AM260" s="70" t="n">
        <v>-0.409576029</v>
      </c>
      <c r="AN260" s="70" t="n">
        <v>6.00300694</v>
      </c>
      <c r="AO260" s="70" t="n">
        <v>0</v>
      </c>
      <c r="AP260" s="70" t="n">
        <v>0.170000002</v>
      </c>
      <c r="AQ260" s="70" t="n">
        <v>0</v>
      </c>
      <c r="AR260" s="70" t="n">
        <v>0.445804745</v>
      </c>
      <c r="AS260" s="70" t="n">
        <v>0.212979525</v>
      </c>
      <c r="AT260" s="70" t="n">
        <v>0</v>
      </c>
      <c r="AU260" s="70" t="n">
        <v>0.286788225</v>
      </c>
      <c r="AV260" s="70" t="n">
        <v>16.1468124</v>
      </c>
      <c r="AW260" s="71">
        <f>MAX(ABS(Y260-AK260),ABS(Z260-AL260),ABS(AA260-AM260),ABS(AB260-AN260),ABS(AC260-AO260),ABS(AD260-AP260),ABS(AE260-AQ260),ABS(AF260-AR260),ABS(AG260-AS260),ABS(AH260-AT260),ABS(AI260-AU260),ABS(AJ260-AV260))</f>
        <v/>
      </c>
    </row>
    <row r="261">
      <c r="A261" s="67" t="inlineStr">
        <is>
          <t>M256</t>
        </is>
      </c>
      <c r="B261" s="52" t="inlineStr">
        <is>
          <t>ENV-132</t>
        </is>
      </c>
      <c r="C261" s="52" t="inlineStr">
        <is>
          <t>Environment</t>
        </is>
      </c>
      <c r="D261" s="52" t="inlineStr">
        <is>
          <t>Sandbag</t>
        </is>
      </c>
      <c r="E261" s="58" t="inlineStr">
        <is>
          <t>Cylinder</t>
        </is>
      </c>
      <c r="F261" s="52" t="inlineStr">
        <is>
          <t>ENV-117</t>
        </is>
      </c>
      <c r="G261" s="68" t="n">
        <v>0.25999999</v>
      </c>
      <c r="H261" s="68" t="n">
        <v>0.170000002</v>
      </c>
      <c r="I261" s="68" t="n">
        <v>0.5</v>
      </c>
      <c r="J261" s="68" t="n">
        <v>0</v>
      </c>
      <c r="K261" s="68" t="n">
        <v>-75</v>
      </c>
      <c r="L261" s="68" t="n">
        <v>0</v>
      </c>
      <c r="M261" s="68" t="n">
        <v>5.56234646</v>
      </c>
      <c r="N261" s="68" t="n">
        <v>0.48389253</v>
      </c>
      <c r="O261" s="68" t="n">
        <v>16.3522968</v>
      </c>
      <c r="P261" s="69">
        <f>COS(RADIANS(K261))*COS(RADIANS(L261))+SIN(RADIANS(K261))*SIN(RADIANS(J261))*SIN(RADIANS(L261))</f>
        <v/>
      </c>
      <c r="Q261" s="69">
        <f>-COS(RADIANS(K261))*SIN(RADIANS(L261))+SIN(RADIANS(K261))*SIN(RADIANS(J261))*COS(RADIANS(L261))</f>
        <v/>
      </c>
      <c r="R261" s="69">
        <f>SIN(RADIANS(K261))*COS(RADIANS(J261))</f>
        <v/>
      </c>
      <c r="S261" s="69">
        <f>COS(RADIANS(J261))*SIN(RADIANS(L261))</f>
        <v/>
      </c>
      <c r="T261" s="69">
        <f>COS(RADIANS(J261))*COS(RADIANS(L261))</f>
        <v/>
      </c>
      <c r="U261" s="69">
        <f>-SIN(RADIANS(J261))</f>
        <v/>
      </c>
      <c r="V261" s="69">
        <f>-SIN(RADIANS(K261))*COS(RADIANS(L261))+COS(RADIANS(K261))*SIN(RADIANS(J261))*SIN(RADIANS(L261))</f>
        <v/>
      </c>
      <c r="W261" s="69">
        <f>SIN(RADIANS(K261))*SIN(RADIANS(L261))+COS(RADIANS(K261))*SIN(RADIANS(J261))*COS(RADIANS(L261))</f>
        <v/>
      </c>
      <c r="X261" s="69">
        <f>COS(RADIANS(K261))*COS(RADIANS(J261))</f>
        <v/>
      </c>
      <c r="Y261" s="69">
        <f>P261*G261</f>
        <v/>
      </c>
      <c r="Z261" s="69">
        <f>Q261*H261</f>
        <v/>
      </c>
      <c r="AA261" s="69">
        <f>R261*I261</f>
        <v/>
      </c>
      <c r="AB261" s="69">
        <f>M261</f>
        <v/>
      </c>
      <c r="AC261" s="69">
        <f>S261*G261</f>
        <v/>
      </c>
      <c r="AD261" s="69">
        <f>T261*H261</f>
        <v/>
      </c>
      <c r="AE261" s="69">
        <f>U261*I261</f>
        <v/>
      </c>
      <c r="AF261" s="69">
        <f>N261</f>
        <v/>
      </c>
      <c r="AG261" s="69">
        <f>V261*G261</f>
        <v/>
      </c>
      <c r="AH261" s="69">
        <f>W261*H261</f>
        <v/>
      </c>
      <c r="AI261" s="69">
        <f>X261*I261</f>
        <v/>
      </c>
      <c r="AJ261" s="69">
        <f>O261</f>
        <v/>
      </c>
      <c r="AK261" s="70" t="n">
        <v>0.0672929287</v>
      </c>
      <c r="AL261" s="70" t="n">
        <v>0</v>
      </c>
      <c r="AM261" s="70" t="n">
        <v>-0.482962936</v>
      </c>
      <c r="AN261" s="70" t="n">
        <v>5.56234646</v>
      </c>
      <c r="AO261" s="70" t="n">
        <v>0</v>
      </c>
      <c r="AP261" s="70" t="n">
        <v>0.170000002</v>
      </c>
      <c r="AQ261" s="70" t="n">
        <v>0</v>
      </c>
      <c r="AR261" s="70" t="n">
        <v>0.48389253</v>
      </c>
      <c r="AS261" s="70" t="n">
        <v>0.251140714</v>
      </c>
      <c r="AT261" s="70" t="n">
        <v>0</v>
      </c>
      <c r="AU261" s="70" t="n">
        <v>0.129409477</v>
      </c>
      <c r="AV261" s="70" t="n">
        <v>16.3522968</v>
      </c>
      <c r="AW261" s="71">
        <f>MAX(ABS(Y261-AK261),ABS(Z261-AL261),ABS(AA261-AM261),ABS(AB261-AN261),ABS(AC261-AO261),ABS(AD261-AP261),ABS(AE261-AQ261),ABS(AF261-AR261),ABS(AG261-AS261),ABS(AH261-AT261),ABS(AI261-AU261),ABS(AJ261-AV261))</f>
        <v/>
      </c>
    </row>
    <row r="262">
      <c r="A262" s="67" t="inlineStr">
        <is>
          <t>M257</t>
        </is>
      </c>
      <c r="B262" s="52" t="inlineStr">
        <is>
          <t>ENV-133</t>
        </is>
      </c>
      <c r="C262" s="52" t="inlineStr">
        <is>
          <t>Environment</t>
        </is>
      </c>
      <c r="D262" s="52" t="inlineStr">
        <is>
          <t>Sandbag</t>
        </is>
      </c>
      <c r="E262" s="58" t="inlineStr">
        <is>
          <t>Cylinder</t>
        </is>
      </c>
      <c r="F262" s="52" t="inlineStr">
        <is>
          <t>ENV-117</t>
        </is>
      </c>
      <c r="G262" s="68" t="n">
        <v>0.25999999</v>
      </c>
      <c r="H262" s="68" t="n">
        <v>0.170000002</v>
      </c>
      <c r="I262" s="68" t="n">
        <v>0.5</v>
      </c>
      <c r="J262" s="68" t="n">
        <v>0</v>
      </c>
      <c r="K262" s="68" t="n">
        <v>-95.0000076</v>
      </c>
      <c r="L262" s="68" t="n">
        <v>0</v>
      </c>
      <c r="M262" s="68" t="n">
        <v>5.07798147</v>
      </c>
      <c r="N262" s="68" t="n">
        <v>0.48732841</v>
      </c>
      <c r="O262" s="68" t="n">
        <v>16.3946724</v>
      </c>
      <c r="P262" s="69">
        <f>COS(RADIANS(K262))*COS(RADIANS(L262))+SIN(RADIANS(K262))*SIN(RADIANS(J262))*SIN(RADIANS(L262))</f>
        <v/>
      </c>
      <c r="Q262" s="69">
        <f>-COS(RADIANS(K262))*SIN(RADIANS(L262))+SIN(RADIANS(K262))*SIN(RADIANS(J262))*COS(RADIANS(L262))</f>
        <v/>
      </c>
      <c r="R262" s="69">
        <f>SIN(RADIANS(K262))*COS(RADIANS(J262))</f>
        <v/>
      </c>
      <c r="S262" s="69">
        <f>COS(RADIANS(J262))*SIN(RADIANS(L262))</f>
        <v/>
      </c>
      <c r="T262" s="69">
        <f>COS(RADIANS(J262))*COS(RADIANS(L262))</f>
        <v/>
      </c>
      <c r="U262" s="69">
        <f>-SIN(RADIANS(J262))</f>
        <v/>
      </c>
      <c r="V262" s="69">
        <f>-SIN(RADIANS(K262))*COS(RADIANS(L262))+COS(RADIANS(K262))*SIN(RADIANS(J262))*SIN(RADIANS(L262))</f>
        <v/>
      </c>
      <c r="W262" s="69">
        <f>SIN(RADIANS(K262))*SIN(RADIANS(L262))+COS(RADIANS(K262))*SIN(RADIANS(J262))*COS(RADIANS(L262))</f>
        <v/>
      </c>
      <c r="X262" s="69">
        <f>COS(RADIANS(K262))*COS(RADIANS(J262))</f>
        <v/>
      </c>
      <c r="Y262" s="69">
        <f>P262*G262</f>
        <v/>
      </c>
      <c r="Z262" s="69">
        <f>Q262*H262</f>
        <v/>
      </c>
      <c r="AA262" s="69">
        <f>R262*I262</f>
        <v/>
      </c>
      <c r="AB262" s="69">
        <f>M262</f>
        <v/>
      </c>
      <c r="AC262" s="69">
        <f>S262*G262</f>
        <v/>
      </c>
      <c r="AD262" s="69">
        <f>T262*H262</f>
        <v/>
      </c>
      <c r="AE262" s="69">
        <f>U262*I262</f>
        <v/>
      </c>
      <c r="AF262" s="69">
        <f>N262</f>
        <v/>
      </c>
      <c r="AG262" s="69">
        <f>V262*G262</f>
        <v/>
      </c>
      <c r="AH262" s="69">
        <f>W262*H262</f>
        <v/>
      </c>
      <c r="AI262" s="69">
        <f>X262*I262</f>
        <v/>
      </c>
      <c r="AJ262" s="69">
        <f>O262</f>
        <v/>
      </c>
      <c r="AK262" s="70" t="n">
        <v>-0.0226605292</v>
      </c>
      <c r="AL262" s="70" t="n">
        <v>0</v>
      </c>
      <c r="AM262" s="70" t="n">
        <v>-0.49809733</v>
      </c>
      <c r="AN262" s="70" t="n">
        <v>5.07798147</v>
      </c>
      <c r="AO262" s="70" t="n">
        <v>0</v>
      </c>
      <c r="AP262" s="70" t="n">
        <v>0.170000002</v>
      </c>
      <c r="AQ262" s="70" t="n">
        <v>0</v>
      </c>
      <c r="AR262" s="70" t="n">
        <v>0.48732841</v>
      </c>
      <c r="AS262" s="70" t="n">
        <v>0.259010613</v>
      </c>
      <c r="AT262" s="70" t="n">
        <v>0</v>
      </c>
      <c r="AU262" s="70" t="n">
        <v>-0.043577943</v>
      </c>
      <c r="AV262" s="70" t="n">
        <v>16.3946724</v>
      </c>
      <c r="AW262" s="71">
        <f>MAX(ABS(Y262-AK262),ABS(Z262-AL262),ABS(AA262-AM262),ABS(AB262-AN262),ABS(AC262-AO262),ABS(AD262-AP262),ABS(AE262-AQ262),ABS(AF262-AR262),ABS(AG262-AS262),ABS(AH262-AT262),ABS(AI262-AU262),ABS(AJ262-AV262))</f>
        <v/>
      </c>
    </row>
    <row r="263">
      <c r="A263" s="67" t="inlineStr">
        <is>
          <t>M258</t>
        </is>
      </c>
      <c r="B263" s="52" t="inlineStr">
        <is>
          <t>ENV-134</t>
        </is>
      </c>
      <c r="C263" s="52" t="inlineStr">
        <is>
          <t>Environment</t>
        </is>
      </c>
      <c r="D263" s="52" t="inlineStr">
        <is>
          <t>Sandbag</t>
        </is>
      </c>
      <c r="E263" s="58" t="inlineStr">
        <is>
          <t>Cylinder</t>
        </is>
      </c>
      <c r="F263" s="52" t="inlineStr">
        <is>
          <t>ENV-117</t>
        </is>
      </c>
      <c r="G263" s="68" t="n">
        <v>0.25999999</v>
      </c>
      <c r="H263" s="68" t="n">
        <v>0.170000002</v>
      </c>
      <c r="I263" s="68" t="n">
        <v>0.5</v>
      </c>
      <c r="J263" s="68" t="n">
        <v>0</v>
      </c>
      <c r="K263" s="68" t="n">
        <v>-115</v>
      </c>
      <c r="L263" s="68" t="n">
        <v>0</v>
      </c>
      <c r="M263" s="68" t="n">
        <v>4.60833406</v>
      </c>
      <c r="N263" s="68" t="n">
        <v>0.425340086</v>
      </c>
      <c r="O263" s="68" t="n">
        <v>16.2688313</v>
      </c>
      <c r="P263" s="69">
        <f>COS(RADIANS(K263))*COS(RADIANS(L263))+SIN(RADIANS(K263))*SIN(RADIANS(J263))*SIN(RADIANS(L263))</f>
        <v/>
      </c>
      <c r="Q263" s="69">
        <f>-COS(RADIANS(K263))*SIN(RADIANS(L263))+SIN(RADIANS(K263))*SIN(RADIANS(J263))*COS(RADIANS(L263))</f>
        <v/>
      </c>
      <c r="R263" s="69">
        <f>SIN(RADIANS(K263))*COS(RADIANS(J263))</f>
        <v/>
      </c>
      <c r="S263" s="69">
        <f>COS(RADIANS(J263))*SIN(RADIANS(L263))</f>
        <v/>
      </c>
      <c r="T263" s="69">
        <f>COS(RADIANS(J263))*COS(RADIANS(L263))</f>
        <v/>
      </c>
      <c r="U263" s="69">
        <f>-SIN(RADIANS(J263))</f>
        <v/>
      </c>
      <c r="V263" s="69">
        <f>-SIN(RADIANS(K263))*COS(RADIANS(L263))+COS(RADIANS(K263))*SIN(RADIANS(J263))*SIN(RADIANS(L263))</f>
        <v/>
      </c>
      <c r="W263" s="69">
        <f>SIN(RADIANS(K263))*SIN(RADIANS(L263))+COS(RADIANS(K263))*SIN(RADIANS(J263))*COS(RADIANS(L263))</f>
        <v/>
      </c>
      <c r="X263" s="69">
        <f>COS(RADIANS(K263))*COS(RADIANS(J263))</f>
        <v/>
      </c>
      <c r="Y263" s="69">
        <f>P263*G263</f>
        <v/>
      </c>
      <c r="Z263" s="69">
        <f>Q263*H263</f>
        <v/>
      </c>
      <c r="AA263" s="69">
        <f>R263*I263</f>
        <v/>
      </c>
      <c r="AB263" s="69">
        <f>M263</f>
        <v/>
      </c>
      <c r="AC263" s="69">
        <f>S263*G263</f>
        <v/>
      </c>
      <c r="AD263" s="69">
        <f>T263*H263</f>
        <v/>
      </c>
      <c r="AE263" s="69">
        <f>U263*I263</f>
        <v/>
      </c>
      <c r="AF263" s="69">
        <f>N263</f>
        <v/>
      </c>
      <c r="AG263" s="69">
        <f>V263*G263</f>
        <v/>
      </c>
      <c r="AH263" s="69">
        <f>W263*H263</f>
        <v/>
      </c>
      <c r="AI263" s="69">
        <f>X263*I263</f>
        <v/>
      </c>
      <c r="AJ263" s="69">
        <f>O263</f>
        <v/>
      </c>
      <c r="AK263" s="70" t="n">
        <v>-0.10988076</v>
      </c>
      <c r="AL263" s="70" t="n">
        <v>0</v>
      </c>
      <c r="AM263" s="70" t="n">
        <v>-0.453153878</v>
      </c>
      <c r="AN263" s="70" t="n">
        <v>4.60833406</v>
      </c>
      <c r="AO263" s="70" t="n">
        <v>0</v>
      </c>
      <c r="AP263" s="70" t="n">
        <v>0.170000002</v>
      </c>
      <c r="AQ263" s="70" t="n">
        <v>0</v>
      </c>
      <c r="AR263" s="70" t="n">
        <v>0.425340086</v>
      </c>
      <c r="AS263" s="70" t="n">
        <v>0.235640004</v>
      </c>
      <c r="AT263" s="70" t="n">
        <v>0</v>
      </c>
      <c r="AU263" s="70" t="n">
        <v>-0.211309165</v>
      </c>
      <c r="AV263" s="70" t="n">
        <v>16.2688313</v>
      </c>
      <c r="AW263" s="71">
        <f>MAX(ABS(Y263-AK263),ABS(Z263-AL263),ABS(AA263-AM263),ABS(AB263-AN263),ABS(AC263-AO263),ABS(AD263-AP263),ABS(AE263-AQ263),ABS(AF263-AR263),ABS(AG263-AS263),ABS(AH263-AT263),ABS(AI263-AU263),ABS(AJ263-AV263))</f>
        <v/>
      </c>
    </row>
    <row r="264">
      <c r="A264" s="67" t="inlineStr">
        <is>
          <t>M259</t>
        </is>
      </c>
      <c r="B264" s="52" t="inlineStr">
        <is>
          <t>ENV-135</t>
        </is>
      </c>
      <c r="C264" s="52" t="inlineStr">
        <is>
          <t>Environment</t>
        </is>
      </c>
      <c r="D264" s="52" t="inlineStr">
        <is>
          <t>Sandbag</t>
        </is>
      </c>
      <c r="E264" s="58" t="inlineStr">
        <is>
          <t>Cylinder</t>
        </is>
      </c>
      <c r="F264" s="52" t="inlineStr">
        <is>
          <t>ENV-117</t>
        </is>
      </c>
      <c r="G264" s="68" t="n">
        <v>0.25999999</v>
      </c>
      <c r="H264" s="68" t="n">
        <v>0.170000002</v>
      </c>
      <c r="I264" s="68" t="n">
        <v>0.5</v>
      </c>
      <c r="J264" s="68" t="n">
        <v>0</v>
      </c>
      <c r="K264" s="68" t="n">
        <v>-135</v>
      </c>
      <c r="L264" s="68" t="n">
        <v>0</v>
      </c>
      <c r="M264" s="68" t="n">
        <v>4.21005058</v>
      </c>
      <c r="N264" s="68" t="n">
        <v>0.304282784</v>
      </c>
      <c r="O264" s="68" t="n">
        <v>15.9899492</v>
      </c>
      <c r="P264" s="69">
        <f>COS(RADIANS(K264))*COS(RADIANS(L264))+SIN(RADIANS(K264))*SIN(RADIANS(J264))*SIN(RADIANS(L264))</f>
        <v/>
      </c>
      <c r="Q264" s="69">
        <f>-COS(RADIANS(K264))*SIN(RADIANS(L264))+SIN(RADIANS(K264))*SIN(RADIANS(J264))*COS(RADIANS(L264))</f>
        <v/>
      </c>
      <c r="R264" s="69">
        <f>SIN(RADIANS(K264))*COS(RADIANS(J264))</f>
        <v/>
      </c>
      <c r="S264" s="69">
        <f>COS(RADIANS(J264))*SIN(RADIANS(L264))</f>
        <v/>
      </c>
      <c r="T264" s="69">
        <f>COS(RADIANS(J264))*COS(RADIANS(L264))</f>
        <v/>
      </c>
      <c r="U264" s="69">
        <f>-SIN(RADIANS(J264))</f>
        <v/>
      </c>
      <c r="V264" s="69">
        <f>-SIN(RADIANS(K264))*COS(RADIANS(L264))+COS(RADIANS(K264))*SIN(RADIANS(J264))*SIN(RADIANS(L264))</f>
        <v/>
      </c>
      <c r="W264" s="69">
        <f>SIN(RADIANS(K264))*SIN(RADIANS(L264))+COS(RADIANS(K264))*SIN(RADIANS(J264))*COS(RADIANS(L264))</f>
        <v/>
      </c>
      <c r="X264" s="69">
        <f>COS(RADIANS(K264))*COS(RADIANS(J264))</f>
        <v/>
      </c>
      <c r="Y264" s="69">
        <f>P264*G264</f>
        <v/>
      </c>
      <c r="Z264" s="69">
        <f>Q264*H264</f>
        <v/>
      </c>
      <c r="AA264" s="69">
        <f>R264*I264</f>
        <v/>
      </c>
      <c r="AB264" s="69">
        <f>M264</f>
        <v/>
      </c>
      <c r="AC264" s="69">
        <f>S264*G264</f>
        <v/>
      </c>
      <c r="AD264" s="69">
        <f>T264*H264</f>
        <v/>
      </c>
      <c r="AE264" s="69">
        <f>U264*I264</f>
        <v/>
      </c>
      <c r="AF264" s="69">
        <f>N264</f>
        <v/>
      </c>
      <c r="AG264" s="69">
        <f>V264*G264</f>
        <v/>
      </c>
      <c r="AH264" s="69">
        <f>W264*H264</f>
        <v/>
      </c>
      <c r="AI264" s="69">
        <f>X264*I264</f>
        <v/>
      </c>
      <c r="AJ264" s="69">
        <f>O264</f>
        <v/>
      </c>
      <c r="AK264" s="70" t="n">
        <v>-0.183847755</v>
      </c>
      <c r="AL264" s="70" t="n">
        <v>0</v>
      </c>
      <c r="AM264" s="70" t="n">
        <v>-0.353553385</v>
      </c>
      <c r="AN264" s="70" t="n">
        <v>4.21005058</v>
      </c>
      <c r="AO264" s="70" t="n">
        <v>0</v>
      </c>
      <c r="AP264" s="70" t="n">
        <v>0.170000002</v>
      </c>
      <c r="AQ264" s="70" t="n">
        <v>0</v>
      </c>
      <c r="AR264" s="70" t="n">
        <v>0.304282784</v>
      </c>
      <c r="AS264" s="70" t="n">
        <v>0.183847755</v>
      </c>
      <c r="AT264" s="70" t="n">
        <v>0</v>
      </c>
      <c r="AU264" s="70" t="n">
        <v>-0.353553385</v>
      </c>
      <c r="AV264" s="70" t="n">
        <v>15.9899492</v>
      </c>
      <c r="AW264" s="71">
        <f>MAX(ABS(Y264-AK264),ABS(Z264-AL264),ABS(AA264-AM264),ABS(AB264-AN264),ABS(AC264-AO264),ABS(AD264-AP264),ABS(AE264-AQ264),ABS(AF264-AR264),ABS(AG264-AS264),ABS(AH264-AT264),ABS(AI264-AU264),ABS(AJ264-AV264))</f>
        <v/>
      </c>
    </row>
    <row r="265">
      <c r="A265" s="67" t="inlineStr">
        <is>
          <t>M260</t>
        </is>
      </c>
      <c r="B265" s="52" t="inlineStr">
        <is>
          <t>ENV-136</t>
        </is>
      </c>
      <c r="C265" s="52" t="inlineStr">
        <is>
          <t>Environment</t>
        </is>
      </c>
      <c r="D265" s="52" t="inlineStr">
        <is>
          <t>Sandbag wall</t>
        </is>
      </c>
      <c r="E265" s="53" t="inlineStr">
        <is>
          <t>Group</t>
        </is>
      </c>
      <c r="F265" s="52" t="inlineStr">
        <is>
          <t>ENV-00</t>
        </is>
      </c>
      <c r="G265" s="68" t="n">
        <v>1</v>
      </c>
      <c r="H265" s="68" t="n">
        <v>1</v>
      </c>
      <c r="I265" s="68" t="n">
        <v>1</v>
      </c>
      <c r="J265" s="68" t="n">
        <v>0</v>
      </c>
      <c r="K265" s="68" t="n">
        <v>0</v>
      </c>
      <c r="L265" s="68" t="n">
        <v>0</v>
      </c>
      <c r="M265" s="68" t="n">
        <v>0</v>
      </c>
      <c r="N265" s="68" t="n">
        <v>0</v>
      </c>
      <c r="O265" s="68" t="n">
        <v>0</v>
      </c>
      <c r="P265" s="69">
        <f>COS(RADIANS(K265))*COS(RADIANS(L265))+SIN(RADIANS(K265))*SIN(RADIANS(J265))*SIN(RADIANS(L265))</f>
        <v/>
      </c>
      <c r="Q265" s="69">
        <f>-COS(RADIANS(K265))*SIN(RADIANS(L265))+SIN(RADIANS(K265))*SIN(RADIANS(J265))*COS(RADIANS(L265))</f>
        <v/>
      </c>
      <c r="R265" s="69">
        <f>SIN(RADIANS(K265))*COS(RADIANS(J265))</f>
        <v/>
      </c>
      <c r="S265" s="69">
        <f>COS(RADIANS(J265))*SIN(RADIANS(L265))</f>
        <v/>
      </c>
      <c r="T265" s="69">
        <f>COS(RADIANS(J265))*COS(RADIANS(L265))</f>
        <v/>
      </c>
      <c r="U265" s="69">
        <f>-SIN(RADIANS(J265))</f>
        <v/>
      </c>
      <c r="V265" s="69">
        <f>-SIN(RADIANS(K265))*COS(RADIANS(L265))+COS(RADIANS(K265))*SIN(RADIANS(J265))*SIN(RADIANS(L265))</f>
        <v/>
      </c>
      <c r="W265" s="69">
        <f>SIN(RADIANS(K265))*SIN(RADIANS(L265))+COS(RADIANS(K265))*SIN(RADIANS(J265))*COS(RADIANS(L265))</f>
        <v/>
      </c>
      <c r="X265" s="69">
        <f>COS(RADIANS(K265))*COS(RADIANS(J265))</f>
        <v/>
      </c>
      <c r="Y265" s="69">
        <f>P265*G265</f>
        <v/>
      </c>
      <c r="Z265" s="69">
        <f>Q265*H265</f>
        <v/>
      </c>
      <c r="AA265" s="69">
        <f>R265*I265</f>
        <v/>
      </c>
      <c r="AB265" s="69">
        <f>M265</f>
        <v/>
      </c>
      <c r="AC265" s="69">
        <f>S265*G265</f>
        <v/>
      </c>
      <c r="AD265" s="69">
        <f>T265*H265</f>
        <v/>
      </c>
      <c r="AE265" s="69">
        <f>U265*I265</f>
        <v/>
      </c>
      <c r="AF265" s="69">
        <f>N265</f>
        <v/>
      </c>
      <c r="AG265" s="69">
        <f>V265*G265</f>
        <v/>
      </c>
      <c r="AH265" s="69">
        <f>W265*H265</f>
        <v/>
      </c>
      <c r="AI265" s="69">
        <f>X265*I265</f>
        <v/>
      </c>
      <c r="AJ265" s="69">
        <f>O265</f>
        <v/>
      </c>
      <c r="AK265" s="70" t="n">
        <v>1</v>
      </c>
      <c r="AL265" s="70" t="n">
        <v>0</v>
      </c>
      <c r="AM265" s="70" t="n">
        <v>0</v>
      </c>
      <c r="AN265" s="70" t="n">
        <v>0</v>
      </c>
      <c r="AO265" s="70" t="n">
        <v>0</v>
      </c>
      <c r="AP265" s="70" t="n">
        <v>1</v>
      </c>
      <c r="AQ265" s="70" t="n">
        <v>0</v>
      </c>
      <c r="AR265" s="70" t="n">
        <v>0</v>
      </c>
      <c r="AS265" s="70" t="n">
        <v>0</v>
      </c>
      <c r="AT265" s="70" t="n">
        <v>0</v>
      </c>
      <c r="AU265" s="70" t="n">
        <v>1</v>
      </c>
      <c r="AV265" s="70" t="n">
        <v>0</v>
      </c>
      <c r="AW265" s="71">
        <f>MAX(ABS(Y265-AK265),ABS(Z265-AL265),ABS(AA265-AM265),ABS(AB265-AN265),ABS(AC265-AO265),ABS(AD265-AP265),ABS(AE265-AQ265),ABS(AF265-AR265),ABS(AG265-AS265),ABS(AH265-AT265),ABS(AI265-AU265),ABS(AJ265-AV265))</f>
        <v/>
      </c>
    </row>
    <row r="266">
      <c r="A266" s="67" t="inlineStr">
        <is>
          <t>M261</t>
        </is>
      </c>
      <c r="B266" s="52" t="inlineStr">
        <is>
          <t>ENV-137</t>
        </is>
      </c>
      <c r="C266" s="52" t="inlineStr">
        <is>
          <t>Environment</t>
        </is>
      </c>
      <c r="D266" s="52" t="inlineStr">
        <is>
          <t>Sandbag</t>
        </is>
      </c>
      <c r="E266" s="58" t="inlineStr">
        <is>
          <t>Cylinder</t>
        </is>
      </c>
      <c r="F266" s="52" t="inlineStr">
        <is>
          <t>ENV-136</t>
        </is>
      </c>
      <c r="G266" s="68" t="n">
        <v>0.25999999</v>
      </c>
      <c r="H266" s="68" t="n">
        <v>0.170000002</v>
      </c>
      <c r="I266" s="68" t="n">
        <v>0.5</v>
      </c>
      <c r="J266" s="68" t="n">
        <v>0</v>
      </c>
      <c r="K266" s="68" t="n">
        <v>21.875</v>
      </c>
      <c r="L266" s="68" t="n">
        <v>0</v>
      </c>
      <c r="M266" s="68" t="n">
        <v>-8.60800171</v>
      </c>
      <c r="N266" s="68" t="n">
        <v>0.168083102</v>
      </c>
      <c r="O266" s="68" t="n">
        <v>9.94112587</v>
      </c>
      <c r="P266" s="69">
        <f>COS(RADIANS(K266))*COS(RADIANS(L266))+SIN(RADIANS(K266))*SIN(RADIANS(J266))*SIN(RADIANS(L266))</f>
        <v/>
      </c>
      <c r="Q266" s="69">
        <f>-COS(RADIANS(K266))*SIN(RADIANS(L266))+SIN(RADIANS(K266))*SIN(RADIANS(J266))*COS(RADIANS(L266))</f>
        <v/>
      </c>
      <c r="R266" s="69">
        <f>SIN(RADIANS(K266))*COS(RADIANS(J266))</f>
        <v/>
      </c>
      <c r="S266" s="69">
        <f>COS(RADIANS(J266))*SIN(RADIANS(L266))</f>
        <v/>
      </c>
      <c r="T266" s="69">
        <f>COS(RADIANS(J266))*COS(RADIANS(L266))</f>
        <v/>
      </c>
      <c r="U266" s="69">
        <f>-SIN(RADIANS(J266))</f>
        <v/>
      </c>
      <c r="V266" s="69">
        <f>-SIN(RADIANS(K266))*COS(RADIANS(L266))+COS(RADIANS(K266))*SIN(RADIANS(J266))*SIN(RADIANS(L266))</f>
        <v/>
      </c>
      <c r="W266" s="69">
        <f>SIN(RADIANS(K266))*SIN(RADIANS(L266))+COS(RADIANS(K266))*SIN(RADIANS(J266))*COS(RADIANS(L266))</f>
        <v/>
      </c>
      <c r="X266" s="69">
        <f>COS(RADIANS(K266))*COS(RADIANS(J266))</f>
        <v/>
      </c>
      <c r="Y266" s="69">
        <f>P266*G266</f>
        <v/>
      </c>
      <c r="Z266" s="69">
        <f>Q266*H266</f>
        <v/>
      </c>
      <c r="AA266" s="69">
        <f>R266*I266</f>
        <v/>
      </c>
      <c r="AB266" s="69">
        <f>M266</f>
        <v/>
      </c>
      <c r="AC266" s="69">
        <f>S266*G266</f>
        <v/>
      </c>
      <c r="AD266" s="69">
        <f>T266*H266</f>
        <v/>
      </c>
      <c r="AE266" s="69">
        <f>U266*I266</f>
        <v/>
      </c>
      <c r="AF266" s="69">
        <f>N266</f>
        <v/>
      </c>
      <c r="AG266" s="69">
        <f>V266*G266</f>
        <v/>
      </c>
      <c r="AH266" s="69">
        <f>W266*H266</f>
        <v/>
      </c>
      <c r="AI266" s="69">
        <f>X266*I266</f>
        <v/>
      </c>
      <c r="AJ266" s="69">
        <f>O266</f>
        <v/>
      </c>
      <c r="AK266" s="70" t="n">
        <v>0.241279706</v>
      </c>
      <c r="AL266" s="70" t="n">
        <v>0</v>
      </c>
      <c r="AM266" s="70" t="n">
        <v>0.186291456</v>
      </c>
      <c r="AN266" s="70" t="n">
        <v>-8.60800171</v>
      </c>
      <c r="AO266" s="70" t="n">
        <v>0</v>
      </c>
      <c r="AP266" s="70" t="n">
        <v>0.170000002</v>
      </c>
      <c r="AQ266" s="70" t="n">
        <v>0</v>
      </c>
      <c r="AR266" s="70" t="n">
        <v>0.168083102</v>
      </c>
      <c r="AS266" s="70" t="n">
        <v>-0.0968715549</v>
      </c>
      <c r="AT266" s="70" t="n">
        <v>0</v>
      </c>
      <c r="AU266" s="70" t="n">
        <v>0.46399945</v>
      </c>
      <c r="AV266" s="70" t="n">
        <v>9.94112587</v>
      </c>
      <c r="AW266" s="71">
        <f>MAX(ABS(Y266-AK266),ABS(Z266-AL266),ABS(AA266-AM266),ABS(AB266-AN266),ABS(AC266-AO266),ABS(AD266-AP266),ABS(AE266-AQ266),ABS(AF266-AR266),ABS(AG266-AS266),ABS(AH266-AT266),ABS(AI266-AU266),ABS(AJ266-AV266))</f>
        <v/>
      </c>
    </row>
    <row r="267">
      <c r="A267" s="67" t="inlineStr">
        <is>
          <t>M262</t>
        </is>
      </c>
      <c r="B267" s="52" t="inlineStr">
        <is>
          <t>ENV-138</t>
        </is>
      </c>
      <c r="C267" s="52" t="inlineStr">
        <is>
          <t>Environment</t>
        </is>
      </c>
      <c r="D267" s="52" t="inlineStr">
        <is>
          <t>Sandbag</t>
        </is>
      </c>
      <c r="E267" s="58" t="inlineStr">
        <is>
          <t>Cylinder</t>
        </is>
      </c>
      <c r="F267" s="52" t="inlineStr">
        <is>
          <t>ENV-136</t>
        </is>
      </c>
      <c r="G267" s="68" t="n">
        <v>0.25999999</v>
      </c>
      <c r="H267" s="68" t="n">
        <v>0.170000002</v>
      </c>
      <c r="I267" s="68" t="n">
        <v>0.5</v>
      </c>
      <c r="J267" s="68" t="n">
        <v>0</v>
      </c>
      <c r="K267" s="68" t="n">
        <v>-14.375</v>
      </c>
      <c r="L267" s="68" t="n">
        <v>0</v>
      </c>
      <c r="M267" s="68" t="n">
        <v>-8.54696274</v>
      </c>
      <c r="N267" s="68" t="n">
        <v>0.268246055</v>
      </c>
      <c r="O267" s="68" t="n">
        <v>10.8724012</v>
      </c>
      <c r="P267" s="69">
        <f>COS(RADIANS(K267))*COS(RADIANS(L267))+SIN(RADIANS(K267))*SIN(RADIANS(J267))*SIN(RADIANS(L267))</f>
        <v/>
      </c>
      <c r="Q267" s="69">
        <f>-COS(RADIANS(K267))*SIN(RADIANS(L267))+SIN(RADIANS(K267))*SIN(RADIANS(J267))*COS(RADIANS(L267))</f>
        <v/>
      </c>
      <c r="R267" s="69">
        <f>SIN(RADIANS(K267))*COS(RADIANS(J267))</f>
        <v/>
      </c>
      <c r="S267" s="69">
        <f>COS(RADIANS(J267))*SIN(RADIANS(L267))</f>
        <v/>
      </c>
      <c r="T267" s="69">
        <f>COS(RADIANS(J267))*COS(RADIANS(L267))</f>
        <v/>
      </c>
      <c r="U267" s="69">
        <f>-SIN(RADIANS(J267))</f>
        <v/>
      </c>
      <c r="V267" s="69">
        <f>-SIN(RADIANS(K267))*COS(RADIANS(L267))+COS(RADIANS(K267))*SIN(RADIANS(J267))*SIN(RADIANS(L267))</f>
        <v/>
      </c>
      <c r="W267" s="69">
        <f>SIN(RADIANS(K267))*SIN(RADIANS(L267))+COS(RADIANS(K267))*SIN(RADIANS(J267))*COS(RADIANS(L267))</f>
        <v/>
      </c>
      <c r="X267" s="69">
        <f>COS(RADIANS(K267))*COS(RADIANS(J267))</f>
        <v/>
      </c>
      <c r="Y267" s="69">
        <f>P267*G267</f>
        <v/>
      </c>
      <c r="Z267" s="69">
        <f>Q267*H267</f>
        <v/>
      </c>
      <c r="AA267" s="69">
        <f>R267*I267</f>
        <v/>
      </c>
      <c r="AB267" s="69">
        <f>M267</f>
        <v/>
      </c>
      <c r="AC267" s="69">
        <f>S267*G267</f>
        <v/>
      </c>
      <c r="AD267" s="69">
        <f>T267*H267</f>
        <v/>
      </c>
      <c r="AE267" s="69">
        <f>U267*I267</f>
        <v/>
      </c>
      <c r="AF267" s="69">
        <f>N267</f>
        <v/>
      </c>
      <c r="AG267" s="69">
        <f>V267*G267</f>
        <v/>
      </c>
      <c r="AH267" s="69">
        <f>W267*H267</f>
        <v/>
      </c>
      <c r="AI267" s="69">
        <f>X267*I267</f>
        <v/>
      </c>
      <c r="AJ267" s="69">
        <f>O267</f>
        <v/>
      </c>
      <c r="AK267" s="70" t="n">
        <v>0.251859814</v>
      </c>
      <c r="AL267" s="70" t="n">
        <v>0</v>
      </c>
      <c r="AM267" s="70" t="n">
        <v>-0.124133624</v>
      </c>
      <c r="AN267" s="70" t="n">
        <v>-8.54696274</v>
      </c>
      <c r="AO267" s="70" t="n">
        <v>0</v>
      </c>
      <c r="AP267" s="70" t="n">
        <v>0.170000002</v>
      </c>
      <c r="AQ267" s="70" t="n">
        <v>0</v>
      </c>
      <c r="AR267" s="70" t="n">
        <v>0.268246055</v>
      </c>
      <c r="AS267" s="70" t="n">
        <v>0.0645494834</v>
      </c>
      <c r="AT267" s="70" t="n">
        <v>0</v>
      </c>
      <c r="AU267" s="70" t="n">
        <v>0.484345794</v>
      </c>
      <c r="AV267" s="70" t="n">
        <v>10.8724012</v>
      </c>
      <c r="AW267" s="71">
        <f>MAX(ABS(Y267-AK267),ABS(Z267-AL267),ABS(AA267-AM267),ABS(AB267-AN267),ABS(AC267-AO267),ABS(AD267-AP267),ABS(AE267-AQ267),ABS(AF267-AR267),ABS(AG267-AS267),ABS(AH267-AT267),ABS(AI267-AU267),ABS(AJ267-AV267))</f>
        <v/>
      </c>
    </row>
    <row r="268">
      <c r="A268" s="67" t="inlineStr">
        <is>
          <t>M263</t>
        </is>
      </c>
      <c r="B268" s="52" t="inlineStr">
        <is>
          <t>ENV-139</t>
        </is>
      </c>
      <c r="C268" s="52" t="inlineStr">
        <is>
          <t>Environment</t>
        </is>
      </c>
      <c r="D268" s="52" t="inlineStr">
        <is>
          <t>Sandbag</t>
        </is>
      </c>
      <c r="E268" s="58" t="inlineStr">
        <is>
          <t>Cylinder</t>
        </is>
      </c>
      <c r="F268" s="52" t="inlineStr">
        <is>
          <t>ENV-136</t>
        </is>
      </c>
      <c r="G268" s="68" t="n">
        <v>0.25999999</v>
      </c>
      <c r="H268" s="68" t="n">
        <v>0.170000002</v>
      </c>
      <c r="I268" s="68" t="n">
        <v>0.5</v>
      </c>
      <c r="J268" s="68" t="n">
        <v>0</v>
      </c>
      <c r="K268" s="68" t="n">
        <v>-50.625</v>
      </c>
      <c r="L268" s="68" t="n">
        <v>0</v>
      </c>
      <c r="M268" s="68" t="n">
        <v>-9.04841042</v>
      </c>
      <c r="N268" s="68" t="n">
        <v>0.261528432</v>
      </c>
      <c r="O268" s="68" t="n">
        <v>11.6595154</v>
      </c>
      <c r="P268" s="69">
        <f>COS(RADIANS(K268))*COS(RADIANS(L268))+SIN(RADIANS(K268))*SIN(RADIANS(J268))*SIN(RADIANS(L268))</f>
        <v/>
      </c>
      <c r="Q268" s="69">
        <f>-COS(RADIANS(K268))*SIN(RADIANS(L268))+SIN(RADIANS(K268))*SIN(RADIANS(J268))*COS(RADIANS(L268))</f>
        <v/>
      </c>
      <c r="R268" s="69">
        <f>SIN(RADIANS(K268))*COS(RADIANS(J268))</f>
        <v/>
      </c>
      <c r="S268" s="69">
        <f>COS(RADIANS(J268))*SIN(RADIANS(L268))</f>
        <v/>
      </c>
      <c r="T268" s="69">
        <f>COS(RADIANS(J268))*COS(RADIANS(L268))</f>
        <v/>
      </c>
      <c r="U268" s="69">
        <f>-SIN(RADIANS(J268))</f>
        <v/>
      </c>
      <c r="V268" s="69">
        <f>-SIN(RADIANS(K268))*COS(RADIANS(L268))+COS(RADIANS(K268))*SIN(RADIANS(J268))*SIN(RADIANS(L268))</f>
        <v/>
      </c>
      <c r="W268" s="69">
        <f>SIN(RADIANS(K268))*SIN(RADIANS(L268))+COS(RADIANS(K268))*SIN(RADIANS(J268))*COS(RADIANS(L268))</f>
        <v/>
      </c>
      <c r="X268" s="69">
        <f>COS(RADIANS(K268))*COS(RADIANS(J268))</f>
        <v/>
      </c>
      <c r="Y268" s="69">
        <f>P268*G268</f>
        <v/>
      </c>
      <c r="Z268" s="69">
        <f>Q268*H268</f>
        <v/>
      </c>
      <c r="AA268" s="69">
        <f>R268*I268</f>
        <v/>
      </c>
      <c r="AB268" s="69">
        <f>M268</f>
        <v/>
      </c>
      <c r="AC268" s="69">
        <f>S268*G268</f>
        <v/>
      </c>
      <c r="AD268" s="69">
        <f>T268*H268</f>
        <v/>
      </c>
      <c r="AE268" s="69">
        <f>U268*I268</f>
        <v/>
      </c>
      <c r="AF268" s="69">
        <f>N268</f>
        <v/>
      </c>
      <c r="AG268" s="69">
        <f>V268*G268</f>
        <v/>
      </c>
      <c r="AH268" s="69">
        <f>W268*H268</f>
        <v/>
      </c>
      <c r="AI268" s="69">
        <f>X268*I268</f>
        <v/>
      </c>
      <c r="AJ268" s="69">
        <f>O268</f>
        <v/>
      </c>
      <c r="AK268" s="70" t="n">
        <v>0.164942235</v>
      </c>
      <c r="AL268" s="70" t="n">
        <v>0</v>
      </c>
      <c r="AM268" s="70" t="n">
        <v>-0.386505246</v>
      </c>
      <c r="AN268" s="70" t="n">
        <v>-9.04841042</v>
      </c>
      <c r="AO268" s="70" t="n">
        <v>0</v>
      </c>
      <c r="AP268" s="70" t="n">
        <v>0.170000002</v>
      </c>
      <c r="AQ268" s="70" t="n">
        <v>0</v>
      </c>
      <c r="AR268" s="70" t="n">
        <v>0.261528432</v>
      </c>
      <c r="AS268" s="70" t="n">
        <v>0.20098272</v>
      </c>
      <c r="AT268" s="70" t="n">
        <v>0</v>
      </c>
      <c r="AU268" s="70" t="n">
        <v>0.317196608</v>
      </c>
      <c r="AV268" s="70" t="n">
        <v>11.6595154</v>
      </c>
      <c r="AW268" s="71">
        <f>MAX(ABS(Y268-AK268),ABS(Z268-AL268),ABS(AA268-AM268),ABS(AB268-AN268),ABS(AC268-AO268),ABS(AD268-AP268),ABS(AE268-AQ268),ABS(AF268-AR268),ABS(AG268-AS268),ABS(AH268-AT268),ABS(AI268-AU268),ABS(AJ268-AV268))</f>
        <v/>
      </c>
    </row>
    <row r="269">
      <c r="A269" s="67" t="inlineStr">
        <is>
          <t>M264</t>
        </is>
      </c>
      <c r="B269" s="52" t="inlineStr">
        <is>
          <t>ENV-140</t>
        </is>
      </c>
      <c r="C269" s="52" t="inlineStr">
        <is>
          <t>Environment</t>
        </is>
      </c>
      <c r="D269" s="52" t="inlineStr">
        <is>
          <t>Sandbag</t>
        </is>
      </c>
      <c r="E269" s="58" t="inlineStr">
        <is>
          <t>Cylinder</t>
        </is>
      </c>
      <c r="F269" s="52" t="inlineStr">
        <is>
          <t>ENV-136</t>
        </is>
      </c>
      <c r="G269" s="68" t="n">
        <v>0.25999999</v>
      </c>
      <c r="H269" s="68" t="n">
        <v>0.170000002</v>
      </c>
      <c r="I269" s="68" t="n">
        <v>0.5</v>
      </c>
      <c r="J269" s="68" t="n">
        <v>0</v>
      </c>
      <c r="K269" s="68" t="n">
        <v>-86.875</v>
      </c>
      <c r="L269" s="68" t="n">
        <v>0</v>
      </c>
      <c r="M269" s="68" t="n">
        <v>-9.918228149999999</v>
      </c>
      <c r="N269" s="68" t="n">
        <v>0.271992415</v>
      </c>
      <c r="O269" s="68" t="n">
        <v>11.9977694</v>
      </c>
      <c r="P269" s="69">
        <f>COS(RADIANS(K269))*COS(RADIANS(L269))+SIN(RADIANS(K269))*SIN(RADIANS(J269))*SIN(RADIANS(L269))</f>
        <v/>
      </c>
      <c r="Q269" s="69">
        <f>-COS(RADIANS(K269))*SIN(RADIANS(L269))+SIN(RADIANS(K269))*SIN(RADIANS(J269))*COS(RADIANS(L269))</f>
        <v/>
      </c>
      <c r="R269" s="69">
        <f>SIN(RADIANS(K269))*COS(RADIANS(J269))</f>
        <v/>
      </c>
      <c r="S269" s="69">
        <f>COS(RADIANS(J269))*SIN(RADIANS(L269))</f>
        <v/>
      </c>
      <c r="T269" s="69">
        <f>COS(RADIANS(J269))*COS(RADIANS(L269))</f>
        <v/>
      </c>
      <c r="U269" s="69">
        <f>-SIN(RADIANS(J269))</f>
        <v/>
      </c>
      <c r="V269" s="69">
        <f>-SIN(RADIANS(K269))*COS(RADIANS(L269))+COS(RADIANS(K269))*SIN(RADIANS(J269))*SIN(RADIANS(L269))</f>
        <v/>
      </c>
      <c r="W269" s="69">
        <f>SIN(RADIANS(K269))*SIN(RADIANS(L269))+COS(RADIANS(K269))*SIN(RADIANS(J269))*COS(RADIANS(L269))</f>
        <v/>
      </c>
      <c r="X269" s="69">
        <f>COS(RADIANS(K269))*COS(RADIANS(J269))</f>
        <v/>
      </c>
      <c r="Y269" s="69">
        <f>P269*G269</f>
        <v/>
      </c>
      <c r="Z269" s="69">
        <f>Q269*H269</f>
        <v/>
      </c>
      <c r="AA269" s="69">
        <f>R269*I269</f>
        <v/>
      </c>
      <c r="AB269" s="69">
        <f>M269</f>
        <v/>
      </c>
      <c r="AC269" s="69">
        <f>S269*G269</f>
        <v/>
      </c>
      <c r="AD269" s="69">
        <f>T269*H269</f>
        <v/>
      </c>
      <c r="AE269" s="69">
        <f>U269*I269</f>
        <v/>
      </c>
      <c r="AF269" s="69">
        <f>N269</f>
        <v/>
      </c>
      <c r="AG269" s="69">
        <f>V269*G269</f>
        <v/>
      </c>
      <c r="AH269" s="69">
        <f>W269*H269</f>
        <v/>
      </c>
      <c r="AI269" s="69">
        <f>X269*I269</f>
        <v/>
      </c>
      <c r="AJ269" s="69">
        <f>O269</f>
        <v/>
      </c>
      <c r="AK269" s="70" t="n">
        <v>0.0141737396</v>
      </c>
      <c r="AL269" s="70" t="n">
        <v>0</v>
      </c>
      <c r="AM269" s="70" t="n">
        <v>-0.499256492</v>
      </c>
      <c r="AN269" s="70" t="n">
        <v>-9.918228149999999</v>
      </c>
      <c r="AO269" s="70" t="n">
        <v>0</v>
      </c>
      <c r="AP269" s="70" t="n">
        <v>0.170000002</v>
      </c>
      <c r="AQ269" s="70" t="n">
        <v>0</v>
      </c>
      <c r="AR269" s="70" t="n">
        <v>0.271992415</v>
      </c>
      <c r="AS269" s="70" t="n">
        <v>0.259613365</v>
      </c>
      <c r="AT269" s="70" t="n">
        <v>0</v>
      </c>
      <c r="AU269" s="70" t="n">
        <v>0.0272571929</v>
      </c>
      <c r="AV269" s="70" t="n">
        <v>11.9977694</v>
      </c>
      <c r="AW269" s="71">
        <f>MAX(ABS(Y269-AK269),ABS(Z269-AL269),ABS(AA269-AM269),ABS(AB269-AN269),ABS(AC269-AO269),ABS(AD269-AP269),ABS(AE269-AQ269),ABS(AF269-AR269),ABS(AG269-AS269),ABS(AH269-AT269),ABS(AI269-AU269),ABS(AJ269-AV269))</f>
        <v/>
      </c>
    </row>
    <row r="270">
      <c r="A270" s="67" t="inlineStr">
        <is>
          <t>M265</t>
        </is>
      </c>
      <c r="B270" s="52" t="inlineStr">
        <is>
          <t>ENV-141</t>
        </is>
      </c>
      <c r="C270" s="52" t="inlineStr">
        <is>
          <t>Environment</t>
        </is>
      </c>
      <c r="D270" s="52" t="inlineStr">
        <is>
          <t>Sandbag</t>
        </is>
      </c>
      <c r="E270" s="58" t="inlineStr">
        <is>
          <t>Cylinder</t>
        </is>
      </c>
      <c r="F270" s="52" t="inlineStr">
        <is>
          <t>ENV-136</t>
        </is>
      </c>
      <c r="G270" s="68" t="n">
        <v>0.25999999</v>
      </c>
      <c r="H270" s="68" t="n">
        <v>0.170000002</v>
      </c>
      <c r="I270" s="68" t="n">
        <v>0.5</v>
      </c>
      <c r="J270" s="68" t="n">
        <v>0</v>
      </c>
      <c r="K270" s="68" t="n">
        <v>-123.125008</v>
      </c>
      <c r="L270" s="68" t="n">
        <v>0</v>
      </c>
      <c r="M270" s="68" t="n">
        <v>-10.8197012</v>
      </c>
      <c r="N270" s="68" t="n">
        <v>0.269433618</v>
      </c>
      <c r="O270" s="68" t="n">
        <v>11.7562208</v>
      </c>
      <c r="P270" s="69">
        <f>COS(RADIANS(K270))*COS(RADIANS(L270))+SIN(RADIANS(K270))*SIN(RADIANS(J270))*SIN(RADIANS(L270))</f>
        <v/>
      </c>
      <c r="Q270" s="69">
        <f>-COS(RADIANS(K270))*SIN(RADIANS(L270))+SIN(RADIANS(K270))*SIN(RADIANS(J270))*COS(RADIANS(L270))</f>
        <v/>
      </c>
      <c r="R270" s="69">
        <f>SIN(RADIANS(K270))*COS(RADIANS(J270))</f>
        <v/>
      </c>
      <c r="S270" s="69">
        <f>COS(RADIANS(J270))*SIN(RADIANS(L270))</f>
        <v/>
      </c>
      <c r="T270" s="69">
        <f>COS(RADIANS(J270))*COS(RADIANS(L270))</f>
        <v/>
      </c>
      <c r="U270" s="69">
        <f>-SIN(RADIANS(J270))</f>
        <v/>
      </c>
      <c r="V270" s="69">
        <f>-SIN(RADIANS(K270))*COS(RADIANS(L270))+COS(RADIANS(K270))*SIN(RADIANS(J270))*SIN(RADIANS(L270))</f>
        <v/>
      </c>
      <c r="W270" s="69">
        <f>SIN(RADIANS(K270))*SIN(RADIANS(L270))+COS(RADIANS(K270))*SIN(RADIANS(J270))*COS(RADIANS(L270))</f>
        <v/>
      </c>
      <c r="X270" s="69">
        <f>COS(RADIANS(K270))*COS(RADIANS(J270))</f>
        <v/>
      </c>
      <c r="Y270" s="69">
        <f>P270*G270</f>
        <v/>
      </c>
      <c r="Z270" s="69">
        <f>Q270*H270</f>
        <v/>
      </c>
      <c r="AA270" s="69">
        <f>R270*I270</f>
        <v/>
      </c>
      <c r="AB270" s="69">
        <f>M270</f>
        <v/>
      </c>
      <c r="AC270" s="69">
        <f>S270*G270</f>
        <v/>
      </c>
      <c r="AD270" s="69">
        <f>T270*H270</f>
        <v/>
      </c>
      <c r="AE270" s="69">
        <f>U270*I270</f>
        <v/>
      </c>
      <c r="AF270" s="69">
        <f>N270</f>
        <v/>
      </c>
      <c r="AG270" s="69">
        <f>V270*G270</f>
        <v/>
      </c>
      <c r="AH270" s="69">
        <f>W270*H270</f>
        <v/>
      </c>
      <c r="AI270" s="69">
        <f>X270*I270</f>
        <v/>
      </c>
      <c r="AJ270" s="69">
        <f>O270</f>
        <v/>
      </c>
      <c r="AK270" s="70" t="n">
        <v>-0.142081559</v>
      </c>
      <c r="AL270" s="70" t="n">
        <v>0</v>
      </c>
      <c r="AM270" s="70" t="n">
        <v>-0.418740153</v>
      </c>
      <c r="AN270" s="70" t="n">
        <v>-10.8197012</v>
      </c>
      <c r="AO270" s="70" t="n">
        <v>0</v>
      </c>
      <c r="AP270" s="70" t="n">
        <v>0.170000002</v>
      </c>
      <c r="AQ270" s="70" t="n">
        <v>0</v>
      </c>
      <c r="AR270" s="70" t="n">
        <v>0.269433618</v>
      </c>
      <c r="AS270" s="70" t="n">
        <v>0.217744872</v>
      </c>
      <c r="AT270" s="70" t="n">
        <v>0</v>
      </c>
      <c r="AU270" s="70" t="n">
        <v>-0.273233771</v>
      </c>
      <c r="AV270" s="70" t="n">
        <v>11.7562208</v>
      </c>
      <c r="AW270" s="71">
        <f>MAX(ABS(Y270-AK270),ABS(Z270-AL270),ABS(AA270-AM270),ABS(AB270-AN270),ABS(AC270-AO270),ABS(AD270-AP270),ABS(AE270-AQ270),ABS(AF270-AR270),ABS(AG270-AS270),ABS(AH270-AT270),ABS(AI270-AU270),ABS(AJ270-AV270))</f>
        <v/>
      </c>
    </row>
    <row r="271">
      <c r="A271" s="67" t="inlineStr">
        <is>
          <t>M266</t>
        </is>
      </c>
      <c r="B271" s="52" t="inlineStr">
        <is>
          <t>ENV-142</t>
        </is>
      </c>
      <c r="C271" s="52" t="inlineStr">
        <is>
          <t>Environment</t>
        </is>
      </c>
      <c r="D271" s="52" t="inlineStr">
        <is>
          <t>Sandbag</t>
        </is>
      </c>
      <c r="E271" s="58" t="inlineStr">
        <is>
          <t>Cylinder</t>
        </is>
      </c>
      <c r="F271" s="52" t="inlineStr">
        <is>
          <t>ENV-136</t>
        </is>
      </c>
      <c r="G271" s="68" t="n">
        <v>0.25999999</v>
      </c>
      <c r="H271" s="68" t="n">
        <v>0.170000002</v>
      </c>
      <c r="I271" s="68" t="n">
        <v>0.5</v>
      </c>
      <c r="J271" s="68" t="n">
        <v>0</v>
      </c>
      <c r="K271" s="68" t="n">
        <v>-159.375</v>
      </c>
      <c r="L271" s="68" t="n">
        <v>0</v>
      </c>
      <c r="M271" s="68" t="n">
        <v>-11.4038591</v>
      </c>
      <c r="N271" s="68" t="n">
        <v>0.251093626</v>
      </c>
      <c r="O271" s="68" t="n">
        <v>11.0283747</v>
      </c>
      <c r="P271" s="69">
        <f>COS(RADIANS(K271))*COS(RADIANS(L271))+SIN(RADIANS(K271))*SIN(RADIANS(J271))*SIN(RADIANS(L271))</f>
        <v/>
      </c>
      <c r="Q271" s="69">
        <f>-COS(RADIANS(K271))*SIN(RADIANS(L271))+SIN(RADIANS(K271))*SIN(RADIANS(J271))*COS(RADIANS(L271))</f>
        <v/>
      </c>
      <c r="R271" s="69">
        <f>SIN(RADIANS(K271))*COS(RADIANS(J271))</f>
        <v/>
      </c>
      <c r="S271" s="69">
        <f>COS(RADIANS(J271))*SIN(RADIANS(L271))</f>
        <v/>
      </c>
      <c r="T271" s="69">
        <f>COS(RADIANS(J271))*COS(RADIANS(L271))</f>
        <v/>
      </c>
      <c r="U271" s="69">
        <f>-SIN(RADIANS(J271))</f>
        <v/>
      </c>
      <c r="V271" s="69">
        <f>-SIN(RADIANS(K271))*COS(RADIANS(L271))+COS(RADIANS(K271))*SIN(RADIANS(J271))*SIN(RADIANS(L271))</f>
        <v/>
      </c>
      <c r="W271" s="69">
        <f>SIN(RADIANS(K271))*SIN(RADIANS(L271))+COS(RADIANS(K271))*SIN(RADIANS(J271))*COS(RADIANS(L271))</f>
        <v/>
      </c>
      <c r="X271" s="69">
        <f>COS(RADIANS(K271))*COS(RADIANS(J271))</f>
        <v/>
      </c>
      <c r="Y271" s="69">
        <f>P271*G271</f>
        <v/>
      </c>
      <c r="Z271" s="69">
        <f>Q271*H271</f>
        <v/>
      </c>
      <c r="AA271" s="69">
        <f>R271*I271</f>
        <v/>
      </c>
      <c r="AB271" s="69">
        <f>M271</f>
        <v/>
      </c>
      <c r="AC271" s="69">
        <f>S271*G271</f>
        <v/>
      </c>
      <c r="AD271" s="69">
        <f>T271*H271</f>
        <v/>
      </c>
      <c r="AE271" s="69">
        <f>U271*I271</f>
        <v/>
      </c>
      <c r="AF271" s="69">
        <f>N271</f>
        <v/>
      </c>
      <c r="AG271" s="69">
        <f>V271*G271</f>
        <v/>
      </c>
      <c r="AH271" s="69">
        <f>W271*H271</f>
        <v/>
      </c>
      <c r="AI271" s="69">
        <f>X271*I271</f>
        <v/>
      </c>
      <c r="AJ271" s="69">
        <f>O271</f>
        <v/>
      </c>
      <c r="AK271" s="70" t="n">
        <v>-0.24333553</v>
      </c>
      <c r="AL271" s="70" t="n">
        <v>0</v>
      </c>
      <c r="AM271" s="70" t="n">
        <v>-0.176124975</v>
      </c>
      <c r="AN271" s="70" t="n">
        <v>-11.4038591</v>
      </c>
      <c r="AO271" s="70" t="n">
        <v>0</v>
      </c>
      <c r="AP271" s="70" t="n">
        <v>0.170000002</v>
      </c>
      <c r="AQ271" s="70" t="n">
        <v>0</v>
      </c>
      <c r="AR271" s="70" t="n">
        <v>0.251093626</v>
      </c>
      <c r="AS271" s="70" t="n">
        <v>0.0915849805</v>
      </c>
      <c r="AT271" s="70" t="n">
        <v>0</v>
      </c>
      <c r="AU271" s="70" t="n">
        <v>-0.467952967</v>
      </c>
      <c r="AV271" s="70" t="n">
        <v>11.0283747</v>
      </c>
      <c r="AW271" s="71">
        <f>MAX(ABS(Y271-AK271),ABS(Z271-AL271),ABS(AA271-AM271),ABS(AB271-AN271),ABS(AC271-AO271),ABS(AD271-AP271),ABS(AE271-AQ271),ABS(AF271-AR271),ABS(AG271-AS271),ABS(AH271-AT271),ABS(AI271-AU271),ABS(AJ271-AV271))</f>
        <v/>
      </c>
    </row>
    <row r="272">
      <c r="A272" s="67" t="inlineStr">
        <is>
          <t>M267</t>
        </is>
      </c>
      <c r="B272" s="52" t="inlineStr">
        <is>
          <t>ENV-143</t>
        </is>
      </c>
      <c r="C272" s="52" t="inlineStr">
        <is>
          <t>Environment</t>
        </is>
      </c>
      <c r="D272" s="52" t="inlineStr">
        <is>
          <t>Sandbag</t>
        </is>
      </c>
      <c r="E272" s="58" t="inlineStr">
        <is>
          <t>Cylinder</t>
        </is>
      </c>
      <c r="F272" s="52" t="inlineStr">
        <is>
          <t>ENV-136</t>
        </is>
      </c>
      <c r="G272" s="68" t="n">
        <v>0.25999999</v>
      </c>
      <c r="H272" s="68" t="n">
        <v>0.170000002</v>
      </c>
      <c r="I272" s="68" t="n">
        <v>0.5</v>
      </c>
      <c r="J272" s="68" t="n">
        <v>0</v>
      </c>
      <c r="K272" s="68" t="n">
        <v>164.375</v>
      </c>
      <c r="L272" s="68" t="n">
        <v>0</v>
      </c>
      <c r="M272" s="68" t="n">
        <v>-11.4445677</v>
      </c>
      <c r="N272" s="68" t="n">
        <v>0.223470986</v>
      </c>
      <c r="O272" s="68" t="n">
        <v>10.0959902</v>
      </c>
      <c r="P272" s="69">
        <f>COS(RADIANS(K272))*COS(RADIANS(L272))+SIN(RADIANS(K272))*SIN(RADIANS(J272))*SIN(RADIANS(L272))</f>
        <v/>
      </c>
      <c r="Q272" s="69">
        <f>-COS(RADIANS(K272))*SIN(RADIANS(L272))+SIN(RADIANS(K272))*SIN(RADIANS(J272))*COS(RADIANS(L272))</f>
        <v/>
      </c>
      <c r="R272" s="69">
        <f>SIN(RADIANS(K272))*COS(RADIANS(J272))</f>
        <v/>
      </c>
      <c r="S272" s="69">
        <f>COS(RADIANS(J272))*SIN(RADIANS(L272))</f>
        <v/>
      </c>
      <c r="T272" s="69">
        <f>COS(RADIANS(J272))*COS(RADIANS(L272))</f>
        <v/>
      </c>
      <c r="U272" s="69">
        <f>-SIN(RADIANS(J272))</f>
        <v/>
      </c>
      <c r="V272" s="69">
        <f>-SIN(RADIANS(K272))*COS(RADIANS(L272))+COS(RADIANS(K272))*SIN(RADIANS(J272))*SIN(RADIANS(L272))</f>
        <v/>
      </c>
      <c r="W272" s="69">
        <f>SIN(RADIANS(K272))*SIN(RADIANS(L272))+COS(RADIANS(K272))*SIN(RADIANS(J272))*COS(RADIANS(L272))</f>
        <v/>
      </c>
      <c r="X272" s="69">
        <f>COS(RADIANS(K272))*COS(RADIANS(J272))</f>
        <v/>
      </c>
      <c r="Y272" s="69">
        <f>P272*G272</f>
        <v/>
      </c>
      <c r="Z272" s="69">
        <f>Q272*H272</f>
        <v/>
      </c>
      <c r="AA272" s="69">
        <f>R272*I272</f>
        <v/>
      </c>
      <c r="AB272" s="69">
        <f>M272</f>
        <v/>
      </c>
      <c r="AC272" s="69">
        <f>S272*G272</f>
        <v/>
      </c>
      <c r="AD272" s="69">
        <f>T272*H272</f>
        <v/>
      </c>
      <c r="AE272" s="69">
        <f>U272*I272</f>
        <v/>
      </c>
      <c r="AF272" s="69">
        <f>N272</f>
        <v/>
      </c>
      <c r="AG272" s="69">
        <f>V272*G272</f>
        <v/>
      </c>
      <c r="AH272" s="69">
        <f>W272*H272</f>
        <v/>
      </c>
      <c r="AI272" s="69">
        <f>X272*I272</f>
        <v/>
      </c>
      <c r="AJ272" s="69">
        <f>O272</f>
        <v/>
      </c>
      <c r="AK272" s="70" t="n">
        <v>-0.250391752</v>
      </c>
      <c r="AL272" s="70" t="n">
        <v>0</v>
      </c>
      <c r="AM272" s="70" t="n">
        <v>0.134669989</v>
      </c>
      <c r="AN272" s="70" t="n">
        <v>-11.4445677</v>
      </c>
      <c r="AO272" s="70" t="n">
        <v>0</v>
      </c>
      <c r="AP272" s="70" t="n">
        <v>0.170000002</v>
      </c>
      <c r="AQ272" s="70" t="n">
        <v>0</v>
      </c>
      <c r="AR272" s="70" t="n">
        <v>0.223470986</v>
      </c>
      <c r="AS272" s="70" t="n">
        <v>-0.07002839449999999</v>
      </c>
      <c r="AT272" s="70" t="n">
        <v>0</v>
      </c>
      <c r="AU272" s="70" t="n">
        <v>-0.48152259</v>
      </c>
      <c r="AV272" s="70" t="n">
        <v>10.0959902</v>
      </c>
      <c r="AW272" s="71">
        <f>MAX(ABS(Y272-AK272),ABS(Z272-AL272),ABS(AA272-AM272),ABS(AB272-AN272),ABS(AC272-AO272),ABS(AD272-AP272),ABS(AE272-AQ272),ABS(AF272-AR272),ABS(AG272-AS272),ABS(AH272-AT272),ABS(AI272-AU272),ABS(AJ272-AV272))</f>
        <v/>
      </c>
    </row>
    <row r="273">
      <c r="A273" s="67" t="inlineStr">
        <is>
          <t>M268</t>
        </is>
      </c>
      <c r="B273" s="52" t="inlineStr">
        <is>
          <t>ENV-144</t>
        </is>
      </c>
      <c r="C273" s="52" t="inlineStr">
        <is>
          <t>Environment</t>
        </is>
      </c>
      <c r="D273" s="52" t="inlineStr">
        <is>
          <t>Sandbag</t>
        </is>
      </c>
      <c r="E273" s="58" t="inlineStr">
        <is>
          <t>Cylinder</t>
        </is>
      </c>
      <c r="F273" s="52" t="inlineStr">
        <is>
          <t>ENV-136</t>
        </is>
      </c>
      <c r="G273" s="68" t="n">
        <v>0.25999999</v>
      </c>
      <c r="H273" s="68" t="n">
        <v>0.170000002</v>
      </c>
      <c r="I273" s="68" t="n">
        <v>0.5</v>
      </c>
      <c r="J273" s="68" t="n">
        <v>0</v>
      </c>
      <c r="K273" s="68" t="n">
        <v>128.124985</v>
      </c>
      <c r="L273" s="68" t="n">
        <v>0</v>
      </c>
      <c r="M273" s="68" t="n">
        <v>-10.9260683</v>
      </c>
      <c r="N273" s="68" t="n">
        <v>0.178555697</v>
      </c>
      <c r="O273" s="68" t="n">
        <v>9.320001599999999</v>
      </c>
      <c r="P273" s="69">
        <f>COS(RADIANS(K273))*COS(RADIANS(L273))+SIN(RADIANS(K273))*SIN(RADIANS(J273))*SIN(RADIANS(L273))</f>
        <v/>
      </c>
      <c r="Q273" s="69">
        <f>-COS(RADIANS(K273))*SIN(RADIANS(L273))+SIN(RADIANS(K273))*SIN(RADIANS(J273))*COS(RADIANS(L273))</f>
        <v/>
      </c>
      <c r="R273" s="69">
        <f>SIN(RADIANS(K273))*COS(RADIANS(J273))</f>
        <v/>
      </c>
      <c r="S273" s="69">
        <f>COS(RADIANS(J273))*SIN(RADIANS(L273))</f>
        <v/>
      </c>
      <c r="T273" s="69">
        <f>COS(RADIANS(J273))*COS(RADIANS(L273))</f>
        <v/>
      </c>
      <c r="U273" s="69">
        <f>-SIN(RADIANS(J273))</f>
        <v/>
      </c>
      <c r="V273" s="69">
        <f>-SIN(RADIANS(K273))*COS(RADIANS(L273))+COS(RADIANS(K273))*SIN(RADIANS(J273))*SIN(RADIANS(L273))</f>
        <v/>
      </c>
      <c r="W273" s="69">
        <f>SIN(RADIANS(K273))*SIN(RADIANS(L273))+COS(RADIANS(K273))*SIN(RADIANS(J273))*COS(RADIANS(L273))</f>
        <v/>
      </c>
      <c r="X273" s="69">
        <f>COS(RADIANS(K273))*COS(RADIANS(J273))</f>
        <v/>
      </c>
      <c r="Y273" s="69">
        <f>P273*G273</f>
        <v/>
      </c>
      <c r="Z273" s="69">
        <f>Q273*H273</f>
        <v/>
      </c>
      <c r="AA273" s="69">
        <f>R273*I273</f>
        <v/>
      </c>
      <c r="AB273" s="69">
        <f>M273</f>
        <v/>
      </c>
      <c r="AC273" s="69">
        <f>S273*G273</f>
        <v/>
      </c>
      <c r="AD273" s="69">
        <f>T273*H273</f>
        <v/>
      </c>
      <c r="AE273" s="69">
        <f>U273*I273</f>
        <v/>
      </c>
      <c r="AF273" s="69">
        <f>N273</f>
        <v/>
      </c>
      <c r="AG273" s="69">
        <f>V273*G273</f>
        <v/>
      </c>
      <c r="AH273" s="69">
        <f>W273*H273</f>
        <v/>
      </c>
      <c r="AI273" s="69">
        <f>X273*I273</f>
        <v/>
      </c>
      <c r="AJ273" s="69">
        <f>O273</f>
        <v/>
      </c>
      <c r="AK273" s="70" t="n">
        <v>-0.160518512</v>
      </c>
      <c r="AL273" s="70" t="n">
        <v>0</v>
      </c>
      <c r="AM273" s="70" t="n">
        <v>0.393332988</v>
      </c>
      <c r="AN273" s="70" t="n">
        <v>-10.9260683</v>
      </c>
      <c r="AO273" s="70" t="n">
        <v>0</v>
      </c>
      <c r="AP273" s="70" t="n">
        <v>0.170000002</v>
      </c>
      <c r="AQ273" s="70" t="n">
        <v>0</v>
      </c>
      <c r="AR273" s="70" t="n">
        <v>0.178555697</v>
      </c>
      <c r="AS273" s="70" t="n">
        <v>-0.204533145</v>
      </c>
      <c r="AT273" s="70" t="n">
        <v>0</v>
      </c>
      <c r="AU273" s="70" t="n">
        <v>-0.308689445</v>
      </c>
      <c r="AV273" s="70" t="n">
        <v>9.320001599999999</v>
      </c>
      <c r="AW273" s="71">
        <f>MAX(ABS(Y273-AK273),ABS(Z273-AL273),ABS(AA273-AM273),ABS(AB273-AN273),ABS(AC273-AO273),ABS(AD273-AP273),ABS(AE273-AQ273),ABS(AF273-AR273),ABS(AG273-AS273),ABS(AH273-AT273),ABS(AI273-AU273),ABS(AJ273-AV273))</f>
        <v/>
      </c>
    </row>
    <row r="274">
      <c r="A274" s="67" t="inlineStr">
        <is>
          <t>M269</t>
        </is>
      </c>
      <c r="B274" s="52" t="inlineStr">
        <is>
          <t>ENV-145</t>
        </is>
      </c>
      <c r="C274" s="52" t="inlineStr">
        <is>
          <t>Environment</t>
        </is>
      </c>
      <c r="D274" s="52" t="inlineStr">
        <is>
          <t>Sandbag</t>
        </is>
      </c>
      <c r="E274" s="58" t="inlineStr">
        <is>
          <t>Cylinder</t>
        </is>
      </c>
      <c r="F274" s="52" t="inlineStr">
        <is>
          <t>ENV-136</t>
        </is>
      </c>
      <c r="G274" s="68" t="n">
        <v>0.25999999</v>
      </c>
      <c r="H274" s="68" t="n">
        <v>0.170000002</v>
      </c>
      <c r="I274" s="68" t="n">
        <v>0.5</v>
      </c>
      <c r="J274" s="68" t="n">
        <v>0</v>
      </c>
      <c r="K274" s="68" t="n">
        <v>3.75</v>
      </c>
      <c r="L274" s="68" t="n">
        <v>0</v>
      </c>
      <c r="M274" s="68" t="n">
        <v>-8.50321198</v>
      </c>
      <c r="N274" s="68" t="n">
        <v>0.36349237</v>
      </c>
      <c r="O274" s="68" t="n">
        <v>10.4018955</v>
      </c>
      <c r="P274" s="69">
        <f>COS(RADIANS(K274))*COS(RADIANS(L274))+SIN(RADIANS(K274))*SIN(RADIANS(J274))*SIN(RADIANS(L274))</f>
        <v/>
      </c>
      <c r="Q274" s="69">
        <f>-COS(RADIANS(K274))*SIN(RADIANS(L274))+SIN(RADIANS(K274))*SIN(RADIANS(J274))*COS(RADIANS(L274))</f>
        <v/>
      </c>
      <c r="R274" s="69">
        <f>SIN(RADIANS(K274))*COS(RADIANS(J274))</f>
        <v/>
      </c>
      <c r="S274" s="69">
        <f>COS(RADIANS(J274))*SIN(RADIANS(L274))</f>
        <v/>
      </c>
      <c r="T274" s="69">
        <f>COS(RADIANS(J274))*COS(RADIANS(L274))</f>
        <v/>
      </c>
      <c r="U274" s="69">
        <f>-SIN(RADIANS(J274))</f>
        <v/>
      </c>
      <c r="V274" s="69">
        <f>-SIN(RADIANS(K274))*COS(RADIANS(L274))+COS(RADIANS(K274))*SIN(RADIANS(J274))*SIN(RADIANS(L274))</f>
        <v/>
      </c>
      <c r="W274" s="69">
        <f>SIN(RADIANS(K274))*SIN(RADIANS(L274))+COS(RADIANS(K274))*SIN(RADIANS(J274))*COS(RADIANS(L274))</f>
        <v/>
      </c>
      <c r="X274" s="69">
        <f>COS(RADIANS(K274))*COS(RADIANS(J274))</f>
        <v/>
      </c>
      <c r="Y274" s="69">
        <f>P274*G274</f>
        <v/>
      </c>
      <c r="Z274" s="69">
        <f>Q274*H274</f>
        <v/>
      </c>
      <c r="AA274" s="69">
        <f>R274*I274</f>
        <v/>
      </c>
      <c r="AB274" s="69">
        <f>M274</f>
        <v/>
      </c>
      <c r="AC274" s="69">
        <f>S274*G274</f>
        <v/>
      </c>
      <c r="AD274" s="69">
        <f>T274*H274</f>
        <v/>
      </c>
      <c r="AE274" s="69">
        <f>U274*I274</f>
        <v/>
      </c>
      <c r="AF274" s="69">
        <f>N274</f>
        <v/>
      </c>
      <c r="AG274" s="69">
        <f>V274*G274</f>
        <v/>
      </c>
      <c r="AH274" s="69">
        <f>W274*H274</f>
        <v/>
      </c>
      <c r="AI274" s="69">
        <f>X274*I274</f>
        <v/>
      </c>
      <c r="AJ274" s="69">
        <f>O274</f>
        <v/>
      </c>
      <c r="AK274" s="70" t="n">
        <v>0.259443313</v>
      </c>
      <c r="AL274" s="70" t="n">
        <v>0</v>
      </c>
      <c r="AM274" s="70" t="n">
        <v>0.0327015668</v>
      </c>
      <c r="AN274" s="70" t="n">
        <v>-8.50321198</v>
      </c>
      <c r="AO274" s="70" t="n">
        <v>0</v>
      </c>
      <c r="AP274" s="70" t="n">
        <v>0.170000002</v>
      </c>
      <c r="AQ274" s="70" t="n">
        <v>0</v>
      </c>
      <c r="AR274" s="70" t="n">
        <v>0.36349237</v>
      </c>
      <c r="AS274" s="70" t="n">
        <v>-0.017004814</v>
      </c>
      <c r="AT274" s="70" t="n">
        <v>0</v>
      </c>
      <c r="AU274" s="70" t="n">
        <v>0.498929471</v>
      </c>
      <c r="AV274" s="70" t="n">
        <v>10.4018955</v>
      </c>
      <c r="AW274" s="71">
        <f>MAX(ABS(Y274-AK274),ABS(Z274-AL274),ABS(AA274-AM274),ABS(AB274-AN274),ABS(AC274-AO274),ABS(AD274-AP274),ABS(AE274-AQ274),ABS(AF274-AR274),ABS(AG274-AS274),ABS(AH274-AT274),ABS(AI274-AU274),ABS(AJ274-AV274))</f>
        <v/>
      </c>
    </row>
    <row r="275">
      <c r="A275" s="67" t="inlineStr">
        <is>
          <t>M270</t>
        </is>
      </c>
      <c r="B275" s="52" t="inlineStr">
        <is>
          <t>ENV-146</t>
        </is>
      </c>
      <c r="C275" s="52" t="inlineStr">
        <is>
          <t>Environment</t>
        </is>
      </c>
      <c r="D275" s="52" t="inlineStr">
        <is>
          <t>Sandbag</t>
        </is>
      </c>
      <c r="E275" s="58" t="inlineStr">
        <is>
          <t>Cylinder</t>
        </is>
      </c>
      <c r="F275" s="52" t="inlineStr">
        <is>
          <t>ENV-136</t>
        </is>
      </c>
      <c r="G275" s="68" t="n">
        <v>0.25999999</v>
      </c>
      <c r="H275" s="68" t="n">
        <v>0.170000002</v>
      </c>
      <c r="I275" s="68" t="n">
        <v>0.5</v>
      </c>
      <c r="J275" s="68" t="n">
        <v>0</v>
      </c>
      <c r="K275" s="68" t="n">
        <v>-32.5</v>
      </c>
      <c r="L275" s="68" t="n">
        <v>0</v>
      </c>
      <c r="M275" s="68" t="n">
        <v>-8.73491287</v>
      </c>
      <c r="N275" s="68" t="n">
        <v>0.416587502</v>
      </c>
      <c r="O275" s="68" t="n">
        <v>11.3059492</v>
      </c>
      <c r="P275" s="69">
        <f>COS(RADIANS(K275))*COS(RADIANS(L275))+SIN(RADIANS(K275))*SIN(RADIANS(J275))*SIN(RADIANS(L275))</f>
        <v/>
      </c>
      <c r="Q275" s="69">
        <f>-COS(RADIANS(K275))*SIN(RADIANS(L275))+SIN(RADIANS(K275))*SIN(RADIANS(J275))*COS(RADIANS(L275))</f>
        <v/>
      </c>
      <c r="R275" s="69">
        <f>SIN(RADIANS(K275))*COS(RADIANS(J275))</f>
        <v/>
      </c>
      <c r="S275" s="69">
        <f>COS(RADIANS(J275))*SIN(RADIANS(L275))</f>
        <v/>
      </c>
      <c r="T275" s="69">
        <f>COS(RADIANS(J275))*COS(RADIANS(L275))</f>
        <v/>
      </c>
      <c r="U275" s="69">
        <f>-SIN(RADIANS(J275))</f>
        <v/>
      </c>
      <c r="V275" s="69">
        <f>-SIN(RADIANS(K275))*COS(RADIANS(L275))+COS(RADIANS(K275))*SIN(RADIANS(J275))*SIN(RADIANS(L275))</f>
        <v/>
      </c>
      <c r="W275" s="69">
        <f>SIN(RADIANS(K275))*SIN(RADIANS(L275))+COS(RADIANS(K275))*SIN(RADIANS(J275))*COS(RADIANS(L275))</f>
        <v/>
      </c>
      <c r="X275" s="69">
        <f>COS(RADIANS(K275))*COS(RADIANS(J275))</f>
        <v/>
      </c>
      <c r="Y275" s="69">
        <f>P275*G275</f>
        <v/>
      </c>
      <c r="Z275" s="69">
        <f>Q275*H275</f>
        <v/>
      </c>
      <c r="AA275" s="69">
        <f>R275*I275</f>
        <v/>
      </c>
      <c r="AB275" s="69">
        <f>M275</f>
        <v/>
      </c>
      <c r="AC275" s="69">
        <f>S275*G275</f>
        <v/>
      </c>
      <c r="AD275" s="69">
        <f>T275*H275</f>
        <v/>
      </c>
      <c r="AE275" s="69">
        <f>U275*I275</f>
        <v/>
      </c>
      <c r="AF275" s="69">
        <f>N275</f>
        <v/>
      </c>
      <c r="AG275" s="69">
        <f>V275*G275</f>
        <v/>
      </c>
      <c r="AH275" s="69">
        <f>W275*H275</f>
        <v/>
      </c>
      <c r="AI275" s="69">
        <f>X275*I275</f>
        <v/>
      </c>
      <c r="AJ275" s="69">
        <f>O275</f>
        <v/>
      </c>
      <c r="AK275" s="70" t="n">
        <v>0.219281763</v>
      </c>
      <c r="AL275" s="70" t="n">
        <v>0</v>
      </c>
      <c r="AM275" s="70" t="n">
        <v>-0.268649817</v>
      </c>
      <c r="AN275" s="70" t="n">
        <v>-8.73491287</v>
      </c>
      <c r="AO275" s="70" t="n">
        <v>0</v>
      </c>
      <c r="AP275" s="70" t="n">
        <v>0.170000002</v>
      </c>
      <c r="AQ275" s="70" t="n">
        <v>0</v>
      </c>
      <c r="AR275" s="70" t="n">
        <v>0.416587502</v>
      </c>
      <c r="AS275" s="70" t="n">
        <v>0.139697894</v>
      </c>
      <c r="AT275" s="70" t="n">
        <v>0</v>
      </c>
      <c r="AU275" s="70" t="n">
        <v>0.421695709</v>
      </c>
      <c r="AV275" s="70" t="n">
        <v>11.3059492</v>
      </c>
      <c r="AW275" s="71">
        <f>MAX(ABS(Y275-AK275),ABS(Z275-AL275),ABS(AA275-AM275),ABS(AB275-AN275),ABS(AC275-AO275),ABS(AD275-AP275),ABS(AE275-AQ275),ABS(AF275-AR275),ABS(AG275-AS275),ABS(AH275-AT275),ABS(AI275-AU275),ABS(AJ275-AV275))</f>
        <v/>
      </c>
    </row>
    <row r="276">
      <c r="A276" s="67" t="inlineStr">
        <is>
          <t>M271</t>
        </is>
      </c>
      <c r="B276" s="52" t="inlineStr">
        <is>
          <t>ENV-147</t>
        </is>
      </c>
      <c r="C276" s="52" t="inlineStr">
        <is>
          <t>Environment</t>
        </is>
      </c>
      <c r="D276" s="52" t="inlineStr">
        <is>
          <t>Sandbag</t>
        </is>
      </c>
      <c r="E276" s="58" t="inlineStr">
        <is>
          <t>Cylinder</t>
        </is>
      </c>
      <c r="F276" s="52" t="inlineStr">
        <is>
          <t>ENV-136</t>
        </is>
      </c>
      <c r="G276" s="68" t="n">
        <v>0.25999999</v>
      </c>
      <c r="H276" s="68" t="n">
        <v>0.170000002</v>
      </c>
      <c r="I276" s="68" t="n">
        <v>0.5</v>
      </c>
      <c r="J276" s="68" t="n">
        <v>0</v>
      </c>
      <c r="K276" s="68" t="n">
        <v>-68.75</v>
      </c>
      <c r="L276" s="68" t="n">
        <v>0</v>
      </c>
      <c r="M276" s="68" t="n">
        <v>-9.4563427</v>
      </c>
      <c r="N276" s="68" t="n">
        <v>0.400308251</v>
      </c>
      <c r="O276" s="68" t="n">
        <v>11.8980122</v>
      </c>
      <c r="P276" s="69">
        <f>COS(RADIANS(K276))*COS(RADIANS(L276))+SIN(RADIANS(K276))*SIN(RADIANS(J276))*SIN(RADIANS(L276))</f>
        <v/>
      </c>
      <c r="Q276" s="69">
        <f>-COS(RADIANS(K276))*SIN(RADIANS(L276))+SIN(RADIANS(K276))*SIN(RADIANS(J276))*COS(RADIANS(L276))</f>
        <v/>
      </c>
      <c r="R276" s="69">
        <f>SIN(RADIANS(K276))*COS(RADIANS(J276))</f>
        <v/>
      </c>
      <c r="S276" s="69">
        <f>COS(RADIANS(J276))*SIN(RADIANS(L276))</f>
        <v/>
      </c>
      <c r="T276" s="69">
        <f>COS(RADIANS(J276))*COS(RADIANS(L276))</f>
        <v/>
      </c>
      <c r="U276" s="69">
        <f>-SIN(RADIANS(J276))</f>
        <v/>
      </c>
      <c r="V276" s="69">
        <f>-SIN(RADIANS(K276))*COS(RADIANS(L276))+COS(RADIANS(K276))*SIN(RADIANS(J276))*SIN(RADIANS(L276))</f>
        <v/>
      </c>
      <c r="W276" s="69">
        <f>SIN(RADIANS(K276))*SIN(RADIANS(L276))+COS(RADIANS(K276))*SIN(RADIANS(J276))*COS(RADIANS(L276))</f>
        <v/>
      </c>
      <c r="X276" s="69">
        <f>COS(RADIANS(K276))*COS(RADIANS(J276))</f>
        <v/>
      </c>
      <c r="Y276" s="69">
        <f>P276*G276</f>
        <v/>
      </c>
      <c r="Z276" s="69">
        <f>Q276*H276</f>
        <v/>
      </c>
      <c r="AA276" s="69">
        <f>R276*I276</f>
        <v/>
      </c>
      <c r="AB276" s="69">
        <f>M276</f>
        <v/>
      </c>
      <c r="AC276" s="69">
        <f>S276*G276</f>
        <v/>
      </c>
      <c r="AD276" s="69">
        <f>T276*H276</f>
        <v/>
      </c>
      <c r="AE276" s="69">
        <f>U276*I276</f>
        <v/>
      </c>
      <c r="AF276" s="69">
        <f>N276</f>
        <v/>
      </c>
      <c r="AG276" s="69">
        <f>V276*G276</f>
        <v/>
      </c>
      <c r="AH276" s="69">
        <f>W276*H276</f>
        <v/>
      </c>
      <c r="AI276" s="69">
        <f>X276*I276</f>
        <v/>
      </c>
      <c r="AJ276" s="69">
        <f>O276</f>
        <v/>
      </c>
      <c r="AK276" s="70" t="n">
        <v>0.0942338929</v>
      </c>
      <c r="AL276" s="70" t="n">
        <v>0</v>
      </c>
      <c r="AM276" s="70" t="n">
        <v>-0.466003925</v>
      </c>
      <c r="AN276" s="70" t="n">
        <v>-9.4563427</v>
      </c>
      <c r="AO276" s="70" t="n">
        <v>0</v>
      </c>
      <c r="AP276" s="70" t="n">
        <v>0.170000002</v>
      </c>
      <c r="AQ276" s="70" t="n">
        <v>0</v>
      </c>
      <c r="AR276" s="70" t="n">
        <v>0.400308251</v>
      </c>
      <c r="AS276" s="70" t="n">
        <v>0.242322028</v>
      </c>
      <c r="AT276" s="70" t="n">
        <v>0</v>
      </c>
      <c r="AU276" s="70" t="n">
        <v>0.181219026</v>
      </c>
      <c r="AV276" s="70" t="n">
        <v>11.8980122</v>
      </c>
      <c r="AW276" s="71">
        <f>MAX(ABS(Y276-AK276),ABS(Z276-AL276),ABS(AA276-AM276),ABS(AB276-AN276),ABS(AC276-AO276),ABS(AD276-AP276),ABS(AE276-AQ276),ABS(AF276-AR276),ABS(AG276-AS276),ABS(AH276-AT276),ABS(AI276-AU276),ABS(AJ276-AV276))</f>
        <v/>
      </c>
    </row>
    <row r="277">
      <c r="A277" s="67" t="inlineStr">
        <is>
          <t>M272</t>
        </is>
      </c>
      <c r="B277" s="52" t="inlineStr">
        <is>
          <t>ENV-148</t>
        </is>
      </c>
      <c r="C277" s="52" t="inlineStr">
        <is>
          <t>Environment</t>
        </is>
      </c>
      <c r="D277" s="52" t="inlineStr">
        <is>
          <t>Sandbag</t>
        </is>
      </c>
      <c r="E277" s="58" t="inlineStr">
        <is>
          <t>Cylinder</t>
        </is>
      </c>
      <c r="F277" s="52" t="inlineStr">
        <is>
          <t>ENV-136</t>
        </is>
      </c>
      <c r="G277" s="68" t="n">
        <v>0.25999999</v>
      </c>
      <c r="H277" s="68" t="n">
        <v>0.170000002</v>
      </c>
      <c r="I277" s="68" t="n">
        <v>0.5</v>
      </c>
      <c r="J277" s="68" t="n">
        <v>0</v>
      </c>
      <c r="K277" s="68" t="n">
        <v>-105</v>
      </c>
      <c r="L277" s="68" t="n">
        <v>0</v>
      </c>
      <c r="M277" s="68" t="n">
        <v>-10.3882284</v>
      </c>
      <c r="N277" s="68" t="n">
        <v>0.415558636</v>
      </c>
      <c r="O277" s="68" t="n">
        <v>11.9488888</v>
      </c>
      <c r="P277" s="69">
        <f>COS(RADIANS(K277))*COS(RADIANS(L277))+SIN(RADIANS(K277))*SIN(RADIANS(J277))*SIN(RADIANS(L277))</f>
        <v/>
      </c>
      <c r="Q277" s="69">
        <f>-COS(RADIANS(K277))*SIN(RADIANS(L277))+SIN(RADIANS(K277))*SIN(RADIANS(J277))*COS(RADIANS(L277))</f>
        <v/>
      </c>
      <c r="R277" s="69">
        <f>SIN(RADIANS(K277))*COS(RADIANS(J277))</f>
        <v/>
      </c>
      <c r="S277" s="69">
        <f>COS(RADIANS(J277))*SIN(RADIANS(L277))</f>
        <v/>
      </c>
      <c r="T277" s="69">
        <f>COS(RADIANS(J277))*COS(RADIANS(L277))</f>
        <v/>
      </c>
      <c r="U277" s="69">
        <f>-SIN(RADIANS(J277))</f>
        <v/>
      </c>
      <c r="V277" s="69">
        <f>-SIN(RADIANS(K277))*COS(RADIANS(L277))+COS(RADIANS(K277))*SIN(RADIANS(J277))*SIN(RADIANS(L277))</f>
        <v/>
      </c>
      <c r="W277" s="69">
        <f>SIN(RADIANS(K277))*SIN(RADIANS(L277))+COS(RADIANS(K277))*SIN(RADIANS(J277))*COS(RADIANS(L277))</f>
        <v/>
      </c>
      <c r="X277" s="69">
        <f>COS(RADIANS(K277))*COS(RADIANS(J277))</f>
        <v/>
      </c>
      <c r="Y277" s="69">
        <f>P277*G277</f>
        <v/>
      </c>
      <c r="Z277" s="69">
        <f>Q277*H277</f>
        <v/>
      </c>
      <c r="AA277" s="69">
        <f>R277*I277</f>
        <v/>
      </c>
      <c r="AB277" s="69">
        <f>M277</f>
        <v/>
      </c>
      <c r="AC277" s="69">
        <f>S277*G277</f>
        <v/>
      </c>
      <c r="AD277" s="69">
        <f>T277*H277</f>
        <v/>
      </c>
      <c r="AE277" s="69">
        <f>U277*I277</f>
        <v/>
      </c>
      <c r="AF277" s="69">
        <f>N277</f>
        <v/>
      </c>
      <c r="AG277" s="69">
        <f>V277*G277</f>
        <v/>
      </c>
      <c r="AH277" s="69">
        <f>W277*H277</f>
        <v/>
      </c>
      <c r="AI277" s="69">
        <f>X277*I277</f>
        <v/>
      </c>
      <c r="AJ277" s="69">
        <f>O277</f>
        <v/>
      </c>
      <c r="AK277" s="70" t="n">
        <v>-0.0672929808</v>
      </c>
      <c r="AL277" s="70" t="n">
        <v>0</v>
      </c>
      <c r="AM277" s="70" t="n">
        <v>-0.482962906</v>
      </c>
      <c r="AN277" s="70" t="n">
        <v>-10.3882284</v>
      </c>
      <c r="AO277" s="70" t="n">
        <v>0</v>
      </c>
      <c r="AP277" s="70" t="n">
        <v>0.170000002</v>
      </c>
      <c r="AQ277" s="70" t="n">
        <v>0</v>
      </c>
      <c r="AR277" s="70" t="n">
        <v>0.415558636</v>
      </c>
      <c r="AS277" s="70" t="n">
        <v>0.251140714</v>
      </c>
      <c r="AT277" s="70" t="n">
        <v>0</v>
      </c>
      <c r="AU277" s="70" t="n">
        <v>-0.129409581</v>
      </c>
      <c r="AV277" s="70" t="n">
        <v>11.9488888</v>
      </c>
      <c r="AW277" s="71">
        <f>MAX(ABS(Y277-AK277),ABS(Z277-AL277),ABS(AA277-AM277),ABS(AB277-AN277),ABS(AC277-AO277),ABS(AD277-AP277),ABS(AE277-AQ277),ABS(AF277-AR277),ABS(AG277-AS277),ABS(AH277-AT277),ABS(AI277-AU277),ABS(AJ277-AV277))</f>
        <v/>
      </c>
    </row>
    <row r="278">
      <c r="A278" s="67" t="inlineStr">
        <is>
          <t>M273</t>
        </is>
      </c>
      <c r="B278" s="52" t="inlineStr">
        <is>
          <t>ENV-149</t>
        </is>
      </c>
      <c r="C278" s="52" t="inlineStr">
        <is>
          <t>Environment</t>
        </is>
      </c>
      <c r="D278" s="52" t="inlineStr">
        <is>
          <t>Sandbag</t>
        </is>
      </c>
      <c r="E278" s="58" t="inlineStr">
        <is>
          <t>Cylinder</t>
        </is>
      </c>
      <c r="F278" s="52" t="inlineStr">
        <is>
          <t>ENV-136</t>
        </is>
      </c>
      <c r="G278" s="68" t="n">
        <v>0.25999999</v>
      </c>
      <c r="H278" s="68" t="n">
        <v>0.170000002</v>
      </c>
      <c r="I278" s="68" t="n">
        <v>0.5</v>
      </c>
      <c r="J278" s="68" t="n">
        <v>0</v>
      </c>
      <c r="K278" s="68" t="n">
        <v>-141.25</v>
      </c>
      <c r="L278" s="68" t="n">
        <v>0</v>
      </c>
      <c r="M278" s="68" t="n">
        <v>-11.1698265</v>
      </c>
      <c r="N278" s="68" t="n">
        <v>0.400230229</v>
      </c>
      <c r="O278" s="68" t="n">
        <v>11.4388847</v>
      </c>
      <c r="P278" s="69">
        <f>COS(RADIANS(K278))*COS(RADIANS(L278))+SIN(RADIANS(K278))*SIN(RADIANS(J278))*SIN(RADIANS(L278))</f>
        <v/>
      </c>
      <c r="Q278" s="69">
        <f>-COS(RADIANS(K278))*SIN(RADIANS(L278))+SIN(RADIANS(K278))*SIN(RADIANS(J278))*COS(RADIANS(L278))</f>
        <v/>
      </c>
      <c r="R278" s="69">
        <f>SIN(RADIANS(K278))*COS(RADIANS(J278))</f>
        <v/>
      </c>
      <c r="S278" s="69">
        <f>COS(RADIANS(J278))*SIN(RADIANS(L278))</f>
        <v/>
      </c>
      <c r="T278" s="69">
        <f>COS(RADIANS(J278))*COS(RADIANS(L278))</f>
        <v/>
      </c>
      <c r="U278" s="69">
        <f>-SIN(RADIANS(J278))</f>
        <v/>
      </c>
      <c r="V278" s="69">
        <f>-SIN(RADIANS(K278))*COS(RADIANS(L278))+COS(RADIANS(K278))*SIN(RADIANS(J278))*SIN(RADIANS(L278))</f>
        <v/>
      </c>
      <c r="W278" s="69">
        <f>SIN(RADIANS(K278))*SIN(RADIANS(L278))+COS(RADIANS(K278))*SIN(RADIANS(J278))*COS(RADIANS(L278))</f>
        <v/>
      </c>
      <c r="X278" s="69">
        <f>COS(RADIANS(K278))*COS(RADIANS(J278))</f>
        <v/>
      </c>
      <c r="Y278" s="69">
        <f>P278*G278</f>
        <v/>
      </c>
      <c r="Z278" s="69">
        <f>Q278*H278</f>
        <v/>
      </c>
      <c r="AA278" s="69">
        <f>R278*I278</f>
        <v/>
      </c>
      <c r="AB278" s="69">
        <f>M278</f>
        <v/>
      </c>
      <c r="AC278" s="69">
        <f>S278*G278</f>
        <v/>
      </c>
      <c r="AD278" s="69">
        <f>T278*H278</f>
        <v/>
      </c>
      <c r="AE278" s="69">
        <f>U278*I278</f>
        <v/>
      </c>
      <c r="AF278" s="69">
        <f>N278</f>
        <v/>
      </c>
      <c r="AG278" s="69">
        <f>V278*G278</f>
        <v/>
      </c>
      <c r="AH278" s="69">
        <f>W278*H278</f>
        <v/>
      </c>
      <c r="AI278" s="69">
        <f>X278*I278</f>
        <v/>
      </c>
      <c r="AJ278" s="69">
        <f>O278</f>
        <v/>
      </c>
      <c r="AK278" s="70" t="n">
        <v>-0.20276998</v>
      </c>
      <c r="AL278" s="70" t="n">
        <v>0</v>
      </c>
      <c r="AM278" s="70" t="n">
        <v>-0.312961698</v>
      </c>
      <c r="AN278" s="70" t="n">
        <v>-11.1698265</v>
      </c>
      <c r="AO278" s="70" t="n">
        <v>0</v>
      </c>
      <c r="AP278" s="70" t="n">
        <v>0.170000002</v>
      </c>
      <c r="AQ278" s="70" t="n">
        <v>0</v>
      </c>
      <c r="AR278" s="70" t="n">
        <v>0.400230229</v>
      </c>
      <c r="AS278" s="70" t="n">
        <v>0.162740082</v>
      </c>
      <c r="AT278" s="70" t="n">
        <v>0</v>
      </c>
      <c r="AU278" s="70" t="n">
        <v>-0.389942288</v>
      </c>
      <c r="AV278" s="70" t="n">
        <v>11.4388847</v>
      </c>
      <c r="AW278" s="71">
        <f>MAX(ABS(Y278-AK278),ABS(Z278-AL278),ABS(AA278-AM278),ABS(AB278-AN278),ABS(AC278-AO278),ABS(AD278-AP278),ABS(AE278-AQ278),ABS(AF278-AR278),ABS(AG278-AS278),ABS(AH278-AT278),ABS(AI278-AU278),ABS(AJ278-AV278))</f>
        <v/>
      </c>
    </row>
    <row r="279">
      <c r="A279" s="67" t="inlineStr">
        <is>
          <t>M274</t>
        </is>
      </c>
      <c r="B279" s="52" t="inlineStr">
        <is>
          <t>ENV-150</t>
        </is>
      </c>
      <c r="C279" s="52" t="inlineStr">
        <is>
          <t>Environment</t>
        </is>
      </c>
      <c r="D279" s="52" t="inlineStr">
        <is>
          <t>Sandbag</t>
        </is>
      </c>
      <c r="E279" s="58" t="inlineStr">
        <is>
          <t>Cylinder</t>
        </is>
      </c>
      <c r="F279" s="52" t="inlineStr">
        <is>
          <t>ENV-136</t>
        </is>
      </c>
      <c r="G279" s="68" t="n">
        <v>0.25999999</v>
      </c>
      <c r="H279" s="68" t="n">
        <v>0.170000002</v>
      </c>
      <c r="I279" s="68" t="n">
        <v>0.5</v>
      </c>
      <c r="J279" s="68" t="n">
        <v>0</v>
      </c>
      <c r="K279" s="68" t="n">
        <v>-177.5</v>
      </c>
      <c r="L279" s="68" t="n">
        <v>0</v>
      </c>
      <c r="M279" s="68" t="n">
        <v>-11.4985723</v>
      </c>
      <c r="N279" s="68" t="n">
        <v>0.381592989</v>
      </c>
      <c r="O279" s="68" t="n">
        <v>10.5654297</v>
      </c>
      <c r="P279" s="69">
        <f>COS(RADIANS(K279))*COS(RADIANS(L279))+SIN(RADIANS(K279))*SIN(RADIANS(J279))*SIN(RADIANS(L279))</f>
        <v/>
      </c>
      <c r="Q279" s="69">
        <f>-COS(RADIANS(K279))*SIN(RADIANS(L279))+SIN(RADIANS(K279))*SIN(RADIANS(J279))*COS(RADIANS(L279))</f>
        <v/>
      </c>
      <c r="R279" s="69">
        <f>SIN(RADIANS(K279))*COS(RADIANS(J279))</f>
        <v/>
      </c>
      <c r="S279" s="69">
        <f>COS(RADIANS(J279))*SIN(RADIANS(L279))</f>
        <v/>
      </c>
      <c r="T279" s="69">
        <f>COS(RADIANS(J279))*COS(RADIANS(L279))</f>
        <v/>
      </c>
      <c r="U279" s="69">
        <f>-SIN(RADIANS(J279))</f>
        <v/>
      </c>
      <c r="V279" s="69">
        <f>-SIN(RADIANS(K279))*COS(RADIANS(L279))+COS(RADIANS(K279))*SIN(RADIANS(J279))*SIN(RADIANS(L279))</f>
        <v/>
      </c>
      <c r="W279" s="69">
        <f>SIN(RADIANS(K279))*SIN(RADIANS(L279))+COS(RADIANS(K279))*SIN(RADIANS(J279))*COS(RADIANS(L279))</f>
        <v/>
      </c>
      <c r="X279" s="69">
        <f>COS(RADIANS(K279))*COS(RADIANS(J279))</f>
        <v/>
      </c>
      <c r="Y279" s="69">
        <f>P279*G279</f>
        <v/>
      </c>
      <c r="Z279" s="69">
        <f>Q279*H279</f>
        <v/>
      </c>
      <c r="AA279" s="69">
        <f>R279*I279</f>
        <v/>
      </c>
      <c r="AB279" s="69">
        <f>M279</f>
        <v/>
      </c>
      <c r="AC279" s="69">
        <f>S279*G279</f>
        <v/>
      </c>
      <c r="AD279" s="69">
        <f>T279*H279</f>
        <v/>
      </c>
      <c r="AE279" s="69">
        <f>U279*I279</f>
        <v/>
      </c>
      <c r="AF279" s="69">
        <f>N279</f>
        <v/>
      </c>
      <c r="AG279" s="69">
        <f>V279*G279</f>
        <v/>
      </c>
      <c r="AH279" s="69">
        <f>W279*H279</f>
        <v/>
      </c>
      <c r="AI279" s="69">
        <f>X279*I279</f>
        <v/>
      </c>
      <c r="AJ279" s="69">
        <f>O279</f>
        <v/>
      </c>
      <c r="AK279" s="70" t="n">
        <v>-0.259752542</v>
      </c>
      <c r="AL279" s="70" t="n">
        <v>0</v>
      </c>
      <c r="AM279" s="70" t="n">
        <v>-0.0218097642</v>
      </c>
      <c r="AN279" s="70" t="n">
        <v>-11.4985723</v>
      </c>
      <c r="AO279" s="70" t="n">
        <v>0</v>
      </c>
      <c r="AP279" s="70" t="n">
        <v>0.170000002</v>
      </c>
      <c r="AQ279" s="70" t="n">
        <v>0</v>
      </c>
      <c r="AR279" s="70" t="n">
        <v>0.381592989</v>
      </c>
      <c r="AS279" s="70" t="n">
        <v>0.0113410773</v>
      </c>
      <c r="AT279" s="70" t="n">
        <v>0</v>
      </c>
      <c r="AU279" s="70" t="n">
        <v>-0.499524117</v>
      </c>
      <c r="AV279" s="70" t="n">
        <v>10.5654297</v>
      </c>
      <c r="AW279" s="71">
        <f>MAX(ABS(Y279-AK279),ABS(Z279-AL279),ABS(AA279-AM279),ABS(AB279-AN279),ABS(AC279-AO279),ABS(AD279-AP279),ABS(AE279-AQ279),ABS(AF279-AR279),ABS(AG279-AS279),ABS(AH279-AT279),ABS(AI279-AU279),ABS(AJ279-AV279))</f>
        <v/>
      </c>
    </row>
    <row r="280">
      <c r="A280" s="67" t="inlineStr">
        <is>
          <t>M275</t>
        </is>
      </c>
      <c r="B280" s="52" t="inlineStr">
        <is>
          <t>ENV-151</t>
        </is>
      </c>
      <c r="C280" s="52" t="inlineStr">
        <is>
          <t>Environment</t>
        </is>
      </c>
      <c r="D280" s="52" t="inlineStr">
        <is>
          <t>Sandbag</t>
        </is>
      </c>
      <c r="E280" s="58" t="inlineStr">
        <is>
          <t>Cylinder</t>
        </is>
      </c>
      <c r="F280" s="52" t="inlineStr">
        <is>
          <t>ENV-136</t>
        </is>
      </c>
      <c r="G280" s="68" t="n">
        <v>0.25999999</v>
      </c>
      <c r="H280" s="68" t="n">
        <v>0.170000002</v>
      </c>
      <c r="I280" s="68" t="n">
        <v>0.5</v>
      </c>
      <c r="J280" s="68" t="n">
        <v>0</v>
      </c>
      <c r="K280" s="68" t="n">
        <v>146.249985</v>
      </c>
      <c r="L280" s="68" t="n">
        <v>0</v>
      </c>
      <c r="M280" s="68" t="n">
        <v>-11.2472038</v>
      </c>
      <c r="N280" s="68" t="n">
        <v>0.334294468</v>
      </c>
      <c r="O280" s="68" t="n">
        <v>9.66664505</v>
      </c>
      <c r="P280" s="69">
        <f>COS(RADIANS(K280))*COS(RADIANS(L280))+SIN(RADIANS(K280))*SIN(RADIANS(J280))*SIN(RADIANS(L280))</f>
        <v/>
      </c>
      <c r="Q280" s="69">
        <f>-COS(RADIANS(K280))*SIN(RADIANS(L280))+SIN(RADIANS(K280))*SIN(RADIANS(J280))*COS(RADIANS(L280))</f>
        <v/>
      </c>
      <c r="R280" s="69">
        <f>SIN(RADIANS(K280))*COS(RADIANS(J280))</f>
        <v/>
      </c>
      <c r="S280" s="69">
        <f>COS(RADIANS(J280))*SIN(RADIANS(L280))</f>
        <v/>
      </c>
      <c r="T280" s="69">
        <f>COS(RADIANS(J280))*COS(RADIANS(L280))</f>
        <v/>
      </c>
      <c r="U280" s="69">
        <f>-SIN(RADIANS(J280))</f>
        <v/>
      </c>
      <c r="V280" s="69">
        <f>-SIN(RADIANS(K280))*COS(RADIANS(L280))+COS(RADIANS(K280))*SIN(RADIANS(J280))*SIN(RADIANS(L280))</f>
        <v/>
      </c>
      <c r="W280" s="69">
        <f>SIN(RADIANS(K280))*SIN(RADIANS(L280))+COS(RADIANS(K280))*SIN(RADIANS(J280))*COS(RADIANS(L280))</f>
        <v/>
      </c>
      <c r="X280" s="69">
        <f>COS(RADIANS(K280))*COS(RADIANS(J280))</f>
        <v/>
      </c>
      <c r="Y280" s="69">
        <f>P280*G280</f>
        <v/>
      </c>
      <c r="Z280" s="69">
        <f>Q280*H280</f>
        <v/>
      </c>
      <c r="AA280" s="69">
        <f>R280*I280</f>
        <v/>
      </c>
      <c r="AB280" s="69">
        <f>M280</f>
        <v/>
      </c>
      <c r="AC280" s="69">
        <f>S280*G280</f>
        <v/>
      </c>
      <c r="AD280" s="69">
        <f>T280*H280</f>
        <v/>
      </c>
      <c r="AE280" s="69">
        <f>U280*I280</f>
        <v/>
      </c>
      <c r="AF280" s="69">
        <f>N280</f>
        <v/>
      </c>
      <c r="AG280" s="69">
        <f>V280*G280</f>
        <v/>
      </c>
      <c r="AH280" s="69">
        <f>W280*H280</f>
        <v/>
      </c>
      <c r="AI280" s="69">
        <f>X280*I280</f>
        <v/>
      </c>
      <c r="AJ280" s="69">
        <f>O280</f>
        <v/>
      </c>
      <c r="AK280" s="70" t="n">
        <v>-0.216182068</v>
      </c>
      <c r="AL280" s="70" t="n">
        <v>0</v>
      </c>
      <c r="AM280" s="70" t="n">
        <v>0.277785182</v>
      </c>
      <c r="AN280" s="70" t="n">
        <v>-11.2472038</v>
      </c>
      <c r="AO280" s="70" t="n">
        <v>0</v>
      </c>
      <c r="AP280" s="70" t="n">
        <v>0.170000002</v>
      </c>
      <c r="AQ280" s="70" t="n">
        <v>0</v>
      </c>
      <c r="AR280" s="70" t="n">
        <v>0.334294468</v>
      </c>
      <c r="AS280" s="70" t="n">
        <v>-0.144448295</v>
      </c>
      <c r="AT280" s="70" t="n">
        <v>0</v>
      </c>
      <c r="AU280" s="70" t="n">
        <v>-0.415734768</v>
      </c>
      <c r="AV280" s="70" t="n">
        <v>9.66664505</v>
      </c>
      <c r="AW280" s="71">
        <f>MAX(ABS(Y280-AK280),ABS(Z280-AL280),ABS(AA280-AM280),ABS(AB280-AN280),ABS(AC280-AO280),ABS(AD280-AP280),ABS(AE280-AQ280),ABS(AF280-AR280),ABS(AG280-AS280),ABS(AH280-AT280),ABS(AI280-AU280),ABS(AJ280-AV280))</f>
        <v/>
      </c>
    </row>
    <row r="281">
      <c r="A281" s="67" t="inlineStr">
        <is>
          <t>M276</t>
        </is>
      </c>
      <c r="B281" s="52" t="inlineStr">
        <is>
          <t>ENV-152</t>
        </is>
      </c>
      <c r="C281" s="52" t="inlineStr">
        <is>
          <t>Environment</t>
        </is>
      </c>
      <c r="D281" s="52" t="inlineStr">
        <is>
          <t>Camouflaged tent</t>
        </is>
      </c>
      <c r="E281" s="53" t="inlineStr">
        <is>
          <t>Group</t>
        </is>
      </c>
      <c r="F281" s="52" t="inlineStr">
        <is>
          <t>ENV-00</t>
        </is>
      </c>
      <c r="G281" s="68" t="n">
        <v>1</v>
      </c>
      <c r="H281" s="68" t="n">
        <v>1</v>
      </c>
      <c r="I281" s="68" t="n">
        <v>1</v>
      </c>
      <c r="J281" s="68" t="n">
        <v>0</v>
      </c>
      <c r="K281" s="68" t="n">
        <v>20</v>
      </c>
      <c r="L281" s="68" t="n">
        <v>0</v>
      </c>
      <c r="M281" s="68" t="n">
        <v>-9.19999981</v>
      </c>
      <c r="N281" s="68" t="n">
        <v>-0.147190735</v>
      </c>
      <c r="O281" s="68" t="n">
        <v>-3.79999995</v>
      </c>
      <c r="P281" s="69">
        <f>COS(RADIANS(K281))*COS(RADIANS(L281))+SIN(RADIANS(K281))*SIN(RADIANS(J281))*SIN(RADIANS(L281))</f>
        <v/>
      </c>
      <c r="Q281" s="69">
        <f>-COS(RADIANS(K281))*SIN(RADIANS(L281))+SIN(RADIANS(K281))*SIN(RADIANS(J281))*COS(RADIANS(L281))</f>
        <v/>
      </c>
      <c r="R281" s="69">
        <f>SIN(RADIANS(K281))*COS(RADIANS(J281))</f>
        <v/>
      </c>
      <c r="S281" s="69">
        <f>COS(RADIANS(J281))*SIN(RADIANS(L281))</f>
        <v/>
      </c>
      <c r="T281" s="69">
        <f>COS(RADIANS(J281))*COS(RADIANS(L281))</f>
        <v/>
      </c>
      <c r="U281" s="69">
        <f>-SIN(RADIANS(J281))</f>
        <v/>
      </c>
      <c r="V281" s="69">
        <f>-SIN(RADIANS(K281))*COS(RADIANS(L281))+COS(RADIANS(K281))*SIN(RADIANS(J281))*SIN(RADIANS(L281))</f>
        <v/>
      </c>
      <c r="W281" s="69">
        <f>SIN(RADIANS(K281))*SIN(RADIANS(L281))+COS(RADIANS(K281))*SIN(RADIANS(J281))*COS(RADIANS(L281))</f>
        <v/>
      </c>
      <c r="X281" s="69">
        <f>COS(RADIANS(K281))*COS(RADIANS(J281))</f>
        <v/>
      </c>
      <c r="Y281" s="69">
        <f>P281*G281</f>
        <v/>
      </c>
      <c r="Z281" s="69">
        <f>Q281*H281</f>
        <v/>
      </c>
      <c r="AA281" s="69">
        <f>R281*I281</f>
        <v/>
      </c>
      <c r="AB281" s="69">
        <f>M281</f>
        <v/>
      </c>
      <c r="AC281" s="69">
        <f>S281*G281</f>
        <v/>
      </c>
      <c r="AD281" s="69">
        <f>T281*H281</f>
        <v/>
      </c>
      <c r="AE281" s="69">
        <f>U281*I281</f>
        <v/>
      </c>
      <c r="AF281" s="69">
        <f>N281</f>
        <v/>
      </c>
      <c r="AG281" s="69">
        <f>V281*G281</f>
        <v/>
      </c>
      <c r="AH281" s="69">
        <f>W281*H281</f>
        <v/>
      </c>
      <c r="AI281" s="69">
        <f>X281*I281</f>
        <v/>
      </c>
      <c r="AJ281" s="69">
        <f>O281</f>
        <v/>
      </c>
      <c r="AK281" s="70" t="n">
        <v>0.939692616</v>
      </c>
      <c r="AL281" s="70" t="n">
        <v>0</v>
      </c>
      <c r="AM281" s="70" t="n">
        <v>0.342020154</v>
      </c>
      <c r="AN281" s="70" t="n">
        <v>-9.19999981</v>
      </c>
      <c r="AO281" s="70" t="n">
        <v>0</v>
      </c>
      <c r="AP281" s="70" t="n">
        <v>1</v>
      </c>
      <c r="AQ281" s="70" t="n">
        <v>0</v>
      </c>
      <c r="AR281" s="70" t="n">
        <v>-0.147190735</v>
      </c>
      <c r="AS281" s="70" t="n">
        <v>-0.342020154</v>
      </c>
      <c r="AT281" s="70" t="n">
        <v>0</v>
      </c>
      <c r="AU281" s="70" t="n">
        <v>0.939692616</v>
      </c>
      <c r="AV281" s="70" t="n">
        <v>-3.79999995</v>
      </c>
      <c r="AW281" s="71">
        <f>MAX(ABS(Y281-AK281),ABS(Z281-AL281),ABS(AA281-AM281),ABS(AB281-AN281),ABS(AC281-AO281),ABS(AD281-AP281),ABS(AE281-AQ281),ABS(AF281-AR281),ABS(AG281-AS281),ABS(AH281-AT281),ABS(AI281-AU281),ABS(AJ281-AV281))</f>
        <v/>
      </c>
    </row>
    <row r="282">
      <c r="A282" s="67" t="inlineStr">
        <is>
          <t>M277</t>
        </is>
      </c>
      <c r="B282" s="52" t="inlineStr">
        <is>
          <t>ENV-153</t>
        </is>
      </c>
      <c r="C282" s="52" t="inlineStr">
        <is>
          <t>Environment</t>
        </is>
      </c>
      <c r="D282" s="52" t="inlineStr">
        <is>
          <t>Ridge pole</t>
        </is>
      </c>
      <c r="E282" s="58" t="inlineStr">
        <is>
          <t>Cylinder</t>
        </is>
      </c>
      <c r="F282" s="52" t="inlineStr">
        <is>
          <t>ENV-152</t>
        </is>
      </c>
      <c r="G282" s="68" t="n">
        <v>0.0700000003</v>
      </c>
      <c r="H282" s="68" t="n">
        <v>0.0700000003</v>
      </c>
      <c r="I282" s="68" t="n">
        <v>3.20000005</v>
      </c>
      <c r="J282" s="68" t="n">
        <v>0</v>
      </c>
      <c r="K282" s="68" t="n">
        <v>90</v>
      </c>
      <c r="L282" s="68" t="n">
        <v>0</v>
      </c>
      <c r="M282" s="68" t="n">
        <v>0</v>
      </c>
      <c r="N282" s="68" t="n">
        <v>1.70000005</v>
      </c>
      <c r="O282" s="68" t="n">
        <v>0</v>
      </c>
      <c r="P282" s="69">
        <f>COS(RADIANS(K282))*COS(RADIANS(L282))+SIN(RADIANS(K282))*SIN(RADIANS(J282))*SIN(RADIANS(L282))</f>
        <v/>
      </c>
      <c r="Q282" s="69">
        <f>-COS(RADIANS(K282))*SIN(RADIANS(L282))+SIN(RADIANS(K282))*SIN(RADIANS(J282))*COS(RADIANS(L282))</f>
        <v/>
      </c>
      <c r="R282" s="69">
        <f>SIN(RADIANS(K282))*COS(RADIANS(J282))</f>
        <v/>
      </c>
      <c r="S282" s="69">
        <f>COS(RADIANS(J282))*SIN(RADIANS(L282))</f>
        <v/>
      </c>
      <c r="T282" s="69">
        <f>COS(RADIANS(J282))*COS(RADIANS(L282))</f>
        <v/>
      </c>
      <c r="U282" s="69">
        <f>-SIN(RADIANS(J282))</f>
        <v/>
      </c>
      <c r="V282" s="69">
        <f>-SIN(RADIANS(K282))*COS(RADIANS(L282))+COS(RADIANS(K282))*SIN(RADIANS(J282))*SIN(RADIANS(L282))</f>
        <v/>
      </c>
      <c r="W282" s="69">
        <f>SIN(RADIANS(K282))*SIN(RADIANS(L282))+COS(RADIANS(K282))*SIN(RADIANS(J282))*COS(RADIANS(L282))</f>
        <v/>
      </c>
      <c r="X282" s="69">
        <f>COS(RADIANS(K282))*COS(RADIANS(J282))</f>
        <v/>
      </c>
      <c r="Y282" s="69">
        <f>P282*G282</f>
        <v/>
      </c>
      <c r="Z282" s="69">
        <f>Q282*H282</f>
        <v/>
      </c>
      <c r="AA282" s="69">
        <f>R282*I282</f>
        <v/>
      </c>
      <c r="AB282" s="69">
        <f>M282</f>
        <v/>
      </c>
      <c r="AC282" s="69">
        <f>S282*G282</f>
        <v/>
      </c>
      <c r="AD282" s="69">
        <f>T282*H282</f>
        <v/>
      </c>
      <c r="AE282" s="69">
        <f>U282*I282</f>
        <v/>
      </c>
      <c r="AF282" s="69">
        <f>N282</f>
        <v/>
      </c>
      <c r="AG282" s="69">
        <f>V282*G282</f>
        <v/>
      </c>
      <c r="AH282" s="69">
        <f>W282*H282</f>
        <v/>
      </c>
      <c r="AI282" s="69">
        <f>X282*I282</f>
        <v/>
      </c>
      <c r="AJ282" s="69">
        <f>O282</f>
        <v/>
      </c>
      <c r="AK282" s="70" t="n">
        <v>-3.05979708e-09</v>
      </c>
      <c r="AL282" s="70" t="n">
        <v>0</v>
      </c>
      <c r="AM282" s="70" t="n">
        <v>3.20000005</v>
      </c>
      <c r="AN282" s="70" t="n">
        <v>0</v>
      </c>
      <c r="AO282" s="70" t="n">
        <v>0</v>
      </c>
      <c r="AP282" s="70" t="n">
        <v>0.0700000003</v>
      </c>
      <c r="AQ282" s="70" t="n">
        <v>0</v>
      </c>
      <c r="AR282" s="70" t="n">
        <v>1.70000005</v>
      </c>
      <c r="AS282" s="70" t="n">
        <v>-0.0700000003</v>
      </c>
      <c r="AT282" s="70" t="n">
        <v>0</v>
      </c>
      <c r="AU282" s="70" t="n">
        <v>-1.39876448e-07</v>
      </c>
      <c r="AV282" s="70" t="n">
        <v>0</v>
      </c>
      <c r="AW282" s="71">
        <f>MAX(ABS(Y282-AK282),ABS(Z282-AL282),ABS(AA282-AM282),ABS(AB282-AN282),ABS(AC282-AO282),ABS(AD282-AP282),ABS(AE282-AQ282),ABS(AF282-AR282),ABS(AG282-AS282),ABS(AH282-AT282),ABS(AI282-AU282),ABS(AJ282-AV282))</f>
        <v/>
      </c>
    </row>
    <row r="283">
      <c r="A283" s="67" t="inlineStr">
        <is>
          <t>M278</t>
        </is>
      </c>
      <c r="B283" s="52" t="inlineStr">
        <is>
          <t>ENV-154</t>
        </is>
      </c>
      <c r="C283" s="52" t="inlineStr">
        <is>
          <t>Environment</t>
        </is>
      </c>
      <c r="D283" s="52" t="inlineStr">
        <is>
          <t>Tent pole</t>
        </is>
      </c>
      <c r="E283" s="58" t="inlineStr">
        <is>
          <t>Cylinder</t>
        </is>
      </c>
      <c r="F283" s="52" t="inlineStr">
        <is>
          <t>ENV-152</t>
        </is>
      </c>
      <c r="G283" s="68" t="n">
        <v>0.0700000003</v>
      </c>
      <c r="H283" s="68" t="n">
        <v>0.0700000003</v>
      </c>
      <c r="I283" s="68" t="n">
        <v>1.89999998</v>
      </c>
      <c r="J283" s="68" t="n">
        <v>90</v>
      </c>
      <c r="K283" s="68" t="n">
        <v>0</v>
      </c>
      <c r="L283" s="68" t="n">
        <v>0</v>
      </c>
      <c r="M283" s="68" t="n">
        <v>-1.5</v>
      </c>
      <c r="N283" s="68" t="n">
        <v>0.75</v>
      </c>
      <c r="O283" s="68" t="n">
        <v>0</v>
      </c>
      <c r="P283" s="69">
        <f>COS(RADIANS(K283))*COS(RADIANS(L283))+SIN(RADIANS(K283))*SIN(RADIANS(J283))*SIN(RADIANS(L283))</f>
        <v/>
      </c>
      <c r="Q283" s="69">
        <f>-COS(RADIANS(K283))*SIN(RADIANS(L283))+SIN(RADIANS(K283))*SIN(RADIANS(J283))*COS(RADIANS(L283))</f>
        <v/>
      </c>
      <c r="R283" s="69">
        <f>SIN(RADIANS(K283))*COS(RADIANS(J283))</f>
        <v/>
      </c>
      <c r="S283" s="69">
        <f>COS(RADIANS(J283))*SIN(RADIANS(L283))</f>
        <v/>
      </c>
      <c r="T283" s="69">
        <f>COS(RADIANS(J283))*COS(RADIANS(L283))</f>
        <v/>
      </c>
      <c r="U283" s="69">
        <f>-SIN(RADIANS(J283))</f>
        <v/>
      </c>
      <c r="V283" s="69">
        <f>-SIN(RADIANS(K283))*COS(RADIANS(L283))+COS(RADIANS(K283))*SIN(RADIANS(J283))*SIN(RADIANS(L283))</f>
        <v/>
      </c>
      <c r="W283" s="69">
        <f>SIN(RADIANS(K283))*SIN(RADIANS(L283))+COS(RADIANS(K283))*SIN(RADIANS(J283))*COS(RADIANS(L283))</f>
        <v/>
      </c>
      <c r="X283" s="69">
        <f>COS(RADIANS(K283))*COS(RADIANS(J283))</f>
        <v/>
      </c>
      <c r="Y283" s="69">
        <f>P283*G283</f>
        <v/>
      </c>
      <c r="Z283" s="69">
        <f>Q283*H283</f>
        <v/>
      </c>
      <c r="AA283" s="69">
        <f>R283*I283</f>
        <v/>
      </c>
      <c r="AB283" s="69">
        <f>M283</f>
        <v/>
      </c>
      <c r="AC283" s="69">
        <f>S283*G283</f>
        <v/>
      </c>
      <c r="AD283" s="69">
        <f>T283*H283</f>
        <v/>
      </c>
      <c r="AE283" s="69">
        <f>U283*I283</f>
        <v/>
      </c>
      <c r="AF283" s="69">
        <f>N283</f>
        <v/>
      </c>
      <c r="AG283" s="69">
        <f>V283*G283</f>
        <v/>
      </c>
      <c r="AH283" s="69">
        <f>W283*H283</f>
        <v/>
      </c>
      <c r="AI283" s="69">
        <f>X283*I283</f>
        <v/>
      </c>
      <c r="AJ283" s="69">
        <f>O283</f>
        <v/>
      </c>
      <c r="AK283" s="70" t="n">
        <v>0.0700000003</v>
      </c>
      <c r="AL283" s="70" t="n">
        <v>0</v>
      </c>
      <c r="AM283" s="70" t="n">
        <v>0</v>
      </c>
      <c r="AN283" s="70" t="n">
        <v>-1.5</v>
      </c>
      <c r="AO283" s="70" t="n">
        <v>0</v>
      </c>
      <c r="AP283" s="70" t="n">
        <v>-3.05979708e-09</v>
      </c>
      <c r="AQ283" s="70" t="n">
        <v>-1.89999998</v>
      </c>
      <c r="AR283" s="70" t="n">
        <v>0.75</v>
      </c>
      <c r="AS283" s="70" t="n">
        <v>0</v>
      </c>
      <c r="AT283" s="70" t="n">
        <v>0.0700000003</v>
      </c>
      <c r="AU283" s="70" t="n">
        <v>-8.305163849999999e-08</v>
      </c>
      <c r="AV283" s="70" t="n">
        <v>0</v>
      </c>
      <c r="AW283" s="71">
        <f>MAX(ABS(Y283-AK283),ABS(Z283-AL283),ABS(AA283-AM283),ABS(AB283-AN283),ABS(AC283-AO283),ABS(AD283-AP283),ABS(AE283-AQ283),ABS(AF283-AR283),ABS(AG283-AS283),ABS(AH283-AT283),ABS(AI283-AU283),ABS(AJ283-AV283))</f>
        <v/>
      </c>
    </row>
    <row r="284">
      <c r="A284" s="67" t="inlineStr">
        <is>
          <t>M279</t>
        </is>
      </c>
      <c r="B284" s="52" t="inlineStr">
        <is>
          <t>ENV-155</t>
        </is>
      </c>
      <c r="C284" s="52" t="inlineStr">
        <is>
          <t>Environment</t>
        </is>
      </c>
      <c r="D284" s="52" t="inlineStr">
        <is>
          <t>Tent pole</t>
        </is>
      </c>
      <c r="E284" s="58" t="inlineStr">
        <is>
          <t>Cylinder</t>
        </is>
      </c>
      <c r="F284" s="52" t="inlineStr">
        <is>
          <t>ENV-152</t>
        </is>
      </c>
      <c r="G284" s="68" t="n">
        <v>0.0700000003</v>
      </c>
      <c r="H284" s="68" t="n">
        <v>0.0700000003</v>
      </c>
      <c r="I284" s="68" t="n">
        <v>1.89999998</v>
      </c>
      <c r="J284" s="68" t="n">
        <v>90</v>
      </c>
      <c r="K284" s="68" t="n">
        <v>0</v>
      </c>
      <c r="L284" s="68" t="n">
        <v>0</v>
      </c>
      <c r="M284" s="68" t="n">
        <v>1.5</v>
      </c>
      <c r="N284" s="68" t="n">
        <v>0.75</v>
      </c>
      <c r="O284" s="68" t="n">
        <v>0</v>
      </c>
      <c r="P284" s="69">
        <f>COS(RADIANS(K284))*COS(RADIANS(L284))+SIN(RADIANS(K284))*SIN(RADIANS(J284))*SIN(RADIANS(L284))</f>
        <v/>
      </c>
      <c r="Q284" s="69">
        <f>-COS(RADIANS(K284))*SIN(RADIANS(L284))+SIN(RADIANS(K284))*SIN(RADIANS(J284))*COS(RADIANS(L284))</f>
        <v/>
      </c>
      <c r="R284" s="69">
        <f>SIN(RADIANS(K284))*COS(RADIANS(J284))</f>
        <v/>
      </c>
      <c r="S284" s="69">
        <f>COS(RADIANS(J284))*SIN(RADIANS(L284))</f>
        <v/>
      </c>
      <c r="T284" s="69">
        <f>COS(RADIANS(J284))*COS(RADIANS(L284))</f>
        <v/>
      </c>
      <c r="U284" s="69">
        <f>-SIN(RADIANS(J284))</f>
        <v/>
      </c>
      <c r="V284" s="69">
        <f>-SIN(RADIANS(K284))*COS(RADIANS(L284))+COS(RADIANS(K284))*SIN(RADIANS(J284))*SIN(RADIANS(L284))</f>
        <v/>
      </c>
      <c r="W284" s="69">
        <f>SIN(RADIANS(K284))*SIN(RADIANS(L284))+COS(RADIANS(K284))*SIN(RADIANS(J284))*COS(RADIANS(L284))</f>
        <v/>
      </c>
      <c r="X284" s="69">
        <f>COS(RADIANS(K284))*COS(RADIANS(J284))</f>
        <v/>
      </c>
      <c r="Y284" s="69">
        <f>P284*G284</f>
        <v/>
      </c>
      <c r="Z284" s="69">
        <f>Q284*H284</f>
        <v/>
      </c>
      <c r="AA284" s="69">
        <f>R284*I284</f>
        <v/>
      </c>
      <c r="AB284" s="69">
        <f>M284</f>
        <v/>
      </c>
      <c r="AC284" s="69">
        <f>S284*G284</f>
        <v/>
      </c>
      <c r="AD284" s="69">
        <f>T284*H284</f>
        <v/>
      </c>
      <c r="AE284" s="69">
        <f>U284*I284</f>
        <v/>
      </c>
      <c r="AF284" s="69">
        <f>N284</f>
        <v/>
      </c>
      <c r="AG284" s="69">
        <f>V284*G284</f>
        <v/>
      </c>
      <c r="AH284" s="69">
        <f>W284*H284</f>
        <v/>
      </c>
      <c r="AI284" s="69">
        <f>X284*I284</f>
        <v/>
      </c>
      <c r="AJ284" s="69">
        <f>O284</f>
        <v/>
      </c>
      <c r="AK284" s="70" t="n">
        <v>0.0700000003</v>
      </c>
      <c r="AL284" s="70" t="n">
        <v>0</v>
      </c>
      <c r="AM284" s="70" t="n">
        <v>0</v>
      </c>
      <c r="AN284" s="70" t="n">
        <v>1.5</v>
      </c>
      <c r="AO284" s="70" t="n">
        <v>0</v>
      </c>
      <c r="AP284" s="70" t="n">
        <v>-3.05979708e-09</v>
      </c>
      <c r="AQ284" s="70" t="n">
        <v>-1.89999998</v>
      </c>
      <c r="AR284" s="70" t="n">
        <v>0.75</v>
      </c>
      <c r="AS284" s="70" t="n">
        <v>0</v>
      </c>
      <c r="AT284" s="70" t="n">
        <v>0.0700000003</v>
      </c>
      <c r="AU284" s="70" t="n">
        <v>-8.305163849999999e-08</v>
      </c>
      <c r="AV284" s="70" t="n">
        <v>0</v>
      </c>
      <c r="AW284" s="71">
        <f>MAX(ABS(Y284-AK284),ABS(Z284-AL284),ABS(AA284-AM284),ABS(AB284-AN284),ABS(AC284-AO284),ABS(AD284-AP284),ABS(AE284-AQ284),ABS(AF284-AR284),ABS(AG284-AS284),ABS(AH284-AT284),ABS(AI284-AU284),ABS(AJ284-AV284))</f>
        <v/>
      </c>
    </row>
    <row r="285">
      <c r="A285" s="67" t="inlineStr">
        <is>
          <t>M280</t>
        </is>
      </c>
      <c r="B285" s="52" t="inlineStr">
        <is>
          <t>ENV-156</t>
        </is>
      </c>
      <c r="C285" s="52" t="inlineStr">
        <is>
          <t>Environment</t>
        </is>
      </c>
      <c r="D285" s="52" t="inlineStr">
        <is>
          <t>Tent roof</t>
        </is>
      </c>
      <c r="E285" s="63" t="inlineStr">
        <is>
          <t>Cube</t>
        </is>
      </c>
      <c r="F285" s="52" t="inlineStr">
        <is>
          <t>ENV-152</t>
        </is>
      </c>
      <c r="G285" s="68" t="n">
        <v>3.0999999</v>
      </c>
      <c r="H285" s="68" t="n">
        <v>0.0399999991</v>
      </c>
      <c r="I285" s="68" t="n">
        <v>1.85067558</v>
      </c>
      <c r="J285" s="68" t="n">
        <v>51.5819473</v>
      </c>
      <c r="K285" s="68" t="n">
        <v>180</v>
      </c>
      <c r="L285" s="68" t="n">
        <v>0</v>
      </c>
      <c r="M285" s="68" t="n">
        <v>0</v>
      </c>
      <c r="N285" s="68" t="n">
        <v>0.975000024</v>
      </c>
      <c r="O285" s="68" t="n">
        <v>-0.574999988</v>
      </c>
      <c r="P285" s="69">
        <f>COS(RADIANS(K285))*COS(RADIANS(L285))+SIN(RADIANS(K285))*SIN(RADIANS(J285))*SIN(RADIANS(L285))</f>
        <v/>
      </c>
      <c r="Q285" s="69">
        <f>-COS(RADIANS(K285))*SIN(RADIANS(L285))+SIN(RADIANS(K285))*SIN(RADIANS(J285))*COS(RADIANS(L285))</f>
        <v/>
      </c>
      <c r="R285" s="69">
        <f>SIN(RADIANS(K285))*COS(RADIANS(J285))</f>
        <v/>
      </c>
      <c r="S285" s="69">
        <f>COS(RADIANS(J285))*SIN(RADIANS(L285))</f>
        <v/>
      </c>
      <c r="T285" s="69">
        <f>COS(RADIANS(J285))*COS(RADIANS(L285))</f>
        <v/>
      </c>
      <c r="U285" s="69">
        <f>-SIN(RADIANS(J285))</f>
        <v/>
      </c>
      <c r="V285" s="69">
        <f>-SIN(RADIANS(K285))*COS(RADIANS(L285))+COS(RADIANS(K285))*SIN(RADIANS(J285))*SIN(RADIANS(L285))</f>
        <v/>
      </c>
      <c r="W285" s="69">
        <f>SIN(RADIANS(K285))*SIN(RADIANS(L285))+COS(RADIANS(K285))*SIN(RADIANS(J285))*COS(RADIANS(L285))</f>
        <v/>
      </c>
      <c r="X285" s="69">
        <f>COS(RADIANS(K285))*COS(RADIANS(J285))</f>
        <v/>
      </c>
      <c r="Y285" s="69">
        <f>P285*G285</f>
        <v/>
      </c>
      <c r="Z285" s="69">
        <f>Q285*H285</f>
        <v/>
      </c>
      <c r="AA285" s="69">
        <f>R285*I285</f>
        <v/>
      </c>
      <c r="AB285" s="69">
        <f>M285</f>
        <v/>
      </c>
      <c r="AC285" s="69">
        <f>S285*G285</f>
        <v/>
      </c>
      <c r="AD285" s="69">
        <f>T285*H285</f>
        <v/>
      </c>
      <c r="AE285" s="69">
        <f>U285*I285</f>
        <v/>
      </c>
      <c r="AF285" s="69">
        <f>N285</f>
        <v/>
      </c>
      <c r="AG285" s="69">
        <f>V285*G285</f>
        <v/>
      </c>
      <c r="AH285" s="69">
        <f>W285*H285</f>
        <v/>
      </c>
      <c r="AI285" s="69">
        <f>X285*I285</f>
        <v/>
      </c>
      <c r="AJ285" s="69">
        <f>O285</f>
        <v/>
      </c>
      <c r="AK285" s="70" t="n">
        <v>-3.0999999</v>
      </c>
      <c r="AL285" s="70" t="n">
        <v>-2.7398217e-09</v>
      </c>
      <c r="AM285" s="70" t="n">
        <v>-1.00536198e-07</v>
      </c>
      <c r="AN285" s="70" t="n">
        <v>0</v>
      </c>
      <c r="AO285" s="70" t="n">
        <v>0</v>
      </c>
      <c r="AP285" s="70" t="n">
        <v>0.0248557869</v>
      </c>
      <c r="AQ285" s="70" t="n">
        <v>-1.45000005</v>
      </c>
      <c r="AR285" s="70" t="n">
        <v>0.975000024</v>
      </c>
      <c r="AS285" s="70" t="n">
        <v>2.71010606e-07</v>
      </c>
      <c r="AT285" s="70" t="n">
        <v>-0.0313399062</v>
      </c>
      <c r="AU285" s="70" t="n">
        <v>-1.14999998</v>
      </c>
      <c r="AV285" s="70" t="n">
        <v>-0.574999988</v>
      </c>
      <c r="AW285" s="71">
        <f>MAX(ABS(Y285-AK285),ABS(Z285-AL285),ABS(AA285-AM285),ABS(AB285-AN285),ABS(AC285-AO285),ABS(AD285-AP285),ABS(AE285-AQ285),ABS(AF285-AR285),ABS(AG285-AS285),ABS(AH285-AT285),ABS(AI285-AU285),ABS(AJ285-AV285))</f>
        <v/>
      </c>
    </row>
    <row r="286">
      <c r="A286" s="67" t="inlineStr">
        <is>
          <t>M281</t>
        </is>
      </c>
      <c r="B286" s="52" t="inlineStr">
        <is>
          <t>ENV-157</t>
        </is>
      </c>
      <c r="C286" s="52" t="inlineStr">
        <is>
          <t>Environment</t>
        </is>
      </c>
      <c r="D286" s="52" t="inlineStr">
        <is>
          <t>Tent roof</t>
        </is>
      </c>
      <c r="E286" s="63" t="inlineStr">
        <is>
          <t>Cube</t>
        </is>
      </c>
      <c r="F286" s="52" t="inlineStr">
        <is>
          <t>ENV-152</t>
        </is>
      </c>
      <c r="G286" s="68" t="n">
        <v>3.0999999</v>
      </c>
      <c r="H286" s="68" t="n">
        <v>0.0399999991</v>
      </c>
      <c r="I286" s="68" t="n">
        <v>1.85067558</v>
      </c>
      <c r="J286" s="68" t="n">
        <v>51.5819473</v>
      </c>
      <c r="K286" s="68" t="n">
        <v>0</v>
      </c>
      <c r="L286" s="68" t="n">
        <v>0</v>
      </c>
      <c r="M286" s="68" t="n">
        <v>0</v>
      </c>
      <c r="N286" s="68" t="n">
        <v>0.975000024</v>
      </c>
      <c r="O286" s="68" t="n">
        <v>0.574999988</v>
      </c>
      <c r="P286" s="69">
        <f>COS(RADIANS(K286))*COS(RADIANS(L286))+SIN(RADIANS(K286))*SIN(RADIANS(J286))*SIN(RADIANS(L286))</f>
        <v/>
      </c>
      <c r="Q286" s="69">
        <f>-COS(RADIANS(K286))*SIN(RADIANS(L286))+SIN(RADIANS(K286))*SIN(RADIANS(J286))*COS(RADIANS(L286))</f>
        <v/>
      </c>
      <c r="R286" s="69">
        <f>SIN(RADIANS(K286))*COS(RADIANS(J286))</f>
        <v/>
      </c>
      <c r="S286" s="69">
        <f>COS(RADIANS(J286))*SIN(RADIANS(L286))</f>
        <v/>
      </c>
      <c r="T286" s="69">
        <f>COS(RADIANS(J286))*COS(RADIANS(L286))</f>
        <v/>
      </c>
      <c r="U286" s="69">
        <f>-SIN(RADIANS(J286))</f>
        <v/>
      </c>
      <c r="V286" s="69">
        <f>-SIN(RADIANS(K286))*COS(RADIANS(L286))+COS(RADIANS(K286))*SIN(RADIANS(J286))*SIN(RADIANS(L286))</f>
        <v/>
      </c>
      <c r="W286" s="69">
        <f>SIN(RADIANS(K286))*SIN(RADIANS(L286))+COS(RADIANS(K286))*SIN(RADIANS(J286))*COS(RADIANS(L286))</f>
        <v/>
      </c>
      <c r="X286" s="69">
        <f>COS(RADIANS(K286))*COS(RADIANS(J286))</f>
        <v/>
      </c>
      <c r="Y286" s="69">
        <f>P286*G286</f>
        <v/>
      </c>
      <c r="Z286" s="69">
        <f>Q286*H286</f>
        <v/>
      </c>
      <c r="AA286" s="69">
        <f>R286*I286</f>
        <v/>
      </c>
      <c r="AB286" s="69">
        <f>M286</f>
        <v/>
      </c>
      <c r="AC286" s="69">
        <f>S286*G286</f>
        <v/>
      </c>
      <c r="AD286" s="69">
        <f>T286*H286</f>
        <v/>
      </c>
      <c r="AE286" s="69">
        <f>U286*I286</f>
        <v/>
      </c>
      <c r="AF286" s="69">
        <f>N286</f>
        <v/>
      </c>
      <c r="AG286" s="69">
        <f>V286*G286</f>
        <v/>
      </c>
      <c r="AH286" s="69">
        <f>W286*H286</f>
        <v/>
      </c>
      <c r="AI286" s="69">
        <f>X286*I286</f>
        <v/>
      </c>
      <c r="AJ286" s="69">
        <f>O286</f>
        <v/>
      </c>
      <c r="AK286" s="70" t="n">
        <v>3.0999999</v>
      </c>
      <c r="AL286" s="70" t="n">
        <v>0</v>
      </c>
      <c r="AM286" s="70" t="n">
        <v>0</v>
      </c>
      <c r="AN286" s="70" t="n">
        <v>0</v>
      </c>
      <c r="AO286" s="70" t="n">
        <v>0</v>
      </c>
      <c r="AP286" s="70" t="n">
        <v>0.0248557869</v>
      </c>
      <c r="AQ286" s="70" t="n">
        <v>-1.45000005</v>
      </c>
      <c r="AR286" s="70" t="n">
        <v>0.975000024</v>
      </c>
      <c r="AS286" s="70" t="n">
        <v>0</v>
      </c>
      <c r="AT286" s="70" t="n">
        <v>0.0313399062</v>
      </c>
      <c r="AU286" s="70" t="n">
        <v>1.14999998</v>
      </c>
      <c r="AV286" s="70" t="n">
        <v>0.574999988</v>
      </c>
      <c r="AW286" s="71">
        <f>MAX(ABS(Y286-AK286),ABS(Z286-AL286),ABS(AA286-AM286),ABS(AB286-AN286),ABS(AC286-AO286),ABS(AD286-AP286),ABS(AE286-AQ286),ABS(AF286-AR286),ABS(AG286-AS286),ABS(AH286-AT286),ABS(AI286-AU286),ABS(AJ286-AV286))</f>
        <v/>
      </c>
    </row>
    <row r="287">
      <c r="A287" s="67" t="inlineStr">
        <is>
          <t>M282</t>
        </is>
      </c>
      <c r="B287" s="52" t="inlineStr">
        <is>
          <t>ENV-158</t>
        </is>
      </c>
      <c r="C287" s="52" t="inlineStr">
        <is>
          <t>Environment</t>
        </is>
      </c>
      <c r="D287" s="52" t="inlineStr">
        <is>
          <t>Tent back wall</t>
        </is>
      </c>
      <c r="E287" s="63" t="inlineStr">
        <is>
          <t>Cube</t>
        </is>
      </c>
      <c r="F287" s="52" t="inlineStr">
        <is>
          <t>ENV-152</t>
        </is>
      </c>
      <c r="G287" s="68" t="n">
        <v>0.0399999991</v>
      </c>
      <c r="H287" s="68" t="n">
        <v>1.20000005</v>
      </c>
      <c r="I287" s="68" t="n">
        <v>1.20000005</v>
      </c>
      <c r="J287" s="68" t="n">
        <v>45</v>
      </c>
      <c r="K287" s="68" t="n">
        <v>0</v>
      </c>
      <c r="L287" s="68" t="n">
        <v>0</v>
      </c>
      <c r="M287" s="68" t="n">
        <v>-1.54999995</v>
      </c>
      <c r="N287" s="68" t="n">
        <v>0.850000024</v>
      </c>
      <c r="O287" s="68" t="n">
        <v>0</v>
      </c>
      <c r="P287" s="69">
        <f>COS(RADIANS(K287))*COS(RADIANS(L287))+SIN(RADIANS(K287))*SIN(RADIANS(J287))*SIN(RADIANS(L287))</f>
        <v/>
      </c>
      <c r="Q287" s="69">
        <f>-COS(RADIANS(K287))*SIN(RADIANS(L287))+SIN(RADIANS(K287))*SIN(RADIANS(J287))*COS(RADIANS(L287))</f>
        <v/>
      </c>
      <c r="R287" s="69">
        <f>SIN(RADIANS(K287))*COS(RADIANS(J287))</f>
        <v/>
      </c>
      <c r="S287" s="69">
        <f>COS(RADIANS(J287))*SIN(RADIANS(L287))</f>
        <v/>
      </c>
      <c r="T287" s="69">
        <f>COS(RADIANS(J287))*COS(RADIANS(L287))</f>
        <v/>
      </c>
      <c r="U287" s="69">
        <f>-SIN(RADIANS(J287))</f>
        <v/>
      </c>
      <c r="V287" s="69">
        <f>-SIN(RADIANS(K287))*COS(RADIANS(L287))+COS(RADIANS(K287))*SIN(RADIANS(J287))*SIN(RADIANS(L287))</f>
        <v/>
      </c>
      <c r="W287" s="69">
        <f>SIN(RADIANS(K287))*SIN(RADIANS(L287))+COS(RADIANS(K287))*SIN(RADIANS(J287))*COS(RADIANS(L287))</f>
        <v/>
      </c>
      <c r="X287" s="69">
        <f>COS(RADIANS(K287))*COS(RADIANS(J287))</f>
        <v/>
      </c>
      <c r="Y287" s="69">
        <f>P287*G287</f>
        <v/>
      </c>
      <c r="Z287" s="69">
        <f>Q287*H287</f>
        <v/>
      </c>
      <c r="AA287" s="69">
        <f>R287*I287</f>
        <v/>
      </c>
      <c r="AB287" s="69">
        <f>M287</f>
        <v/>
      </c>
      <c r="AC287" s="69">
        <f>S287*G287</f>
        <v/>
      </c>
      <c r="AD287" s="69">
        <f>T287*H287</f>
        <v/>
      </c>
      <c r="AE287" s="69">
        <f>U287*I287</f>
        <v/>
      </c>
      <c r="AF287" s="69">
        <f>N287</f>
        <v/>
      </c>
      <c r="AG287" s="69">
        <f>V287*G287</f>
        <v/>
      </c>
      <c r="AH287" s="69">
        <f>W287*H287</f>
        <v/>
      </c>
      <c r="AI287" s="69">
        <f>X287*I287</f>
        <v/>
      </c>
      <c r="AJ287" s="69">
        <f>O287</f>
        <v/>
      </c>
      <c r="AK287" s="70" t="n">
        <v>0.0399999991</v>
      </c>
      <c r="AL287" s="70" t="n">
        <v>0</v>
      </c>
      <c r="AM287" s="70" t="n">
        <v>0</v>
      </c>
      <c r="AN287" s="70" t="n">
        <v>-1.54999995</v>
      </c>
      <c r="AO287" s="70" t="n">
        <v>0</v>
      </c>
      <c r="AP287" s="70" t="n">
        <v>0.848528147</v>
      </c>
      <c r="AQ287" s="70" t="n">
        <v>-0.848528147</v>
      </c>
      <c r="AR287" s="70" t="n">
        <v>0.850000024</v>
      </c>
      <c r="AS287" s="70" t="n">
        <v>0</v>
      </c>
      <c r="AT287" s="70" t="n">
        <v>0.848528147</v>
      </c>
      <c r="AU287" s="70" t="n">
        <v>0.848528147</v>
      </c>
      <c r="AV287" s="70" t="n">
        <v>0</v>
      </c>
      <c r="AW287" s="71">
        <f>MAX(ABS(Y287-AK287),ABS(Z287-AL287),ABS(AA287-AM287),ABS(AB287-AN287),ABS(AC287-AO287),ABS(AD287-AP287),ABS(AE287-AQ287),ABS(AF287-AR287),ABS(AG287-AS287),ABS(AH287-AT287),ABS(AI287-AU287),ABS(AJ287-AV287))</f>
        <v/>
      </c>
    </row>
    <row r="288">
      <c r="A288" s="67" t="inlineStr">
        <is>
          <t>M283</t>
        </is>
      </c>
      <c r="B288" s="52" t="inlineStr">
        <is>
          <t>ENV-159</t>
        </is>
      </c>
      <c r="C288" s="52" t="inlineStr">
        <is>
          <t>Environment</t>
        </is>
      </c>
      <c r="D288" s="52" t="inlineStr">
        <is>
          <t>Camo net</t>
        </is>
      </c>
      <c r="E288" s="59" t="inlineStr">
        <is>
          <t>Sphere</t>
        </is>
      </c>
      <c r="F288" s="52" t="inlineStr">
        <is>
          <t>ENV-152</t>
        </is>
      </c>
      <c r="G288" s="68" t="n">
        <v>4.5999999</v>
      </c>
      <c r="H288" s="68" t="n">
        <v>1</v>
      </c>
      <c r="I288" s="68" t="n">
        <v>3.79999995</v>
      </c>
      <c r="J288" s="68" t="n">
        <v>0</v>
      </c>
      <c r="K288" s="68" t="n">
        <v>0</v>
      </c>
      <c r="L288" s="68" t="n">
        <v>0</v>
      </c>
      <c r="M288" s="68" t="n">
        <v>0</v>
      </c>
      <c r="N288" s="68" t="n">
        <v>1.54999995</v>
      </c>
      <c r="O288" s="68" t="n">
        <v>0</v>
      </c>
      <c r="P288" s="69">
        <f>COS(RADIANS(K288))*COS(RADIANS(L288))+SIN(RADIANS(K288))*SIN(RADIANS(J288))*SIN(RADIANS(L288))</f>
        <v/>
      </c>
      <c r="Q288" s="69">
        <f>-COS(RADIANS(K288))*SIN(RADIANS(L288))+SIN(RADIANS(K288))*SIN(RADIANS(J288))*COS(RADIANS(L288))</f>
        <v/>
      </c>
      <c r="R288" s="69">
        <f>SIN(RADIANS(K288))*COS(RADIANS(J288))</f>
        <v/>
      </c>
      <c r="S288" s="69">
        <f>COS(RADIANS(J288))*SIN(RADIANS(L288))</f>
        <v/>
      </c>
      <c r="T288" s="69">
        <f>COS(RADIANS(J288))*COS(RADIANS(L288))</f>
        <v/>
      </c>
      <c r="U288" s="69">
        <f>-SIN(RADIANS(J288))</f>
        <v/>
      </c>
      <c r="V288" s="69">
        <f>-SIN(RADIANS(K288))*COS(RADIANS(L288))+COS(RADIANS(K288))*SIN(RADIANS(J288))*SIN(RADIANS(L288))</f>
        <v/>
      </c>
      <c r="W288" s="69">
        <f>SIN(RADIANS(K288))*SIN(RADIANS(L288))+COS(RADIANS(K288))*SIN(RADIANS(J288))*COS(RADIANS(L288))</f>
        <v/>
      </c>
      <c r="X288" s="69">
        <f>COS(RADIANS(K288))*COS(RADIANS(J288))</f>
        <v/>
      </c>
      <c r="Y288" s="69">
        <f>P288*G288</f>
        <v/>
      </c>
      <c r="Z288" s="69">
        <f>Q288*H288</f>
        <v/>
      </c>
      <c r="AA288" s="69">
        <f>R288*I288</f>
        <v/>
      </c>
      <c r="AB288" s="69">
        <f>M288</f>
        <v/>
      </c>
      <c r="AC288" s="69">
        <f>S288*G288</f>
        <v/>
      </c>
      <c r="AD288" s="69">
        <f>T288*H288</f>
        <v/>
      </c>
      <c r="AE288" s="69">
        <f>U288*I288</f>
        <v/>
      </c>
      <c r="AF288" s="69">
        <f>N288</f>
        <v/>
      </c>
      <c r="AG288" s="69">
        <f>V288*G288</f>
        <v/>
      </c>
      <c r="AH288" s="69">
        <f>W288*H288</f>
        <v/>
      </c>
      <c r="AI288" s="69">
        <f>X288*I288</f>
        <v/>
      </c>
      <c r="AJ288" s="69">
        <f>O288</f>
        <v/>
      </c>
      <c r="AK288" s="70" t="n">
        <v>4.5999999</v>
      </c>
      <c r="AL288" s="70" t="n">
        <v>0</v>
      </c>
      <c r="AM288" s="70" t="n">
        <v>0</v>
      </c>
      <c r="AN288" s="70" t="n">
        <v>0</v>
      </c>
      <c r="AO288" s="70" t="n">
        <v>0</v>
      </c>
      <c r="AP288" s="70" t="n">
        <v>1</v>
      </c>
      <c r="AQ288" s="70" t="n">
        <v>0</v>
      </c>
      <c r="AR288" s="70" t="n">
        <v>1.54999995</v>
      </c>
      <c r="AS288" s="70" t="n">
        <v>0</v>
      </c>
      <c r="AT288" s="70" t="n">
        <v>0</v>
      </c>
      <c r="AU288" s="70" t="n">
        <v>3.79999995</v>
      </c>
      <c r="AV288" s="70" t="n">
        <v>0</v>
      </c>
      <c r="AW288" s="71">
        <f>MAX(ABS(Y288-AK288),ABS(Z288-AL288),ABS(AA288-AM288),ABS(AB288-AN288),ABS(AC288-AO288),ABS(AD288-AP288),ABS(AE288-AQ288),ABS(AF288-AR288),ABS(AG288-AS288),ABS(AH288-AT288),ABS(AI288-AU288),ABS(AJ288-AV288))</f>
        <v/>
      </c>
    </row>
    <row r="289">
      <c r="A289" s="67" t="inlineStr">
        <is>
          <t>M284</t>
        </is>
      </c>
      <c r="B289" s="52" t="inlineStr">
        <is>
          <t>ENV-160</t>
        </is>
      </c>
      <c r="C289" s="52" t="inlineStr">
        <is>
          <t>Environment</t>
        </is>
      </c>
      <c r="D289" s="52" t="inlineStr">
        <is>
          <t>Camo net</t>
        </is>
      </c>
      <c r="E289" s="59" t="inlineStr">
        <is>
          <t>Sphere</t>
        </is>
      </c>
      <c r="F289" s="52" t="inlineStr">
        <is>
          <t>ENV-152</t>
        </is>
      </c>
      <c r="G289" s="68" t="n">
        <v>2.4000001</v>
      </c>
      <c r="H289" s="68" t="n">
        <v>0.699999988</v>
      </c>
      <c r="I289" s="68" t="n">
        <v>2.20000005</v>
      </c>
      <c r="J289" s="68" t="n">
        <v>0</v>
      </c>
      <c r="K289" s="68" t="n">
        <v>25</v>
      </c>
      <c r="L289" s="68" t="n">
        <v>0</v>
      </c>
      <c r="M289" s="68" t="n">
        <v>1.29999995</v>
      </c>
      <c r="N289" s="68" t="n">
        <v>1.62</v>
      </c>
      <c r="O289" s="68" t="n">
        <v>0.600000024</v>
      </c>
      <c r="P289" s="69">
        <f>COS(RADIANS(K289))*COS(RADIANS(L289))+SIN(RADIANS(K289))*SIN(RADIANS(J289))*SIN(RADIANS(L289))</f>
        <v/>
      </c>
      <c r="Q289" s="69">
        <f>-COS(RADIANS(K289))*SIN(RADIANS(L289))+SIN(RADIANS(K289))*SIN(RADIANS(J289))*COS(RADIANS(L289))</f>
        <v/>
      </c>
      <c r="R289" s="69">
        <f>SIN(RADIANS(K289))*COS(RADIANS(J289))</f>
        <v/>
      </c>
      <c r="S289" s="69">
        <f>COS(RADIANS(J289))*SIN(RADIANS(L289))</f>
        <v/>
      </c>
      <c r="T289" s="69">
        <f>COS(RADIANS(J289))*COS(RADIANS(L289))</f>
        <v/>
      </c>
      <c r="U289" s="69">
        <f>-SIN(RADIANS(J289))</f>
        <v/>
      </c>
      <c r="V289" s="69">
        <f>-SIN(RADIANS(K289))*COS(RADIANS(L289))+COS(RADIANS(K289))*SIN(RADIANS(J289))*SIN(RADIANS(L289))</f>
        <v/>
      </c>
      <c r="W289" s="69">
        <f>SIN(RADIANS(K289))*SIN(RADIANS(L289))+COS(RADIANS(K289))*SIN(RADIANS(J289))*COS(RADIANS(L289))</f>
        <v/>
      </c>
      <c r="X289" s="69">
        <f>COS(RADIANS(K289))*COS(RADIANS(J289))</f>
        <v/>
      </c>
      <c r="Y289" s="69">
        <f>P289*G289</f>
        <v/>
      </c>
      <c r="Z289" s="69">
        <f>Q289*H289</f>
        <v/>
      </c>
      <c r="AA289" s="69">
        <f>R289*I289</f>
        <v/>
      </c>
      <c r="AB289" s="69">
        <f>M289</f>
        <v/>
      </c>
      <c r="AC289" s="69">
        <f>S289*G289</f>
        <v/>
      </c>
      <c r="AD289" s="69">
        <f>T289*H289</f>
        <v/>
      </c>
      <c r="AE289" s="69">
        <f>U289*I289</f>
        <v/>
      </c>
      <c r="AF289" s="69">
        <f>N289</f>
        <v/>
      </c>
      <c r="AG289" s="69">
        <f>V289*G289</f>
        <v/>
      </c>
      <c r="AH289" s="69">
        <f>W289*H289</f>
        <v/>
      </c>
      <c r="AI289" s="69">
        <f>X289*I289</f>
        <v/>
      </c>
      <c r="AJ289" s="69">
        <f>O289</f>
        <v/>
      </c>
      <c r="AK289" s="70" t="n">
        <v>2.17513871</v>
      </c>
      <c r="AL289" s="70" t="n">
        <v>0</v>
      </c>
      <c r="AM289" s="70" t="n">
        <v>0.929760218</v>
      </c>
      <c r="AN289" s="70" t="n">
        <v>1.29999995</v>
      </c>
      <c r="AO289" s="70" t="n">
        <v>0</v>
      </c>
      <c r="AP289" s="70" t="n">
        <v>0.699999988</v>
      </c>
      <c r="AQ289" s="70" t="n">
        <v>0</v>
      </c>
      <c r="AR289" s="70" t="n">
        <v>1.62</v>
      </c>
      <c r="AS289" s="70" t="n">
        <v>-1.0142839</v>
      </c>
      <c r="AT289" s="70" t="n">
        <v>0</v>
      </c>
      <c r="AU289" s="70" t="n">
        <v>1.99387705</v>
      </c>
      <c r="AV289" s="70" t="n">
        <v>0.600000024</v>
      </c>
      <c r="AW289" s="71">
        <f>MAX(ABS(Y289-AK289),ABS(Z289-AL289),ABS(AA289-AM289),ABS(AB289-AN289),ABS(AC289-AO289),ABS(AD289-AP289),ABS(AE289-AQ289),ABS(AF289-AR289),ABS(AG289-AS289),ABS(AH289-AT289),ABS(AI289-AU289),ABS(AJ289-AV289))</f>
        <v/>
      </c>
    </row>
    <row r="290">
      <c r="A290" s="67" t="inlineStr">
        <is>
          <t>M285</t>
        </is>
      </c>
      <c r="B290" s="52" t="inlineStr">
        <is>
          <t>ENV-161</t>
        </is>
      </c>
      <c r="C290" s="52" t="inlineStr">
        <is>
          <t>Environment</t>
        </is>
      </c>
      <c r="D290" s="52" t="inlineStr">
        <is>
          <t>Camo net</t>
        </is>
      </c>
      <c r="E290" s="59" t="inlineStr">
        <is>
          <t>Sphere</t>
        </is>
      </c>
      <c r="F290" s="52" t="inlineStr">
        <is>
          <t>ENV-152</t>
        </is>
      </c>
      <c r="G290" s="68" t="n">
        <v>2.20000005</v>
      </c>
      <c r="H290" s="68" t="n">
        <v>0.600000024</v>
      </c>
      <c r="I290" s="68" t="n">
        <v>2</v>
      </c>
      <c r="J290" s="68" t="n">
        <v>0</v>
      </c>
      <c r="K290" s="68" t="n">
        <v>-20</v>
      </c>
      <c r="L290" s="68" t="n">
        <v>0</v>
      </c>
      <c r="M290" s="68" t="n">
        <v>-1.20000005</v>
      </c>
      <c r="N290" s="68" t="n">
        <v>1.58000004</v>
      </c>
      <c r="O290" s="68" t="n">
        <v>-0.699999988</v>
      </c>
      <c r="P290" s="69">
        <f>COS(RADIANS(K290))*COS(RADIANS(L290))+SIN(RADIANS(K290))*SIN(RADIANS(J290))*SIN(RADIANS(L290))</f>
        <v/>
      </c>
      <c r="Q290" s="69">
        <f>-COS(RADIANS(K290))*SIN(RADIANS(L290))+SIN(RADIANS(K290))*SIN(RADIANS(J290))*COS(RADIANS(L290))</f>
        <v/>
      </c>
      <c r="R290" s="69">
        <f>SIN(RADIANS(K290))*COS(RADIANS(J290))</f>
        <v/>
      </c>
      <c r="S290" s="69">
        <f>COS(RADIANS(J290))*SIN(RADIANS(L290))</f>
        <v/>
      </c>
      <c r="T290" s="69">
        <f>COS(RADIANS(J290))*COS(RADIANS(L290))</f>
        <v/>
      </c>
      <c r="U290" s="69">
        <f>-SIN(RADIANS(J290))</f>
        <v/>
      </c>
      <c r="V290" s="69">
        <f>-SIN(RADIANS(K290))*COS(RADIANS(L290))+COS(RADIANS(K290))*SIN(RADIANS(J290))*SIN(RADIANS(L290))</f>
        <v/>
      </c>
      <c r="W290" s="69">
        <f>SIN(RADIANS(K290))*SIN(RADIANS(L290))+COS(RADIANS(K290))*SIN(RADIANS(J290))*COS(RADIANS(L290))</f>
        <v/>
      </c>
      <c r="X290" s="69">
        <f>COS(RADIANS(K290))*COS(RADIANS(J290))</f>
        <v/>
      </c>
      <c r="Y290" s="69">
        <f>P290*G290</f>
        <v/>
      </c>
      <c r="Z290" s="69">
        <f>Q290*H290</f>
        <v/>
      </c>
      <c r="AA290" s="69">
        <f>R290*I290</f>
        <v/>
      </c>
      <c r="AB290" s="69">
        <f>M290</f>
        <v/>
      </c>
      <c r="AC290" s="69">
        <f>S290*G290</f>
        <v/>
      </c>
      <c r="AD290" s="69">
        <f>T290*H290</f>
        <v/>
      </c>
      <c r="AE290" s="69">
        <f>U290*I290</f>
        <v/>
      </c>
      <c r="AF290" s="69">
        <f>N290</f>
        <v/>
      </c>
      <c r="AG290" s="69">
        <f>V290*G290</f>
        <v/>
      </c>
      <c r="AH290" s="69">
        <f>W290*H290</f>
        <v/>
      </c>
      <c r="AI290" s="69">
        <f>X290*I290</f>
        <v/>
      </c>
      <c r="AJ290" s="69">
        <f>O290</f>
        <v/>
      </c>
      <c r="AK290" s="70" t="n">
        <v>2.06732368</v>
      </c>
      <c r="AL290" s="70" t="n">
        <v>0</v>
      </c>
      <c r="AM290" s="70" t="n">
        <v>-0.684040308</v>
      </c>
      <c r="AN290" s="70" t="n">
        <v>-1.20000005</v>
      </c>
      <c r="AO290" s="70" t="n">
        <v>0</v>
      </c>
      <c r="AP290" s="70" t="n">
        <v>0.600000024</v>
      </c>
      <c r="AQ290" s="70" t="n">
        <v>0</v>
      </c>
      <c r="AR290" s="70" t="n">
        <v>1.58000004</v>
      </c>
      <c r="AS290" s="70" t="n">
        <v>0.752444327</v>
      </c>
      <c r="AT290" s="70" t="n">
        <v>0</v>
      </c>
      <c r="AU290" s="70" t="n">
        <v>1.87938523</v>
      </c>
      <c r="AV290" s="70" t="n">
        <v>-0.699999988</v>
      </c>
      <c r="AW290" s="71">
        <f>MAX(ABS(Y290-AK290),ABS(Z290-AL290),ABS(AA290-AM290),ABS(AB290-AN290),ABS(AC290-AO290),ABS(AD290-AP290),ABS(AE290-AQ290),ABS(AF290-AR290),ABS(AG290-AS290),ABS(AH290-AT290),ABS(AI290-AU290),ABS(AJ290-AV290))</f>
        <v/>
      </c>
    </row>
    <row r="291">
      <c r="A291" s="67" t="inlineStr">
        <is>
          <t>M286</t>
        </is>
      </c>
      <c r="B291" s="52" t="inlineStr">
        <is>
          <t>ENV-162</t>
        </is>
      </c>
      <c r="C291" s="52" t="inlineStr">
        <is>
          <t>Environment</t>
        </is>
      </c>
      <c r="D291" s="52" t="inlineStr">
        <is>
          <t>Net pole</t>
        </is>
      </c>
      <c r="E291" s="58" t="inlineStr">
        <is>
          <t>Cylinder</t>
        </is>
      </c>
      <c r="F291" s="52" t="inlineStr">
        <is>
          <t>ENV-152</t>
        </is>
      </c>
      <c r="G291" s="68" t="n">
        <v>0.0500000007</v>
      </c>
      <c r="H291" s="68" t="n">
        <v>0.0500000007</v>
      </c>
      <c r="I291" s="68" t="n">
        <v>1.60000002</v>
      </c>
      <c r="J291" s="68" t="n">
        <v>90</v>
      </c>
      <c r="K291" s="68" t="n">
        <v>0</v>
      </c>
      <c r="L291" s="68" t="n">
        <v>0</v>
      </c>
      <c r="M291" s="68" t="n">
        <v>-2.0999999</v>
      </c>
      <c r="N291" s="68" t="n">
        <v>0.600000024</v>
      </c>
      <c r="O291" s="68" t="n">
        <v>-1.70000005</v>
      </c>
      <c r="P291" s="69">
        <f>COS(RADIANS(K291))*COS(RADIANS(L291))+SIN(RADIANS(K291))*SIN(RADIANS(J291))*SIN(RADIANS(L291))</f>
        <v/>
      </c>
      <c r="Q291" s="69">
        <f>-COS(RADIANS(K291))*SIN(RADIANS(L291))+SIN(RADIANS(K291))*SIN(RADIANS(J291))*COS(RADIANS(L291))</f>
        <v/>
      </c>
      <c r="R291" s="69">
        <f>SIN(RADIANS(K291))*COS(RADIANS(J291))</f>
        <v/>
      </c>
      <c r="S291" s="69">
        <f>COS(RADIANS(J291))*SIN(RADIANS(L291))</f>
        <v/>
      </c>
      <c r="T291" s="69">
        <f>COS(RADIANS(J291))*COS(RADIANS(L291))</f>
        <v/>
      </c>
      <c r="U291" s="69">
        <f>-SIN(RADIANS(J291))</f>
        <v/>
      </c>
      <c r="V291" s="69">
        <f>-SIN(RADIANS(K291))*COS(RADIANS(L291))+COS(RADIANS(K291))*SIN(RADIANS(J291))*SIN(RADIANS(L291))</f>
        <v/>
      </c>
      <c r="W291" s="69">
        <f>SIN(RADIANS(K291))*SIN(RADIANS(L291))+COS(RADIANS(K291))*SIN(RADIANS(J291))*COS(RADIANS(L291))</f>
        <v/>
      </c>
      <c r="X291" s="69">
        <f>COS(RADIANS(K291))*COS(RADIANS(J291))</f>
        <v/>
      </c>
      <c r="Y291" s="69">
        <f>P291*G291</f>
        <v/>
      </c>
      <c r="Z291" s="69">
        <f>Q291*H291</f>
        <v/>
      </c>
      <c r="AA291" s="69">
        <f>R291*I291</f>
        <v/>
      </c>
      <c r="AB291" s="69">
        <f>M291</f>
        <v/>
      </c>
      <c r="AC291" s="69">
        <f>S291*G291</f>
        <v/>
      </c>
      <c r="AD291" s="69">
        <f>T291*H291</f>
        <v/>
      </c>
      <c r="AE291" s="69">
        <f>U291*I291</f>
        <v/>
      </c>
      <c r="AF291" s="69">
        <f>N291</f>
        <v/>
      </c>
      <c r="AG291" s="69">
        <f>V291*G291</f>
        <v/>
      </c>
      <c r="AH291" s="69">
        <f>W291*H291</f>
        <v/>
      </c>
      <c r="AI291" s="69">
        <f>X291*I291</f>
        <v/>
      </c>
      <c r="AJ291" s="69">
        <f>O291</f>
        <v/>
      </c>
      <c r="AK291" s="70" t="n">
        <v>0.0500000007</v>
      </c>
      <c r="AL291" s="70" t="n">
        <v>0</v>
      </c>
      <c r="AM291" s="70" t="n">
        <v>0</v>
      </c>
      <c r="AN291" s="70" t="n">
        <v>-2.0999999</v>
      </c>
      <c r="AO291" s="70" t="n">
        <v>0</v>
      </c>
      <c r="AP291" s="70" t="n">
        <v>-2.1855695e-09</v>
      </c>
      <c r="AQ291" s="70" t="n">
        <v>-1.60000002</v>
      </c>
      <c r="AR291" s="70" t="n">
        <v>0.600000024</v>
      </c>
      <c r="AS291" s="70" t="n">
        <v>0</v>
      </c>
      <c r="AT291" s="70" t="n">
        <v>0.0500000007</v>
      </c>
      <c r="AU291" s="70" t="n">
        <v>-6.99382241e-08</v>
      </c>
      <c r="AV291" s="70" t="n">
        <v>-1.70000005</v>
      </c>
      <c r="AW291" s="71">
        <f>MAX(ABS(Y291-AK291),ABS(Z291-AL291),ABS(AA291-AM291),ABS(AB291-AN291),ABS(AC291-AO291),ABS(AD291-AP291),ABS(AE291-AQ291),ABS(AF291-AR291),ABS(AG291-AS291),ABS(AH291-AT291),ABS(AI291-AU291),ABS(AJ291-AV291))</f>
        <v/>
      </c>
    </row>
    <row r="292">
      <c r="A292" s="67" t="inlineStr">
        <is>
          <t>M287</t>
        </is>
      </c>
      <c r="B292" s="52" t="inlineStr">
        <is>
          <t>ENV-163</t>
        </is>
      </c>
      <c r="C292" s="52" t="inlineStr">
        <is>
          <t>Environment</t>
        </is>
      </c>
      <c r="D292" s="52" t="inlineStr">
        <is>
          <t>Net pole</t>
        </is>
      </c>
      <c r="E292" s="58" t="inlineStr">
        <is>
          <t>Cylinder</t>
        </is>
      </c>
      <c r="F292" s="52" t="inlineStr">
        <is>
          <t>ENV-152</t>
        </is>
      </c>
      <c r="G292" s="68" t="n">
        <v>0.0500000007</v>
      </c>
      <c r="H292" s="68" t="n">
        <v>0.0500000007</v>
      </c>
      <c r="I292" s="68" t="n">
        <v>1.60000002</v>
      </c>
      <c r="J292" s="68" t="n">
        <v>90</v>
      </c>
      <c r="K292" s="68" t="n">
        <v>0</v>
      </c>
      <c r="L292" s="68" t="n">
        <v>0</v>
      </c>
      <c r="M292" s="68" t="n">
        <v>-2.0999999</v>
      </c>
      <c r="N292" s="68" t="n">
        <v>0.600000024</v>
      </c>
      <c r="O292" s="68" t="n">
        <v>1.70000005</v>
      </c>
      <c r="P292" s="69">
        <f>COS(RADIANS(K292))*COS(RADIANS(L292))+SIN(RADIANS(K292))*SIN(RADIANS(J292))*SIN(RADIANS(L292))</f>
        <v/>
      </c>
      <c r="Q292" s="69">
        <f>-COS(RADIANS(K292))*SIN(RADIANS(L292))+SIN(RADIANS(K292))*SIN(RADIANS(J292))*COS(RADIANS(L292))</f>
        <v/>
      </c>
      <c r="R292" s="69">
        <f>SIN(RADIANS(K292))*COS(RADIANS(J292))</f>
        <v/>
      </c>
      <c r="S292" s="69">
        <f>COS(RADIANS(J292))*SIN(RADIANS(L292))</f>
        <v/>
      </c>
      <c r="T292" s="69">
        <f>COS(RADIANS(J292))*COS(RADIANS(L292))</f>
        <v/>
      </c>
      <c r="U292" s="69">
        <f>-SIN(RADIANS(J292))</f>
        <v/>
      </c>
      <c r="V292" s="69">
        <f>-SIN(RADIANS(K292))*COS(RADIANS(L292))+COS(RADIANS(K292))*SIN(RADIANS(J292))*SIN(RADIANS(L292))</f>
        <v/>
      </c>
      <c r="W292" s="69">
        <f>SIN(RADIANS(K292))*SIN(RADIANS(L292))+COS(RADIANS(K292))*SIN(RADIANS(J292))*COS(RADIANS(L292))</f>
        <v/>
      </c>
      <c r="X292" s="69">
        <f>COS(RADIANS(K292))*COS(RADIANS(J292))</f>
        <v/>
      </c>
      <c r="Y292" s="69">
        <f>P292*G292</f>
        <v/>
      </c>
      <c r="Z292" s="69">
        <f>Q292*H292</f>
        <v/>
      </c>
      <c r="AA292" s="69">
        <f>R292*I292</f>
        <v/>
      </c>
      <c r="AB292" s="69">
        <f>M292</f>
        <v/>
      </c>
      <c r="AC292" s="69">
        <f>S292*G292</f>
        <v/>
      </c>
      <c r="AD292" s="69">
        <f>T292*H292</f>
        <v/>
      </c>
      <c r="AE292" s="69">
        <f>U292*I292</f>
        <v/>
      </c>
      <c r="AF292" s="69">
        <f>N292</f>
        <v/>
      </c>
      <c r="AG292" s="69">
        <f>V292*G292</f>
        <v/>
      </c>
      <c r="AH292" s="69">
        <f>W292*H292</f>
        <v/>
      </c>
      <c r="AI292" s="69">
        <f>X292*I292</f>
        <v/>
      </c>
      <c r="AJ292" s="69">
        <f>O292</f>
        <v/>
      </c>
      <c r="AK292" s="70" t="n">
        <v>0.0500000007</v>
      </c>
      <c r="AL292" s="70" t="n">
        <v>0</v>
      </c>
      <c r="AM292" s="70" t="n">
        <v>0</v>
      </c>
      <c r="AN292" s="70" t="n">
        <v>-2.0999999</v>
      </c>
      <c r="AO292" s="70" t="n">
        <v>0</v>
      </c>
      <c r="AP292" s="70" t="n">
        <v>-2.1855695e-09</v>
      </c>
      <c r="AQ292" s="70" t="n">
        <v>-1.60000002</v>
      </c>
      <c r="AR292" s="70" t="n">
        <v>0.600000024</v>
      </c>
      <c r="AS292" s="70" t="n">
        <v>0</v>
      </c>
      <c r="AT292" s="70" t="n">
        <v>0.0500000007</v>
      </c>
      <c r="AU292" s="70" t="n">
        <v>-6.99382241e-08</v>
      </c>
      <c r="AV292" s="70" t="n">
        <v>1.70000005</v>
      </c>
      <c r="AW292" s="71">
        <f>MAX(ABS(Y292-AK292),ABS(Z292-AL292),ABS(AA292-AM292),ABS(AB292-AN292),ABS(AC292-AO292),ABS(AD292-AP292),ABS(AE292-AQ292),ABS(AF292-AR292),ABS(AG292-AS292),ABS(AH292-AT292),ABS(AI292-AU292),ABS(AJ292-AV292))</f>
        <v/>
      </c>
    </row>
    <row r="293">
      <c r="A293" s="67" t="inlineStr">
        <is>
          <t>M288</t>
        </is>
      </c>
      <c r="B293" s="52" t="inlineStr">
        <is>
          <t>ENV-164</t>
        </is>
      </c>
      <c r="C293" s="52" t="inlineStr">
        <is>
          <t>Environment</t>
        </is>
      </c>
      <c r="D293" s="52" t="inlineStr">
        <is>
          <t>Net pole</t>
        </is>
      </c>
      <c r="E293" s="58" t="inlineStr">
        <is>
          <t>Cylinder</t>
        </is>
      </c>
      <c r="F293" s="52" t="inlineStr">
        <is>
          <t>ENV-152</t>
        </is>
      </c>
      <c r="G293" s="68" t="n">
        <v>0.0500000007</v>
      </c>
      <c r="H293" s="68" t="n">
        <v>0.0500000007</v>
      </c>
      <c r="I293" s="68" t="n">
        <v>1.60000002</v>
      </c>
      <c r="J293" s="68" t="n">
        <v>90</v>
      </c>
      <c r="K293" s="68" t="n">
        <v>0</v>
      </c>
      <c r="L293" s="68" t="n">
        <v>0</v>
      </c>
      <c r="M293" s="68" t="n">
        <v>2.0999999</v>
      </c>
      <c r="N293" s="68" t="n">
        <v>0.600000024</v>
      </c>
      <c r="O293" s="68" t="n">
        <v>-1.70000005</v>
      </c>
      <c r="P293" s="69">
        <f>COS(RADIANS(K293))*COS(RADIANS(L293))+SIN(RADIANS(K293))*SIN(RADIANS(J293))*SIN(RADIANS(L293))</f>
        <v/>
      </c>
      <c r="Q293" s="69">
        <f>-COS(RADIANS(K293))*SIN(RADIANS(L293))+SIN(RADIANS(K293))*SIN(RADIANS(J293))*COS(RADIANS(L293))</f>
        <v/>
      </c>
      <c r="R293" s="69">
        <f>SIN(RADIANS(K293))*COS(RADIANS(J293))</f>
        <v/>
      </c>
      <c r="S293" s="69">
        <f>COS(RADIANS(J293))*SIN(RADIANS(L293))</f>
        <v/>
      </c>
      <c r="T293" s="69">
        <f>COS(RADIANS(J293))*COS(RADIANS(L293))</f>
        <v/>
      </c>
      <c r="U293" s="69">
        <f>-SIN(RADIANS(J293))</f>
        <v/>
      </c>
      <c r="V293" s="69">
        <f>-SIN(RADIANS(K293))*COS(RADIANS(L293))+COS(RADIANS(K293))*SIN(RADIANS(J293))*SIN(RADIANS(L293))</f>
        <v/>
      </c>
      <c r="W293" s="69">
        <f>SIN(RADIANS(K293))*SIN(RADIANS(L293))+COS(RADIANS(K293))*SIN(RADIANS(J293))*COS(RADIANS(L293))</f>
        <v/>
      </c>
      <c r="X293" s="69">
        <f>COS(RADIANS(K293))*COS(RADIANS(J293))</f>
        <v/>
      </c>
      <c r="Y293" s="69">
        <f>P293*G293</f>
        <v/>
      </c>
      <c r="Z293" s="69">
        <f>Q293*H293</f>
        <v/>
      </c>
      <c r="AA293" s="69">
        <f>R293*I293</f>
        <v/>
      </c>
      <c r="AB293" s="69">
        <f>M293</f>
        <v/>
      </c>
      <c r="AC293" s="69">
        <f>S293*G293</f>
        <v/>
      </c>
      <c r="AD293" s="69">
        <f>T293*H293</f>
        <v/>
      </c>
      <c r="AE293" s="69">
        <f>U293*I293</f>
        <v/>
      </c>
      <c r="AF293" s="69">
        <f>N293</f>
        <v/>
      </c>
      <c r="AG293" s="69">
        <f>V293*G293</f>
        <v/>
      </c>
      <c r="AH293" s="69">
        <f>W293*H293</f>
        <v/>
      </c>
      <c r="AI293" s="69">
        <f>X293*I293</f>
        <v/>
      </c>
      <c r="AJ293" s="69">
        <f>O293</f>
        <v/>
      </c>
      <c r="AK293" s="70" t="n">
        <v>0.0500000007</v>
      </c>
      <c r="AL293" s="70" t="n">
        <v>0</v>
      </c>
      <c r="AM293" s="70" t="n">
        <v>0</v>
      </c>
      <c r="AN293" s="70" t="n">
        <v>2.0999999</v>
      </c>
      <c r="AO293" s="70" t="n">
        <v>0</v>
      </c>
      <c r="AP293" s="70" t="n">
        <v>-2.1855695e-09</v>
      </c>
      <c r="AQ293" s="70" t="n">
        <v>-1.60000002</v>
      </c>
      <c r="AR293" s="70" t="n">
        <v>0.600000024</v>
      </c>
      <c r="AS293" s="70" t="n">
        <v>0</v>
      </c>
      <c r="AT293" s="70" t="n">
        <v>0.0500000007</v>
      </c>
      <c r="AU293" s="70" t="n">
        <v>-6.99382241e-08</v>
      </c>
      <c r="AV293" s="70" t="n">
        <v>-1.70000005</v>
      </c>
      <c r="AW293" s="71">
        <f>MAX(ABS(Y293-AK293),ABS(Z293-AL293),ABS(AA293-AM293),ABS(AB293-AN293),ABS(AC293-AO293),ABS(AD293-AP293),ABS(AE293-AQ293),ABS(AF293-AR293),ABS(AG293-AS293),ABS(AH293-AT293),ABS(AI293-AU293),ABS(AJ293-AV293))</f>
        <v/>
      </c>
    </row>
    <row r="294">
      <c r="A294" s="67" t="inlineStr">
        <is>
          <t>M289</t>
        </is>
      </c>
      <c r="B294" s="52" t="inlineStr">
        <is>
          <t>ENV-165</t>
        </is>
      </c>
      <c r="C294" s="52" t="inlineStr">
        <is>
          <t>Environment</t>
        </is>
      </c>
      <c r="D294" s="52" t="inlineStr">
        <is>
          <t>Net pole</t>
        </is>
      </c>
      <c r="E294" s="58" t="inlineStr">
        <is>
          <t>Cylinder</t>
        </is>
      </c>
      <c r="F294" s="52" t="inlineStr">
        <is>
          <t>ENV-152</t>
        </is>
      </c>
      <c r="G294" s="68" t="n">
        <v>0.0500000007</v>
      </c>
      <c r="H294" s="68" t="n">
        <v>0.0500000007</v>
      </c>
      <c r="I294" s="68" t="n">
        <v>1.60000002</v>
      </c>
      <c r="J294" s="68" t="n">
        <v>90</v>
      </c>
      <c r="K294" s="68" t="n">
        <v>0</v>
      </c>
      <c r="L294" s="68" t="n">
        <v>0</v>
      </c>
      <c r="M294" s="68" t="n">
        <v>2.0999999</v>
      </c>
      <c r="N294" s="68" t="n">
        <v>0.600000024</v>
      </c>
      <c r="O294" s="68" t="n">
        <v>1.70000005</v>
      </c>
      <c r="P294" s="69">
        <f>COS(RADIANS(K294))*COS(RADIANS(L294))+SIN(RADIANS(K294))*SIN(RADIANS(J294))*SIN(RADIANS(L294))</f>
        <v/>
      </c>
      <c r="Q294" s="69">
        <f>-COS(RADIANS(K294))*SIN(RADIANS(L294))+SIN(RADIANS(K294))*SIN(RADIANS(J294))*COS(RADIANS(L294))</f>
        <v/>
      </c>
      <c r="R294" s="69">
        <f>SIN(RADIANS(K294))*COS(RADIANS(J294))</f>
        <v/>
      </c>
      <c r="S294" s="69">
        <f>COS(RADIANS(J294))*SIN(RADIANS(L294))</f>
        <v/>
      </c>
      <c r="T294" s="69">
        <f>COS(RADIANS(J294))*COS(RADIANS(L294))</f>
        <v/>
      </c>
      <c r="U294" s="69">
        <f>-SIN(RADIANS(J294))</f>
        <v/>
      </c>
      <c r="V294" s="69">
        <f>-SIN(RADIANS(K294))*COS(RADIANS(L294))+COS(RADIANS(K294))*SIN(RADIANS(J294))*SIN(RADIANS(L294))</f>
        <v/>
      </c>
      <c r="W294" s="69">
        <f>SIN(RADIANS(K294))*SIN(RADIANS(L294))+COS(RADIANS(K294))*SIN(RADIANS(J294))*COS(RADIANS(L294))</f>
        <v/>
      </c>
      <c r="X294" s="69">
        <f>COS(RADIANS(K294))*COS(RADIANS(J294))</f>
        <v/>
      </c>
      <c r="Y294" s="69">
        <f>P294*G294</f>
        <v/>
      </c>
      <c r="Z294" s="69">
        <f>Q294*H294</f>
        <v/>
      </c>
      <c r="AA294" s="69">
        <f>R294*I294</f>
        <v/>
      </c>
      <c r="AB294" s="69">
        <f>M294</f>
        <v/>
      </c>
      <c r="AC294" s="69">
        <f>S294*G294</f>
        <v/>
      </c>
      <c r="AD294" s="69">
        <f>T294*H294</f>
        <v/>
      </c>
      <c r="AE294" s="69">
        <f>U294*I294</f>
        <v/>
      </c>
      <c r="AF294" s="69">
        <f>N294</f>
        <v/>
      </c>
      <c r="AG294" s="69">
        <f>V294*G294</f>
        <v/>
      </c>
      <c r="AH294" s="69">
        <f>W294*H294</f>
        <v/>
      </c>
      <c r="AI294" s="69">
        <f>X294*I294</f>
        <v/>
      </c>
      <c r="AJ294" s="69">
        <f>O294</f>
        <v/>
      </c>
      <c r="AK294" s="70" t="n">
        <v>0.0500000007</v>
      </c>
      <c r="AL294" s="70" t="n">
        <v>0</v>
      </c>
      <c r="AM294" s="70" t="n">
        <v>0</v>
      </c>
      <c r="AN294" s="70" t="n">
        <v>2.0999999</v>
      </c>
      <c r="AO294" s="70" t="n">
        <v>0</v>
      </c>
      <c r="AP294" s="70" t="n">
        <v>-2.1855695e-09</v>
      </c>
      <c r="AQ294" s="70" t="n">
        <v>-1.60000002</v>
      </c>
      <c r="AR294" s="70" t="n">
        <v>0.600000024</v>
      </c>
      <c r="AS294" s="70" t="n">
        <v>0</v>
      </c>
      <c r="AT294" s="70" t="n">
        <v>0.0500000007</v>
      </c>
      <c r="AU294" s="70" t="n">
        <v>-6.99382241e-08</v>
      </c>
      <c r="AV294" s="70" t="n">
        <v>1.70000005</v>
      </c>
      <c r="AW294" s="71">
        <f>MAX(ABS(Y294-AK294),ABS(Z294-AL294),ABS(AA294-AM294),ABS(AB294-AN294),ABS(AC294-AO294),ABS(AD294-AP294),ABS(AE294-AQ294),ABS(AF294-AR294),ABS(AG294-AS294),ABS(AH294-AT294),ABS(AI294-AU294),ABS(AJ294-AV294))</f>
        <v/>
      </c>
    </row>
    <row r="295">
      <c r="A295" s="67" t="inlineStr">
        <is>
          <t>M290</t>
        </is>
      </c>
      <c r="B295" s="52" t="inlineStr">
        <is>
          <t>ENV-166</t>
        </is>
      </c>
      <c r="C295" s="52" t="inlineStr">
        <is>
          <t>Environment</t>
        </is>
      </c>
      <c r="D295" s="52" t="inlineStr">
        <is>
          <t>Lantern</t>
        </is>
      </c>
      <c r="E295" s="59" t="inlineStr">
        <is>
          <t>Sphere</t>
        </is>
      </c>
      <c r="F295" s="52" t="inlineStr">
        <is>
          <t>ENV-152</t>
        </is>
      </c>
      <c r="G295" s="68" t="n">
        <v>0.119999997</v>
      </c>
      <c r="H295" s="68" t="n">
        <v>0.159999996</v>
      </c>
      <c r="I295" s="68" t="n">
        <v>0.119999997</v>
      </c>
      <c r="J295" s="68" t="n">
        <v>0</v>
      </c>
      <c r="K295" s="68" t="n">
        <v>0</v>
      </c>
      <c r="L295" s="68" t="n">
        <v>0</v>
      </c>
      <c r="M295" s="68" t="n">
        <v>0.899999976</v>
      </c>
      <c r="N295" s="68" t="n">
        <v>1.41999996</v>
      </c>
      <c r="O295" s="68" t="n">
        <v>0</v>
      </c>
      <c r="P295" s="69">
        <f>COS(RADIANS(K295))*COS(RADIANS(L295))+SIN(RADIANS(K295))*SIN(RADIANS(J295))*SIN(RADIANS(L295))</f>
        <v/>
      </c>
      <c r="Q295" s="69">
        <f>-COS(RADIANS(K295))*SIN(RADIANS(L295))+SIN(RADIANS(K295))*SIN(RADIANS(J295))*COS(RADIANS(L295))</f>
        <v/>
      </c>
      <c r="R295" s="69">
        <f>SIN(RADIANS(K295))*COS(RADIANS(J295))</f>
        <v/>
      </c>
      <c r="S295" s="69">
        <f>COS(RADIANS(J295))*SIN(RADIANS(L295))</f>
        <v/>
      </c>
      <c r="T295" s="69">
        <f>COS(RADIANS(J295))*COS(RADIANS(L295))</f>
        <v/>
      </c>
      <c r="U295" s="69">
        <f>-SIN(RADIANS(J295))</f>
        <v/>
      </c>
      <c r="V295" s="69">
        <f>-SIN(RADIANS(K295))*COS(RADIANS(L295))+COS(RADIANS(K295))*SIN(RADIANS(J295))*SIN(RADIANS(L295))</f>
        <v/>
      </c>
      <c r="W295" s="69">
        <f>SIN(RADIANS(K295))*SIN(RADIANS(L295))+COS(RADIANS(K295))*SIN(RADIANS(J295))*COS(RADIANS(L295))</f>
        <v/>
      </c>
      <c r="X295" s="69">
        <f>COS(RADIANS(K295))*COS(RADIANS(J295))</f>
        <v/>
      </c>
      <c r="Y295" s="69">
        <f>P295*G295</f>
        <v/>
      </c>
      <c r="Z295" s="69">
        <f>Q295*H295</f>
        <v/>
      </c>
      <c r="AA295" s="69">
        <f>R295*I295</f>
        <v/>
      </c>
      <c r="AB295" s="69">
        <f>M295</f>
        <v/>
      </c>
      <c r="AC295" s="69">
        <f>S295*G295</f>
        <v/>
      </c>
      <c r="AD295" s="69">
        <f>T295*H295</f>
        <v/>
      </c>
      <c r="AE295" s="69">
        <f>U295*I295</f>
        <v/>
      </c>
      <c r="AF295" s="69">
        <f>N295</f>
        <v/>
      </c>
      <c r="AG295" s="69">
        <f>V295*G295</f>
        <v/>
      </c>
      <c r="AH295" s="69">
        <f>W295*H295</f>
        <v/>
      </c>
      <c r="AI295" s="69">
        <f>X295*I295</f>
        <v/>
      </c>
      <c r="AJ295" s="69">
        <f>O295</f>
        <v/>
      </c>
      <c r="AK295" s="70" t="n">
        <v>0.119999997</v>
      </c>
      <c r="AL295" s="70" t="n">
        <v>0</v>
      </c>
      <c r="AM295" s="70" t="n">
        <v>0</v>
      </c>
      <c r="AN295" s="70" t="n">
        <v>0.899999976</v>
      </c>
      <c r="AO295" s="70" t="n">
        <v>0</v>
      </c>
      <c r="AP295" s="70" t="n">
        <v>0.159999996</v>
      </c>
      <c r="AQ295" s="70" t="n">
        <v>0</v>
      </c>
      <c r="AR295" s="70" t="n">
        <v>1.41999996</v>
      </c>
      <c r="AS295" s="70" t="n">
        <v>0</v>
      </c>
      <c r="AT295" s="70" t="n">
        <v>0</v>
      </c>
      <c r="AU295" s="70" t="n">
        <v>0.119999997</v>
      </c>
      <c r="AV295" s="70" t="n">
        <v>0</v>
      </c>
      <c r="AW295" s="71">
        <f>MAX(ABS(Y295-AK295),ABS(Z295-AL295),ABS(AA295-AM295),ABS(AB295-AN295),ABS(AC295-AO295),ABS(AD295-AP295),ABS(AE295-AQ295),ABS(AF295-AR295),ABS(AG295-AS295),ABS(AH295-AT295),ABS(AI295-AU295),ABS(AJ295-AV295))</f>
        <v/>
      </c>
    </row>
    <row r="296">
      <c r="A296" s="67" t="inlineStr">
        <is>
          <t>M291</t>
        </is>
      </c>
      <c r="B296" s="52" t="inlineStr">
        <is>
          <t>ENV-167</t>
        </is>
      </c>
      <c r="C296" s="52" t="inlineStr">
        <is>
          <t>Environment</t>
        </is>
      </c>
      <c r="D296" s="52" t="inlineStr">
        <is>
          <t>Supply cache</t>
        </is>
      </c>
      <c r="E296" s="53" t="inlineStr">
        <is>
          <t>Group</t>
        </is>
      </c>
      <c r="F296" s="52" t="inlineStr">
        <is>
          <t>ENV-00</t>
        </is>
      </c>
      <c r="G296" s="68" t="n">
        <v>1</v>
      </c>
      <c r="H296" s="68" t="n">
        <v>1</v>
      </c>
      <c r="I296" s="68" t="n">
        <v>1</v>
      </c>
      <c r="J296" s="68" t="n">
        <v>0</v>
      </c>
      <c r="K296" s="68" t="n">
        <v>15</v>
      </c>
      <c r="L296" s="68" t="n">
        <v>0</v>
      </c>
      <c r="M296" s="68" t="n">
        <v>-3.9000001</v>
      </c>
      <c r="N296" s="68" t="n">
        <v>-0.0256060567</v>
      </c>
      <c r="O296" s="68" t="n">
        <v>2</v>
      </c>
      <c r="P296" s="69">
        <f>COS(RADIANS(K296))*COS(RADIANS(L296))+SIN(RADIANS(K296))*SIN(RADIANS(J296))*SIN(RADIANS(L296))</f>
        <v/>
      </c>
      <c r="Q296" s="69">
        <f>-COS(RADIANS(K296))*SIN(RADIANS(L296))+SIN(RADIANS(K296))*SIN(RADIANS(J296))*COS(RADIANS(L296))</f>
        <v/>
      </c>
      <c r="R296" s="69">
        <f>SIN(RADIANS(K296))*COS(RADIANS(J296))</f>
        <v/>
      </c>
      <c r="S296" s="69">
        <f>COS(RADIANS(J296))*SIN(RADIANS(L296))</f>
        <v/>
      </c>
      <c r="T296" s="69">
        <f>COS(RADIANS(J296))*COS(RADIANS(L296))</f>
        <v/>
      </c>
      <c r="U296" s="69">
        <f>-SIN(RADIANS(J296))</f>
        <v/>
      </c>
      <c r="V296" s="69">
        <f>-SIN(RADIANS(K296))*COS(RADIANS(L296))+COS(RADIANS(K296))*SIN(RADIANS(J296))*SIN(RADIANS(L296))</f>
        <v/>
      </c>
      <c r="W296" s="69">
        <f>SIN(RADIANS(K296))*SIN(RADIANS(L296))+COS(RADIANS(K296))*SIN(RADIANS(J296))*COS(RADIANS(L296))</f>
        <v/>
      </c>
      <c r="X296" s="69">
        <f>COS(RADIANS(K296))*COS(RADIANS(J296))</f>
        <v/>
      </c>
      <c r="Y296" s="69">
        <f>P296*G296</f>
        <v/>
      </c>
      <c r="Z296" s="69">
        <f>Q296*H296</f>
        <v/>
      </c>
      <c r="AA296" s="69">
        <f>R296*I296</f>
        <v/>
      </c>
      <c r="AB296" s="69">
        <f>M296</f>
        <v/>
      </c>
      <c r="AC296" s="69">
        <f>S296*G296</f>
        <v/>
      </c>
      <c r="AD296" s="69">
        <f>T296*H296</f>
        <v/>
      </c>
      <c r="AE296" s="69">
        <f>U296*I296</f>
        <v/>
      </c>
      <c r="AF296" s="69">
        <f>N296</f>
        <v/>
      </c>
      <c r="AG296" s="69">
        <f>V296*G296</f>
        <v/>
      </c>
      <c r="AH296" s="69">
        <f>W296*H296</f>
        <v/>
      </c>
      <c r="AI296" s="69">
        <f>X296*I296</f>
        <v/>
      </c>
      <c r="AJ296" s="69">
        <f>O296</f>
        <v/>
      </c>
      <c r="AK296" s="70" t="n">
        <v>0.965925813</v>
      </c>
      <c r="AL296" s="70" t="n">
        <v>0</v>
      </c>
      <c r="AM296" s="70" t="n">
        <v>0.258819044</v>
      </c>
      <c r="AN296" s="70" t="n">
        <v>-3.9000001</v>
      </c>
      <c r="AO296" s="70" t="n">
        <v>0</v>
      </c>
      <c r="AP296" s="70" t="n">
        <v>1</v>
      </c>
      <c r="AQ296" s="70" t="n">
        <v>0</v>
      </c>
      <c r="AR296" s="70" t="n">
        <v>-0.0256060567</v>
      </c>
      <c r="AS296" s="70" t="n">
        <v>-0.258819044</v>
      </c>
      <c r="AT296" s="70" t="n">
        <v>0</v>
      </c>
      <c r="AU296" s="70" t="n">
        <v>0.965925813</v>
      </c>
      <c r="AV296" s="70" t="n">
        <v>2</v>
      </c>
      <c r="AW296" s="71">
        <f>MAX(ABS(Y296-AK296),ABS(Z296-AL296),ABS(AA296-AM296),ABS(AB296-AN296),ABS(AC296-AO296),ABS(AD296-AP296),ABS(AE296-AQ296),ABS(AF296-AR296),ABS(AG296-AS296),ABS(AH296-AT296),ABS(AI296-AU296),ABS(AJ296-AV296))</f>
        <v/>
      </c>
    </row>
    <row r="297">
      <c r="A297" s="67" t="inlineStr">
        <is>
          <t>M292</t>
        </is>
      </c>
      <c r="B297" s="52" t="inlineStr">
        <is>
          <t>ENV-168</t>
        </is>
      </c>
      <c r="C297" s="52" t="inlineStr">
        <is>
          <t>Environment</t>
        </is>
      </c>
      <c r="D297" s="52" t="inlineStr">
        <is>
          <t>Crate</t>
        </is>
      </c>
      <c r="E297" s="63" t="inlineStr">
        <is>
          <t>Cube</t>
        </is>
      </c>
      <c r="F297" s="52" t="inlineStr">
        <is>
          <t>ENV-167</t>
        </is>
      </c>
      <c r="G297" s="68" t="n">
        <v>0.600000024</v>
      </c>
      <c r="H297" s="68" t="n">
        <v>0.600000024</v>
      </c>
      <c r="I297" s="68" t="n">
        <v>0.600000024</v>
      </c>
      <c r="J297" s="68" t="n">
        <v>0</v>
      </c>
      <c r="K297" s="68" t="n">
        <v>0</v>
      </c>
      <c r="L297" s="68" t="n">
        <v>0</v>
      </c>
      <c r="M297" s="68" t="n">
        <v>0</v>
      </c>
      <c r="N297" s="68" t="n">
        <v>0.300000012</v>
      </c>
      <c r="O297" s="68" t="n">
        <v>0</v>
      </c>
      <c r="P297" s="69">
        <f>COS(RADIANS(K297))*COS(RADIANS(L297))+SIN(RADIANS(K297))*SIN(RADIANS(J297))*SIN(RADIANS(L297))</f>
        <v/>
      </c>
      <c r="Q297" s="69">
        <f>-COS(RADIANS(K297))*SIN(RADIANS(L297))+SIN(RADIANS(K297))*SIN(RADIANS(J297))*COS(RADIANS(L297))</f>
        <v/>
      </c>
      <c r="R297" s="69">
        <f>SIN(RADIANS(K297))*COS(RADIANS(J297))</f>
        <v/>
      </c>
      <c r="S297" s="69">
        <f>COS(RADIANS(J297))*SIN(RADIANS(L297))</f>
        <v/>
      </c>
      <c r="T297" s="69">
        <f>COS(RADIANS(J297))*COS(RADIANS(L297))</f>
        <v/>
      </c>
      <c r="U297" s="69">
        <f>-SIN(RADIANS(J297))</f>
        <v/>
      </c>
      <c r="V297" s="69">
        <f>-SIN(RADIANS(K297))*COS(RADIANS(L297))+COS(RADIANS(K297))*SIN(RADIANS(J297))*SIN(RADIANS(L297))</f>
        <v/>
      </c>
      <c r="W297" s="69">
        <f>SIN(RADIANS(K297))*SIN(RADIANS(L297))+COS(RADIANS(K297))*SIN(RADIANS(J297))*COS(RADIANS(L297))</f>
        <v/>
      </c>
      <c r="X297" s="69">
        <f>COS(RADIANS(K297))*COS(RADIANS(J297))</f>
        <v/>
      </c>
      <c r="Y297" s="69">
        <f>P297*G297</f>
        <v/>
      </c>
      <c r="Z297" s="69">
        <f>Q297*H297</f>
        <v/>
      </c>
      <c r="AA297" s="69">
        <f>R297*I297</f>
        <v/>
      </c>
      <c r="AB297" s="69">
        <f>M297</f>
        <v/>
      </c>
      <c r="AC297" s="69">
        <f>S297*G297</f>
        <v/>
      </c>
      <c r="AD297" s="69">
        <f>T297*H297</f>
        <v/>
      </c>
      <c r="AE297" s="69">
        <f>U297*I297</f>
        <v/>
      </c>
      <c r="AF297" s="69">
        <f>N297</f>
        <v/>
      </c>
      <c r="AG297" s="69">
        <f>V297*G297</f>
        <v/>
      </c>
      <c r="AH297" s="69">
        <f>W297*H297</f>
        <v/>
      </c>
      <c r="AI297" s="69">
        <f>X297*I297</f>
        <v/>
      </c>
      <c r="AJ297" s="69">
        <f>O297</f>
        <v/>
      </c>
      <c r="AK297" s="70" t="n">
        <v>0.600000024</v>
      </c>
      <c r="AL297" s="70" t="n">
        <v>0</v>
      </c>
      <c r="AM297" s="70" t="n">
        <v>0</v>
      </c>
      <c r="AN297" s="70" t="n">
        <v>0</v>
      </c>
      <c r="AO297" s="70" t="n">
        <v>0</v>
      </c>
      <c r="AP297" s="70" t="n">
        <v>0.600000024</v>
      </c>
      <c r="AQ297" s="70" t="n">
        <v>0</v>
      </c>
      <c r="AR297" s="70" t="n">
        <v>0.300000012</v>
      </c>
      <c r="AS297" s="70" t="n">
        <v>0</v>
      </c>
      <c r="AT297" s="70" t="n">
        <v>0</v>
      </c>
      <c r="AU297" s="70" t="n">
        <v>0.600000024</v>
      </c>
      <c r="AV297" s="70" t="n">
        <v>0</v>
      </c>
      <c r="AW297" s="71">
        <f>MAX(ABS(Y297-AK297),ABS(Z297-AL297),ABS(AA297-AM297),ABS(AB297-AN297),ABS(AC297-AO297),ABS(AD297-AP297),ABS(AE297-AQ297),ABS(AF297-AR297),ABS(AG297-AS297),ABS(AH297-AT297),ABS(AI297-AU297),ABS(AJ297-AV297))</f>
        <v/>
      </c>
    </row>
    <row r="298">
      <c r="A298" s="67" t="inlineStr">
        <is>
          <t>M293</t>
        </is>
      </c>
      <c r="B298" s="52" t="inlineStr">
        <is>
          <t>ENV-169</t>
        </is>
      </c>
      <c r="C298" s="52" t="inlineStr">
        <is>
          <t>Environment</t>
        </is>
      </c>
      <c r="D298" s="52" t="inlineStr">
        <is>
          <t>Crate</t>
        </is>
      </c>
      <c r="E298" s="63" t="inlineStr">
        <is>
          <t>Cube</t>
        </is>
      </c>
      <c r="F298" s="52" t="inlineStr">
        <is>
          <t>ENV-167</t>
        </is>
      </c>
      <c r="G298" s="68" t="n">
        <v>0.600000024</v>
      </c>
      <c r="H298" s="68" t="n">
        <v>0.600000024</v>
      </c>
      <c r="I298" s="68" t="n">
        <v>0.600000024</v>
      </c>
      <c r="J298" s="68" t="n">
        <v>0</v>
      </c>
      <c r="K298" s="68" t="n">
        <v>12</v>
      </c>
      <c r="L298" s="68" t="n">
        <v>0</v>
      </c>
      <c r="M298" s="68" t="n">
        <v>0.649999976</v>
      </c>
      <c r="N298" s="68" t="n">
        <v>0.300000012</v>
      </c>
      <c r="O298" s="68" t="n">
        <v>0.0500000007</v>
      </c>
      <c r="P298" s="69">
        <f>COS(RADIANS(K298))*COS(RADIANS(L298))+SIN(RADIANS(K298))*SIN(RADIANS(J298))*SIN(RADIANS(L298))</f>
        <v/>
      </c>
      <c r="Q298" s="69">
        <f>-COS(RADIANS(K298))*SIN(RADIANS(L298))+SIN(RADIANS(K298))*SIN(RADIANS(J298))*COS(RADIANS(L298))</f>
        <v/>
      </c>
      <c r="R298" s="69">
        <f>SIN(RADIANS(K298))*COS(RADIANS(J298))</f>
        <v/>
      </c>
      <c r="S298" s="69">
        <f>COS(RADIANS(J298))*SIN(RADIANS(L298))</f>
        <v/>
      </c>
      <c r="T298" s="69">
        <f>COS(RADIANS(J298))*COS(RADIANS(L298))</f>
        <v/>
      </c>
      <c r="U298" s="69">
        <f>-SIN(RADIANS(J298))</f>
        <v/>
      </c>
      <c r="V298" s="69">
        <f>-SIN(RADIANS(K298))*COS(RADIANS(L298))+COS(RADIANS(K298))*SIN(RADIANS(J298))*SIN(RADIANS(L298))</f>
        <v/>
      </c>
      <c r="W298" s="69">
        <f>SIN(RADIANS(K298))*SIN(RADIANS(L298))+COS(RADIANS(K298))*SIN(RADIANS(J298))*COS(RADIANS(L298))</f>
        <v/>
      </c>
      <c r="X298" s="69">
        <f>COS(RADIANS(K298))*COS(RADIANS(J298))</f>
        <v/>
      </c>
      <c r="Y298" s="69">
        <f>P298*G298</f>
        <v/>
      </c>
      <c r="Z298" s="69">
        <f>Q298*H298</f>
        <v/>
      </c>
      <c r="AA298" s="69">
        <f>R298*I298</f>
        <v/>
      </c>
      <c r="AB298" s="69">
        <f>M298</f>
        <v/>
      </c>
      <c r="AC298" s="69">
        <f>S298*G298</f>
        <v/>
      </c>
      <c r="AD298" s="69">
        <f>T298*H298</f>
        <v/>
      </c>
      <c r="AE298" s="69">
        <f>U298*I298</f>
        <v/>
      </c>
      <c r="AF298" s="69">
        <f>N298</f>
        <v/>
      </c>
      <c r="AG298" s="69">
        <f>V298*G298</f>
        <v/>
      </c>
      <c r="AH298" s="69">
        <f>W298*H298</f>
        <v/>
      </c>
      <c r="AI298" s="69">
        <f>X298*I298</f>
        <v/>
      </c>
      <c r="AJ298" s="69">
        <f>O298</f>
        <v/>
      </c>
      <c r="AK298" s="70" t="n">
        <v>0.586888611</v>
      </c>
      <c r="AL298" s="70" t="n">
        <v>0</v>
      </c>
      <c r="AM298" s="70" t="n">
        <v>0.124747023</v>
      </c>
      <c r="AN298" s="70" t="n">
        <v>0.649999976</v>
      </c>
      <c r="AO298" s="70" t="n">
        <v>0</v>
      </c>
      <c r="AP298" s="70" t="n">
        <v>0.600000024</v>
      </c>
      <c r="AQ298" s="70" t="n">
        <v>0</v>
      </c>
      <c r="AR298" s="70" t="n">
        <v>0.300000012</v>
      </c>
      <c r="AS298" s="70" t="n">
        <v>-0.124747023</v>
      </c>
      <c r="AT298" s="70" t="n">
        <v>0</v>
      </c>
      <c r="AU298" s="70" t="n">
        <v>0.586888611</v>
      </c>
      <c r="AV298" s="70" t="n">
        <v>0.0500000007</v>
      </c>
      <c r="AW298" s="71">
        <f>MAX(ABS(Y298-AK298),ABS(Z298-AL298),ABS(AA298-AM298),ABS(AB298-AN298),ABS(AC298-AO298),ABS(AD298-AP298),ABS(AE298-AQ298),ABS(AF298-AR298),ABS(AG298-AS298),ABS(AH298-AT298),ABS(AI298-AU298),ABS(AJ298-AV298))</f>
        <v/>
      </c>
    </row>
    <row r="299">
      <c r="A299" s="67" t="inlineStr">
        <is>
          <t>M294</t>
        </is>
      </c>
      <c r="B299" s="52" t="inlineStr">
        <is>
          <t>ENV-170</t>
        </is>
      </c>
      <c r="C299" s="52" t="inlineStr">
        <is>
          <t>Environment</t>
        </is>
      </c>
      <c r="D299" s="52" t="inlineStr">
        <is>
          <t>Crate</t>
        </is>
      </c>
      <c r="E299" s="63" t="inlineStr">
        <is>
          <t>Cube</t>
        </is>
      </c>
      <c r="F299" s="52" t="inlineStr">
        <is>
          <t>ENV-167</t>
        </is>
      </c>
      <c r="G299" s="68" t="n">
        <v>0.550000012</v>
      </c>
      <c r="H299" s="68" t="n">
        <v>0.5</v>
      </c>
      <c r="I299" s="68" t="n">
        <v>0.550000012</v>
      </c>
      <c r="J299" s="68" t="n">
        <v>0</v>
      </c>
      <c r="K299" s="68" t="n">
        <v>-8</v>
      </c>
      <c r="L299" s="68" t="n">
        <v>0</v>
      </c>
      <c r="M299" s="68" t="n">
        <v>0.300000012</v>
      </c>
      <c r="N299" s="68" t="n">
        <v>0.850000024</v>
      </c>
      <c r="O299" s="68" t="n">
        <v>0</v>
      </c>
      <c r="P299" s="69">
        <f>COS(RADIANS(K299))*COS(RADIANS(L299))+SIN(RADIANS(K299))*SIN(RADIANS(J299))*SIN(RADIANS(L299))</f>
        <v/>
      </c>
      <c r="Q299" s="69">
        <f>-COS(RADIANS(K299))*SIN(RADIANS(L299))+SIN(RADIANS(K299))*SIN(RADIANS(J299))*COS(RADIANS(L299))</f>
        <v/>
      </c>
      <c r="R299" s="69">
        <f>SIN(RADIANS(K299))*COS(RADIANS(J299))</f>
        <v/>
      </c>
      <c r="S299" s="69">
        <f>COS(RADIANS(J299))*SIN(RADIANS(L299))</f>
        <v/>
      </c>
      <c r="T299" s="69">
        <f>COS(RADIANS(J299))*COS(RADIANS(L299))</f>
        <v/>
      </c>
      <c r="U299" s="69">
        <f>-SIN(RADIANS(J299))</f>
        <v/>
      </c>
      <c r="V299" s="69">
        <f>-SIN(RADIANS(K299))*COS(RADIANS(L299))+COS(RADIANS(K299))*SIN(RADIANS(J299))*SIN(RADIANS(L299))</f>
        <v/>
      </c>
      <c r="W299" s="69">
        <f>SIN(RADIANS(K299))*SIN(RADIANS(L299))+COS(RADIANS(K299))*SIN(RADIANS(J299))*COS(RADIANS(L299))</f>
        <v/>
      </c>
      <c r="X299" s="69">
        <f>COS(RADIANS(K299))*COS(RADIANS(J299))</f>
        <v/>
      </c>
      <c r="Y299" s="69">
        <f>P299*G299</f>
        <v/>
      </c>
      <c r="Z299" s="69">
        <f>Q299*H299</f>
        <v/>
      </c>
      <c r="AA299" s="69">
        <f>R299*I299</f>
        <v/>
      </c>
      <c r="AB299" s="69">
        <f>M299</f>
        <v/>
      </c>
      <c r="AC299" s="69">
        <f>S299*G299</f>
        <v/>
      </c>
      <c r="AD299" s="69">
        <f>T299*H299</f>
        <v/>
      </c>
      <c r="AE299" s="69">
        <f>U299*I299</f>
        <v/>
      </c>
      <c r="AF299" s="69">
        <f>N299</f>
        <v/>
      </c>
      <c r="AG299" s="69">
        <f>V299*G299</f>
        <v/>
      </c>
      <c r="AH299" s="69">
        <f>W299*H299</f>
        <v/>
      </c>
      <c r="AI299" s="69">
        <f>X299*I299</f>
        <v/>
      </c>
      <c r="AJ299" s="69">
        <f>O299</f>
        <v/>
      </c>
      <c r="AK299" s="70" t="n">
        <v>0.544647455</v>
      </c>
      <c r="AL299" s="70" t="n">
        <v>0</v>
      </c>
      <c r="AM299" s="70" t="n">
        <v>-0.07654520870000001</v>
      </c>
      <c r="AN299" s="70" t="n">
        <v>0.300000012</v>
      </c>
      <c r="AO299" s="70" t="n">
        <v>0</v>
      </c>
      <c r="AP299" s="70" t="n">
        <v>0.5</v>
      </c>
      <c r="AQ299" s="70" t="n">
        <v>0</v>
      </c>
      <c r="AR299" s="70" t="n">
        <v>0.850000024</v>
      </c>
      <c r="AS299" s="70" t="n">
        <v>0.07654520870000001</v>
      </c>
      <c r="AT299" s="70" t="n">
        <v>0</v>
      </c>
      <c r="AU299" s="70" t="n">
        <v>0.544647455</v>
      </c>
      <c r="AV299" s="70" t="n">
        <v>0</v>
      </c>
      <c r="AW299" s="71">
        <f>MAX(ABS(Y299-AK299),ABS(Z299-AL299),ABS(AA299-AM299),ABS(AB299-AN299),ABS(AC299-AO299),ABS(AD299-AP299),ABS(AE299-AQ299),ABS(AF299-AR299),ABS(AG299-AS299),ABS(AH299-AT299),ABS(AI299-AU299),ABS(AJ299-AV299))</f>
        <v/>
      </c>
    </row>
    <row r="300">
      <c r="A300" s="67" t="inlineStr">
        <is>
          <t>M295</t>
        </is>
      </c>
      <c r="B300" s="52" t="inlineStr">
        <is>
          <t>ENV-171</t>
        </is>
      </c>
      <c r="C300" s="52" t="inlineStr">
        <is>
          <t>Environment</t>
        </is>
      </c>
      <c r="D300" s="52" t="inlineStr">
        <is>
          <t>Fuel drum</t>
        </is>
      </c>
      <c r="E300" s="58" t="inlineStr">
        <is>
          <t>Cylinder</t>
        </is>
      </c>
      <c r="F300" s="52" t="inlineStr">
        <is>
          <t>ENV-167</t>
        </is>
      </c>
      <c r="G300" s="68" t="n">
        <v>0.400000006</v>
      </c>
      <c r="H300" s="68" t="n">
        <v>0.400000006</v>
      </c>
      <c r="I300" s="68" t="n">
        <v>0.600000024</v>
      </c>
      <c r="J300" s="68" t="n">
        <v>90</v>
      </c>
      <c r="K300" s="68" t="n">
        <v>0</v>
      </c>
      <c r="L300" s="68" t="n">
        <v>0</v>
      </c>
      <c r="M300" s="68" t="n">
        <v>-0.550000012</v>
      </c>
      <c r="N300" s="68" t="n">
        <v>0.300000012</v>
      </c>
      <c r="O300" s="68" t="n">
        <v>0.75</v>
      </c>
      <c r="P300" s="69">
        <f>COS(RADIANS(K300))*COS(RADIANS(L300))+SIN(RADIANS(K300))*SIN(RADIANS(J300))*SIN(RADIANS(L300))</f>
        <v/>
      </c>
      <c r="Q300" s="69">
        <f>-COS(RADIANS(K300))*SIN(RADIANS(L300))+SIN(RADIANS(K300))*SIN(RADIANS(J300))*COS(RADIANS(L300))</f>
        <v/>
      </c>
      <c r="R300" s="69">
        <f>SIN(RADIANS(K300))*COS(RADIANS(J300))</f>
        <v/>
      </c>
      <c r="S300" s="69">
        <f>COS(RADIANS(J300))*SIN(RADIANS(L300))</f>
        <v/>
      </c>
      <c r="T300" s="69">
        <f>COS(RADIANS(J300))*COS(RADIANS(L300))</f>
        <v/>
      </c>
      <c r="U300" s="69">
        <f>-SIN(RADIANS(J300))</f>
        <v/>
      </c>
      <c r="V300" s="69">
        <f>-SIN(RADIANS(K300))*COS(RADIANS(L300))+COS(RADIANS(K300))*SIN(RADIANS(J300))*SIN(RADIANS(L300))</f>
        <v/>
      </c>
      <c r="W300" s="69">
        <f>SIN(RADIANS(K300))*SIN(RADIANS(L300))+COS(RADIANS(K300))*SIN(RADIANS(J300))*COS(RADIANS(L300))</f>
        <v/>
      </c>
      <c r="X300" s="69">
        <f>COS(RADIANS(K300))*COS(RADIANS(J300))</f>
        <v/>
      </c>
      <c r="Y300" s="69">
        <f>P300*G300</f>
        <v/>
      </c>
      <c r="Z300" s="69">
        <f>Q300*H300</f>
        <v/>
      </c>
      <c r="AA300" s="69">
        <f>R300*I300</f>
        <v/>
      </c>
      <c r="AB300" s="69">
        <f>M300</f>
        <v/>
      </c>
      <c r="AC300" s="69">
        <f>S300*G300</f>
        <v/>
      </c>
      <c r="AD300" s="69">
        <f>T300*H300</f>
        <v/>
      </c>
      <c r="AE300" s="69">
        <f>U300*I300</f>
        <v/>
      </c>
      <c r="AF300" s="69">
        <f>N300</f>
        <v/>
      </c>
      <c r="AG300" s="69">
        <f>V300*G300</f>
        <v/>
      </c>
      <c r="AH300" s="69">
        <f>W300*H300</f>
        <v/>
      </c>
      <c r="AI300" s="69">
        <f>X300*I300</f>
        <v/>
      </c>
      <c r="AJ300" s="69">
        <f>O300</f>
        <v/>
      </c>
      <c r="AK300" s="70" t="n">
        <v>0.400000006</v>
      </c>
      <c r="AL300" s="70" t="n">
        <v>0</v>
      </c>
      <c r="AM300" s="70" t="n">
        <v>0</v>
      </c>
      <c r="AN300" s="70" t="n">
        <v>-0.550000012</v>
      </c>
      <c r="AO300" s="70" t="n">
        <v>0</v>
      </c>
      <c r="AP300" s="70" t="n">
        <v>-1.7484556e-08</v>
      </c>
      <c r="AQ300" s="70" t="n">
        <v>-0.600000024</v>
      </c>
      <c r="AR300" s="70" t="n">
        <v>0.300000012</v>
      </c>
      <c r="AS300" s="70" t="n">
        <v>0</v>
      </c>
      <c r="AT300" s="70" t="n">
        <v>0.400000006</v>
      </c>
      <c r="AU300" s="70" t="n">
        <v>-2.6226834e-08</v>
      </c>
      <c r="AV300" s="70" t="n">
        <v>0.75</v>
      </c>
      <c r="AW300" s="71">
        <f>MAX(ABS(Y300-AK300),ABS(Z300-AL300),ABS(AA300-AM300),ABS(AB300-AN300),ABS(AC300-AO300),ABS(AD300-AP300),ABS(AE300-AQ300),ABS(AF300-AR300),ABS(AG300-AS300),ABS(AH300-AT300),ABS(AI300-AU300),ABS(AJ300-AV300))</f>
        <v/>
      </c>
    </row>
    <row r="301">
      <c r="A301" s="67" t="inlineStr">
        <is>
          <t>M296</t>
        </is>
      </c>
      <c r="B301" s="52" t="inlineStr">
        <is>
          <t>ENV-172</t>
        </is>
      </c>
      <c r="C301" s="52" t="inlineStr">
        <is>
          <t>Environment</t>
        </is>
      </c>
      <c r="D301" s="52" t="inlineStr">
        <is>
          <t>Fuel drum</t>
        </is>
      </c>
      <c r="E301" s="58" t="inlineStr">
        <is>
          <t>Cylinder</t>
        </is>
      </c>
      <c r="F301" s="52" t="inlineStr">
        <is>
          <t>ENV-167</t>
        </is>
      </c>
      <c r="G301" s="68" t="n">
        <v>0.400000006</v>
      </c>
      <c r="H301" s="68" t="n">
        <v>0.400000006</v>
      </c>
      <c r="I301" s="68" t="n">
        <v>0.600000024</v>
      </c>
      <c r="J301" s="68" t="n">
        <v>90</v>
      </c>
      <c r="K301" s="68" t="n">
        <v>0</v>
      </c>
      <c r="L301" s="68" t="n">
        <v>0</v>
      </c>
      <c r="M301" s="68" t="n">
        <v>-0.0500000007</v>
      </c>
      <c r="N301" s="68" t="n">
        <v>0.300000012</v>
      </c>
      <c r="O301" s="68" t="n">
        <v>1.04999995</v>
      </c>
      <c r="P301" s="69">
        <f>COS(RADIANS(K301))*COS(RADIANS(L301))+SIN(RADIANS(K301))*SIN(RADIANS(J301))*SIN(RADIANS(L301))</f>
        <v/>
      </c>
      <c r="Q301" s="69">
        <f>-COS(RADIANS(K301))*SIN(RADIANS(L301))+SIN(RADIANS(K301))*SIN(RADIANS(J301))*COS(RADIANS(L301))</f>
        <v/>
      </c>
      <c r="R301" s="69">
        <f>SIN(RADIANS(K301))*COS(RADIANS(J301))</f>
        <v/>
      </c>
      <c r="S301" s="69">
        <f>COS(RADIANS(J301))*SIN(RADIANS(L301))</f>
        <v/>
      </c>
      <c r="T301" s="69">
        <f>COS(RADIANS(J301))*COS(RADIANS(L301))</f>
        <v/>
      </c>
      <c r="U301" s="69">
        <f>-SIN(RADIANS(J301))</f>
        <v/>
      </c>
      <c r="V301" s="69">
        <f>-SIN(RADIANS(K301))*COS(RADIANS(L301))+COS(RADIANS(K301))*SIN(RADIANS(J301))*SIN(RADIANS(L301))</f>
        <v/>
      </c>
      <c r="W301" s="69">
        <f>SIN(RADIANS(K301))*SIN(RADIANS(L301))+COS(RADIANS(K301))*SIN(RADIANS(J301))*COS(RADIANS(L301))</f>
        <v/>
      </c>
      <c r="X301" s="69">
        <f>COS(RADIANS(K301))*COS(RADIANS(J301))</f>
        <v/>
      </c>
      <c r="Y301" s="69">
        <f>P301*G301</f>
        <v/>
      </c>
      <c r="Z301" s="69">
        <f>Q301*H301</f>
        <v/>
      </c>
      <c r="AA301" s="69">
        <f>R301*I301</f>
        <v/>
      </c>
      <c r="AB301" s="69">
        <f>M301</f>
        <v/>
      </c>
      <c r="AC301" s="69">
        <f>S301*G301</f>
        <v/>
      </c>
      <c r="AD301" s="69">
        <f>T301*H301</f>
        <v/>
      </c>
      <c r="AE301" s="69">
        <f>U301*I301</f>
        <v/>
      </c>
      <c r="AF301" s="69">
        <f>N301</f>
        <v/>
      </c>
      <c r="AG301" s="69">
        <f>V301*G301</f>
        <v/>
      </c>
      <c r="AH301" s="69">
        <f>W301*H301</f>
        <v/>
      </c>
      <c r="AI301" s="69">
        <f>X301*I301</f>
        <v/>
      </c>
      <c r="AJ301" s="69">
        <f>O301</f>
        <v/>
      </c>
      <c r="AK301" s="70" t="n">
        <v>0.400000006</v>
      </c>
      <c r="AL301" s="70" t="n">
        <v>0</v>
      </c>
      <c r="AM301" s="70" t="n">
        <v>0</v>
      </c>
      <c r="AN301" s="70" t="n">
        <v>-0.0500000007</v>
      </c>
      <c r="AO301" s="70" t="n">
        <v>0</v>
      </c>
      <c r="AP301" s="70" t="n">
        <v>-1.7484556e-08</v>
      </c>
      <c r="AQ301" s="70" t="n">
        <v>-0.600000024</v>
      </c>
      <c r="AR301" s="70" t="n">
        <v>0.300000012</v>
      </c>
      <c r="AS301" s="70" t="n">
        <v>0</v>
      </c>
      <c r="AT301" s="70" t="n">
        <v>0.400000006</v>
      </c>
      <c r="AU301" s="70" t="n">
        <v>-2.6226834e-08</v>
      </c>
      <c r="AV301" s="70" t="n">
        <v>1.04999995</v>
      </c>
      <c r="AW301" s="71">
        <f>MAX(ABS(Y301-AK301),ABS(Z301-AL301),ABS(AA301-AM301),ABS(AB301-AN301),ABS(AC301-AO301),ABS(AD301-AP301),ABS(AE301-AQ301),ABS(AF301-AR301),ABS(AG301-AS301),ABS(AH301-AT301),ABS(AI301-AU301),ABS(AJ301-AV301))</f>
        <v/>
      </c>
    </row>
    <row r="302">
      <c r="A302" s="67" t="inlineStr">
        <is>
          <t>M297</t>
        </is>
      </c>
      <c r="B302" s="52" t="inlineStr">
        <is>
          <t>ENV-173</t>
        </is>
      </c>
      <c r="C302" s="52" t="inlineStr">
        <is>
          <t>Environment</t>
        </is>
      </c>
      <c r="D302" s="52" t="inlineStr">
        <is>
          <t>Supply cache</t>
        </is>
      </c>
      <c r="E302" s="53" t="inlineStr">
        <is>
          <t>Group</t>
        </is>
      </c>
      <c r="F302" s="52" t="inlineStr">
        <is>
          <t>ENV-00</t>
        </is>
      </c>
      <c r="G302" s="68" t="n">
        <v>1</v>
      </c>
      <c r="H302" s="68" t="n">
        <v>1</v>
      </c>
      <c r="I302" s="68" t="n">
        <v>1</v>
      </c>
      <c r="J302" s="68" t="n">
        <v>0</v>
      </c>
      <c r="K302" s="68" t="n">
        <v>-25</v>
      </c>
      <c r="L302" s="68" t="n">
        <v>0</v>
      </c>
      <c r="M302" s="68" t="n">
        <v>-6.5999999</v>
      </c>
      <c r="N302" s="68" t="n">
        <v>0.107067883</v>
      </c>
      <c r="O302" s="68" t="n">
        <v>-6</v>
      </c>
      <c r="P302" s="69">
        <f>COS(RADIANS(K302))*COS(RADIANS(L302))+SIN(RADIANS(K302))*SIN(RADIANS(J302))*SIN(RADIANS(L302))</f>
        <v/>
      </c>
      <c r="Q302" s="69">
        <f>-COS(RADIANS(K302))*SIN(RADIANS(L302))+SIN(RADIANS(K302))*SIN(RADIANS(J302))*COS(RADIANS(L302))</f>
        <v/>
      </c>
      <c r="R302" s="69">
        <f>SIN(RADIANS(K302))*COS(RADIANS(J302))</f>
        <v/>
      </c>
      <c r="S302" s="69">
        <f>COS(RADIANS(J302))*SIN(RADIANS(L302))</f>
        <v/>
      </c>
      <c r="T302" s="69">
        <f>COS(RADIANS(J302))*COS(RADIANS(L302))</f>
        <v/>
      </c>
      <c r="U302" s="69">
        <f>-SIN(RADIANS(J302))</f>
        <v/>
      </c>
      <c r="V302" s="69">
        <f>-SIN(RADIANS(K302))*COS(RADIANS(L302))+COS(RADIANS(K302))*SIN(RADIANS(J302))*SIN(RADIANS(L302))</f>
        <v/>
      </c>
      <c r="W302" s="69">
        <f>SIN(RADIANS(K302))*SIN(RADIANS(L302))+COS(RADIANS(K302))*SIN(RADIANS(J302))*COS(RADIANS(L302))</f>
        <v/>
      </c>
      <c r="X302" s="69">
        <f>COS(RADIANS(K302))*COS(RADIANS(J302))</f>
        <v/>
      </c>
      <c r="Y302" s="69">
        <f>P302*G302</f>
        <v/>
      </c>
      <c r="Z302" s="69">
        <f>Q302*H302</f>
        <v/>
      </c>
      <c r="AA302" s="69">
        <f>R302*I302</f>
        <v/>
      </c>
      <c r="AB302" s="69">
        <f>M302</f>
        <v/>
      </c>
      <c r="AC302" s="69">
        <f>S302*G302</f>
        <v/>
      </c>
      <c r="AD302" s="69">
        <f>T302*H302</f>
        <v/>
      </c>
      <c r="AE302" s="69">
        <f>U302*I302</f>
        <v/>
      </c>
      <c r="AF302" s="69">
        <f>N302</f>
        <v/>
      </c>
      <c r="AG302" s="69">
        <f>V302*G302</f>
        <v/>
      </c>
      <c r="AH302" s="69">
        <f>W302*H302</f>
        <v/>
      </c>
      <c r="AI302" s="69">
        <f>X302*I302</f>
        <v/>
      </c>
      <c r="AJ302" s="69">
        <f>O302</f>
        <v/>
      </c>
      <c r="AK302" s="70" t="n">
        <v>0.906307757</v>
      </c>
      <c r="AL302" s="70" t="n">
        <v>0</v>
      </c>
      <c r="AM302" s="70" t="n">
        <v>-0.42261827</v>
      </c>
      <c r="AN302" s="70" t="n">
        <v>-6.5999999</v>
      </c>
      <c r="AO302" s="70" t="n">
        <v>0</v>
      </c>
      <c r="AP302" s="70" t="n">
        <v>1</v>
      </c>
      <c r="AQ302" s="70" t="n">
        <v>0</v>
      </c>
      <c r="AR302" s="70" t="n">
        <v>0.107067883</v>
      </c>
      <c r="AS302" s="70" t="n">
        <v>0.42261827</v>
      </c>
      <c r="AT302" s="70" t="n">
        <v>0</v>
      </c>
      <c r="AU302" s="70" t="n">
        <v>0.906307757</v>
      </c>
      <c r="AV302" s="70" t="n">
        <v>-6</v>
      </c>
      <c r="AW302" s="71">
        <f>MAX(ABS(Y302-AK302),ABS(Z302-AL302),ABS(AA302-AM302),ABS(AB302-AN302),ABS(AC302-AO302),ABS(AD302-AP302),ABS(AE302-AQ302),ABS(AF302-AR302),ABS(AG302-AS302),ABS(AH302-AT302),ABS(AI302-AU302),ABS(AJ302-AV302))</f>
        <v/>
      </c>
    </row>
    <row r="303">
      <c r="A303" s="67" t="inlineStr">
        <is>
          <t>M298</t>
        </is>
      </c>
      <c r="B303" s="52" t="inlineStr">
        <is>
          <t>ENV-174</t>
        </is>
      </c>
      <c r="C303" s="52" t="inlineStr">
        <is>
          <t>Environment</t>
        </is>
      </c>
      <c r="D303" s="52" t="inlineStr">
        <is>
          <t>Pallet</t>
        </is>
      </c>
      <c r="E303" s="63" t="inlineStr">
        <is>
          <t>Cube</t>
        </is>
      </c>
      <c r="F303" s="52" t="inlineStr">
        <is>
          <t>ENV-173</t>
        </is>
      </c>
      <c r="G303" s="68" t="n">
        <v>1.29999995</v>
      </c>
      <c r="H303" s="68" t="n">
        <v>0.119999997</v>
      </c>
      <c r="I303" s="68" t="n">
        <v>1.10000002</v>
      </c>
      <c r="J303" s="68" t="n">
        <v>0</v>
      </c>
      <c r="K303" s="68" t="n">
        <v>0</v>
      </c>
      <c r="L303" s="68" t="n">
        <v>0</v>
      </c>
      <c r="M303" s="68" t="n">
        <v>0</v>
      </c>
      <c r="N303" s="68" t="n">
        <v>0.0599999987</v>
      </c>
      <c r="O303" s="68" t="n">
        <v>0</v>
      </c>
      <c r="P303" s="69">
        <f>COS(RADIANS(K303))*COS(RADIANS(L303))+SIN(RADIANS(K303))*SIN(RADIANS(J303))*SIN(RADIANS(L303))</f>
        <v/>
      </c>
      <c r="Q303" s="69">
        <f>-COS(RADIANS(K303))*SIN(RADIANS(L303))+SIN(RADIANS(K303))*SIN(RADIANS(J303))*COS(RADIANS(L303))</f>
        <v/>
      </c>
      <c r="R303" s="69">
        <f>SIN(RADIANS(K303))*COS(RADIANS(J303))</f>
        <v/>
      </c>
      <c r="S303" s="69">
        <f>COS(RADIANS(J303))*SIN(RADIANS(L303))</f>
        <v/>
      </c>
      <c r="T303" s="69">
        <f>COS(RADIANS(J303))*COS(RADIANS(L303))</f>
        <v/>
      </c>
      <c r="U303" s="69">
        <f>-SIN(RADIANS(J303))</f>
        <v/>
      </c>
      <c r="V303" s="69">
        <f>-SIN(RADIANS(K303))*COS(RADIANS(L303))+COS(RADIANS(K303))*SIN(RADIANS(J303))*SIN(RADIANS(L303))</f>
        <v/>
      </c>
      <c r="W303" s="69">
        <f>SIN(RADIANS(K303))*SIN(RADIANS(L303))+COS(RADIANS(K303))*SIN(RADIANS(J303))*COS(RADIANS(L303))</f>
        <v/>
      </c>
      <c r="X303" s="69">
        <f>COS(RADIANS(K303))*COS(RADIANS(J303))</f>
        <v/>
      </c>
      <c r="Y303" s="69">
        <f>P303*G303</f>
        <v/>
      </c>
      <c r="Z303" s="69">
        <f>Q303*H303</f>
        <v/>
      </c>
      <c r="AA303" s="69">
        <f>R303*I303</f>
        <v/>
      </c>
      <c r="AB303" s="69">
        <f>M303</f>
        <v/>
      </c>
      <c r="AC303" s="69">
        <f>S303*G303</f>
        <v/>
      </c>
      <c r="AD303" s="69">
        <f>T303*H303</f>
        <v/>
      </c>
      <c r="AE303" s="69">
        <f>U303*I303</f>
        <v/>
      </c>
      <c r="AF303" s="69">
        <f>N303</f>
        <v/>
      </c>
      <c r="AG303" s="69">
        <f>V303*G303</f>
        <v/>
      </c>
      <c r="AH303" s="69">
        <f>W303*H303</f>
        <v/>
      </c>
      <c r="AI303" s="69">
        <f>X303*I303</f>
        <v/>
      </c>
      <c r="AJ303" s="69">
        <f>O303</f>
        <v/>
      </c>
      <c r="AK303" s="70" t="n">
        <v>1.29999995</v>
      </c>
      <c r="AL303" s="70" t="n">
        <v>0</v>
      </c>
      <c r="AM303" s="70" t="n">
        <v>0</v>
      </c>
      <c r="AN303" s="70" t="n">
        <v>0</v>
      </c>
      <c r="AO303" s="70" t="n">
        <v>0</v>
      </c>
      <c r="AP303" s="70" t="n">
        <v>0.119999997</v>
      </c>
      <c r="AQ303" s="70" t="n">
        <v>0</v>
      </c>
      <c r="AR303" s="70" t="n">
        <v>0.0599999987</v>
      </c>
      <c r="AS303" s="70" t="n">
        <v>0</v>
      </c>
      <c r="AT303" s="70" t="n">
        <v>0</v>
      </c>
      <c r="AU303" s="70" t="n">
        <v>1.10000002</v>
      </c>
      <c r="AV303" s="70" t="n">
        <v>0</v>
      </c>
      <c r="AW303" s="71">
        <f>MAX(ABS(Y303-AK303),ABS(Z303-AL303),ABS(AA303-AM303),ABS(AB303-AN303),ABS(AC303-AO303),ABS(AD303-AP303),ABS(AE303-AQ303),ABS(AF303-AR303),ABS(AG303-AS303),ABS(AH303-AT303),ABS(AI303-AU303),ABS(AJ303-AV303))</f>
        <v/>
      </c>
    </row>
    <row r="304">
      <c r="A304" s="67" t="inlineStr">
        <is>
          <t>M299</t>
        </is>
      </c>
      <c r="B304" s="52" t="inlineStr">
        <is>
          <t>ENV-175</t>
        </is>
      </c>
      <c r="C304" s="52" t="inlineStr">
        <is>
          <t>Environment</t>
        </is>
      </c>
      <c r="D304" s="52" t="inlineStr">
        <is>
          <t>Crate</t>
        </is>
      </c>
      <c r="E304" s="63" t="inlineStr">
        <is>
          <t>Cube</t>
        </is>
      </c>
      <c r="F304" s="52" t="inlineStr">
        <is>
          <t>ENV-173</t>
        </is>
      </c>
      <c r="G304" s="68" t="n">
        <v>0.600000024</v>
      </c>
      <c r="H304" s="68" t="n">
        <v>0.600000024</v>
      </c>
      <c r="I304" s="68" t="n">
        <v>0.600000024</v>
      </c>
      <c r="J304" s="68" t="n">
        <v>0</v>
      </c>
      <c r="K304" s="68" t="n">
        <v>0</v>
      </c>
      <c r="L304" s="68" t="n">
        <v>0</v>
      </c>
      <c r="M304" s="68" t="n">
        <v>-0.319999993</v>
      </c>
      <c r="N304" s="68" t="n">
        <v>0.419999987</v>
      </c>
      <c r="O304" s="68" t="n">
        <v>-0.219999999</v>
      </c>
      <c r="P304" s="69">
        <f>COS(RADIANS(K304))*COS(RADIANS(L304))+SIN(RADIANS(K304))*SIN(RADIANS(J304))*SIN(RADIANS(L304))</f>
        <v/>
      </c>
      <c r="Q304" s="69">
        <f>-COS(RADIANS(K304))*SIN(RADIANS(L304))+SIN(RADIANS(K304))*SIN(RADIANS(J304))*COS(RADIANS(L304))</f>
        <v/>
      </c>
      <c r="R304" s="69">
        <f>SIN(RADIANS(K304))*COS(RADIANS(J304))</f>
        <v/>
      </c>
      <c r="S304" s="69">
        <f>COS(RADIANS(J304))*SIN(RADIANS(L304))</f>
        <v/>
      </c>
      <c r="T304" s="69">
        <f>COS(RADIANS(J304))*COS(RADIANS(L304))</f>
        <v/>
      </c>
      <c r="U304" s="69">
        <f>-SIN(RADIANS(J304))</f>
        <v/>
      </c>
      <c r="V304" s="69">
        <f>-SIN(RADIANS(K304))*COS(RADIANS(L304))+COS(RADIANS(K304))*SIN(RADIANS(J304))*SIN(RADIANS(L304))</f>
        <v/>
      </c>
      <c r="W304" s="69">
        <f>SIN(RADIANS(K304))*SIN(RADIANS(L304))+COS(RADIANS(K304))*SIN(RADIANS(J304))*COS(RADIANS(L304))</f>
        <v/>
      </c>
      <c r="X304" s="69">
        <f>COS(RADIANS(K304))*COS(RADIANS(J304))</f>
        <v/>
      </c>
      <c r="Y304" s="69">
        <f>P304*G304</f>
        <v/>
      </c>
      <c r="Z304" s="69">
        <f>Q304*H304</f>
        <v/>
      </c>
      <c r="AA304" s="69">
        <f>R304*I304</f>
        <v/>
      </c>
      <c r="AB304" s="69">
        <f>M304</f>
        <v/>
      </c>
      <c r="AC304" s="69">
        <f>S304*G304</f>
        <v/>
      </c>
      <c r="AD304" s="69">
        <f>T304*H304</f>
        <v/>
      </c>
      <c r="AE304" s="69">
        <f>U304*I304</f>
        <v/>
      </c>
      <c r="AF304" s="69">
        <f>N304</f>
        <v/>
      </c>
      <c r="AG304" s="69">
        <f>V304*G304</f>
        <v/>
      </c>
      <c r="AH304" s="69">
        <f>W304*H304</f>
        <v/>
      </c>
      <c r="AI304" s="69">
        <f>X304*I304</f>
        <v/>
      </c>
      <c r="AJ304" s="69">
        <f>O304</f>
        <v/>
      </c>
      <c r="AK304" s="70" t="n">
        <v>0.600000024</v>
      </c>
      <c r="AL304" s="70" t="n">
        <v>0</v>
      </c>
      <c r="AM304" s="70" t="n">
        <v>0</v>
      </c>
      <c r="AN304" s="70" t="n">
        <v>-0.319999993</v>
      </c>
      <c r="AO304" s="70" t="n">
        <v>0</v>
      </c>
      <c r="AP304" s="70" t="n">
        <v>0.600000024</v>
      </c>
      <c r="AQ304" s="70" t="n">
        <v>0</v>
      </c>
      <c r="AR304" s="70" t="n">
        <v>0.419999987</v>
      </c>
      <c r="AS304" s="70" t="n">
        <v>0</v>
      </c>
      <c r="AT304" s="70" t="n">
        <v>0</v>
      </c>
      <c r="AU304" s="70" t="n">
        <v>0.600000024</v>
      </c>
      <c r="AV304" s="70" t="n">
        <v>-0.219999999</v>
      </c>
      <c r="AW304" s="71">
        <f>MAX(ABS(Y304-AK304),ABS(Z304-AL304),ABS(AA304-AM304),ABS(AB304-AN304),ABS(AC304-AO304),ABS(AD304-AP304),ABS(AE304-AQ304),ABS(AF304-AR304),ABS(AG304-AS304),ABS(AH304-AT304),ABS(AI304-AU304),ABS(AJ304-AV304))</f>
        <v/>
      </c>
    </row>
    <row r="305">
      <c r="A305" s="67" t="inlineStr">
        <is>
          <t>M300</t>
        </is>
      </c>
      <c r="B305" s="52" t="inlineStr">
        <is>
          <t>ENV-176</t>
        </is>
      </c>
      <c r="C305" s="52" t="inlineStr">
        <is>
          <t>Environment</t>
        </is>
      </c>
      <c r="D305" s="52" t="inlineStr">
        <is>
          <t>Crate</t>
        </is>
      </c>
      <c r="E305" s="63" t="inlineStr">
        <is>
          <t>Cube</t>
        </is>
      </c>
      <c r="F305" s="52" t="inlineStr">
        <is>
          <t>ENV-173</t>
        </is>
      </c>
      <c r="G305" s="68" t="n">
        <v>0.600000024</v>
      </c>
      <c r="H305" s="68" t="n">
        <v>0.600000024</v>
      </c>
      <c r="I305" s="68" t="n">
        <v>0.600000024</v>
      </c>
      <c r="J305" s="68" t="n">
        <v>0</v>
      </c>
      <c r="K305" s="68" t="n">
        <v>6</v>
      </c>
      <c r="L305" s="68" t="n">
        <v>0</v>
      </c>
      <c r="M305" s="68" t="n">
        <v>0.319999993</v>
      </c>
      <c r="N305" s="68" t="n">
        <v>0.419999987</v>
      </c>
      <c r="O305" s="68" t="n">
        <v>-0.200000003</v>
      </c>
      <c r="P305" s="69">
        <f>COS(RADIANS(K305))*COS(RADIANS(L305))+SIN(RADIANS(K305))*SIN(RADIANS(J305))*SIN(RADIANS(L305))</f>
        <v/>
      </c>
      <c r="Q305" s="69">
        <f>-COS(RADIANS(K305))*SIN(RADIANS(L305))+SIN(RADIANS(K305))*SIN(RADIANS(J305))*COS(RADIANS(L305))</f>
        <v/>
      </c>
      <c r="R305" s="69">
        <f>SIN(RADIANS(K305))*COS(RADIANS(J305))</f>
        <v/>
      </c>
      <c r="S305" s="69">
        <f>COS(RADIANS(J305))*SIN(RADIANS(L305))</f>
        <v/>
      </c>
      <c r="T305" s="69">
        <f>COS(RADIANS(J305))*COS(RADIANS(L305))</f>
        <v/>
      </c>
      <c r="U305" s="69">
        <f>-SIN(RADIANS(J305))</f>
        <v/>
      </c>
      <c r="V305" s="69">
        <f>-SIN(RADIANS(K305))*COS(RADIANS(L305))+COS(RADIANS(K305))*SIN(RADIANS(J305))*SIN(RADIANS(L305))</f>
        <v/>
      </c>
      <c r="W305" s="69">
        <f>SIN(RADIANS(K305))*SIN(RADIANS(L305))+COS(RADIANS(K305))*SIN(RADIANS(J305))*COS(RADIANS(L305))</f>
        <v/>
      </c>
      <c r="X305" s="69">
        <f>COS(RADIANS(K305))*COS(RADIANS(J305))</f>
        <v/>
      </c>
      <c r="Y305" s="69">
        <f>P305*G305</f>
        <v/>
      </c>
      <c r="Z305" s="69">
        <f>Q305*H305</f>
        <v/>
      </c>
      <c r="AA305" s="69">
        <f>R305*I305</f>
        <v/>
      </c>
      <c r="AB305" s="69">
        <f>M305</f>
        <v/>
      </c>
      <c r="AC305" s="69">
        <f>S305*G305</f>
        <v/>
      </c>
      <c r="AD305" s="69">
        <f>T305*H305</f>
        <v/>
      </c>
      <c r="AE305" s="69">
        <f>U305*I305</f>
        <v/>
      </c>
      <c r="AF305" s="69">
        <f>N305</f>
        <v/>
      </c>
      <c r="AG305" s="69">
        <f>V305*G305</f>
        <v/>
      </c>
      <c r="AH305" s="69">
        <f>W305*H305</f>
        <v/>
      </c>
      <c r="AI305" s="69">
        <f>X305*I305</f>
        <v/>
      </c>
      <c r="AJ305" s="69">
        <f>O305</f>
        <v/>
      </c>
      <c r="AK305" s="70" t="n">
        <v>0.596713185</v>
      </c>
      <c r="AL305" s="70" t="n">
        <v>0</v>
      </c>
      <c r="AM305" s="70" t="n">
        <v>0.0627170801</v>
      </c>
      <c r="AN305" s="70" t="n">
        <v>0.319999993</v>
      </c>
      <c r="AO305" s="70" t="n">
        <v>0</v>
      </c>
      <c r="AP305" s="70" t="n">
        <v>0.600000024</v>
      </c>
      <c r="AQ305" s="70" t="n">
        <v>0</v>
      </c>
      <c r="AR305" s="70" t="n">
        <v>0.419999987</v>
      </c>
      <c r="AS305" s="70" t="n">
        <v>-0.0627170801</v>
      </c>
      <c r="AT305" s="70" t="n">
        <v>0</v>
      </c>
      <c r="AU305" s="70" t="n">
        <v>0.596713185</v>
      </c>
      <c r="AV305" s="70" t="n">
        <v>-0.200000003</v>
      </c>
      <c r="AW305" s="71">
        <f>MAX(ABS(Y305-AK305),ABS(Z305-AL305),ABS(AA305-AM305),ABS(AB305-AN305),ABS(AC305-AO305),ABS(AD305-AP305),ABS(AE305-AQ305),ABS(AF305-AR305),ABS(AG305-AS305),ABS(AH305-AT305),ABS(AI305-AU305),ABS(AJ305-AV305))</f>
        <v/>
      </c>
    </row>
    <row r="306">
      <c r="A306" s="67" t="inlineStr">
        <is>
          <t>M301</t>
        </is>
      </c>
      <c r="B306" s="52" t="inlineStr">
        <is>
          <t>ENV-177</t>
        </is>
      </c>
      <c r="C306" s="52" t="inlineStr">
        <is>
          <t>Environment</t>
        </is>
      </c>
      <c r="D306" s="52" t="inlineStr">
        <is>
          <t>Crate</t>
        </is>
      </c>
      <c r="E306" s="63" t="inlineStr">
        <is>
          <t>Cube</t>
        </is>
      </c>
      <c r="F306" s="52" t="inlineStr">
        <is>
          <t>ENV-173</t>
        </is>
      </c>
      <c r="G306" s="68" t="n">
        <v>0.550000012</v>
      </c>
      <c r="H306" s="68" t="n">
        <v>0.449999988</v>
      </c>
      <c r="I306" s="68" t="n">
        <v>0.550000012</v>
      </c>
      <c r="J306" s="68" t="n">
        <v>0</v>
      </c>
      <c r="K306" s="68" t="n">
        <v>-10</v>
      </c>
      <c r="L306" s="68" t="n">
        <v>0</v>
      </c>
      <c r="M306" s="68" t="n">
        <v>0</v>
      </c>
      <c r="N306" s="68" t="n">
        <v>0.944999993</v>
      </c>
      <c r="O306" s="68" t="n">
        <v>-0.200000003</v>
      </c>
      <c r="P306" s="69">
        <f>COS(RADIANS(K306))*COS(RADIANS(L306))+SIN(RADIANS(K306))*SIN(RADIANS(J306))*SIN(RADIANS(L306))</f>
        <v/>
      </c>
      <c r="Q306" s="69">
        <f>-COS(RADIANS(K306))*SIN(RADIANS(L306))+SIN(RADIANS(K306))*SIN(RADIANS(J306))*COS(RADIANS(L306))</f>
        <v/>
      </c>
      <c r="R306" s="69">
        <f>SIN(RADIANS(K306))*COS(RADIANS(J306))</f>
        <v/>
      </c>
      <c r="S306" s="69">
        <f>COS(RADIANS(J306))*SIN(RADIANS(L306))</f>
        <v/>
      </c>
      <c r="T306" s="69">
        <f>COS(RADIANS(J306))*COS(RADIANS(L306))</f>
        <v/>
      </c>
      <c r="U306" s="69">
        <f>-SIN(RADIANS(J306))</f>
        <v/>
      </c>
      <c r="V306" s="69">
        <f>-SIN(RADIANS(K306))*COS(RADIANS(L306))+COS(RADIANS(K306))*SIN(RADIANS(J306))*SIN(RADIANS(L306))</f>
        <v/>
      </c>
      <c r="W306" s="69">
        <f>SIN(RADIANS(K306))*SIN(RADIANS(L306))+COS(RADIANS(K306))*SIN(RADIANS(J306))*COS(RADIANS(L306))</f>
        <v/>
      </c>
      <c r="X306" s="69">
        <f>COS(RADIANS(K306))*COS(RADIANS(J306))</f>
        <v/>
      </c>
      <c r="Y306" s="69">
        <f>P306*G306</f>
        <v/>
      </c>
      <c r="Z306" s="69">
        <f>Q306*H306</f>
        <v/>
      </c>
      <c r="AA306" s="69">
        <f>R306*I306</f>
        <v/>
      </c>
      <c r="AB306" s="69">
        <f>M306</f>
        <v/>
      </c>
      <c r="AC306" s="69">
        <f>S306*G306</f>
        <v/>
      </c>
      <c r="AD306" s="69">
        <f>T306*H306</f>
        <v/>
      </c>
      <c r="AE306" s="69">
        <f>U306*I306</f>
        <v/>
      </c>
      <c r="AF306" s="69">
        <f>N306</f>
        <v/>
      </c>
      <c r="AG306" s="69">
        <f>V306*G306</f>
        <v/>
      </c>
      <c r="AH306" s="69">
        <f>W306*H306</f>
        <v/>
      </c>
      <c r="AI306" s="69">
        <f>X306*I306</f>
        <v/>
      </c>
      <c r="AJ306" s="69">
        <f>O306</f>
        <v/>
      </c>
      <c r="AK306" s="70" t="n">
        <v>0.541644275</v>
      </c>
      <c r="AL306" s="70" t="n">
        <v>0</v>
      </c>
      <c r="AM306" s="70" t="n">
        <v>-0.0955065116</v>
      </c>
      <c r="AN306" s="70" t="n">
        <v>0</v>
      </c>
      <c r="AO306" s="70" t="n">
        <v>0</v>
      </c>
      <c r="AP306" s="70" t="n">
        <v>0.449999988</v>
      </c>
      <c r="AQ306" s="70" t="n">
        <v>0</v>
      </c>
      <c r="AR306" s="70" t="n">
        <v>0.944999993</v>
      </c>
      <c r="AS306" s="70" t="n">
        <v>0.0955065116</v>
      </c>
      <c r="AT306" s="70" t="n">
        <v>0</v>
      </c>
      <c r="AU306" s="70" t="n">
        <v>0.541644275</v>
      </c>
      <c r="AV306" s="70" t="n">
        <v>-0.200000003</v>
      </c>
      <c r="AW306" s="71">
        <f>MAX(ABS(Y306-AK306),ABS(Z306-AL306),ABS(AA306-AM306),ABS(AB306-AN306),ABS(AC306-AO306),ABS(AD306-AP306),ABS(AE306-AQ306),ABS(AF306-AR306),ABS(AG306-AS306),ABS(AH306-AT306),ABS(AI306-AU306),ABS(AJ306-AV306))</f>
        <v/>
      </c>
    </row>
    <row r="307">
      <c r="A307" s="67" t="inlineStr">
        <is>
          <t>M302</t>
        </is>
      </c>
      <c r="B307" s="52" t="inlineStr">
        <is>
          <t>ENV-178</t>
        </is>
      </c>
      <c r="C307" s="52" t="inlineStr">
        <is>
          <t>Environment</t>
        </is>
      </c>
      <c r="D307" s="52" t="inlineStr">
        <is>
          <t>Fuel drum</t>
        </is>
      </c>
      <c r="E307" s="58" t="inlineStr">
        <is>
          <t>Cylinder</t>
        </is>
      </c>
      <c r="F307" s="52" t="inlineStr">
        <is>
          <t>ENV-173</t>
        </is>
      </c>
      <c r="G307" s="68" t="n">
        <v>0.400000006</v>
      </c>
      <c r="H307" s="68" t="n">
        <v>0.400000006</v>
      </c>
      <c r="I307" s="68" t="n">
        <v>0.600000024</v>
      </c>
      <c r="J307" s="68" t="n">
        <v>90</v>
      </c>
      <c r="K307" s="68" t="n">
        <v>0</v>
      </c>
      <c r="L307" s="68" t="n">
        <v>0</v>
      </c>
      <c r="M307" s="68" t="n">
        <v>0.949999988</v>
      </c>
      <c r="N307" s="68" t="n">
        <v>0.300000012</v>
      </c>
      <c r="O307" s="68" t="n">
        <v>0.200000003</v>
      </c>
      <c r="P307" s="69">
        <f>COS(RADIANS(K307))*COS(RADIANS(L307))+SIN(RADIANS(K307))*SIN(RADIANS(J307))*SIN(RADIANS(L307))</f>
        <v/>
      </c>
      <c r="Q307" s="69">
        <f>-COS(RADIANS(K307))*SIN(RADIANS(L307))+SIN(RADIANS(K307))*SIN(RADIANS(J307))*COS(RADIANS(L307))</f>
        <v/>
      </c>
      <c r="R307" s="69">
        <f>SIN(RADIANS(K307))*COS(RADIANS(J307))</f>
        <v/>
      </c>
      <c r="S307" s="69">
        <f>COS(RADIANS(J307))*SIN(RADIANS(L307))</f>
        <v/>
      </c>
      <c r="T307" s="69">
        <f>COS(RADIANS(J307))*COS(RADIANS(L307))</f>
        <v/>
      </c>
      <c r="U307" s="69">
        <f>-SIN(RADIANS(J307))</f>
        <v/>
      </c>
      <c r="V307" s="69">
        <f>-SIN(RADIANS(K307))*COS(RADIANS(L307))+COS(RADIANS(K307))*SIN(RADIANS(J307))*SIN(RADIANS(L307))</f>
        <v/>
      </c>
      <c r="W307" s="69">
        <f>SIN(RADIANS(K307))*SIN(RADIANS(L307))+COS(RADIANS(K307))*SIN(RADIANS(J307))*COS(RADIANS(L307))</f>
        <v/>
      </c>
      <c r="X307" s="69">
        <f>COS(RADIANS(K307))*COS(RADIANS(J307))</f>
        <v/>
      </c>
      <c r="Y307" s="69">
        <f>P307*G307</f>
        <v/>
      </c>
      <c r="Z307" s="69">
        <f>Q307*H307</f>
        <v/>
      </c>
      <c r="AA307" s="69">
        <f>R307*I307</f>
        <v/>
      </c>
      <c r="AB307" s="69">
        <f>M307</f>
        <v/>
      </c>
      <c r="AC307" s="69">
        <f>S307*G307</f>
        <v/>
      </c>
      <c r="AD307" s="69">
        <f>T307*H307</f>
        <v/>
      </c>
      <c r="AE307" s="69">
        <f>U307*I307</f>
        <v/>
      </c>
      <c r="AF307" s="69">
        <f>N307</f>
        <v/>
      </c>
      <c r="AG307" s="69">
        <f>V307*G307</f>
        <v/>
      </c>
      <c r="AH307" s="69">
        <f>W307*H307</f>
        <v/>
      </c>
      <c r="AI307" s="69">
        <f>X307*I307</f>
        <v/>
      </c>
      <c r="AJ307" s="69">
        <f>O307</f>
        <v/>
      </c>
      <c r="AK307" s="70" t="n">
        <v>0.400000006</v>
      </c>
      <c r="AL307" s="70" t="n">
        <v>0</v>
      </c>
      <c r="AM307" s="70" t="n">
        <v>0</v>
      </c>
      <c r="AN307" s="70" t="n">
        <v>0.949999988</v>
      </c>
      <c r="AO307" s="70" t="n">
        <v>0</v>
      </c>
      <c r="AP307" s="70" t="n">
        <v>-1.7484556e-08</v>
      </c>
      <c r="AQ307" s="70" t="n">
        <v>-0.600000024</v>
      </c>
      <c r="AR307" s="70" t="n">
        <v>0.300000012</v>
      </c>
      <c r="AS307" s="70" t="n">
        <v>0</v>
      </c>
      <c r="AT307" s="70" t="n">
        <v>0.400000006</v>
      </c>
      <c r="AU307" s="70" t="n">
        <v>-2.6226834e-08</v>
      </c>
      <c r="AV307" s="70" t="n">
        <v>0.200000003</v>
      </c>
      <c r="AW307" s="71">
        <f>MAX(ABS(Y307-AK307),ABS(Z307-AL307),ABS(AA307-AM307),ABS(AB307-AN307),ABS(AC307-AO307),ABS(AD307-AP307),ABS(AE307-AQ307),ABS(AF307-AR307),ABS(AG307-AS307),ABS(AH307-AT307),ABS(AI307-AU307),ABS(AJ307-AV307))</f>
        <v/>
      </c>
    </row>
    <row r="308">
      <c r="A308" s="67" t="inlineStr">
        <is>
          <t>M303</t>
        </is>
      </c>
      <c r="B308" s="52" t="inlineStr">
        <is>
          <t>ENV-179</t>
        </is>
      </c>
      <c r="C308" s="52" t="inlineStr">
        <is>
          <t>Environment</t>
        </is>
      </c>
      <c r="D308" s="52" t="inlineStr">
        <is>
          <t>Fuel drum</t>
        </is>
      </c>
      <c r="E308" s="58" t="inlineStr">
        <is>
          <t>Cylinder</t>
        </is>
      </c>
      <c r="F308" s="52" t="inlineStr">
        <is>
          <t>ENV-173</t>
        </is>
      </c>
      <c r="G308" s="68" t="n">
        <v>0.400000006</v>
      </c>
      <c r="H308" s="68" t="n">
        <v>0.400000006</v>
      </c>
      <c r="I308" s="68" t="n">
        <v>0.600000024</v>
      </c>
      <c r="J308" s="68" t="n">
        <v>90</v>
      </c>
      <c r="K308" s="68" t="n">
        <v>0</v>
      </c>
      <c r="L308" s="68" t="n">
        <v>0</v>
      </c>
      <c r="M308" s="68" t="n">
        <v>0.949999988</v>
      </c>
      <c r="N308" s="68" t="n">
        <v>0.300000012</v>
      </c>
      <c r="O308" s="68" t="n">
        <v>-0.300000012</v>
      </c>
      <c r="P308" s="69">
        <f>COS(RADIANS(K308))*COS(RADIANS(L308))+SIN(RADIANS(K308))*SIN(RADIANS(J308))*SIN(RADIANS(L308))</f>
        <v/>
      </c>
      <c r="Q308" s="69">
        <f>-COS(RADIANS(K308))*SIN(RADIANS(L308))+SIN(RADIANS(K308))*SIN(RADIANS(J308))*COS(RADIANS(L308))</f>
        <v/>
      </c>
      <c r="R308" s="69">
        <f>SIN(RADIANS(K308))*COS(RADIANS(J308))</f>
        <v/>
      </c>
      <c r="S308" s="69">
        <f>COS(RADIANS(J308))*SIN(RADIANS(L308))</f>
        <v/>
      </c>
      <c r="T308" s="69">
        <f>COS(RADIANS(J308))*COS(RADIANS(L308))</f>
        <v/>
      </c>
      <c r="U308" s="69">
        <f>-SIN(RADIANS(J308))</f>
        <v/>
      </c>
      <c r="V308" s="69">
        <f>-SIN(RADIANS(K308))*COS(RADIANS(L308))+COS(RADIANS(K308))*SIN(RADIANS(J308))*SIN(RADIANS(L308))</f>
        <v/>
      </c>
      <c r="W308" s="69">
        <f>SIN(RADIANS(K308))*SIN(RADIANS(L308))+COS(RADIANS(K308))*SIN(RADIANS(J308))*COS(RADIANS(L308))</f>
        <v/>
      </c>
      <c r="X308" s="69">
        <f>COS(RADIANS(K308))*COS(RADIANS(J308))</f>
        <v/>
      </c>
      <c r="Y308" s="69">
        <f>P308*G308</f>
        <v/>
      </c>
      <c r="Z308" s="69">
        <f>Q308*H308</f>
        <v/>
      </c>
      <c r="AA308" s="69">
        <f>R308*I308</f>
        <v/>
      </c>
      <c r="AB308" s="69">
        <f>M308</f>
        <v/>
      </c>
      <c r="AC308" s="69">
        <f>S308*G308</f>
        <v/>
      </c>
      <c r="AD308" s="69">
        <f>T308*H308</f>
        <v/>
      </c>
      <c r="AE308" s="69">
        <f>U308*I308</f>
        <v/>
      </c>
      <c r="AF308" s="69">
        <f>N308</f>
        <v/>
      </c>
      <c r="AG308" s="69">
        <f>V308*G308</f>
        <v/>
      </c>
      <c r="AH308" s="69">
        <f>W308*H308</f>
        <v/>
      </c>
      <c r="AI308" s="69">
        <f>X308*I308</f>
        <v/>
      </c>
      <c r="AJ308" s="69">
        <f>O308</f>
        <v/>
      </c>
      <c r="AK308" s="70" t="n">
        <v>0.400000006</v>
      </c>
      <c r="AL308" s="70" t="n">
        <v>0</v>
      </c>
      <c r="AM308" s="70" t="n">
        <v>0</v>
      </c>
      <c r="AN308" s="70" t="n">
        <v>0.949999988</v>
      </c>
      <c r="AO308" s="70" t="n">
        <v>0</v>
      </c>
      <c r="AP308" s="70" t="n">
        <v>-1.7484556e-08</v>
      </c>
      <c r="AQ308" s="70" t="n">
        <v>-0.600000024</v>
      </c>
      <c r="AR308" s="70" t="n">
        <v>0.300000012</v>
      </c>
      <c r="AS308" s="70" t="n">
        <v>0</v>
      </c>
      <c r="AT308" s="70" t="n">
        <v>0.400000006</v>
      </c>
      <c r="AU308" s="70" t="n">
        <v>-2.6226834e-08</v>
      </c>
      <c r="AV308" s="70" t="n">
        <v>-0.300000012</v>
      </c>
      <c r="AW308" s="71">
        <f>MAX(ABS(Y308-AK308),ABS(Z308-AL308),ABS(AA308-AM308),ABS(AB308-AN308),ABS(AC308-AO308),ABS(AD308-AP308),ABS(AE308-AQ308),ABS(AF308-AR308),ABS(AG308-AS308),ABS(AH308-AT308),ABS(AI308-AU308),ABS(AJ308-AV308))</f>
        <v/>
      </c>
    </row>
    <row r="309">
      <c r="A309" s="67" t="inlineStr">
        <is>
          <t>M304</t>
        </is>
      </c>
      <c r="B309" s="52" t="inlineStr">
        <is>
          <t>ENV-180</t>
        </is>
      </c>
      <c r="C309" s="52" t="inlineStr">
        <is>
          <t>Environment</t>
        </is>
      </c>
      <c r="D309" s="52" t="inlineStr">
        <is>
          <t>Supply cache</t>
        </is>
      </c>
      <c r="E309" s="53" t="inlineStr">
        <is>
          <t>Group</t>
        </is>
      </c>
      <c r="F309" s="52" t="inlineStr">
        <is>
          <t>ENV-00</t>
        </is>
      </c>
      <c r="G309" s="68" t="n">
        <v>1</v>
      </c>
      <c r="H309" s="68" t="n">
        <v>1</v>
      </c>
      <c r="I309" s="68" t="n">
        <v>1</v>
      </c>
      <c r="J309" s="68" t="n">
        <v>0</v>
      </c>
      <c r="K309" s="68" t="n">
        <v>40</v>
      </c>
      <c r="L309" s="68" t="n">
        <v>0</v>
      </c>
      <c r="M309" s="68" t="n">
        <v>3.5999999</v>
      </c>
      <c r="N309" s="68" t="n">
        <v>0.0120557146</v>
      </c>
      <c r="O309" s="68" t="n">
        <v>-2.0999999</v>
      </c>
      <c r="P309" s="69">
        <f>COS(RADIANS(K309))*COS(RADIANS(L309))+SIN(RADIANS(K309))*SIN(RADIANS(J309))*SIN(RADIANS(L309))</f>
        <v/>
      </c>
      <c r="Q309" s="69">
        <f>-COS(RADIANS(K309))*SIN(RADIANS(L309))+SIN(RADIANS(K309))*SIN(RADIANS(J309))*COS(RADIANS(L309))</f>
        <v/>
      </c>
      <c r="R309" s="69">
        <f>SIN(RADIANS(K309))*COS(RADIANS(J309))</f>
        <v/>
      </c>
      <c r="S309" s="69">
        <f>COS(RADIANS(J309))*SIN(RADIANS(L309))</f>
        <v/>
      </c>
      <c r="T309" s="69">
        <f>COS(RADIANS(J309))*COS(RADIANS(L309))</f>
        <v/>
      </c>
      <c r="U309" s="69">
        <f>-SIN(RADIANS(J309))</f>
        <v/>
      </c>
      <c r="V309" s="69">
        <f>-SIN(RADIANS(K309))*COS(RADIANS(L309))+COS(RADIANS(K309))*SIN(RADIANS(J309))*SIN(RADIANS(L309))</f>
        <v/>
      </c>
      <c r="W309" s="69">
        <f>SIN(RADIANS(K309))*SIN(RADIANS(L309))+COS(RADIANS(K309))*SIN(RADIANS(J309))*COS(RADIANS(L309))</f>
        <v/>
      </c>
      <c r="X309" s="69">
        <f>COS(RADIANS(K309))*COS(RADIANS(J309))</f>
        <v/>
      </c>
      <c r="Y309" s="69">
        <f>P309*G309</f>
        <v/>
      </c>
      <c r="Z309" s="69">
        <f>Q309*H309</f>
        <v/>
      </c>
      <c r="AA309" s="69">
        <f>R309*I309</f>
        <v/>
      </c>
      <c r="AB309" s="69">
        <f>M309</f>
        <v/>
      </c>
      <c r="AC309" s="69">
        <f>S309*G309</f>
        <v/>
      </c>
      <c r="AD309" s="69">
        <f>T309*H309</f>
        <v/>
      </c>
      <c r="AE309" s="69">
        <f>U309*I309</f>
        <v/>
      </c>
      <c r="AF309" s="69">
        <f>N309</f>
        <v/>
      </c>
      <c r="AG309" s="69">
        <f>V309*G309</f>
        <v/>
      </c>
      <c r="AH309" s="69">
        <f>W309*H309</f>
        <v/>
      </c>
      <c r="AI309" s="69">
        <f>X309*I309</f>
        <v/>
      </c>
      <c r="AJ309" s="69">
        <f>O309</f>
        <v/>
      </c>
      <c r="AK309" s="70" t="n">
        <v>0.766044438</v>
      </c>
      <c r="AL309" s="70" t="n">
        <v>0</v>
      </c>
      <c r="AM309" s="70" t="n">
        <v>0.642787635</v>
      </c>
      <c r="AN309" s="70" t="n">
        <v>3.5999999</v>
      </c>
      <c r="AO309" s="70" t="n">
        <v>0</v>
      </c>
      <c r="AP309" s="70" t="n">
        <v>1</v>
      </c>
      <c r="AQ309" s="70" t="n">
        <v>0</v>
      </c>
      <c r="AR309" s="70" t="n">
        <v>0.0120557146</v>
      </c>
      <c r="AS309" s="70" t="n">
        <v>-0.642787635</v>
      </c>
      <c r="AT309" s="70" t="n">
        <v>0</v>
      </c>
      <c r="AU309" s="70" t="n">
        <v>0.766044438</v>
      </c>
      <c r="AV309" s="70" t="n">
        <v>-2.0999999</v>
      </c>
      <c r="AW309" s="71">
        <f>MAX(ABS(Y309-AK309),ABS(Z309-AL309),ABS(AA309-AM309),ABS(AB309-AN309),ABS(AC309-AO309),ABS(AD309-AP309),ABS(AE309-AQ309),ABS(AF309-AR309),ABS(AG309-AS309),ABS(AH309-AT309),ABS(AI309-AU309),ABS(AJ309-AV309))</f>
        <v/>
      </c>
    </row>
    <row r="310">
      <c r="A310" s="67" t="inlineStr">
        <is>
          <t>M305</t>
        </is>
      </c>
      <c r="B310" s="52" t="inlineStr">
        <is>
          <t>ENV-181</t>
        </is>
      </c>
      <c r="C310" s="52" t="inlineStr">
        <is>
          <t>Environment</t>
        </is>
      </c>
      <c r="D310" s="52" t="inlineStr">
        <is>
          <t>Fuel drum</t>
        </is>
      </c>
      <c r="E310" s="58" t="inlineStr">
        <is>
          <t>Cylinder</t>
        </is>
      </c>
      <c r="F310" s="52" t="inlineStr">
        <is>
          <t>ENV-180</t>
        </is>
      </c>
      <c r="G310" s="68" t="n">
        <v>0.400000006</v>
      </c>
      <c r="H310" s="68" t="n">
        <v>0.400000006</v>
      </c>
      <c r="I310" s="68" t="n">
        <v>0.600000024</v>
      </c>
      <c r="J310" s="68" t="n">
        <v>90</v>
      </c>
      <c r="K310" s="68" t="n">
        <v>0</v>
      </c>
      <c r="L310" s="68" t="n">
        <v>0</v>
      </c>
      <c r="M310" s="68" t="n">
        <v>0</v>
      </c>
      <c r="N310" s="68" t="n">
        <v>0.300000012</v>
      </c>
      <c r="O310" s="68" t="n">
        <v>0</v>
      </c>
      <c r="P310" s="69">
        <f>COS(RADIANS(K310))*COS(RADIANS(L310))+SIN(RADIANS(K310))*SIN(RADIANS(J310))*SIN(RADIANS(L310))</f>
        <v/>
      </c>
      <c r="Q310" s="69">
        <f>-COS(RADIANS(K310))*SIN(RADIANS(L310))+SIN(RADIANS(K310))*SIN(RADIANS(J310))*COS(RADIANS(L310))</f>
        <v/>
      </c>
      <c r="R310" s="69">
        <f>SIN(RADIANS(K310))*COS(RADIANS(J310))</f>
        <v/>
      </c>
      <c r="S310" s="69">
        <f>COS(RADIANS(J310))*SIN(RADIANS(L310))</f>
        <v/>
      </c>
      <c r="T310" s="69">
        <f>COS(RADIANS(J310))*COS(RADIANS(L310))</f>
        <v/>
      </c>
      <c r="U310" s="69">
        <f>-SIN(RADIANS(J310))</f>
        <v/>
      </c>
      <c r="V310" s="69">
        <f>-SIN(RADIANS(K310))*COS(RADIANS(L310))+COS(RADIANS(K310))*SIN(RADIANS(J310))*SIN(RADIANS(L310))</f>
        <v/>
      </c>
      <c r="W310" s="69">
        <f>SIN(RADIANS(K310))*SIN(RADIANS(L310))+COS(RADIANS(K310))*SIN(RADIANS(J310))*COS(RADIANS(L310))</f>
        <v/>
      </c>
      <c r="X310" s="69">
        <f>COS(RADIANS(K310))*COS(RADIANS(J310))</f>
        <v/>
      </c>
      <c r="Y310" s="69">
        <f>P310*G310</f>
        <v/>
      </c>
      <c r="Z310" s="69">
        <f>Q310*H310</f>
        <v/>
      </c>
      <c r="AA310" s="69">
        <f>R310*I310</f>
        <v/>
      </c>
      <c r="AB310" s="69">
        <f>M310</f>
        <v/>
      </c>
      <c r="AC310" s="69">
        <f>S310*G310</f>
        <v/>
      </c>
      <c r="AD310" s="69">
        <f>T310*H310</f>
        <v/>
      </c>
      <c r="AE310" s="69">
        <f>U310*I310</f>
        <v/>
      </c>
      <c r="AF310" s="69">
        <f>N310</f>
        <v/>
      </c>
      <c r="AG310" s="69">
        <f>V310*G310</f>
        <v/>
      </c>
      <c r="AH310" s="69">
        <f>W310*H310</f>
        <v/>
      </c>
      <c r="AI310" s="69">
        <f>X310*I310</f>
        <v/>
      </c>
      <c r="AJ310" s="69">
        <f>O310</f>
        <v/>
      </c>
      <c r="AK310" s="70" t="n">
        <v>0.400000006</v>
      </c>
      <c r="AL310" s="70" t="n">
        <v>0</v>
      </c>
      <c r="AM310" s="70" t="n">
        <v>0</v>
      </c>
      <c r="AN310" s="70" t="n">
        <v>0</v>
      </c>
      <c r="AO310" s="70" t="n">
        <v>0</v>
      </c>
      <c r="AP310" s="70" t="n">
        <v>-1.7484556e-08</v>
      </c>
      <c r="AQ310" s="70" t="n">
        <v>-0.600000024</v>
      </c>
      <c r="AR310" s="70" t="n">
        <v>0.300000012</v>
      </c>
      <c r="AS310" s="70" t="n">
        <v>0</v>
      </c>
      <c r="AT310" s="70" t="n">
        <v>0.400000006</v>
      </c>
      <c r="AU310" s="70" t="n">
        <v>-2.6226834e-08</v>
      </c>
      <c r="AV310" s="70" t="n">
        <v>0</v>
      </c>
      <c r="AW310" s="71">
        <f>MAX(ABS(Y310-AK310),ABS(Z310-AL310),ABS(AA310-AM310),ABS(AB310-AN310),ABS(AC310-AO310),ABS(AD310-AP310),ABS(AE310-AQ310),ABS(AF310-AR310),ABS(AG310-AS310),ABS(AH310-AT310),ABS(AI310-AU310),ABS(AJ310-AV310))</f>
        <v/>
      </c>
    </row>
    <row r="311">
      <c r="A311" s="67" t="inlineStr">
        <is>
          <t>M306</t>
        </is>
      </c>
      <c r="B311" s="52" t="inlineStr">
        <is>
          <t>ENV-182</t>
        </is>
      </c>
      <c r="C311" s="52" t="inlineStr">
        <is>
          <t>Environment</t>
        </is>
      </c>
      <c r="D311" s="52" t="inlineStr">
        <is>
          <t>Fuel drum</t>
        </is>
      </c>
      <c r="E311" s="58" t="inlineStr">
        <is>
          <t>Cylinder</t>
        </is>
      </c>
      <c r="F311" s="52" t="inlineStr">
        <is>
          <t>ENV-180</t>
        </is>
      </c>
      <c r="G311" s="68" t="n">
        <v>0.400000006</v>
      </c>
      <c r="H311" s="68" t="n">
        <v>0.400000006</v>
      </c>
      <c r="I311" s="68" t="n">
        <v>0.600000024</v>
      </c>
      <c r="J311" s="68" t="n">
        <v>90</v>
      </c>
      <c r="K311" s="68" t="n">
        <v>0</v>
      </c>
      <c r="L311" s="68" t="n">
        <v>0</v>
      </c>
      <c r="M311" s="68" t="n">
        <v>0.449999988</v>
      </c>
      <c r="N311" s="68" t="n">
        <v>0.300000012</v>
      </c>
      <c r="O311" s="68" t="n">
        <v>0.100000001</v>
      </c>
      <c r="P311" s="69">
        <f>COS(RADIANS(K311))*COS(RADIANS(L311))+SIN(RADIANS(K311))*SIN(RADIANS(J311))*SIN(RADIANS(L311))</f>
        <v/>
      </c>
      <c r="Q311" s="69">
        <f>-COS(RADIANS(K311))*SIN(RADIANS(L311))+SIN(RADIANS(K311))*SIN(RADIANS(J311))*COS(RADIANS(L311))</f>
        <v/>
      </c>
      <c r="R311" s="69">
        <f>SIN(RADIANS(K311))*COS(RADIANS(J311))</f>
        <v/>
      </c>
      <c r="S311" s="69">
        <f>COS(RADIANS(J311))*SIN(RADIANS(L311))</f>
        <v/>
      </c>
      <c r="T311" s="69">
        <f>COS(RADIANS(J311))*COS(RADIANS(L311))</f>
        <v/>
      </c>
      <c r="U311" s="69">
        <f>-SIN(RADIANS(J311))</f>
        <v/>
      </c>
      <c r="V311" s="69">
        <f>-SIN(RADIANS(K311))*COS(RADIANS(L311))+COS(RADIANS(K311))*SIN(RADIANS(J311))*SIN(RADIANS(L311))</f>
        <v/>
      </c>
      <c r="W311" s="69">
        <f>SIN(RADIANS(K311))*SIN(RADIANS(L311))+COS(RADIANS(K311))*SIN(RADIANS(J311))*COS(RADIANS(L311))</f>
        <v/>
      </c>
      <c r="X311" s="69">
        <f>COS(RADIANS(K311))*COS(RADIANS(J311))</f>
        <v/>
      </c>
      <c r="Y311" s="69">
        <f>P311*G311</f>
        <v/>
      </c>
      <c r="Z311" s="69">
        <f>Q311*H311</f>
        <v/>
      </c>
      <c r="AA311" s="69">
        <f>R311*I311</f>
        <v/>
      </c>
      <c r="AB311" s="69">
        <f>M311</f>
        <v/>
      </c>
      <c r="AC311" s="69">
        <f>S311*G311</f>
        <v/>
      </c>
      <c r="AD311" s="69">
        <f>T311*H311</f>
        <v/>
      </c>
      <c r="AE311" s="69">
        <f>U311*I311</f>
        <v/>
      </c>
      <c r="AF311" s="69">
        <f>N311</f>
        <v/>
      </c>
      <c r="AG311" s="69">
        <f>V311*G311</f>
        <v/>
      </c>
      <c r="AH311" s="69">
        <f>W311*H311</f>
        <v/>
      </c>
      <c r="AI311" s="69">
        <f>X311*I311</f>
        <v/>
      </c>
      <c r="AJ311" s="69">
        <f>O311</f>
        <v/>
      </c>
      <c r="AK311" s="70" t="n">
        <v>0.400000006</v>
      </c>
      <c r="AL311" s="70" t="n">
        <v>0</v>
      </c>
      <c r="AM311" s="70" t="n">
        <v>0</v>
      </c>
      <c r="AN311" s="70" t="n">
        <v>0.449999988</v>
      </c>
      <c r="AO311" s="70" t="n">
        <v>0</v>
      </c>
      <c r="AP311" s="70" t="n">
        <v>-1.7484556e-08</v>
      </c>
      <c r="AQ311" s="70" t="n">
        <v>-0.600000024</v>
      </c>
      <c r="AR311" s="70" t="n">
        <v>0.300000012</v>
      </c>
      <c r="AS311" s="70" t="n">
        <v>0</v>
      </c>
      <c r="AT311" s="70" t="n">
        <v>0.400000006</v>
      </c>
      <c r="AU311" s="70" t="n">
        <v>-2.6226834e-08</v>
      </c>
      <c r="AV311" s="70" t="n">
        <v>0.100000001</v>
      </c>
      <c r="AW311" s="71">
        <f>MAX(ABS(Y311-AK311),ABS(Z311-AL311),ABS(AA311-AM311),ABS(AB311-AN311),ABS(AC311-AO311),ABS(AD311-AP311),ABS(AE311-AQ311),ABS(AF311-AR311),ABS(AG311-AS311),ABS(AH311-AT311),ABS(AI311-AU311),ABS(AJ311-AV311))</f>
        <v/>
      </c>
    </row>
    <row r="312">
      <c r="A312" s="67" t="inlineStr">
        <is>
          <t>M307</t>
        </is>
      </c>
      <c r="B312" s="52" t="inlineStr">
        <is>
          <t>ENV-183</t>
        </is>
      </c>
      <c r="C312" s="52" t="inlineStr">
        <is>
          <t>Environment</t>
        </is>
      </c>
      <c r="D312" s="52" t="inlineStr">
        <is>
          <t>Fuel drum</t>
        </is>
      </c>
      <c r="E312" s="58" t="inlineStr">
        <is>
          <t>Cylinder</t>
        </is>
      </c>
      <c r="F312" s="52" t="inlineStr">
        <is>
          <t>ENV-180</t>
        </is>
      </c>
      <c r="G312" s="68" t="n">
        <v>0.400000006</v>
      </c>
      <c r="H312" s="68" t="n">
        <v>0.400000006</v>
      </c>
      <c r="I312" s="68" t="n">
        <v>0.600000024</v>
      </c>
      <c r="J312" s="68" t="n">
        <v>90</v>
      </c>
      <c r="K312" s="68" t="n">
        <v>0</v>
      </c>
      <c r="L312" s="68" t="n">
        <v>0</v>
      </c>
      <c r="M312" s="68" t="n">
        <v>0.200000003</v>
      </c>
      <c r="N312" s="68" t="n">
        <v>0.300000012</v>
      </c>
      <c r="O312" s="68" t="n">
        <v>-0.419999987</v>
      </c>
      <c r="P312" s="69">
        <f>COS(RADIANS(K312))*COS(RADIANS(L312))+SIN(RADIANS(K312))*SIN(RADIANS(J312))*SIN(RADIANS(L312))</f>
        <v/>
      </c>
      <c r="Q312" s="69">
        <f>-COS(RADIANS(K312))*SIN(RADIANS(L312))+SIN(RADIANS(K312))*SIN(RADIANS(J312))*COS(RADIANS(L312))</f>
        <v/>
      </c>
      <c r="R312" s="69">
        <f>SIN(RADIANS(K312))*COS(RADIANS(J312))</f>
        <v/>
      </c>
      <c r="S312" s="69">
        <f>COS(RADIANS(J312))*SIN(RADIANS(L312))</f>
        <v/>
      </c>
      <c r="T312" s="69">
        <f>COS(RADIANS(J312))*COS(RADIANS(L312))</f>
        <v/>
      </c>
      <c r="U312" s="69">
        <f>-SIN(RADIANS(J312))</f>
        <v/>
      </c>
      <c r="V312" s="69">
        <f>-SIN(RADIANS(K312))*COS(RADIANS(L312))+COS(RADIANS(K312))*SIN(RADIANS(J312))*SIN(RADIANS(L312))</f>
        <v/>
      </c>
      <c r="W312" s="69">
        <f>SIN(RADIANS(K312))*SIN(RADIANS(L312))+COS(RADIANS(K312))*SIN(RADIANS(J312))*COS(RADIANS(L312))</f>
        <v/>
      </c>
      <c r="X312" s="69">
        <f>COS(RADIANS(K312))*COS(RADIANS(J312))</f>
        <v/>
      </c>
      <c r="Y312" s="69">
        <f>P312*G312</f>
        <v/>
      </c>
      <c r="Z312" s="69">
        <f>Q312*H312</f>
        <v/>
      </c>
      <c r="AA312" s="69">
        <f>R312*I312</f>
        <v/>
      </c>
      <c r="AB312" s="69">
        <f>M312</f>
        <v/>
      </c>
      <c r="AC312" s="69">
        <f>S312*G312</f>
        <v/>
      </c>
      <c r="AD312" s="69">
        <f>T312*H312</f>
        <v/>
      </c>
      <c r="AE312" s="69">
        <f>U312*I312</f>
        <v/>
      </c>
      <c r="AF312" s="69">
        <f>N312</f>
        <v/>
      </c>
      <c r="AG312" s="69">
        <f>V312*G312</f>
        <v/>
      </c>
      <c r="AH312" s="69">
        <f>W312*H312</f>
        <v/>
      </c>
      <c r="AI312" s="69">
        <f>X312*I312</f>
        <v/>
      </c>
      <c r="AJ312" s="69">
        <f>O312</f>
        <v/>
      </c>
      <c r="AK312" s="70" t="n">
        <v>0.400000006</v>
      </c>
      <c r="AL312" s="70" t="n">
        <v>0</v>
      </c>
      <c r="AM312" s="70" t="n">
        <v>0</v>
      </c>
      <c r="AN312" s="70" t="n">
        <v>0.200000003</v>
      </c>
      <c r="AO312" s="70" t="n">
        <v>0</v>
      </c>
      <c r="AP312" s="70" t="n">
        <v>-1.7484556e-08</v>
      </c>
      <c r="AQ312" s="70" t="n">
        <v>-0.600000024</v>
      </c>
      <c r="AR312" s="70" t="n">
        <v>0.300000012</v>
      </c>
      <c r="AS312" s="70" t="n">
        <v>0</v>
      </c>
      <c r="AT312" s="70" t="n">
        <v>0.400000006</v>
      </c>
      <c r="AU312" s="70" t="n">
        <v>-2.6226834e-08</v>
      </c>
      <c r="AV312" s="70" t="n">
        <v>-0.419999987</v>
      </c>
      <c r="AW312" s="71">
        <f>MAX(ABS(Y312-AK312),ABS(Z312-AL312),ABS(AA312-AM312),ABS(AB312-AN312),ABS(AC312-AO312),ABS(AD312-AP312),ABS(AE312-AQ312),ABS(AF312-AR312),ABS(AG312-AS312),ABS(AH312-AT312),ABS(AI312-AU312),ABS(AJ312-AV312))</f>
        <v/>
      </c>
    </row>
    <row r="313">
      <c r="A313" s="67" t="inlineStr">
        <is>
          <t>M308</t>
        </is>
      </c>
      <c r="B313" s="52" t="inlineStr">
        <is>
          <t>ENV-184</t>
        </is>
      </c>
      <c r="C313" s="52" t="inlineStr">
        <is>
          <t>Environment</t>
        </is>
      </c>
      <c r="D313" s="52" t="inlineStr">
        <is>
          <t>Fuel drum</t>
        </is>
      </c>
      <c r="E313" s="58" t="inlineStr">
        <is>
          <t>Cylinder</t>
        </is>
      </c>
      <c r="F313" s="52" t="inlineStr">
        <is>
          <t>ENV-180</t>
        </is>
      </c>
      <c r="G313" s="68" t="n">
        <v>0.400000006</v>
      </c>
      <c r="H313" s="68" t="n">
        <v>0.400000006</v>
      </c>
      <c r="I313" s="68" t="n">
        <v>0.600000024</v>
      </c>
      <c r="J313" s="68" t="n">
        <v>0</v>
      </c>
      <c r="K313" s="68" t="n">
        <v>30</v>
      </c>
      <c r="L313" s="68" t="n">
        <v>0</v>
      </c>
      <c r="M313" s="68" t="n">
        <v>-0.600000024</v>
      </c>
      <c r="N313" s="68" t="n">
        <v>0.200000003</v>
      </c>
      <c r="O313" s="68" t="n">
        <v>-0.200000003</v>
      </c>
      <c r="P313" s="69">
        <f>COS(RADIANS(K313))*COS(RADIANS(L313))+SIN(RADIANS(K313))*SIN(RADIANS(J313))*SIN(RADIANS(L313))</f>
        <v/>
      </c>
      <c r="Q313" s="69">
        <f>-COS(RADIANS(K313))*SIN(RADIANS(L313))+SIN(RADIANS(K313))*SIN(RADIANS(J313))*COS(RADIANS(L313))</f>
        <v/>
      </c>
      <c r="R313" s="69">
        <f>SIN(RADIANS(K313))*COS(RADIANS(J313))</f>
        <v/>
      </c>
      <c r="S313" s="69">
        <f>COS(RADIANS(J313))*SIN(RADIANS(L313))</f>
        <v/>
      </c>
      <c r="T313" s="69">
        <f>COS(RADIANS(J313))*COS(RADIANS(L313))</f>
        <v/>
      </c>
      <c r="U313" s="69">
        <f>-SIN(RADIANS(J313))</f>
        <v/>
      </c>
      <c r="V313" s="69">
        <f>-SIN(RADIANS(K313))*COS(RADIANS(L313))+COS(RADIANS(K313))*SIN(RADIANS(J313))*SIN(RADIANS(L313))</f>
        <v/>
      </c>
      <c r="W313" s="69">
        <f>SIN(RADIANS(K313))*SIN(RADIANS(L313))+COS(RADIANS(K313))*SIN(RADIANS(J313))*COS(RADIANS(L313))</f>
        <v/>
      </c>
      <c r="X313" s="69">
        <f>COS(RADIANS(K313))*COS(RADIANS(J313))</f>
        <v/>
      </c>
      <c r="Y313" s="69">
        <f>P313*G313</f>
        <v/>
      </c>
      <c r="Z313" s="69">
        <f>Q313*H313</f>
        <v/>
      </c>
      <c r="AA313" s="69">
        <f>R313*I313</f>
        <v/>
      </c>
      <c r="AB313" s="69">
        <f>M313</f>
        <v/>
      </c>
      <c r="AC313" s="69">
        <f>S313*G313</f>
        <v/>
      </c>
      <c r="AD313" s="69">
        <f>T313*H313</f>
        <v/>
      </c>
      <c r="AE313" s="69">
        <f>U313*I313</f>
        <v/>
      </c>
      <c r="AF313" s="69">
        <f>N313</f>
        <v/>
      </c>
      <c r="AG313" s="69">
        <f>V313*G313</f>
        <v/>
      </c>
      <c r="AH313" s="69">
        <f>W313*H313</f>
        <v/>
      </c>
      <c r="AI313" s="69">
        <f>X313*I313</f>
        <v/>
      </c>
      <c r="AJ313" s="69">
        <f>O313</f>
        <v/>
      </c>
      <c r="AK313" s="70" t="n">
        <v>0.346410155</v>
      </c>
      <c r="AL313" s="70" t="n">
        <v>0</v>
      </c>
      <c r="AM313" s="70" t="n">
        <v>0.300000012</v>
      </c>
      <c r="AN313" s="70" t="n">
        <v>-0.600000024</v>
      </c>
      <c r="AO313" s="70" t="n">
        <v>0</v>
      </c>
      <c r="AP313" s="70" t="n">
        <v>0.400000006</v>
      </c>
      <c r="AQ313" s="70" t="n">
        <v>0</v>
      </c>
      <c r="AR313" s="70" t="n">
        <v>0.200000003</v>
      </c>
      <c r="AS313" s="70" t="n">
        <v>-0.200000003</v>
      </c>
      <c r="AT313" s="70" t="n">
        <v>0</v>
      </c>
      <c r="AU313" s="70" t="n">
        <v>0.519615233</v>
      </c>
      <c r="AV313" s="70" t="n">
        <v>-0.200000003</v>
      </c>
      <c r="AW313" s="71">
        <f>MAX(ABS(Y313-AK313),ABS(Z313-AL313),ABS(AA313-AM313),ABS(AB313-AN313),ABS(AC313-AO313),ABS(AD313-AP313),ABS(AE313-AQ313),ABS(AF313-AR313),ABS(AG313-AS313),ABS(AH313-AT313),ABS(AI313-AU313),ABS(AJ313-AV313))</f>
        <v/>
      </c>
    </row>
    <row r="314">
      <c r="A314" s="67" t="inlineStr">
        <is>
          <t>M309</t>
        </is>
      </c>
      <c r="B314" s="52" t="inlineStr">
        <is>
          <t>ENV-185</t>
        </is>
      </c>
      <c r="C314" s="52" t="inlineStr">
        <is>
          <t>Environment</t>
        </is>
      </c>
      <c r="D314" s="52" t="inlineStr">
        <is>
          <t>Radio mast</t>
        </is>
      </c>
      <c r="E314" s="53" t="inlineStr">
        <is>
          <t>Group</t>
        </is>
      </c>
      <c r="F314" s="52" t="inlineStr">
        <is>
          <t>ENV-00</t>
        </is>
      </c>
      <c r="G314" s="68" t="n">
        <v>1</v>
      </c>
      <c r="H314" s="68" t="n">
        <v>1</v>
      </c>
      <c r="I314" s="68" t="n">
        <v>1</v>
      </c>
      <c r="J314" s="68" t="n">
        <v>0</v>
      </c>
      <c r="K314" s="68" t="n">
        <v>0</v>
      </c>
      <c r="L314" s="68" t="n">
        <v>0</v>
      </c>
      <c r="M314" s="68" t="n">
        <v>-13</v>
      </c>
      <c r="N314" s="68" t="n">
        <v>3.67454668e-05</v>
      </c>
      <c r="O314" s="68" t="n">
        <v>6</v>
      </c>
      <c r="P314" s="69">
        <f>COS(RADIANS(K314))*COS(RADIANS(L314))+SIN(RADIANS(K314))*SIN(RADIANS(J314))*SIN(RADIANS(L314))</f>
        <v/>
      </c>
      <c r="Q314" s="69">
        <f>-COS(RADIANS(K314))*SIN(RADIANS(L314))+SIN(RADIANS(K314))*SIN(RADIANS(J314))*COS(RADIANS(L314))</f>
        <v/>
      </c>
      <c r="R314" s="69">
        <f>SIN(RADIANS(K314))*COS(RADIANS(J314))</f>
        <v/>
      </c>
      <c r="S314" s="69">
        <f>COS(RADIANS(J314))*SIN(RADIANS(L314))</f>
        <v/>
      </c>
      <c r="T314" s="69">
        <f>COS(RADIANS(J314))*COS(RADIANS(L314))</f>
        <v/>
      </c>
      <c r="U314" s="69">
        <f>-SIN(RADIANS(J314))</f>
        <v/>
      </c>
      <c r="V314" s="69">
        <f>-SIN(RADIANS(K314))*COS(RADIANS(L314))+COS(RADIANS(K314))*SIN(RADIANS(J314))*SIN(RADIANS(L314))</f>
        <v/>
      </c>
      <c r="W314" s="69">
        <f>SIN(RADIANS(K314))*SIN(RADIANS(L314))+COS(RADIANS(K314))*SIN(RADIANS(J314))*COS(RADIANS(L314))</f>
        <v/>
      </c>
      <c r="X314" s="69">
        <f>COS(RADIANS(K314))*COS(RADIANS(J314))</f>
        <v/>
      </c>
      <c r="Y314" s="69">
        <f>P314*G314</f>
        <v/>
      </c>
      <c r="Z314" s="69">
        <f>Q314*H314</f>
        <v/>
      </c>
      <c r="AA314" s="69">
        <f>R314*I314</f>
        <v/>
      </c>
      <c r="AB314" s="69">
        <f>M314</f>
        <v/>
      </c>
      <c r="AC314" s="69">
        <f>S314*G314</f>
        <v/>
      </c>
      <c r="AD314" s="69">
        <f>T314*H314</f>
        <v/>
      </c>
      <c r="AE314" s="69">
        <f>U314*I314</f>
        <v/>
      </c>
      <c r="AF314" s="69">
        <f>N314</f>
        <v/>
      </c>
      <c r="AG314" s="69">
        <f>V314*G314</f>
        <v/>
      </c>
      <c r="AH314" s="69">
        <f>W314*H314</f>
        <v/>
      </c>
      <c r="AI314" s="69">
        <f>X314*I314</f>
        <v/>
      </c>
      <c r="AJ314" s="69">
        <f>O314</f>
        <v/>
      </c>
      <c r="AK314" s="70" t="n">
        <v>1</v>
      </c>
      <c r="AL314" s="70" t="n">
        <v>0</v>
      </c>
      <c r="AM314" s="70" t="n">
        <v>0</v>
      </c>
      <c r="AN314" s="70" t="n">
        <v>-13</v>
      </c>
      <c r="AO314" s="70" t="n">
        <v>0</v>
      </c>
      <c r="AP314" s="70" t="n">
        <v>1</v>
      </c>
      <c r="AQ314" s="70" t="n">
        <v>0</v>
      </c>
      <c r="AR314" s="70" t="n">
        <v>3.67454668e-05</v>
      </c>
      <c r="AS314" s="70" t="n">
        <v>0</v>
      </c>
      <c r="AT314" s="70" t="n">
        <v>0</v>
      </c>
      <c r="AU314" s="70" t="n">
        <v>1</v>
      </c>
      <c r="AV314" s="70" t="n">
        <v>6</v>
      </c>
      <c r="AW314" s="71">
        <f>MAX(ABS(Y314-AK314),ABS(Z314-AL314),ABS(AA314-AM314),ABS(AB314-AN314),ABS(AC314-AO314),ABS(AD314-AP314),ABS(AE314-AQ314),ABS(AF314-AR314),ABS(AG314-AS314),ABS(AH314-AT314),ABS(AI314-AU314),ABS(AJ314-AV314))</f>
        <v/>
      </c>
    </row>
    <row r="315">
      <c r="A315" s="67" t="inlineStr">
        <is>
          <t>M310</t>
        </is>
      </c>
      <c r="B315" s="52" t="inlineStr">
        <is>
          <t>ENV-186</t>
        </is>
      </c>
      <c r="C315" s="52" t="inlineStr">
        <is>
          <t>Environment</t>
        </is>
      </c>
      <c r="D315" s="52" t="inlineStr">
        <is>
          <t>Mast footing</t>
        </is>
      </c>
      <c r="E315" s="63" t="inlineStr">
        <is>
          <t>Cube</t>
        </is>
      </c>
      <c r="F315" s="52" t="inlineStr">
        <is>
          <t>ENV-185</t>
        </is>
      </c>
      <c r="G315" s="68" t="n">
        <v>1.29999995</v>
      </c>
      <c r="H315" s="68" t="n">
        <v>0.200000003</v>
      </c>
      <c r="I315" s="68" t="n">
        <v>1.29999995</v>
      </c>
      <c r="J315" s="68" t="n">
        <v>0</v>
      </c>
      <c r="K315" s="68" t="n">
        <v>0</v>
      </c>
      <c r="L315" s="68" t="n">
        <v>0</v>
      </c>
      <c r="M315" s="68" t="n">
        <v>0</v>
      </c>
      <c r="N315" s="68" t="n">
        <v>0.0199999996</v>
      </c>
      <c r="O315" s="68" t="n">
        <v>0</v>
      </c>
      <c r="P315" s="69">
        <f>COS(RADIANS(K315))*COS(RADIANS(L315))+SIN(RADIANS(K315))*SIN(RADIANS(J315))*SIN(RADIANS(L315))</f>
        <v/>
      </c>
      <c r="Q315" s="69">
        <f>-COS(RADIANS(K315))*SIN(RADIANS(L315))+SIN(RADIANS(K315))*SIN(RADIANS(J315))*COS(RADIANS(L315))</f>
        <v/>
      </c>
      <c r="R315" s="69">
        <f>SIN(RADIANS(K315))*COS(RADIANS(J315))</f>
        <v/>
      </c>
      <c r="S315" s="69">
        <f>COS(RADIANS(J315))*SIN(RADIANS(L315))</f>
        <v/>
      </c>
      <c r="T315" s="69">
        <f>COS(RADIANS(J315))*COS(RADIANS(L315))</f>
        <v/>
      </c>
      <c r="U315" s="69">
        <f>-SIN(RADIANS(J315))</f>
        <v/>
      </c>
      <c r="V315" s="69">
        <f>-SIN(RADIANS(K315))*COS(RADIANS(L315))+COS(RADIANS(K315))*SIN(RADIANS(J315))*SIN(RADIANS(L315))</f>
        <v/>
      </c>
      <c r="W315" s="69">
        <f>SIN(RADIANS(K315))*SIN(RADIANS(L315))+COS(RADIANS(K315))*SIN(RADIANS(J315))*COS(RADIANS(L315))</f>
        <v/>
      </c>
      <c r="X315" s="69">
        <f>COS(RADIANS(K315))*COS(RADIANS(J315))</f>
        <v/>
      </c>
      <c r="Y315" s="69">
        <f>P315*G315</f>
        <v/>
      </c>
      <c r="Z315" s="69">
        <f>Q315*H315</f>
        <v/>
      </c>
      <c r="AA315" s="69">
        <f>R315*I315</f>
        <v/>
      </c>
      <c r="AB315" s="69">
        <f>M315</f>
        <v/>
      </c>
      <c r="AC315" s="69">
        <f>S315*G315</f>
        <v/>
      </c>
      <c r="AD315" s="69">
        <f>T315*H315</f>
        <v/>
      </c>
      <c r="AE315" s="69">
        <f>U315*I315</f>
        <v/>
      </c>
      <c r="AF315" s="69">
        <f>N315</f>
        <v/>
      </c>
      <c r="AG315" s="69">
        <f>V315*G315</f>
        <v/>
      </c>
      <c r="AH315" s="69">
        <f>W315*H315</f>
        <v/>
      </c>
      <c r="AI315" s="69">
        <f>X315*I315</f>
        <v/>
      </c>
      <c r="AJ315" s="69">
        <f>O315</f>
        <v/>
      </c>
      <c r="AK315" s="70" t="n">
        <v>1.29999995</v>
      </c>
      <c r="AL315" s="70" t="n">
        <v>0</v>
      </c>
      <c r="AM315" s="70" t="n">
        <v>0</v>
      </c>
      <c r="AN315" s="70" t="n">
        <v>0</v>
      </c>
      <c r="AO315" s="70" t="n">
        <v>0</v>
      </c>
      <c r="AP315" s="70" t="n">
        <v>0.200000003</v>
      </c>
      <c r="AQ315" s="70" t="n">
        <v>0</v>
      </c>
      <c r="AR315" s="70" t="n">
        <v>0.0199999996</v>
      </c>
      <c r="AS315" s="70" t="n">
        <v>0</v>
      </c>
      <c r="AT315" s="70" t="n">
        <v>0</v>
      </c>
      <c r="AU315" s="70" t="n">
        <v>1.29999995</v>
      </c>
      <c r="AV315" s="70" t="n">
        <v>0</v>
      </c>
      <c r="AW315" s="71">
        <f>MAX(ABS(Y315-AK315),ABS(Z315-AL315),ABS(AA315-AM315),ABS(AB315-AN315),ABS(AC315-AO315),ABS(AD315-AP315),ABS(AE315-AQ315),ABS(AF315-AR315),ABS(AG315-AS315),ABS(AH315-AT315),ABS(AI315-AU315),ABS(AJ315-AV315))</f>
        <v/>
      </c>
    </row>
    <row r="316">
      <c r="A316" s="67" t="inlineStr">
        <is>
          <t>M311</t>
        </is>
      </c>
      <c r="B316" s="52" t="inlineStr">
        <is>
          <t>ENV-187</t>
        </is>
      </c>
      <c r="C316" s="52" t="inlineStr">
        <is>
          <t>Environment</t>
        </is>
      </c>
      <c r="D316" s="52" t="inlineStr">
        <is>
          <t>Equipment shelter</t>
        </is>
      </c>
      <c r="E316" s="63" t="inlineStr">
        <is>
          <t>Cube</t>
        </is>
      </c>
      <c r="F316" s="52" t="inlineStr">
        <is>
          <t>ENV-185</t>
        </is>
      </c>
      <c r="G316" s="68" t="n">
        <v>1.10000002</v>
      </c>
      <c r="H316" s="68" t="n">
        <v>1</v>
      </c>
      <c r="I316" s="68" t="n">
        <v>0.899999976</v>
      </c>
      <c r="J316" s="68" t="n">
        <v>0</v>
      </c>
      <c r="K316" s="68" t="n">
        <v>0</v>
      </c>
      <c r="L316" s="68" t="n">
        <v>0</v>
      </c>
      <c r="M316" s="68" t="n">
        <v>1.5</v>
      </c>
      <c r="N316" s="68" t="n">
        <v>0.449999988</v>
      </c>
      <c r="O316" s="68" t="n">
        <v>0.200000003</v>
      </c>
      <c r="P316" s="69">
        <f>COS(RADIANS(K316))*COS(RADIANS(L316))+SIN(RADIANS(K316))*SIN(RADIANS(J316))*SIN(RADIANS(L316))</f>
        <v/>
      </c>
      <c r="Q316" s="69">
        <f>-COS(RADIANS(K316))*SIN(RADIANS(L316))+SIN(RADIANS(K316))*SIN(RADIANS(J316))*COS(RADIANS(L316))</f>
        <v/>
      </c>
      <c r="R316" s="69">
        <f>SIN(RADIANS(K316))*COS(RADIANS(J316))</f>
        <v/>
      </c>
      <c r="S316" s="69">
        <f>COS(RADIANS(J316))*SIN(RADIANS(L316))</f>
        <v/>
      </c>
      <c r="T316" s="69">
        <f>COS(RADIANS(J316))*COS(RADIANS(L316))</f>
        <v/>
      </c>
      <c r="U316" s="69">
        <f>-SIN(RADIANS(J316))</f>
        <v/>
      </c>
      <c r="V316" s="69">
        <f>-SIN(RADIANS(K316))*COS(RADIANS(L316))+COS(RADIANS(K316))*SIN(RADIANS(J316))*SIN(RADIANS(L316))</f>
        <v/>
      </c>
      <c r="W316" s="69">
        <f>SIN(RADIANS(K316))*SIN(RADIANS(L316))+COS(RADIANS(K316))*SIN(RADIANS(J316))*COS(RADIANS(L316))</f>
        <v/>
      </c>
      <c r="X316" s="69">
        <f>COS(RADIANS(K316))*COS(RADIANS(J316))</f>
        <v/>
      </c>
      <c r="Y316" s="69">
        <f>P316*G316</f>
        <v/>
      </c>
      <c r="Z316" s="69">
        <f>Q316*H316</f>
        <v/>
      </c>
      <c r="AA316" s="69">
        <f>R316*I316</f>
        <v/>
      </c>
      <c r="AB316" s="69">
        <f>M316</f>
        <v/>
      </c>
      <c r="AC316" s="69">
        <f>S316*G316</f>
        <v/>
      </c>
      <c r="AD316" s="69">
        <f>T316*H316</f>
        <v/>
      </c>
      <c r="AE316" s="69">
        <f>U316*I316</f>
        <v/>
      </c>
      <c r="AF316" s="69">
        <f>N316</f>
        <v/>
      </c>
      <c r="AG316" s="69">
        <f>V316*G316</f>
        <v/>
      </c>
      <c r="AH316" s="69">
        <f>W316*H316</f>
        <v/>
      </c>
      <c r="AI316" s="69">
        <f>X316*I316</f>
        <v/>
      </c>
      <c r="AJ316" s="69">
        <f>O316</f>
        <v/>
      </c>
      <c r="AK316" s="70" t="n">
        <v>1.10000002</v>
      </c>
      <c r="AL316" s="70" t="n">
        <v>0</v>
      </c>
      <c r="AM316" s="70" t="n">
        <v>0</v>
      </c>
      <c r="AN316" s="70" t="n">
        <v>1.5</v>
      </c>
      <c r="AO316" s="70" t="n">
        <v>0</v>
      </c>
      <c r="AP316" s="70" t="n">
        <v>1</v>
      </c>
      <c r="AQ316" s="70" t="n">
        <v>0</v>
      </c>
      <c r="AR316" s="70" t="n">
        <v>0.449999988</v>
      </c>
      <c r="AS316" s="70" t="n">
        <v>0</v>
      </c>
      <c r="AT316" s="70" t="n">
        <v>0</v>
      </c>
      <c r="AU316" s="70" t="n">
        <v>0.899999976</v>
      </c>
      <c r="AV316" s="70" t="n">
        <v>0.200000003</v>
      </c>
      <c r="AW316" s="71">
        <f>MAX(ABS(Y316-AK316),ABS(Z316-AL316),ABS(AA316-AM316),ABS(AB316-AN316),ABS(AC316-AO316),ABS(AD316-AP316),ABS(AE316-AQ316),ABS(AF316-AR316),ABS(AG316-AS316),ABS(AH316-AT316),ABS(AI316-AU316),ABS(AJ316-AV316))</f>
        <v/>
      </c>
    </row>
    <row r="317">
      <c r="A317" s="67" t="inlineStr">
        <is>
          <t>M312</t>
        </is>
      </c>
      <c r="B317" s="52" t="inlineStr">
        <is>
          <t>ENV-188</t>
        </is>
      </c>
      <c r="C317" s="52" t="inlineStr">
        <is>
          <t>Environment</t>
        </is>
      </c>
      <c r="D317" s="52" t="inlineStr">
        <is>
          <t>Mast leg</t>
        </is>
      </c>
      <c r="E317" s="58" t="inlineStr">
        <is>
          <t>Cylinder</t>
        </is>
      </c>
      <c r="F317" s="52" t="inlineStr">
        <is>
          <t>ENV-185</t>
        </is>
      </c>
      <c r="G317" s="68" t="n">
        <v>0.0700000003</v>
      </c>
      <c r="H317" s="68" t="n">
        <v>0.0700000003</v>
      </c>
      <c r="I317" s="68" t="n">
        <v>9.00375462</v>
      </c>
      <c r="J317" s="68" t="n">
        <v>-88.3452377</v>
      </c>
      <c r="K317" s="68" t="n">
        <v>179.999985</v>
      </c>
      <c r="L317" s="68" t="n">
        <v>0</v>
      </c>
      <c r="M317" s="68" t="n">
        <v>-1.18020758e-08</v>
      </c>
      <c r="N317" s="68" t="n">
        <v>4.5</v>
      </c>
      <c r="O317" s="68" t="n">
        <v>0.270000011</v>
      </c>
      <c r="P317" s="69">
        <f>COS(RADIANS(K317))*COS(RADIANS(L317))+SIN(RADIANS(K317))*SIN(RADIANS(J317))*SIN(RADIANS(L317))</f>
        <v/>
      </c>
      <c r="Q317" s="69">
        <f>-COS(RADIANS(K317))*SIN(RADIANS(L317))+SIN(RADIANS(K317))*SIN(RADIANS(J317))*COS(RADIANS(L317))</f>
        <v/>
      </c>
      <c r="R317" s="69">
        <f>SIN(RADIANS(K317))*COS(RADIANS(J317))</f>
        <v/>
      </c>
      <c r="S317" s="69">
        <f>COS(RADIANS(J317))*SIN(RADIANS(L317))</f>
        <v/>
      </c>
      <c r="T317" s="69">
        <f>COS(RADIANS(J317))*COS(RADIANS(L317))</f>
        <v/>
      </c>
      <c r="U317" s="69">
        <f>-SIN(RADIANS(J317))</f>
        <v/>
      </c>
      <c r="V317" s="69">
        <f>-SIN(RADIANS(K317))*COS(RADIANS(L317))+COS(RADIANS(K317))*SIN(RADIANS(J317))*SIN(RADIANS(L317))</f>
        <v/>
      </c>
      <c r="W317" s="69">
        <f>SIN(RADIANS(K317))*SIN(RADIANS(L317))+COS(RADIANS(K317))*SIN(RADIANS(J317))*COS(RADIANS(L317))</f>
        <v/>
      </c>
      <c r="X317" s="69">
        <f>COS(RADIANS(K317))*COS(RADIANS(J317))</f>
        <v/>
      </c>
      <c r="Y317" s="69">
        <f>P317*G317</f>
        <v/>
      </c>
      <c r="Z317" s="69">
        <f>Q317*H317</f>
        <v/>
      </c>
      <c r="AA317" s="69">
        <f>R317*I317</f>
        <v/>
      </c>
      <c r="AB317" s="69">
        <f>M317</f>
        <v/>
      </c>
      <c r="AC317" s="69">
        <f>S317*G317</f>
        <v/>
      </c>
      <c r="AD317" s="69">
        <f>T317*H317</f>
        <v/>
      </c>
      <c r="AE317" s="69">
        <f>U317*I317</f>
        <v/>
      </c>
      <c r="AF317" s="69">
        <f>N317</f>
        <v/>
      </c>
      <c r="AG317" s="69">
        <f>V317*G317</f>
        <v/>
      </c>
      <c r="AH317" s="69">
        <f>W317*H317</f>
        <v/>
      </c>
      <c r="AI317" s="69">
        <f>X317*I317</f>
        <v/>
      </c>
      <c r="AJ317" s="69">
        <f>O317</f>
        <v/>
      </c>
      <c r="AK317" s="70" t="n">
        <v>-0.0700000003</v>
      </c>
      <c r="AL317" s="70" t="n">
        <v>-1.05652989e-08</v>
      </c>
      <c r="AM317" s="70" t="n">
        <v>3.92589818e-08</v>
      </c>
      <c r="AN317" s="70" t="n">
        <v>-1.18020758e-08</v>
      </c>
      <c r="AO317" s="70" t="n">
        <v>0</v>
      </c>
      <c r="AP317" s="70" t="n">
        <v>0.00202138256</v>
      </c>
      <c r="AQ317" s="70" t="n">
        <v>9</v>
      </c>
      <c r="AR317" s="70" t="n">
        <v>4.5</v>
      </c>
      <c r="AS317" s="70" t="n">
        <v>-1.0569706e-08</v>
      </c>
      <c r="AT317" s="70" t="n">
        <v>0.0699708089</v>
      </c>
      <c r="AU317" s="70" t="n">
        <v>-0.260000467</v>
      </c>
      <c r="AV317" s="70" t="n">
        <v>0.270000011</v>
      </c>
      <c r="AW317" s="71">
        <f>MAX(ABS(Y317-AK317),ABS(Z317-AL317),ABS(AA317-AM317),ABS(AB317-AN317),ABS(AC317-AO317),ABS(AD317-AP317),ABS(AE317-AQ317),ABS(AF317-AR317),ABS(AG317-AS317),ABS(AH317-AT317),ABS(AI317-AU317),ABS(AJ317-AV317))</f>
        <v/>
      </c>
    </row>
    <row r="318">
      <c r="A318" s="67" t="inlineStr">
        <is>
          <t>M313</t>
        </is>
      </c>
      <c r="B318" s="52" t="inlineStr">
        <is>
          <t>ENV-189</t>
        </is>
      </c>
      <c r="C318" s="52" t="inlineStr">
        <is>
          <t>Environment</t>
        </is>
      </c>
      <c r="D318" s="52" t="inlineStr">
        <is>
          <t>Mast leg</t>
        </is>
      </c>
      <c r="E318" s="58" t="inlineStr">
        <is>
          <t>Cylinder</t>
        </is>
      </c>
      <c r="F318" s="52" t="inlineStr">
        <is>
          <t>ENV-185</t>
        </is>
      </c>
      <c r="G318" s="68" t="n">
        <v>0.0700000003</v>
      </c>
      <c r="H318" s="68" t="n">
        <v>0.0700000003</v>
      </c>
      <c r="I318" s="68" t="n">
        <v>9.00375462</v>
      </c>
      <c r="J318" s="68" t="n">
        <v>-88.3452377</v>
      </c>
      <c r="K318" s="68" t="n">
        <v>59.9999847</v>
      </c>
      <c r="L318" s="68" t="n">
        <v>0</v>
      </c>
      <c r="M318" s="68" t="n">
        <v>-0.233826846</v>
      </c>
      <c r="N318" s="68" t="n">
        <v>4.5</v>
      </c>
      <c r="O318" s="68" t="n">
        <v>-0.13500005</v>
      </c>
      <c r="P318" s="69">
        <f>COS(RADIANS(K318))*COS(RADIANS(L318))+SIN(RADIANS(K318))*SIN(RADIANS(J318))*SIN(RADIANS(L318))</f>
        <v/>
      </c>
      <c r="Q318" s="69">
        <f>-COS(RADIANS(K318))*SIN(RADIANS(L318))+SIN(RADIANS(K318))*SIN(RADIANS(J318))*COS(RADIANS(L318))</f>
        <v/>
      </c>
      <c r="R318" s="69">
        <f>SIN(RADIANS(K318))*COS(RADIANS(J318))</f>
        <v/>
      </c>
      <c r="S318" s="69">
        <f>COS(RADIANS(J318))*SIN(RADIANS(L318))</f>
        <v/>
      </c>
      <c r="T318" s="69">
        <f>COS(RADIANS(J318))*COS(RADIANS(L318))</f>
        <v/>
      </c>
      <c r="U318" s="69">
        <f>-SIN(RADIANS(J318))</f>
        <v/>
      </c>
      <c r="V318" s="69">
        <f>-SIN(RADIANS(K318))*COS(RADIANS(L318))+COS(RADIANS(K318))*SIN(RADIANS(J318))*SIN(RADIANS(L318))</f>
        <v/>
      </c>
      <c r="W318" s="69">
        <f>SIN(RADIANS(K318))*SIN(RADIANS(L318))+COS(RADIANS(K318))*SIN(RADIANS(J318))*COS(RADIANS(L318))</f>
        <v/>
      </c>
      <c r="X318" s="69">
        <f>COS(RADIANS(K318))*COS(RADIANS(J318))</f>
        <v/>
      </c>
      <c r="Y318" s="69">
        <f>P318*G318</f>
        <v/>
      </c>
      <c r="Z318" s="69">
        <f>Q318*H318</f>
        <v/>
      </c>
      <c r="AA318" s="69">
        <f>R318*I318</f>
        <v/>
      </c>
      <c r="AB318" s="69">
        <f>M318</f>
        <v/>
      </c>
      <c r="AC318" s="69">
        <f>S318*G318</f>
        <v/>
      </c>
      <c r="AD318" s="69">
        <f>T318*H318</f>
        <v/>
      </c>
      <c r="AE318" s="69">
        <f>U318*I318</f>
        <v/>
      </c>
      <c r="AF318" s="69">
        <f>N318</f>
        <v/>
      </c>
      <c r="AG318" s="69">
        <f>V318*G318</f>
        <v/>
      </c>
      <c r="AH318" s="69">
        <f>W318*H318</f>
        <v/>
      </c>
      <c r="AI318" s="69">
        <f>X318*I318</f>
        <v/>
      </c>
      <c r="AJ318" s="69">
        <f>O318</f>
        <v/>
      </c>
      <c r="AK318" s="70" t="n">
        <v>0.0350000113</v>
      </c>
      <c r="AL318" s="70" t="n">
        <v>-0.0605964884</v>
      </c>
      <c r="AM318" s="70" t="n">
        <v>0.225167006</v>
      </c>
      <c r="AN318" s="70" t="n">
        <v>-0.233826846</v>
      </c>
      <c r="AO318" s="70" t="n">
        <v>0</v>
      </c>
      <c r="AP318" s="70" t="n">
        <v>0.00202138256</v>
      </c>
      <c r="AQ318" s="70" t="n">
        <v>9</v>
      </c>
      <c r="AR318" s="70" t="n">
        <v>4.5</v>
      </c>
      <c r="AS318" s="70" t="n">
        <v>-0.060621772</v>
      </c>
      <c r="AT318" s="70" t="n">
        <v>-0.0349854156</v>
      </c>
      <c r="AU318" s="70" t="n">
        <v>0.130000293</v>
      </c>
      <c r="AV318" s="70" t="n">
        <v>-0.13500005</v>
      </c>
      <c r="AW318" s="71">
        <f>MAX(ABS(Y318-AK318),ABS(Z318-AL318),ABS(AA318-AM318),ABS(AB318-AN318),ABS(AC318-AO318),ABS(AD318-AP318),ABS(AE318-AQ318),ABS(AF318-AR318),ABS(AG318-AS318),ABS(AH318-AT318),ABS(AI318-AU318),ABS(AJ318-AV318))</f>
        <v/>
      </c>
    </row>
    <row r="319">
      <c r="A319" s="67" t="inlineStr">
        <is>
          <t>M314</t>
        </is>
      </c>
      <c r="B319" s="52" t="inlineStr">
        <is>
          <t>ENV-190</t>
        </is>
      </c>
      <c r="C319" s="52" t="inlineStr">
        <is>
          <t>Environment</t>
        </is>
      </c>
      <c r="D319" s="52" t="inlineStr">
        <is>
          <t>Mast leg</t>
        </is>
      </c>
      <c r="E319" s="58" t="inlineStr">
        <is>
          <t>Cylinder</t>
        </is>
      </c>
      <c r="F319" s="52" t="inlineStr">
        <is>
          <t>ENV-185</t>
        </is>
      </c>
      <c r="G319" s="68" t="n">
        <v>0.0700000003</v>
      </c>
      <c r="H319" s="68" t="n">
        <v>0.0700000003</v>
      </c>
      <c r="I319" s="68" t="n">
        <v>9.00375462</v>
      </c>
      <c r="J319" s="68" t="n">
        <v>-88.3452377</v>
      </c>
      <c r="K319" s="68" t="n">
        <v>-60.0000114</v>
      </c>
      <c r="L319" s="68" t="n">
        <v>0</v>
      </c>
      <c r="M319" s="68" t="n">
        <v>0.23382692</v>
      </c>
      <c r="N319" s="68" t="n">
        <v>4.5</v>
      </c>
      <c r="O319" s="68" t="n">
        <v>-0.134999946</v>
      </c>
      <c r="P319" s="69">
        <f>COS(RADIANS(K319))*COS(RADIANS(L319))+SIN(RADIANS(K319))*SIN(RADIANS(J319))*SIN(RADIANS(L319))</f>
        <v/>
      </c>
      <c r="Q319" s="69">
        <f>-COS(RADIANS(K319))*SIN(RADIANS(L319))+SIN(RADIANS(K319))*SIN(RADIANS(J319))*COS(RADIANS(L319))</f>
        <v/>
      </c>
      <c r="R319" s="69">
        <f>SIN(RADIANS(K319))*COS(RADIANS(J319))</f>
        <v/>
      </c>
      <c r="S319" s="69">
        <f>COS(RADIANS(J319))*SIN(RADIANS(L319))</f>
        <v/>
      </c>
      <c r="T319" s="69">
        <f>COS(RADIANS(J319))*COS(RADIANS(L319))</f>
        <v/>
      </c>
      <c r="U319" s="69">
        <f>-SIN(RADIANS(J319))</f>
        <v/>
      </c>
      <c r="V319" s="69">
        <f>-SIN(RADIANS(K319))*COS(RADIANS(L319))+COS(RADIANS(K319))*SIN(RADIANS(J319))*SIN(RADIANS(L319))</f>
        <v/>
      </c>
      <c r="W319" s="69">
        <f>SIN(RADIANS(K319))*SIN(RADIANS(L319))+COS(RADIANS(K319))*SIN(RADIANS(J319))*COS(RADIANS(L319))</f>
        <v/>
      </c>
      <c r="X319" s="69">
        <f>COS(RADIANS(K319))*COS(RADIANS(J319))</f>
        <v/>
      </c>
      <c r="Y319" s="69">
        <f>P319*G319</f>
        <v/>
      </c>
      <c r="Z319" s="69">
        <f>Q319*H319</f>
        <v/>
      </c>
      <c r="AA319" s="69">
        <f>R319*I319</f>
        <v/>
      </c>
      <c r="AB319" s="69">
        <f>M319</f>
        <v/>
      </c>
      <c r="AC319" s="69">
        <f>S319*G319</f>
        <v/>
      </c>
      <c r="AD319" s="69">
        <f>T319*H319</f>
        <v/>
      </c>
      <c r="AE319" s="69">
        <f>U319*I319</f>
        <v/>
      </c>
      <c r="AF319" s="69">
        <f>N319</f>
        <v/>
      </c>
      <c r="AG319" s="69">
        <f>V319*G319</f>
        <v/>
      </c>
      <c r="AH319" s="69">
        <f>W319*H319</f>
        <v/>
      </c>
      <c r="AI319" s="69">
        <f>X319*I319</f>
        <v/>
      </c>
      <c r="AJ319" s="69">
        <f>O319</f>
        <v/>
      </c>
      <c r="AK319" s="70" t="n">
        <v>0.0349999852</v>
      </c>
      <c r="AL319" s="70" t="n">
        <v>0.060596507</v>
      </c>
      <c r="AM319" s="70" t="n">
        <v>-0.225167051</v>
      </c>
      <c r="AN319" s="70" t="n">
        <v>0.23382692</v>
      </c>
      <c r="AO319" s="70" t="n">
        <v>0</v>
      </c>
      <c r="AP319" s="70" t="n">
        <v>0.00202138256</v>
      </c>
      <c r="AQ319" s="70" t="n">
        <v>9</v>
      </c>
      <c r="AR319" s="70" t="n">
        <v>4.5</v>
      </c>
      <c r="AS319" s="70" t="n">
        <v>0.0606217906</v>
      </c>
      <c r="AT319" s="70" t="n">
        <v>-0.0349853858</v>
      </c>
      <c r="AU319" s="70" t="n">
        <v>0.130000174</v>
      </c>
      <c r="AV319" s="70" t="n">
        <v>-0.134999946</v>
      </c>
      <c r="AW319" s="71">
        <f>MAX(ABS(Y319-AK319),ABS(Z319-AL319),ABS(AA319-AM319),ABS(AB319-AN319),ABS(AC319-AO319),ABS(AD319-AP319),ABS(AE319-AQ319),ABS(AF319-AR319),ABS(AG319-AS319),ABS(AH319-AT319),ABS(AI319-AU319),ABS(AJ319-AV319))</f>
        <v/>
      </c>
    </row>
    <row r="320">
      <c r="A320" s="67" t="inlineStr">
        <is>
          <t>M315</t>
        </is>
      </c>
      <c r="B320" s="52" t="inlineStr">
        <is>
          <t>ENV-191</t>
        </is>
      </c>
      <c r="C320" s="52" t="inlineStr">
        <is>
          <t>Environment</t>
        </is>
      </c>
      <c r="D320" s="52" t="inlineStr">
        <is>
          <t>Mast brace</t>
        </is>
      </c>
      <c r="E320" s="58" t="inlineStr">
        <is>
          <t>Cylinder</t>
        </is>
      </c>
      <c r="F320" s="52" t="inlineStr">
        <is>
          <t>ENV-185</t>
        </is>
      </c>
      <c r="G320" s="68" t="n">
        <v>0.0399999991</v>
      </c>
      <c r="H320" s="68" t="n">
        <v>0.0399999991</v>
      </c>
      <c r="I320" s="68" t="n">
        <v>1.53856158</v>
      </c>
      <c r="J320" s="68" t="n">
        <v>-65.4971771</v>
      </c>
      <c r="K320" s="68" t="n">
        <v>-151.816086</v>
      </c>
      <c r="L320" s="68" t="n">
        <v>0</v>
      </c>
      <c r="M320" s="68" t="n">
        <v>-0.150688425</v>
      </c>
      <c r="N320" s="68" t="n">
        <v>1.10000002</v>
      </c>
      <c r="O320" s="68" t="n">
        <v>0.107222192</v>
      </c>
      <c r="P320" s="69">
        <f>COS(RADIANS(K320))*COS(RADIANS(L320))+SIN(RADIANS(K320))*SIN(RADIANS(J320))*SIN(RADIANS(L320))</f>
        <v/>
      </c>
      <c r="Q320" s="69">
        <f>-COS(RADIANS(K320))*SIN(RADIANS(L320))+SIN(RADIANS(K320))*SIN(RADIANS(J320))*COS(RADIANS(L320))</f>
        <v/>
      </c>
      <c r="R320" s="69">
        <f>SIN(RADIANS(K320))*COS(RADIANS(J320))</f>
        <v/>
      </c>
      <c r="S320" s="69">
        <f>COS(RADIANS(J320))*SIN(RADIANS(L320))</f>
        <v/>
      </c>
      <c r="T320" s="69">
        <f>COS(RADIANS(J320))*COS(RADIANS(L320))</f>
        <v/>
      </c>
      <c r="U320" s="69">
        <f>-SIN(RADIANS(J320))</f>
        <v/>
      </c>
      <c r="V320" s="69">
        <f>-SIN(RADIANS(K320))*COS(RADIANS(L320))+COS(RADIANS(K320))*SIN(RADIANS(J320))*SIN(RADIANS(L320))</f>
        <v/>
      </c>
      <c r="W320" s="69">
        <f>SIN(RADIANS(K320))*SIN(RADIANS(L320))+COS(RADIANS(K320))*SIN(RADIANS(J320))*COS(RADIANS(L320))</f>
        <v/>
      </c>
      <c r="X320" s="69">
        <f>COS(RADIANS(K320))*COS(RADIANS(J320))</f>
        <v/>
      </c>
      <c r="Y320" s="69">
        <f>P320*G320</f>
        <v/>
      </c>
      <c r="Z320" s="69">
        <f>Q320*H320</f>
        <v/>
      </c>
      <c r="AA320" s="69">
        <f>R320*I320</f>
        <v/>
      </c>
      <c r="AB320" s="69">
        <f>M320</f>
        <v/>
      </c>
      <c r="AC320" s="69">
        <f>S320*G320</f>
        <v/>
      </c>
      <c r="AD320" s="69">
        <f>T320*H320</f>
        <v/>
      </c>
      <c r="AE320" s="69">
        <f>U320*I320</f>
        <v/>
      </c>
      <c r="AF320" s="69">
        <f>N320</f>
        <v/>
      </c>
      <c r="AG320" s="69">
        <f>V320*G320</f>
        <v/>
      </c>
      <c r="AH320" s="69">
        <f>W320*H320</f>
        <v/>
      </c>
      <c r="AI320" s="69">
        <f>X320*I320</f>
        <v/>
      </c>
      <c r="AJ320" s="69">
        <f>O320</f>
        <v/>
      </c>
      <c r="AK320" s="70" t="n">
        <v>-0.0352574438</v>
      </c>
      <c r="AL320" s="70" t="n">
        <v>0.017190719</v>
      </c>
      <c r="AM320" s="70" t="n">
        <v>-0.30137673</v>
      </c>
      <c r="AN320" s="70" t="n">
        <v>-0.150688425</v>
      </c>
      <c r="AO320" s="70" t="n">
        <v>0</v>
      </c>
      <c r="AP320" s="70" t="n">
        <v>0.0165895224</v>
      </c>
      <c r="AQ320" s="70" t="n">
        <v>1.39999998</v>
      </c>
      <c r="AR320" s="70" t="n">
        <v>1.10000002</v>
      </c>
      <c r="AS320" s="70" t="n">
        <v>0.0188921299</v>
      </c>
      <c r="AT320" s="70" t="n">
        <v>0.0320821889</v>
      </c>
      <c r="AU320" s="70" t="n">
        <v>-0.562444448</v>
      </c>
      <c r="AV320" s="70" t="n">
        <v>0.107222192</v>
      </c>
      <c r="AW320" s="71">
        <f>MAX(ABS(Y320-AK320),ABS(Z320-AL320),ABS(AA320-AM320),ABS(AB320-AN320),ABS(AC320-AO320),ABS(AD320-AP320),ABS(AE320-AQ320),ABS(AF320-AR320),ABS(AG320-AS320),ABS(AH320-AT320),ABS(AI320-AU320),ABS(AJ320-AV320))</f>
        <v/>
      </c>
    </row>
    <row r="321">
      <c r="A321" s="67" t="inlineStr">
        <is>
          <t>M316</t>
        </is>
      </c>
      <c r="B321" s="52" t="inlineStr">
        <is>
          <t>ENV-192</t>
        </is>
      </c>
      <c r="C321" s="52" t="inlineStr">
        <is>
          <t>Environment</t>
        </is>
      </c>
      <c r="D321" s="52" t="inlineStr">
        <is>
          <t>Mast brace</t>
        </is>
      </c>
      <c r="E321" s="58" t="inlineStr">
        <is>
          <t>Cylinder</t>
        </is>
      </c>
      <c r="F321" s="52" t="inlineStr">
        <is>
          <t>ENV-185</t>
        </is>
      </c>
      <c r="G321" s="68" t="n">
        <v>0.0399999991</v>
      </c>
      <c r="H321" s="68" t="n">
        <v>0.0399999991</v>
      </c>
      <c r="I321" s="68" t="n">
        <v>1.51086831</v>
      </c>
      <c r="J321" s="68" t="n">
        <v>-67.9138107</v>
      </c>
      <c r="K321" s="68" t="n">
        <v>87.9599915</v>
      </c>
      <c r="L321" s="68" t="n">
        <v>0</v>
      </c>
      <c r="M321" s="68" t="n">
        <v>-0.0175129175</v>
      </c>
      <c r="N321" s="68" t="n">
        <v>2.5</v>
      </c>
      <c r="O321" s="68" t="n">
        <v>-0.163888887</v>
      </c>
      <c r="P321" s="69">
        <f>COS(RADIANS(K321))*COS(RADIANS(L321))+SIN(RADIANS(K321))*SIN(RADIANS(J321))*SIN(RADIANS(L321))</f>
        <v/>
      </c>
      <c r="Q321" s="69">
        <f>-COS(RADIANS(K321))*SIN(RADIANS(L321))+SIN(RADIANS(K321))*SIN(RADIANS(J321))*COS(RADIANS(L321))</f>
        <v/>
      </c>
      <c r="R321" s="69">
        <f>SIN(RADIANS(K321))*COS(RADIANS(J321))</f>
        <v/>
      </c>
      <c r="S321" s="69">
        <f>COS(RADIANS(J321))*SIN(RADIANS(L321))</f>
        <v/>
      </c>
      <c r="T321" s="69">
        <f>COS(RADIANS(J321))*COS(RADIANS(L321))</f>
        <v/>
      </c>
      <c r="U321" s="69">
        <f>-SIN(RADIANS(J321))</f>
        <v/>
      </c>
      <c r="V321" s="69">
        <f>-SIN(RADIANS(K321))*COS(RADIANS(L321))+COS(RADIANS(K321))*SIN(RADIANS(J321))*SIN(RADIANS(L321))</f>
        <v/>
      </c>
      <c r="W321" s="69">
        <f>SIN(RADIANS(K321))*SIN(RADIANS(L321))+COS(RADIANS(K321))*SIN(RADIANS(J321))*COS(RADIANS(L321))</f>
        <v/>
      </c>
      <c r="X321" s="69">
        <f>COS(RADIANS(K321))*COS(RADIANS(J321))</f>
        <v/>
      </c>
      <c r="Y321" s="69">
        <f>P321*G321</f>
        <v/>
      </c>
      <c r="Z321" s="69">
        <f>Q321*H321</f>
        <v/>
      </c>
      <c r="AA321" s="69">
        <f>R321*I321</f>
        <v/>
      </c>
      <c r="AB321" s="69">
        <f>M321</f>
        <v/>
      </c>
      <c r="AC321" s="69">
        <f>S321*G321</f>
        <v/>
      </c>
      <c r="AD321" s="69">
        <f>T321*H321</f>
        <v/>
      </c>
      <c r="AE321" s="69">
        <f>U321*I321</f>
        <v/>
      </c>
      <c r="AF321" s="69">
        <f>N321</f>
        <v/>
      </c>
      <c r="AG321" s="69">
        <f>V321*G321</f>
        <v/>
      </c>
      <c r="AH321" s="69">
        <f>W321*H321</f>
        <v/>
      </c>
      <c r="AI321" s="69">
        <f>X321*I321</f>
        <v/>
      </c>
      <c r="AJ321" s="69">
        <f>O321</f>
        <v/>
      </c>
      <c r="AK321" s="70" t="n">
        <v>0.0014238907</v>
      </c>
      <c r="AL321" s="70" t="n">
        <v>-0.0370412804</v>
      </c>
      <c r="AM321" s="70" t="n">
        <v>0.567727745</v>
      </c>
      <c r="AN321" s="70" t="n">
        <v>-0.0175129175</v>
      </c>
      <c r="AO321" s="70" t="n">
        <v>0</v>
      </c>
      <c r="AP321" s="70" t="n">
        <v>0.0150400335</v>
      </c>
      <c r="AQ321" s="70" t="n">
        <v>1.39999974</v>
      </c>
      <c r="AR321" s="70" t="n">
        <v>2.5</v>
      </c>
      <c r="AS321" s="70" t="n">
        <v>-0.0399746485</v>
      </c>
      <c r="AT321" s="70" t="n">
        <v>-0.00131940469</v>
      </c>
      <c r="AU321" s="70" t="n">
        <v>0.0202223733</v>
      </c>
      <c r="AV321" s="70" t="n">
        <v>-0.163888887</v>
      </c>
      <c r="AW321" s="71">
        <f>MAX(ABS(Y321-AK321),ABS(Z321-AL321),ABS(AA321-AM321),ABS(AB321-AN321),ABS(AC321-AO321),ABS(AD321-AP321),ABS(AE321-AQ321),ABS(AF321-AR321),ABS(AG321-AS321),ABS(AH321-AT321),ABS(AI321-AU321),ABS(AJ321-AV321))</f>
        <v/>
      </c>
    </row>
    <row r="322">
      <c r="A322" s="67" t="inlineStr">
        <is>
          <t>M317</t>
        </is>
      </c>
      <c r="B322" s="52" t="inlineStr">
        <is>
          <t>ENV-193</t>
        </is>
      </c>
      <c r="C322" s="52" t="inlineStr">
        <is>
          <t>Environment</t>
        </is>
      </c>
      <c r="D322" s="52" t="inlineStr">
        <is>
          <t>Mast brace</t>
        </is>
      </c>
      <c r="E322" s="58" t="inlineStr">
        <is>
          <t>Cylinder</t>
        </is>
      </c>
      <c r="F322" s="52" t="inlineStr">
        <is>
          <t>ENV-185</t>
        </is>
      </c>
      <c r="G322" s="68" t="n">
        <v>0.0399999991</v>
      </c>
      <c r="H322" s="68" t="n">
        <v>0.0399999991</v>
      </c>
      <c r="I322" s="68" t="n">
        <v>1.4859643</v>
      </c>
      <c r="J322" s="68" t="n">
        <v>-70.41564940000001</v>
      </c>
      <c r="K322" s="68" t="n">
        <v>-32.3268433</v>
      </c>
      <c r="L322" s="68" t="n">
        <v>0</v>
      </c>
      <c r="M322" s="68" t="n">
        <v>0.133175492</v>
      </c>
      <c r="N322" s="68" t="n">
        <v>3.9000001</v>
      </c>
      <c r="O322" s="68" t="n">
        <v>0.0566667095</v>
      </c>
      <c r="P322" s="69">
        <f>COS(RADIANS(K322))*COS(RADIANS(L322))+SIN(RADIANS(K322))*SIN(RADIANS(J322))*SIN(RADIANS(L322))</f>
        <v/>
      </c>
      <c r="Q322" s="69">
        <f>-COS(RADIANS(K322))*SIN(RADIANS(L322))+SIN(RADIANS(K322))*SIN(RADIANS(J322))*COS(RADIANS(L322))</f>
        <v/>
      </c>
      <c r="R322" s="69">
        <f>SIN(RADIANS(K322))*COS(RADIANS(J322))</f>
        <v/>
      </c>
      <c r="S322" s="69">
        <f>COS(RADIANS(J322))*SIN(RADIANS(L322))</f>
        <v/>
      </c>
      <c r="T322" s="69">
        <f>COS(RADIANS(J322))*COS(RADIANS(L322))</f>
        <v/>
      </c>
      <c r="U322" s="69">
        <f>-SIN(RADIANS(J322))</f>
        <v/>
      </c>
      <c r="V322" s="69">
        <f>-SIN(RADIANS(K322))*COS(RADIANS(L322))+COS(RADIANS(K322))*SIN(RADIANS(J322))*SIN(RADIANS(L322))</f>
        <v/>
      </c>
      <c r="W322" s="69">
        <f>SIN(RADIANS(K322))*SIN(RADIANS(L322))+COS(RADIANS(K322))*SIN(RADIANS(J322))*COS(RADIANS(L322))</f>
        <v/>
      </c>
      <c r="X322" s="69">
        <f>COS(RADIANS(K322))*COS(RADIANS(J322))</f>
        <v/>
      </c>
      <c r="Y322" s="69">
        <f>P322*G322</f>
        <v/>
      </c>
      <c r="Z322" s="69">
        <f>Q322*H322</f>
        <v/>
      </c>
      <c r="AA322" s="69">
        <f>R322*I322</f>
        <v/>
      </c>
      <c r="AB322" s="69">
        <f>M322</f>
        <v/>
      </c>
      <c r="AC322" s="69">
        <f>S322*G322</f>
        <v/>
      </c>
      <c r="AD322" s="69">
        <f>T322*H322</f>
        <v/>
      </c>
      <c r="AE322" s="69">
        <f>U322*I322</f>
        <v/>
      </c>
      <c r="AF322" s="69">
        <f>N322</f>
        <v/>
      </c>
      <c r="AG322" s="69">
        <f>V322*G322</f>
        <v/>
      </c>
      <c r="AH322" s="69">
        <f>W322*H322</f>
        <v/>
      </c>
      <c r="AI322" s="69">
        <f>X322*I322</f>
        <v/>
      </c>
      <c r="AJ322" s="69">
        <f>O322</f>
        <v/>
      </c>
      <c r="AK322" s="70" t="n">
        <v>0.0338004529</v>
      </c>
      <c r="AL322" s="70" t="n">
        <v>0.0201525036</v>
      </c>
      <c r="AM322" s="70" t="n">
        <v>-0.266350985</v>
      </c>
      <c r="AN322" s="70" t="n">
        <v>0.133175492</v>
      </c>
      <c r="AO322" s="70" t="n">
        <v>0</v>
      </c>
      <c r="AP322" s="70" t="n">
        <v>0.0134077687</v>
      </c>
      <c r="AQ322" s="70" t="n">
        <v>1.39999986</v>
      </c>
      <c r="AR322" s="70" t="n">
        <v>3.9000001</v>
      </c>
      <c r="AS322" s="70" t="n">
        <v>0.0213899314</v>
      </c>
      <c r="AT322" s="70" t="n">
        <v>-0.0318450667</v>
      </c>
      <c r="AU322" s="70" t="n">
        <v>0.420888901</v>
      </c>
      <c r="AV322" s="70" t="n">
        <v>0.0566667095</v>
      </c>
      <c r="AW322" s="71">
        <f>MAX(ABS(Y322-AK322),ABS(Z322-AL322),ABS(AA322-AM322),ABS(AB322-AN322),ABS(AC322-AO322),ABS(AD322-AP322),ABS(AE322-AQ322),ABS(AF322-AR322),ABS(AG322-AS322),ABS(AH322-AT322),ABS(AI322-AU322),ABS(AJ322-AV322))</f>
        <v/>
      </c>
    </row>
    <row r="323">
      <c r="A323" s="67" t="inlineStr">
        <is>
          <t>M318</t>
        </is>
      </c>
      <c r="B323" s="52" t="inlineStr">
        <is>
          <t>ENV-194</t>
        </is>
      </c>
      <c r="C323" s="52" t="inlineStr">
        <is>
          <t>Environment</t>
        </is>
      </c>
      <c r="D323" s="52" t="inlineStr">
        <is>
          <t>Mast brace</t>
        </is>
      </c>
      <c r="E323" s="58" t="inlineStr">
        <is>
          <t>Cylinder</t>
        </is>
      </c>
      <c r="F323" s="52" t="inlineStr">
        <is>
          <t>ENV-185</t>
        </is>
      </c>
      <c r="G323" s="68" t="n">
        <v>0.0399999991</v>
      </c>
      <c r="H323" s="68" t="n">
        <v>0.0399999991</v>
      </c>
      <c r="I323" s="68" t="n">
        <v>1.46399164</v>
      </c>
      <c r="J323" s="68" t="n">
        <v>-72.9970398</v>
      </c>
      <c r="K323" s="68" t="n">
        <v>-152.707489</v>
      </c>
      <c r="L323" s="68" t="n">
        <v>0</v>
      </c>
      <c r="M323" s="68" t="n">
        <v>-0.09814953799999999</v>
      </c>
      <c r="N323" s="68" t="n">
        <v>5.30000019</v>
      </c>
      <c r="O323" s="68" t="n">
        <v>0.0768888742</v>
      </c>
      <c r="P323" s="69">
        <f>COS(RADIANS(K323))*COS(RADIANS(L323))+SIN(RADIANS(K323))*SIN(RADIANS(J323))*SIN(RADIANS(L323))</f>
        <v/>
      </c>
      <c r="Q323" s="69">
        <f>-COS(RADIANS(K323))*SIN(RADIANS(L323))+SIN(RADIANS(K323))*SIN(RADIANS(J323))*COS(RADIANS(L323))</f>
        <v/>
      </c>
      <c r="R323" s="69">
        <f>SIN(RADIANS(K323))*COS(RADIANS(J323))</f>
        <v/>
      </c>
      <c r="S323" s="69">
        <f>COS(RADIANS(J323))*SIN(RADIANS(L323))</f>
        <v/>
      </c>
      <c r="T323" s="69">
        <f>COS(RADIANS(J323))*COS(RADIANS(L323))</f>
        <v/>
      </c>
      <c r="U323" s="69">
        <f>-SIN(RADIANS(J323))</f>
        <v/>
      </c>
      <c r="V323" s="69">
        <f>-SIN(RADIANS(K323))*COS(RADIANS(L323))+COS(RADIANS(K323))*SIN(RADIANS(J323))*SIN(RADIANS(L323))</f>
        <v/>
      </c>
      <c r="W323" s="69">
        <f>SIN(RADIANS(K323))*SIN(RADIANS(L323))+COS(RADIANS(K323))*SIN(RADIANS(J323))*COS(RADIANS(L323))</f>
        <v/>
      </c>
      <c r="X323" s="69">
        <f>COS(RADIANS(K323))*COS(RADIANS(J323))</f>
        <v/>
      </c>
      <c r="Y323" s="69">
        <f>P323*G323</f>
        <v/>
      </c>
      <c r="Z323" s="69">
        <f>Q323*H323</f>
        <v/>
      </c>
      <c r="AA323" s="69">
        <f>R323*I323</f>
        <v/>
      </c>
      <c r="AB323" s="69">
        <f>M323</f>
        <v/>
      </c>
      <c r="AC323" s="69">
        <f>S323*G323</f>
        <v/>
      </c>
      <c r="AD323" s="69">
        <f>T323*H323</f>
        <v/>
      </c>
      <c r="AE323" s="69">
        <f>U323*I323</f>
        <v/>
      </c>
      <c r="AF323" s="69">
        <f>N323</f>
        <v/>
      </c>
      <c r="AG323" s="69">
        <f>V323*G323</f>
        <v/>
      </c>
      <c r="AH323" s="69">
        <f>W323*H323</f>
        <v/>
      </c>
      <c r="AI323" s="69">
        <f>X323*I323</f>
        <v/>
      </c>
      <c r="AJ323" s="69">
        <f>O323</f>
        <v/>
      </c>
      <c r="AK323" s="70" t="n">
        <v>-0.0355470888</v>
      </c>
      <c r="AL323" s="70" t="n">
        <v>0.0175396241</v>
      </c>
      <c r="AM323" s="70" t="n">
        <v>-0.196299061</v>
      </c>
      <c r="AN323" s="70" t="n">
        <v>-0.09814953799999999</v>
      </c>
      <c r="AO323" s="70" t="n">
        <v>0</v>
      </c>
      <c r="AP323" s="70" t="n">
        <v>0.0116968453</v>
      </c>
      <c r="AQ323" s="70" t="n">
        <v>1.4000001</v>
      </c>
      <c r="AR323" s="70" t="n">
        <v>5.30000019</v>
      </c>
      <c r="AS323" s="70" t="n">
        <v>0.0183413289</v>
      </c>
      <c r="AT323" s="70" t="n">
        <v>0.0339933112</v>
      </c>
      <c r="AU323" s="70" t="n">
        <v>-0.380444586</v>
      </c>
      <c r="AV323" s="70" t="n">
        <v>0.0768888742</v>
      </c>
      <c r="AW323" s="71">
        <f>MAX(ABS(Y323-AK323),ABS(Z323-AL323),ABS(AA323-AM323),ABS(AB323-AN323),ABS(AC323-AO323),ABS(AD323-AP323),ABS(AE323-AQ323),ABS(AF323-AR323),ABS(AG323-AS323),ABS(AH323-AT323),ABS(AI323-AU323),ABS(AJ323-AV323))</f>
        <v/>
      </c>
    </row>
    <row r="324">
      <c r="A324" s="67" t="inlineStr">
        <is>
          <t>M319</t>
        </is>
      </c>
      <c r="B324" s="52" t="inlineStr">
        <is>
          <t>ENV-195</t>
        </is>
      </c>
      <c r="C324" s="52" t="inlineStr">
        <is>
          <t>Environment</t>
        </is>
      </c>
      <c r="D324" s="52" t="inlineStr">
        <is>
          <t>Mast brace</t>
        </is>
      </c>
      <c r="E324" s="58" t="inlineStr">
        <is>
          <t>Cylinder</t>
        </is>
      </c>
      <c r="F324" s="52" t="inlineStr">
        <is>
          <t>ENV-185</t>
        </is>
      </c>
      <c r="G324" s="68" t="n">
        <v>0.0399999991</v>
      </c>
      <c r="H324" s="68" t="n">
        <v>0.0399999991</v>
      </c>
      <c r="I324" s="68" t="n">
        <v>1.44508374</v>
      </c>
      <c r="J324" s="68" t="n">
        <v>-75.65051269999999</v>
      </c>
      <c r="K324" s="68" t="n">
        <v>86.76311490000001</v>
      </c>
      <c r="L324" s="68" t="n">
        <v>0</v>
      </c>
      <c r="M324" s="68" t="n">
        <v>-0.0175129175</v>
      </c>
      <c r="N324" s="68" t="n">
        <v>6.69999981</v>
      </c>
      <c r="O324" s="68" t="n">
        <v>-0.103222221</v>
      </c>
      <c r="P324" s="69">
        <f>COS(RADIANS(K324))*COS(RADIANS(L324))+SIN(RADIANS(K324))*SIN(RADIANS(J324))*SIN(RADIANS(L324))</f>
        <v/>
      </c>
      <c r="Q324" s="69">
        <f>-COS(RADIANS(K324))*SIN(RADIANS(L324))+SIN(RADIANS(K324))*SIN(RADIANS(J324))*COS(RADIANS(L324))</f>
        <v/>
      </c>
      <c r="R324" s="69">
        <f>SIN(RADIANS(K324))*COS(RADIANS(J324))</f>
        <v/>
      </c>
      <c r="S324" s="69">
        <f>COS(RADIANS(J324))*SIN(RADIANS(L324))</f>
        <v/>
      </c>
      <c r="T324" s="69">
        <f>COS(RADIANS(J324))*COS(RADIANS(L324))</f>
        <v/>
      </c>
      <c r="U324" s="69">
        <f>-SIN(RADIANS(J324))</f>
        <v/>
      </c>
      <c r="V324" s="69">
        <f>-SIN(RADIANS(K324))*COS(RADIANS(L324))+COS(RADIANS(K324))*SIN(RADIANS(J324))*SIN(RADIANS(L324))</f>
        <v/>
      </c>
      <c r="W324" s="69">
        <f>SIN(RADIANS(K324))*SIN(RADIANS(L324))+COS(RADIANS(K324))*SIN(RADIANS(J324))*COS(RADIANS(L324))</f>
        <v/>
      </c>
      <c r="X324" s="69">
        <f>COS(RADIANS(K324))*COS(RADIANS(J324))</f>
        <v/>
      </c>
      <c r="Y324" s="69">
        <f>P324*G324</f>
        <v/>
      </c>
      <c r="Z324" s="69">
        <f>Q324*H324</f>
        <v/>
      </c>
      <c r="AA324" s="69">
        <f>R324*I324</f>
        <v/>
      </c>
      <c r="AB324" s="69">
        <f>M324</f>
        <v/>
      </c>
      <c r="AC324" s="69">
        <f>S324*G324</f>
        <v/>
      </c>
      <c r="AD324" s="69">
        <f>T324*H324</f>
        <v/>
      </c>
      <c r="AE324" s="69">
        <f>U324*I324</f>
        <v/>
      </c>
      <c r="AF324" s="69">
        <f>N324</f>
        <v/>
      </c>
      <c r="AG324" s="69">
        <f>V324*G324</f>
        <v/>
      </c>
      <c r="AH324" s="69">
        <f>W324*H324</f>
        <v/>
      </c>
      <c r="AI324" s="69">
        <f>X324*I324</f>
        <v/>
      </c>
      <c r="AJ324" s="69">
        <f>O324</f>
        <v/>
      </c>
      <c r="AK324" s="70" t="n">
        <v>0.00225857063</v>
      </c>
      <c r="AL324" s="70" t="n">
        <v>-0.0386902578</v>
      </c>
      <c r="AM324" s="70" t="n">
        <v>0.357572228</v>
      </c>
      <c r="AN324" s="70" t="n">
        <v>-0.0175129175</v>
      </c>
      <c r="AO324" s="70" t="n">
        <v>0</v>
      </c>
      <c r="AP324" s="70" t="n">
        <v>0.00991343521</v>
      </c>
      <c r="AQ324" s="70" t="n">
        <v>1.4000001</v>
      </c>
      <c r="AR324" s="70" t="n">
        <v>6.69999981</v>
      </c>
      <c r="AS324" s="70" t="n">
        <v>-0.0399361849</v>
      </c>
      <c r="AT324" s="70" t="n">
        <v>-0.0021881077</v>
      </c>
      <c r="AU324" s="70" t="n">
        <v>0.0202223156</v>
      </c>
      <c r="AV324" s="70" t="n">
        <v>-0.103222221</v>
      </c>
      <c r="AW324" s="71">
        <f>MAX(ABS(Y324-AK324),ABS(Z324-AL324),ABS(AA324-AM324),ABS(AB324-AN324),ABS(AC324-AO324),ABS(AD324-AP324),ABS(AE324-AQ324),ABS(AF324-AR324),ABS(AG324-AS324),ABS(AH324-AT324),ABS(AI324-AU324),ABS(AJ324-AV324))</f>
        <v/>
      </c>
    </row>
    <row r="325">
      <c r="A325" s="67" t="inlineStr">
        <is>
          <t>M320</t>
        </is>
      </c>
      <c r="B325" s="52" t="inlineStr">
        <is>
          <t>ENV-196</t>
        </is>
      </c>
      <c r="C325" s="52" t="inlineStr">
        <is>
          <t>Environment</t>
        </is>
      </c>
      <c r="D325" s="52" t="inlineStr">
        <is>
          <t>Mast brace</t>
        </is>
      </c>
      <c r="E325" s="58" t="inlineStr">
        <is>
          <t>Cylinder</t>
        </is>
      </c>
      <c r="F325" s="52" t="inlineStr">
        <is>
          <t>ENV-185</t>
        </is>
      </c>
      <c r="G325" s="68" t="n">
        <v>0.0399999991</v>
      </c>
      <c r="H325" s="68" t="n">
        <v>0.0399999991</v>
      </c>
      <c r="I325" s="68" t="n">
        <v>1.42936254</v>
      </c>
      <c r="J325" s="68" t="n">
        <v>-78.366539</v>
      </c>
      <c r="K325" s="68" t="n">
        <v>-34.0231781</v>
      </c>
      <c r="L325" s="68" t="n">
        <v>0</v>
      </c>
      <c r="M325" s="68" t="n">
        <v>0.0806366131</v>
      </c>
      <c r="N325" s="68" t="n">
        <v>8.100000380000001</v>
      </c>
      <c r="O325" s="68" t="n">
        <v>0.0263333581</v>
      </c>
      <c r="P325" s="69">
        <f>COS(RADIANS(K325))*COS(RADIANS(L325))+SIN(RADIANS(K325))*SIN(RADIANS(J325))*SIN(RADIANS(L325))</f>
        <v/>
      </c>
      <c r="Q325" s="69">
        <f>-COS(RADIANS(K325))*SIN(RADIANS(L325))+SIN(RADIANS(K325))*SIN(RADIANS(J325))*COS(RADIANS(L325))</f>
        <v/>
      </c>
      <c r="R325" s="69">
        <f>SIN(RADIANS(K325))*COS(RADIANS(J325))</f>
        <v/>
      </c>
      <c r="S325" s="69">
        <f>COS(RADIANS(J325))*SIN(RADIANS(L325))</f>
        <v/>
      </c>
      <c r="T325" s="69">
        <f>COS(RADIANS(J325))*COS(RADIANS(L325))</f>
        <v/>
      </c>
      <c r="U325" s="69">
        <f>-SIN(RADIANS(J325))</f>
        <v/>
      </c>
      <c r="V325" s="69">
        <f>-SIN(RADIANS(K325))*COS(RADIANS(L325))+COS(RADIANS(K325))*SIN(RADIANS(J325))*SIN(RADIANS(L325))</f>
        <v/>
      </c>
      <c r="W325" s="69">
        <f>SIN(RADIANS(K325))*SIN(RADIANS(L325))+COS(RADIANS(K325))*SIN(RADIANS(J325))*COS(RADIANS(L325))</f>
        <v/>
      </c>
      <c r="X325" s="69">
        <f>COS(RADIANS(K325))*COS(RADIANS(J325))</f>
        <v/>
      </c>
      <c r="Y325" s="69">
        <f>P325*G325</f>
        <v/>
      </c>
      <c r="Z325" s="69">
        <f>Q325*H325</f>
        <v/>
      </c>
      <c r="AA325" s="69">
        <f>R325*I325</f>
        <v/>
      </c>
      <c r="AB325" s="69">
        <f>M325</f>
        <v/>
      </c>
      <c r="AC325" s="69">
        <f>S325*G325</f>
        <v/>
      </c>
      <c r="AD325" s="69">
        <f>T325*H325</f>
        <v/>
      </c>
      <c r="AE325" s="69">
        <f>U325*I325</f>
        <v/>
      </c>
      <c r="AF325" s="69">
        <f>N325</f>
        <v/>
      </c>
      <c r="AG325" s="69">
        <f>V325*G325</f>
        <v/>
      </c>
      <c r="AH325" s="69">
        <f>W325*H325</f>
        <v/>
      </c>
      <c r="AI325" s="69">
        <f>X325*I325</f>
        <v/>
      </c>
      <c r="AJ325" s="69">
        <f>O325</f>
        <v/>
      </c>
      <c r="AK325" s="70" t="n">
        <v>0.0331524499</v>
      </c>
      <c r="AL325" s="70" t="n">
        <v>0.0219213702</v>
      </c>
      <c r="AM325" s="70" t="n">
        <v>-0.161273271</v>
      </c>
      <c r="AN325" s="70" t="n">
        <v>0.0806366131</v>
      </c>
      <c r="AO325" s="70" t="n">
        <v>0</v>
      </c>
      <c r="AP325" s="70" t="n">
        <v>0.008065994829999999</v>
      </c>
      <c r="AQ325" s="70" t="n">
        <v>1.4000001</v>
      </c>
      <c r="AR325" s="70" t="n">
        <v>8.100000380000001</v>
      </c>
      <c r="AS325" s="70" t="n">
        <v>0.0223811306</v>
      </c>
      <c r="AT325" s="70" t="n">
        <v>-0.0324714221</v>
      </c>
      <c r="AU325" s="70" t="n">
        <v>0.238888919</v>
      </c>
      <c r="AV325" s="70" t="n">
        <v>0.0263333581</v>
      </c>
      <c r="AW325" s="71">
        <f>MAX(ABS(Y325-AK325),ABS(Z325-AL325),ABS(AA325-AM325),ABS(AB325-AN325),ABS(AC325-AO325),ABS(AD325-AP325),ABS(AE325-AQ325),ABS(AF325-AR325),ABS(AG325-AS325),ABS(AH325-AT325),ABS(AI325-AU325),ABS(AJ325-AV325))</f>
        <v/>
      </c>
    </row>
    <row r="326">
      <c r="A326" s="67" t="inlineStr">
        <is>
          <t>M321</t>
        </is>
      </c>
      <c r="B326" s="52" t="inlineStr">
        <is>
          <t>ENV-197</t>
        </is>
      </c>
      <c r="C326" s="52" t="inlineStr">
        <is>
          <t>Environment</t>
        </is>
      </c>
      <c r="D326" s="52" t="inlineStr">
        <is>
          <t>Whip antenna</t>
        </is>
      </c>
      <c r="E326" s="58" t="inlineStr">
        <is>
          <t>Cylinder</t>
        </is>
      </c>
      <c r="F326" s="52" t="inlineStr">
        <is>
          <t>ENV-185</t>
        </is>
      </c>
      <c r="G326" s="68" t="n">
        <v>0.0299999993</v>
      </c>
      <c r="H326" s="68" t="n">
        <v>0.0299999993</v>
      </c>
      <c r="I326" s="68" t="n">
        <v>1.39999998</v>
      </c>
      <c r="J326" s="68" t="n">
        <v>90</v>
      </c>
      <c r="K326" s="68" t="n">
        <v>0</v>
      </c>
      <c r="L326" s="68" t="n">
        <v>0</v>
      </c>
      <c r="M326" s="68" t="n">
        <v>0</v>
      </c>
      <c r="N326" s="68" t="n">
        <v>9.69999981</v>
      </c>
      <c r="O326" s="68" t="n">
        <v>0</v>
      </c>
      <c r="P326" s="69">
        <f>COS(RADIANS(K326))*COS(RADIANS(L326))+SIN(RADIANS(K326))*SIN(RADIANS(J326))*SIN(RADIANS(L326))</f>
        <v/>
      </c>
      <c r="Q326" s="69">
        <f>-COS(RADIANS(K326))*SIN(RADIANS(L326))+SIN(RADIANS(K326))*SIN(RADIANS(J326))*COS(RADIANS(L326))</f>
        <v/>
      </c>
      <c r="R326" s="69">
        <f>SIN(RADIANS(K326))*COS(RADIANS(J326))</f>
        <v/>
      </c>
      <c r="S326" s="69">
        <f>COS(RADIANS(J326))*SIN(RADIANS(L326))</f>
        <v/>
      </c>
      <c r="T326" s="69">
        <f>COS(RADIANS(J326))*COS(RADIANS(L326))</f>
        <v/>
      </c>
      <c r="U326" s="69">
        <f>-SIN(RADIANS(J326))</f>
        <v/>
      </c>
      <c r="V326" s="69">
        <f>-SIN(RADIANS(K326))*COS(RADIANS(L326))+COS(RADIANS(K326))*SIN(RADIANS(J326))*SIN(RADIANS(L326))</f>
        <v/>
      </c>
      <c r="W326" s="69">
        <f>SIN(RADIANS(K326))*SIN(RADIANS(L326))+COS(RADIANS(K326))*SIN(RADIANS(J326))*COS(RADIANS(L326))</f>
        <v/>
      </c>
      <c r="X326" s="69">
        <f>COS(RADIANS(K326))*COS(RADIANS(J326))</f>
        <v/>
      </c>
      <c r="Y326" s="69">
        <f>P326*G326</f>
        <v/>
      </c>
      <c r="Z326" s="69">
        <f>Q326*H326</f>
        <v/>
      </c>
      <c r="AA326" s="69">
        <f>R326*I326</f>
        <v/>
      </c>
      <c r="AB326" s="69">
        <f>M326</f>
        <v/>
      </c>
      <c r="AC326" s="69">
        <f>S326*G326</f>
        <v/>
      </c>
      <c r="AD326" s="69">
        <f>T326*H326</f>
        <v/>
      </c>
      <c r="AE326" s="69">
        <f>U326*I326</f>
        <v/>
      </c>
      <c r="AF326" s="69">
        <f>N326</f>
        <v/>
      </c>
      <c r="AG326" s="69">
        <f>V326*G326</f>
        <v/>
      </c>
      <c r="AH326" s="69">
        <f>W326*H326</f>
        <v/>
      </c>
      <c r="AI326" s="69">
        <f>X326*I326</f>
        <v/>
      </c>
      <c r="AJ326" s="69">
        <f>O326</f>
        <v/>
      </c>
      <c r="AK326" s="70" t="n">
        <v>0.0299999993</v>
      </c>
      <c r="AL326" s="70" t="n">
        <v>0</v>
      </c>
      <c r="AM326" s="70" t="n">
        <v>0</v>
      </c>
      <c r="AN326" s="70" t="n">
        <v>0</v>
      </c>
      <c r="AO326" s="70" t="n">
        <v>0</v>
      </c>
      <c r="AP326" s="70" t="n">
        <v>-1.31134159e-09</v>
      </c>
      <c r="AQ326" s="70" t="n">
        <v>-1.39999998</v>
      </c>
      <c r="AR326" s="70" t="n">
        <v>9.69999981</v>
      </c>
      <c r="AS326" s="70" t="n">
        <v>0</v>
      </c>
      <c r="AT326" s="70" t="n">
        <v>0.0299999993</v>
      </c>
      <c r="AU326" s="70" t="n">
        <v>-6.11959408e-08</v>
      </c>
      <c r="AV326" s="70" t="n">
        <v>0</v>
      </c>
      <c r="AW326" s="71">
        <f>MAX(ABS(Y326-AK326),ABS(Z326-AL326),ABS(AA326-AM326),ABS(AB326-AN326),ABS(AC326-AO326),ABS(AD326-AP326),ABS(AE326-AQ326),ABS(AF326-AR326),ABS(AG326-AS326),ABS(AH326-AT326),ABS(AI326-AU326),ABS(AJ326-AV326))</f>
        <v/>
      </c>
    </row>
    <row r="327">
      <c r="A327" s="67" t="inlineStr">
        <is>
          <t>M322</t>
        </is>
      </c>
      <c r="B327" s="52" t="inlineStr">
        <is>
          <t>ENV-198</t>
        </is>
      </c>
      <c r="C327" s="52" t="inlineStr">
        <is>
          <t>Environment</t>
        </is>
      </c>
      <c r="D327" s="52" t="inlineStr">
        <is>
          <t>Aviation light</t>
        </is>
      </c>
      <c r="E327" s="59" t="inlineStr">
        <is>
          <t>Sphere</t>
        </is>
      </c>
      <c r="F327" s="52" t="inlineStr">
        <is>
          <t>ENV-185</t>
        </is>
      </c>
      <c r="G327" s="68" t="n">
        <v>0.180000007</v>
      </c>
      <c r="H327" s="68" t="n">
        <v>0.180000007</v>
      </c>
      <c r="I327" s="68" t="n">
        <v>0.180000007</v>
      </c>
      <c r="J327" s="68" t="n">
        <v>0</v>
      </c>
      <c r="K327" s="68" t="n">
        <v>0</v>
      </c>
      <c r="L327" s="68" t="n">
        <v>0</v>
      </c>
      <c r="M327" s="68" t="n">
        <v>0</v>
      </c>
      <c r="N327" s="68" t="n">
        <v>9.05000019</v>
      </c>
      <c r="O327" s="68" t="n">
        <v>0</v>
      </c>
      <c r="P327" s="69">
        <f>COS(RADIANS(K327))*COS(RADIANS(L327))+SIN(RADIANS(K327))*SIN(RADIANS(J327))*SIN(RADIANS(L327))</f>
        <v/>
      </c>
      <c r="Q327" s="69">
        <f>-COS(RADIANS(K327))*SIN(RADIANS(L327))+SIN(RADIANS(K327))*SIN(RADIANS(J327))*COS(RADIANS(L327))</f>
        <v/>
      </c>
      <c r="R327" s="69">
        <f>SIN(RADIANS(K327))*COS(RADIANS(J327))</f>
        <v/>
      </c>
      <c r="S327" s="69">
        <f>COS(RADIANS(J327))*SIN(RADIANS(L327))</f>
        <v/>
      </c>
      <c r="T327" s="69">
        <f>COS(RADIANS(J327))*COS(RADIANS(L327))</f>
        <v/>
      </c>
      <c r="U327" s="69">
        <f>-SIN(RADIANS(J327))</f>
        <v/>
      </c>
      <c r="V327" s="69">
        <f>-SIN(RADIANS(K327))*COS(RADIANS(L327))+COS(RADIANS(K327))*SIN(RADIANS(J327))*SIN(RADIANS(L327))</f>
        <v/>
      </c>
      <c r="W327" s="69">
        <f>SIN(RADIANS(K327))*SIN(RADIANS(L327))+COS(RADIANS(K327))*SIN(RADIANS(J327))*COS(RADIANS(L327))</f>
        <v/>
      </c>
      <c r="X327" s="69">
        <f>COS(RADIANS(K327))*COS(RADIANS(J327))</f>
        <v/>
      </c>
      <c r="Y327" s="69">
        <f>P327*G327</f>
        <v/>
      </c>
      <c r="Z327" s="69">
        <f>Q327*H327</f>
        <v/>
      </c>
      <c r="AA327" s="69">
        <f>R327*I327</f>
        <v/>
      </c>
      <c r="AB327" s="69">
        <f>M327</f>
        <v/>
      </c>
      <c r="AC327" s="69">
        <f>S327*G327</f>
        <v/>
      </c>
      <c r="AD327" s="69">
        <f>T327*H327</f>
        <v/>
      </c>
      <c r="AE327" s="69">
        <f>U327*I327</f>
        <v/>
      </c>
      <c r="AF327" s="69">
        <f>N327</f>
        <v/>
      </c>
      <c r="AG327" s="69">
        <f>V327*G327</f>
        <v/>
      </c>
      <c r="AH327" s="69">
        <f>W327*H327</f>
        <v/>
      </c>
      <c r="AI327" s="69">
        <f>X327*I327</f>
        <v/>
      </c>
      <c r="AJ327" s="69">
        <f>O327</f>
        <v/>
      </c>
      <c r="AK327" s="70" t="n">
        <v>0.180000007</v>
      </c>
      <c r="AL327" s="70" t="n">
        <v>0</v>
      </c>
      <c r="AM327" s="70" t="n">
        <v>0</v>
      </c>
      <c r="AN327" s="70" t="n">
        <v>0</v>
      </c>
      <c r="AO327" s="70" t="n">
        <v>0</v>
      </c>
      <c r="AP327" s="70" t="n">
        <v>0.180000007</v>
      </c>
      <c r="AQ327" s="70" t="n">
        <v>0</v>
      </c>
      <c r="AR327" s="70" t="n">
        <v>9.05000019</v>
      </c>
      <c r="AS327" s="70" t="n">
        <v>0</v>
      </c>
      <c r="AT327" s="70" t="n">
        <v>0</v>
      </c>
      <c r="AU327" s="70" t="n">
        <v>0.180000007</v>
      </c>
      <c r="AV327" s="70" t="n">
        <v>0</v>
      </c>
      <c r="AW327" s="71">
        <f>MAX(ABS(Y327-AK327),ABS(Z327-AL327),ABS(AA327-AM327),ABS(AB327-AN327),ABS(AC327-AO327),ABS(AD327-AP327),ABS(AE327-AQ327),ABS(AF327-AR327),ABS(AG327-AS327),ABS(AH327-AT327),ABS(AI327-AU327),ABS(AJ327-AV327))</f>
        <v/>
      </c>
    </row>
    <row r="328">
      <c r="A328" s="67" t="inlineStr">
        <is>
          <t>M323</t>
        </is>
      </c>
      <c r="B328" s="52" t="inlineStr">
        <is>
          <t>ENV-199</t>
        </is>
      </c>
      <c r="C328" s="52" t="inlineStr">
        <is>
          <t>Environment</t>
        </is>
      </c>
      <c r="D328" s="52" t="inlineStr">
        <is>
          <t>Aviation light</t>
        </is>
      </c>
      <c r="E328" s="59" t="inlineStr">
        <is>
          <t>Sphere</t>
        </is>
      </c>
      <c r="F328" s="52" t="inlineStr">
        <is>
          <t>ENV-185</t>
        </is>
      </c>
      <c r="G328" s="68" t="n">
        <v>0.150000006</v>
      </c>
      <c r="H328" s="68" t="n">
        <v>0.150000006</v>
      </c>
      <c r="I328" s="68" t="n">
        <v>0.150000006</v>
      </c>
      <c r="J328" s="68" t="n">
        <v>0</v>
      </c>
      <c r="K328" s="68" t="n">
        <v>0</v>
      </c>
      <c r="L328" s="68" t="n">
        <v>0</v>
      </c>
      <c r="M328" s="68" t="n">
        <v>0</v>
      </c>
      <c r="N328" s="68" t="n">
        <v>4.5999999</v>
      </c>
      <c r="O328" s="68" t="n">
        <v>0</v>
      </c>
      <c r="P328" s="69">
        <f>COS(RADIANS(K328))*COS(RADIANS(L328))+SIN(RADIANS(K328))*SIN(RADIANS(J328))*SIN(RADIANS(L328))</f>
        <v/>
      </c>
      <c r="Q328" s="69">
        <f>-COS(RADIANS(K328))*SIN(RADIANS(L328))+SIN(RADIANS(K328))*SIN(RADIANS(J328))*COS(RADIANS(L328))</f>
        <v/>
      </c>
      <c r="R328" s="69">
        <f>SIN(RADIANS(K328))*COS(RADIANS(J328))</f>
        <v/>
      </c>
      <c r="S328" s="69">
        <f>COS(RADIANS(J328))*SIN(RADIANS(L328))</f>
        <v/>
      </c>
      <c r="T328" s="69">
        <f>COS(RADIANS(J328))*COS(RADIANS(L328))</f>
        <v/>
      </c>
      <c r="U328" s="69">
        <f>-SIN(RADIANS(J328))</f>
        <v/>
      </c>
      <c r="V328" s="69">
        <f>-SIN(RADIANS(K328))*COS(RADIANS(L328))+COS(RADIANS(K328))*SIN(RADIANS(J328))*SIN(RADIANS(L328))</f>
        <v/>
      </c>
      <c r="W328" s="69">
        <f>SIN(RADIANS(K328))*SIN(RADIANS(L328))+COS(RADIANS(K328))*SIN(RADIANS(J328))*COS(RADIANS(L328))</f>
        <v/>
      </c>
      <c r="X328" s="69">
        <f>COS(RADIANS(K328))*COS(RADIANS(J328))</f>
        <v/>
      </c>
      <c r="Y328" s="69">
        <f>P328*G328</f>
        <v/>
      </c>
      <c r="Z328" s="69">
        <f>Q328*H328</f>
        <v/>
      </c>
      <c r="AA328" s="69">
        <f>R328*I328</f>
        <v/>
      </c>
      <c r="AB328" s="69">
        <f>M328</f>
        <v/>
      </c>
      <c r="AC328" s="69">
        <f>S328*G328</f>
        <v/>
      </c>
      <c r="AD328" s="69">
        <f>T328*H328</f>
        <v/>
      </c>
      <c r="AE328" s="69">
        <f>U328*I328</f>
        <v/>
      </c>
      <c r="AF328" s="69">
        <f>N328</f>
        <v/>
      </c>
      <c r="AG328" s="69">
        <f>V328*G328</f>
        <v/>
      </c>
      <c r="AH328" s="69">
        <f>W328*H328</f>
        <v/>
      </c>
      <c r="AI328" s="69">
        <f>X328*I328</f>
        <v/>
      </c>
      <c r="AJ328" s="69">
        <f>O328</f>
        <v/>
      </c>
      <c r="AK328" s="70" t="n">
        <v>0.150000006</v>
      </c>
      <c r="AL328" s="70" t="n">
        <v>0</v>
      </c>
      <c r="AM328" s="70" t="n">
        <v>0</v>
      </c>
      <c r="AN328" s="70" t="n">
        <v>0</v>
      </c>
      <c r="AO328" s="70" t="n">
        <v>0</v>
      </c>
      <c r="AP328" s="70" t="n">
        <v>0.150000006</v>
      </c>
      <c r="AQ328" s="70" t="n">
        <v>0</v>
      </c>
      <c r="AR328" s="70" t="n">
        <v>4.5999999</v>
      </c>
      <c r="AS328" s="70" t="n">
        <v>0</v>
      </c>
      <c r="AT328" s="70" t="n">
        <v>0</v>
      </c>
      <c r="AU328" s="70" t="n">
        <v>0.150000006</v>
      </c>
      <c r="AV328" s="70" t="n">
        <v>0</v>
      </c>
      <c r="AW328" s="71">
        <f>MAX(ABS(Y328-AK328),ABS(Z328-AL328),ABS(AA328-AM328),ABS(AB328-AN328),ABS(AC328-AO328),ABS(AD328-AP328),ABS(AE328-AQ328),ABS(AF328-AR328),ABS(AG328-AS328),ABS(AH328-AT328),ABS(AI328-AU328),ABS(AJ328-AV328))</f>
        <v/>
      </c>
    </row>
    <row r="329">
      <c r="A329" s="67" t="inlineStr">
        <is>
          <t>M324</t>
        </is>
      </c>
      <c r="B329" s="52" t="inlineStr">
        <is>
          <t>ENV-200</t>
        </is>
      </c>
      <c r="C329" s="52" t="inlineStr">
        <is>
          <t>Environment</t>
        </is>
      </c>
      <c r="D329" s="52" t="inlineStr">
        <is>
          <t>Guy wire</t>
        </is>
      </c>
      <c r="E329" s="58" t="inlineStr">
        <is>
          <t>Cylinder</t>
        </is>
      </c>
      <c r="F329" s="52" t="inlineStr">
        <is>
          <t>ENV-185</t>
        </is>
      </c>
      <c r="G329" s="68" t="n">
        <v>0.0149999997</v>
      </c>
      <c r="H329" s="68" t="n">
        <v>0.0149999997</v>
      </c>
      <c r="I329" s="68" t="n">
        <v>7.75720406</v>
      </c>
      <c r="J329" s="68" t="n">
        <v>62.3489952</v>
      </c>
      <c r="K329" s="68" t="n">
        <v>60</v>
      </c>
      <c r="L329" s="68" t="n">
        <v>0</v>
      </c>
      <c r="M329" s="68" t="n">
        <v>1.55884564</v>
      </c>
      <c r="N329" s="68" t="n">
        <v>3.56436992</v>
      </c>
      <c r="O329" s="68" t="n">
        <v>0.899999976</v>
      </c>
      <c r="P329" s="69">
        <f>COS(RADIANS(K329))*COS(RADIANS(L329))+SIN(RADIANS(K329))*SIN(RADIANS(J329))*SIN(RADIANS(L329))</f>
        <v/>
      </c>
      <c r="Q329" s="69">
        <f>-COS(RADIANS(K329))*SIN(RADIANS(L329))+SIN(RADIANS(K329))*SIN(RADIANS(J329))*COS(RADIANS(L329))</f>
        <v/>
      </c>
      <c r="R329" s="69">
        <f>SIN(RADIANS(K329))*COS(RADIANS(J329))</f>
        <v/>
      </c>
      <c r="S329" s="69">
        <f>COS(RADIANS(J329))*SIN(RADIANS(L329))</f>
        <v/>
      </c>
      <c r="T329" s="69">
        <f>COS(RADIANS(J329))*COS(RADIANS(L329))</f>
        <v/>
      </c>
      <c r="U329" s="69">
        <f>-SIN(RADIANS(J329))</f>
        <v/>
      </c>
      <c r="V329" s="69">
        <f>-SIN(RADIANS(K329))*COS(RADIANS(L329))+COS(RADIANS(K329))*SIN(RADIANS(J329))*SIN(RADIANS(L329))</f>
        <v/>
      </c>
      <c r="W329" s="69">
        <f>SIN(RADIANS(K329))*SIN(RADIANS(L329))+COS(RADIANS(K329))*SIN(RADIANS(J329))*COS(RADIANS(L329))</f>
        <v/>
      </c>
      <c r="X329" s="69">
        <f>COS(RADIANS(K329))*COS(RADIANS(J329))</f>
        <v/>
      </c>
      <c r="Y329" s="69">
        <f>P329*G329</f>
        <v/>
      </c>
      <c r="Z329" s="69">
        <f>Q329*H329</f>
        <v/>
      </c>
      <c r="AA329" s="69">
        <f>R329*I329</f>
        <v/>
      </c>
      <c r="AB329" s="69">
        <f>M329</f>
        <v/>
      </c>
      <c r="AC329" s="69">
        <f>S329*G329</f>
        <v/>
      </c>
      <c r="AD329" s="69">
        <f>T329*H329</f>
        <v/>
      </c>
      <c r="AE329" s="69">
        <f>U329*I329</f>
        <v/>
      </c>
      <c r="AF329" s="69">
        <f>N329</f>
        <v/>
      </c>
      <c r="AG329" s="69">
        <f>V329*G329</f>
        <v/>
      </c>
      <c r="AH329" s="69">
        <f>W329*H329</f>
        <v/>
      </c>
      <c r="AI329" s="69">
        <f>X329*I329</f>
        <v/>
      </c>
      <c r="AJ329" s="69">
        <f>O329</f>
        <v/>
      </c>
      <c r="AK329" s="70" t="n">
        <v>0.00749999937</v>
      </c>
      <c r="AL329" s="70" t="n">
        <v>0.0115067605</v>
      </c>
      <c r="AM329" s="70" t="n">
        <v>3.11769128</v>
      </c>
      <c r="AN329" s="70" t="n">
        <v>1.55884564</v>
      </c>
      <c r="AO329" s="70" t="n">
        <v>0</v>
      </c>
      <c r="AP329" s="70" t="n">
        <v>0.00696127024</v>
      </c>
      <c r="AQ329" s="70" t="n">
        <v>-6.87126017</v>
      </c>
      <c r="AR329" s="70" t="n">
        <v>3.56436992</v>
      </c>
      <c r="AS329" s="70" t="n">
        <v>-0.0129903816</v>
      </c>
      <c r="AT329" s="70" t="n">
        <v>0.0066434308</v>
      </c>
      <c r="AU329" s="70" t="n">
        <v>1.79999971</v>
      </c>
      <c r="AV329" s="70" t="n">
        <v>0.899999976</v>
      </c>
      <c r="AW329" s="71">
        <f>MAX(ABS(Y329-AK329),ABS(Z329-AL329),ABS(AA329-AM329),ABS(AB329-AN329),ABS(AC329-AO329),ABS(AD329-AP329),ABS(AE329-AQ329),ABS(AF329-AR329),ABS(AG329-AS329),ABS(AH329-AT329),ABS(AI329-AU329),ABS(AJ329-AV329))</f>
        <v/>
      </c>
    </row>
    <row r="330">
      <c r="A330" s="67" t="inlineStr">
        <is>
          <t>M325</t>
        </is>
      </c>
      <c r="B330" s="52" t="inlineStr">
        <is>
          <t>ENV-201</t>
        </is>
      </c>
      <c r="C330" s="52" t="inlineStr">
        <is>
          <t>Environment</t>
        </is>
      </c>
      <c r="D330" s="52" t="inlineStr">
        <is>
          <t>Guy anchor</t>
        </is>
      </c>
      <c r="E330" s="63" t="inlineStr">
        <is>
          <t>Cube</t>
        </is>
      </c>
      <c r="F330" s="52" t="inlineStr">
        <is>
          <t>ENV-185</t>
        </is>
      </c>
      <c r="G330" s="68" t="n">
        <v>0.300000012</v>
      </c>
      <c r="H330" s="68" t="n">
        <v>0.25</v>
      </c>
      <c r="I330" s="68" t="n">
        <v>0.300000012</v>
      </c>
      <c r="J330" s="68" t="n">
        <v>0</v>
      </c>
      <c r="K330" s="68" t="n">
        <v>0</v>
      </c>
      <c r="L330" s="68" t="n">
        <v>0</v>
      </c>
      <c r="M330" s="68" t="n">
        <v>3.11769128</v>
      </c>
      <c r="N330" s="68" t="n">
        <v>0.07873988899999999</v>
      </c>
      <c r="O330" s="68" t="n">
        <v>1.79999995</v>
      </c>
      <c r="P330" s="69">
        <f>COS(RADIANS(K330))*COS(RADIANS(L330))+SIN(RADIANS(K330))*SIN(RADIANS(J330))*SIN(RADIANS(L330))</f>
        <v/>
      </c>
      <c r="Q330" s="69">
        <f>-COS(RADIANS(K330))*SIN(RADIANS(L330))+SIN(RADIANS(K330))*SIN(RADIANS(J330))*COS(RADIANS(L330))</f>
        <v/>
      </c>
      <c r="R330" s="69">
        <f>SIN(RADIANS(K330))*COS(RADIANS(J330))</f>
        <v/>
      </c>
      <c r="S330" s="69">
        <f>COS(RADIANS(J330))*SIN(RADIANS(L330))</f>
        <v/>
      </c>
      <c r="T330" s="69">
        <f>COS(RADIANS(J330))*COS(RADIANS(L330))</f>
        <v/>
      </c>
      <c r="U330" s="69">
        <f>-SIN(RADIANS(J330))</f>
        <v/>
      </c>
      <c r="V330" s="69">
        <f>-SIN(RADIANS(K330))*COS(RADIANS(L330))+COS(RADIANS(K330))*SIN(RADIANS(J330))*SIN(RADIANS(L330))</f>
        <v/>
      </c>
      <c r="W330" s="69">
        <f>SIN(RADIANS(K330))*SIN(RADIANS(L330))+COS(RADIANS(K330))*SIN(RADIANS(J330))*COS(RADIANS(L330))</f>
        <v/>
      </c>
      <c r="X330" s="69">
        <f>COS(RADIANS(K330))*COS(RADIANS(J330))</f>
        <v/>
      </c>
      <c r="Y330" s="69">
        <f>P330*G330</f>
        <v/>
      </c>
      <c r="Z330" s="69">
        <f>Q330*H330</f>
        <v/>
      </c>
      <c r="AA330" s="69">
        <f>R330*I330</f>
        <v/>
      </c>
      <c r="AB330" s="69">
        <f>M330</f>
        <v/>
      </c>
      <c r="AC330" s="69">
        <f>S330*G330</f>
        <v/>
      </c>
      <c r="AD330" s="69">
        <f>T330*H330</f>
        <v/>
      </c>
      <c r="AE330" s="69">
        <f>U330*I330</f>
        <v/>
      </c>
      <c r="AF330" s="69">
        <f>N330</f>
        <v/>
      </c>
      <c r="AG330" s="69">
        <f>V330*G330</f>
        <v/>
      </c>
      <c r="AH330" s="69">
        <f>W330*H330</f>
        <v/>
      </c>
      <c r="AI330" s="69">
        <f>X330*I330</f>
        <v/>
      </c>
      <c r="AJ330" s="69">
        <f>O330</f>
        <v/>
      </c>
      <c r="AK330" s="70" t="n">
        <v>0.300000012</v>
      </c>
      <c r="AL330" s="70" t="n">
        <v>0</v>
      </c>
      <c r="AM330" s="70" t="n">
        <v>0</v>
      </c>
      <c r="AN330" s="70" t="n">
        <v>3.11769128</v>
      </c>
      <c r="AO330" s="70" t="n">
        <v>0</v>
      </c>
      <c r="AP330" s="70" t="n">
        <v>0.25</v>
      </c>
      <c r="AQ330" s="70" t="n">
        <v>0</v>
      </c>
      <c r="AR330" s="70" t="n">
        <v>0.07873988899999999</v>
      </c>
      <c r="AS330" s="70" t="n">
        <v>0</v>
      </c>
      <c r="AT330" s="70" t="n">
        <v>0</v>
      </c>
      <c r="AU330" s="70" t="n">
        <v>0.300000012</v>
      </c>
      <c r="AV330" s="70" t="n">
        <v>1.79999995</v>
      </c>
      <c r="AW330" s="71">
        <f>MAX(ABS(Y330-AK330),ABS(Z330-AL330),ABS(AA330-AM330),ABS(AB330-AN330),ABS(AC330-AO330),ABS(AD330-AP330),ABS(AE330-AQ330),ABS(AF330-AR330),ABS(AG330-AS330),ABS(AH330-AT330),ABS(AI330-AU330),ABS(AJ330-AV330))</f>
        <v/>
      </c>
    </row>
    <row r="331">
      <c r="A331" s="67" t="inlineStr">
        <is>
          <t>M326</t>
        </is>
      </c>
      <c r="B331" s="52" t="inlineStr">
        <is>
          <t>ENV-202</t>
        </is>
      </c>
      <c r="C331" s="52" t="inlineStr">
        <is>
          <t>Environment</t>
        </is>
      </c>
      <c r="D331" s="52" t="inlineStr">
        <is>
          <t>Guy wire</t>
        </is>
      </c>
      <c r="E331" s="58" t="inlineStr">
        <is>
          <t>Cylinder</t>
        </is>
      </c>
      <c r="F331" s="52" t="inlineStr">
        <is>
          <t>ENV-185</t>
        </is>
      </c>
      <c r="G331" s="68" t="n">
        <v>0.0149999997</v>
      </c>
      <c r="H331" s="68" t="n">
        <v>0.0149999997</v>
      </c>
      <c r="I331" s="68" t="n">
        <v>7.46039581</v>
      </c>
      <c r="J331" s="68" t="n">
        <v>61.148037</v>
      </c>
      <c r="K331" s="68" t="n">
        <v>-60.0000076</v>
      </c>
      <c r="L331" s="68" t="n">
        <v>0</v>
      </c>
      <c r="M331" s="68" t="n">
        <v>-1.55884588</v>
      </c>
      <c r="N331" s="68" t="n">
        <v>3.73283362</v>
      </c>
      <c r="O331" s="68" t="n">
        <v>0.899999678</v>
      </c>
      <c r="P331" s="69">
        <f>COS(RADIANS(K331))*COS(RADIANS(L331))+SIN(RADIANS(K331))*SIN(RADIANS(J331))*SIN(RADIANS(L331))</f>
        <v/>
      </c>
      <c r="Q331" s="69">
        <f>-COS(RADIANS(K331))*SIN(RADIANS(L331))+SIN(RADIANS(K331))*SIN(RADIANS(J331))*COS(RADIANS(L331))</f>
        <v/>
      </c>
      <c r="R331" s="69">
        <f>SIN(RADIANS(K331))*COS(RADIANS(J331))</f>
        <v/>
      </c>
      <c r="S331" s="69">
        <f>COS(RADIANS(J331))*SIN(RADIANS(L331))</f>
        <v/>
      </c>
      <c r="T331" s="69">
        <f>COS(RADIANS(J331))*COS(RADIANS(L331))</f>
        <v/>
      </c>
      <c r="U331" s="69">
        <f>-SIN(RADIANS(J331))</f>
        <v/>
      </c>
      <c r="V331" s="69">
        <f>-SIN(RADIANS(K331))*COS(RADIANS(L331))+COS(RADIANS(K331))*SIN(RADIANS(J331))*SIN(RADIANS(L331))</f>
        <v/>
      </c>
      <c r="W331" s="69">
        <f>SIN(RADIANS(K331))*SIN(RADIANS(L331))+COS(RADIANS(K331))*SIN(RADIANS(J331))*COS(RADIANS(L331))</f>
        <v/>
      </c>
      <c r="X331" s="69">
        <f>COS(RADIANS(K331))*COS(RADIANS(J331))</f>
        <v/>
      </c>
      <c r="Y331" s="69">
        <f>P331*G331</f>
        <v/>
      </c>
      <c r="Z331" s="69">
        <f>Q331*H331</f>
        <v/>
      </c>
      <c r="AA331" s="69">
        <f>R331*I331</f>
        <v/>
      </c>
      <c r="AB331" s="69">
        <f>M331</f>
        <v/>
      </c>
      <c r="AC331" s="69">
        <f>S331*G331</f>
        <v/>
      </c>
      <c r="AD331" s="69">
        <f>T331*H331</f>
        <v/>
      </c>
      <c r="AE331" s="69">
        <f>U331*I331</f>
        <v/>
      </c>
      <c r="AF331" s="69">
        <f>N331</f>
        <v/>
      </c>
      <c r="AG331" s="69">
        <f>V331*G331</f>
        <v/>
      </c>
      <c r="AH331" s="69">
        <f>W331*H331</f>
        <v/>
      </c>
      <c r="AI331" s="69">
        <f>X331*I331</f>
        <v/>
      </c>
      <c r="AJ331" s="69">
        <f>O331</f>
        <v/>
      </c>
      <c r="AK331" s="70" t="n">
        <v>0.00749999797</v>
      </c>
      <c r="AL331" s="70" t="n">
        <v>-0.0113778794</v>
      </c>
      <c r="AM331" s="70" t="n">
        <v>-3.11769223</v>
      </c>
      <c r="AN331" s="70" t="n">
        <v>-1.55884588</v>
      </c>
      <c r="AO331" s="70" t="n">
        <v>0</v>
      </c>
      <c r="AP331" s="70" t="n">
        <v>0.00723822229</v>
      </c>
      <c r="AQ331" s="70" t="n">
        <v>-6.53433275</v>
      </c>
      <c r="AR331" s="70" t="n">
        <v>3.73283362</v>
      </c>
      <c r="AS331" s="70" t="n">
        <v>0.0129903825</v>
      </c>
      <c r="AT331" s="70" t="n">
        <v>0.00656901905</v>
      </c>
      <c r="AU331" s="70" t="n">
        <v>1.79999971</v>
      </c>
      <c r="AV331" s="70" t="n">
        <v>0.899999678</v>
      </c>
      <c r="AW331" s="71">
        <f>MAX(ABS(Y331-AK331),ABS(Z331-AL331),ABS(AA331-AM331),ABS(AB331-AN331),ABS(AC331-AO331),ABS(AD331-AP331),ABS(AE331-AQ331),ABS(AF331-AR331),ABS(AG331-AS331),ABS(AH331-AT331),ABS(AI331-AU331),ABS(AJ331-AV331))</f>
        <v/>
      </c>
    </row>
    <row r="332">
      <c r="A332" s="67" t="inlineStr">
        <is>
          <t>M327</t>
        </is>
      </c>
      <c r="B332" s="52" t="inlineStr">
        <is>
          <t>ENV-203</t>
        </is>
      </c>
      <c r="C332" s="52" t="inlineStr">
        <is>
          <t>Environment</t>
        </is>
      </c>
      <c r="D332" s="52" t="inlineStr">
        <is>
          <t>Guy anchor</t>
        </is>
      </c>
      <c r="E332" s="63" t="inlineStr">
        <is>
          <t>Cube</t>
        </is>
      </c>
      <c r="F332" s="52" t="inlineStr">
        <is>
          <t>ENV-185</t>
        </is>
      </c>
      <c r="G332" s="68" t="n">
        <v>0.300000012</v>
      </c>
      <c r="H332" s="68" t="n">
        <v>0.25</v>
      </c>
      <c r="I332" s="68" t="n">
        <v>0.300000012</v>
      </c>
      <c r="J332" s="68" t="n">
        <v>0</v>
      </c>
      <c r="K332" s="68" t="n">
        <v>0</v>
      </c>
      <c r="L332" s="68" t="n">
        <v>0</v>
      </c>
      <c r="M332" s="68" t="n">
        <v>-3.11769176</v>
      </c>
      <c r="N332" s="68" t="n">
        <v>0.415667385</v>
      </c>
      <c r="O332" s="68" t="n">
        <v>1.79999936</v>
      </c>
      <c r="P332" s="69">
        <f>COS(RADIANS(K332))*COS(RADIANS(L332))+SIN(RADIANS(K332))*SIN(RADIANS(J332))*SIN(RADIANS(L332))</f>
        <v/>
      </c>
      <c r="Q332" s="69">
        <f>-COS(RADIANS(K332))*SIN(RADIANS(L332))+SIN(RADIANS(K332))*SIN(RADIANS(J332))*COS(RADIANS(L332))</f>
        <v/>
      </c>
      <c r="R332" s="69">
        <f>SIN(RADIANS(K332))*COS(RADIANS(J332))</f>
        <v/>
      </c>
      <c r="S332" s="69">
        <f>COS(RADIANS(J332))*SIN(RADIANS(L332))</f>
        <v/>
      </c>
      <c r="T332" s="69">
        <f>COS(RADIANS(J332))*COS(RADIANS(L332))</f>
        <v/>
      </c>
      <c r="U332" s="69">
        <f>-SIN(RADIANS(J332))</f>
        <v/>
      </c>
      <c r="V332" s="69">
        <f>-SIN(RADIANS(K332))*COS(RADIANS(L332))+COS(RADIANS(K332))*SIN(RADIANS(J332))*SIN(RADIANS(L332))</f>
        <v/>
      </c>
      <c r="W332" s="69">
        <f>SIN(RADIANS(K332))*SIN(RADIANS(L332))+COS(RADIANS(K332))*SIN(RADIANS(J332))*COS(RADIANS(L332))</f>
        <v/>
      </c>
      <c r="X332" s="69">
        <f>COS(RADIANS(K332))*COS(RADIANS(J332))</f>
        <v/>
      </c>
      <c r="Y332" s="69">
        <f>P332*G332</f>
        <v/>
      </c>
      <c r="Z332" s="69">
        <f>Q332*H332</f>
        <v/>
      </c>
      <c r="AA332" s="69">
        <f>R332*I332</f>
        <v/>
      </c>
      <c r="AB332" s="69">
        <f>M332</f>
        <v/>
      </c>
      <c r="AC332" s="69">
        <f>S332*G332</f>
        <v/>
      </c>
      <c r="AD332" s="69">
        <f>T332*H332</f>
        <v/>
      </c>
      <c r="AE332" s="69">
        <f>U332*I332</f>
        <v/>
      </c>
      <c r="AF332" s="69">
        <f>N332</f>
        <v/>
      </c>
      <c r="AG332" s="69">
        <f>V332*G332</f>
        <v/>
      </c>
      <c r="AH332" s="69">
        <f>W332*H332</f>
        <v/>
      </c>
      <c r="AI332" s="69">
        <f>X332*I332</f>
        <v/>
      </c>
      <c r="AJ332" s="69">
        <f>O332</f>
        <v/>
      </c>
      <c r="AK332" s="70" t="n">
        <v>0.300000012</v>
      </c>
      <c r="AL332" s="70" t="n">
        <v>0</v>
      </c>
      <c r="AM332" s="70" t="n">
        <v>0</v>
      </c>
      <c r="AN332" s="70" t="n">
        <v>-3.11769176</v>
      </c>
      <c r="AO332" s="70" t="n">
        <v>0</v>
      </c>
      <c r="AP332" s="70" t="n">
        <v>0.25</v>
      </c>
      <c r="AQ332" s="70" t="n">
        <v>0</v>
      </c>
      <c r="AR332" s="70" t="n">
        <v>0.415667385</v>
      </c>
      <c r="AS332" s="70" t="n">
        <v>0</v>
      </c>
      <c r="AT332" s="70" t="n">
        <v>0</v>
      </c>
      <c r="AU332" s="70" t="n">
        <v>0.300000012</v>
      </c>
      <c r="AV332" s="70" t="n">
        <v>1.79999936</v>
      </c>
      <c r="AW332" s="71">
        <f>MAX(ABS(Y332-AK332),ABS(Z332-AL332),ABS(AA332-AM332),ABS(AB332-AN332),ABS(AC332-AO332),ABS(AD332-AP332),ABS(AE332-AQ332),ABS(AF332-AR332),ABS(AG332-AS332),ABS(AH332-AT332),ABS(AI332-AU332),ABS(AJ332-AV332))</f>
        <v/>
      </c>
    </row>
    <row r="333">
      <c r="A333" s="67" t="inlineStr">
        <is>
          <t>M328</t>
        </is>
      </c>
      <c r="B333" s="52" t="inlineStr">
        <is>
          <t>ENV-204</t>
        </is>
      </c>
      <c r="C333" s="52" t="inlineStr">
        <is>
          <t>Environment</t>
        </is>
      </c>
      <c r="D333" s="52" t="inlineStr">
        <is>
          <t>Guy wire</t>
        </is>
      </c>
      <c r="E333" s="58" t="inlineStr">
        <is>
          <t>Cylinder</t>
        </is>
      </c>
      <c r="F333" s="52" t="inlineStr">
        <is>
          <t>ENV-185</t>
        </is>
      </c>
      <c r="G333" s="68" t="n">
        <v>0.0149999997</v>
      </c>
      <c r="H333" s="68" t="n">
        <v>0.0149999997</v>
      </c>
      <c r="I333" s="68" t="n">
        <v>7.80434704</v>
      </c>
      <c r="J333" s="68" t="n">
        <v>62.5301781</v>
      </c>
      <c r="K333" s="68" t="n">
        <v>180</v>
      </c>
      <c r="L333" s="68" t="n">
        <v>0</v>
      </c>
      <c r="M333" s="68" t="n">
        <v>2.14647837e-08</v>
      </c>
      <c r="N333" s="68" t="n">
        <v>3.53778124</v>
      </c>
      <c r="O333" s="68" t="n">
        <v>-1.79999995</v>
      </c>
      <c r="P333" s="69">
        <f>COS(RADIANS(K333))*COS(RADIANS(L333))+SIN(RADIANS(K333))*SIN(RADIANS(J333))*SIN(RADIANS(L333))</f>
        <v/>
      </c>
      <c r="Q333" s="69">
        <f>-COS(RADIANS(K333))*SIN(RADIANS(L333))+SIN(RADIANS(K333))*SIN(RADIANS(J333))*COS(RADIANS(L333))</f>
        <v/>
      </c>
      <c r="R333" s="69">
        <f>SIN(RADIANS(K333))*COS(RADIANS(J333))</f>
        <v/>
      </c>
      <c r="S333" s="69">
        <f>COS(RADIANS(J333))*SIN(RADIANS(L333))</f>
        <v/>
      </c>
      <c r="T333" s="69">
        <f>COS(RADIANS(J333))*COS(RADIANS(L333))</f>
        <v/>
      </c>
      <c r="U333" s="69">
        <f>-SIN(RADIANS(J333))</f>
        <v/>
      </c>
      <c r="V333" s="69">
        <f>-SIN(RADIANS(K333))*COS(RADIANS(L333))+COS(RADIANS(K333))*SIN(RADIANS(J333))*SIN(RADIANS(L333))</f>
        <v/>
      </c>
      <c r="W333" s="69">
        <f>SIN(RADIANS(K333))*SIN(RADIANS(L333))+COS(RADIANS(K333))*SIN(RADIANS(J333))*COS(RADIANS(L333))</f>
        <v/>
      </c>
      <c r="X333" s="69">
        <f>COS(RADIANS(K333))*COS(RADIANS(J333))</f>
        <v/>
      </c>
      <c r="Y333" s="69">
        <f>P333*G333</f>
        <v/>
      </c>
      <c r="Z333" s="69">
        <f>Q333*H333</f>
        <v/>
      </c>
      <c r="AA333" s="69">
        <f>R333*I333</f>
        <v/>
      </c>
      <c r="AB333" s="69">
        <f>M333</f>
        <v/>
      </c>
      <c r="AC333" s="69">
        <f>S333*G333</f>
        <v/>
      </c>
      <c r="AD333" s="69">
        <f>T333*H333</f>
        <v/>
      </c>
      <c r="AE333" s="69">
        <f>U333*I333</f>
        <v/>
      </c>
      <c r="AF333" s="69">
        <f>N333</f>
        <v/>
      </c>
      <c r="AG333" s="69">
        <f>V333*G333</f>
        <v/>
      </c>
      <c r="AH333" s="69">
        <f>W333*H333</f>
        <v/>
      </c>
      <c r="AI333" s="69">
        <f>X333*I333</f>
        <v/>
      </c>
      <c r="AJ333" s="69">
        <f>O333</f>
        <v/>
      </c>
      <c r="AK333" s="70" t="n">
        <v>-0.0149999997</v>
      </c>
      <c r="AL333" s="70" t="n">
        <v>-1.16349297e-09</v>
      </c>
      <c r="AM333" s="70" t="n">
        <v>-3.14721973e-07</v>
      </c>
      <c r="AN333" s="70" t="n">
        <v>2.14647837e-08</v>
      </c>
      <c r="AO333" s="70" t="n">
        <v>0</v>
      </c>
      <c r="AP333" s="70" t="n">
        <v>0.00691922009</v>
      </c>
      <c r="AQ333" s="70" t="n">
        <v>-6.92443705</v>
      </c>
      <c r="AR333" s="70" t="n">
        <v>3.53778124</v>
      </c>
      <c r="AS333" s="70" t="n">
        <v>1.31134159e-09</v>
      </c>
      <c r="AT333" s="70" t="n">
        <v>-0.0133088082</v>
      </c>
      <c r="AU333" s="70" t="n">
        <v>-3.5999999</v>
      </c>
      <c r="AV333" s="70" t="n">
        <v>-1.79999995</v>
      </c>
      <c r="AW333" s="71">
        <f>MAX(ABS(Y333-AK333),ABS(Z333-AL333),ABS(AA333-AM333),ABS(AB333-AN333),ABS(AC333-AO333),ABS(AD333-AP333),ABS(AE333-AQ333),ABS(AF333-AR333),ABS(AG333-AS333),ABS(AH333-AT333),ABS(AI333-AU333),ABS(AJ333-AV333))</f>
        <v/>
      </c>
    </row>
    <row r="334">
      <c r="A334" s="67" t="inlineStr">
        <is>
          <t>M329</t>
        </is>
      </c>
      <c r="B334" s="52" t="inlineStr">
        <is>
          <t>ENV-205</t>
        </is>
      </c>
      <c r="C334" s="52" t="inlineStr">
        <is>
          <t>Environment</t>
        </is>
      </c>
      <c r="D334" s="52" t="inlineStr">
        <is>
          <t>Guy anchor</t>
        </is>
      </c>
      <c r="E334" s="63" t="inlineStr">
        <is>
          <t>Cube</t>
        </is>
      </c>
      <c r="F334" s="52" t="inlineStr">
        <is>
          <t>ENV-185</t>
        </is>
      </c>
      <c r="G334" s="68" t="n">
        <v>0.300000012</v>
      </c>
      <c r="H334" s="68" t="n">
        <v>0.25</v>
      </c>
      <c r="I334" s="68" t="n">
        <v>0.300000012</v>
      </c>
      <c r="J334" s="68" t="n">
        <v>0</v>
      </c>
      <c r="K334" s="68" t="n">
        <v>0</v>
      </c>
      <c r="L334" s="68" t="n">
        <v>0</v>
      </c>
      <c r="M334" s="68" t="n">
        <v>4.29295675e-08</v>
      </c>
      <c r="N334" s="68" t="n">
        <v>0.0255623031</v>
      </c>
      <c r="O334" s="68" t="n">
        <v>-3.5999999</v>
      </c>
      <c r="P334" s="69">
        <f>COS(RADIANS(K334))*COS(RADIANS(L334))+SIN(RADIANS(K334))*SIN(RADIANS(J334))*SIN(RADIANS(L334))</f>
        <v/>
      </c>
      <c r="Q334" s="69">
        <f>-COS(RADIANS(K334))*SIN(RADIANS(L334))+SIN(RADIANS(K334))*SIN(RADIANS(J334))*COS(RADIANS(L334))</f>
        <v/>
      </c>
      <c r="R334" s="69">
        <f>SIN(RADIANS(K334))*COS(RADIANS(J334))</f>
        <v/>
      </c>
      <c r="S334" s="69">
        <f>COS(RADIANS(J334))*SIN(RADIANS(L334))</f>
        <v/>
      </c>
      <c r="T334" s="69">
        <f>COS(RADIANS(J334))*COS(RADIANS(L334))</f>
        <v/>
      </c>
      <c r="U334" s="69">
        <f>-SIN(RADIANS(J334))</f>
        <v/>
      </c>
      <c r="V334" s="69">
        <f>-SIN(RADIANS(K334))*COS(RADIANS(L334))+COS(RADIANS(K334))*SIN(RADIANS(J334))*SIN(RADIANS(L334))</f>
        <v/>
      </c>
      <c r="W334" s="69">
        <f>SIN(RADIANS(K334))*SIN(RADIANS(L334))+COS(RADIANS(K334))*SIN(RADIANS(J334))*COS(RADIANS(L334))</f>
        <v/>
      </c>
      <c r="X334" s="69">
        <f>COS(RADIANS(K334))*COS(RADIANS(J334))</f>
        <v/>
      </c>
      <c r="Y334" s="69">
        <f>P334*G334</f>
        <v/>
      </c>
      <c r="Z334" s="69">
        <f>Q334*H334</f>
        <v/>
      </c>
      <c r="AA334" s="69">
        <f>R334*I334</f>
        <v/>
      </c>
      <c r="AB334" s="69">
        <f>M334</f>
        <v/>
      </c>
      <c r="AC334" s="69">
        <f>S334*G334</f>
        <v/>
      </c>
      <c r="AD334" s="69">
        <f>T334*H334</f>
        <v/>
      </c>
      <c r="AE334" s="69">
        <f>U334*I334</f>
        <v/>
      </c>
      <c r="AF334" s="69">
        <f>N334</f>
        <v/>
      </c>
      <c r="AG334" s="69">
        <f>V334*G334</f>
        <v/>
      </c>
      <c r="AH334" s="69">
        <f>W334*H334</f>
        <v/>
      </c>
      <c r="AI334" s="69">
        <f>X334*I334</f>
        <v/>
      </c>
      <c r="AJ334" s="69">
        <f>O334</f>
        <v/>
      </c>
      <c r="AK334" s="70" t="n">
        <v>0.300000012</v>
      </c>
      <c r="AL334" s="70" t="n">
        <v>0</v>
      </c>
      <c r="AM334" s="70" t="n">
        <v>0</v>
      </c>
      <c r="AN334" s="70" t="n">
        <v>4.29295675e-08</v>
      </c>
      <c r="AO334" s="70" t="n">
        <v>0</v>
      </c>
      <c r="AP334" s="70" t="n">
        <v>0.25</v>
      </c>
      <c r="AQ334" s="70" t="n">
        <v>0</v>
      </c>
      <c r="AR334" s="70" t="n">
        <v>0.0255623031</v>
      </c>
      <c r="AS334" s="70" t="n">
        <v>0</v>
      </c>
      <c r="AT334" s="70" t="n">
        <v>0</v>
      </c>
      <c r="AU334" s="70" t="n">
        <v>0.300000012</v>
      </c>
      <c r="AV334" s="70" t="n">
        <v>-3.5999999</v>
      </c>
      <c r="AW334" s="71">
        <f>MAX(ABS(Y334-AK334),ABS(Z334-AL334),ABS(AA334-AM334),ABS(AB334-AN334),ABS(AC334-AO334),ABS(AD334-AP334),ABS(AE334-AQ334),ABS(AF334-AR334),ABS(AG334-AS334),ABS(AH334-AT334),ABS(AI334-AU334),ABS(AJ334-AV334))</f>
        <v/>
      </c>
    </row>
    <row r="335">
      <c r="A335" s="67" t="inlineStr">
        <is>
          <t>M330</t>
        </is>
      </c>
      <c r="B335" s="52" t="inlineStr">
        <is>
          <t>ENV-206</t>
        </is>
      </c>
      <c r="C335" s="52" t="inlineStr">
        <is>
          <t>Environment</t>
        </is>
      </c>
      <c r="D335" s="52" t="inlineStr">
        <is>
          <t>Lamp posts</t>
        </is>
      </c>
      <c r="E335" s="53" t="inlineStr">
        <is>
          <t>Group</t>
        </is>
      </c>
      <c r="F335" s="52" t="inlineStr">
        <is>
          <t>ENV-00</t>
        </is>
      </c>
      <c r="G335" s="68" t="n">
        <v>1</v>
      </c>
      <c r="H335" s="68" t="n">
        <v>1</v>
      </c>
      <c r="I335" s="68" t="n">
        <v>1</v>
      </c>
      <c r="J335" s="68" t="n">
        <v>0</v>
      </c>
      <c r="K335" s="68" t="n">
        <v>0</v>
      </c>
      <c r="L335" s="68" t="n">
        <v>0</v>
      </c>
      <c r="M335" s="68" t="n">
        <v>0</v>
      </c>
      <c r="N335" s="68" t="n">
        <v>0</v>
      </c>
      <c r="O335" s="68" t="n">
        <v>0</v>
      </c>
      <c r="P335" s="69">
        <f>COS(RADIANS(K335))*COS(RADIANS(L335))+SIN(RADIANS(K335))*SIN(RADIANS(J335))*SIN(RADIANS(L335))</f>
        <v/>
      </c>
      <c r="Q335" s="69">
        <f>-COS(RADIANS(K335))*SIN(RADIANS(L335))+SIN(RADIANS(K335))*SIN(RADIANS(J335))*COS(RADIANS(L335))</f>
        <v/>
      </c>
      <c r="R335" s="69">
        <f>SIN(RADIANS(K335))*COS(RADIANS(J335))</f>
        <v/>
      </c>
      <c r="S335" s="69">
        <f>COS(RADIANS(J335))*SIN(RADIANS(L335))</f>
        <v/>
      </c>
      <c r="T335" s="69">
        <f>COS(RADIANS(J335))*COS(RADIANS(L335))</f>
        <v/>
      </c>
      <c r="U335" s="69">
        <f>-SIN(RADIANS(J335))</f>
        <v/>
      </c>
      <c r="V335" s="69">
        <f>-SIN(RADIANS(K335))*COS(RADIANS(L335))+COS(RADIANS(K335))*SIN(RADIANS(J335))*SIN(RADIANS(L335))</f>
        <v/>
      </c>
      <c r="W335" s="69">
        <f>SIN(RADIANS(K335))*SIN(RADIANS(L335))+COS(RADIANS(K335))*SIN(RADIANS(J335))*COS(RADIANS(L335))</f>
        <v/>
      </c>
      <c r="X335" s="69">
        <f>COS(RADIANS(K335))*COS(RADIANS(J335))</f>
        <v/>
      </c>
      <c r="Y335" s="69">
        <f>P335*G335</f>
        <v/>
      </c>
      <c r="Z335" s="69">
        <f>Q335*H335</f>
        <v/>
      </c>
      <c r="AA335" s="69">
        <f>R335*I335</f>
        <v/>
      </c>
      <c r="AB335" s="69">
        <f>M335</f>
        <v/>
      </c>
      <c r="AC335" s="69">
        <f>S335*G335</f>
        <v/>
      </c>
      <c r="AD335" s="69">
        <f>T335*H335</f>
        <v/>
      </c>
      <c r="AE335" s="69">
        <f>U335*I335</f>
        <v/>
      </c>
      <c r="AF335" s="69">
        <f>N335</f>
        <v/>
      </c>
      <c r="AG335" s="69">
        <f>V335*G335</f>
        <v/>
      </c>
      <c r="AH335" s="69">
        <f>W335*H335</f>
        <v/>
      </c>
      <c r="AI335" s="69">
        <f>X335*I335</f>
        <v/>
      </c>
      <c r="AJ335" s="69">
        <f>O335</f>
        <v/>
      </c>
      <c r="AK335" s="70" t="n">
        <v>1</v>
      </c>
      <c r="AL335" s="70" t="n">
        <v>0</v>
      </c>
      <c r="AM335" s="70" t="n">
        <v>0</v>
      </c>
      <c r="AN335" s="70" t="n">
        <v>0</v>
      </c>
      <c r="AO335" s="70" t="n">
        <v>0</v>
      </c>
      <c r="AP335" s="70" t="n">
        <v>1</v>
      </c>
      <c r="AQ335" s="70" t="n">
        <v>0</v>
      </c>
      <c r="AR335" s="70" t="n">
        <v>0</v>
      </c>
      <c r="AS335" s="70" t="n">
        <v>0</v>
      </c>
      <c r="AT335" s="70" t="n">
        <v>0</v>
      </c>
      <c r="AU335" s="70" t="n">
        <v>1</v>
      </c>
      <c r="AV335" s="70" t="n">
        <v>0</v>
      </c>
      <c r="AW335" s="71">
        <f>MAX(ABS(Y335-AK335),ABS(Z335-AL335),ABS(AA335-AM335),ABS(AB335-AN335),ABS(AC335-AO335),ABS(AD335-AP335),ABS(AE335-AQ335),ABS(AF335-AR335),ABS(AG335-AS335),ABS(AH335-AT335),ABS(AI335-AU335),ABS(AJ335-AV335))</f>
        <v/>
      </c>
    </row>
    <row r="336">
      <c r="A336" s="67" t="inlineStr">
        <is>
          <t>M331</t>
        </is>
      </c>
      <c r="B336" s="52" t="inlineStr">
        <is>
          <t>ENV-207</t>
        </is>
      </c>
      <c r="C336" s="52" t="inlineStr">
        <is>
          <t>Environment</t>
        </is>
      </c>
      <c r="D336" s="52" t="inlineStr">
        <is>
          <t>Lamp post</t>
        </is>
      </c>
      <c r="E336" s="53" t="inlineStr">
        <is>
          <t>Group</t>
        </is>
      </c>
      <c r="F336" s="52" t="inlineStr">
        <is>
          <t>ENV-206</t>
        </is>
      </c>
      <c r="G336" s="68" t="n">
        <v>1</v>
      </c>
      <c r="H336" s="68" t="n">
        <v>1</v>
      </c>
      <c r="I336" s="68" t="n">
        <v>1</v>
      </c>
      <c r="J336" s="68" t="n">
        <v>0</v>
      </c>
      <c r="K336" s="68" t="n">
        <v>0</v>
      </c>
      <c r="L336" s="68" t="n">
        <v>0</v>
      </c>
      <c r="M336" s="68" t="n">
        <v>2.65190458</v>
      </c>
      <c r="N336" s="68" t="n">
        <v>0.186698064</v>
      </c>
      <c r="O336" s="68" t="n">
        <v>6.5</v>
      </c>
      <c r="P336" s="69">
        <f>COS(RADIANS(K336))*COS(RADIANS(L336))+SIN(RADIANS(K336))*SIN(RADIANS(J336))*SIN(RADIANS(L336))</f>
        <v/>
      </c>
      <c r="Q336" s="69">
        <f>-COS(RADIANS(K336))*SIN(RADIANS(L336))+SIN(RADIANS(K336))*SIN(RADIANS(J336))*COS(RADIANS(L336))</f>
        <v/>
      </c>
      <c r="R336" s="69">
        <f>SIN(RADIANS(K336))*COS(RADIANS(J336))</f>
        <v/>
      </c>
      <c r="S336" s="69">
        <f>COS(RADIANS(J336))*SIN(RADIANS(L336))</f>
        <v/>
      </c>
      <c r="T336" s="69">
        <f>COS(RADIANS(J336))*COS(RADIANS(L336))</f>
        <v/>
      </c>
      <c r="U336" s="69">
        <f>-SIN(RADIANS(J336))</f>
        <v/>
      </c>
      <c r="V336" s="69">
        <f>-SIN(RADIANS(K336))*COS(RADIANS(L336))+COS(RADIANS(K336))*SIN(RADIANS(J336))*SIN(RADIANS(L336))</f>
        <v/>
      </c>
      <c r="W336" s="69">
        <f>SIN(RADIANS(K336))*SIN(RADIANS(L336))+COS(RADIANS(K336))*SIN(RADIANS(J336))*COS(RADIANS(L336))</f>
        <v/>
      </c>
      <c r="X336" s="69">
        <f>COS(RADIANS(K336))*COS(RADIANS(J336))</f>
        <v/>
      </c>
      <c r="Y336" s="69">
        <f>P336*G336</f>
        <v/>
      </c>
      <c r="Z336" s="69">
        <f>Q336*H336</f>
        <v/>
      </c>
      <c r="AA336" s="69">
        <f>R336*I336</f>
        <v/>
      </c>
      <c r="AB336" s="69">
        <f>M336</f>
        <v/>
      </c>
      <c r="AC336" s="69">
        <f>S336*G336</f>
        <v/>
      </c>
      <c r="AD336" s="69">
        <f>T336*H336</f>
        <v/>
      </c>
      <c r="AE336" s="69">
        <f>U336*I336</f>
        <v/>
      </c>
      <c r="AF336" s="69">
        <f>N336</f>
        <v/>
      </c>
      <c r="AG336" s="69">
        <f>V336*G336</f>
        <v/>
      </c>
      <c r="AH336" s="69">
        <f>W336*H336</f>
        <v/>
      </c>
      <c r="AI336" s="69">
        <f>X336*I336</f>
        <v/>
      </c>
      <c r="AJ336" s="69">
        <f>O336</f>
        <v/>
      </c>
      <c r="AK336" s="70" t="n">
        <v>1</v>
      </c>
      <c r="AL336" s="70" t="n">
        <v>0</v>
      </c>
      <c r="AM336" s="70" t="n">
        <v>0</v>
      </c>
      <c r="AN336" s="70" t="n">
        <v>2.65190458</v>
      </c>
      <c r="AO336" s="70" t="n">
        <v>0</v>
      </c>
      <c r="AP336" s="70" t="n">
        <v>1</v>
      </c>
      <c r="AQ336" s="70" t="n">
        <v>0</v>
      </c>
      <c r="AR336" s="70" t="n">
        <v>0.186698064</v>
      </c>
      <c r="AS336" s="70" t="n">
        <v>0</v>
      </c>
      <c r="AT336" s="70" t="n">
        <v>0</v>
      </c>
      <c r="AU336" s="70" t="n">
        <v>1</v>
      </c>
      <c r="AV336" s="70" t="n">
        <v>6.5</v>
      </c>
      <c r="AW336" s="71">
        <f>MAX(ABS(Y336-AK336),ABS(Z336-AL336),ABS(AA336-AM336),ABS(AB336-AN336),ABS(AC336-AO336),ABS(AD336-AP336),ABS(AE336-AQ336),ABS(AF336-AR336),ABS(AG336-AS336),ABS(AH336-AT336),ABS(AI336-AU336),ABS(AJ336-AV336))</f>
        <v/>
      </c>
    </row>
    <row r="337">
      <c r="A337" s="67" t="inlineStr">
        <is>
          <t>M332</t>
        </is>
      </c>
      <c r="B337" s="52" t="inlineStr">
        <is>
          <t>ENV-208</t>
        </is>
      </c>
      <c r="C337" s="52" t="inlineStr">
        <is>
          <t>Environment</t>
        </is>
      </c>
      <c r="D337" s="52" t="inlineStr">
        <is>
          <t>Lamp pole</t>
        </is>
      </c>
      <c r="E337" s="58" t="inlineStr">
        <is>
          <t>Cylinder</t>
        </is>
      </c>
      <c r="F337" s="52" t="inlineStr">
        <is>
          <t>ENV-207</t>
        </is>
      </c>
      <c r="G337" s="68" t="n">
        <v>0.0900000036</v>
      </c>
      <c r="H337" s="68" t="n">
        <v>0.0900000036</v>
      </c>
      <c r="I337" s="68" t="n">
        <v>3.20000005</v>
      </c>
      <c r="J337" s="68" t="n">
        <v>90</v>
      </c>
      <c r="K337" s="68" t="n">
        <v>0</v>
      </c>
      <c r="L337" s="68" t="n">
        <v>0</v>
      </c>
      <c r="M337" s="68" t="n">
        <v>0</v>
      </c>
      <c r="N337" s="68" t="n">
        <v>1.60000002</v>
      </c>
      <c r="O337" s="68" t="n">
        <v>0</v>
      </c>
      <c r="P337" s="69">
        <f>COS(RADIANS(K337))*COS(RADIANS(L337))+SIN(RADIANS(K337))*SIN(RADIANS(J337))*SIN(RADIANS(L337))</f>
        <v/>
      </c>
      <c r="Q337" s="69">
        <f>-COS(RADIANS(K337))*SIN(RADIANS(L337))+SIN(RADIANS(K337))*SIN(RADIANS(J337))*COS(RADIANS(L337))</f>
        <v/>
      </c>
      <c r="R337" s="69">
        <f>SIN(RADIANS(K337))*COS(RADIANS(J337))</f>
        <v/>
      </c>
      <c r="S337" s="69">
        <f>COS(RADIANS(J337))*SIN(RADIANS(L337))</f>
        <v/>
      </c>
      <c r="T337" s="69">
        <f>COS(RADIANS(J337))*COS(RADIANS(L337))</f>
        <v/>
      </c>
      <c r="U337" s="69">
        <f>-SIN(RADIANS(J337))</f>
        <v/>
      </c>
      <c r="V337" s="69">
        <f>-SIN(RADIANS(K337))*COS(RADIANS(L337))+COS(RADIANS(K337))*SIN(RADIANS(J337))*SIN(RADIANS(L337))</f>
        <v/>
      </c>
      <c r="W337" s="69">
        <f>SIN(RADIANS(K337))*SIN(RADIANS(L337))+COS(RADIANS(K337))*SIN(RADIANS(J337))*COS(RADIANS(L337))</f>
        <v/>
      </c>
      <c r="X337" s="69">
        <f>COS(RADIANS(K337))*COS(RADIANS(J337))</f>
        <v/>
      </c>
      <c r="Y337" s="69">
        <f>P337*G337</f>
        <v/>
      </c>
      <c r="Z337" s="69">
        <f>Q337*H337</f>
        <v/>
      </c>
      <c r="AA337" s="69">
        <f>R337*I337</f>
        <v/>
      </c>
      <c r="AB337" s="69">
        <f>M337</f>
        <v/>
      </c>
      <c r="AC337" s="69">
        <f>S337*G337</f>
        <v/>
      </c>
      <c r="AD337" s="69">
        <f>T337*H337</f>
        <v/>
      </c>
      <c r="AE337" s="69">
        <f>U337*I337</f>
        <v/>
      </c>
      <c r="AF337" s="69">
        <f>N337</f>
        <v/>
      </c>
      <c r="AG337" s="69">
        <f>V337*G337</f>
        <v/>
      </c>
      <c r="AH337" s="69">
        <f>W337*H337</f>
        <v/>
      </c>
      <c r="AI337" s="69">
        <f>X337*I337</f>
        <v/>
      </c>
      <c r="AJ337" s="69">
        <f>O337</f>
        <v/>
      </c>
      <c r="AK337" s="70" t="n">
        <v>0.0900000036</v>
      </c>
      <c r="AL337" s="70" t="n">
        <v>0</v>
      </c>
      <c r="AM337" s="70" t="n">
        <v>0</v>
      </c>
      <c r="AN337" s="70" t="n">
        <v>0</v>
      </c>
      <c r="AO337" s="70" t="n">
        <v>0</v>
      </c>
      <c r="AP337" s="70" t="n">
        <v>-3.93402511e-09</v>
      </c>
      <c r="AQ337" s="70" t="n">
        <v>-3.20000005</v>
      </c>
      <c r="AR337" s="70" t="n">
        <v>1.60000002</v>
      </c>
      <c r="AS337" s="70" t="n">
        <v>0</v>
      </c>
      <c r="AT337" s="70" t="n">
        <v>0.0900000036</v>
      </c>
      <c r="AU337" s="70" t="n">
        <v>-1.39876448e-07</v>
      </c>
      <c r="AV337" s="70" t="n">
        <v>0</v>
      </c>
      <c r="AW337" s="71">
        <f>MAX(ABS(Y337-AK337),ABS(Z337-AL337),ABS(AA337-AM337),ABS(AB337-AN337),ABS(AC337-AO337),ABS(AD337-AP337),ABS(AE337-AQ337),ABS(AF337-AR337),ABS(AG337-AS337),ABS(AH337-AT337),ABS(AI337-AU337),ABS(AJ337-AV337))</f>
        <v/>
      </c>
    </row>
    <row r="338">
      <c r="A338" s="67" t="inlineStr">
        <is>
          <t>M333</t>
        </is>
      </c>
      <c r="B338" s="52" t="inlineStr">
        <is>
          <t>ENV-209</t>
        </is>
      </c>
      <c r="C338" s="52" t="inlineStr">
        <is>
          <t>Environment</t>
        </is>
      </c>
      <c r="D338" s="52" t="inlineStr">
        <is>
          <t>Lamp arm</t>
        </is>
      </c>
      <c r="E338" s="63" t="inlineStr">
        <is>
          <t>Cube</t>
        </is>
      </c>
      <c r="F338" s="52" t="inlineStr">
        <is>
          <t>ENV-207</t>
        </is>
      </c>
      <c r="G338" s="68" t="n">
        <v>0.699999988</v>
      </c>
      <c r="H338" s="68" t="n">
        <v>0.0500000007</v>
      </c>
      <c r="I338" s="68" t="n">
        <v>0.0500000007</v>
      </c>
      <c r="J338" s="68" t="n">
        <v>0</v>
      </c>
      <c r="K338" s="68" t="n">
        <v>0</v>
      </c>
      <c r="L338" s="68" t="n">
        <v>0</v>
      </c>
      <c r="M338" s="68" t="n">
        <v>-0.330000013</v>
      </c>
      <c r="N338" s="68" t="n">
        <v>3.1500001</v>
      </c>
      <c r="O338" s="68" t="n">
        <v>0</v>
      </c>
      <c r="P338" s="69">
        <f>COS(RADIANS(K338))*COS(RADIANS(L338))+SIN(RADIANS(K338))*SIN(RADIANS(J338))*SIN(RADIANS(L338))</f>
        <v/>
      </c>
      <c r="Q338" s="69">
        <f>-COS(RADIANS(K338))*SIN(RADIANS(L338))+SIN(RADIANS(K338))*SIN(RADIANS(J338))*COS(RADIANS(L338))</f>
        <v/>
      </c>
      <c r="R338" s="69">
        <f>SIN(RADIANS(K338))*COS(RADIANS(J338))</f>
        <v/>
      </c>
      <c r="S338" s="69">
        <f>COS(RADIANS(J338))*SIN(RADIANS(L338))</f>
        <v/>
      </c>
      <c r="T338" s="69">
        <f>COS(RADIANS(J338))*COS(RADIANS(L338))</f>
        <v/>
      </c>
      <c r="U338" s="69">
        <f>-SIN(RADIANS(J338))</f>
        <v/>
      </c>
      <c r="V338" s="69">
        <f>-SIN(RADIANS(K338))*COS(RADIANS(L338))+COS(RADIANS(K338))*SIN(RADIANS(J338))*SIN(RADIANS(L338))</f>
        <v/>
      </c>
      <c r="W338" s="69">
        <f>SIN(RADIANS(K338))*SIN(RADIANS(L338))+COS(RADIANS(K338))*SIN(RADIANS(J338))*COS(RADIANS(L338))</f>
        <v/>
      </c>
      <c r="X338" s="69">
        <f>COS(RADIANS(K338))*COS(RADIANS(J338))</f>
        <v/>
      </c>
      <c r="Y338" s="69">
        <f>P338*G338</f>
        <v/>
      </c>
      <c r="Z338" s="69">
        <f>Q338*H338</f>
        <v/>
      </c>
      <c r="AA338" s="69">
        <f>R338*I338</f>
        <v/>
      </c>
      <c r="AB338" s="69">
        <f>M338</f>
        <v/>
      </c>
      <c r="AC338" s="69">
        <f>S338*G338</f>
        <v/>
      </c>
      <c r="AD338" s="69">
        <f>T338*H338</f>
        <v/>
      </c>
      <c r="AE338" s="69">
        <f>U338*I338</f>
        <v/>
      </c>
      <c r="AF338" s="69">
        <f>N338</f>
        <v/>
      </c>
      <c r="AG338" s="69">
        <f>V338*G338</f>
        <v/>
      </c>
      <c r="AH338" s="69">
        <f>W338*H338</f>
        <v/>
      </c>
      <c r="AI338" s="69">
        <f>X338*I338</f>
        <v/>
      </c>
      <c r="AJ338" s="69">
        <f>O338</f>
        <v/>
      </c>
      <c r="AK338" s="70" t="n">
        <v>0.699999988</v>
      </c>
      <c r="AL338" s="70" t="n">
        <v>0</v>
      </c>
      <c r="AM338" s="70" t="n">
        <v>0</v>
      </c>
      <c r="AN338" s="70" t="n">
        <v>-0.330000013</v>
      </c>
      <c r="AO338" s="70" t="n">
        <v>0</v>
      </c>
      <c r="AP338" s="70" t="n">
        <v>0.0500000007</v>
      </c>
      <c r="AQ338" s="70" t="n">
        <v>0</v>
      </c>
      <c r="AR338" s="70" t="n">
        <v>3.1500001</v>
      </c>
      <c r="AS338" s="70" t="n">
        <v>0</v>
      </c>
      <c r="AT338" s="70" t="n">
        <v>0</v>
      </c>
      <c r="AU338" s="70" t="n">
        <v>0.0500000007</v>
      </c>
      <c r="AV338" s="70" t="n">
        <v>0</v>
      </c>
      <c r="AW338" s="71">
        <f>MAX(ABS(Y338-AK338),ABS(Z338-AL338),ABS(AA338-AM338),ABS(AB338-AN338),ABS(AC338-AO338),ABS(AD338-AP338),ABS(AE338-AQ338),ABS(AF338-AR338),ABS(AG338-AS338),ABS(AH338-AT338),ABS(AI338-AU338),ABS(AJ338-AV338))</f>
        <v/>
      </c>
    </row>
    <row r="339">
      <c r="A339" s="67" t="inlineStr">
        <is>
          <t>M334</t>
        </is>
      </c>
      <c r="B339" s="52" t="inlineStr">
        <is>
          <t>ENV-210</t>
        </is>
      </c>
      <c r="C339" s="52" t="inlineStr">
        <is>
          <t>Environment</t>
        </is>
      </c>
      <c r="D339" s="52" t="inlineStr">
        <is>
          <t>Lamp head</t>
        </is>
      </c>
      <c r="E339" s="63" t="inlineStr">
        <is>
          <t>Cube</t>
        </is>
      </c>
      <c r="F339" s="52" t="inlineStr">
        <is>
          <t>ENV-207</t>
        </is>
      </c>
      <c r="G339" s="68" t="n">
        <v>0.340000004</v>
      </c>
      <c r="H339" s="68" t="n">
        <v>0.07999999820000001</v>
      </c>
      <c r="I339" s="68" t="n">
        <v>0.200000003</v>
      </c>
      <c r="J339" s="68" t="n">
        <v>0</v>
      </c>
      <c r="K339" s="68" t="n">
        <v>0</v>
      </c>
      <c r="L339" s="68" t="n">
        <v>0</v>
      </c>
      <c r="M339" s="68" t="n">
        <v>-0.620000005</v>
      </c>
      <c r="N339" s="68" t="n">
        <v>3.11999989</v>
      </c>
      <c r="O339" s="68" t="n">
        <v>0</v>
      </c>
      <c r="P339" s="69">
        <f>COS(RADIANS(K339))*COS(RADIANS(L339))+SIN(RADIANS(K339))*SIN(RADIANS(J339))*SIN(RADIANS(L339))</f>
        <v/>
      </c>
      <c r="Q339" s="69">
        <f>-COS(RADIANS(K339))*SIN(RADIANS(L339))+SIN(RADIANS(K339))*SIN(RADIANS(J339))*COS(RADIANS(L339))</f>
        <v/>
      </c>
      <c r="R339" s="69">
        <f>SIN(RADIANS(K339))*COS(RADIANS(J339))</f>
        <v/>
      </c>
      <c r="S339" s="69">
        <f>COS(RADIANS(J339))*SIN(RADIANS(L339))</f>
        <v/>
      </c>
      <c r="T339" s="69">
        <f>COS(RADIANS(J339))*COS(RADIANS(L339))</f>
        <v/>
      </c>
      <c r="U339" s="69">
        <f>-SIN(RADIANS(J339))</f>
        <v/>
      </c>
      <c r="V339" s="69">
        <f>-SIN(RADIANS(K339))*COS(RADIANS(L339))+COS(RADIANS(K339))*SIN(RADIANS(J339))*SIN(RADIANS(L339))</f>
        <v/>
      </c>
      <c r="W339" s="69">
        <f>SIN(RADIANS(K339))*SIN(RADIANS(L339))+COS(RADIANS(K339))*SIN(RADIANS(J339))*COS(RADIANS(L339))</f>
        <v/>
      </c>
      <c r="X339" s="69">
        <f>COS(RADIANS(K339))*COS(RADIANS(J339))</f>
        <v/>
      </c>
      <c r="Y339" s="69">
        <f>P339*G339</f>
        <v/>
      </c>
      <c r="Z339" s="69">
        <f>Q339*H339</f>
        <v/>
      </c>
      <c r="AA339" s="69">
        <f>R339*I339</f>
        <v/>
      </c>
      <c r="AB339" s="69">
        <f>M339</f>
        <v/>
      </c>
      <c r="AC339" s="69">
        <f>S339*G339</f>
        <v/>
      </c>
      <c r="AD339" s="69">
        <f>T339*H339</f>
        <v/>
      </c>
      <c r="AE339" s="69">
        <f>U339*I339</f>
        <v/>
      </c>
      <c r="AF339" s="69">
        <f>N339</f>
        <v/>
      </c>
      <c r="AG339" s="69">
        <f>V339*G339</f>
        <v/>
      </c>
      <c r="AH339" s="69">
        <f>W339*H339</f>
        <v/>
      </c>
      <c r="AI339" s="69">
        <f>X339*I339</f>
        <v/>
      </c>
      <c r="AJ339" s="69">
        <f>O339</f>
        <v/>
      </c>
      <c r="AK339" s="70" t="n">
        <v>0.340000004</v>
      </c>
      <c r="AL339" s="70" t="n">
        <v>0</v>
      </c>
      <c r="AM339" s="70" t="n">
        <v>0</v>
      </c>
      <c r="AN339" s="70" t="n">
        <v>-0.620000005</v>
      </c>
      <c r="AO339" s="70" t="n">
        <v>0</v>
      </c>
      <c r="AP339" s="70" t="n">
        <v>0.07999999820000001</v>
      </c>
      <c r="AQ339" s="70" t="n">
        <v>0</v>
      </c>
      <c r="AR339" s="70" t="n">
        <v>3.11999989</v>
      </c>
      <c r="AS339" s="70" t="n">
        <v>0</v>
      </c>
      <c r="AT339" s="70" t="n">
        <v>0</v>
      </c>
      <c r="AU339" s="70" t="n">
        <v>0.200000003</v>
      </c>
      <c r="AV339" s="70" t="n">
        <v>0</v>
      </c>
      <c r="AW339" s="71">
        <f>MAX(ABS(Y339-AK339),ABS(Z339-AL339),ABS(AA339-AM339),ABS(AB339-AN339),ABS(AC339-AO339),ABS(AD339-AP339),ABS(AE339-AQ339),ABS(AF339-AR339),ABS(AG339-AS339),ABS(AH339-AT339),ABS(AI339-AU339),ABS(AJ339-AV339))</f>
        <v/>
      </c>
    </row>
    <row r="340">
      <c r="A340" s="67" t="inlineStr">
        <is>
          <t>M335</t>
        </is>
      </c>
      <c r="B340" s="52" t="inlineStr">
        <is>
          <t>ENV-211</t>
        </is>
      </c>
      <c r="C340" s="52" t="inlineStr">
        <is>
          <t>Environment</t>
        </is>
      </c>
      <c r="D340" s="52" t="inlineStr">
        <is>
          <t>Sodium lamp</t>
        </is>
      </c>
      <c r="E340" s="59" t="inlineStr">
        <is>
          <t>Sphere</t>
        </is>
      </c>
      <c r="F340" s="52" t="inlineStr">
        <is>
          <t>ENV-207</t>
        </is>
      </c>
      <c r="G340" s="68" t="n">
        <v>0.200000003</v>
      </c>
      <c r="H340" s="68" t="n">
        <v>0.0700000003</v>
      </c>
      <c r="I340" s="68" t="n">
        <v>0.140000001</v>
      </c>
      <c r="J340" s="68" t="n">
        <v>0</v>
      </c>
      <c r="K340" s="68" t="n">
        <v>0</v>
      </c>
      <c r="L340" s="68" t="n">
        <v>0</v>
      </c>
      <c r="M340" s="68" t="n">
        <v>-0.620000005</v>
      </c>
      <c r="N340" s="68" t="n">
        <v>3.05999994</v>
      </c>
      <c r="O340" s="68" t="n">
        <v>0</v>
      </c>
      <c r="P340" s="69">
        <f>COS(RADIANS(K340))*COS(RADIANS(L340))+SIN(RADIANS(K340))*SIN(RADIANS(J340))*SIN(RADIANS(L340))</f>
        <v/>
      </c>
      <c r="Q340" s="69">
        <f>-COS(RADIANS(K340))*SIN(RADIANS(L340))+SIN(RADIANS(K340))*SIN(RADIANS(J340))*COS(RADIANS(L340))</f>
        <v/>
      </c>
      <c r="R340" s="69">
        <f>SIN(RADIANS(K340))*COS(RADIANS(J340))</f>
        <v/>
      </c>
      <c r="S340" s="69">
        <f>COS(RADIANS(J340))*SIN(RADIANS(L340))</f>
        <v/>
      </c>
      <c r="T340" s="69">
        <f>COS(RADIANS(J340))*COS(RADIANS(L340))</f>
        <v/>
      </c>
      <c r="U340" s="69">
        <f>-SIN(RADIANS(J340))</f>
        <v/>
      </c>
      <c r="V340" s="69">
        <f>-SIN(RADIANS(K340))*COS(RADIANS(L340))+COS(RADIANS(K340))*SIN(RADIANS(J340))*SIN(RADIANS(L340))</f>
        <v/>
      </c>
      <c r="W340" s="69">
        <f>SIN(RADIANS(K340))*SIN(RADIANS(L340))+COS(RADIANS(K340))*SIN(RADIANS(J340))*COS(RADIANS(L340))</f>
        <v/>
      </c>
      <c r="X340" s="69">
        <f>COS(RADIANS(K340))*COS(RADIANS(J340))</f>
        <v/>
      </c>
      <c r="Y340" s="69">
        <f>P340*G340</f>
        <v/>
      </c>
      <c r="Z340" s="69">
        <f>Q340*H340</f>
        <v/>
      </c>
      <c r="AA340" s="69">
        <f>R340*I340</f>
        <v/>
      </c>
      <c r="AB340" s="69">
        <f>M340</f>
        <v/>
      </c>
      <c r="AC340" s="69">
        <f>S340*G340</f>
        <v/>
      </c>
      <c r="AD340" s="69">
        <f>T340*H340</f>
        <v/>
      </c>
      <c r="AE340" s="69">
        <f>U340*I340</f>
        <v/>
      </c>
      <c r="AF340" s="69">
        <f>N340</f>
        <v/>
      </c>
      <c r="AG340" s="69">
        <f>V340*G340</f>
        <v/>
      </c>
      <c r="AH340" s="69">
        <f>W340*H340</f>
        <v/>
      </c>
      <c r="AI340" s="69">
        <f>X340*I340</f>
        <v/>
      </c>
      <c r="AJ340" s="69">
        <f>O340</f>
        <v/>
      </c>
      <c r="AK340" s="70" t="n">
        <v>0.200000003</v>
      </c>
      <c r="AL340" s="70" t="n">
        <v>0</v>
      </c>
      <c r="AM340" s="70" t="n">
        <v>0</v>
      </c>
      <c r="AN340" s="70" t="n">
        <v>-0.620000005</v>
      </c>
      <c r="AO340" s="70" t="n">
        <v>0</v>
      </c>
      <c r="AP340" s="70" t="n">
        <v>0.0700000003</v>
      </c>
      <c r="AQ340" s="70" t="n">
        <v>0</v>
      </c>
      <c r="AR340" s="70" t="n">
        <v>3.05999994</v>
      </c>
      <c r="AS340" s="70" t="n">
        <v>0</v>
      </c>
      <c r="AT340" s="70" t="n">
        <v>0</v>
      </c>
      <c r="AU340" s="70" t="n">
        <v>0.140000001</v>
      </c>
      <c r="AV340" s="70" t="n">
        <v>0</v>
      </c>
      <c r="AW340" s="71">
        <f>MAX(ABS(Y340-AK340),ABS(Z340-AL340),ABS(AA340-AM340),ABS(AB340-AN340),ABS(AC340-AO340),ABS(AD340-AP340),ABS(AE340-AQ340),ABS(AF340-AR340),ABS(AG340-AS340),ABS(AH340-AT340),ABS(AI340-AU340),ABS(AJ340-AV340))</f>
        <v/>
      </c>
    </row>
    <row r="341">
      <c r="A341" s="67" t="inlineStr">
        <is>
          <t>M336</t>
        </is>
      </c>
      <c r="B341" s="52" t="inlineStr">
        <is>
          <t>ENV-212</t>
        </is>
      </c>
      <c r="C341" s="52" t="inlineStr">
        <is>
          <t>Environment</t>
        </is>
      </c>
      <c r="D341" s="52" t="inlineStr">
        <is>
          <t>Lamp post</t>
        </is>
      </c>
      <c r="E341" s="53" t="inlineStr">
        <is>
          <t>Group</t>
        </is>
      </c>
      <c r="F341" s="52" t="inlineStr">
        <is>
          <t>ENV-206</t>
        </is>
      </c>
      <c r="G341" s="68" t="n">
        <v>1</v>
      </c>
      <c r="H341" s="68" t="n">
        <v>1</v>
      </c>
      <c r="I341" s="68" t="n">
        <v>1</v>
      </c>
      <c r="J341" s="68" t="n">
        <v>0</v>
      </c>
      <c r="K341" s="68" t="n">
        <v>0</v>
      </c>
      <c r="L341" s="68" t="n">
        <v>0</v>
      </c>
      <c r="M341" s="68" t="n">
        <v>3.02301645</v>
      </c>
      <c r="N341" s="68" t="n">
        <v>-0.254381567</v>
      </c>
      <c r="O341" s="68" t="n">
        <v>13</v>
      </c>
      <c r="P341" s="69">
        <f>COS(RADIANS(K341))*COS(RADIANS(L341))+SIN(RADIANS(K341))*SIN(RADIANS(J341))*SIN(RADIANS(L341))</f>
        <v/>
      </c>
      <c r="Q341" s="69">
        <f>-COS(RADIANS(K341))*SIN(RADIANS(L341))+SIN(RADIANS(K341))*SIN(RADIANS(J341))*COS(RADIANS(L341))</f>
        <v/>
      </c>
      <c r="R341" s="69">
        <f>SIN(RADIANS(K341))*COS(RADIANS(J341))</f>
        <v/>
      </c>
      <c r="S341" s="69">
        <f>COS(RADIANS(J341))*SIN(RADIANS(L341))</f>
        <v/>
      </c>
      <c r="T341" s="69">
        <f>COS(RADIANS(J341))*COS(RADIANS(L341))</f>
        <v/>
      </c>
      <c r="U341" s="69">
        <f>-SIN(RADIANS(J341))</f>
        <v/>
      </c>
      <c r="V341" s="69">
        <f>-SIN(RADIANS(K341))*COS(RADIANS(L341))+COS(RADIANS(K341))*SIN(RADIANS(J341))*SIN(RADIANS(L341))</f>
        <v/>
      </c>
      <c r="W341" s="69">
        <f>SIN(RADIANS(K341))*SIN(RADIANS(L341))+COS(RADIANS(K341))*SIN(RADIANS(J341))*COS(RADIANS(L341))</f>
        <v/>
      </c>
      <c r="X341" s="69">
        <f>COS(RADIANS(K341))*COS(RADIANS(J341))</f>
        <v/>
      </c>
      <c r="Y341" s="69">
        <f>P341*G341</f>
        <v/>
      </c>
      <c r="Z341" s="69">
        <f>Q341*H341</f>
        <v/>
      </c>
      <c r="AA341" s="69">
        <f>R341*I341</f>
        <v/>
      </c>
      <c r="AB341" s="69">
        <f>M341</f>
        <v/>
      </c>
      <c r="AC341" s="69">
        <f>S341*G341</f>
        <v/>
      </c>
      <c r="AD341" s="69">
        <f>T341*H341</f>
        <v/>
      </c>
      <c r="AE341" s="69">
        <f>U341*I341</f>
        <v/>
      </c>
      <c r="AF341" s="69">
        <f>N341</f>
        <v/>
      </c>
      <c r="AG341" s="69">
        <f>V341*G341</f>
        <v/>
      </c>
      <c r="AH341" s="69">
        <f>W341*H341</f>
        <v/>
      </c>
      <c r="AI341" s="69">
        <f>X341*I341</f>
        <v/>
      </c>
      <c r="AJ341" s="69">
        <f>O341</f>
        <v/>
      </c>
      <c r="AK341" s="70" t="n">
        <v>1</v>
      </c>
      <c r="AL341" s="70" t="n">
        <v>0</v>
      </c>
      <c r="AM341" s="70" t="n">
        <v>0</v>
      </c>
      <c r="AN341" s="70" t="n">
        <v>3.02301645</v>
      </c>
      <c r="AO341" s="70" t="n">
        <v>0</v>
      </c>
      <c r="AP341" s="70" t="n">
        <v>1</v>
      </c>
      <c r="AQ341" s="70" t="n">
        <v>0</v>
      </c>
      <c r="AR341" s="70" t="n">
        <v>-0.254381567</v>
      </c>
      <c r="AS341" s="70" t="n">
        <v>0</v>
      </c>
      <c r="AT341" s="70" t="n">
        <v>0</v>
      </c>
      <c r="AU341" s="70" t="n">
        <v>1</v>
      </c>
      <c r="AV341" s="70" t="n">
        <v>13</v>
      </c>
      <c r="AW341" s="71">
        <f>MAX(ABS(Y341-AK341),ABS(Z341-AL341),ABS(AA341-AM341),ABS(AB341-AN341),ABS(AC341-AO341),ABS(AD341-AP341),ABS(AE341-AQ341),ABS(AF341-AR341),ABS(AG341-AS341),ABS(AH341-AT341),ABS(AI341-AU341),ABS(AJ341-AV341))</f>
        <v/>
      </c>
    </row>
    <row r="342">
      <c r="A342" s="67" t="inlineStr">
        <is>
          <t>M337</t>
        </is>
      </c>
      <c r="B342" s="52" t="inlineStr">
        <is>
          <t>ENV-213</t>
        </is>
      </c>
      <c r="C342" s="52" t="inlineStr">
        <is>
          <t>Environment</t>
        </is>
      </c>
      <c r="D342" s="52" t="inlineStr">
        <is>
          <t>Lamp pole</t>
        </is>
      </c>
      <c r="E342" s="58" t="inlineStr">
        <is>
          <t>Cylinder</t>
        </is>
      </c>
      <c r="F342" s="52" t="inlineStr">
        <is>
          <t>ENV-212</t>
        </is>
      </c>
      <c r="G342" s="68" t="n">
        <v>0.0900000036</v>
      </c>
      <c r="H342" s="68" t="n">
        <v>0.0900000036</v>
      </c>
      <c r="I342" s="68" t="n">
        <v>3.20000005</v>
      </c>
      <c r="J342" s="68" t="n">
        <v>90</v>
      </c>
      <c r="K342" s="68" t="n">
        <v>0</v>
      </c>
      <c r="L342" s="68" t="n">
        <v>0</v>
      </c>
      <c r="M342" s="68" t="n">
        <v>0</v>
      </c>
      <c r="N342" s="68" t="n">
        <v>1.60000002</v>
      </c>
      <c r="O342" s="68" t="n">
        <v>0</v>
      </c>
      <c r="P342" s="69">
        <f>COS(RADIANS(K342))*COS(RADIANS(L342))+SIN(RADIANS(K342))*SIN(RADIANS(J342))*SIN(RADIANS(L342))</f>
        <v/>
      </c>
      <c r="Q342" s="69">
        <f>-COS(RADIANS(K342))*SIN(RADIANS(L342))+SIN(RADIANS(K342))*SIN(RADIANS(J342))*COS(RADIANS(L342))</f>
        <v/>
      </c>
      <c r="R342" s="69">
        <f>SIN(RADIANS(K342))*COS(RADIANS(J342))</f>
        <v/>
      </c>
      <c r="S342" s="69">
        <f>COS(RADIANS(J342))*SIN(RADIANS(L342))</f>
        <v/>
      </c>
      <c r="T342" s="69">
        <f>COS(RADIANS(J342))*COS(RADIANS(L342))</f>
        <v/>
      </c>
      <c r="U342" s="69">
        <f>-SIN(RADIANS(J342))</f>
        <v/>
      </c>
      <c r="V342" s="69">
        <f>-SIN(RADIANS(K342))*COS(RADIANS(L342))+COS(RADIANS(K342))*SIN(RADIANS(J342))*SIN(RADIANS(L342))</f>
        <v/>
      </c>
      <c r="W342" s="69">
        <f>SIN(RADIANS(K342))*SIN(RADIANS(L342))+COS(RADIANS(K342))*SIN(RADIANS(J342))*COS(RADIANS(L342))</f>
        <v/>
      </c>
      <c r="X342" s="69">
        <f>COS(RADIANS(K342))*COS(RADIANS(J342))</f>
        <v/>
      </c>
      <c r="Y342" s="69">
        <f>P342*G342</f>
        <v/>
      </c>
      <c r="Z342" s="69">
        <f>Q342*H342</f>
        <v/>
      </c>
      <c r="AA342" s="69">
        <f>R342*I342</f>
        <v/>
      </c>
      <c r="AB342" s="69">
        <f>M342</f>
        <v/>
      </c>
      <c r="AC342" s="69">
        <f>S342*G342</f>
        <v/>
      </c>
      <c r="AD342" s="69">
        <f>T342*H342</f>
        <v/>
      </c>
      <c r="AE342" s="69">
        <f>U342*I342</f>
        <v/>
      </c>
      <c r="AF342" s="69">
        <f>N342</f>
        <v/>
      </c>
      <c r="AG342" s="69">
        <f>V342*G342</f>
        <v/>
      </c>
      <c r="AH342" s="69">
        <f>W342*H342</f>
        <v/>
      </c>
      <c r="AI342" s="69">
        <f>X342*I342</f>
        <v/>
      </c>
      <c r="AJ342" s="69">
        <f>O342</f>
        <v/>
      </c>
      <c r="AK342" s="70" t="n">
        <v>0.0900000036</v>
      </c>
      <c r="AL342" s="70" t="n">
        <v>0</v>
      </c>
      <c r="AM342" s="70" t="n">
        <v>0</v>
      </c>
      <c r="AN342" s="70" t="n">
        <v>0</v>
      </c>
      <c r="AO342" s="70" t="n">
        <v>0</v>
      </c>
      <c r="AP342" s="70" t="n">
        <v>-3.93402511e-09</v>
      </c>
      <c r="AQ342" s="70" t="n">
        <v>-3.20000005</v>
      </c>
      <c r="AR342" s="70" t="n">
        <v>1.60000002</v>
      </c>
      <c r="AS342" s="70" t="n">
        <v>0</v>
      </c>
      <c r="AT342" s="70" t="n">
        <v>0.0900000036</v>
      </c>
      <c r="AU342" s="70" t="n">
        <v>-1.39876448e-07</v>
      </c>
      <c r="AV342" s="70" t="n">
        <v>0</v>
      </c>
      <c r="AW342" s="71">
        <f>MAX(ABS(Y342-AK342),ABS(Z342-AL342),ABS(AA342-AM342),ABS(AB342-AN342),ABS(AC342-AO342),ABS(AD342-AP342),ABS(AE342-AQ342),ABS(AF342-AR342),ABS(AG342-AS342),ABS(AH342-AT342),ABS(AI342-AU342),ABS(AJ342-AV342))</f>
        <v/>
      </c>
    </row>
    <row r="343">
      <c r="A343" s="67" t="inlineStr">
        <is>
          <t>M338</t>
        </is>
      </c>
      <c r="B343" s="52" t="inlineStr">
        <is>
          <t>ENV-214</t>
        </is>
      </c>
      <c r="C343" s="52" t="inlineStr">
        <is>
          <t>Environment</t>
        </is>
      </c>
      <c r="D343" s="52" t="inlineStr">
        <is>
          <t>Lamp arm</t>
        </is>
      </c>
      <c r="E343" s="63" t="inlineStr">
        <is>
          <t>Cube</t>
        </is>
      </c>
      <c r="F343" s="52" t="inlineStr">
        <is>
          <t>ENV-212</t>
        </is>
      </c>
      <c r="G343" s="68" t="n">
        <v>0.699999988</v>
      </c>
      <c r="H343" s="68" t="n">
        <v>0.0500000007</v>
      </c>
      <c r="I343" s="68" t="n">
        <v>0.0500000007</v>
      </c>
      <c r="J343" s="68" t="n">
        <v>0</v>
      </c>
      <c r="K343" s="68" t="n">
        <v>0</v>
      </c>
      <c r="L343" s="68" t="n">
        <v>0</v>
      </c>
      <c r="M343" s="68" t="n">
        <v>-0.330000013</v>
      </c>
      <c r="N343" s="68" t="n">
        <v>3.1500001</v>
      </c>
      <c r="O343" s="68" t="n">
        <v>0</v>
      </c>
      <c r="P343" s="69">
        <f>COS(RADIANS(K343))*COS(RADIANS(L343))+SIN(RADIANS(K343))*SIN(RADIANS(J343))*SIN(RADIANS(L343))</f>
        <v/>
      </c>
      <c r="Q343" s="69">
        <f>-COS(RADIANS(K343))*SIN(RADIANS(L343))+SIN(RADIANS(K343))*SIN(RADIANS(J343))*COS(RADIANS(L343))</f>
        <v/>
      </c>
      <c r="R343" s="69">
        <f>SIN(RADIANS(K343))*COS(RADIANS(J343))</f>
        <v/>
      </c>
      <c r="S343" s="69">
        <f>COS(RADIANS(J343))*SIN(RADIANS(L343))</f>
        <v/>
      </c>
      <c r="T343" s="69">
        <f>COS(RADIANS(J343))*COS(RADIANS(L343))</f>
        <v/>
      </c>
      <c r="U343" s="69">
        <f>-SIN(RADIANS(J343))</f>
        <v/>
      </c>
      <c r="V343" s="69">
        <f>-SIN(RADIANS(K343))*COS(RADIANS(L343))+COS(RADIANS(K343))*SIN(RADIANS(J343))*SIN(RADIANS(L343))</f>
        <v/>
      </c>
      <c r="W343" s="69">
        <f>SIN(RADIANS(K343))*SIN(RADIANS(L343))+COS(RADIANS(K343))*SIN(RADIANS(J343))*COS(RADIANS(L343))</f>
        <v/>
      </c>
      <c r="X343" s="69">
        <f>COS(RADIANS(K343))*COS(RADIANS(J343))</f>
        <v/>
      </c>
      <c r="Y343" s="69">
        <f>P343*G343</f>
        <v/>
      </c>
      <c r="Z343" s="69">
        <f>Q343*H343</f>
        <v/>
      </c>
      <c r="AA343" s="69">
        <f>R343*I343</f>
        <v/>
      </c>
      <c r="AB343" s="69">
        <f>M343</f>
        <v/>
      </c>
      <c r="AC343" s="69">
        <f>S343*G343</f>
        <v/>
      </c>
      <c r="AD343" s="69">
        <f>T343*H343</f>
        <v/>
      </c>
      <c r="AE343" s="69">
        <f>U343*I343</f>
        <v/>
      </c>
      <c r="AF343" s="69">
        <f>N343</f>
        <v/>
      </c>
      <c r="AG343" s="69">
        <f>V343*G343</f>
        <v/>
      </c>
      <c r="AH343" s="69">
        <f>W343*H343</f>
        <v/>
      </c>
      <c r="AI343" s="69">
        <f>X343*I343</f>
        <v/>
      </c>
      <c r="AJ343" s="69">
        <f>O343</f>
        <v/>
      </c>
      <c r="AK343" s="70" t="n">
        <v>0.699999988</v>
      </c>
      <c r="AL343" s="70" t="n">
        <v>0</v>
      </c>
      <c r="AM343" s="70" t="n">
        <v>0</v>
      </c>
      <c r="AN343" s="70" t="n">
        <v>-0.330000013</v>
      </c>
      <c r="AO343" s="70" t="n">
        <v>0</v>
      </c>
      <c r="AP343" s="70" t="n">
        <v>0.0500000007</v>
      </c>
      <c r="AQ343" s="70" t="n">
        <v>0</v>
      </c>
      <c r="AR343" s="70" t="n">
        <v>3.1500001</v>
      </c>
      <c r="AS343" s="70" t="n">
        <v>0</v>
      </c>
      <c r="AT343" s="70" t="n">
        <v>0</v>
      </c>
      <c r="AU343" s="70" t="n">
        <v>0.0500000007</v>
      </c>
      <c r="AV343" s="70" t="n">
        <v>0</v>
      </c>
      <c r="AW343" s="71">
        <f>MAX(ABS(Y343-AK343),ABS(Z343-AL343),ABS(AA343-AM343),ABS(AB343-AN343),ABS(AC343-AO343),ABS(AD343-AP343),ABS(AE343-AQ343),ABS(AF343-AR343),ABS(AG343-AS343),ABS(AH343-AT343),ABS(AI343-AU343),ABS(AJ343-AV343))</f>
        <v/>
      </c>
    </row>
    <row r="344">
      <c r="A344" s="67" t="inlineStr">
        <is>
          <t>M339</t>
        </is>
      </c>
      <c r="B344" s="52" t="inlineStr">
        <is>
          <t>ENV-215</t>
        </is>
      </c>
      <c r="C344" s="52" t="inlineStr">
        <is>
          <t>Environment</t>
        </is>
      </c>
      <c r="D344" s="52" t="inlineStr">
        <is>
          <t>Lamp head</t>
        </is>
      </c>
      <c r="E344" s="63" t="inlineStr">
        <is>
          <t>Cube</t>
        </is>
      </c>
      <c r="F344" s="52" t="inlineStr">
        <is>
          <t>ENV-212</t>
        </is>
      </c>
      <c r="G344" s="68" t="n">
        <v>0.340000004</v>
      </c>
      <c r="H344" s="68" t="n">
        <v>0.07999999820000001</v>
      </c>
      <c r="I344" s="68" t="n">
        <v>0.200000003</v>
      </c>
      <c r="J344" s="68" t="n">
        <v>0</v>
      </c>
      <c r="K344" s="68" t="n">
        <v>0</v>
      </c>
      <c r="L344" s="68" t="n">
        <v>0</v>
      </c>
      <c r="M344" s="68" t="n">
        <v>-0.620000005</v>
      </c>
      <c r="N344" s="68" t="n">
        <v>3.11999989</v>
      </c>
      <c r="O344" s="68" t="n">
        <v>0</v>
      </c>
      <c r="P344" s="69">
        <f>COS(RADIANS(K344))*COS(RADIANS(L344))+SIN(RADIANS(K344))*SIN(RADIANS(J344))*SIN(RADIANS(L344))</f>
        <v/>
      </c>
      <c r="Q344" s="69">
        <f>-COS(RADIANS(K344))*SIN(RADIANS(L344))+SIN(RADIANS(K344))*SIN(RADIANS(J344))*COS(RADIANS(L344))</f>
        <v/>
      </c>
      <c r="R344" s="69">
        <f>SIN(RADIANS(K344))*COS(RADIANS(J344))</f>
        <v/>
      </c>
      <c r="S344" s="69">
        <f>COS(RADIANS(J344))*SIN(RADIANS(L344))</f>
        <v/>
      </c>
      <c r="T344" s="69">
        <f>COS(RADIANS(J344))*COS(RADIANS(L344))</f>
        <v/>
      </c>
      <c r="U344" s="69">
        <f>-SIN(RADIANS(J344))</f>
        <v/>
      </c>
      <c r="V344" s="69">
        <f>-SIN(RADIANS(K344))*COS(RADIANS(L344))+COS(RADIANS(K344))*SIN(RADIANS(J344))*SIN(RADIANS(L344))</f>
        <v/>
      </c>
      <c r="W344" s="69">
        <f>SIN(RADIANS(K344))*SIN(RADIANS(L344))+COS(RADIANS(K344))*SIN(RADIANS(J344))*COS(RADIANS(L344))</f>
        <v/>
      </c>
      <c r="X344" s="69">
        <f>COS(RADIANS(K344))*COS(RADIANS(J344))</f>
        <v/>
      </c>
      <c r="Y344" s="69">
        <f>P344*G344</f>
        <v/>
      </c>
      <c r="Z344" s="69">
        <f>Q344*H344</f>
        <v/>
      </c>
      <c r="AA344" s="69">
        <f>R344*I344</f>
        <v/>
      </c>
      <c r="AB344" s="69">
        <f>M344</f>
        <v/>
      </c>
      <c r="AC344" s="69">
        <f>S344*G344</f>
        <v/>
      </c>
      <c r="AD344" s="69">
        <f>T344*H344</f>
        <v/>
      </c>
      <c r="AE344" s="69">
        <f>U344*I344</f>
        <v/>
      </c>
      <c r="AF344" s="69">
        <f>N344</f>
        <v/>
      </c>
      <c r="AG344" s="69">
        <f>V344*G344</f>
        <v/>
      </c>
      <c r="AH344" s="69">
        <f>W344*H344</f>
        <v/>
      </c>
      <c r="AI344" s="69">
        <f>X344*I344</f>
        <v/>
      </c>
      <c r="AJ344" s="69">
        <f>O344</f>
        <v/>
      </c>
      <c r="AK344" s="70" t="n">
        <v>0.340000004</v>
      </c>
      <c r="AL344" s="70" t="n">
        <v>0</v>
      </c>
      <c r="AM344" s="70" t="n">
        <v>0</v>
      </c>
      <c r="AN344" s="70" t="n">
        <v>-0.620000005</v>
      </c>
      <c r="AO344" s="70" t="n">
        <v>0</v>
      </c>
      <c r="AP344" s="70" t="n">
        <v>0.07999999820000001</v>
      </c>
      <c r="AQ344" s="70" t="n">
        <v>0</v>
      </c>
      <c r="AR344" s="70" t="n">
        <v>3.11999989</v>
      </c>
      <c r="AS344" s="70" t="n">
        <v>0</v>
      </c>
      <c r="AT344" s="70" t="n">
        <v>0</v>
      </c>
      <c r="AU344" s="70" t="n">
        <v>0.200000003</v>
      </c>
      <c r="AV344" s="70" t="n">
        <v>0</v>
      </c>
      <c r="AW344" s="71">
        <f>MAX(ABS(Y344-AK344),ABS(Z344-AL344),ABS(AA344-AM344),ABS(AB344-AN344),ABS(AC344-AO344),ABS(AD344-AP344),ABS(AE344-AQ344),ABS(AF344-AR344),ABS(AG344-AS344),ABS(AH344-AT344),ABS(AI344-AU344),ABS(AJ344-AV344))</f>
        <v/>
      </c>
    </row>
    <row r="345">
      <c r="A345" s="67" t="inlineStr">
        <is>
          <t>M340</t>
        </is>
      </c>
      <c r="B345" s="52" t="inlineStr">
        <is>
          <t>ENV-216</t>
        </is>
      </c>
      <c r="C345" s="52" t="inlineStr">
        <is>
          <t>Environment</t>
        </is>
      </c>
      <c r="D345" s="52" t="inlineStr">
        <is>
          <t>Sodium lamp</t>
        </is>
      </c>
      <c r="E345" s="59" t="inlineStr">
        <is>
          <t>Sphere</t>
        </is>
      </c>
      <c r="F345" s="52" t="inlineStr">
        <is>
          <t>ENV-212</t>
        </is>
      </c>
      <c r="G345" s="68" t="n">
        <v>0.200000003</v>
      </c>
      <c r="H345" s="68" t="n">
        <v>0.0700000003</v>
      </c>
      <c r="I345" s="68" t="n">
        <v>0.140000001</v>
      </c>
      <c r="J345" s="68" t="n">
        <v>0</v>
      </c>
      <c r="K345" s="68" t="n">
        <v>0</v>
      </c>
      <c r="L345" s="68" t="n">
        <v>0</v>
      </c>
      <c r="M345" s="68" t="n">
        <v>-0.620000005</v>
      </c>
      <c r="N345" s="68" t="n">
        <v>3.05999994</v>
      </c>
      <c r="O345" s="68" t="n">
        <v>0</v>
      </c>
      <c r="P345" s="69">
        <f>COS(RADIANS(K345))*COS(RADIANS(L345))+SIN(RADIANS(K345))*SIN(RADIANS(J345))*SIN(RADIANS(L345))</f>
        <v/>
      </c>
      <c r="Q345" s="69">
        <f>-COS(RADIANS(K345))*SIN(RADIANS(L345))+SIN(RADIANS(K345))*SIN(RADIANS(J345))*COS(RADIANS(L345))</f>
        <v/>
      </c>
      <c r="R345" s="69">
        <f>SIN(RADIANS(K345))*COS(RADIANS(J345))</f>
        <v/>
      </c>
      <c r="S345" s="69">
        <f>COS(RADIANS(J345))*SIN(RADIANS(L345))</f>
        <v/>
      </c>
      <c r="T345" s="69">
        <f>COS(RADIANS(J345))*COS(RADIANS(L345))</f>
        <v/>
      </c>
      <c r="U345" s="69">
        <f>-SIN(RADIANS(J345))</f>
        <v/>
      </c>
      <c r="V345" s="69">
        <f>-SIN(RADIANS(K345))*COS(RADIANS(L345))+COS(RADIANS(K345))*SIN(RADIANS(J345))*SIN(RADIANS(L345))</f>
        <v/>
      </c>
      <c r="W345" s="69">
        <f>SIN(RADIANS(K345))*SIN(RADIANS(L345))+COS(RADIANS(K345))*SIN(RADIANS(J345))*COS(RADIANS(L345))</f>
        <v/>
      </c>
      <c r="X345" s="69">
        <f>COS(RADIANS(K345))*COS(RADIANS(J345))</f>
        <v/>
      </c>
      <c r="Y345" s="69">
        <f>P345*G345</f>
        <v/>
      </c>
      <c r="Z345" s="69">
        <f>Q345*H345</f>
        <v/>
      </c>
      <c r="AA345" s="69">
        <f>R345*I345</f>
        <v/>
      </c>
      <c r="AB345" s="69">
        <f>M345</f>
        <v/>
      </c>
      <c r="AC345" s="69">
        <f>S345*G345</f>
        <v/>
      </c>
      <c r="AD345" s="69">
        <f>T345*H345</f>
        <v/>
      </c>
      <c r="AE345" s="69">
        <f>U345*I345</f>
        <v/>
      </c>
      <c r="AF345" s="69">
        <f>N345</f>
        <v/>
      </c>
      <c r="AG345" s="69">
        <f>V345*G345</f>
        <v/>
      </c>
      <c r="AH345" s="69">
        <f>W345*H345</f>
        <v/>
      </c>
      <c r="AI345" s="69">
        <f>X345*I345</f>
        <v/>
      </c>
      <c r="AJ345" s="69">
        <f>O345</f>
        <v/>
      </c>
      <c r="AK345" s="70" t="n">
        <v>0.200000003</v>
      </c>
      <c r="AL345" s="70" t="n">
        <v>0</v>
      </c>
      <c r="AM345" s="70" t="n">
        <v>0</v>
      </c>
      <c r="AN345" s="70" t="n">
        <v>-0.620000005</v>
      </c>
      <c r="AO345" s="70" t="n">
        <v>0</v>
      </c>
      <c r="AP345" s="70" t="n">
        <v>0.0700000003</v>
      </c>
      <c r="AQ345" s="70" t="n">
        <v>0</v>
      </c>
      <c r="AR345" s="70" t="n">
        <v>3.05999994</v>
      </c>
      <c r="AS345" s="70" t="n">
        <v>0</v>
      </c>
      <c r="AT345" s="70" t="n">
        <v>0</v>
      </c>
      <c r="AU345" s="70" t="n">
        <v>0.140000001</v>
      </c>
      <c r="AV345" s="70" t="n">
        <v>0</v>
      </c>
      <c r="AW345" s="71">
        <f>MAX(ABS(Y345-AK345),ABS(Z345-AL345),ABS(AA345-AM345),ABS(AB345-AN345),ABS(AC345-AO345),ABS(AD345-AP345),ABS(AE345-AQ345),ABS(AF345-AR345),ABS(AG345-AS345),ABS(AH345-AT345),ABS(AI345-AU345),ABS(AJ345-AV345))</f>
        <v/>
      </c>
    </row>
    <row r="346">
      <c r="A346" s="67" t="inlineStr">
        <is>
          <t>M341</t>
        </is>
      </c>
      <c r="B346" s="52" t="inlineStr">
        <is>
          <t>ENV-217</t>
        </is>
      </c>
      <c r="C346" s="52" t="inlineStr">
        <is>
          <t>Environment</t>
        </is>
      </c>
      <c r="D346" s="52" t="inlineStr">
        <is>
          <t>Fire barrel</t>
        </is>
      </c>
      <c r="E346" s="53" t="inlineStr">
        <is>
          <t>Group</t>
        </is>
      </c>
      <c r="F346" s="52" t="inlineStr">
        <is>
          <t>ENV-00</t>
        </is>
      </c>
      <c r="G346" s="68" t="n">
        <v>1</v>
      </c>
      <c r="H346" s="68" t="n">
        <v>1</v>
      </c>
      <c r="I346" s="68" t="n">
        <v>1</v>
      </c>
      <c r="J346" s="68" t="n">
        <v>0</v>
      </c>
      <c r="K346" s="68" t="n">
        <v>0</v>
      </c>
      <c r="L346" s="68" t="n">
        <v>0</v>
      </c>
      <c r="M346" s="68" t="n">
        <v>5.30000019</v>
      </c>
      <c r="N346" s="68" t="n">
        <v>-0.205850333</v>
      </c>
      <c r="O346" s="68" t="n">
        <v>15.3500004</v>
      </c>
      <c r="P346" s="69">
        <f>COS(RADIANS(K346))*COS(RADIANS(L346))+SIN(RADIANS(K346))*SIN(RADIANS(J346))*SIN(RADIANS(L346))</f>
        <v/>
      </c>
      <c r="Q346" s="69">
        <f>-COS(RADIANS(K346))*SIN(RADIANS(L346))+SIN(RADIANS(K346))*SIN(RADIANS(J346))*COS(RADIANS(L346))</f>
        <v/>
      </c>
      <c r="R346" s="69">
        <f>SIN(RADIANS(K346))*COS(RADIANS(J346))</f>
        <v/>
      </c>
      <c r="S346" s="69">
        <f>COS(RADIANS(J346))*SIN(RADIANS(L346))</f>
        <v/>
      </c>
      <c r="T346" s="69">
        <f>COS(RADIANS(J346))*COS(RADIANS(L346))</f>
        <v/>
      </c>
      <c r="U346" s="69">
        <f>-SIN(RADIANS(J346))</f>
        <v/>
      </c>
      <c r="V346" s="69">
        <f>-SIN(RADIANS(K346))*COS(RADIANS(L346))+COS(RADIANS(K346))*SIN(RADIANS(J346))*SIN(RADIANS(L346))</f>
        <v/>
      </c>
      <c r="W346" s="69">
        <f>SIN(RADIANS(K346))*SIN(RADIANS(L346))+COS(RADIANS(K346))*SIN(RADIANS(J346))*COS(RADIANS(L346))</f>
        <v/>
      </c>
      <c r="X346" s="69">
        <f>COS(RADIANS(K346))*COS(RADIANS(J346))</f>
        <v/>
      </c>
      <c r="Y346" s="69">
        <f>P346*G346</f>
        <v/>
      </c>
      <c r="Z346" s="69">
        <f>Q346*H346</f>
        <v/>
      </c>
      <c r="AA346" s="69">
        <f>R346*I346</f>
        <v/>
      </c>
      <c r="AB346" s="69">
        <f>M346</f>
        <v/>
      </c>
      <c r="AC346" s="69">
        <f>S346*G346</f>
        <v/>
      </c>
      <c r="AD346" s="69">
        <f>T346*H346</f>
        <v/>
      </c>
      <c r="AE346" s="69">
        <f>U346*I346</f>
        <v/>
      </c>
      <c r="AF346" s="69">
        <f>N346</f>
        <v/>
      </c>
      <c r="AG346" s="69">
        <f>V346*G346</f>
        <v/>
      </c>
      <c r="AH346" s="69">
        <f>W346*H346</f>
        <v/>
      </c>
      <c r="AI346" s="69">
        <f>X346*I346</f>
        <v/>
      </c>
      <c r="AJ346" s="69">
        <f>O346</f>
        <v/>
      </c>
      <c r="AK346" s="70" t="n">
        <v>1</v>
      </c>
      <c r="AL346" s="70" t="n">
        <v>0</v>
      </c>
      <c r="AM346" s="70" t="n">
        <v>0</v>
      </c>
      <c r="AN346" s="70" t="n">
        <v>5.30000019</v>
      </c>
      <c r="AO346" s="70" t="n">
        <v>0</v>
      </c>
      <c r="AP346" s="70" t="n">
        <v>1</v>
      </c>
      <c r="AQ346" s="70" t="n">
        <v>0</v>
      </c>
      <c r="AR346" s="70" t="n">
        <v>-0.205850333</v>
      </c>
      <c r="AS346" s="70" t="n">
        <v>0</v>
      </c>
      <c r="AT346" s="70" t="n">
        <v>0</v>
      </c>
      <c r="AU346" s="70" t="n">
        <v>1</v>
      </c>
      <c r="AV346" s="70" t="n">
        <v>15.3500004</v>
      </c>
      <c r="AW346" s="71">
        <f>MAX(ABS(Y346-AK346),ABS(Z346-AL346),ABS(AA346-AM346),ABS(AB346-AN346),ABS(AC346-AO346),ABS(AD346-AP346),ABS(AE346-AQ346),ABS(AF346-AR346),ABS(AG346-AS346),ABS(AH346-AT346),ABS(AI346-AU346),ABS(AJ346-AV346))</f>
        <v/>
      </c>
    </row>
    <row r="347">
      <c r="A347" s="67" t="inlineStr">
        <is>
          <t>M342</t>
        </is>
      </c>
      <c r="B347" s="52" t="inlineStr">
        <is>
          <t>ENV-218</t>
        </is>
      </c>
      <c r="C347" s="52" t="inlineStr">
        <is>
          <t>Environment</t>
        </is>
      </c>
      <c r="D347" s="52" t="inlineStr">
        <is>
          <t>Barrel</t>
        </is>
      </c>
      <c r="E347" s="58" t="inlineStr">
        <is>
          <t>Cylinder</t>
        </is>
      </c>
      <c r="F347" s="52" t="inlineStr">
        <is>
          <t>ENV-217</t>
        </is>
      </c>
      <c r="G347" s="68" t="n">
        <v>0.5</v>
      </c>
      <c r="H347" s="68" t="n">
        <v>0.5</v>
      </c>
      <c r="I347" s="68" t="n">
        <v>0.779999971</v>
      </c>
      <c r="J347" s="68" t="n">
        <v>90</v>
      </c>
      <c r="K347" s="68" t="n">
        <v>0</v>
      </c>
      <c r="L347" s="68" t="n">
        <v>0</v>
      </c>
      <c r="M347" s="68" t="n">
        <v>0</v>
      </c>
      <c r="N347" s="68" t="n">
        <v>0.389999986</v>
      </c>
      <c r="O347" s="68" t="n">
        <v>0</v>
      </c>
      <c r="P347" s="69">
        <f>COS(RADIANS(K347))*COS(RADIANS(L347))+SIN(RADIANS(K347))*SIN(RADIANS(J347))*SIN(RADIANS(L347))</f>
        <v/>
      </c>
      <c r="Q347" s="69">
        <f>-COS(RADIANS(K347))*SIN(RADIANS(L347))+SIN(RADIANS(K347))*SIN(RADIANS(J347))*COS(RADIANS(L347))</f>
        <v/>
      </c>
      <c r="R347" s="69">
        <f>SIN(RADIANS(K347))*COS(RADIANS(J347))</f>
        <v/>
      </c>
      <c r="S347" s="69">
        <f>COS(RADIANS(J347))*SIN(RADIANS(L347))</f>
        <v/>
      </c>
      <c r="T347" s="69">
        <f>COS(RADIANS(J347))*COS(RADIANS(L347))</f>
        <v/>
      </c>
      <c r="U347" s="69">
        <f>-SIN(RADIANS(J347))</f>
        <v/>
      </c>
      <c r="V347" s="69">
        <f>-SIN(RADIANS(K347))*COS(RADIANS(L347))+COS(RADIANS(K347))*SIN(RADIANS(J347))*SIN(RADIANS(L347))</f>
        <v/>
      </c>
      <c r="W347" s="69">
        <f>SIN(RADIANS(K347))*SIN(RADIANS(L347))+COS(RADIANS(K347))*SIN(RADIANS(J347))*COS(RADIANS(L347))</f>
        <v/>
      </c>
      <c r="X347" s="69">
        <f>COS(RADIANS(K347))*COS(RADIANS(J347))</f>
        <v/>
      </c>
      <c r="Y347" s="69">
        <f>P347*G347</f>
        <v/>
      </c>
      <c r="Z347" s="69">
        <f>Q347*H347</f>
        <v/>
      </c>
      <c r="AA347" s="69">
        <f>R347*I347</f>
        <v/>
      </c>
      <c r="AB347" s="69">
        <f>M347</f>
        <v/>
      </c>
      <c r="AC347" s="69">
        <f>S347*G347</f>
        <v/>
      </c>
      <c r="AD347" s="69">
        <f>T347*H347</f>
        <v/>
      </c>
      <c r="AE347" s="69">
        <f>U347*I347</f>
        <v/>
      </c>
      <c r="AF347" s="69">
        <f>N347</f>
        <v/>
      </c>
      <c r="AG347" s="69">
        <f>V347*G347</f>
        <v/>
      </c>
      <c r="AH347" s="69">
        <f>W347*H347</f>
        <v/>
      </c>
      <c r="AI347" s="69">
        <f>X347*I347</f>
        <v/>
      </c>
      <c r="AJ347" s="69">
        <f>O347</f>
        <v/>
      </c>
      <c r="AK347" s="70" t="n">
        <v>0.5</v>
      </c>
      <c r="AL347" s="70" t="n">
        <v>0</v>
      </c>
      <c r="AM347" s="70" t="n">
        <v>0</v>
      </c>
      <c r="AN347" s="70" t="n">
        <v>0</v>
      </c>
      <c r="AO347" s="70" t="n">
        <v>0</v>
      </c>
      <c r="AP347" s="70" t="n">
        <v>-2.18556941e-08</v>
      </c>
      <c r="AQ347" s="70" t="n">
        <v>-0.779999971</v>
      </c>
      <c r="AR347" s="70" t="n">
        <v>0.389999986</v>
      </c>
      <c r="AS347" s="70" t="n">
        <v>0</v>
      </c>
      <c r="AT347" s="70" t="n">
        <v>0.5</v>
      </c>
      <c r="AU347" s="70" t="n">
        <v>-3.40948816e-08</v>
      </c>
      <c r="AV347" s="70" t="n">
        <v>0</v>
      </c>
      <c r="AW347" s="71">
        <f>MAX(ABS(Y347-AK347),ABS(Z347-AL347),ABS(AA347-AM347),ABS(AB347-AN347),ABS(AC347-AO347),ABS(AD347-AP347),ABS(AE347-AQ347),ABS(AF347-AR347),ABS(AG347-AS347),ABS(AH347-AT347),ABS(AI347-AU347),ABS(AJ347-AV347))</f>
        <v/>
      </c>
    </row>
    <row r="348">
      <c r="A348" s="67" t="inlineStr">
        <is>
          <t>M343</t>
        </is>
      </c>
      <c r="B348" s="52" t="inlineStr">
        <is>
          <t>ENV-219</t>
        </is>
      </c>
      <c r="C348" s="52" t="inlineStr">
        <is>
          <t>Environment</t>
        </is>
      </c>
      <c r="D348" s="52" t="inlineStr">
        <is>
          <t>Fire embers</t>
        </is>
      </c>
      <c r="E348" s="59" t="inlineStr">
        <is>
          <t>Sphere</t>
        </is>
      </c>
      <c r="F348" s="52" t="inlineStr">
        <is>
          <t>ENV-217</t>
        </is>
      </c>
      <c r="G348" s="68" t="n">
        <v>0.419999987</v>
      </c>
      <c r="H348" s="68" t="n">
        <v>0.159999996</v>
      </c>
      <c r="I348" s="68" t="n">
        <v>0.419999987</v>
      </c>
      <c r="J348" s="68" t="n">
        <v>0</v>
      </c>
      <c r="K348" s="68" t="n">
        <v>0</v>
      </c>
      <c r="L348" s="68" t="n">
        <v>0</v>
      </c>
      <c r="M348" s="68" t="n">
        <v>0</v>
      </c>
      <c r="N348" s="68" t="n">
        <v>0.800000012</v>
      </c>
      <c r="O348" s="68" t="n">
        <v>0</v>
      </c>
      <c r="P348" s="69">
        <f>COS(RADIANS(K348))*COS(RADIANS(L348))+SIN(RADIANS(K348))*SIN(RADIANS(J348))*SIN(RADIANS(L348))</f>
        <v/>
      </c>
      <c r="Q348" s="69">
        <f>-COS(RADIANS(K348))*SIN(RADIANS(L348))+SIN(RADIANS(K348))*SIN(RADIANS(J348))*COS(RADIANS(L348))</f>
        <v/>
      </c>
      <c r="R348" s="69">
        <f>SIN(RADIANS(K348))*COS(RADIANS(J348))</f>
        <v/>
      </c>
      <c r="S348" s="69">
        <f>COS(RADIANS(J348))*SIN(RADIANS(L348))</f>
        <v/>
      </c>
      <c r="T348" s="69">
        <f>COS(RADIANS(J348))*COS(RADIANS(L348))</f>
        <v/>
      </c>
      <c r="U348" s="69">
        <f>-SIN(RADIANS(J348))</f>
        <v/>
      </c>
      <c r="V348" s="69">
        <f>-SIN(RADIANS(K348))*COS(RADIANS(L348))+COS(RADIANS(K348))*SIN(RADIANS(J348))*SIN(RADIANS(L348))</f>
        <v/>
      </c>
      <c r="W348" s="69">
        <f>SIN(RADIANS(K348))*SIN(RADIANS(L348))+COS(RADIANS(K348))*SIN(RADIANS(J348))*COS(RADIANS(L348))</f>
        <v/>
      </c>
      <c r="X348" s="69">
        <f>COS(RADIANS(K348))*COS(RADIANS(J348))</f>
        <v/>
      </c>
      <c r="Y348" s="69">
        <f>P348*G348</f>
        <v/>
      </c>
      <c r="Z348" s="69">
        <f>Q348*H348</f>
        <v/>
      </c>
      <c r="AA348" s="69">
        <f>R348*I348</f>
        <v/>
      </c>
      <c r="AB348" s="69">
        <f>M348</f>
        <v/>
      </c>
      <c r="AC348" s="69">
        <f>S348*G348</f>
        <v/>
      </c>
      <c r="AD348" s="69">
        <f>T348*H348</f>
        <v/>
      </c>
      <c r="AE348" s="69">
        <f>U348*I348</f>
        <v/>
      </c>
      <c r="AF348" s="69">
        <f>N348</f>
        <v/>
      </c>
      <c r="AG348" s="69">
        <f>V348*G348</f>
        <v/>
      </c>
      <c r="AH348" s="69">
        <f>W348*H348</f>
        <v/>
      </c>
      <c r="AI348" s="69">
        <f>X348*I348</f>
        <v/>
      </c>
      <c r="AJ348" s="69">
        <f>O348</f>
        <v/>
      </c>
      <c r="AK348" s="70" t="n">
        <v>0.419999987</v>
      </c>
      <c r="AL348" s="70" t="n">
        <v>0</v>
      </c>
      <c r="AM348" s="70" t="n">
        <v>0</v>
      </c>
      <c r="AN348" s="70" t="n">
        <v>0</v>
      </c>
      <c r="AO348" s="70" t="n">
        <v>0</v>
      </c>
      <c r="AP348" s="70" t="n">
        <v>0.159999996</v>
      </c>
      <c r="AQ348" s="70" t="n">
        <v>0</v>
      </c>
      <c r="AR348" s="70" t="n">
        <v>0.800000012</v>
      </c>
      <c r="AS348" s="70" t="n">
        <v>0</v>
      </c>
      <c r="AT348" s="70" t="n">
        <v>0</v>
      </c>
      <c r="AU348" s="70" t="n">
        <v>0.419999987</v>
      </c>
      <c r="AV348" s="70" t="n">
        <v>0</v>
      </c>
      <c r="AW348" s="71">
        <f>MAX(ABS(Y348-AK348),ABS(Z348-AL348),ABS(AA348-AM348),ABS(AB348-AN348),ABS(AC348-AO348),ABS(AD348-AP348),ABS(AE348-AQ348),ABS(AF348-AR348),ABS(AG348-AS348),ABS(AH348-AT348),ABS(AI348-AU348),ABS(AJ348-AV348))</f>
        <v/>
      </c>
    </row>
    <row r="349">
      <c r="A349" s="67" t="inlineStr">
        <is>
          <t>M344</t>
        </is>
      </c>
      <c r="B349" s="52" t="inlineStr">
        <is>
          <t>ENV-220</t>
        </is>
      </c>
      <c r="C349" s="52" t="inlineStr">
        <is>
          <t>Environment</t>
        </is>
      </c>
      <c r="D349" s="52" t="inlineStr">
        <is>
          <t>Tree</t>
        </is>
      </c>
      <c r="E349" s="53" t="inlineStr">
        <is>
          <t>Group</t>
        </is>
      </c>
      <c r="F349" s="52" t="inlineStr">
        <is>
          <t>ENV-00</t>
        </is>
      </c>
      <c r="G349" s="68" t="n">
        <v>1</v>
      </c>
      <c r="H349" s="68" t="n">
        <v>1</v>
      </c>
      <c r="I349" s="68" t="n">
        <v>1</v>
      </c>
      <c r="J349" s="68" t="n">
        <v>0</v>
      </c>
      <c r="K349" s="68" t="n">
        <v>-229.399994</v>
      </c>
      <c r="L349" s="68" t="n">
        <v>0</v>
      </c>
      <c r="M349" s="68" t="n">
        <v>-6.19999981</v>
      </c>
      <c r="N349" s="68" t="n">
        <v>-0.265784919</v>
      </c>
      <c r="O349" s="68" t="n">
        <v>3.5999999</v>
      </c>
      <c r="P349" s="69">
        <f>COS(RADIANS(K349))*COS(RADIANS(L349))+SIN(RADIANS(K349))*SIN(RADIANS(J349))*SIN(RADIANS(L349))</f>
        <v/>
      </c>
      <c r="Q349" s="69">
        <f>-COS(RADIANS(K349))*SIN(RADIANS(L349))+SIN(RADIANS(K349))*SIN(RADIANS(J349))*COS(RADIANS(L349))</f>
        <v/>
      </c>
      <c r="R349" s="69">
        <f>SIN(RADIANS(K349))*COS(RADIANS(J349))</f>
        <v/>
      </c>
      <c r="S349" s="69">
        <f>COS(RADIANS(J349))*SIN(RADIANS(L349))</f>
        <v/>
      </c>
      <c r="T349" s="69">
        <f>COS(RADIANS(J349))*COS(RADIANS(L349))</f>
        <v/>
      </c>
      <c r="U349" s="69">
        <f>-SIN(RADIANS(J349))</f>
        <v/>
      </c>
      <c r="V349" s="69">
        <f>-SIN(RADIANS(K349))*COS(RADIANS(L349))+COS(RADIANS(K349))*SIN(RADIANS(J349))*SIN(RADIANS(L349))</f>
        <v/>
      </c>
      <c r="W349" s="69">
        <f>SIN(RADIANS(K349))*SIN(RADIANS(L349))+COS(RADIANS(K349))*SIN(RADIANS(J349))*COS(RADIANS(L349))</f>
        <v/>
      </c>
      <c r="X349" s="69">
        <f>COS(RADIANS(K349))*COS(RADIANS(J349))</f>
        <v/>
      </c>
      <c r="Y349" s="69">
        <f>P349*G349</f>
        <v/>
      </c>
      <c r="Z349" s="69">
        <f>Q349*H349</f>
        <v/>
      </c>
      <c r="AA349" s="69">
        <f>R349*I349</f>
        <v/>
      </c>
      <c r="AB349" s="69">
        <f>M349</f>
        <v/>
      </c>
      <c r="AC349" s="69">
        <f>S349*G349</f>
        <v/>
      </c>
      <c r="AD349" s="69">
        <f>T349*H349</f>
        <v/>
      </c>
      <c r="AE349" s="69">
        <f>U349*I349</f>
        <v/>
      </c>
      <c r="AF349" s="69">
        <f>N349</f>
        <v/>
      </c>
      <c r="AG349" s="69">
        <f>V349*G349</f>
        <v/>
      </c>
      <c r="AH349" s="69">
        <f>W349*H349</f>
        <v/>
      </c>
      <c r="AI349" s="69">
        <f>X349*I349</f>
        <v/>
      </c>
      <c r="AJ349" s="69">
        <f>O349</f>
        <v/>
      </c>
      <c r="AK349" s="70" t="n">
        <v>-0.65077436</v>
      </c>
      <c r="AL349" s="70" t="n">
        <v>0</v>
      </c>
      <c r="AM349" s="70" t="n">
        <v>0.759271204</v>
      </c>
      <c r="AN349" s="70" t="n">
        <v>-6.19999981</v>
      </c>
      <c r="AO349" s="70" t="n">
        <v>0</v>
      </c>
      <c r="AP349" s="70" t="n">
        <v>1</v>
      </c>
      <c r="AQ349" s="70" t="n">
        <v>0</v>
      </c>
      <c r="AR349" s="70" t="n">
        <v>-0.265784919</v>
      </c>
      <c r="AS349" s="70" t="n">
        <v>-0.759271204</v>
      </c>
      <c r="AT349" s="70" t="n">
        <v>0</v>
      </c>
      <c r="AU349" s="70" t="n">
        <v>-0.65077436</v>
      </c>
      <c r="AV349" s="70" t="n">
        <v>3.5999999</v>
      </c>
      <c r="AW349" s="71">
        <f>MAX(ABS(Y349-AK349),ABS(Z349-AL349),ABS(AA349-AM349),ABS(AB349-AN349),ABS(AC349-AO349),ABS(AD349-AP349),ABS(AE349-AQ349),ABS(AF349-AR349),ABS(AG349-AS349),ABS(AH349-AT349),ABS(AI349-AU349),ABS(AJ349-AV349))</f>
        <v/>
      </c>
    </row>
    <row r="350">
      <c r="A350" s="67" t="inlineStr">
        <is>
          <t>M345</t>
        </is>
      </c>
      <c r="B350" s="52" t="inlineStr">
        <is>
          <t>ENV-221</t>
        </is>
      </c>
      <c r="C350" s="52" t="inlineStr">
        <is>
          <t>Environment</t>
        </is>
      </c>
      <c r="D350" s="52" t="inlineStr">
        <is>
          <t>Trunk</t>
        </is>
      </c>
      <c r="E350" s="58" t="inlineStr">
        <is>
          <t>Cylinder</t>
        </is>
      </c>
      <c r="F350" s="52" t="inlineStr">
        <is>
          <t>ENV-220</t>
        </is>
      </c>
      <c r="G350" s="68" t="n">
        <v>0.219999999</v>
      </c>
      <c r="H350" s="68" t="n">
        <v>0.219999999</v>
      </c>
      <c r="I350" s="68" t="n">
        <v>1.89999998</v>
      </c>
      <c r="J350" s="68" t="n">
        <v>90</v>
      </c>
      <c r="K350" s="68" t="n">
        <v>0</v>
      </c>
      <c r="L350" s="68" t="n">
        <v>0</v>
      </c>
      <c r="M350" s="68" t="n">
        <v>0</v>
      </c>
      <c r="N350" s="68" t="n">
        <v>0.949999988</v>
      </c>
      <c r="O350" s="68" t="n">
        <v>0</v>
      </c>
      <c r="P350" s="69">
        <f>COS(RADIANS(K350))*COS(RADIANS(L350))+SIN(RADIANS(K350))*SIN(RADIANS(J350))*SIN(RADIANS(L350))</f>
        <v/>
      </c>
      <c r="Q350" s="69">
        <f>-COS(RADIANS(K350))*SIN(RADIANS(L350))+SIN(RADIANS(K350))*SIN(RADIANS(J350))*COS(RADIANS(L350))</f>
        <v/>
      </c>
      <c r="R350" s="69">
        <f>SIN(RADIANS(K350))*COS(RADIANS(J350))</f>
        <v/>
      </c>
      <c r="S350" s="69">
        <f>COS(RADIANS(J350))*SIN(RADIANS(L350))</f>
        <v/>
      </c>
      <c r="T350" s="69">
        <f>COS(RADIANS(J350))*COS(RADIANS(L350))</f>
        <v/>
      </c>
      <c r="U350" s="69">
        <f>-SIN(RADIANS(J350))</f>
        <v/>
      </c>
      <c r="V350" s="69">
        <f>-SIN(RADIANS(K350))*COS(RADIANS(L350))+COS(RADIANS(K350))*SIN(RADIANS(J350))*SIN(RADIANS(L350))</f>
        <v/>
      </c>
      <c r="W350" s="69">
        <f>SIN(RADIANS(K350))*SIN(RADIANS(L350))+COS(RADIANS(K350))*SIN(RADIANS(J350))*COS(RADIANS(L350))</f>
        <v/>
      </c>
      <c r="X350" s="69">
        <f>COS(RADIANS(K350))*COS(RADIANS(J350))</f>
        <v/>
      </c>
      <c r="Y350" s="69">
        <f>P350*G350</f>
        <v/>
      </c>
      <c r="Z350" s="69">
        <f>Q350*H350</f>
        <v/>
      </c>
      <c r="AA350" s="69">
        <f>R350*I350</f>
        <v/>
      </c>
      <c r="AB350" s="69">
        <f>M350</f>
        <v/>
      </c>
      <c r="AC350" s="69">
        <f>S350*G350</f>
        <v/>
      </c>
      <c r="AD350" s="69">
        <f>T350*H350</f>
        <v/>
      </c>
      <c r="AE350" s="69">
        <f>U350*I350</f>
        <v/>
      </c>
      <c r="AF350" s="69">
        <f>N350</f>
        <v/>
      </c>
      <c r="AG350" s="69">
        <f>V350*G350</f>
        <v/>
      </c>
      <c r="AH350" s="69">
        <f>W350*H350</f>
        <v/>
      </c>
      <c r="AI350" s="69">
        <f>X350*I350</f>
        <v/>
      </c>
      <c r="AJ350" s="69">
        <f>O350</f>
        <v/>
      </c>
      <c r="AK350" s="70" t="n">
        <v>0.219999999</v>
      </c>
      <c r="AL350" s="70" t="n">
        <v>0</v>
      </c>
      <c r="AM350" s="70" t="n">
        <v>0</v>
      </c>
      <c r="AN350" s="70" t="n">
        <v>0</v>
      </c>
      <c r="AO350" s="70" t="n">
        <v>0</v>
      </c>
      <c r="AP350" s="70" t="n">
        <v>-9.61650581e-09</v>
      </c>
      <c r="AQ350" s="70" t="n">
        <v>-1.89999998</v>
      </c>
      <c r="AR350" s="70" t="n">
        <v>0.949999988</v>
      </c>
      <c r="AS350" s="70" t="n">
        <v>0</v>
      </c>
      <c r="AT350" s="70" t="n">
        <v>0.219999999</v>
      </c>
      <c r="AU350" s="70" t="n">
        <v>-8.305163849999999e-08</v>
      </c>
      <c r="AV350" s="70" t="n">
        <v>0</v>
      </c>
      <c r="AW350" s="71">
        <f>MAX(ABS(Y350-AK350),ABS(Z350-AL350),ABS(AA350-AM350),ABS(AB350-AN350),ABS(AC350-AO350),ABS(AD350-AP350),ABS(AE350-AQ350),ABS(AF350-AR350),ABS(AG350-AS350),ABS(AH350-AT350),ABS(AI350-AU350),ABS(AJ350-AV350))</f>
        <v/>
      </c>
    </row>
    <row r="351">
      <c r="A351" s="67" t="inlineStr">
        <is>
          <t>M346</t>
        </is>
      </c>
      <c r="B351" s="52" t="inlineStr">
        <is>
          <t>ENV-222</t>
        </is>
      </c>
      <c r="C351" s="52" t="inlineStr">
        <is>
          <t>Environment</t>
        </is>
      </c>
      <c r="D351" s="52" t="inlineStr">
        <is>
          <t>Limb</t>
        </is>
      </c>
      <c r="E351" s="58" t="inlineStr">
        <is>
          <t>Cylinder</t>
        </is>
      </c>
      <c r="F351" s="52" t="inlineStr">
        <is>
          <t>ENV-220</t>
        </is>
      </c>
      <c r="G351" s="68" t="n">
        <v>0.100000001</v>
      </c>
      <c r="H351" s="68" t="n">
        <v>0.100000001</v>
      </c>
      <c r="I351" s="68" t="n">
        <v>1.07824242</v>
      </c>
      <c r="J351" s="68" t="n">
        <v>-45.9268227</v>
      </c>
      <c r="K351" s="68" t="n">
        <v>83.0832214</v>
      </c>
      <c r="L351" s="68" t="n">
        <v>0</v>
      </c>
      <c r="M351" s="68" t="n">
        <v>0.372270823</v>
      </c>
      <c r="N351" s="68" t="n">
        <v>1.83733273</v>
      </c>
      <c r="O351" s="68" t="n">
        <v>0.0451602973</v>
      </c>
      <c r="P351" s="69">
        <f>COS(RADIANS(K351))*COS(RADIANS(L351))+SIN(RADIANS(K351))*SIN(RADIANS(J351))*SIN(RADIANS(L351))</f>
        <v/>
      </c>
      <c r="Q351" s="69">
        <f>-COS(RADIANS(K351))*SIN(RADIANS(L351))+SIN(RADIANS(K351))*SIN(RADIANS(J351))*COS(RADIANS(L351))</f>
        <v/>
      </c>
      <c r="R351" s="69">
        <f>SIN(RADIANS(K351))*COS(RADIANS(J351))</f>
        <v/>
      </c>
      <c r="S351" s="69">
        <f>COS(RADIANS(J351))*SIN(RADIANS(L351))</f>
        <v/>
      </c>
      <c r="T351" s="69">
        <f>COS(RADIANS(J351))*COS(RADIANS(L351))</f>
        <v/>
      </c>
      <c r="U351" s="69">
        <f>-SIN(RADIANS(J351))</f>
        <v/>
      </c>
      <c r="V351" s="69">
        <f>-SIN(RADIANS(K351))*COS(RADIANS(L351))+COS(RADIANS(K351))*SIN(RADIANS(J351))*SIN(RADIANS(L351))</f>
        <v/>
      </c>
      <c r="W351" s="69">
        <f>SIN(RADIANS(K351))*SIN(RADIANS(L351))+COS(RADIANS(K351))*SIN(RADIANS(J351))*COS(RADIANS(L351))</f>
        <v/>
      </c>
      <c r="X351" s="69">
        <f>COS(RADIANS(K351))*COS(RADIANS(J351))</f>
        <v/>
      </c>
      <c r="Y351" s="69">
        <f>P351*G351</f>
        <v/>
      </c>
      <c r="Z351" s="69">
        <f>Q351*H351</f>
        <v/>
      </c>
      <c r="AA351" s="69">
        <f>R351*I351</f>
        <v/>
      </c>
      <c r="AB351" s="69">
        <f>M351</f>
        <v/>
      </c>
      <c r="AC351" s="69">
        <f>S351*G351</f>
        <v/>
      </c>
      <c r="AD351" s="69">
        <f>T351*H351</f>
        <v/>
      </c>
      <c r="AE351" s="69">
        <f>U351*I351</f>
        <v/>
      </c>
      <c r="AF351" s="69">
        <f>N351</f>
        <v/>
      </c>
      <c r="AG351" s="69">
        <f>V351*G351</f>
        <v/>
      </c>
      <c r="AH351" s="69">
        <f>W351*H351</f>
        <v/>
      </c>
      <c r="AI351" s="69">
        <f>X351*I351</f>
        <v/>
      </c>
      <c r="AJ351" s="69">
        <f>O351</f>
        <v/>
      </c>
      <c r="AK351" s="70" t="n">
        <v>0.0120427581</v>
      </c>
      <c r="AL351" s="70" t="n">
        <v>-0.0713223219</v>
      </c>
      <c r="AM351" s="70" t="n">
        <v>0.7445417050000001</v>
      </c>
      <c r="AN351" s="70" t="n">
        <v>0.372270823</v>
      </c>
      <c r="AO351" s="70" t="n">
        <v>0</v>
      </c>
      <c r="AP351" s="70" t="n">
        <v>0.0695576593</v>
      </c>
      <c r="AQ351" s="70" t="n">
        <v>0.774665475</v>
      </c>
      <c r="AR351" s="70" t="n">
        <v>1.83733273</v>
      </c>
      <c r="AS351" s="70" t="n">
        <v>-0.0992722139</v>
      </c>
      <c r="AT351" s="70" t="n">
        <v>-0.008652144109999999</v>
      </c>
      <c r="AU351" s="70" t="n">
        <v>0.09032070640000001</v>
      </c>
      <c r="AV351" s="70" t="n">
        <v>0.0451602973</v>
      </c>
      <c r="AW351" s="71">
        <f>MAX(ABS(Y351-AK351),ABS(Z351-AL351),ABS(AA351-AM351),ABS(AB351-AN351),ABS(AC351-AO351),ABS(AD351-AP351),ABS(AE351-AQ351),ABS(AF351-AR351),ABS(AG351-AS351),ABS(AH351-AT351),ABS(AI351-AU351),ABS(AJ351-AV351))</f>
        <v/>
      </c>
    </row>
    <row r="352">
      <c r="A352" s="67" t="inlineStr">
        <is>
          <t>M347</t>
        </is>
      </c>
      <c r="B352" s="52" t="inlineStr">
        <is>
          <t>ENV-223</t>
        </is>
      </c>
      <c r="C352" s="52" t="inlineStr">
        <is>
          <t>Environment</t>
        </is>
      </c>
      <c r="D352" s="52" t="inlineStr">
        <is>
          <t>Limb</t>
        </is>
      </c>
      <c r="E352" s="58" t="inlineStr">
        <is>
          <t>Cylinder</t>
        </is>
      </c>
      <c r="F352" s="52" t="inlineStr">
        <is>
          <t>ENV-220</t>
        </is>
      </c>
      <c r="G352" s="68" t="n">
        <v>0.100000001</v>
      </c>
      <c r="H352" s="68" t="n">
        <v>0.100000001</v>
      </c>
      <c r="I352" s="68" t="n">
        <v>1.09759307</v>
      </c>
      <c r="J352" s="68" t="n">
        <v>-46.8968964</v>
      </c>
      <c r="K352" s="68" t="n">
        <v>-36.7334633</v>
      </c>
      <c r="L352" s="68" t="n">
        <v>0</v>
      </c>
      <c r="M352" s="68" t="n">
        <v>-0.224285007</v>
      </c>
      <c r="N352" s="68" t="n">
        <v>1.85069025</v>
      </c>
      <c r="O352" s="68" t="n">
        <v>0.300534934</v>
      </c>
      <c r="P352" s="69">
        <f>COS(RADIANS(K352))*COS(RADIANS(L352))+SIN(RADIANS(K352))*SIN(RADIANS(J352))*SIN(RADIANS(L352))</f>
        <v/>
      </c>
      <c r="Q352" s="69">
        <f>-COS(RADIANS(K352))*SIN(RADIANS(L352))+SIN(RADIANS(K352))*SIN(RADIANS(J352))*COS(RADIANS(L352))</f>
        <v/>
      </c>
      <c r="R352" s="69">
        <f>SIN(RADIANS(K352))*COS(RADIANS(J352))</f>
        <v/>
      </c>
      <c r="S352" s="69">
        <f>COS(RADIANS(J352))*SIN(RADIANS(L352))</f>
        <v/>
      </c>
      <c r="T352" s="69">
        <f>COS(RADIANS(J352))*COS(RADIANS(L352))</f>
        <v/>
      </c>
      <c r="U352" s="69">
        <f>-SIN(RADIANS(J352))</f>
        <v/>
      </c>
      <c r="V352" s="69">
        <f>-SIN(RADIANS(K352))*COS(RADIANS(L352))+COS(RADIANS(K352))*SIN(RADIANS(J352))*SIN(RADIANS(L352))</f>
        <v/>
      </c>
      <c r="W352" s="69">
        <f>SIN(RADIANS(K352))*SIN(RADIANS(L352))+COS(RADIANS(K352))*SIN(RADIANS(J352))*COS(RADIANS(L352))</f>
        <v/>
      </c>
      <c r="X352" s="69">
        <f>COS(RADIANS(K352))*COS(RADIANS(J352))</f>
        <v/>
      </c>
      <c r="Y352" s="69">
        <f>P352*G352</f>
        <v/>
      </c>
      <c r="Z352" s="69">
        <f>Q352*H352</f>
        <v/>
      </c>
      <c r="AA352" s="69">
        <f>R352*I352</f>
        <v/>
      </c>
      <c r="AB352" s="69">
        <f>M352</f>
        <v/>
      </c>
      <c r="AC352" s="69">
        <f>S352*G352</f>
        <v/>
      </c>
      <c r="AD352" s="69">
        <f>T352*H352</f>
        <v/>
      </c>
      <c r="AE352" s="69">
        <f>U352*I352</f>
        <v/>
      </c>
      <c r="AF352" s="69">
        <f>N352</f>
        <v/>
      </c>
      <c r="AG352" s="69">
        <f>V352*G352</f>
        <v/>
      </c>
      <c r="AH352" s="69">
        <f>W352*H352</f>
        <v/>
      </c>
      <c r="AI352" s="69">
        <f>X352*I352</f>
        <v/>
      </c>
      <c r="AJ352" s="69">
        <f>O352</f>
        <v/>
      </c>
      <c r="AK352" s="70" t="n">
        <v>0.080142647</v>
      </c>
      <c r="AL352" s="70" t="n">
        <v>0.0436683111</v>
      </c>
      <c r="AM352" s="70" t="n">
        <v>-0.448569983</v>
      </c>
      <c r="AN352" s="70" t="n">
        <v>-0.224285007</v>
      </c>
      <c r="AO352" s="70" t="n">
        <v>0</v>
      </c>
      <c r="AP352" s="70" t="n">
        <v>0.068331331</v>
      </c>
      <c r="AQ352" s="70" t="n">
        <v>0.801380455</v>
      </c>
      <c r="AR352" s="70" t="n">
        <v>1.85069025</v>
      </c>
      <c r="AS352" s="70" t="n">
        <v>0.0598093346</v>
      </c>
      <c r="AT352" s="70" t="n">
        <v>-0.0585141778</v>
      </c>
      <c r="AU352" s="70" t="n">
        <v>0.601069808</v>
      </c>
      <c r="AV352" s="70" t="n">
        <v>0.300534934</v>
      </c>
      <c r="AW352" s="71">
        <f>MAX(ABS(Y352-AK352),ABS(Z352-AL352),ABS(AA352-AM352),ABS(AB352-AN352),ABS(AC352-AO352),ABS(AD352-AP352),ABS(AE352-AQ352),ABS(AF352-AR352),ABS(AG352-AS352),ABS(AH352-AT352),ABS(AI352-AU352),ABS(AJ352-AV352))</f>
        <v/>
      </c>
    </row>
    <row r="353">
      <c r="A353" s="67" t="inlineStr">
        <is>
          <t>M348</t>
        </is>
      </c>
      <c r="B353" s="52" t="inlineStr">
        <is>
          <t>ENV-224</t>
        </is>
      </c>
      <c r="C353" s="52" t="inlineStr">
        <is>
          <t>Environment</t>
        </is>
      </c>
      <c r="D353" s="52" t="inlineStr">
        <is>
          <t>Limb</t>
        </is>
      </c>
      <c r="E353" s="58" t="inlineStr">
        <is>
          <t>Cylinder</t>
        </is>
      </c>
      <c r="F353" s="52" t="inlineStr">
        <is>
          <t>ENV-220</t>
        </is>
      </c>
      <c r="G353" s="68" t="n">
        <v>0.100000001</v>
      </c>
      <c r="H353" s="68" t="n">
        <v>0.100000001</v>
      </c>
      <c r="I353" s="68" t="n">
        <v>1.27327466</v>
      </c>
      <c r="J353" s="68" t="n">
        <v>-53.9116211</v>
      </c>
      <c r="K353" s="68" t="n">
        <v>-153.718689</v>
      </c>
      <c r="L353" s="68" t="n">
        <v>0</v>
      </c>
      <c r="M353" s="68" t="n">
        <v>-0.16604203</v>
      </c>
      <c r="N353" s="68" t="n">
        <v>1.96447265</v>
      </c>
      <c r="O353" s="68" t="n">
        <v>-0.336236596</v>
      </c>
      <c r="P353" s="69">
        <f>COS(RADIANS(K353))*COS(RADIANS(L353))+SIN(RADIANS(K353))*SIN(RADIANS(J353))*SIN(RADIANS(L353))</f>
        <v/>
      </c>
      <c r="Q353" s="69">
        <f>-COS(RADIANS(K353))*SIN(RADIANS(L353))+SIN(RADIANS(K353))*SIN(RADIANS(J353))*COS(RADIANS(L353))</f>
        <v/>
      </c>
      <c r="R353" s="69">
        <f>SIN(RADIANS(K353))*COS(RADIANS(J353))</f>
        <v/>
      </c>
      <c r="S353" s="69">
        <f>COS(RADIANS(J353))*SIN(RADIANS(L353))</f>
        <v/>
      </c>
      <c r="T353" s="69">
        <f>COS(RADIANS(J353))*COS(RADIANS(L353))</f>
        <v/>
      </c>
      <c r="U353" s="69">
        <f>-SIN(RADIANS(J353))</f>
        <v/>
      </c>
      <c r="V353" s="69">
        <f>-SIN(RADIANS(K353))*COS(RADIANS(L353))+COS(RADIANS(K353))*SIN(RADIANS(J353))*SIN(RADIANS(L353))</f>
        <v/>
      </c>
      <c r="W353" s="69">
        <f>SIN(RADIANS(K353))*SIN(RADIANS(L353))+COS(RADIANS(K353))*SIN(RADIANS(J353))*COS(RADIANS(L353))</f>
        <v/>
      </c>
      <c r="X353" s="69">
        <f>COS(RADIANS(K353))*COS(RADIANS(J353))</f>
        <v/>
      </c>
      <c r="Y353" s="69">
        <f>P353*G353</f>
        <v/>
      </c>
      <c r="Z353" s="69">
        <f>Q353*H353</f>
        <v/>
      </c>
      <c r="AA353" s="69">
        <f>R353*I353</f>
        <v/>
      </c>
      <c r="AB353" s="69">
        <f>M353</f>
        <v/>
      </c>
      <c r="AC353" s="69">
        <f>S353*G353</f>
        <v/>
      </c>
      <c r="AD353" s="69">
        <f>T353*H353</f>
        <v/>
      </c>
      <c r="AE353" s="69">
        <f>U353*I353</f>
        <v/>
      </c>
      <c r="AF353" s="69">
        <f>N353</f>
        <v/>
      </c>
      <c r="AG353" s="69">
        <f>V353*G353</f>
        <v/>
      </c>
      <c r="AH353" s="69">
        <f>W353*H353</f>
        <v/>
      </c>
      <c r="AI353" s="69">
        <f>X353*I353</f>
        <v/>
      </c>
      <c r="AJ353" s="69">
        <f>O353</f>
        <v/>
      </c>
      <c r="AK353" s="70" t="n">
        <v>-0.0896630958</v>
      </c>
      <c r="AL353" s="70" t="n">
        <v>0.0357813649</v>
      </c>
      <c r="AM353" s="70" t="n">
        <v>-0.33208403</v>
      </c>
      <c r="AN353" s="70" t="n">
        <v>-0.16604203</v>
      </c>
      <c r="AO353" s="70" t="n">
        <v>0</v>
      </c>
      <c r="AP353" s="70" t="n">
        <v>0.0589032434</v>
      </c>
      <c r="AQ353" s="70" t="n">
        <v>1.02894521</v>
      </c>
      <c r="AR353" s="70" t="n">
        <v>1.96447265</v>
      </c>
      <c r="AS353" s="70" t="n">
        <v>0.0442778692</v>
      </c>
      <c r="AT353" s="70" t="n">
        <v>0.07245758920000001</v>
      </c>
      <c r="AU353" s="70" t="n">
        <v>-0.672473192</v>
      </c>
      <c r="AV353" s="70" t="n">
        <v>-0.336236596</v>
      </c>
      <c r="AW353" s="71">
        <f>MAX(ABS(Y353-AK353),ABS(Z353-AL353),ABS(AA353-AM353),ABS(AB353-AN353),ABS(AC353-AO353),ABS(AD353-AP353),ABS(AE353-AQ353),ABS(AF353-AR353),ABS(AG353-AS353),ABS(AH353-AT353),ABS(AI353-AU353),ABS(AJ353-AV353))</f>
        <v/>
      </c>
    </row>
    <row r="354">
      <c r="A354" s="67" t="inlineStr">
        <is>
          <t>M349</t>
        </is>
      </c>
      <c r="B354" s="52" t="inlineStr">
        <is>
          <t>ENV-225</t>
        </is>
      </c>
      <c r="C354" s="52" t="inlineStr">
        <is>
          <t>Environment</t>
        </is>
      </c>
      <c r="D354" s="52" t="inlineStr">
        <is>
          <t>Canopy clump</t>
        </is>
      </c>
      <c r="E354" s="59" t="inlineStr">
        <is>
          <t>Sphere</t>
        </is>
      </c>
      <c r="F354" s="52" t="inlineStr">
        <is>
          <t>ENV-220</t>
        </is>
      </c>
      <c r="G354" s="68" t="n">
        <v>1.37638676</v>
      </c>
      <c r="H354" s="68" t="n">
        <v>1.16992879</v>
      </c>
      <c r="I354" s="68" t="n">
        <v>1.37638676</v>
      </c>
      <c r="J354" s="68" t="n">
        <v>0</v>
      </c>
      <c r="K354" s="68" t="n">
        <v>133.939651</v>
      </c>
      <c r="L354" s="68" t="n">
        <v>0</v>
      </c>
      <c r="M354" s="68" t="n">
        <v>0.340582877</v>
      </c>
      <c r="N354" s="68" t="n">
        <v>3.25933313</v>
      </c>
      <c r="O354" s="68" t="n">
        <v>-0.0180420727</v>
      </c>
      <c r="P354" s="69">
        <f>COS(RADIANS(K354))*COS(RADIANS(L354))+SIN(RADIANS(K354))*SIN(RADIANS(J354))*SIN(RADIANS(L354))</f>
        <v/>
      </c>
      <c r="Q354" s="69">
        <f>-COS(RADIANS(K354))*SIN(RADIANS(L354))+SIN(RADIANS(K354))*SIN(RADIANS(J354))*COS(RADIANS(L354))</f>
        <v/>
      </c>
      <c r="R354" s="69">
        <f>SIN(RADIANS(K354))*COS(RADIANS(J354))</f>
        <v/>
      </c>
      <c r="S354" s="69">
        <f>COS(RADIANS(J354))*SIN(RADIANS(L354))</f>
        <v/>
      </c>
      <c r="T354" s="69">
        <f>COS(RADIANS(J354))*COS(RADIANS(L354))</f>
        <v/>
      </c>
      <c r="U354" s="69">
        <f>-SIN(RADIANS(J354))</f>
        <v/>
      </c>
      <c r="V354" s="69">
        <f>-SIN(RADIANS(K354))*COS(RADIANS(L354))+COS(RADIANS(K354))*SIN(RADIANS(J354))*SIN(RADIANS(L354))</f>
        <v/>
      </c>
      <c r="W354" s="69">
        <f>SIN(RADIANS(K354))*SIN(RADIANS(L354))+COS(RADIANS(K354))*SIN(RADIANS(J354))*COS(RADIANS(L354))</f>
        <v/>
      </c>
      <c r="X354" s="69">
        <f>COS(RADIANS(K354))*COS(RADIANS(J354))</f>
        <v/>
      </c>
      <c r="Y354" s="69">
        <f>P354*G354</f>
        <v/>
      </c>
      <c r="Z354" s="69">
        <f>Q354*H354</f>
        <v/>
      </c>
      <c r="AA354" s="69">
        <f>R354*I354</f>
        <v/>
      </c>
      <c r="AB354" s="69">
        <f>M354</f>
        <v/>
      </c>
      <c r="AC354" s="69">
        <f>S354*G354</f>
        <v/>
      </c>
      <c r="AD354" s="69">
        <f>T354*H354</f>
        <v/>
      </c>
      <c r="AE354" s="69">
        <f>U354*I354</f>
        <v/>
      </c>
      <c r="AF354" s="69">
        <f>N354</f>
        <v/>
      </c>
      <c r="AG354" s="69">
        <f>V354*G354</f>
        <v/>
      </c>
      <c r="AH354" s="69">
        <f>W354*H354</f>
        <v/>
      </c>
      <c r="AI354" s="69">
        <f>X354*I354</f>
        <v/>
      </c>
      <c r="AJ354" s="69">
        <f>O354</f>
        <v/>
      </c>
      <c r="AK354" s="70" t="n">
        <v>-0.955075264</v>
      </c>
      <c r="AL354" s="70" t="n">
        <v>0</v>
      </c>
      <c r="AM354" s="70" t="n">
        <v>0.991096199</v>
      </c>
      <c r="AN354" s="70" t="n">
        <v>0.340582877</v>
      </c>
      <c r="AO354" s="70" t="n">
        <v>0</v>
      </c>
      <c r="AP354" s="70" t="n">
        <v>1.16992879</v>
      </c>
      <c r="AQ354" s="70" t="n">
        <v>0</v>
      </c>
      <c r="AR354" s="70" t="n">
        <v>3.25933313</v>
      </c>
      <c r="AS354" s="70" t="n">
        <v>-0.991096199</v>
      </c>
      <c r="AT354" s="70" t="n">
        <v>0</v>
      </c>
      <c r="AU354" s="70" t="n">
        <v>-0.955075264</v>
      </c>
      <c r="AV354" s="70" t="n">
        <v>-0.0180420727</v>
      </c>
      <c r="AW354" s="71">
        <f>MAX(ABS(Y354-AK354),ABS(Z354-AL354),ABS(AA354-AM354),ABS(AB354-AN354),ABS(AC354-AO354),ABS(AD354-AP354),ABS(AE354-AQ354),ABS(AF354-AR354),ABS(AG354-AS354),ABS(AH354-AT354),ABS(AI354-AU354),ABS(AJ354-AV354))</f>
        <v/>
      </c>
    </row>
    <row r="355">
      <c r="A355" s="67" t="inlineStr">
        <is>
          <t>M350</t>
        </is>
      </c>
      <c r="B355" s="52" t="inlineStr">
        <is>
          <t>ENV-226</t>
        </is>
      </c>
      <c r="C355" s="52" t="inlineStr">
        <is>
          <t>Environment</t>
        </is>
      </c>
      <c r="D355" s="52" t="inlineStr">
        <is>
          <t>Canopy clump</t>
        </is>
      </c>
      <c r="E355" s="59" t="inlineStr">
        <is>
          <t>Sphere</t>
        </is>
      </c>
      <c r="F355" s="52" t="inlineStr">
        <is>
          <t>ENV-220</t>
        </is>
      </c>
      <c r="G355" s="68" t="n">
        <v>0.967402279</v>
      </c>
      <c r="H355" s="68" t="n">
        <v>0.82229197</v>
      </c>
      <c r="I355" s="68" t="n">
        <v>0.967402279</v>
      </c>
      <c r="J355" s="68" t="n">
        <v>0</v>
      </c>
      <c r="K355" s="68" t="n">
        <v>111.45121</v>
      </c>
      <c r="L355" s="68" t="n">
        <v>0</v>
      </c>
      <c r="M355" s="68" t="n">
        <v>-0.398074567</v>
      </c>
      <c r="N355" s="68" t="n">
        <v>3.15799999</v>
      </c>
      <c r="O355" s="68" t="n">
        <v>0.407966495</v>
      </c>
      <c r="P355" s="69">
        <f>COS(RADIANS(K355))*COS(RADIANS(L355))+SIN(RADIANS(K355))*SIN(RADIANS(J355))*SIN(RADIANS(L355))</f>
        <v/>
      </c>
      <c r="Q355" s="69">
        <f>-COS(RADIANS(K355))*SIN(RADIANS(L355))+SIN(RADIANS(K355))*SIN(RADIANS(J355))*COS(RADIANS(L355))</f>
        <v/>
      </c>
      <c r="R355" s="69">
        <f>SIN(RADIANS(K355))*COS(RADIANS(J355))</f>
        <v/>
      </c>
      <c r="S355" s="69">
        <f>COS(RADIANS(J355))*SIN(RADIANS(L355))</f>
        <v/>
      </c>
      <c r="T355" s="69">
        <f>COS(RADIANS(J355))*COS(RADIANS(L355))</f>
        <v/>
      </c>
      <c r="U355" s="69">
        <f>-SIN(RADIANS(J355))</f>
        <v/>
      </c>
      <c r="V355" s="69">
        <f>-SIN(RADIANS(K355))*COS(RADIANS(L355))+COS(RADIANS(K355))*SIN(RADIANS(J355))*SIN(RADIANS(L355))</f>
        <v/>
      </c>
      <c r="W355" s="69">
        <f>SIN(RADIANS(K355))*SIN(RADIANS(L355))+COS(RADIANS(K355))*SIN(RADIANS(J355))*COS(RADIANS(L355))</f>
        <v/>
      </c>
      <c r="X355" s="69">
        <f>COS(RADIANS(K355))*COS(RADIANS(J355))</f>
        <v/>
      </c>
      <c r="Y355" s="69">
        <f>P355*G355</f>
        <v/>
      </c>
      <c r="Z355" s="69">
        <f>Q355*H355</f>
        <v/>
      </c>
      <c r="AA355" s="69">
        <f>R355*I355</f>
        <v/>
      </c>
      <c r="AB355" s="69">
        <f>M355</f>
        <v/>
      </c>
      <c r="AC355" s="69">
        <f>S355*G355</f>
        <v/>
      </c>
      <c r="AD355" s="69">
        <f>T355*H355</f>
        <v/>
      </c>
      <c r="AE355" s="69">
        <f>U355*I355</f>
        <v/>
      </c>
      <c r="AF355" s="69">
        <f>N355</f>
        <v/>
      </c>
      <c r="AG355" s="69">
        <f>V355*G355</f>
        <v/>
      </c>
      <c r="AH355" s="69">
        <f>W355*H355</f>
        <v/>
      </c>
      <c r="AI355" s="69">
        <f>X355*I355</f>
        <v/>
      </c>
      <c r="AJ355" s="69">
        <f>O355</f>
        <v/>
      </c>
      <c r="AK355" s="70" t="n">
        <v>-0.353787482</v>
      </c>
      <c r="AL355" s="70" t="n">
        <v>0</v>
      </c>
      <c r="AM355" s="70" t="n">
        <v>0.900389671</v>
      </c>
      <c r="AN355" s="70" t="n">
        <v>-0.398074567</v>
      </c>
      <c r="AO355" s="70" t="n">
        <v>0</v>
      </c>
      <c r="AP355" s="70" t="n">
        <v>0.82229197</v>
      </c>
      <c r="AQ355" s="70" t="n">
        <v>0</v>
      </c>
      <c r="AR355" s="70" t="n">
        <v>3.15799999</v>
      </c>
      <c r="AS355" s="70" t="n">
        <v>-0.900389671</v>
      </c>
      <c r="AT355" s="70" t="n">
        <v>0</v>
      </c>
      <c r="AU355" s="70" t="n">
        <v>-0.353787482</v>
      </c>
      <c r="AV355" s="70" t="n">
        <v>0.407966495</v>
      </c>
      <c r="AW355" s="71">
        <f>MAX(ABS(Y355-AK355),ABS(Z355-AL355),ABS(AA355-AM355),ABS(AB355-AN355),ABS(AC355-AO355),ABS(AD355-AP355),ABS(AE355-AQ355),ABS(AF355-AR355),ABS(AG355-AS355),ABS(AH355-AT355),ABS(AI355-AU355),ABS(AJ355-AV355))</f>
        <v/>
      </c>
    </row>
    <row r="356">
      <c r="A356" s="67" t="inlineStr">
        <is>
          <t>M351</t>
        </is>
      </c>
      <c r="B356" s="52" t="inlineStr">
        <is>
          <t>ENV-227</t>
        </is>
      </c>
      <c r="C356" s="52" t="inlineStr">
        <is>
          <t>Environment</t>
        </is>
      </c>
      <c r="D356" s="52" t="inlineStr">
        <is>
          <t>Canopy clump</t>
        </is>
      </c>
      <c r="E356" s="59" t="inlineStr">
        <is>
          <t>Sphere</t>
        </is>
      </c>
      <c r="F356" s="52" t="inlineStr">
        <is>
          <t>ENV-220</t>
        </is>
      </c>
      <c r="G356" s="68" t="n">
        <v>1.01057446</v>
      </c>
      <c r="H356" s="68" t="n">
        <v>0.858988345</v>
      </c>
      <c r="I356" s="68" t="n">
        <v>1.01057446</v>
      </c>
      <c r="J356" s="68" t="n">
        <v>0</v>
      </c>
      <c r="K356" s="68" t="n">
        <v>273.672791</v>
      </c>
      <c r="L356" s="68" t="n">
        <v>0</v>
      </c>
      <c r="M356" s="68" t="n">
        <v>-0.09320913259999999</v>
      </c>
      <c r="N356" s="68" t="n">
        <v>3.05666661</v>
      </c>
      <c r="O356" s="68" t="n">
        <v>-0.701926649</v>
      </c>
      <c r="P356" s="69">
        <f>COS(RADIANS(K356))*COS(RADIANS(L356))+SIN(RADIANS(K356))*SIN(RADIANS(J356))*SIN(RADIANS(L356))</f>
        <v/>
      </c>
      <c r="Q356" s="69">
        <f>-COS(RADIANS(K356))*SIN(RADIANS(L356))+SIN(RADIANS(K356))*SIN(RADIANS(J356))*COS(RADIANS(L356))</f>
        <v/>
      </c>
      <c r="R356" s="69">
        <f>SIN(RADIANS(K356))*COS(RADIANS(J356))</f>
        <v/>
      </c>
      <c r="S356" s="69">
        <f>COS(RADIANS(J356))*SIN(RADIANS(L356))</f>
        <v/>
      </c>
      <c r="T356" s="69">
        <f>COS(RADIANS(J356))*COS(RADIANS(L356))</f>
        <v/>
      </c>
      <c r="U356" s="69">
        <f>-SIN(RADIANS(J356))</f>
        <v/>
      </c>
      <c r="V356" s="69">
        <f>-SIN(RADIANS(K356))*COS(RADIANS(L356))+COS(RADIANS(K356))*SIN(RADIANS(J356))*SIN(RADIANS(L356))</f>
        <v/>
      </c>
      <c r="W356" s="69">
        <f>SIN(RADIANS(K356))*SIN(RADIANS(L356))+COS(RADIANS(K356))*SIN(RADIANS(J356))*COS(RADIANS(L356))</f>
        <v/>
      </c>
      <c r="X356" s="69">
        <f>COS(RADIANS(K356))*COS(RADIANS(J356))</f>
        <v/>
      </c>
      <c r="Y356" s="69">
        <f>P356*G356</f>
        <v/>
      </c>
      <c r="Z356" s="69">
        <f>Q356*H356</f>
        <v/>
      </c>
      <c r="AA356" s="69">
        <f>R356*I356</f>
        <v/>
      </c>
      <c r="AB356" s="69">
        <f>M356</f>
        <v/>
      </c>
      <c r="AC356" s="69">
        <f>S356*G356</f>
        <v/>
      </c>
      <c r="AD356" s="69">
        <f>T356*H356</f>
        <v/>
      </c>
      <c r="AE356" s="69">
        <f>U356*I356</f>
        <v/>
      </c>
      <c r="AF356" s="69">
        <f>N356</f>
        <v/>
      </c>
      <c r="AG356" s="69">
        <f>V356*G356</f>
        <v/>
      </c>
      <c r="AH356" s="69">
        <f>W356*H356</f>
        <v/>
      </c>
      <c r="AI356" s="69">
        <f>X356*I356</f>
        <v/>
      </c>
      <c r="AJ356" s="69">
        <f>O356</f>
        <v/>
      </c>
      <c r="AK356" s="70" t="n">
        <v>0.0647356808</v>
      </c>
      <c r="AL356" s="70" t="n">
        <v>0</v>
      </c>
      <c r="AM356" s="70" t="n">
        <v>-1.00849891</v>
      </c>
      <c r="AN356" s="70" t="n">
        <v>-0.09320913259999999</v>
      </c>
      <c r="AO356" s="70" t="n">
        <v>0</v>
      </c>
      <c r="AP356" s="70" t="n">
        <v>0.858988345</v>
      </c>
      <c r="AQ356" s="70" t="n">
        <v>0</v>
      </c>
      <c r="AR356" s="70" t="n">
        <v>3.05666661</v>
      </c>
      <c r="AS356" s="70" t="n">
        <v>1.00849891</v>
      </c>
      <c r="AT356" s="70" t="n">
        <v>0</v>
      </c>
      <c r="AU356" s="70" t="n">
        <v>0.0647356808</v>
      </c>
      <c r="AV356" s="70" t="n">
        <v>-0.701926649</v>
      </c>
      <c r="AW356" s="71">
        <f>MAX(ABS(Y356-AK356),ABS(Z356-AL356),ABS(AA356-AM356),ABS(AB356-AN356),ABS(AC356-AO356),ABS(AD356-AP356),ABS(AE356-AQ356),ABS(AF356-AR356),ABS(AG356-AS356),ABS(AH356-AT356),ABS(AI356-AU356),ABS(AJ356-AV356))</f>
        <v/>
      </c>
    </row>
    <row r="357">
      <c r="A357" s="67" t="inlineStr">
        <is>
          <t>M352</t>
        </is>
      </c>
      <c r="B357" s="52" t="inlineStr">
        <is>
          <t>ENV-228</t>
        </is>
      </c>
      <c r="C357" s="52" t="inlineStr">
        <is>
          <t>Environment</t>
        </is>
      </c>
      <c r="D357" s="52" t="inlineStr">
        <is>
          <t>Canopy clump</t>
        </is>
      </c>
      <c r="E357" s="59" t="inlineStr">
        <is>
          <t>Sphere</t>
        </is>
      </c>
      <c r="F357" s="52" t="inlineStr">
        <is>
          <t>ENV-220</t>
        </is>
      </c>
      <c r="G357" s="68" t="n">
        <v>0.911301017</v>
      </c>
      <c r="H357" s="68" t="n">
        <v>0.77460587</v>
      </c>
      <c r="I357" s="68" t="n">
        <v>0.911301017</v>
      </c>
      <c r="J357" s="68" t="n">
        <v>0</v>
      </c>
      <c r="K357" s="68" t="n">
        <v>254.260559</v>
      </c>
      <c r="L357" s="68" t="n">
        <v>0</v>
      </c>
      <c r="M357" s="68" t="n">
        <v>0.347217947</v>
      </c>
      <c r="N357" s="68" t="n">
        <v>2.95533323</v>
      </c>
      <c r="O357" s="68" t="n">
        <v>0.724726558</v>
      </c>
      <c r="P357" s="69">
        <f>COS(RADIANS(K357))*COS(RADIANS(L357))+SIN(RADIANS(K357))*SIN(RADIANS(J357))*SIN(RADIANS(L357))</f>
        <v/>
      </c>
      <c r="Q357" s="69">
        <f>-COS(RADIANS(K357))*SIN(RADIANS(L357))+SIN(RADIANS(K357))*SIN(RADIANS(J357))*COS(RADIANS(L357))</f>
        <v/>
      </c>
      <c r="R357" s="69">
        <f>SIN(RADIANS(K357))*COS(RADIANS(J357))</f>
        <v/>
      </c>
      <c r="S357" s="69">
        <f>COS(RADIANS(J357))*SIN(RADIANS(L357))</f>
        <v/>
      </c>
      <c r="T357" s="69">
        <f>COS(RADIANS(J357))*COS(RADIANS(L357))</f>
        <v/>
      </c>
      <c r="U357" s="69">
        <f>-SIN(RADIANS(J357))</f>
        <v/>
      </c>
      <c r="V357" s="69">
        <f>-SIN(RADIANS(K357))*COS(RADIANS(L357))+COS(RADIANS(K357))*SIN(RADIANS(J357))*SIN(RADIANS(L357))</f>
        <v/>
      </c>
      <c r="W357" s="69">
        <f>SIN(RADIANS(K357))*SIN(RADIANS(L357))+COS(RADIANS(K357))*SIN(RADIANS(J357))*COS(RADIANS(L357))</f>
        <v/>
      </c>
      <c r="X357" s="69">
        <f>COS(RADIANS(K357))*COS(RADIANS(J357))</f>
        <v/>
      </c>
      <c r="Y357" s="69">
        <f>P357*G357</f>
        <v/>
      </c>
      <c r="Z357" s="69">
        <f>Q357*H357</f>
        <v/>
      </c>
      <c r="AA357" s="69">
        <f>R357*I357</f>
        <v/>
      </c>
      <c r="AB357" s="69">
        <f>M357</f>
        <v/>
      </c>
      <c r="AC357" s="69">
        <f>S357*G357</f>
        <v/>
      </c>
      <c r="AD357" s="69">
        <f>T357*H357</f>
        <v/>
      </c>
      <c r="AE357" s="69">
        <f>U357*I357</f>
        <v/>
      </c>
      <c r="AF357" s="69">
        <f>N357</f>
        <v/>
      </c>
      <c r="AG357" s="69">
        <f>V357*G357</f>
        <v/>
      </c>
      <c r="AH357" s="69">
        <f>W357*H357</f>
        <v/>
      </c>
      <c r="AI357" s="69">
        <f>X357*I357</f>
        <v/>
      </c>
      <c r="AJ357" s="69">
        <f>O357</f>
        <v/>
      </c>
      <c r="AK357" s="70" t="n">
        <v>-0.247202203</v>
      </c>
      <c r="AL357" s="70" t="n">
        <v>0</v>
      </c>
      <c r="AM357" s="70" t="n">
        <v>-0.877132058</v>
      </c>
      <c r="AN357" s="70" t="n">
        <v>0.347217947</v>
      </c>
      <c r="AO357" s="70" t="n">
        <v>0</v>
      </c>
      <c r="AP357" s="70" t="n">
        <v>0.77460587</v>
      </c>
      <c r="AQ357" s="70" t="n">
        <v>0</v>
      </c>
      <c r="AR357" s="70" t="n">
        <v>2.95533323</v>
      </c>
      <c r="AS357" s="70" t="n">
        <v>0.877132058</v>
      </c>
      <c r="AT357" s="70" t="n">
        <v>0</v>
      </c>
      <c r="AU357" s="70" t="n">
        <v>-0.247202203</v>
      </c>
      <c r="AV357" s="70" t="n">
        <v>0.724726558</v>
      </c>
      <c r="AW357" s="71">
        <f>MAX(ABS(Y357-AK357),ABS(Z357-AL357),ABS(AA357-AM357),ABS(AB357-AN357),ABS(AC357-AO357),ABS(AD357-AP357),ABS(AE357-AQ357),ABS(AF357-AR357),ABS(AG357-AS357),ABS(AH357-AT357),ABS(AI357-AU357),ABS(AJ357-AV357))</f>
        <v/>
      </c>
    </row>
    <row r="358">
      <c r="A358" s="67" t="inlineStr">
        <is>
          <t>M353</t>
        </is>
      </c>
      <c r="B358" s="52" t="inlineStr">
        <is>
          <t>ENV-229</t>
        </is>
      </c>
      <c r="C358" s="52" t="inlineStr">
        <is>
          <t>Environment</t>
        </is>
      </c>
      <c r="D358" s="52" t="inlineStr">
        <is>
          <t>Canopy clump</t>
        </is>
      </c>
      <c r="E358" s="59" t="inlineStr">
        <is>
          <t>Sphere</t>
        </is>
      </c>
      <c r="F358" s="52" t="inlineStr">
        <is>
          <t>ENV-220</t>
        </is>
      </c>
      <c r="G358" s="68" t="n">
        <v>1.24311161</v>
      </c>
      <c r="H358" s="68" t="n">
        <v>1.05664492</v>
      </c>
      <c r="I358" s="68" t="n">
        <v>1.24311161</v>
      </c>
      <c r="J358" s="68" t="n">
        <v>0</v>
      </c>
      <c r="K358" s="68" t="n">
        <v>137.06839</v>
      </c>
      <c r="L358" s="68" t="n">
        <v>0</v>
      </c>
      <c r="M358" s="68" t="n">
        <v>-0.803355873</v>
      </c>
      <c r="N358" s="68" t="n">
        <v>2.85400009</v>
      </c>
      <c r="O358" s="68" t="n">
        <v>-0.335736901</v>
      </c>
      <c r="P358" s="69">
        <f>COS(RADIANS(K358))*COS(RADIANS(L358))+SIN(RADIANS(K358))*SIN(RADIANS(J358))*SIN(RADIANS(L358))</f>
        <v/>
      </c>
      <c r="Q358" s="69">
        <f>-COS(RADIANS(K358))*SIN(RADIANS(L358))+SIN(RADIANS(K358))*SIN(RADIANS(J358))*COS(RADIANS(L358))</f>
        <v/>
      </c>
      <c r="R358" s="69">
        <f>SIN(RADIANS(K358))*COS(RADIANS(J358))</f>
        <v/>
      </c>
      <c r="S358" s="69">
        <f>COS(RADIANS(J358))*SIN(RADIANS(L358))</f>
        <v/>
      </c>
      <c r="T358" s="69">
        <f>COS(RADIANS(J358))*COS(RADIANS(L358))</f>
        <v/>
      </c>
      <c r="U358" s="69">
        <f>-SIN(RADIANS(J358))</f>
        <v/>
      </c>
      <c r="V358" s="69">
        <f>-SIN(RADIANS(K358))*COS(RADIANS(L358))+COS(RADIANS(K358))*SIN(RADIANS(J358))*SIN(RADIANS(L358))</f>
        <v/>
      </c>
      <c r="W358" s="69">
        <f>SIN(RADIANS(K358))*SIN(RADIANS(L358))+COS(RADIANS(K358))*SIN(RADIANS(J358))*COS(RADIANS(L358))</f>
        <v/>
      </c>
      <c r="X358" s="69">
        <f>COS(RADIANS(K358))*COS(RADIANS(J358))</f>
        <v/>
      </c>
      <c r="Y358" s="69">
        <f>P358*G358</f>
        <v/>
      </c>
      <c r="Z358" s="69">
        <f>Q358*H358</f>
        <v/>
      </c>
      <c r="AA358" s="69">
        <f>R358*I358</f>
        <v/>
      </c>
      <c r="AB358" s="69">
        <f>M358</f>
        <v/>
      </c>
      <c r="AC358" s="69">
        <f>S358*G358</f>
        <v/>
      </c>
      <c r="AD358" s="69">
        <f>T358*H358</f>
        <v/>
      </c>
      <c r="AE358" s="69">
        <f>U358*I358</f>
        <v/>
      </c>
      <c r="AF358" s="69">
        <f>N358</f>
        <v/>
      </c>
      <c r="AG358" s="69">
        <f>V358*G358</f>
        <v/>
      </c>
      <c r="AH358" s="69">
        <f>W358*H358</f>
        <v/>
      </c>
      <c r="AI358" s="69">
        <f>X358*I358</f>
        <v/>
      </c>
      <c r="AJ358" s="69">
        <f>O358</f>
        <v/>
      </c>
      <c r="AK358" s="70" t="n">
        <v>-0.910165727</v>
      </c>
      <c r="AL358" s="70" t="n">
        <v>0</v>
      </c>
      <c r="AM358" s="70" t="n">
        <v>0.846714139</v>
      </c>
      <c r="AN358" s="70" t="n">
        <v>-0.803355873</v>
      </c>
      <c r="AO358" s="70" t="n">
        <v>0</v>
      </c>
      <c r="AP358" s="70" t="n">
        <v>1.05664492</v>
      </c>
      <c r="AQ358" s="70" t="n">
        <v>0</v>
      </c>
      <c r="AR358" s="70" t="n">
        <v>2.85400009</v>
      </c>
      <c r="AS358" s="70" t="n">
        <v>-0.846714139</v>
      </c>
      <c r="AT358" s="70" t="n">
        <v>0</v>
      </c>
      <c r="AU358" s="70" t="n">
        <v>-0.910165727</v>
      </c>
      <c r="AV358" s="70" t="n">
        <v>-0.335736901</v>
      </c>
      <c r="AW358" s="71">
        <f>MAX(ABS(Y358-AK358),ABS(Z358-AL358),ABS(AA358-AM358),ABS(AB358-AN358),ABS(AC358-AO358),ABS(AD358-AP358),ABS(AE358-AQ358),ABS(AF358-AR358),ABS(AG358-AS358),ABS(AH358-AT358),ABS(AI358-AU358),ABS(AJ358-AV358))</f>
        <v/>
      </c>
    </row>
    <row r="359">
      <c r="A359" s="67" t="inlineStr">
        <is>
          <t>M354</t>
        </is>
      </c>
      <c r="B359" s="52" t="inlineStr">
        <is>
          <t>ENV-230</t>
        </is>
      </c>
      <c r="C359" s="52" t="inlineStr">
        <is>
          <t>Environment</t>
        </is>
      </c>
      <c r="D359" s="52" t="inlineStr">
        <is>
          <t>Canopy clump</t>
        </is>
      </c>
      <c r="E359" s="59" t="inlineStr">
        <is>
          <t>Sphere</t>
        </is>
      </c>
      <c r="F359" s="52" t="inlineStr">
        <is>
          <t>ENV-220</t>
        </is>
      </c>
      <c r="G359" s="68" t="n">
        <v>0.902367532</v>
      </c>
      <c r="H359" s="68" t="n">
        <v>0.767012417</v>
      </c>
      <c r="I359" s="68" t="n">
        <v>0.902367532</v>
      </c>
      <c r="J359" s="68" t="n">
        <v>0</v>
      </c>
      <c r="K359" s="68" t="n">
        <v>156.486603</v>
      </c>
      <c r="L359" s="68" t="n">
        <v>0</v>
      </c>
      <c r="M359" s="68" t="n">
        <v>0.8389415140000001</v>
      </c>
      <c r="N359" s="68" t="n">
        <v>2.75266671</v>
      </c>
      <c r="O359" s="68" t="n">
        <v>-0.366741419</v>
      </c>
      <c r="P359" s="69">
        <f>COS(RADIANS(K359))*COS(RADIANS(L359))+SIN(RADIANS(K359))*SIN(RADIANS(J359))*SIN(RADIANS(L359))</f>
        <v/>
      </c>
      <c r="Q359" s="69">
        <f>-COS(RADIANS(K359))*SIN(RADIANS(L359))+SIN(RADIANS(K359))*SIN(RADIANS(J359))*COS(RADIANS(L359))</f>
        <v/>
      </c>
      <c r="R359" s="69">
        <f>SIN(RADIANS(K359))*COS(RADIANS(J359))</f>
        <v/>
      </c>
      <c r="S359" s="69">
        <f>COS(RADIANS(J359))*SIN(RADIANS(L359))</f>
        <v/>
      </c>
      <c r="T359" s="69">
        <f>COS(RADIANS(J359))*COS(RADIANS(L359))</f>
        <v/>
      </c>
      <c r="U359" s="69">
        <f>-SIN(RADIANS(J359))</f>
        <v/>
      </c>
      <c r="V359" s="69">
        <f>-SIN(RADIANS(K359))*COS(RADIANS(L359))+COS(RADIANS(K359))*SIN(RADIANS(J359))*SIN(RADIANS(L359))</f>
        <v/>
      </c>
      <c r="W359" s="69">
        <f>SIN(RADIANS(K359))*SIN(RADIANS(L359))+COS(RADIANS(K359))*SIN(RADIANS(J359))*COS(RADIANS(L359))</f>
        <v/>
      </c>
      <c r="X359" s="69">
        <f>COS(RADIANS(K359))*COS(RADIANS(J359))</f>
        <v/>
      </c>
      <c r="Y359" s="69">
        <f>P359*G359</f>
        <v/>
      </c>
      <c r="Z359" s="69">
        <f>Q359*H359</f>
        <v/>
      </c>
      <c r="AA359" s="69">
        <f>R359*I359</f>
        <v/>
      </c>
      <c r="AB359" s="69">
        <f>M359</f>
        <v/>
      </c>
      <c r="AC359" s="69">
        <f>S359*G359</f>
        <v/>
      </c>
      <c r="AD359" s="69">
        <f>T359*H359</f>
        <v/>
      </c>
      <c r="AE359" s="69">
        <f>U359*I359</f>
        <v/>
      </c>
      <c r="AF359" s="69">
        <f>N359</f>
        <v/>
      </c>
      <c r="AG359" s="69">
        <f>V359*G359</f>
        <v/>
      </c>
      <c r="AH359" s="69">
        <f>W359*H359</f>
        <v/>
      </c>
      <c r="AI359" s="69">
        <f>X359*I359</f>
        <v/>
      </c>
      <c r="AJ359" s="69">
        <f>O359</f>
        <v/>
      </c>
      <c r="AK359" s="70" t="n">
        <v>-0.827441156</v>
      </c>
      <c r="AL359" s="70" t="n">
        <v>0</v>
      </c>
      <c r="AM359" s="70" t="n">
        <v>0.360011518</v>
      </c>
      <c r="AN359" s="70" t="n">
        <v>0.8389415140000001</v>
      </c>
      <c r="AO359" s="70" t="n">
        <v>0</v>
      </c>
      <c r="AP359" s="70" t="n">
        <v>0.767012417</v>
      </c>
      <c r="AQ359" s="70" t="n">
        <v>0</v>
      </c>
      <c r="AR359" s="70" t="n">
        <v>2.75266671</v>
      </c>
      <c r="AS359" s="70" t="n">
        <v>-0.360011518</v>
      </c>
      <c r="AT359" s="70" t="n">
        <v>0</v>
      </c>
      <c r="AU359" s="70" t="n">
        <v>-0.827441156</v>
      </c>
      <c r="AV359" s="70" t="n">
        <v>-0.366741419</v>
      </c>
      <c r="AW359" s="71">
        <f>MAX(ABS(Y359-AK359),ABS(Z359-AL359),ABS(AA359-AM359),ABS(AB359-AN359),ABS(AC359-AO359),ABS(AD359-AP359),ABS(AE359-AQ359),ABS(AF359-AR359),ABS(AG359-AS359),ABS(AH359-AT359),ABS(AI359-AU359),ABS(AJ359-AV359))</f>
        <v/>
      </c>
    </row>
    <row r="360">
      <c r="A360" s="67" t="inlineStr">
        <is>
          <t>M355</t>
        </is>
      </c>
      <c r="B360" s="52" t="inlineStr">
        <is>
          <t>ENV-231</t>
        </is>
      </c>
      <c r="C360" s="52" t="inlineStr">
        <is>
          <t>Environment</t>
        </is>
      </c>
      <c r="D360" s="52" t="inlineStr">
        <is>
          <t>Canopy clump</t>
        </is>
      </c>
      <c r="E360" s="59" t="inlineStr">
        <is>
          <t>Sphere</t>
        </is>
      </c>
      <c r="F360" s="52" t="inlineStr">
        <is>
          <t>ENV-220</t>
        </is>
      </c>
      <c r="G360" s="68" t="n">
        <v>0.956517696</v>
      </c>
      <c r="H360" s="68" t="n">
        <v>0.813040078</v>
      </c>
      <c r="I360" s="68" t="n">
        <v>0.956517696</v>
      </c>
      <c r="J360" s="68" t="n">
        <v>0</v>
      </c>
      <c r="K360" s="68" t="n">
        <v>80.86426539999999</v>
      </c>
      <c r="L360" s="68" t="n">
        <v>0</v>
      </c>
      <c r="M360" s="68" t="n">
        <v>-0.160617307</v>
      </c>
      <c r="N360" s="68" t="n">
        <v>2.65133333</v>
      </c>
      <c r="O360" s="68" t="n">
        <v>0.927716315</v>
      </c>
      <c r="P360" s="69">
        <f>COS(RADIANS(K360))*COS(RADIANS(L360))+SIN(RADIANS(K360))*SIN(RADIANS(J360))*SIN(RADIANS(L360))</f>
        <v/>
      </c>
      <c r="Q360" s="69">
        <f>-COS(RADIANS(K360))*SIN(RADIANS(L360))+SIN(RADIANS(K360))*SIN(RADIANS(J360))*COS(RADIANS(L360))</f>
        <v/>
      </c>
      <c r="R360" s="69">
        <f>SIN(RADIANS(K360))*COS(RADIANS(J360))</f>
        <v/>
      </c>
      <c r="S360" s="69">
        <f>COS(RADIANS(J360))*SIN(RADIANS(L360))</f>
        <v/>
      </c>
      <c r="T360" s="69">
        <f>COS(RADIANS(J360))*COS(RADIANS(L360))</f>
        <v/>
      </c>
      <c r="U360" s="69">
        <f>-SIN(RADIANS(J360))</f>
        <v/>
      </c>
      <c r="V360" s="69">
        <f>-SIN(RADIANS(K360))*COS(RADIANS(L360))+COS(RADIANS(K360))*SIN(RADIANS(J360))*SIN(RADIANS(L360))</f>
        <v/>
      </c>
      <c r="W360" s="69">
        <f>SIN(RADIANS(K360))*SIN(RADIANS(L360))+COS(RADIANS(K360))*SIN(RADIANS(J360))*COS(RADIANS(L360))</f>
        <v/>
      </c>
      <c r="X360" s="69">
        <f>COS(RADIANS(K360))*COS(RADIANS(J360))</f>
        <v/>
      </c>
      <c r="Y360" s="69">
        <f>P360*G360</f>
        <v/>
      </c>
      <c r="Z360" s="69">
        <f>Q360*H360</f>
        <v/>
      </c>
      <c r="AA360" s="69">
        <f>R360*I360</f>
        <v/>
      </c>
      <c r="AB360" s="69">
        <f>M360</f>
        <v/>
      </c>
      <c r="AC360" s="69">
        <f>S360*G360</f>
        <v/>
      </c>
      <c r="AD360" s="69">
        <f>T360*H360</f>
        <v/>
      </c>
      <c r="AE360" s="69">
        <f>U360*I360</f>
        <v/>
      </c>
      <c r="AF360" s="69">
        <f>N360</f>
        <v/>
      </c>
      <c r="AG360" s="69">
        <f>V360*G360</f>
        <v/>
      </c>
      <c r="AH360" s="69">
        <f>W360*H360</f>
        <v/>
      </c>
      <c r="AI360" s="69">
        <f>X360*I360</f>
        <v/>
      </c>
      <c r="AJ360" s="69">
        <f>O360</f>
        <v/>
      </c>
      <c r="AK360" s="70" t="n">
        <v>0.151869953</v>
      </c>
      <c r="AL360" s="70" t="n">
        <v>0</v>
      </c>
      <c r="AM360" s="70" t="n">
        <v>0.944384277</v>
      </c>
      <c r="AN360" s="70" t="n">
        <v>-0.160617307</v>
      </c>
      <c r="AO360" s="70" t="n">
        <v>0</v>
      </c>
      <c r="AP360" s="70" t="n">
        <v>0.813040078</v>
      </c>
      <c r="AQ360" s="70" t="n">
        <v>0</v>
      </c>
      <c r="AR360" s="70" t="n">
        <v>2.65133333</v>
      </c>
      <c r="AS360" s="70" t="n">
        <v>-0.944384277</v>
      </c>
      <c r="AT360" s="70" t="n">
        <v>0</v>
      </c>
      <c r="AU360" s="70" t="n">
        <v>0.151869953</v>
      </c>
      <c r="AV360" s="70" t="n">
        <v>0.927716315</v>
      </c>
      <c r="AW360" s="71">
        <f>MAX(ABS(Y360-AK360),ABS(Z360-AL360),ABS(AA360-AM360),ABS(AB360-AN360),ABS(AC360-AO360),ABS(AD360-AP360),ABS(AE360-AQ360),ABS(AF360-AR360),ABS(AG360-AS360),ABS(AH360-AT360),ABS(AI360-AU360),ABS(AJ360-AV360))</f>
        <v/>
      </c>
    </row>
    <row r="361">
      <c r="A361" s="67" t="inlineStr">
        <is>
          <t>M356</t>
        </is>
      </c>
      <c r="B361" s="52" t="inlineStr">
        <is>
          <t>ENV-232</t>
        </is>
      </c>
      <c r="C361" s="52" t="inlineStr">
        <is>
          <t>Environment</t>
        </is>
      </c>
      <c r="D361" s="52" t="inlineStr">
        <is>
          <t>Canopy clump</t>
        </is>
      </c>
      <c r="E361" s="59" t="inlineStr">
        <is>
          <t>Sphere</t>
        </is>
      </c>
      <c r="F361" s="52" t="inlineStr">
        <is>
          <t>ENV-220</t>
        </is>
      </c>
      <c r="G361" s="68" t="n">
        <v>1.12978137</v>
      </c>
      <c r="H361" s="68" t="n">
        <v>0.9603142140000001</v>
      </c>
      <c r="I361" s="68" t="n">
        <v>1.12978137</v>
      </c>
      <c r="J361" s="68" t="n">
        <v>0</v>
      </c>
      <c r="K361" s="68" t="n">
        <v>205.186844</v>
      </c>
      <c r="L361" s="68" t="n">
        <v>0</v>
      </c>
      <c r="M361" s="68" t="n">
        <v>-0.238913938</v>
      </c>
      <c r="N361" s="68" t="n">
        <v>2.54999995</v>
      </c>
      <c r="O361" s="68" t="n">
        <v>-0.91946733</v>
      </c>
      <c r="P361" s="69">
        <f>COS(RADIANS(K361))*COS(RADIANS(L361))+SIN(RADIANS(K361))*SIN(RADIANS(J361))*SIN(RADIANS(L361))</f>
        <v/>
      </c>
      <c r="Q361" s="69">
        <f>-COS(RADIANS(K361))*SIN(RADIANS(L361))+SIN(RADIANS(K361))*SIN(RADIANS(J361))*COS(RADIANS(L361))</f>
        <v/>
      </c>
      <c r="R361" s="69">
        <f>SIN(RADIANS(K361))*COS(RADIANS(J361))</f>
        <v/>
      </c>
      <c r="S361" s="69">
        <f>COS(RADIANS(J361))*SIN(RADIANS(L361))</f>
        <v/>
      </c>
      <c r="T361" s="69">
        <f>COS(RADIANS(J361))*COS(RADIANS(L361))</f>
        <v/>
      </c>
      <c r="U361" s="69">
        <f>-SIN(RADIANS(J361))</f>
        <v/>
      </c>
      <c r="V361" s="69">
        <f>-SIN(RADIANS(K361))*COS(RADIANS(L361))+COS(RADIANS(K361))*SIN(RADIANS(J361))*SIN(RADIANS(L361))</f>
        <v/>
      </c>
      <c r="W361" s="69">
        <f>SIN(RADIANS(K361))*SIN(RADIANS(L361))+COS(RADIANS(K361))*SIN(RADIANS(J361))*COS(RADIANS(L361))</f>
        <v/>
      </c>
      <c r="X361" s="69">
        <f>COS(RADIANS(K361))*COS(RADIANS(J361))</f>
        <v/>
      </c>
      <c r="Y361" s="69">
        <f>P361*G361</f>
        <v/>
      </c>
      <c r="Z361" s="69">
        <f>Q361*H361</f>
        <v/>
      </c>
      <c r="AA361" s="69">
        <f>R361*I361</f>
        <v/>
      </c>
      <c r="AB361" s="69">
        <f>M361</f>
        <v/>
      </c>
      <c r="AC361" s="69">
        <f>S361*G361</f>
        <v/>
      </c>
      <c r="AD361" s="69">
        <f>T361*H361</f>
        <v/>
      </c>
      <c r="AE361" s="69">
        <f>U361*I361</f>
        <v/>
      </c>
      <c r="AF361" s="69">
        <f>N361</f>
        <v/>
      </c>
      <c r="AG361" s="69">
        <f>V361*G361</f>
        <v/>
      </c>
      <c r="AH361" s="69">
        <f>W361*H361</f>
        <v/>
      </c>
      <c r="AI361" s="69">
        <f>X361*I361</f>
        <v/>
      </c>
      <c r="AJ361" s="69">
        <f>O361</f>
        <v/>
      </c>
      <c r="AK361" s="70" t="n">
        <v>-1.022367</v>
      </c>
      <c r="AL361" s="70" t="n">
        <v>0</v>
      </c>
      <c r="AM361" s="70" t="n">
        <v>-0.480803043</v>
      </c>
      <c r="AN361" s="70" t="n">
        <v>-0.238913938</v>
      </c>
      <c r="AO361" s="70" t="n">
        <v>0</v>
      </c>
      <c r="AP361" s="70" t="n">
        <v>0.9603142140000001</v>
      </c>
      <c r="AQ361" s="70" t="n">
        <v>0</v>
      </c>
      <c r="AR361" s="70" t="n">
        <v>2.54999995</v>
      </c>
      <c r="AS361" s="70" t="n">
        <v>0.480803043</v>
      </c>
      <c r="AT361" s="70" t="n">
        <v>0</v>
      </c>
      <c r="AU361" s="70" t="n">
        <v>-1.022367</v>
      </c>
      <c r="AV361" s="70" t="n">
        <v>-0.91946733</v>
      </c>
      <c r="AW361" s="71">
        <f>MAX(ABS(Y361-AK361),ABS(Z361-AL361),ABS(AA361-AM361),ABS(AB361-AN361),ABS(AC361-AO361),ABS(AD361-AP361),ABS(AE361-AQ361),ABS(AF361-AR361),ABS(AG361-AS361),ABS(AH361-AT361),ABS(AI361-AU361),ABS(AJ361-AV361))</f>
        <v/>
      </c>
    </row>
    <row r="362">
      <c r="A362" s="67" t="inlineStr">
        <is>
          <t>M357</t>
        </is>
      </c>
      <c r="B362" s="52" t="inlineStr">
        <is>
          <t>ENV-233</t>
        </is>
      </c>
      <c r="C362" s="52" t="inlineStr">
        <is>
          <t>Environment</t>
        </is>
      </c>
      <c r="D362" s="52" t="inlineStr">
        <is>
          <t>Canopy clump</t>
        </is>
      </c>
      <c r="E362" s="59" t="inlineStr">
        <is>
          <t>Sphere</t>
        </is>
      </c>
      <c r="F362" s="52" t="inlineStr">
        <is>
          <t>ENV-220</t>
        </is>
      </c>
      <c r="G362" s="68" t="n">
        <v>1.0147475</v>
      </c>
      <c r="H362" s="68" t="n">
        <v>0.862535417</v>
      </c>
      <c r="I362" s="68" t="n">
        <v>1.0147475</v>
      </c>
      <c r="J362" s="68" t="n">
        <v>0</v>
      </c>
      <c r="K362" s="68" t="n">
        <v>263.981262</v>
      </c>
      <c r="L362" s="68" t="n">
        <v>0</v>
      </c>
      <c r="M362" s="68" t="n">
        <v>0.8462693100000001</v>
      </c>
      <c r="N362" s="68" t="n">
        <v>2.44866657</v>
      </c>
      <c r="O362" s="68" t="n">
        <v>0.412654579</v>
      </c>
      <c r="P362" s="69">
        <f>COS(RADIANS(K362))*COS(RADIANS(L362))+SIN(RADIANS(K362))*SIN(RADIANS(J362))*SIN(RADIANS(L362))</f>
        <v/>
      </c>
      <c r="Q362" s="69">
        <f>-COS(RADIANS(K362))*SIN(RADIANS(L362))+SIN(RADIANS(K362))*SIN(RADIANS(J362))*COS(RADIANS(L362))</f>
        <v/>
      </c>
      <c r="R362" s="69">
        <f>SIN(RADIANS(K362))*COS(RADIANS(J362))</f>
        <v/>
      </c>
      <c r="S362" s="69">
        <f>COS(RADIANS(J362))*SIN(RADIANS(L362))</f>
        <v/>
      </c>
      <c r="T362" s="69">
        <f>COS(RADIANS(J362))*COS(RADIANS(L362))</f>
        <v/>
      </c>
      <c r="U362" s="69">
        <f>-SIN(RADIANS(J362))</f>
        <v/>
      </c>
      <c r="V362" s="69">
        <f>-SIN(RADIANS(K362))*COS(RADIANS(L362))+COS(RADIANS(K362))*SIN(RADIANS(J362))*SIN(RADIANS(L362))</f>
        <v/>
      </c>
      <c r="W362" s="69">
        <f>SIN(RADIANS(K362))*SIN(RADIANS(L362))+COS(RADIANS(K362))*SIN(RADIANS(J362))*COS(RADIANS(L362))</f>
        <v/>
      </c>
      <c r="X362" s="69">
        <f>COS(RADIANS(K362))*COS(RADIANS(J362))</f>
        <v/>
      </c>
      <c r="Y362" s="69">
        <f>P362*G362</f>
        <v/>
      </c>
      <c r="Z362" s="69">
        <f>Q362*H362</f>
        <v/>
      </c>
      <c r="AA362" s="69">
        <f>R362*I362</f>
        <v/>
      </c>
      <c r="AB362" s="69">
        <f>M362</f>
        <v/>
      </c>
      <c r="AC362" s="69">
        <f>S362*G362</f>
        <v/>
      </c>
      <c r="AD362" s="69">
        <f>T362*H362</f>
        <v/>
      </c>
      <c r="AE362" s="69">
        <f>U362*I362</f>
        <v/>
      </c>
      <c r="AF362" s="69">
        <f>N362</f>
        <v/>
      </c>
      <c r="AG362" s="69">
        <f>V362*G362</f>
        <v/>
      </c>
      <c r="AH362" s="69">
        <f>W362*H362</f>
        <v/>
      </c>
      <c r="AI362" s="69">
        <f>X362*I362</f>
        <v/>
      </c>
      <c r="AJ362" s="69">
        <f>O362</f>
        <v/>
      </c>
      <c r="AK362" s="70" t="n">
        <v>-0.106399976</v>
      </c>
      <c r="AL362" s="70" t="n">
        <v>0</v>
      </c>
      <c r="AM362" s="70" t="n">
        <v>-1.00915384</v>
      </c>
      <c r="AN362" s="70" t="n">
        <v>0.8462693100000001</v>
      </c>
      <c r="AO362" s="70" t="n">
        <v>0</v>
      </c>
      <c r="AP362" s="70" t="n">
        <v>0.862535417</v>
      </c>
      <c r="AQ362" s="70" t="n">
        <v>0</v>
      </c>
      <c r="AR362" s="70" t="n">
        <v>2.44866657</v>
      </c>
      <c r="AS362" s="70" t="n">
        <v>1.00915384</v>
      </c>
      <c r="AT362" s="70" t="n">
        <v>0</v>
      </c>
      <c r="AU362" s="70" t="n">
        <v>-0.106399976</v>
      </c>
      <c r="AV362" s="70" t="n">
        <v>0.412654579</v>
      </c>
      <c r="AW362" s="71">
        <f>MAX(ABS(Y362-AK362),ABS(Z362-AL362),ABS(AA362-AM362),ABS(AB362-AN362),ABS(AC362-AO362),ABS(AD362-AP362),ABS(AE362-AQ362),ABS(AF362-AR362),ABS(AG362-AS362),ABS(AH362-AT362),ABS(AI362-AU362),ABS(AJ362-AV362))</f>
        <v/>
      </c>
    </row>
    <row r="363">
      <c r="A363" s="67" t="inlineStr">
        <is>
          <t>M358</t>
        </is>
      </c>
      <c r="B363" s="52" t="inlineStr">
        <is>
          <t>ENV-234</t>
        </is>
      </c>
      <c r="C363" s="52" t="inlineStr">
        <is>
          <t>Environment</t>
        </is>
      </c>
      <c r="D363" s="52" t="inlineStr">
        <is>
          <t>Canopy clump</t>
        </is>
      </c>
      <c r="E363" s="59" t="inlineStr">
        <is>
          <t>Sphere</t>
        </is>
      </c>
      <c r="F363" s="52" t="inlineStr">
        <is>
          <t>ENV-220</t>
        </is>
      </c>
      <c r="G363" s="68" t="n">
        <v>1.41295063</v>
      </c>
      <c r="H363" s="68" t="n">
        <v>1.20100808</v>
      </c>
      <c r="I363" s="68" t="n">
        <v>1.41295063</v>
      </c>
      <c r="J363" s="68" t="n">
        <v>0</v>
      </c>
      <c r="K363" s="68" t="n">
        <v>91.812912</v>
      </c>
      <c r="L363" s="68" t="n">
        <v>0</v>
      </c>
      <c r="M363" s="68" t="n">
        <v>-0.811783314</v>
      </c>
      <c r="N363" s="68" t="n">
        <v>2.34733319</v>
      </c>
      <c r="O363" s="68" t="n">
        <v>0.423473835</v>
      </c>
      <c r="P363" s="69">
        <f>COS(RADIANS(K363))*COS(RADIANS(L363))+SIN(RADIANS(K363))*SIN(RADIANS(J363))*SIN(RADIANS(L363))</f>
        <v/>
      </c>
      <c r="Q363" s="69">
        <f>-COS(RADIANS(K363))*SIN(RADIANS(L363))+SIN(RADIANS(K363))*SIN(RADIANS(J363))*COS(RADIANS(L363))</f>
        <v/>
      </c>
      <c r="R363" s="69">
        <f>SIN(RADIANS(K363))*COS(RADIANS(J363))</f>
        <v/>
      </c>
      <c r="S363" s="69">
        <f>COS(RADIANS(J363))*SIN(RADIANS(L363))</f>
        <v/>
      </c>
      <c r="T363" s="69">
        <f>COS(RADIANS(J363))*COS(RADIANS(L363))</f>
        <v/>
      </c>
      <c r="U363" s="69">
        <f>-SIN(RADIANS(J363))</f>
        <v/>
      </c>
      <c r="V363" s="69">
        <f>-SIN(RADIANS(K363))*COS(RADIANS(L363))+COS(RADIANS(K363))*SIN(RADIANS(J363))*SIN(RADIANS(L363))</f>
        <v/>
      </c>
      <c r="W363" s="69">
        <f>SIN(RADIANS(K363))*SIN(RADIANS(L363))+COS(RADIANS(K363))*SIN(RADIANS(J363))*COS(RADIANS(L363))</f>
        <v/>
      </c>
      <c r="X363" s="69">
        <f>COS(RADIANS(K363))*COS(RADIANS(J363))</f>
        <v/>
      </c>
      <c r="Y363" s="69">
        <f>P363*G363</f>
        <v/>
      </c>
      <c r="Z363" s="69">
        <f>Q363*H363</f>
        <v/>
      </c>
      <c r="AA363" s="69">
        <f>R363*I363</f>
        <v/>
      </c>
      <c r="AB363" s="69">
        <f>M363</f>
        <v/>
      </c>
      <c r="AC363" s="69">
        <f>S363*G363</f>
        <v/>
      </c>
      <c r="AD363" s="69">
        <f>T363*H363</f>
        <v/>
      </c>
      <c r="AE363" s="69">
        <f>U363*I363</f>
        <v/>
      </c>
      <c r="AF363" s="69">
        <f>N363</f>
        <v/>
      </c>
      <c r="AG363" s="69">
        <f>V363*G363</f>
        <v/>
      </c>
      <c r="AH363" s="69">
        <f>W363*H363</f>
        <v/>
      </c>
      <c r="AI363" s="69">
        <f>X363*I363</f>
        <v/>
      </c>
      <c r="AJ363" s="69">
        <f>O363</f>
        <v/>
      </c>
      <c r="AK363" s="70" t="n">
        <v>-0.044700291</v>
      </c>
      <c r="AL363" s="70" t="n">
        <v>0</v>
      </c>
      <c r="AM363" s="70" t="n">
        <v>1.41224337</v>
      </c>
      <c r="AN363" s="70" t="n">
        <v>-0.811783314</v>
      </c>
      <c r="AO363" s="70" t="n">
        <v>0</v>
      </c>
      <c r="AP363" s="70" t="n">
        <v>1.20100808</v>
      </c>
      <c r="AQ363" s="70" t="n">
        <v>0</v>
      </c>
      <c r="AR363" s="70" t="n">
        <v>2.34733319</v>
      </c>
      <c r="AS363" s="70" t="n">
        <v>-1.41224337</v>
      </c>
      <c r="AT363" s="70" t="n">
        <v>0</v>
      </c>
      <c r="AU363" s="70" t="n">
        <v>-0.044700291</v>
      </c>
      <c r="AV363" s="70" t="n">
        <v>0.423473835</v>
      </c>
      <c r="AW363" s="71">
        <f>MAX(ABS(Y363-AK363),ABS(Z363-AL363),ABS(AA363-AM363),ABS(AB363-AN363),ABS(AC363-AO363),ABS(AD363-AP363),ABS(AE363-AQ363),ABS(AF363-AR363),ABS(AG363-AS363),ABS(AH363-AT363),ABS(AI363-AU363),ABS(AJ363-AV363))</f>
        <v/>
      </c>
    </row>
    <row r="364">
      <c r="A364" s="67" t="inlineStr">
        <is>
          <t>M359</t>
        </is>
      </c>
      <c r="B364" s="52" t="inlineStr">
        <is>
          <t>ENV-235</t>
        </is>
      </c>
      <c r="C364" s="52" t="inlineStr">
        <is>
          <t>Environment</t>
        </is>
      </c>
      <c r="D364" s="52" t="inlineStr">
        <is>
          <t>Canopy clump</t>
        </is>
      </c>
      <c r="E364" s="59" t="inlineStr">
        <is>
          <t>Sphere</t>
        </is>
      </c>
      <c r="F364" s="52" t="inlineStr">
        <is>
          <t>ENV-220</t>
        </is>
      </c>
      <c r="G364" s="68" t="n">
        <v>0.931352377</v>
      </c>
      <c r="H364" s="68" t="n">
        <v>0.79164952</v>
      </c>
      <c r="I364" s="68" t="n">
        <v>0.931352377</v>
      </c>
      <c r="J364" s="68" t="n">
        <v>0</v>
      </c>
      <c r="K364" s="68" t="n">
        <v>132.34613</v>
      </c>
      <c r="L364" s="68" t="n">
        <v>0</v>
      </c>
      <c r="M364" s="68" t="n">
        <v>0.552550852</v>
      </c>
      <c r="N364" s="68" t="n">
        <v>2.24600005</v>
      </c>
      <c r="O364" s="68" t="n">
        <v>-0.672894955</v>
      </c>
      <c r="P364" s="69">
        <f>COS(RADIANS(K364))*COS(RADIANS(L364))+SIN(RADIANS(K364))*SIN(RADIANS(J364))*SIN(RADIANS(L364))</f>
        <v/>
      </c>
      <c r="Q364" s="69">
        <f>-COS(RADIANS(K364))*SIN(RADIANS(L364))+SIN(RADIANS(K364))*SIN(RADIANS(J364))*COS(RADIANS(L364))</f>
        <v/>
      </c>
      <c r="R364" s="69">
        <f>SIN(RADIANS(K364))*COS(RADIANS(J364))</f>
        <v/>
      </c>
      <c r="S364" s="69">
        <f>COS(RADIANS(J364))*SIN(RADIANS(L364))</f>
        <v/>
      </c>
      <c r="T364" s="69">
        <f>COS(RADIANS(J364))*COS(RADIANS(L364))</f>
        <v/>
      </c>
      <c r="U364" s="69">
        <f>-SIN(RADIANS(J364))</f>
        <v/>
      </c>
      <c r="V364" s="69">
        <f>-SIN(RADIANS(K364))*COS(RADIANS(L364))+COS(RADIANS(K364))*SIN(RADIANS(J364))*SIN(RADIANS(L364))</f>
        <v/>
      </c>
      <c r="W364" s="69">
        <f>SIN(RADIANS(K364))*SIN(RADIANS(L364))+COS(RADIANS(K364))*SIN(RADIANS(J364))*COS(RADIANS(L364))</f>
        <v/>
      </c>
      <c r="X364" s="69">
        <f>COS(RADIANS(K364))*COS(RADIANS(J364))</f>
        <v/>
      </c>
      <c r="Y364" s="69">
        <f>P364*G364</f>
        <v/>
      </c>
      <c r="Z364" s="69">
        <f>Q364*H364</f>
        <v/>
      </c>
      <c r="AA364" s="69">
        <f>R364*I364</f>
        <v/>
      </c>
      <c r="AB364" s="69">
        <f>M364</f>
        <v/>
      </c>
      <c r="AC364" s="69">
        <f>S364*G364</f>
        <v/>
      </c>
      <c r="AD364" s="69">
        <f>T364*H364</f>
        <v/>
      </c>
      <c r="AE364" s="69">
        <f>U364*I364</f>
        <v/>
      </c>
      <c r="AF364" s="69">
        <f>N364</f>
        <v/>
      </c>
      <c r="AG364" s="69">
        <f>V364*G364</f>
        <v/>
      </c>
      <c r="AH364" s="69">
        <f>W364*H364</f>
        <v/>
      </c>
      <c r="AI364" s="69">
        <f>X364*I364</f>
        <v/>
      </c>
      <c r="AJ364" s="69">
        <f>O364</f>
        <v/>
      </c>
      <c r="AK364" s="70" t="n">
        <v>-0.627366185</v>
      </c>
      <c r="AL364" s="70" t="n">
        <v>0</v>
      </c>
      <c r="AM364" s="70" t="n">
        <v>0.688352287</v>
      </c>
      <c r="AN364" s="70" t="n">
        <v>0.552550852</v>
      </c>
      <c r="AO364" s="70" t="n">
        <v>0</v>
      </c>
      <c r="AP364" s="70" t="n">
        <v>0.79164952</v>
      </c>
      <c r="AQ364" s="70" t="n">
        <v>0</v>
      </c>
      <c r="AR364" s="70" t="n">
        <v>2.24600005</v>
      </c>
      <c r="AS364" s="70" t="n">
        <v>-0.688352287</v>
      </c>
      <c r="AT364" s="70" t="n">
        <v>0</v>
      </c>
      <c r="AU364" s="70" t="n">
        <v>-0.627366185</v>
      </c>
      <c r="AV364" s="70" t="n">
        <v>-0.672894955</v>
      </c>
      <c r="AW364" s="71">
        <f>MAX(ABS(Y364-AK364),ABS(Z364-AL364),ABS(AA364-AM364),ABS(AB364-AN364),ABS(AC364-AO364),ABS(AD364-AP364),ABS(AE364-AQ364),ABS(AF364-AR364),ABS(AG364-AS364),ABS(AH364-AT364),ABS(AI364-AU364),ABS(AJ364-AV364))</f>
        <v/>
      </c>
    </row>
    <row r="365">
      <c r="A365" s="67" t="inlineStr">
        <is>
          <t>M360</t>
        </is>
      </c>
      <c r="B365" s="52" t="inlineStr">
        <is>
          <t>ENV-236</t>
        </is>
      </c>
      <c r="C365" s="52" t="inlineStr">
        <is>
          <t>Environment</t>
        </is>
      </c>
      <c r="D365" s="52" t="inlineStr">
        <is>
          <t>Canopy clump</t>
        </is>
      </c>
      <c r="E365" s="59" t="inlineStr">
        <is>
          <t>Sphere</t>
        </is>
      </c>
      <c r="F365" s="52" t="inlineStr">
        <is>
          <t>ENV-220</t>
        </is>
      </c>
      <c r="G365" s="68" t="n">
        <v>1.27572429</v>
      </c>
      <c r="H365" s="68" t="n">
        <v>1.08436573</v>
      </c>
      <c r="I365" s="68" t="n">
        <v>1.27572429</v>
      </c>
      <c r="J365" s="68" t="n">
        <v>0</v>
      </c>
      <c r="K365" s="68" t="n">
        <v>312.505768</v>
      </c>
      <c r="L365" s="68" t="n">
        <v>0</v>
      </c>
      <c r="M365" s="68" t="n">
        <v>0.230105087</v>
      </c>
      <c r="N365" s="68" t="n">
        <v>2.14466667</v>
      </c>
      <c r="O365" s="68" t="n">
        <v>0.769961357</v>
      </c>
      <c r="P365" s="69">
        <f>COS(RADIANS(K365))*COS(RADIANS(L365))+SIN(RADIANS(K365))*SIN(RADIANS(J365))*SIN(RADIANS(L365))</f>
        <v/>
      </c>
      <c r="Q365" s="69">
        <f>-COS(RADIANS(K365))*SIN(RADIANS(L365))+SIN(RADIANS(K365))*SIN(RADIANS(J365))*COS(RADIANS(L365))</f>
        <v/>
      </c>
      <c r="R365" s="69">
        <f>SIN(RADIANS(K365))*COS(RADIANS(J365))</f>
        <v/>
      </c>
      <c r="S365" s="69">
        <f>COS(RADIANS(J365))*SIN(RADIANS(L365))</f>
        <v/>
      </c>
      <c r="T365" s="69">
        <f>COS(RADIANS(J365))*COS(RADIANS(L365))</f>
        <v/>
      </c>
      <c r="U365" s="69">
        <f>-SIN(RADIANS(J365))</f>
        <v/>
      </c>
      <c r="V365" s="69">
        <f>-SIN(RADIANS(K365))*COS(RADIANS(L365))+COS(RADIANS(K365))*SIN(RADIANS(J365))*SIN(RADIANS(L365))</f>
        <v/>
      </c>
      <c r="W365" s="69">
        <f>SIN(RADIANS(K365))*SIN(RADIANS(L365))+COS(RADIANS(K365))*SIN(RADIANS(J365))*COS(RADIANS(L365))</f>
        <v/>
      </c>
      <c r="X365" s="69">
        <f>COS(RADIANS(K365))*COS(RADIANS(J365))</f>
        <v/>
      </c>
      <c r="Y365" s="69">
        <f>P365*G365</f>
        <v/>
      </c>
      <c r="Z365" s="69">
        <f>Q365*H365</f>
        <v/>
      </c>
      <c r="AA365" s="69">
        <f>R365*I365</f>
        <v/>
      </c>
      <c r="AB365" s="69">
        <f>M365</f>
        <v/>
      </c>
      <c r="AC365" s="69">
        <f>S365*G365</f>
        <v/>
      </c>
      <c r="AD365" s="69">
        <f>T365*H365</f>
        <v/>
      </c>
      <c r="AE365" s="69">
        <f>U365*I365</f>
        <v/>
      </c>
      <c r="AF365" s="69">
        <f>N365</f>
        <v/>
      </c>
      <c r="AG365" s="69">
        <f>V365*G365</f>
        <v/>
      </c>
      <c r="AH365" s="69">
        <f>W365*H365</f>
        <v/>
      </c>
      <c r="AI365" s="69">
        <f>X365*I365</f>
        <v/>
      </c>
      <c r="AJ365" s="69">
        <f>O365</f>
        <v/>
      </c>
      <c r="AK365" s="70" t="n">
        <v>0.861961603</v>
      </c>
      <c r="AL365" s="70" t="n">
        <v>0</v>
      </c>
      <c r="AM365" s="70" t="n">
        <v>-0.940475821</v>
      </c>
      <c r="AN365" s="70" t="n">
        <v>0.230105087</v>
      </c>
      <c r="AO365" s="70" t="n">
        <v>0</v>
      </c>
      <c r="AP365" s="70" t="n">
        <v>1.08436573</v>
      </c>
      <c r="AQ365" s="70" t="n">
        <v>0</v>
      </c>
      <c r="AR365" s="70" t="n">
        <v>2.14466667</v>
      </c>
      <c r="AS365" s="70" t="n">
        <v>0.940475821</v>
      </c>
      <c r="AT365" s="70" t="n">
        <v>0</v>
      </c>
      <c r="AU365" s="70" t="n">
        <v>0.861961603</v>
      </c>
      <c r="AV365" s="70" t="n">
        <v>0.769961357</v>
      </c>
      <c r="AW365" s="71">
        <f>MAX(ABS(Y365-AK365),ABS(Z365-AL365),ABS(AA365-AM365),ABS(AB365-AN365),ABS(AC365-AO365),ABS(AD365-AP365),ABS(AE365-AQ365),ABS(AF365-AR365),ABS(AG365-AS365),ABS(AH365-AT365),ABS(AI365-AU365),ABS(AJ365-AV365))</f>
        <v/>
      </c>
    </row>
    <row r="366">
      <c r="A366" s="67" t="inlineStr">
        <is>
          <t>M361</t>
        </is>
      </c>
      <c r="B366" s="52" t="inlineStr">
        <is>
          <t>ENV-237</t>
        </is>
      </c>
      <c r="C366" s="52" t="inlineStr">
        <is>
          <t>Environment</t>
        </is>
      </c>
      <c r="D366" s="52" t="inlineStr">
        <is>
          <t>Canopy low</t>
        </is>
      </c>
      <c r="E366" s="59" t="inlineStr">
        <is>
          <t>Sphere</t>
        </is>
      </c>
      <c r="F366" s="52" t="inlineStr">
        <is>
          <t>ENV-220</t>
        </is>
      </c>
      <c r="G366" s="68" t="n">
        <v>1.89999998</v>
      </c>
      <c r="H366" s="68" t="n">
        <v>1.29999995</v>
      </c>
      <c r="I366" s="68" t="n">
        <v>1.89999998</v>
      </c>
      <c r="J366" s="68" t="n">
        <v>0</v>
      </c>
      <c r="K366" s="68" t="n">
        <v>0</v>
      </c>
      <c r="L366" s="68" t="n">
        <v>0</v>
      </c>
      <c r="M366" s="68" t="n">
        <v>0</v>
      </c>
      <c r="N366" s="68" t="n">
        <v>2.54999995</v>
      </c>
      <c r="O366" s="68" t="n">
        <v>0</v>
      </c>
      <c r="P366" s="69">
        <f>COS(RADIANS(K366))*COS(RADIANS(L366))+SIN(RADIANS(K366))*SIN(RADIANS(J366))*SIN(RADIANS(L366))</f>
        <v/>
      </c>
      <c r="Q366" s="69">
        <f>-COS(RADIANS(K366))*SIN(RADIANS(L366))+SIN(RADIANS(K366))*SIN(RADIANS(J366))*COS(RADIANS(L366))</f>
        <v/>
      </c>
      <c r="R366" s="69">
        <f>SIN(RADIANS(K366))*COS(RADIANS(J366))</f>
        <v/>
      </c>
      <c r="S366" s="69">
        <f>COS(RADIANS(J366))*SIN(RADIANS(L366))</f>
        <v/>
      </c>
      <c r="T366" s="69">
        <f>COS(RADIANS(J366))*COS(RADIANS(L366))</f>
        <v/>
      </c>
      <c r="U366" s="69">
        <f>-SIN(RADIANS(J366))</f>
        <v/>
      </c>
      <c r="V366" s="69">
        <f>-SIN(RADIANS(K366))*COS(RADIANS(L366))+COS(RADIANS(K366))*SIN(RADIANS(J366))*SIN(RADIANS(L366))</f>
        <v/>
      </c>
      <c r="W366" s="69">
        <f>SIN(RADIANS(K366))*SIN(RADIANS(L366))+COS(RADIANS(K366))*SIN(RADIANS(J366))*COS(RADIANS(L366))</f>
        <v/>
      </c>
      <c r="X366" s="69">
        <f>COS(RADIANS(K366))*COS(RADIANS(J366))</f>
        <v/>
      </c>
      <c r="Y366" s="69">
        <f>P366*G366</f>
        <v/>
      </c>
      <c r="Z366" s="69">
        <f>Q366*H366</f>
        <v/>
      </c>
      <c r="AA366" s="69">
        <f>R366*I366</f>
        <v/>
      </c>
      <c r="AB366" s="69">
        <f>M366</f>
        <v/>
      </c>
      <c r="AC366" s="69">
        <f>S366*G366</f>
        <v/>
      </c>
      <c r="AD366" s="69">
        <f>T366*H366</f>
        <v/>
      </c>
      <c r="AE366" s="69">
        <f>U366*I366</f>
        <v/>
      </c>
      <c r="AF366" s="69">
        <f>N366</f>
        <v/>
      </c>
      <c r="AG366" s="69">
        <f>V366*G366</f>
        <v/>
      </c>
      <c r="AH366" s="69">
        <f>W366*H366</f>
        <v/>
      </c>
      <c r="AI366" s="69">
        <f>X366*I366</f>
        <v/>
      </c>
      <c r="AJ366" s="69">
        <f>O366</f>
        <v/>
      </c>
      <c r="AK366" s="70" t="n">
        <v>1.89999998</v>
      </c>
      <c r="AL366" s="70" t="n">
        <v>0</v>
      </c>
      <c r="AM366" s="70" t="n">
        <v>0</v>
      </c>
      <c r="AN366" s="70" t="n">
        <v>0</v>
      </c>
      <c r="AO366" s="70" t="n">
        <v>0</v>
      </c>
      <c r="AP366" s="70" t="n">
        <v>1.29999995</v>
      </c>
      <c r="AQ366" s="70" t="n">
        <v>0</v>
      </c>
      <c r="AR366" s="70" t="n">
        <v>2.54999995</v>
      </c>
      <c r="AS366" s="70" t="n">
        <v>0</v>
      </c>
      <c r="AT366" s="70" t="n">
        <v>0</v>
      </c>
      <c r="AU366" s="70" t="n">
        <v>1.89999998</v>
      </c>
      <c r="AV366" s="70" t="n">
        <v>0</v>
      </c>
      <c r="AW366" s="71">
        <f>MAX(ABS(Y366-AK366),ABS(Z366-AL366),ABS(AA366-AM366),ABS(AB366-AN366),ABS(AC366-AO366),ABS(AD366-AP366),ABS(AE366-AQ366),ABS(AF366-AR366),ABS(AG366-AS366),ABS(AH366-AT366),ABS(AI366-AU366),ABS(AJ366-AV366))</f>
        <v/>
      </c>
    </row>
    <row r="367">
      <c r="A367" s="67" t="inlineStr">
        <is>
          <t>M362</t>
        </is>
      </c>
      <c r="B367" s="52" t="inlineStr">
        <is>
          <t>ENV-238</t>
        </is>
      </c>
      <c r="C367" s="52" t="inlineStr">
        <is>
          <t>Environment</t>
        </is>
      </c>
      <c r="D367" s="52" t="inlineStr">
        <is>
          <t>Canopy top</t>
        </is>
      </c>
      <c r="E367" s="59" t="inlineStr">
        <is>
          <t>Sphere</t>
        </is>
      </c>
      <c r="F367" s="52" t="inlineStr">
        <is>
          <t>ENV-220</t>
        </is>
      </c>
      <c r="G367" s="68" t="n">
        <v>1.29999995</v>
      </c>
      <c r="H367" s="68" t="n">
        <v>1</v>
      </c>
      <c r="I367" s="68" t="n">
        <v>1.29999995</v>
      </c>
      <c r="J367" s="68" t="n">
        <v>0</v>
      </c>
      <c r="K367" s="68" t="n">
        <v>0</v>
      </c>
      <c r="L367" s="68" t="n">
        <v>0</v>
      </c>
      <c r="M367" s="68" t="n">
        <v>0.100000001</v>
      </c>
      <c r="N367" s="68" t="n">
        <v>3.1500001</v>
      </c>
      <c r="O367" s="68" t="n">
        <v>-0.100000001</v>
      </c>
      <c r="P367" s="69">
        <f>COS(RADIANS(K367))*COS(RADIANS(L367))+SIN(RADIANS(K367))*SIN(RADIANS(J367))*SIN(RADIANS(L367))</f>
        <v/>
      </c>
      <c r="Q367" s="69">
        <f>-COS(RADIANS(K367))*SIN(RADIANS(L367))+SIN(RADIANS(K367))*SIN(RADIANS(J367))*COS(RADIANS(L367))</f>
        <v/>
      </c>
      <c r="R367" s="69">
        <f>SIN(RADIANS(K367))*COS(RADIANS(J367))</f>
        <v/>
      </c>
      <c r="S367" s="69">
        <f>COS(RADIANS(J367))*SIN(RADIANS(L367))</f>
        <v/>
      </c>
      <c r="T367" s="69">
        <f>COS(RADIANS(J367))*COS(RADIANS(L367))</f>
        <v/>
      </c>
      <c r="U367" s="69">
        <f>-SIN(RADIANS(J367))</f>
        <v/>
      </c>
      <c r="V367" s="69">
        <f>-SIN(RADIANS(K367))*COS(RADIANS(L367))+COS(RADIANS(K367))*SIN(RADIANS(J367))*SIN(RADIANS(L367))</f>
        <v/>
      </c>
      <c r="W367" s="69">
        <f>SIN(RADIANS(K367))*SIN(RADIANS(L367))+COS(RADIANS(K367))*SIN(RADIANS(J367))*COS(RADIANS(L367))</f>
        <v/>
      </c>
      <c r="X367" s="69">
        <f>COS(RADIANS(K367))*COS(RADIANS(J367))</f>
        <v/>
      </c>
      <c r="Y367" s="69">
        <f>P367*G367</f>
        <v/>
      </c>
      <c r="Z367" s="69">
        <f>Q367*H367</f>
        <v/>
      </c>
      <c r="AA367" s="69">
        <f>R367*I367</f>
        <v/>
      </c>
      <c r="AB367" s="69">
        <f>M367</f>
        <v/>
      </c>
      <c r="AC367" s="69">
        <f>S367*G367</f>
        <v/>
      </c>
      <c r="AD367" s="69">
        <f>T367*H367</f>
        <v/>
      </c>
      <c r="AE367" s="69">
        <f>U367*I367</f>
        <v/>
      </c>
      <c r="AF367" s="69">
        <f>N367</f>
        <v/>
      </c>
      <c r="AG367" s="69">
        <f>V367*G367</f>
        <v/>
      </c>
      <c r="AH367" s="69">
        <f>W367*H367</f>
        <v/>
      </c>
      <c r="AI367" s="69">
        <f>X367*I367</f>
        <v/>
      </c>
      <c r="AJ367" s="69">
        <f>O367</f>
        <v/>
      </c>
      <c r="AK367" s="70" t="n">
        <v>1.29999995</v>
      </c>
      <c r="AL367" s="70" t="n">
        <v>0</v>
      </c>
      <c r="AM367" s="70" t="n">
        <v>0</v>
      </c>
      <c r="AN367" s="70" t="n">
        <v>0.100000001</v>
      </c>
      <c r="AO367" s="70" t="n">
        <v>0</v>
      </c>
      <c r="AP367" s="70" t="n">
        <v>1</v>
      </c>
      <c r="AQ367" s="70" t="n">
        <v>0</v>
      </c>
      <c r="AR367" s="70" t="n">
        <v>3.1500001</v>
      </c>
      <c r="AS367" s="70" t="n">
        <v>0</v>
      </c>
      <c r="AT367" s="70" t="n">
        <v>0</v>
      </c>
      <c r="AU367" s="70" t="n">
        <v>1.29999995</v>
      </c>
      <c r="AV367" s="70" t="n">
        <v>-0.100000001</v>
      </c>
      <c r="AW367" s="71">
        <f>MAX(ABS(Y367-AK367),ABS(Z367-AL367),ABS(AA367-AM367),ABS(AB367-AN367),ABS(AC367-AO367),ABS(AD367-AP367),ABS(AE367-AQ367),ABS(AF367-AR367),ABS(AG367-AS367),ABS(AH367-AT367),ABS(AI367-AU367),ABS(AJ367-AV367))</f>
        <v/>
      </c>
    </row>
    <row r="368">
      <c r="A368" s="67" t="inlineStr">
        <is>
          <t>M363</t>
        </is>
      </c>
      <c r="B368" s="52" t="inlineStr">
        <is>
          <t>ENV-239</t>
        </is>
      </c>
      <c r="C368" s="52" t="inlineStr">
        <is>
          <t>Environment</t>
        </is>
      </c>
      <c r="D368" s="52" t="inlineStr">
        <is>
          <t>Tree</t>
        </is>
      </c>
      <c r="E368" s="53" t="inlineStr">
        <is>
          <t>Group</t>
        </is>
      </c>
      <c r="F368" s="52" t="inlineStr">
        <is>
          <t>ENV-00</t>
        </is>
      </c>
      <c r="G368" s="68" t="n">
        <v>1</v>
      </c>
      <c r="H368" s="68" t="n">
        <v>1</v>
      </c>
      <c r="I368" s="68" t="n">
        <v>1</v>
      </c>
      <c r="J368" s="68" t="n">
        <v>0</v>
      </c>
      <c r="K368" s="68" t="n">
        <v>218.300003</v>
      </c>
      <c r="L368" s="68" t="n">
        <v>0</v>
      </c>
      <c r="M368" s="68" t="n">
        <v>5.9000001</v>
      </c>
      <c r="N368" s="68" t="n">
        <v>0.316997617</v>
      </c>
      <c r="O368" s="68" t="n">
        <v>5.0999999</v>
      </c>
      <c r="P368" s="69">
        <f>COS(RADIANS(K368))*COS(RADIANS(L368))+SIN(RADIANS(K368))*SIN(RADIANS(J368))*SIN(RADIANS(L368))</f>
        <v/>
      </c>
      <c r="Q368" s="69">
        <f>-COS(RADIANS(K368))*SIN(RADIANS(L368))+SIN(RADIANS(K368))*SIN(RADIANS(J368))*COS(RADIANS(L368))</f>
        <v/>
      </c>
      <c r="R368" s="69">
        <f>SIN(RADIANS(K368))*COS(RADIANS(J368))</f>
        <v/>
      </c>
      <c r="S368" s="69">
        <f>COS(RADIANS(J368))*SIN(RADIANS(L368))</f>
        <v/>
      </c>
      <c r="T368" s="69">
        <f>COS(RADIANS(J368))*COS(RADIANS(L368))</f>
        <v/>
      </c>
      <c r="U368" s="69">
        <f>-SIN(RADIANS(J368))</f>
        <v/>
      </c>
      <c r="V368" s="69">
        <f>-SIN(RADIANS(K368))*COS(RADIANS(L368))+COS(RADIANS(K368))*SIN(RADIANS(J368))*SIN(RADIANS(L368))</f>
        <v/>
      </c>
      <c r="W368" s="69">
        <f>SIN(RADIANS(K368))*SIN(RADIANS(L368))+COS(RADIANS(K368))*SIN(RADIANS(J368))*COS(RADIANS(L368))</f>
        <v/>
      </c>
      <c r="X368" s="69">
        <f>COS(RADIANS(K368))*COS(RADIANS(J368))</f>
        <v/>
      </c>
      <c r="Y368" s="69">
        <f>P368*G368</f>
        <v/>
      </c>
      <c r="Z368" s="69">
        <f>Q368*H368</f>
        <v/>
      </c>
      <c r="AA368" s="69">
        <f>R368*I368</f>
        <v/>
      </c>
      <c r="AB368" s="69">
        <f>M368</f>
        <v/>
      </c>
      <c r="AC368" s="69">
        <f>S368*G368</f>
        <v/>
      </c>
      <c r="AD368" s="69">
        <f>T368*H368</f>
        <v/>
      </c>
      <c r="AE368" s="69">
        <f>U368*I368</f>
        <v/>
      </c>
      <c r="AF368" s="69">
        <f>N368</f>
        <v/>
      </c>
      <c r="AG368" s="69">
        <f>V368*G368</f>
        <v/>
      </c>
      <c r="AH368" s="69">
        <f>W368*H368</f>
        <v/>
      </c>
      <c r="AI368" s="69">
        <f>X368*I368</f>
        <v/>
      </c>
      <c r="AJ368" s="69">
        <f>O368</f>
        <v/>
      </c>
      <c r="AK368" s="70" t="n">
        <v>-0.78477633</v>
      </c>
      <c r="AL368" s="70" t="n">
        <v>0</v>
      </c>
      <c r="AM368" s="70" t="n">
        <v>-0.61977911</v>
      </c>
      <c r="AN368" s="70" t="n">
        <v>5.9000001</v>
      </c>
      <c r="AO368" s="70" t="n">
        <v>0</v>
      </c>
      <c r="AP368" s="70" t="n">
        <v>1</v>
      </c>
      <c r="AQ368" s="70" t="n">
        <v>0</v>
      </c>
      <c r="AR368" s="70" t="n">
        <v>0.316997617</v>
      </c>
      <c r="AS368" s="70" t="n">
        <v>0.61977911</v>
      </c>
      <c r="AT368" s="70" t="n">
        <v>0</v>
      </c>
      <c r="AU368" s="70" t="n">
        <v>-0.78477633</v>
      </c>
      <c r="AV368" s="70" t="n">
        <v>5.0999999</v>
      </c>
      <c r="AW368" s="71">
        <f>MAX(ABS(Y368-AK368),ABS(Z368-AL368),ABS(AA368-AM368),ABS(AB368-AN368),ABS(AC368-AO368),ABS(AD368-AP368),ABS(AE368-AQ368),ABS(AF368-AR368),ABS(AG368-AS368),ABS(AH368-AT368),ABS(AI368-AU368),ABS(AJ368-AV368))</f>
        <v/>
      </c>
    </row>
    <row r="369">
      <c r="A369" s="67" t="inlineStr">
        <is>
          <t>M364</t>
        </is>
      </c>
      <c r="B369" s="52" t="inlineStr">
        <is>
          <t>ENV-240</t>
        </is>
      </c>
      <c r="C369" s="52" t="inlineStr">
        <is>
          <t>Environment</t>
        </is>
      </c>
      <c r="D369" s="52" t="inlineStr">
        <is>
          <t>Trunk</t>
        </is>
      </c>
      <c r="E369" s="58" t="inlineStr">
        <is>
          <t>Cylinder</t>
        </is>
      </c>
      <c r="F369" s="52" t="inlineStr">
        <is>
          <t>ENV-239</t>
        </is>
      </c>
      <c r="G369" s="68" t="n">
        <v>0.187000006</v>
      </c>
      <c r="H369" s="68" t="n">
        <v>0.187000006</v>
      </c>
      <c r="I369" s="68" t="n">
        <v>1.61500001</v>
      </c>
      <c r="J369" s="68" t="n">
        <v>90</v>
      </c>
      <c r="K369" s="68" t="n">
        <v>0</v>
      </c>
      <c r="L369" s="68" t="n">
        <v>0</v>
      </c>
      <c r="M369" s="68" t="n">
        <v>0</v>
      </c>
      <c r="N369" s="68" t="n">
        <v>0.807500005</v>
      </c>
      <c r="O369" s="68" t="n">
        <v>0</v>
      </c>
      <c r="P369" s="69">
        <f>COS(RADIANS(K369))*COS(RADIANS(L369))+SIN(RADIANS(K369))*SIN(RADIANS(J369))*SIN(RADIANS(L369))</f>
        <v/>
      </c>
      <c r="Q369" s="69">
        <f>-COS(RADIANS(K369))*SIN(RADIANS(L369))+SIN(RADIANS(K369))*SIN(RADIANS(J369))*COS(RADIANS(L369))</f>
        <v/>
      </c>
      <c r="R369" s="69">
        <f>SIN(RADIANS(K369))*COS(RADIANS(J369))</f>
        <v/>
      </c>
      <c r="S369" s="69">
        <f>COS(RADIANS(J369))*SIN(RADIANS(L369))</f>
        <v/>
      </c>
      <c r="T369" s="69">
        <f>COS(RADIANS(J369))*COS(RADIANS(L369))</f>
        <v/>
      </c>
      <c r="U369" s="69">
        <f>-SIN(RADIANS(J369))</f>
        <v/>
      </c>
      <c r="V369" s="69">
        <f>-SIN(RADIANS(K369))*COS(RADIANS(L369))+COS(RADIANS(K369))*SIN(RADIANS(J369))*SIN(RADIANS(L369))</f>
        <v/>
      </c>
      <c r="W369" s="69">
        <f>SIN(RADIANS(K369))*SIN(RADIANS(L369))+COS(RADIANS(K369))*SIN(RADIANS(J369))*COS(RADIANS(L369))</f>
        <v/>
      </c>
      <c r="X369" s="69">
        <f>COS(RADIANS(K369))*COS(RADIANS(J369))</f>
        <v/>
      </c>
      <c r="Y369" s="69">
        <f>P369*G369</f>
        <v/>
      </c>
      <c r="Z369" s="69">
        <f>Q369*H369</f>
        <v/>
      </c>
      <c r="AA369" s="69">
        <f>R369*I369</f>
        <v/>
      </c>
      <c r="AB369" s="69">
        <f>M369</f>
        <v/>
      </c>
      <c r="AC369" s="69">
        <f>S369*G369</f>
        <v/>
      </c>
      <c r="AD369" s="69">
        <f>T369*H369</f>
        <v/>
      </c>
      <c r="AE369" s="69">
        <f>U369*I369</f>
        <v/>
      </c>
      <c r="AF369" s="69">
        <f>N369</f>
        <v/>
      </c>
      <c r="AG369" s="69">
        <f>V369*G369</f>
        <v/>
      </c>
      <c r="AH369" s="69">
        <f>W369*H369</f>
        <v/>
      </c>
      <c r="AI369" s="69">
        <f>X369*I369</f>
        <v/>
      </c>
      <c r="AJ369" s="69">
        <f>O369</f>
        <v/>
      </c>
      <c r="AK369" s="70" t="n">
        <v>0.187000006</v>
      </c>
      <c r="AL369" s="70" t="n">
        <v>0</v>
      </c>
      <c r="AM369" s="70" t="n">
        <v>0</v>
      </c>
      <c r="AN369" s="70" t="n">
        <v>0</v>
      </c>
      <c r="AO369" s="70" t="n">
        <v>0</v>
      </c>
      <c r="AP369" s="70" t="n">
        <v>-8.17402945e-09</v>
      </c>
      <c r="AQ369" s="70" t="n">
        <v>-1.61500001</v>
      </c>
      <c r="AR369" s="70" t="n">
        <v>0.807500005</v>
      </c>
      <c r="AS369" s="70" t="n">
        <v>0</v>
      </c>
      <c r="AT369" s="70" t="n">
        <v>0.187000006</v>
      </c>
      <c r="AU369" s="70" t="n">
        <v>-7.05938916e-08</v>
      </c>
      <c r="AV369" s="70" t="n">
        <v>0</v>
      </c>
      <c r="AW369" s="71">
        <f>MAX(ABS(Y369-AK369),ABS(Z369-AL369),ABS(AA369-AM369),ABS(AB369-AN369),ABS(AC369-AO369),ABS(AD369-AP369),ABS(AE369-AQ369),ABS(AF369-AR369),ABS(AG369-AS369),ABS(AH369-AT369),ABS(AI369-AU369),ABS(AJ369-AV369))</f>
        <v/>
      </c>
    </row>
    <row r="370">
      <c r="A370" s="67" t="inlineStr">
        <is>
          <t>M365</t>
        </is>
      </c>
      <c r="B370" s="52" t="inlineStr">
        <is>
          <t>ENV-241</t>
        </is>
      </c>
      <c r="C370" s="52" t="inlineStr">
        <is>
          <t>Environment</t>
        </is>
      </c>
      <c r="D370" s="52" t="inlineStr">
        <is>
          <t>Limb</t>
        </is>
      </c>
      <c r="E370" s="58" t="inlineStr">
        <is>
          <t>Cylinder</t>
        </is>
      </c>
      <c r="F370" s="52" t="inlineStr">
        <is>
          <t>ENV-239</t>
        </is>
      </c>
      <c r="G370" s="68" t="n">
        <v>0.0850000009</v>
      </c>
      <c r="H370" s="68" t="n">
        <v>0.0850000009</v>
      </c>
      <c r="I370" s="68" t="n">
        <v>0.90807879</v>
      </c>
      <c r="J370" s="68" t="n">
        <v>-45.409771</v>
      </c>
      <c r="K370" s="68" t="n">
        <v>75.7690887</v>
      </c>
      <c r="L370" s="68" t="n">
        <v>0</v>
      </c>
      <c r="M370" s="68" t="n">
        <v>0.308968484</v>
      </c>
      <c r="N370" s="68" t="n">
        <v>1.5558424</v>
      </c>
      <c r="O370" s="68" t="n">
        <v>0.0783584118</v>
      </c>
      <c r="P370" s="69">
        <f>COS(RADIANS(K370))*COS(RADIANS(L370))+SIN(RADIANS(K370))*SIN(RADIANS(J370))*SIN(RADIANS(L370))</f>
        <v/>
      </c>
      <c r="Q370" s="69">
        <f>-COS(RADIANS(K370))*SIN(RADIANS(L370))+SIN(RADIANS(K370))*SIN(RADIANS(J370))*COS(RADIANS(L370))</f>
        <v/>
      </c>
      <c r="R370" s="69">
        <f>SIN(RADIANS(K370))*COS(RADIANS(J370))</f>
        <v/>
      </c>
      <c r="S370" s="69">
        <f>COS(RADIANS(J370))*SIN(RADIANS(L370))</f>
        <v/>
      </c>
      <c r="T370" s="69">
        <f>COS(RADIANS(J370))*COS(RADIANS(L370))</f>
        <v/>
      </c>
      <c r="U370" s="69">
        <f>-SIN(RADIANS(J370))</f>
        <v/>
      </c>
      <c r="V370" s="69">
        <f>-SIN(RADIANS(K370))*COS(RADIANS(L370))+COS(RADIANS(K370))*SIN(RADIANS(J370))*SIN(RADIANS(L370))</f>
        <v/>
      </c>
      <c r="W370" s="69">
        <f>SIN(RADIANS(K370))*SIN(RADIANS(L370))+COS(RADIANS(K370))*SIN(RADIANS(J370))*COS(RADIANS(L370))</f>
        <v/>
      </c>
      <c r="X370" s="69">
        <f>COS(RADIANS(K370))*COS(RADIANS(J370))</f>
        <v/>
      </c>
      <c r="Y370" s="69">
        <f>P370*G370</f>
        <v/>
      </c>
      <c r="Z370" s="69">
        <f>Q370*H370</f>
        <v/>
      </c>
      <c r="AA370" s="69">
        <f>R370*I370</f>
        <v/>
      </c>
      <c r="AB370" s="69">
        <f>M370</f>
        <v/>
      </c>
      <c r="AC370" s="69">
        <f>S370*G370</f>
        <v/>
      </c>
      <c r="AD370" s="69">
        <f>T370*H370</f>
        <v/>
      </c>
      <c r="AE370" s="69">
        <f>U370*I370</f>
        <v/>
      </c>
      <c r="AF370" s="69">
        <f>N370</f>
        <v/>
      </c>
      <c r="AG370" s="69">
        <f>V370*G370</f>
        <v/>
      </c>
      <c r="AH370" s="69">
        <f>W370*H370</f>
        <v/>
      </c>
      <c r="AI370" s="69">
        <f>X370*I370</f>
        <v/>
      </c>
      <c r="AJ370" s="69">
        <f>O370</f>
        <v/>
      </c>
      <c r="AK370" s="70" t="n">
        <v>0.020895578</v>
      </c>
      <c r="AL370" s="70" t="n">
        <v>-0.0586748309</v>
      </c>
      <c r="AM370" s="70" t="n">
        <v>0.617936909</v>
      </c>
      <c r="AN370" s="70" t="n">
        <v>0.308968484</v>
      </c>
      <c r="AO370" s="70" t="n">
        <v>0</v>
      </c>
      <c r="AP370" s="70" t="n">
        <v>0.0596726835</v>
      </c>
      <c r="AQ370" s="70" t="n">
        <v>0.646684527</v>
      </c>
      <c r="AR370" s="70" t="n">
        <v>1.5558424</v>
      </c>
      <c r="AS370" s="70" t="n">
        <v>-0.08239159729999999</v>
      </c>
      <c r="AT370" s="70" t="n">
        <v>-0.0148806982</v>
      </c>
      <c r="AU370" s="70" t="n">
        <v>0.156716824</v>
      </c>
      <c r="AV370" s="70" t="n">
        <v>0.0783584118</v>
      </c>
      <c r="AW370" s="71">
        <f>MAX(ABS(Y370-AK370),ABS(Z370-AL370),ABS(AA370-AM370),ABS(AB370-AN370),ABS(AC370-AO370),ABS(AD370-AP370),ABS(AE370-AQ370),ABS(AF370-AR370),ABS(AG370-AS370),ABS(AH370-AT370),ABS(AI370-AU370),ABS(AJ370-AV370))</f>
        <v/>
      </c>
    </row>
    <row r="371">
      <c r="A371" s="67" t="inlineStr">
        <is>
          <t>M366</t>
        </is>
      </c>
      <c r="B371" s="52" t="inlineStr">
        <is>
          <t>ENV-242</t>
        </is>
      </c>
      <c r="C371" s="52" t="inlineStr">
        <is>
          <t>Environment</t>
        </is>
      </c>
      <c r="D371" s="52" t="inlineStr">
        <is>
          <t>Limb</t>
        </is>
      </c>
      <c r="E371" s="58" t="inlineStr">
        <is>
          <t>Cylinder</t>
        </is>
      </c>
      <c r="F371" s="52" t="inlineStr">
        <is>
          <t>ENV-239</t>
        </is>
      </c>
      <c r="G371" s="68" t="n">
        <v>0.0850000009</v>
      </c>
      <c r="H371" s="68" t="n">
        <v>0.0850000009</v>
      </c>
      <c r="I371" s="68" t="n">
        <v>0.892324507</v>
      </c>
      <c r="J371" s="68" t="n">
        <v>-44.4038048</v>
      </c>
      <c r="K371" s="68" t="n">
        <v>-35.3606491</v>
      </c>
      <c r="L371" s="68" t="n">
        <v>0</v>
      </c>
      <c r="M371" s="68" t="n">
        <v>-0.18446739</v>
      </c>
      <c r="N371" s="68" t="n">
        <v>1.54468465</v>
      </c>
      <c r="O371" s="68" t="n">
        <v>0.25994873</v>
      </c>
      <c r="P371" s="69">
        <f>COS(RADIANS(K371))*COS(RADIANS(L371))+SIN(RADIANS(K371))*SIN(RADIANS(J371))*SIN(RADIANS(L371))</f>
        <v/>
      </c>
      <c r="Q371" s="69">
        <f>-COS(RADIANS(K371))*SIN(RADIANS(L371))+SIN(RADIANS(K371))*SIN(RADIANS(J371))*COS(RADIANS(L371))</f>
        <v/>
      </c>
      <c r="R371" s="69">
        <f>SIN(RADIANS(K371))*COS(RADIANS(J371))</f>
        <v/>
      </c>
      <c r="S371" s="69">
        <f>COS(RADIANS(J371))*SIN(RADIANS(L371))</f>
        <v/>
      </c>
      <c r="T371" s="69">
        <f>COS(RADIANS(J371))*COS(RADIANS(L371))</f>
        <v/>
      </c>
      <c r="U371" s="69">
        <f>-SIN(RADIANS(J371))</f>
        <v/>
      </c>
      <c r="V371" s="69">
        <f>-SIN(RADIANS(K371))*COS(RADIANS(L371))+COS(RADIANS(K371))*SIN(RADIANS(J371))*SIN(RADIANS(L371))</f>
        <v/>
      </c>
      <c r="W371" s="69">
        <f>SIN(RADIANS(K371))*SIN(RADIANS(L371))+COS(RADIANS(K371))*SIN(RADIANS(J371))*COS(RADIANS(L371))</f>
        <v/>
      </c>
      <c r="X371" s="69">
        <f>COS(RADIANS(K371))*COS(RADIANS(J371))</f>
        <v/>
      </c>
      <c r="Y371" s="69">
        <f>P371*G371</f>
        <v/>
      </c>
      <c r="Z371" s="69">
        <f>Q371*H371</f>
        <v/>
      </c>
      <c r="AA371" s="69">
        <f>R371*I371</f>
        <v/>
      </c>
      <c r="AB371" s="69">
        <f>M371</f>
        <v/>
      </c>
      <c r="AC371" s="69">
        <f>S371*G371</f>
        <v/>
      </c>
      <c r="AD371" s="69">
        <f>T371*H371</f>
        <v/>
      </c>
      <c r="AE371" s="69">
        <f>U371*I371</f>
        <v/>
      </c>
      <c r="AF371" s="69">
        <f>N371</f>
        <v/>
      </c>
      <c r="AG371" s="69">
        <f>V371*G371</f>
        <v/>
      </c>
      <c r="AH371" s="69">
        <f>W371*H371</f>
        <v/>
      </c>
      <c r="AI371" s="69">
        <f>X371*I371</f>
        <v/>
      </c>
      <c r="AJ371" s="69">
        <f>O371</f>
        <v/>
      </c>
      <c r="AK371" s="70" t="n">
        <v>0.06931965800000001</v>
      </c>
      <c r="AL371" s="70" t="n">
        <v>0.0344196893</v>
      </c>
      <c r="AM371" s="70" t="n">
        <v>-0.368934751</v>
      </c>
      <c r="AN371" s="70" t="n">
        <v>-0.18446739</v>
      </c>
      <c r="AO371" s="70" t="n">
        <v>0</v>
      </c>
      <c r="AP371" s="70" t="n">
        <v>0.0607262254</v>
      </c>
      <c r="AQ371" s="70" t="n">
        <v>0.624369144</v>
      </c>
      <c r="AR371" s="70" t="n">
        <v>1.54468465</v>
      </c>
      <c r="AS371" s="70" t="n">
        <v>0.0491913036</v>
      </c>
      <c r="AT371" s="70" t="n">
        <v>-0.0485037193</v>
      </c>
      <c r="AU371" s="70" t="n">
        <v>0.519897401</v>
      </c>
      <c r="AV371" s="70" t="n">
        <v>0.25994873</v>
      </c>
      <c r="AW371" s="71">
        <f>MAX(ABS(Y371-AK371),ABS(Z371-AL371),ABS(AA371-AM371),ABS(AB371-AN371),ABS(AC371-AO371),ABS(AD371-AP371),ABS(AE371-AQ371),ABS(AF371-AR371),ABS(AG371-AS371),ABS(AH371-AT371),ABS(AI371-AU371),ABS(AJ371-AV371))</f>
        <v/>
      </c>
    </row>
    <row r="372">
      <c r="A372" s="67" t="inlineStr">
        <is>
          <t>M367</t>
        </is>
      </c>
      <c r="B372" s="52" t="inlineStr">
        <is>
          <t>ENV-243</t>
        </is>
      </c>
      <c r="C372" s="52" t="inlineStr">
        <is>
          <t>Environment</t>
        </is>
      </c>
      <c r="D372" s="52" t="inlineStr">
        <is>
          <t>Limb</t>
        </is>
      </c>
      <c r="E372" s="58" t="inlineStr">
        <is>
          <t>Cylinder</t>
        </is>
      </c>
      <c r="F372" s="52" t="inlineStr">
        <is>
          <t>ENV-239</t>
        </is>
      </c>
      <c r="G372" s="68" t="n">
        <v>0.0850000009</v>
      </c>
      <c r="H372" s="68" t="n">
        <v>0.0850000009</v>
      </c>
      <c r="I372" s="68" t="n">
        <v>0.919593811</v>
      </c>
      <c r="J372" s="68" t="n">
        <v>-46.1127968</v>
      </c>
      <c r="K372" s="68" t="n">
        <v>-159.050858</v>
      </c>
      <c r="L372" s="68" t="n">
        <v>0</v>
      </c>
      <c r="M372" s="68" t="n">
        <v>-0.113965616</v>
      </c>
      <c r="N372" s="68" t="n">
        <v>1.56387854</v>
      </c>
      <c r="O372" s="68" t="n">
        <v>-0.29768005</v>
      </c>
      <c r="P372" s="69">
        <f>COS(RADIANS(K372))*COS(RADIANS(L372))+SIN(RADIANS(K372))*SIN(RADIANS(J372))*SIN(RADIANS(L372))</f>
        <v/>
      </c>
      <c r="Q372" s="69">
        <f>-COS(RADIANS(K372))*SIN(RADIANS(L372))+SIN(RADIANS(K372))*SIN(RADIANS(J372))*COS(RADIANS(L372))</f>
        <v/>
      </c>
      <c r="R372" s="69">
        <f>SIN(RADIANS(K372))*COS(RADIANS(J372))</f>
        <v/>
      </c>
      <c r="S372" s="69">
        <f>COS(RADIANS(J372))*SIN(RADIANS(L372))</f>
        <v/>
      </c>
      <c r="T372" s="69">
        <f>COS(RADIANS(J372))*COS(RADIANS(L372))</f>
        <v/>
      </c>
      <c r="U372" s="69">
        <f>-SIN(RADIANS(J372))</f>
        <v/>
      </c>
      <c r="V372" s="69">
        <f>-SIN(RADIANS(K372))*COS(RADIANS(L372))+COS(RADIANS(K372))*SIN(RADIANS(J372))*SIN(RADIANS(L372))</f>
        <v/>
      </c>
      <c r="W372" s="69">
        <f>SIN(RADIANS(K372))*SIN(RADIANS(L372))+COS(RADIANS(K372))*SIN(RADIANS(J372))*COS(RADIANS(L372))</f>
        <v/>
      </c>
      <c r="X372" s="69">
        <f>COS(RADIANS(K372))*COS(RADIANS(J372))</f>
        <v/>
      </c>
      <c r="Y372" s="69">
        <f>P372*G372</f>
        <v/>
      </c>
      <c r="Z372" s="69">
        <f>Q372*H372</f>
        <v/>
      </c>
      <c r="AA372" s="69">
        <f>R372*I372</f>
        <v/>
      </c>
      <c r="AB372" s="69">
        <f>M372</f>
        <v/>
      </c>
      <c r="AC372" s="69">
        <f>S372*G372</f>
        <v/>
      </c>
      <c r="AD372" s="69">
        <f>T372*H372</f>
        <v/>
      </c>
      <c r="AE372" s="69">
        <f>U372*I372</f>
        <v/>
      </c>
      <c r="AF372" s="69">
        <f>N372</f>
        <v/>
      </c>
      <c r="AG372" s="69">
        <f>V372*G372</f>
        <v/>
      </c>
      <c r="AH372" s="69">
        <f>W372*H372</f>
        <v/>
      </c>
      <c r="AI372" s="69">
        <f>X372*I372</f>
        <v/>
      </c>
      <c r="AJ372" s="69">
        <f>O372</f>
        <v/>
      </c>
      <c r="AK372" s="70" t="n">
        <v>-0.0793813542</v>
      </c>
      <c r="AL372" s="70" t="n">
        <v>0.021902835</v>
      </c>
      <c r="AM372" s="70" t="n">
        <v>-0.227931023</v>
      </c>
      <c r="AN372" s="70" t="n">
        <v>-0.113965616</v>
      </c>
      <c r="AO372" s="70" t="n">
        <v>0</v>
      </c>
      <c r="AP372" s="70" t="n">
        <v>0.0589254722</v>
      </c>
      <c r="AQ372" s="70" t="n">
        <v>0.662756741</v>
      </c>
      <c r="AR372" s="70" t="n">
        <v>1.56387854</v>
      </c>
      <c r="AS372" s="70" t="n">
        <v>0.0303908046</v>
      </c>
      <c r="AT372" s="70" t="n">
        <v>0.0572106168</v>
      </c>
      <c r="AU372" s="70" t="n">
        <v>-0.5953600999999999</v>
      </c>
      <c r="AV372" s="70" t="n">
        <v>-0.29768005</v>
      </c>
      <c r="AW372" s="71">
        <f>MAX(ABS(Y372-AK372),ABS(Z372-AL372),ABS(AA372-AM372),ABS(AB372-AN372),ABS(AC372-AO372),ABS(AD372-AP372),ABS(AE372-AQ372),ABS(AF372-AR372),ABS(AG372-AS372),ABS(AH372-AT372),ABS(AI372-AU372),ABS(AJ372-AV372))</f>
        <v/>
      </c>
    </row>
    <row r="373">
      <c r="A373" s="67" t="inlineStr">
        <is>
          <t>M368</t>
        </is>
      </c>
      <c r="B373" s="52" t="inlineStr">
        <is>
          <t>ENV-244</t>
        </is>
      </c>
      <c r="C373" s="52" t="inlineStr">
        <is>
          <t>Environment</t>
        </is>
      </c>
      <c r="D373" s="52" t="inlineStr">
        <is>
          <t>Canopy clump</t>
        </is>
      </c>
      <c r="E373" s="59" t="inlineStr">
        <is>
          <t>Sphere</t>
        </is>
      </c>
      <c r="F373" s="52" t="inlineStr">
        <is>
          <t>ENV-239</t>
        </is>
      </c>
      <c r="G373" s="68" t="n">
        <v>0.969947338</v>
      </c>
      <c r="H373" s="68" t="n">
        <v>0.824455261</v>
      </c>
      <c r="I373" s="68" t="n">
        <v>0.969947338</v>
      </c>
      <c r="J373" s="68" t="n">
        <v>0</v>
      </c>
      <c r="K373" s="68" t="n">
        <v>6.60115242</v>
      </c>
      <c r="L373" s="68" t="n">
        <v>0</v>
      </c>
      <c r="M373" s="68" t="n">
        <v>0.283649057</v>
      </c>
      <c r="N373" s="68" t="n">
        <v>2.77043343</v>
      </c>
      <c r="O373" s="68" t="n">
        <v>0.0598833412</v>
      </c>
      <c r="P373" s="69">
        <f>COS(RADIANS(K373))*COS(RADIANS(L373))+SIN(RADIANS(K373))*SIN(RADIANS(J373))*SIN(RADIANS(L373))</f>
        <v/>
      </c>
      <c r="Q373" s="69">
        <f>-COS(RADIANS(K373))*SIN(RADIANS(L373))+SIN(RADIANS(K373))*SIN(RADIANS(J373))*COS(RADIANS(L373))</f>
        <v/>
      </c>
      <c r="R373" s="69">
        <f>SIN(RADIANS(K373))*COS(RADIANS(J373))</f>
        <v/>
      </c>
      <c r="S373" s="69">
        <f>COS(RADIANS(J373))*SIN(RADIANS(L373))</f>
        <v/>
      </c>
      <c r="T373" s="69">
        <f>COS(RADIANS(J373))*COS(RADIANS(L373))</f>
        <v/>
      </c>
      <c r="U373" s="69">
        <f>-SIN(RADIANS(J373))</f>
        <v/>
      </c>
      <c r="V373" s="69">
        <f>-SIN(RADIANS(K373))*COS(RADIANS(L373))+COS(RADIANS(K373))*SIN(RADIANS(J373))*SIN(RADIANS(L373))</f>
        <v/>
      </c>
      <c r="W373" s="69">
        <f>SIN(RADIANS(K373))*SIN(RADIANS(L373))+COS(RADIANS(K373))*SIN(RADIANS(J373))*COS(RADIANS(L373))</f>
        <v/>
      </c>
      <c r="X373" s="69">
        <f>COS(RADIANS(K373))*COS(RADIANS(J373))</f>
        <v/>
      </c>
      <c r="Y373" s="69">
        <f>P373*G373</f>
        <v/>
      </c>
      <c r="Z373" s="69">
        <f>Q373*H373</f>
        <v/>
      </c>
      <c r="AA373" s="69">
        <f>R373*I373</f>
        <v/>
      </c>
      <c r="AB373" s="69">
        <f>M373</f>
        <v/>
      </c>
      <c r="AC373" s="69">
        <f>S373*G373</f>
        <v/>
      </c>
      <c r="AD373" s="69">
        <f>T373*H373</f>
        <v/>
      </c>
      <c r="AE373" s="69">
        <f>U373*I373</f>
        <v/>
      </c>
      <c r="AF373" s="69">
        <f>N373</f>
        <v/>
      </c>
      <c r="AG373" s="69">
        <f>V373*G373</f>
        <v/>
      </c>
      <c r="AH373" s="69">
        <f>W373*H373</f>
        <v/>
      </c>
      <c r="AI373" s="69">
        <f>X373*I373</f>
        <v/>
      </c>
      <c r="AJ373" s="69">
        <f>O373</f>
        <v/>
      </c>
      <c r="AK373" s="70" t="n">
        <v>0.96351707</v>
      </c>
      <c r="AL373" s="70" t="n">
        <v>0</v>
      </c>
      <c r="AM373" s="70" t="n">
        <v>0.111502364</v>
      </c>
      <c r="AN373" s="70" t="n">
        <v>0.283649057</v>
      </c>
      <c r="AO373" s="70" t="n">
        <v>0</v>
      </c>
      <c r="AP373" s="70" t="n">
        <v>0.824455261</v>
      </c>
      <c r="AQ373" s="70" t="n">
        <v>0</v>
      </c>
      <c r="AR373" s="70" t="n">
        <v>2.77043343</v>
      </c>
      <c r="AS373" s="70" t="n">
        <v>-0.111502364</v>
      </c>
      <c r="AT373" s="70" t="n">
        <v>0</v>
      </c>
      <c r="AU373" s="70" t="n">
        <v>0.96351707</v>
      </c>
      <c r="AV373" s="70" t="n">
        <v>0.0598833412</v>
      </c>
      <c r="AW373" s="71">
        <f>MAX(ABS(Y373-AK373),ABS(Z373-AL373),ABS(AA373-AM373),ABS(AB373-AN373),ABS(AC373-AO373),ABS(AD373-AP373),ABS(AE373-AQ373),ABS(AF373-AR373),ABS(AG373-AS373),ABS(AH373-AT373),ABS(AI373-AU373),ABS(AJ373-AV373))</f>
        <v/>
      </c>
    </row>
    <row r="374">
      <c r="A374" s="67" t="inlineStr">
        <is>
          <t>M369</t>
        </is>
      </c>
      <c r="B374" s="52" t="inlineStr">
        <is>
          <t>ENV-245</t>
        </is>
      </c>
      <c r="C374" s="52" t="inlineStr">
        <is>
          <t>Environment</t>
        </is>
      </c>
      <c r="D374" s="52" t="inlineStr">
        <is>
          <t>Canopy clump</t>
        </is>
      </c>
      <c r="E374" s="59" t="inlineStr">
        <is>
          <t>Sphere</t>
        </is>
      </c>
      <c r="F374" s="52" t="inlineStr">
        <is>
          <t>ENV-239</t>
        </is>
      </c>
      <c r="G374" s="68" t="n">
        <v>0.824063778</v>
      </c>
      <c r="H374" s="68" t="n">
        <v>0.700454235</v>
      </c>
      <c r="I374" s="68" t="n">
        <v>0.824063778</v>
      </c>
      <c r="J374" s="68" t="n">
        <v>0</v>
      </c>
      <c r="K374" s="68" t="n">
        <v>12.0993376</v>
      </c>
      <c r="L374" s="68" t="n">
        <v>0</v>
      </c>
      <c r="M374" s="68" t="n">
        <v>-0.430208057</v>
      </c>
      <c r="N374" s="68" t="n">
        <v>2.68429995</v>
      </c>
      <c r="O374" s="68" t="n">
        <v>0.222848117</v>
      </c>
      <c r="P374" s="69">
        <f>COS(RADIANS(K374))*COS(RADIANS(L374))+SIN(RADIANS(K374))*SIN(RADIANS(J374))*SIN(RADIANS(L374))</f>
        <v/>
      </c>
      <c r="Q374" s="69">
        <f>-COS(RADIANS(K374))*SIN(RADIANS(L374))+SIN(RADIANS(K374))*SIN(RADIANS(J374))*COS(RADIANS(L374))</f>
        <v/>
      </c>
      <c r="R374" s="69">
        <f>SIN(RADIANS(K374))*COS(RADIANS(J374))</f>
        <v/>
      </c>
      <c r="S374" s="69">
        <f>COS(RADIANS(J374))*SIN(RADIANS(L374))</f>
        <v/>
      </c>
      <c r="T374" s="69">
        <f>COS(RADIANS(J374))*COS(RADIANS(L374))</f>
        <v/>
      </c>
      <c r="U374" s="69">
        <f>-SIN(RADIANS(J374))</f>
        <v/>
      </c>
      <c r="V374" s="69">
        <f>-SIN(RADIANS(K374))*COS(RADIANS(L374))+COS(RADIANS(K374))*SIN(RADIANS(J374))*SIN(RADIANS(L374))</f>
        <v/>
      </c>
      <c r="W374" s="69">
        <f>SIN(RADIANS(K374))*SIN(RADIANS(L374))+COS(RADIANS(K374))*SIN(RADIANS(J374))*COS(RADIANS(L374))</f>
        <v/>
      </c>
      <c r="X374" s="69">
        <f>COS(RADIANS(K374))*COS(RADIANS(J374))</f>
        <v/>
      </c>
      <c r="Y374" s="69">
        <f>P374*G374</f>
        <v/>
      </c>
      <c r="Z374" s="69">
        <f>Q374*H374</f>
        <v/>
      </c>
      <c r="AA374" s="69">
        <f>R374*I374</f>
        <v/>
      </c>
      <c r="AB374" s="69">
        <f>M374</f>
        <v/>
      </c>
      <c r="AC374" s="69">
        <f>S374*G374</f>
        <v/>
      </c>
      <c r="AD374" s="69">
        <f>T374*H374</f>
        <v/>
      </c>
      <c r="AE374" s="69">
        <f>U374*I374</f>
        <v/>
      </c>
      <c r="AF374" s="69">
        <f>N374</f>
        <v/>
      </c>
      <c r="AG374" s="69">
        <f>V374*G374</f>
        <v/>
      </c>
      <c r="AH374" s="69">
        <f>W374*H374</f>
        <v/>
      </c>
      <c r="AI374" s="69">
        <f>X374*I374</f>
        <v/>
      </c>
      <c r="AJ374" s="69">
        <f>O374</f>
        <v/>
      </c>
      <c r="AK374" s="70" t="n">
        <v>0.805757761</v>
      </c>
      <c r="AL374" s="70" t="n">
        <v>0</v>
      </c>
      <c r="AM374" s="70" t="n">
        <v>0.17272976</v>
      </c>
      <c r="AN374" s="70" t="n">
        <v>-0.430208057</v>
      </c>
      <c r="AO374" s="70" t="n">
        <v>0</v>
      </c>
      <c r="AP374" s="70" t="n">
        <v>0.700454235</v>
      </c>
      <c r="AQ374" s="70" t="n">
        <v>0</v>
      </c>
      <c r="AR374" s="70" t="n">
        <v>2.68429995</v>
      </c>
      <c r="AS374" s="70" t="n">
        <v>-0.17272976</v>
      </c>
      <c r="AT374" s="70" t="n">
        <v>0</v>
      </c>
      <c r="AU374" s="70" t="n">
        <v>0.805757761</v>
      </c>
      <c r="AV374" s="70" t="n">
        <v>0.222848117</v>
      </c>
      <c r="AW374" s="71">
        <f>MAX(ABS(Y374-AK374),ABS(Z374-AL374),ABS(AA374-AM374),ABS(AB374-AN374),ABS(AC374-AO374),ABS(AD374-AP374),ABS(AE374-AQ374),ABS(AF374-AR374),ABS(AG374-AS374),ABS(AH374-AT374),ABS(AI374-AU374),ABS(AJ374-AV374))</f>
        <v/>
      </c>
    </row>
    <row r="375">
      <c r="A375" s="67" t="inlineStr">
        <is>
          <t>M370</t>
        </is>
      </c>
      <c r="B375" s="52" t="inlineStr">
        <is>
          <t>ENV-246</t>
        </is>
      </c>
      <c r="C375" s="52" t="inlineStr">
        <is>
          <t>Environment</t>
        </is>
      </c>
      <c r="D375" s="52" t="inlineStr">
        <is>
          <t>Canopy clump</t>
        </is>
      </c>
      <c r="E375" s="59" t="inlineStr">
        <is>
          <t>Sphere</t>
        </is>
      </c>
      <c r="F375" s="52" t="inlineStr">
        <is>
          <t>ENV-239</t>
        </is>
      </c>
      <c r="G375" s="68" t="n">
        <v>0.85426563</v>
      </c>
      <c r="H375" s="68" t="n">
        <v>0.726125777</v>
      </c>
      <c r="I375" s="68" t="n">
        <v>0.85426563</v>
      </c>
      <c r="J375" s="68" t="n">
        <v>0</v>
      </c>
      <c r="K375" s="68" t="n">
        <v>49.7648697</v>
      </c>
      <c r="L375" s="68" t="n">
        <v>0</v>
      </c>
      <c r="M375" s="68" t="n">
        <v>0.128466323</v>
      </c>
      <c r="N375" s="68" t="n">
        <v>2.5981667</v>
      </c>
      <c r="O375" s="68" t="n">
        <v>-0.5880050060000001</v>
      </c>
      <c r="P375" s="69">
        <f>COS(RADIANS(K375))*COS(RADIANS(L375))+SIN(RADIANS(K375))*SIN(RADIANS(J375))*SIN(RADIANS(L375))</f>
        <v/>
      </c>
      <c r="Q375" s="69">
        <f>-COS(RADIANS(K375))*SIN(RADIANS(L375))+SIN(RADIANS(K375))*SIN(RADIANS(J375))*COS(RADIANS(L375))</f>
        <v/>
      </c>
      <c r="R375" s="69">
        <f>SIN(RADIANS(K375))*COS(RADIANS(J375))</f>
        <v/>
      </c>
      <c r="S375" s="69">
        <f>COS(RADIANS(J375))*SIN(RADIANS(L375))</f>
        <v/>
      </c>
      <c r="T375" s="69">
        <f>COS(RADIANS(J375))*COS(RADIANS(L375))</f>
        <v/>
      </c>
      <c r="U375" s="69">
        <f>-SIN(RADIANS(J375))</f>
        <v/>
      </c>
      <c r="V375" s="69">
        <f>-SIN(RADIANS(K375))*COS(RADIANS(L375))+COS(RADIANS(K375))*SIN(RADIANS(J375))*SIN(RADIANS(L375))</f>
        <v/>
      </c>
      <c r="W375" s="69">
        <f>SIN(RADIANS(K375))*SIN(RADIANS(L375))+COS(RADIANS(K375))*SIN(RADIANS(J375))*COS(RADIANS(L375))</f>
        <v/>
      </c>
      <c r="X375" s="69">
        <f>COS(RADIANS(K375))*COS(RADIANS(J375))</f>
        <v/>
      </c>
      <c r="Y375" s="69">
        <f>P375*G375</f>
        <v/>
      </c>
      <c r="Z375" s="69">
        <f>Q375*H375</f>
        <v/>
      </c>
      <c r="AA375" s="69">
        <f>R375*I375</f>
        <v/>
      </c>
      <c r="AB375" s="69">
        <f>M375</f>
        <v/>
      </c>
      <c r="AC375" s="69">
        <f>S375*G375</f>
        <v/>
      </c>
      <c r="AD375" s="69">
        <f>T375*H375</f>
        <v/>
      </c>
      <c r="AE375" s="69">
        <f>U375*I375</f>
        <v/>
      </c>
      <c r="AF375" s="69">
        <f>N375</f>
        <v/>
      </c>
      <c r="AG375" s="69">
        <f>V375*G375</f>
        <v/>
      </c>
      <c r="AH375" s="69">
        <f>W375*H375</f>
        <v/>
      </c>
      <c r="AI375" s="69">
        <f>X375*I375</f>
        <v/>
      </c>
      <c r="AJ375" s="69">
        <f>O375</f>
        <v/>
      </c>
      <c r="AK375" s="70" t="n">
        <v>0.551792264</v>
      </c>
      <c r="AL375" s="70" t="n">
        <v>0</v>
      </c>
      <c r="AM375" s="70" t="n">
        <v>0.652146518</v>
      </c>
      <c r="AN375" s="70" t="n">
        <v>0.128466323</v>
      </c>
      <c r="AO375" s="70" t="n">
        <v>0</v>
      </c>
      <c r="AP375" s="70" t="n">
        <v>0.726125777</v>
      </c>
      <c r="AQ375" s="70" t="n">
        <v>0</v>
      </c>
      <c r="AR375" s="70" t="n">
        <v>2.5981667</v>
      </c>
      <c r="AS375" s="70" t="n">
        <v>-0.652146518</v>
      </c>
      <c r="AT375" s="70" t="n">
        <v>0</v>
      </c>
      <c r="AU375" s="70" t="n">
        <v>0.551792264</v>
      </c>
      <c r="AV375" s="70" t="n">
        <v>-0.5880050060000001</v>
      </c>
      <c r="AW375" s="71">
        <f>MAX(ABS(Y375-AK375),ABS(Z375-AL375),ABS(AA375-AM375),ABS(AB375-AN375),ABS(AC375-AO375),ABS(AD375-AP375),ABS(AE375-AQ375),ABS(AF375-AR375),ABS(AG375-AS375),ABS(AH375-AT375),ABS(AI375-AU375),ABS(AJ375-AV375))</f>
        <v/>
      </c>
    </row>
    <row r="376">
      <c r="A376" s="67" t="inlineStr">
        <is>
          <t>M371</t>
        </is>
      </c>
      <c r="B376" s="52" t="inlineStr">
        <is>
          <t>ENV-247</t>
        </is>
      </c>
      <c r="C376" s="52" t="inlineStr">
        <is>
          <t>Environment</t>
        </is>
      </c>
      <c r="D376" s="52" t="inlineStr">
        <is>
          <t>Canopy clump</t>
        </is>
      </c>
      <c r="E376" s="59" t="inlineStr">
        <is>
          <t>Sphere</t>
        </is>
      </c>
      <c r="F376" s="52" t="inlineStr">
        <is>
          <t>ENV-239</t>
        </is>
      </c>
      <c r="G376" s="68" t="n">
        <v>1.04353797</v>
      </c>
      <c r="H376" s="68" t="n">
        <v>0.8870072959999999</v>
      </c>
      <c r="I376" s="68" t="n">
        <v>1.04353797</v>
      </c>
      <c r="J376" s="68" t="n">
        <v>0</v>
      </c>
      <c r="K376" s="68" t="n">
        <v>219.631577</v>
      </c>
      <c r="L376" s="68" t="n">
        <v>0</v>
      </c>
      <c r="M376" s="68" t="n">
        <v>0.510612905</v>
      </c>
      <c r="N376" s="68" t="n">
        <v>2.51203346</v>
      </c>
      <c r="O376" s="68" t="n">
        <v>0.453714669</v>
      </c>
      <c r="P376" s="69">
        <f>COS(RADIANS(K376))*COS(RADIANS(L376))+SIN(RADIANS(K376))*SIN(RADIANS(J376))*SIN(RADIANS(L376))</f>
        <v/>
      </c>
      <c r="Q376" s="69">
        <f>-COS(RADIANS(K376))*SIN(RADIANS(L376))+SIN(RADIANS(K376))*SIN(RADIANS(J376))*COS(RADIANS(L376))</f>
        <v/>
      </c>
      <c r="R376" s="69">
        <f>SIN(RADIANS(K376))*COS(RADIANS(J376))</f>
        <v/>
      </c>
      <c r="S376" s="69">
        <f>COS(RADIANS(J376))*SIN(RADIANS(L376))</f>
        <v/>
      </c>
      <c r="T376" s="69">
        <f>COS(RADIANS(J376))*COS(RADIANS(L376))</f>
        <v/>
      </c>
      <c r="U376" s="69">
        <f>-SIN(RADIANS(J376))</f>
        <v/>
      </c>
      <c r="V376" s="69">
        <f>-SIN(RADIANS(K376))*COS(RADIANS(L376))+COS(RADIANS(K376))*SIN(RADIANS(J376))*SIN(RADIANS(L376))</f>
        <v/>
      </c>
      <c r="W376" s="69">
        <f>SIN(RADIANS(K376))*SIN(RADIANS(L376))+COS(RADIANS(K376))*SIN(RADIANS(J376))*COS(RADIANS(L376))</f>
        <v/>
      </c>
      <c r="X376" s="69">
        <f>COS(RADIANS(K376))*COS(RADIANS(J376))</f>
        <v/>
      </c>
      <c r="Y376" s="69">
        <f>P376*G376</f>
        <v/>
      </c>
      <c r="Z376" s="69">
        <f>Q376*H376</f>
        <v/>
      </c>
      <c r="AA376" s="69">
        <f>R376*I376</f>
        <v/>
      </c>
      <c r="AB376" s="69">
        <f>M376</f>
        <v/>
      </c>
      <c r="AC376" s="69">
        <f>S376*G376</f>
        <v/>
      </c>
      <c r="AD376" s="69">
        <f>T376*H376</f>
        <v/>
      </c>
      <c r="AE376" s="69">
        <f>U376*I376</f>
        <v/>
      </c>
      <c r="AF376" s="69">
        <f>N376</f>
        <v/>
      </c>
      <c r="AG376" s="69">
        <f>V376*G376</f>
        <v/>
      </c>
      <c r="AH376" s="69">
        <f>W376*H376</f>
        <v/>
      </c>
      <c r="AI376" s="69">
        <f>X376*I376</f>
        <v/>
      </c>
      <c r="AJ376" s="69">
        <f>O376</f>
        <v/>
      </c>
      <c r="AK376" s="70" t="n">
        <v>-0.803692997</v>
      </c>
      <c r="AL376" s="70" t="n">
        <v>0</v>
      </c>
      <c r="AM376" s="70" t="n">
        <v>-0.665619373</v>
      </c>
      <c r="AN376" s="70" t="n">
        <v>0.510612905</v>
      </c>
      <c r="AO376" s="70" t="n">
        <v>0</v>
      </c>
      <c r="AP376" s="70" t="n">
        <v>0.8870072959999999</v>
      </c>
      <c r="AQ376" s="70" t="n">
        <v>0</v>
      </c>
      <c r="AR376" s="70" t="n">
        <v>2.51203346</v>
      </c>
      <c r="AS376" s="70" t="n">
        <v>0.665619373</v>
      </c>
      <c r="AT376" s="70" t="n">
        <v>0</v>
      </c>
      <c r="AU376" s="70" t="n">
        <v>-0.803692997</v>
      </c>
      <c r="AV376" s="70" t="n">
        <v>0.453714669</v>
      </c>
      <c r="AW376" s="71">
        <f>MAX(ABS(Y376-AK376),ABS(Z376-AL376),ABS(AA376-AM376),ABS(AB376-AN376),ABS(AC376-AO376),ABS(AD376-AP376),ABS(AE376-AQ376),ABS(AF376-AR376),ABS(AG376-AS376),ABS(AH376-AT376),ABS(AI376-AU376),ABS(AJ376-AV376))</f>
        <v/>
      </c>
    </row>
    <row r="377">
      <c r="A377" s="67" t="inlineStr">
        <is>
          <t>M372</t>
        </is>
      </c>
      <c r="B377" s="52" t="inlineStr">
        <is>
          <t>ENV-248</t>
        </is>
      </c>
      <c r="C377" s="52" t="inlineStr">
        <is>
          <t>Environment</t>
        </is>
      </c>
      <c r="D377" s="52" t="inlineStr">
        <is>
          <t>Canopy clump</t>
        </is>
      </c>
      <c r="E377" s="59" t="inlineStr">
        <is>
          <t>Sphere</t>
        </is>
      </c>
      <c r="F377" s="52" t="inlineStr">
        <is>
          <t>ENV-239</t>
        </is>
      </c>
      <c r="G377" s="68" t="n">
        <v>0.916808963</v>
      </c>
      <c r="H377" s="68" t="n">
        <v>0.779287636</v>
      </c>
      <c r="I377" s="68" t="n">
        <v>0.916808963</v>
      </c>
      <c r="J377" s="68" t="n">
        <v>0</v>
      </c>
      <c r="K377" s="68" t="n">
        <v>142.483765</v>
      </c>
      <c r="L377" s="68" t="n">
        <v>0</v>
      </c>
      <c r="M377" s="68" t="n">
        <v>-0.73082298</v>
      </c>
      <c r="N377" s="68" t="n">
        <v>2.42589998</v>
      </c>
      <c r="O377" s="68" t="n">
        <v>-0.11672648</v>
      </c>
      <c r="P377" s="69">
        <f>COS(RADIANS(K377))*COS(RADIANS(L377))+SIN(RADIANS(K377))*SIN(RADIANS(J377))*SIN(RADIANS(L377))</f>
        <v/>
      </c>
      <c r="Q377" s="69">
        <f>-COS(RADIANS(K377))*SIN(RADIANS(L377))+SIN(RADIANS(K377))*SIN(RADIANS(J377))*COS(RADIANS(L377))</f>
        <v/>
      </c>
      <c r="R377" s="69">
        <f>SIN(RADIANS(K377))*COS(RADIANS(J377))</f>
        <v/>
      </c>
      <c r="S377" s="69">
        <f>COS(RADIANS(J377))*SIN(RADIANS(L377))</f>
        <v/>
      </c>
      <c r="T377" s="69">
        <f>COS(RADIANS(J377))*COS(RADIANS(L377))</f>
        <v/>
      </c>
      <c r="U377" s="69">
        <f>-SIN(RADIANS(J377))</f>
        <v/>
      </c>
      <c r="V377" s="69">
        <f>-SIN(RADIANS(K377))*COS(RADIANS(L377))+COS(RADIANS(K377))*SIN(RADIANS(J377))*SIN(RADIANS(L377))</f>
        <v/>
      </c>
      <c r="W377" s="69">
        <f>SIN(RADIANS(K377))*SIN(RADIANS(L377))+COS(RADIANS(K377))*SIN(RADIANS(J377))*COS(RADIANS(L377))</f>
        <v/>
      </c>
      <c r="X377" s="69">
        <f>COS(RADIANS(K377))*COS(RADIANS(J377))</f>
        <v/>
      </c>
      <c r="Y377" s="69">
        <f>P377*G377</f>
        <v/>
      </c>
      <c r="Z377" s="69">
        <f>Q377*H377</f>
        <v/>
      </c>
      <c r="AA377" s="69">
        <f>R377*I377</f>
        <v/>
      </c>
      <c r="AB377" s="69">
        <f>M377</f>
        <v/>
      </c>
      <c r="AC377" s="69">
        <f>S377*G377</f>
        <v/>
      </c>
      <c r="AD377" s="69">
        <f>T377*H377</f>
        <v/>
      </c>
      <c r="AE377" s="69">
        <f>U377*I377</f>
        <v/>
      </c>
      <c r="AF377" s="69">
        <f>N377</f>
        <v/>
      </c>
      <c r="AG377" s="69">
        <f>V377*G377</f>
        <v/>
      </c>
      <c r="AH377" s="69">
        <f>W377*H377</f>
        <v/>
      </c>
      <c r="AI377" s="69">
        <f>X377*I377</f>
        <v/>
      </c>
      <c r="AJ377" s="69">
        <f>O377</f>
        <v/>
      </c>
      <c r="AK377" s="70" t="n">
        <v>-0.727195323</v>
      </c>
      <c r="AL377" s="70" t="n">
        <v>0</v>
      </c>
      <c r="AM377" s="70" t="n">
        <v>0.558323979</v>
      </c>
      <c r="AN377" s="70" t="n">
        <v>-0.73082298</v>
      </c>
      <c r="AO377" s="70" t="n">
        <v>0</v>
      </c>
      <c r="AP377" s="70" t="n">
        <v>0.779287636</v>
      </c>
      <c r="AQ377" s="70" t="n">
        <v>0</v>
      </c>
      <c r="AR377" s="70" t="n">
        <v>2.42589998</v>
      </c>
      <c r="AS377" s="70" t="n">
        <v>-0.558323979</v>
      </c>
      <c r="AT377" s="70" t="n">
        <v>0</v>
      </c>
      <c r="AU377" s="70" t="n">
        <v>-0.727195323</v>
      </c>
      <c r="AV377" s="70" t="n">
        <v>-0.11672648</v>
      </c>
      <c r="AW377" s="71">
        <f>MAX(ABS(Y377-AK377),ABS(Z377-AL377),ABS(AA377-AM377),ABS(AB377-AN377),ABS(AC377-AO377),ABS(AD377-AP377),ABS(AE377-AQ377),ABS(AF377-AR377),ABS(AG377-AS377),ABS(AH377-AT377),ABS(AI377-AU377),ABS(AJ377-AV377))</f>
        <v/>
      </c>
    </row>
    <row r="378">
      <c r="A378" s="67" t="inlineStr">
        <is>
          <t>M373</t>
        </is>
      </c>
      <c r="B378" s="52" t="inlineStr">
        <is>
          <t>ENV-249</t>
        </is>
      </c>
      <c r="C378" s="52" t="inlineStr">
        <is>
          <t>Environment</t>
        </is>
      </c>
      <c r="D378" s="52" t="inlineStr">
        <is>
          <t>Canopy clump</t>
        </is>
      </c>
      <c r="E378" s="59" t="inlineStr">
        <is>
          <t>Sphere</t>
        </is>
      </c>
      <c r="F378" s="52" t="inlineStr">
        <is>
          <t>ENV-239</t>
        </is>
      </c>
      <c r="G378" s="68" t="n">
        <v>0.8989067670000001</v>
      </c>
      <c r="H378" s="68" t="n">
        <v>0.764070749</v>
      </c>
      <c r="I378" s="68" t="n">
        <v>0.8989067670000001</v>
      </c>
      <c r="J378" s="68" t="n">
        <v>0</v>
      </c>
      <c r="K378" s="68" t="n">
        <v>260.708557</v>
      </c>
      <c r="L378" s="68" t="n">
        <v>0</v>
      </c>
      <c r="M378" s="68" t="n">
        <v>0.697436213</v>
      </c>
      <c r="N378" s="68" t="n">
        <v>2.33976674</v>
      </c>
      <c r="O378" s="68" t="n">
        <v>-0.34535563</v>
      </c>
      <c r="P378" s="69">
        <f>COS(RADIANS(K378))*COS(RADIANS(L378))+SIN(RADIANS(K378))*SIN(RADIANS(J378))*SIN(RADIANS(L378))</f>
        <v/>
      </c>
      <c r="Q378" s="69">
        <f>-COS(RADIANS(K378))*SIN(RADIANS(L378))+SIN(RADIANS(K378))*SIN(RADIANS(J378))*COS(RADIANS(L378))</f>
        <v/>
      </c>
      <c r="R378" s="69">
        <f>SIN(RADIANS(K378))*COS(RADIANS(J378))</f>
        <v/>
      </c>
      <c r="S378" s="69">
        <f>COS(RADIANS(J378))*SIN(RADIANS(L378))</f>
        <v/>
      </c>
      <c r="T378" s="69">
        <f>COS(RADIANS(J378))*COS(RADIANS(L378))</f>
        <v/>
      </c>
      <c r="U378" s="69">
        <f>-SIN(RADIANS(J378))</f>
        <v/>
      </c>
      <c r="V378" s="69">
        <f>-SIN(RADIANS(K378))*COS(RADIANS(L378))+COS(RADIANS(K378))*SIN(RADIANS(J378))*SIN(RADIANS(L378))</f>
        <v/>
      </c>
      <c r="W378" s="69">
        <f>SIN(RADIANS(K378))*SIN(RADIANS(L378))+COS(RADIANS(K378))*SIN(RADIANS(J378))*COS(RADIANS(L378))</f>
        <v/>
      </c>
      <c r="X378" s="69">
        <f>COS(RADIANS(K378))*COS(RADIANS(J378))</f>
        <v/>
      </c>
      <c r="Y378" s="69">
        <f>P378*G378</f>
        <v/>
      </c>
      <c r="Z378" s="69">
        <f>Q378*H378</f>
        <v/>
      </c>
      <c r="AA378" s="69">
        <f>R378*I378</f>
        <v/>
      </c>
      <c r="AB378" s="69">
        <f>M378</f>
        <v/>
      </c>
      <c r="AC378" s="69">
        <f>S378*G378</f>
        <v/>
      </c>
      <c r="AD378" s="69">
        <f>T378*H378</f>
        <v/>
      </c>
      <c r="AE378" s="69">
        <f>U378*I378</f>
        <v/>
      </c>
      <c r="AF378" s="69">
        <f>N378</f>
        <v/>
      </c>
      <c r="AG378" s="69">
        <f>V378*G378</f>
        <v/>
      </c>
      <c r="AH378" s="69">
        <f>W378*H378</f>
        <v/>
      </c>
      <c r="AI378" s="69">
        <f>X378*I378</f>
        <v/>
      </c>
      <c r="AJ378" s="69">
        <f>O378</f>
        <v/>
      </c>
      <c r="AK378" s="70" t="n">
        <v>-0.145134136</v>
      </c>
      <c r="AL378" s="70" t="n">
        <v>0</v>
      </c>
      <c r="AM378" s="70" t="n">
        <v>-0.887113035</v>
      </c>
      <c r="AN378" s="70" t="n">
        <v>0.697436213</v>
      </c>
      <c r="AO378" s="70" t="n">
        <v>0</v>
      </c>
      <c r="AP378" s="70" t="n">
        <v>0.764070749</v>
      </c>
      <c r="AQ378" s="70" t="n">
        <v>0</v>
      </c>
      <c r="AR378" s="70" t="n">
        <v>2.33976674</v>
      </c>
      <c r="AS378" s="70" t="n">
        <v>0.887113035</v>
      </c>
      <c r="AT378" s="70" t="n">
        <v>0</v>
      </c>
      <c r="AU378" s="70" t="n">
        <v>-0.145134136</v>
      </c>
      <c r="AV378" s="70" t="n">
        <v>-0.34535563</v>
      </c>
      <c r="AW378" s="71">
        <f>MAX(ABS(Y378-AK378),ABS(Z378-AL378),ABS(AA378-AM378),ABS(AB378-AN378),ABS(AC378-AO378),ABS(AD378-AP378),ABS(AE378-AQ378),ABS(AF378-AR378),ABS(AG378-AS378),ABS(AH378-AT378),ABS(AI378-AU378),ABS(AJ378-AV378))</f>
        <v/>
      </c>
    </row>
    <row r="379">
      <c r="A379" s="67" t="inlineStr">
        <is>
          <t>M374</t>
        </is>
      </c>
      <c r="B379" s="52" t="inlineStr">
        <is>
          <t>ENV-250</t>
        </is>
      </c>
      <c r="C379" s="52" t="inlineStr">
        <is>
          <t>Environment</t>
        </is>
      </c>
      <c r="D379" s="52" t="inlineStr">
        <is>
          <t>Canopy clump</t>
        </is>
      </c>
      <c r="E379" s="59" t="inlineStr">
        <is>
          <t>Sphere</t>
        </is>
      </c>
      <c r="F379" s="52" t="inlineStr">
        <is>
          <t>ENV-239</t>
        </is>
      </c>
      <c r="G379" s="68" t="n">
        <v>0.991368055</v>
      </c>
      <c r="H379" s="68" t="n">
        <v>0.842662871</v>
      </c>
      <c r="I379" s="68" t="n">
        <v>0.991368055</v>
      </c>
      <c r="J379" s="68" t="n">
        <v>0</v>
      </c>
      <c r="K379" s="68" t="n">
        <v>114.866501</v>
      </c>
      <c r="L379" s="68" t="n">
        <v>0</v>
      </c>
      <c r="M379" s="68" t="n">
        <v>-0.137421057</v>
      </c>
      <c r="N379" s="68" t="n">
        <v>2.25363326</v>
      </c>
      <c r="O379" s="68" t="n">
        <v>0.788403153</v>
      </c>
      <c r="P379" s="69">
        <f>COS(RADIANS(K379))*COS(RADIANS(L379))+SIN(RADIANS(K379))*SIN(RADIANS(J379))*SIN(RADIANS(L379))</f>
        <v/>
      </c>
      <c r="Q379" s="69">
        <f>-COS(RADIANS(K379))*SIN(RADIANS(L379))+SIN(RADIANS(K379))*SIN(RADIANS(J379))*COS(RADIANS(L379))</f>
        <v/>
      </c>
      <c r="R379" s="69">
        <f>SIN(RADIANS(K379))*COS(RADIANS(J379))</f>
        <v/>
      </c>
      <c r="S379" s="69">
        <f>COS(RADIANS(J379))*SIN(RADIANS(L379))</f>
        <v/>
      </c>
      <c r="T379" s="69">
        <f>COS(RADIANS(J379))*COS(RADIANS(L379))</f>
        <v/>
      </c>
      <c r="U379" s="69">
        <f>-SIN(RADIANS(J379))</f>
        <v/>
      </c>
      <c r="V379" s="69">
        <f>-SIN(RADIANS(K379))*COS(RADIANS(L379))+COS(RADIANS(K379))*SIN(RADIANS(J379))*SIN(RADIANS(L379))</f>
        <v/>
      </c>
      <c r="W379" s="69">
        <f>SIN(RADIANS(K379))*SIN(RADIANS(L379))+COS(RADIANS(K379))*SIN(RADIANS(J379))*COS(RADIANS(L379))</f>
        <v/>
      </c>
      <c r="X379" s="69">
        <f>COS(RADIANS(K379))*COS(RADIANS(J379))</f>
        <v/>
      </c>
      <c r="Y379" s="69">
        <f>P379*G379</f>
        <v/>
      </c>
      <c r="Z379" s="69">
        <f>Q379*H379</f>
        <v/>
      </c>
      <c r="AA379" s="69">
        <f>R379*I379</f>
        <v/>
      </c>
      <c r="AB379" s="69">
        <f>M379</f>
        <v/>
      </c>
      <c r="AC379" s="69">
        <f>S379*G379</f>
        <v/>
      </c>
      <c r="AD379" s="69">
        <f>T379*H379</f>
        <v/>
      </c>
      <c r="AE379" s="69">
        <f>U379*I379</f>
        <v/>
      </c>
      <c r="AF379" s="69">
        <f>N379</f>
        <v/>
      </c>
      <c r="AG379" s="69">
        <f>V379*G379</f>
        <v/>
      </c>
      <c r="AH379" s="69">
        <f>W379*H379</f>
        <v/>
      </c>
      <c r="AI379" s="69">
        <f>X379*I379</f>
        <v/>
      </c>
      <c r="AJ379" s="69">
        <f>O379</f>
        <v/>
      </c>
      <c r="AK379" s="70" t="n">
        <v>-0.41687566</v>
      </c>
      <c r="AL379" s="70" t="n">
        <v>0</v>
      </c>
      <c r="AM379" s="70" t="n">
        <v>0.899458349</v>
      </c>
      <c r="AN379" s="70" t="n">
        <v>-0.137421057</v>
      </c>
      <c r="AO379" s="70" t="n">
        <v>0</v>
      </c>
      <c r="AP379" s="70" t="n">
        <v>0.842662871</v>
      </c>
      <c r="AQ379" s="70" t="n">
        <v>0</v>
      </c>
      <c r="AR379" s="70" t="n">
        <v>2.25363326</v>
      </c>
      <c r="AS379" s="70" t="n">
        <v>-0.899458349</v>
      </c>
      <c r="AT379" s="70" t="n">
        <v>0</v>
      </c>
      <c r="AU379" s="70" t="n">
        <v>-0.41687566</v>
      </c>
      <c r="AV379" s="70" t="n">
        <v>0.788403153</v>
      </c>
      <c r="AW379" s="71">
        <f>MAX(ABS(Y379-AK379),ABS(Z379-AL379),ABS(AA379-AM379),ABS(AB379-AN379),ABS(AC379-AO379),ABS(AD379-AP379),ABS(AE379-AQ379),ABS(AF379-AR379),ABS(AG379-AS379),ABS(AH379-AT379),ABS(AI379-AU379),ABS(AJ379-AV379))</f>
        <v/>
      </c>
    </row>
    <row r="380">
      <c r="A380" s="67" t="inlineStr">
        <is>
          <t>M375</t>
        </is>
      </c>
      <c r="B380" s="52" t="inlineStr">
        <is>
          <t>ENV-251</t>
        </is>
      </c>
      <c r="C380" s="52" t="inlineStr">
        <is>
          <t>Environment</t>
        </is>
      </c>
      <c r="D380" s="52" t="inlineStr">
        <is>
          <t>Canopy clump</t>
        </is>
      </c>
      <c r="E380" s="59" t="inlineStr">
        <is>
          <t>Sphere</t>
        </is>
      </c>
      <c r="F380" s="52" t="inlineStr">
        <is>
          <t>ENV-239</t>
        </is>
      </c>
      <c r="G380" s="68" t="n">
        <v>0.948428214</v>
      </c>
      <c r="H380" s="68" t="n">
        <v>0.806164026</v>
      </c>
      <c r="I380" s="68" t="n">
        <v>0.948428214</v>
      </c>
      <c r="J380" s="68" t="n">
        <v>0</v>
      </c>
      <c r="K380" s="68" t="n">
        <v>147.84169</v>
      </c>
      <c r="L380" s="68" t="n">
        <v>0</v>
      </c>
      <c r="M380" s="68" t="n">
        <v>-0.448173612</v>
      </c>
      <c r="N380" s="68" t="n">
        <v>2.16750002</v>
      </c>
      <c r="O380" s="68" t="n">
        <v>-0.671711743</v>
      </c>
      <c r="P380" s="69">
        <f>COS(RADIANS(K380))*COS(RADIANS(L380))+SIN(RADIANS(K380))*SIN(RADIANS(J380))*SIN(RADIANS(L380))</f>
        <v/>
      </c>
      <c r="Q380" s="69">
        <f>-COS(RADIANS(K380))*SIN(RADIANS(L380))+SIN(RADIANS(K380))*SIN(RADIANS(J380))*COS(RADIANS(L380))</f>
        <v/>
      </c>
      <c r="R380" s="69">
        <f>SIN(RADIANS(K380))*COS(RADIANS(J380))</f>
        <v/>
      </c>
      <c r="S380" s="69">
        <f>COS(RADIANS(J380))*SIN(RADIANS(L380))</f>
        <v/>
      </c>
      <c r="T380" s="69">
        <f>COS(RADIANS(J380))*COS(RADIANS(L380))</f>
        <v/>
      </c>
      <c r="U380" s="69">
        <f>-SIN(RADIANS(J380))</f>
        <v/>
      </c>
      <c r="V380" s="69">
        <f>-SIN(RADIANS(K380))*COS(RADIANS(L380))+COS(RADIANS(K380))*SIN(RADIANS(J380))*SIN(RADIANS(L380))</f>
        <v/>
      </c>
      <c r="W380" s="69">
        <f>SIN(RADIANS(K380))*SIN(RADIANS(L380))+COS(RADIANS(K380))*SIN(RADIANS(J380))*COS(RADIANS(L380))</f>
        <v/>
      </c>
      <c r="X380" s="69">
        <f>COS(RADIANS(K380))*COS(RADIANS(J380))</f>
        <v/>
      </c>
      <c r="Y380" s="69">
        <f>P380*G380</f>
        <v/>
      </c>
      <c r="Z380" s="69">
        <f>Q380*H380</f>
        <v/>
      </c>
      <c r="AA380" s="69">
        <f>R380*I380</f>
        <v/>
      </c>
      <c r="AB380" s="69">
        <f>M380</f>
        <v/>
      </c>
      <c r="AC380" s="69">
        <f>S380*G380</f>
        <v/>
      </c>
      <c r="AD380" s="69">
        <f>T380*H380</f>
        <v/>
      </c>
      <c r="AE380" s="69">
        <f>U380*I380</f>
        <v/>
      </c>
      <c r="AF380" s="69">
        <f>N380</f>
        <v/>
      </c>
      <c r="AG380" s="69">
        <f>V380*G380</f>
        <v/>
      </c>
      <c r="AH380" s="69">
        <f>W380*H380</f>
        <v/>
      </c>
      <c r="AI380" s="69">
        <f>X380*I380</f>
        <v/>
      </c>
      <c r="AJ380" s="69">
        <f>O380</f>
        <v/>
      </c>
      <c r="AK380" s="70" t="n">
        <v>-0.802921057</v>
      </c>
      <c r="AL380" s="70" t="n">
        <v>0</v>
      </c>
      <c r="AM380" s="70" t="n">
        <v>0.504810691</v>
      </c>
      <c r="AN380" s="70" t="n">
        <v>-0.448173612</v>
      </c>
      <c r="AO380" s="70" t="n">
        <v>0</v>
      </c>
      <c r="AP380" s="70" t="n">
        <v>0.806164026</v>
      </c>
      <c r="AQ380" s="70" t="n">
        <v>0</v>
      </c>
      <c r="AR380" s="70" t="n">
        <v>2.16750002</v>
      </c>
      <c r="AS380" s="70" t="n">
        <v>-0.504810691</v>
      </c>
      <c r="AT380" s="70" t="n">
        <v>0</v>
      </c>
      <c r="AU380" s="70" t="n">
        <v>-0.802921057</v>
      </c>
      <c r="AV380" s="70" t="n">
        <v>-0.671711743</v>
      </c>
      <c r="AW380" s="71">
        <f>MAX(ABS(Y380-AK380),ABS(Z380-AL380),ABS(AA380-AM380),ABS(AB380-AN380),ABS(AC380-AO380),ABS(AD380-AP380),ABS(AE380-AQ380),ABS(AF380-AR380),ABS(AG380-AS380),ABS(AH380-AT380),ABS(AI380-AU380),ABS(AJ380-AV380))</f>
        <v/>
      </c>
    </row>
    <row r="381">
      <c r="A381" s="67" t="inlineStr">
        <is>
          <t>M376</t>
        </is>
      </c>
      <c r="B381" s="52" t="inlineStr">
        <is>
          <t>ENV-252</t>
        </is>
      </c>
      <c r="C381" s="52" t="inlineStr">
        <is>
          <t>Environment</t>
        </is>
      </c>
      <c r="D381" s="52" t="inlineStr">
        <is>
          <t>Canopy clump</t>
        </is>
      </c>
      <c r="E381" s="59" t="inlineStr">
        <is>
          <t>Sphere</t>
        </is>
      </c>
      <c r="F381" s="52" t="inlineStr">
        <is>
          <t>ENV-239</t>
        </is>
      </c>
      <c r="G381" s="68" t="n">
        <v>1.19275522</v>
      </c>
      <c r="H381" s="68" t="n">
        <v>1.01384199</v>
      </c>
      <c r="I381" s="68" t="n">
        <v>1.19275522</v>
      </c>
      <c r="J381" s="68" t="n">
        <v>0</v>
      </c>
      <c r="K381" s="68" t="n">
        <v>219.280045</v>
      </c>
      <c r="L381" s="68" t="n">
        <v>0</v>
      </c>
      <c r="M381" s="68" t="n">
        <v>0.7972102170000001</v>
      </c>
      <c r="N381" s="68" t="n">
        <v>2.08136678</v>
      </c>
      <c r="O381" s="68" t="n">
        <v>0.0701425895</v>
      </c>
      <c r="P381" s="69">
        <f>COS(RADIANS(K381))*COS(RADIANS(L381))+SIN(RADIANS(K381))*SIN(RADIANS(J381))*SIN(RADIANS(L381))</f>
        <v/>
      </c>
      <c r="Q381" s="69">
        <f>-COS(RADIANS(K381))*SIN(RADIANS(L381))+SIN(RADIANS(K381))*SIN(RADIANS(J381))*COS(RADIANS(L381))</f>
        <v/>
      </c>
      <c r="R381" s="69">
        <f>SIN(RADIANS(K381))*COS(RADIANS(J381))</f>
        <v/>
      </c>
      <c r="S381" s="69">
        <f>COS(RADIANS(J381))*SIN(RADIANS(L381))</f>
        <v/>
      </c>
      <c r="T381" s="69">
        <f>COS(RADIANS(J381))*COS(RADIANS(L381))</f>
        <v/>
      </c>
      <c r="U381" s="69">
        <f>-SIN(RADIANS(J381))</f>
        <v/>
      </c>
      <c r="V381" s="69">
        <f>-SIN(RADIANS(K381))*COS(RADIANS(L381))+COS(RADIANS(K381))*SIN(RADIANS(J381))*SIN(RADIANS(L381))</f>
        <v/>
      </c>
      <c r="W381" s="69">
        <f>SIN(RADIANS(K381))*SIN(RADIANS(L381))+COS(RADIANS(K381))*SIN(RADIANS(J381))*COS(RADIANS(L381))</f>
        <v/>
      </c>
      <c r="X381" s="69">
        <f>COS(RADIANS(K381))*COS(RADIANS(J381))</f>
        <v/>
      </c>
      <c r="Y381" s="69">
        <f>P381*G381</f>
        <v/>
      </c>
      <c r="Z381" s="69">
        <f>Q381*H381</f>
        <v/>
      </c>
      <c r="AA381" s="69">
        <f>R381*I381</f>
        <v/>
      </c>
      <c r="AB381" s="69">
        <f>M381</f>
        <v/>
      </c>
      <c r="AC381" s="69">
        <f>S381*G381</f>
        <v/>
      </c>
      <c r="AD381" s="69">
        <f>T381*H381</f>
        <v/>
      </c>
      <c r="AE381" s="69">
        <f>U381*I381</f>
        <v/>
      </c>
      <c r="AF381" s="69">
        <f>N381</f>
        <v/>
      </c>
      <c r="AG381" s="69">
        <f>V381*G381</f>
        <v/>
      </c>
      <c r="AH381" s="69">
        <f>W381*H381</f>
        <v/>
      </c>
      <c r="AI381" s="69">
        <f>X381*I381</f>
        <v/>
      </c>
      <c r="AJ381" s="69">
        <f>O381</f>
        <v/>
      </c>
      <c r="AK381" s="70" t="n">
        <v>-0.923264921</v>
      </c>
      <c r="AL381" s="70" t="n">
        <v>0</v>
      </c>
      <c r="AM381" s="70" t="n">
        <v>-0.755146921</v>
      </c>
      <c r="AN381" s="70" t="n">
        <v>0.7972102170000001</v>
      </c>
      <c r="AO381" s="70" t="n">
        <v>0</v>
      </c>
      <c r="AP381" s="70" t="n">
        <v>1.01384199</v>
      </c>
      <c r="AQ381" s="70" t="n">
        <v>0</v>
      </c>
      <c r="AR381" s="70" t="n">
        <v>2.08136678</v>
      </c>
      <c r="AS381" s="70" t="n">
        <v>0.755146921</v>
      </c>
      <c r="AT381" s="70" t="n">
        <v>0</v>
      </c>
      <c r="AU381" s="70" t="n">
        <v>-0.923264921</v>
      </c>
      <c r="AV381" s="70" t="n">
        <v>0.0701425895</v>
      </c>
      <c r="AW381" s="71">
        <f>MAX(ABS(Y381-AK381),ABS(Z381-AL381),ABS(AA381-AM381),ABS(AB381-AN381),ABS(AC381-AO381),ABS(AD381-AP381),ABS(AE381-AQ381),ABS(AF381-AR381),ABS(AG381-AS381),ABS(AH381-AT381),ABS(AI381-AU381),ABS(AJ381-AV381))</f>
        <v/>
      </c>
    </row>
    <row r="382">
      <c r="A382" s="67" t="inlineStr">
        <is>
          <t>M377</t>
        </is>
      </c>
      <c r="B382" s="52" t="inlineStr">
        <is>
          <t>ENV-253</t>
        </is>
      </c>
      <c r="C382" s="52" t="inlineStr">
        <is>
          <t>Environment</t>
        </is>
      </c>
      <c r="D382" s="52" t="inlineStr">
        <is>
          <t>Canopy clump</t>
        </is>
      </c>
      <c r="E382" s="59" t="inlineStr">
        <is>
          <t>Sphere</t>
        </is>
      </c>
      <c r="F382" s="52" t="inlineStr">
        <is>
          <t>ENV-239</t>
        </is>
      </c>
      <c r="G382" s="68" t="n">
        <v>0.819000304</v>
      </c>
      <c r="H382" s="68" t="n">
        <v>0.696150303</v>
      </c>
      <c r="I382" s="68" t="n">
        <v>0.819000304</v>
      </c>
      <c r="J382" s="68" t="n">
        <v>0</v>
      </c>
      <c r="K382" s="68" t="n">
        <v>31.7233658</v>
      </c>
      <c r="L382" s="68" t="n">
        <v>0</v>
      </c>
      <c r="M382" s="68" t="n">
        <v>-0.649888515</v>
      </c>
      <c r="N382" s="68" t="n">
        <v>1.9952333</v>
      </c>
      <c r="O382" s="68" t="n">
        <v>0.428173751</v>
      </c>
      <c r="P382" s="69">
        <f>COS(RADIANS(K382))*COS(RADIANS(L382))+SIN(RADIANS(K382))*SIN(RADIANS(J382))*SIN(RADIANS(L382))</f>
        <v/>
      </c>
      <c r="Q382" s="69">
        <f>-COS(RADIANS(K382))*SIN(RADIANS(L382))+SIN(RADIANS(K382))*SIN(RADIANS(J382))*COS(RADIANS(L382))</f>
        <v/>
      </c>
      <c r="R382" s="69">
        <f>SIN(RADIANS(K382))*COS(RADIANS(J382))</f>
        <v/>
      </c>
      <c r="S382" s="69">
        <f>COS(RADIANS(J382))*SIN(RADIANS(L382))</f>
        <v/>
      </c>
      <c r="T382" s="69">
        <f>COS(RADIANS(J382))*COS(RADIANS(L382))</f>
        <v/>
      </c>
      <c r="U382" s="69">
        <f>-SIN(RADIANS(J382))</f>
        <v/>
      </c>
      <c r="V382" s="69">
        <f>-SIN(RADIANS(K382))*COS(RADIANS(L382))+COS(RADIANS(K382))*SIN(RADIANS(J382))*SIN(RADIANS(L382))</f>
        <v/>
      </c>
      <c r="W382" s="69">
        <f>SIN(RADIANS(K382))*SIN(RADIANS(L382))+COS(RADIANS(K382))*SIN(RADIANS(J382))*COS(RADIANS(L382))</f>
        <v/>
      </c>
      <c r="X382" s="69">
        <f>COS(RADIANS(K382))*COS(RADIANS(J382))</f>
        <v/>
      </c>
      <c r="Y382" s="69">
        <f>P382*G382</f>
        <v/>
      </c>
      <c r="Z382" s="69">
        <f>Q382*H382</f>
        <v/>
      </c>
      <c r="AA382" s="69">
        <f>R382*I382</f>
        <v/>
      </c>
      <c r="AB382" s="69">
        <f>M382</f>
        <v/>
      </c>
      <c r="AC382" s="69">
        <f>S382*G382</f>
        <v/>
      </c>
      <c r="AD382" s="69">
        <f>T382*H382</f>
        <v/>
      </c>
      <c r="AE382" s="69">
        <f>U382*I382</f>
        <v/>
      </c>
      <c r="AF382" s="69">
        <f>N382</f>
        <v/>
      </c>
      <c r="AG382" s="69">
        <f>V382*G382</f>
        <v/>
      </c>
      <c r="AH382" s="69">
        <f>W382*H382</f>
        <v/>
      </c>
      <c r="AI382" s="69">
        <f>X382*I382</f>
        <v/>
      </c>
      <c r="AJ382" s="69">
        <f>O382</f>
        <v/>
      </c>
      <c r="AK382" s="70" t="n">
        <v>0.696639001</v>
      </c>
      <c r="AL382" s="70" t="n">
        <v>0</v>
      </c>
      <c r="AM382" s="70" t="n">
        <v>0.430645585</v>
      </c>
      <c r="AN382" s="70" t="n">
        <v>-0.649888515</v>
      </c>
      <c r="AO382" s="70" t="n">
        <v>0</v>
      </c>
      <c r="AP382" s="70" t="n">
        <v>0.696150303</v>
      </c>
      <c r="AQ382" s="70" t="n">
        <v>0</v>
      </c>
      <c r="AR382" s="70" t="n">
        <v>1.9952333</v>
      </c>
      <c r="AS382" s="70" t="n">
        <v>-0.430645585</v>
      </c>
      <c r="AT382" s="70" t="n">
        <v>0</v>
      </c>
      <c r="AU382" s="70" t="n">
        <v>0.696639001</v>
      </c>
      <c r="AV382" s="70" t="n">
        <v>0.428173751</v>
      </c>
      <c r="AW382" s="71">
        <f>MAX(ABS(Y382-AK382),ABS(Z382-AL382),ABS(AA382-AM382),ABS(AB382-AN382),ABS(AC382-AO382),ABS(AD382-AP382),ABS(AE382-AQ382),ABS(AF382-AR382),ABS(AG382-AS382),ABS(AH382-AT382),ABS(AI382-AU382),ABS(AJ382-AV382))</f>
        <v/>
      </c>
    </row>
    <row r="383">
      <c r="A383" s="67" t="inlineStr">
        <is>
          <t>M378</t>
        </is>
      </c>
      <c r="B383" s="52" t="inlineStr">
        <is>
          <t>ENV-254</t>
        </is>
      </c>
      <c r="C383" s="52" t="inlineStr">
        <is>
          <t>Environment</t>
        </is>
      </c>
      <c r="D383" s="52" t="inlineStr">
        <is>
          <t>Canopy clump</t>
        </is>
      </c>
      <c r="E383" s="59" t="inlineStr">
        <is>
          <t>Sphere</t>
        </is>
      </c>
      <c r="F383" s="52" t="inlineStr">
        <is>
          <t>ENV-239</t>
        </is>
      </c>
      <c r="G383" s="68" t="n">
        <v>0.794022918</v>
      </c>
      <c r="H383" s="68" t="n">
        <v>0.674919486</v>
      </c>
      <c r="I383" s="68" t="n">
        <v>0.794022918</v>
      </c>
      <c r="J383" s="68" t="n">
        <v>0</v>
      </c>
      <c r="K383" s="68" t="n">
        <v>173.467148</v>
      </c>
      <c r="L383" s="68" t="n">
        <v>0</v>
      </c>
      <c r="M383" s="68" t="n">
        <v>0.496680915</v>
      </c>
      <c r="N383" s="68" t="n">
        <v>1.90910006</v>
      </c>
      <c r="O383" s="68" t="n">
        <v>-0.548666894</v>
      </c>
      <c r="P383" s="69">
        <f>COS(RADIANS(K383))*COS(RADIANS(L383))+SIN(RADIANS(K383))*SIN(RADIANS(J383))*SIN(RADIANS(L383))</f>
        <v/>
      </c>
      <c r="Q383" s="69">
        <f>-COS(RADIANS(K383))*SIN(RADIANS(L383))+SIN(RADIANS(K383))*SIN(RADIANS(J383))*COS(RADIANS(L383))</f>
        <v/>
      </c>
      <c r="R383" s="69">
        <f>SIN(RADIANS(K383))*COS(RADIANS(J383))</f>
        <v/>
      </c>
      <c r="S383" s="69">
        <f>COS(RADIANS(J383))*SIN(RADIANS(L383))</f>
        <v/>
      </c>
      <c r="T383" s="69">
        <f>COS(RADIANS(J383))*COS(RADIANS(L383))</f>
        <v/>
      </c>
      <c r="U383" s="69">
        <f>-SIN(RADIANS(J383))</f>
        <v/>
      </c>
      <c r="V383" s="69">
        <f>-SIN(RADIANS(K383))*COS(RADIANS(L383))+COS(RADIANS(K383))*SIN(RADIANS(J383))*SIN(RADIANS(L383))</f>
        <v/>
      </c>
      <c r="W383" s="69">
        <f>SIN(RADIANS(K383))*SIN(RADIANS(L383))+COS(RADIANS(K383))*SIN(RADIANS(J383))*COS(RADIANS(L383))</f>
        <v/>
      </c>
      <c r="X383" s="69">
        <f>COS(RADIANS(K383))*COS(RADIANS(J383))</f>
        <v/>
      </c>
      <c r="Y383" s="69">
        <f>P383*G383</f>
        <v/>
      </c>
      <c r="Z383" s="69">
        <f>Q383*H383</f>
        <v/>
      </c>
      <c r="AA383" s="69">
        <f>R383*I383</f>
        <v/>
      </c>
      <c r="AB383" s="69">
        <f>M383</f>
        <v/>
      </c>
      <c r="AC383" s="69">
        <f>S383*G383</f>
        <v/>
      </c>
      <c r="AD383" s="69">
        <f>T383*H383</f>
        <v/>
      </c>
      <c r="AE383" s="69">
        <f>U383*I383</f>
        <v/>
      </c>
      <c r="AF383" s="69">
        <f>N383</f>
        <v/>
      </c>
      <c r="AG383" s="69">
        <f>V383*G383</f>
        <v/>
      </c>
      <c r="AH383" s="69">
        <f>W383*H383</f>
        <v/>
      </c>
      <c r="AI383" s="69">
        <f>X383*I383</f>
        <v/>
      </c>
      <c r="AJ383" s="69">
        <f>O383</f>
        <v/>
      </c>
      <c r="AK383" s="70" t="n">
        <v>-0.788867176</v>
      </c>
      <c r="AL383" s="70" t="n">
        <v>0</v>
      </c>
      <c r="AM383" s="70" t="n">
        <v>0.0903382823</v>
      </c>
      <c r="AN383" s="70" t="n">
        <v>0.496680915</v>
      </c>
      <c r="AO383" s="70" t="n">
        <v>0</v>
      </c>
      <c r="AP383" s="70" t="n">
        <v>0.674919486</v>
      </c>
      <c r="AQ383" s="70" t="n">
        <v>0</v>
      </c>
      <c r="AR383" s="70" t="n">
        <v>1.90910006</v>
      </c>
      <c r="AS383" s="70" t="n">
        <v>-0.0903382823</v>
      </c>
      <c r="AT383" s="70" t="n">
        <v>0</v>
      </c>
      <c r="AU383" s="70" t="n">
        <v>-0.788867176</v>
      </c>
      <c r="AV383" s="70" t="n">
        <v>-0.548666894</v>
      </c>
      <c r="AW383" s="71">
        <f>MAX(ABS(Y383-AK383),ABS(Z383-AL383),ABS(AA383-AM383),ABS(AB383-AN383),ABS(AC383-AO383),ABS(AD383-AP383),ABS(AE383-AQ383),ABS(AF383-AR383),ABS(AG383-AS383),ABS(AH383-AT383),ABS(AI383-AU383),ABS(AJ383-AV383))</f>
        <v/>
      </c>
    </row>
    <row r="384">
      <c r="A384" s="67" t="inlineStr">
        <is>
          <t>M379</t>
        </is>
      </c>
      <c r="B384" s="52" t="inlineStr">
        <is>
          <t>ENV-255</t>
        </is>
      </c>
      <c r="C384" s="52" t="inlineStr">
        <is>
          <t>Environment</t>
        </is>
      </c>
      <c r="D384" s="52" t="inlineStr">
        <is>
          <t>Canopy clump</t>
        </is>
      </c>
      <c r="E384" s="59" t="inlineStr">
        <is>
          <t>Sphere</t>
        </is>
      </c>
      <c r="F384" s="52" t="inlineStr">
        <is>
          <t>ENV-239</t>
        </is>
      </c>
      <c r="G384" s="68" t="n">
        <v>0.95231241</v>
      </c>
      <c r="H384" s="68" t="n">
        <v>0.809465587</v>
      </c>
      <c r="I384" s="68" t="n">
        <v>0.95231241</v>
      </c>
      <c r="J384" s="68" t="n">
        <v>0</v>
      </c>
      <c r="K384" s="68" t="n">
        <v>321.803894</v>
      </c>
      <c r="L384" s="68" t="n">
        <v>0</v>
      </c>
      <c r="M384" s="68" t="n">
        <v>0.008639354260000001</v>
      </c>
      <c r="N384" s="68" t="n">
        <v>1.82296681</v>
      </c>
      <c r="O384" s="68" t="n">
        <v>0.683013797</v>
      </c>
      <c r="P384" s="69">
        <f>COS(RADIANS(K384))*COS(RADIANS(L384))+SIN(RADIANS(K384))*SIN(RADIANS(J384))*SIN(RADIANS(L384))</f>
        <v/>
      </c>
      <c r="Q384" s="69">
        <f>-COS(RADIANS(K384))*SIN(RADIANS(L384))+SIN(RADIANS(K384))*SIN(RADIANS(J384))*COS(RADIANS(L384))</f>
        <v/>
      </c>
      <c r="R384" s="69">
        <f>SIN(RADIANS(K384))*COS(RADIANS(J384))</f>
        <v/>
      </c>
      <c r="S384" s="69">
        <f>COS(RADIANS(J384))*SIN(RADIANS(L384))</f>
        <v/>
      </c>
      <c r="T384" s="69">
        <f>COS(RADIANS(J384))*COS(RADIANS(L384))</f>
        <v/>
      </c>
      <c r="U384" s="69">
        <f>-SIN(RADIANS(J384))</f>
        <v/>
      </c>
      <c r="V384" s="69">
        <f>-SIN(RADIANS(K384))*COS(RADIANS(L384))+COS(RADIANS(K384))*SIN(RADIANS(J384))*SIN(RADIANS(L384))</f>
        <v/>
      </c>
      <c r="W384" s="69">
        <f>SIN(RADIANS(K384))*SIN(RADIANS(L384))+COS(RADIANS(K384))*SIN(RADIANS(J384))*COS(RADIANS(L384))</f>
        <v/>
      </c>
      <c r="X384" s="69">
        <f>COS(RADIANS(K384))*COS(RADIANS(J384))</f>
        <v/>
      </c>
      <c r="Y384" s="69">
        <f>P384*G384</f>
        <v/>
      </c>
      <c r="Z384" s="69">
        <f>Q384*H384</f>
        <v/>
      </c>
      <c r="AA384" s="69">
        <f>R384*I384</f>
        <v/>
      </c>
      <c r="AB384" s="69">
        <f>M384</f>
        <v/>
      </c>
      <c r="AC384" s="69">
        <f>S384*G384</f>
        <v/>
      </c>
      <c r="AD384" s="69">
        <f>T384*H384</f>
        <v/>
      </c>
      <c r="AE384" s="69">
        <f>U384*I384</f>
        <v/>
      </c>
      <c r="AF384" s="69">
        <f>N384</f>
        <v/>
      </c>
      <c r="AG384" s="69">
        <f>V384*G384</f>
        <v/>
      </c>
      <c r="AH384" s="69">
        <f>W384*H384</f>
        <v/>
      </c>
      <c r="AI384" s="69">
        <f>X384*I384</f>
        <v/>
      </c>
      <c r="AJ384" s="69">
        <f>O384</f>
        <v/>
      </c>
      <c r="AK384" s="70" t="n">
        <v>0.748421609</v>
      </c>
      <c r="AL384" s="70" t="n">
        <v>0</v>
      </c>
      <c r="AM384" s="70" t="n">
        <v>-0.588866711</v>
      </c>
      <c r="AN384" s="70" t="n">
        <v>0.008639354260000001</v>
      </c>
      <c r="AO384" s="70" t="n">
        <v>0</v>
      </c>
      <c r="AP384" s="70" t="n">
        <v>0.809465587</v>
      </c>
      <c r="AQ384" s="70" t="n">
        <v>0</v>
      </c>
      <c r="AR384" s="70" t="n">
        <v>1.82296681</v>
      </c>
      <c r="AS384" s="70" t="n">
        <v>0.588866711</v>
      </c>
      <c r="AT384" s="70" t="n">
        <v>0</v>
      </c>
      <c r="AU384" s="70" t="n">
        <v>0.748421609</v>
      </c>
      <c r="AV384" s="70" t="n">
        <v>0.683013797</v>
      </c>
      <c r="AW384" s="71">
        <f>MAX(ABS(Y384-AK384),ABS(Z384-AL384),ABS(AA384-AM384),ABS(AB384-AN384),ABS(AC384-AO384),ABS(AD384-AP384),ABS(AE384-AQ384),ABS(AF384-AR384),ABS(AG384-AS384),ABS(AH384-AT384),ABS(AI384-AU384),ABS(AJ384-AV384))</f>
        <v/>
      </c>
    </row>
    <row r="385">
      <c r="A385" s="67" t="inlineStr">
        <is>
          <t>M380</t>
        </is>
      </c>
      <c r="B385" s="52" t="inlineStr">
        <is>
          <t>ENV-256</t>
        </is>
      </c>
      <c r="C385" s="52" t="inlineStr">
        <is>
          <t>Environment</t>
        </is>
      </c>
      <c r="D385" s="52" t="inlineStr">
        <is>
          <t>Canopy low</t>
        </is>
      </c>
      <c r="E385" s="59" t="inlineStr">
        <is>
          <t>Sphere</t>
        </is>
      </c>
      <c r="F385" s="52" t="inlineStr">
        <is>
          <t>ENV-239</t>
        </is>
      </c>
      <c r="G385" s="68" t="n">
        <v>1.61500001</v>
      </c>
      <c r="H385" s="68" t="n">
        <v>1.10500002</v>
      </c>
      <c r="I385" s="68" t="n">
        <v>1.61500001</v>
      </c>
      <c r="J385" s="68" t="n">
        <v>0</v>
      </c>
      <c r="K385" s="68" t="n">
        <v>0</v>
      </c>
      <c r="L385" s="68" t="n">
        <v>0</v>
      </c>
      <c r="M385" s="68" t="n">
        <v>0</v>
      </c>
      <c r="N385" s="68" t="n">
        <v>2.16750002</v>
      </c>
      <c r="O385" s="68" t="n">
        <v>0</v>
      </c>
      <c r="P385" s="69">
        <f>COS(RADIANS(K385))*COS(RADIANS(L385))+SIN(RADIANS(K385))*SIN(RADIANS(J385))*SIN(RADIANS(L385))</f>
        <v/>
      </c>
      <c r="Q385" s="69">
        <f>-COS(RADIANS(K385))*SIN(RADIANS(L385))+SIN(RADIANS(K385))*SIN(RADIANS(J385))*COS(RADIANS(L385))</f>
        <v/>
      </c>
      <c r="R385" s="69">
        <f>SIN(RADIANS(K385))*COS(RADIANS(J385))</f>
        <v/>
      </c>
      <c r="S385" s="69">
        <f>COS(RADIANS(J385))*SIN(RADIANS(L385))</f>
        <v/>
      </c>
      <c r="T385" s="69">
        <f>COS(RADIANS(J385))*COS(RADIANS(L385))</f>
        <v/>
      </c>
      <c r="U385" s="69">
        <f>-SIN(RADIANS(J385))</f>
        <v/>
      </c>
      <c r="V385" s="69">
        <f>-SIN(RADIANS(K385))*COS(RADIANS(L385))+COS(RADIANS(K385))*SIN(RADIANS(J385))*SIN(RADIANS(L385))</f>
        <v/>
      </c>
      <c r="W385" s="69">
        <f>SIN(RADIANS(K385))*SIN(RADIANS(L385))+COS(RADIANS(K385))*SIN(RADIANS(J385))*COS(RADIANS(L385))</f>
        <v/>
      </c>
      <c r="X385" s="69">
        <f>COS(RADIANS(K385))*COS(RADIANS(J385))</f>
        <v/>
      </c>
      <c r="Y385" s="69">
        <f>P385*G385</f>
        <v/>
      </c>
      <c r="Z385" s="69">
        <f>Q385*H385</f>
        <v/>
      </c>
      <c r="AA385" s="69">
        <f>R385*I385</f>
        <v/>
      </c>
      <c r="AB385" s="69">
        <f>M385</f>
        <v/>
      </c>
      <c r="AC385" s="69">
        <f>S385*G385</f>
        <v/>
      </c>
      <c r="AD385" s="69">
        <f>T385*H385</f>
        <v/>
      </c>
      <c r="AE385" s="69">
        <f>U385*I385</f>
        <v/>
      </c>
      <c r="AF385" s="69">
        <f>N385</f>
        <v/>
      </c>
      <c r="AG385" s="69">
        <f>V385*G385</f>
        <v/>
      </c>
      <c r="AH385" s="69">
        <f>W385*H385</f>
        <v/>
      </c>
      <c r="AI385" s="69">
        <f>X385*I385</f>
        <v/>
      </c>
      <c r="AJ385" s="69">
        <f>O385</f>
        <v/>
      </c>
      <c r="AK385" s="70" t="n">
        <v>1.61500001</v>
      </c>
      <c r="AL385" s="70" t="n">
        <v>0</v>
      </c>
      <c r="AM385" s="70" t="n">
        <v>0</v>
      </c>
      <c r="AN385" s="70" t="n">
        <v>0</v>
      </c>
      <c r="AO385" s="70" t="n">
        <v>0</v>
      </c>
      <c r="AP385" s="70" t="n">
        <v>1.10500002</v>
      </c>
      <c r="AQ385" s="70" t="n">
        <v>0</v>
      </c>
      <c r="AR385" s="70" t="n">
        <v>2.16750002</v>
      </c>
      <c r="AS385" s="70" t="n">
        <v>0</v>
      </c>
      <c r="AT385" s="70" t="n">
        <v>0</v>
      </c>
      <c r="AU385" s="70" t="n">
        <v>1.61500001</v>
      </c>
      <c r="AV385" s="70" t="n">
        <v>0</v>
      </c>
      <c r="AW385" s="71">
        <f>MAX(ABS(Y385-AK385),ABS(Z385-AL385),ABS(AA385-AM385),ABS(AB385-AN385),ABS(AC385-AO385),ABS(AD385-AP385),ABS(AE385-AQ385),ABS(AF385-AR385),ABS(AG385-AS385),ABS(AH385-AT385),ABS(AI385-AU385),ABS(AJ385-AV385))</f>
        <v/>
      </c>
    </row>
    <row r="386">
      <c r="A386" s="67" t="inlineStr">
        <is>
          <t>M381</t>
        </is>
      </c>
      <c r="B386" s="52" t="inlineStr">
        <is>
          <t>ENV-257</t>
        </is>
      </c>
      <c r="C386" s="52" t="inlineStr">
        <is>
          <t>Environment</t>
        </is>
      </c>
      <c r="D386" s="52" t="inlineStr">
        <is>
          <t>Canopy top</t>
        </is>
      </c>
      <c r="E386" s="59" t="inlineStr">
        <is>
          <t>Sphere</t>
        </is>
      </c>
      <c r="F386" s="52" t="inlineStr">
        <is>
          <t>ENV-239</t>
        </is>
      </c>
      <c r="G386" s="68" t="n">
        <v>1.10500002</v>
      </c>
      <c r="H386" s="68" t="n">
        <v>0.850000024</v>
      </c>
      <c r="I386" s="68" t="n">
        <v>1.10500002</v>
      </c>
      <c r="J386" s="68" t="n">
        <v>0</v>
      </c>
      <c r="K386" s="68" t="n">
        <v>0</v>
      </c>
      <c r="L386" s="68" t="n">
        <v>0</v>
      </c>
      <c r="M386" s="68" t="n">
        <v>0.0850000009</v>
      </c>
      <c r="N386" s="68" t="n">
        <v>2.67750001</v>
      </c>
      <c r="O386" s="68" t="n">
        <v>-0.0850000009</v>
      </c>
      <c r="P386" s="69">
        <f>COS(RADIANS(K386))*COS(RADIANS(L386))+SIN(RADIANS(K386))*SIN(RADIANS(J386))*SIN(RADIANS(L386))</f>
        <v/>
      </c>
      <c r="Q386" s="69">
        <f>-COS(RADIANS(K386))*SIN(RADIANS(L386))+SIN(RADIANS(K386))*SIN(RADIANS(J386))*COS(RADIANS(L386))</f>
        <v/>
      </c>
      <c r="R386" s="69">
        <f>SIN(RADIANS(K386))*COS(RADIANS(J386))</f>
        <v/>
      </c>
      <c r="S386" s="69">
        <f>COS(RADIANS(J386))*SIN(RADIANS(L386))</f>
        <v/>
      </c>
      <c r="T386" s="69">
        <f>COS(RADIANS(J386))*COS(RADIANS(L386))</f>
        <v/>
      </c>
      <c r="U386" s="69">
        <f>-SIN(RADIANS(J386))</f>
        <v/>
      </c>
      <c r="V386" s="69">
        <f>-SIN(RADIANS(K386))*COS(RADIANS(L386))+COS(RADIANS(K386))*SIN(RADIANS(J386))*SIN(RADIANS(L386))</f>
        <v/>
      </c>
      <c r="W386" s="69">
        <f>SIN(RADIANS(K386))*SIN(RADIANS(L386))+COS(RADIANS(K386))*SIN(RADIANS(J386))*COS(RADIANS(L386))</f>
        <v/>
      </c>
      <c r="X386" s="69">
        <f>COS(RADIANS(K386))*COS(RADIANS(J386))</f>
        <v/>
      </c>
      <c r="Y386" s="69">
        <f>P386*G386</f>
        <v/>
      </c>
      <c r="Z386" s="69">
        <f>Q386*H386</f>
        <v/>
      </c>
      <c r="AA386" s="69">
        <f>R386*I386</f>
        <v/>
      </c>
      <c r="AB386" s="69">
        <f>M386</f>
        <v/>
      </c>
      <c r="AC386" s="69">
        <f>S386*G386</f>
        <v/>
      </c>
      <c r="AD386" s="69">
        <f>T386*H386</f>
        <v/>
      </c>
      <c r="AE386" s="69">
        <f>U386*I386</f>
        <v/>
      </c>
      <c r="AF386" s="69">
        <f>N386</f>
        <v/>
      </c>
      <c r="AG386" s="69">
        <f>V386*G386</f>
        <v/>
      </c>
      <c r="AH386" s="69">
        <f>W386*H386</f>
        <v/>
      </c>
      <c r="AI386" s="69">
        <f>X386*I386</f>
        <v/>
      </c>
      <c r="AJ386" s="69">
        <f>O386</f>
        <v/>
      </c>
      <c r="AK386" s="70" t="n">
        <v>1.10500002</v>
      </c>
      <c r="AL386" s="70" t="n">
        <v>0</v>
      </c>
      <c r="AM386" s="70" t="n">
        <v>0</v>
      </c>
      <c r="AN386" s="70" t="n">
        <v>0.0850000009</v>
      </c>
      <c r="AO386" s="70" t="n">
        <v>0</v>
      </c>
      <c r="AP386" s="70" t="n">
        <v>0.850000024</v>
      </c>
      <c r="AQ386" s="70" t="n">
        <v>0</v>
      </c>
      <c r="AR386" s="70" t="n">
        <v>2.67750001</v>
      </c>
      <c r="AS386" s="70" t="n">
        <v>0</v>
      </c>
      <c r="AT386" s="70" t="n">
        <v>0</v>
      </c>
      <c r="AU386" s="70" t="n">
        <v>1.10500002</v>
      </c>
      <c r="AV386" s="70" t="n">
        <v>-0.0850000009</v>
      </c>
      <c r="AW386" s="71">
        <f>MAX(ABS(Y386-AK386),ABS(Z386-AL386),ABS(AA386-AM386),ABS(AB386-AN386),ABS(AC386-AO386),ABS(AD386-AP386),ABS(AE386-AQ386),ABS(AF386-AR386),ABS(AG386-AS386),ABS(AH386-AT386),ABS(AI386-AU386),ABS(AJ386-AV386))</f>
        <v/>
      </c>
    </row>
    <row r="387">
      <c r="A387" s="67" t="inlineStr">
        <is>
          <t>M382</t>
        </is>
      </c>
      <c r="B387" s="52" t="inlineStr">
        <is>
          <t>ENV-258</t>
        </is>
      </c>
      <c r="C387" s="52" t="inlineStr">
        <is>
          <t>Environment</t>
        </is>
      </c>
      <c r="D387" s="52" t="inlineStr">
        <is>
          <t>Tree</t>
        </is>
      </c>
      <c r="E387" s="53" t="inlineStr">
        <is>
          <t>Group</t>
        </is>
      </c>
      <c r="F387" s="52" t="inlineStr">
        <is>
          <t>ENV-00</t>
        </is>
      </c>
      <c r="G387" s="68" t="n">
        <v>1</v>
      </c>
      <c r="H387" s="68" t="n">
        <v>1</v>
      </c>
      <c r="I387" s="68" t="n">
        <v>1</v>
      </c>
      <c r="J387" s="68" t="n">
        <v>0</v>
      </c>
      <c r="K387" s="68" t="n">
        <v>-170.199997</v>
      </c>
      <c r="L387" s="68" t="n">
        <v>0</v>
      </c>
      <c r="M387" s="68" t="n">
        <v>-4.5999999</v>
      </c>
      <c r="N387" s="68" t="n">
        <v>0.114870206</v>
      </c>
      <c r="O387" s="68" t="n">
        <v>-6.5999999</v>
      </c>
      <c r="P387" s="69">
        <f>COS(RADIANS(K387))*COS(RADIANS(L387))+SIN(RADIANS(K387))*SIN(RADIANS(J387))*SIN(RADIANS(L387))</f>
        <v/>
      </c>
      <c r="Q387" s="69">
        <f>-COS(RADIANS(K387))*SIN(RADIANS(L387))+SIN(RADIANS(K387))*SIN(RADIANS(J387))*COS(RADIANS(L387))</f>
        <v/>
      </c>
      <c r="R387" s="69">
        <f>SIN(RADIANS(K387))*COS(RADIANS(J387))</f>
        <v/>
      </c>
      <c r="S387" s="69">
        <f>COS(RADIANS(J387))*SIN(RADIANS(L387))</f>
        <v/>
      </c>
      <c r="T387" s="69">
        <f>COS(RADIANS(J387))*COS(RADIANS(L387))</f>
        <v/>
      </c>
      <c r="U387" s="69">
        <f>-SIN(RADIANS(J387))</f>
        <v/>
      </c>
      <c r="V387" s="69">
        <f>-SIN(RADIANS(K387))*COS(RADIANS(L387))+COS(RADIANS(K387))*SIN(RADIANS(J387))*SIN(RADIANS(L387))</f>
        <v/>
      </c>
      <c r="W387" s="69">
        <f>SIN(RADIANS(K387))*SIN(RADIANS(L387))+COS(RADIANS(K387))*SIN(RADIANS(J387))*COS(RADIANS(L387))</f>
        <v/>
      </c>
      <c r="X387" s="69">
        <f>COS(RADIANS(K387))*COS(RADIANS(J387))</f>
        <v/>
      </c>
      <c r="Y387" s="69">
        <f>P387*G387</f>
        <v/>
      </c>
      <c r="Z387" s="69">
        <f>Q387*H387</f>
        <v/>
      </c>
      <c r="AA387" s="69">
        <f>R387*I387</f>
        <v/>
      </c>
      <c r="AB387" s="69">
        <f>M387</f>
        <v/>
      </c>
      <c r="AC387" s="69">
        <f>S387*G387</f>
        <v/>
      </c>
      <c r="AD387" s="69">
        <f>T387*H387</f>
        <v/>
      </c>
      <c r="AE387" s="69">
        <f>U387*I387</f>
        <v/>
      </c>
      <c r="AF387" s="69">
        <f>N387</f>
        <v/>
      </c>
      <c r="AG387" s="69">
        <f>V387*G387</f>
        <v/>
      </c>
      <c r="AH387" s="69">
        <f>W387*H387</f>
        <v/>
      </c>
      <c r="AI387" s="69">
        <f>X387*I387</f>
        <v/>
      </c>
      <c r="AJ387" s="69">
        <f>O387</f>
        <v/>
      </c>
      <c r="AK387" s="70" t="n">
        <v>-0.985407948</v>
      </c>
      <c r="AL387" s="70" t="n">
        <v>0</v>
      </c>
      <c r="AM387" s="70" t="n">
        <v>-0.170209348</v>
      </c>
      <c r="AN387" s="70" t="n">
        <v>-4.5999999</v>
      </c>
      <c r="AO387" s="70" t="n">
        <v>0</v>
      </c>
      <c r="AP387" s="70" t="n">
        <v>1</v>
      </c>
      <c r="AQ387" s="70" t="n">
        <v>0</v>
      </c>
      <c r="AR387" s="70" t="n">
        <v>0.114870206</v>
      </c>
      <c r="AS387" s="70" t="n">
        <v>0.170209348</v>
      </c>
      <c r="AT387" s="70" t="n">
        <v>0</v>
      </c>
      <c r="AU387" s="70" t="n">
        <v>-0.985407948</v>
      </c>
      <c r="AV387" s="70" t="n">
        <v>-6.5999999</v>
      </c>
      <c r="AW387" s="71">
        <f>MAX(ABS(Y387-AK387),ABS(Z387-AL387),ABS(AA387-AM387),ABS(AB387-AN387),ABS(AC387-AO387),ABS(AD387-AP387),ABS(AE387-AQ387),ABS(AF387-AR387),ABS(AG387-AS387),ABS(AH387-AT387),ABS(AI387-AU387),ABS(AJ387-AV387))</f>
        <v/>
      </c>
    </row>
    <row r="388">
      <c r="A388" s="67" t="inlineStr">
        <is>
          <t>M383</t>
        </is>
      </c>
      <c r="B388" s="52" t="inlineStr">
        <is>
          <t>ENV-259</t>
        </is>
      </c>
      <c r="C388" s="52" t="inlineStr">
        <is>
          <t>Environment</t>
        </is>
      </c>
      <c r="D388" s="52" t="inlineStr">
        <is>
          <t>Trunk</t>
        </is>
      </c>
      <c r="E388" s="58" t="inlineStr">
        <is>
          <t>Cylinder</t>
        </is>
      </c>
      <c r="F388" s="52" t="inlineStr">
        <is>
          <t>ENV-258</t>
        </is>
      </c>
      <c r="G388" s="68" t="n">
        <v>0.241999999</v>
      </c>
      <c r="H388" s="68" t="n">
        <v>0.241999999</v>
      </c>
      <c r="I388" s="68" t="n">
        <v>2.08999991</v>
      </c>
      <c r="J388" s="68" t="n">
        <v>90</v>
      </c>
      <c r="K388" s="68" t="n">
        <v>0</v>
      </c>
      <c r="L388" s="68" t="n">
        <v>0</v>
      </c>
      <c r="M388" s="68" t="n">
        <v>0</v>
      </c>
      <c r="N388" s="68" t="n">
        <v>1.04499996</v>
      </c>
      <c r="O388" s="68" t="n">
        <v>0</v>
      </c>
      <c r="P388" s="69">
        <f>COS(RADIANS(K388))*COS(RADIANS(L388))+SIN(RADIANS(K388))*SIN(RADIANS(J388))*SIN(RADIANS(L388))</f>
        <v/>
      </c>
      <c r="Q388" s="69">
        <f>-COS(RADIANS(K388))*SIN(RADIANS(L388))+SIN(RADIANS(K388))*SIN(RADIANS(J388))*COS(RADIANS(L388))</f>
        <v/>
      </c>
      <c r="R388" s="69">
        <f>SIN(RADIANS(K388))*COS(RADIANS(J388))</f>
        <v/>
      </c>
      <c r="S388" s="69">
        <f>COS(RADIANS(J388))*SIN(RADIANS(L388))</f>
        <v/>
      </c>
      <c r="T388" s="69">
        <f>COS(RADIANS(J388))*COS(RADIANS(L388))</f>
        <v/>
      </c>
      <c r="U388" s="69">
        <f>-SIN(RADIANS(J388))</f>
        <v/>
      </c>
      <c r="V388" s="69">
        <f>-SIN(RADIANS(K388))*COS(RADIANS(L388))+COS(RADIANS(K388))*SIN(RADIANS(J388))*SIN(RADIANS(L388))</f>
        <v/>
      </c>
      <c r="W388" s="69">
        <f>SIN(RADIANS(K388))*SIN(RADIANS(L388))+COS(RADIANS(K388))*SIN(RADIANS(J388))*COS(RADIANS(L388))</f>
        <v/>
      </c>
      <c r="X388" s="69">
        <f>COS(RADIANS(K388))*COS(RADIANS(J388))</f>
        <v/>
      </c>
      <c r="Y388" s="69">
        <f>P388*G388</f>
        <v/>
      </c>
      <c r="Z388" s="69">
        <f>Q388*H388</f>
        <v/>
      </c>
      <c r="AA388" s="69">
        <f>R388*I388</f>
        <v/>
      </c>
      <c r="AB388" s="69">
        <f>M388</f>
        <v/>
      </c>
      <c r="AC388" s="69">
        <f>S388*G388</f>
        <v/>
      </c>
      <c r="AD388" s="69">
        <f>T388*H388</f>
        <v/>
      </c>
      <c r="AE388" s="69">
        <f>U388*I388</f>
        <v/>
      </c>
      <c r="AF388" s="69">
        <f>N388</f>
        <v/>
      </c>
      <c r="AG388" s="69">
        <f>V388*G388</f>
        <v/>
      </c>
      <c r="AH388" s="69">
        <f>W388*H388</f>
        <v/>
      </c>
      <c r="AI388" s="69">
        <f>X388*I388</f>
        <v/>
      </c>
      <c r="AJ388" s="69">
        <f>O388</f>
        <v/>
      </c>
      <c r="AK388" s="70" t="n">
        <v>0.241999999</v>
      </c>
      <c r="AL388" s="70" t="n">
        <v>0</v>
      </c>
      <c r="AM388" s="70" t="n">
        <v>0</v>
      </c>
      <c r="AN388" s="70" t="n">
        <v>0</v>
      </c>
      <c r="AO388" s="70" t="n">
        <v>0</v>
      </c>
      <c r="AP388" s="70" t="n">
        <v>-1.05781561e-08</v>
      </c>
      <c r="AQ388" s="70" t="n">
        <v>-2.08999991</v>
      </c>
      <c r="AR388" s="70" t="n">
        <v>1.04499996</v>
      </c>
      <c r="AS388" s="70" t="n">
        <v>0</v>
      </c>
      <c r="AT388" s="70" t="n">
        <v>0.241999999</v>
      </c>
      <c r="AU388" s="70" t="n">
        <v>-9.135679589999999e-08</v>
      </c>
      <c r="AV388" s="70" t="n">
        <v>0</v>
      </c>
      <c r="AW388" s="71">
        <f>MAX(ABS(Y388-AK388),ABS(Z388-AL388),ABS(AA388-AM388),ABS(AB388-AN388),ABS(AC388-AO388),ABS(AD388-AP388),ABS(AE388-AQ388),ABS(AF388-AR388),ABS(AG388-AS388),ABS(AH388-AT388),ABS(AI388-AU388),ABS(AJ388-AV388))</f>
        <v/>
      </c>
    </row>
    <row r="389">
      <c r="A389" s="67" t="inlineStr">
        <is>
          <t>M384</t>
        </is>
      </c>
      <c r="B389" s="52" t="inlineStr">
        <is>
          <t>ENV-260</t>
        </is>
      </c>
      <c r="C389" s="52" t="inlineStr">
        <is>
          <t>Environment</t>
        </is>
      </c>
      <c r="D389" s="52" t="inlineStr">
        <is>
          <t>Limb</t>
        </is>
      </c>
      <c r="E389" s="58" t="inlineStr">
        <is>
          <t>Cylinder</t>
        </is>
      </c>
      <c r="F389" s="52" t="inlineStr">
        <is>
          <t>ENV-258</t>
        </is>
      </c>
      <c r="G389" s="68" t="n">
        <v>0.110000007</v>
      </c>
      <c r="H389" s="68" t="n">
        <v>0.110000007</v>
      </c>
      <c r="I389" s="68" t="n">
        <v>1.35376191</v>
      </c>
      <c r="J389" s="68" t="n">
        <v>-52.4529381</v>
      </c>
      <c r="K389" s="68" t="n">
        <v>93.8777237</v>
      </c>
      <c r="L389" s="68" t="n">
        <v>0</v>
      </c>
      <c r="M389" s="68" t="n">
        <v>0.411555648</v>
      </c>
      <c r="N389" s="68" t="n">
        <v>2.13166714</v>
      </c>
      <c r="O389" s="68" t="n">
        <v>-0.0278962608</v>
      </c>
      <c r="P389" s="69">
        <f>COS(RADIANS(K389))*COS(RADIANS(L389))+SIN(RADIANS(K389))*SIN(RADIANS(J389))*SIN(RADIANS(L389))</f>
        <v/>
      </c>
      <c r="Q389" s="69">
        <f>-COS(RADIANS(K389))*SIN(RADIANS(L389))+SIN(RADIANS(K389))*SIN(RADIANS(J389))*COS(RADIANS(L389))</f>
        <v/>
      </c>
      <c r="R389" s="69">
        <f>SIN(RADIANS(K389))*COS(RADIANS(J389))</f>
        <v/>
      </c>
      <c r="S389" s="69">
        <f>COS(RADIANS(J389))*SIN(RADIANS(L389))</f>
        <v/>
      </c>
      <c r="T389" s="69">
        <f>COS(RADIANS(J389))*COS(RADIANS(L389))</f>
        <v/>
      </c>
      <c r="U389" s="69">
        <f>-SIN(RADIANS(J389))</f>
        <v/>
      </c>
      <c r="V389" s="69">
        <f>-SIN(RADIANS(K389))*COS(RADIANS(L389))+COS(RADIANS(K389))*SIN(RADIANS(J389))*SIN(RADIANS(L389))</f>
        <v/>
      </c>
      <c r="W389" s="69">
        <f>SIN(RADIANS(K389))*SIN(RADIANS(L389))+COS(RADIANS(K389))*SIN(RADIANS(J389))*COS(RADIANS(L389))</f>
        <v/>
      </c>
      <c r="X389" s="69">
        <f>COS(RADIANS(K389))*COS(RADIANS(J389))</f>
        <v/>
      </c>
      <c r="Y389" s="69">
        <f>P389*G389</f>
        <v/>
      </c>
      <c r="Z389" s="69">
        <f>Q389*H389</f>
        <v/>
      </c>
      <c r="AA389" s="69">
        <f>R389*I389</f>
        <v/>
      </c>
      <c r="AB389" s="69">
        <f>M389</f>
        <v/>
      </c>
      <c r="AC389" s="69">
        <f>S389*G389</f>
        <v/>
      </c>
      <c r="AD389" s="69">
        <f>T389*H389</f>
        <v/>
      </c>
      <c r="AE389" s="69">
        <f>U389*I389</f>
        <v/>
      </c>
      <c r="AF389" s="69">
        <f>N389</f>
        <v/>
      </c>
      <c r="AG389" s="69">
        <f>V389*G389</f>
        <v/>
      </c>
      <c r="AH389" s="69">
        <f>W389*H389</f>
        <v/>
      </c>
      <c r="AI389" s="69">
        <f>X389*I389</f>
        <v/>
      </c>
      <c r="AJ389" s="69">
        <f>O389</f>
        <v/>
      </c>
      <c r="AK389" s="70" t="n">
        <v>-0.00743901869</v>
      </c>
      <c r="AL389" s="70" t="n">
        <v>-0.087014176</v>
      </c>
      <c r="AM389" s="70" t="n">
        <v>0.8231111760000001</v>
      </c>
      <c r="AN389" s="70" t="n">
        <v>0.411555648</v>
      </c>
      <c r="AO389" s="70" t="n">
        <v>0</v>
      </c>
      <c r="AP389" s="70" t="n">
        <v>0.0670354143</v>
      </c>
      <c r="AQ389" s="70" t="n">
        <v>1.07333422</v>
      </c>
      <c r="AR389" s="70" t="n">
        <v>2.13166714</v>
      </c>
      <c r="AS389" s="70" t="n">
        <v>-0.109748177</v>
      </c>
      <c r="AT389" s="70" t="n">
        <v>0.00589804864</v>
      </c>
      <c r="AU389" s="70" t="n">
        <v>-0.055792626</v>
      </c>
      <c r="AV389" s="70" t="n">
        <v>-0.0278962608</v>
      </c>
      <c r="AW389" s="71">
        <f>MAX(ABS(Y389-AK389),ABS(Z389-AL389),ABS(AA389-AM389),ABS(AB389-AN389),ABS(AC389-AO389),ABS(AD389-AP389),ABS(AE389-AQ389),ABS(AF389-AR389),ABS(AG389-AS389),ABS(AH389-AT389),ABS(AI389-AU389),ABS(AJ389-AV389))</f>
        <v/>
      </c>
    </row>
    <row r="390">
      <c r="A390" s="67" t="inlineStr">
        <is>
          <t>M385</t>
        </is>
      </c>
      <c r="B390" s="52" t="inlineStr">
        <is>
          <t>ENV-261</t>
        </is>
      </c>
      <c r="C390" s="52" t="inlineStr">
        <is>
          <t>Environment</t>
        </is>
      </c>
      <c r="D390" s="52" t="inlineStr">
        <is>
          <t>Limb</t>
        </is>
      </c>
      <c r="E390" s="58" t="inlineStr">
        <is>
          <t>Cylinder</t>
        </is>
      </c>
      <c r="F390" s="52" t="inlineStr">
        <is>
          <t>ENV-258</t>
        </is>
      </c>
      <c r="G390" s="68" t="n">
        <v>0.110000007</v>
      </c>
      <c r="H390" s="68" t="n">
        <v>0.110000007</v>
      </c>
      <c r="I390" s="68" t="n">
        <v>1.30229259</v>
      </c>
      <c r="J390" s="68" t="n">
        <v>-50.6913147</v>
      </c>
      <c r="K390" s="68" t="n">
        <v>-18.6530056</v>
      </c>
      <c r="L390" s="68" t="n">
        <v>0</v>
      </c>
      <c r="M390" s="68" t="n">
        <v>-0.131932333</v>
      </c>
      <c r="N390" s="68" t="n">
        <v>2.09882069</v>
      </c>
      <c r="O390" s="68" t="n">
        <v>0.390832573</v>
      </c>
      <c r="P390" s="69">
        <f>COS(RADIANS(K390))*COS(RADIANS(L390))+SIN(RADIANS(K390))*SIN(RADIANS(J390))*SIN(RADIANS(L390))</f>
        <v/>
      </c>
      <c r="Q390" s="69">
        <f>-COS(RADIANS(K390))*SIN(RADIANS(L390))+SIN(RADIANS(K390))*SIN(RADIANS(J390))*COS(RADIANS(L390))</f>
        <v/>
      </c>
      <c r="R390" s="69">
        <f>SIN(RADIANS(K390))*COS(RADIANS(J390))</f>
        <v/>
      </c>
      <c r="S390" s="69">
        <f>COS(RADIANS(J390))*SIN(RADIANS(L390))</f>
        <v/>
      </c>
      <c r="T390" s="69">
        <f>COS(RADIANS(J390))*COS(RADIANS(L390))</f>
        <v/>
      </c>
      <c r="U390" s="69">
        <f>-SIN(RADIANS(J390))</f>
        <v/>
      </c>
      <c r="V390" s="69">
        <f>-SIN(RADIANS(K390))*COS(RADIANS(L390))+COS(RADIANS(K390))*SIN(RADIANS(J390))*SIN(RADIANS(L390))</f>
        <v/>
      </c>
      <c r="W390" s="69">
        <f>SIN(RADIANS(K390))*SIN(RADIANS(L390))+COS(RADIANS(K390))*SIN(RADIANS(J390))*COS(RADIANS(L390))</f>
        <v/>
      </c>
      <c r="X390" s="69">
        <f>COS(RADIANS(K390))*COS(RADIANS(J390))</f>
        <v/>
      </c>
      <c r="Y390" s="69">
        <f>P390*G390</f>
        <v/>
      </c>
      <c r="Z390" s="69">
        <f>Q390*H390</f>
        <v/>
      </c>
      <c r="AA390" s="69">
        <f>R390*I390</f>
        <v/>
      </c>
      <c r="AB390" s="69">
        <f>M390</f>
        <v/>
      </c>
      <c r="AC390" s="69">
        <f>S390*G390</f>
        <v/>
      </c>
      <c r="AD390" s="69">
        <f>T390*H390</f>
        <v/>
      </c>
      <c r="AE390" s="69">
        <f>U390*I390</f>
        <v/>
      </c>
      <c r="AF390" s="69">
        <f>N390</f>
        <v/>
      </c>
      <c r="AG390" s="69">
        <f>V390*G390</f>
        <v/>
      </c>
      <c r="AH390" s="69">
        <f>W390*H390</f>
        <v/>
      </c>
      <c r="AI390" s="69">
        <f>X390*I390</f>
        <v/>
      </c>
      <c r="AJ390" s="69">
        <f>O390</f>
        <v/>
      </c>
      <c r="AK390" s="70" t="n">
        <v>0.104222029</v>
      </c>
      <c r="AL390" s="70" t="n">
        <v>0.0272218361</v>
      </c>
      <c r="AM390" s="70" t="n">
        <v>-0.263864696</v>
      </c>
      <c r="AN390" s="70" t="n">
        <v>-0.131932333</v>
      </c>
      <c r="AO390" s="70" t="n">
        <v>0</v>
      </c>
      <c r="AP390" s="70" t="n">
        <v>0.0696848035</v>
      </c>
      <c r="AQ390" s="70" t="n">
        <v>1.00764132</v>
      </c>
      <c r="AR390" s="70" t="n">
        <v>2.09882069</v>
      </c>
      <c r="AS390" s="70" t="n">
        <v>0.035181962</v>
      </c>
      <c r="AT390" s="70" t="n">
        <v>-0.08064118770000001</v>
      </c>
      <c r="AU390" s="70" t="n">
        <v>0.781665206</v>
      </c>
      <c r="AV390" s="70" t="n">
        <v>0.390832573</v>
      </c>
      <c r="AW390" s="71">
        <f>MAX(ABS(Y390-AK390),ABS(Z390-AL390),ABS(AA390-AM390),ABS(AB390-AN390),ABS(AC390-AO390),ABS(AD390-AP390),ABS(AE390-AQ390),ABS(AF390-AR390),ABS(AG390-AS390),ABS(AH390-AT390),ABS(AI390-AU390),ABS(AJ390-AV390))</f>
        <v/>
      </c>
    </row>
    <row r="391">
      <c r="A391" s="67" t="inlineStr">
        <is>
          <t>M386</t>
        </is>
      </c>
      <c r="B391" s="52" t="inlineStr">
        <is>
          <t>ENV-262</t>
        </is>
      </c>
      <c r="C391" s="52" t="inlineStr">
        <is>
          <t>Environment</t>
        </is>
      </c>
      <c r="D391" s="52" t="inlineStr">
        <is>
          <t>Limb</t>
        </is>
      </c>
      <c r="E391" s="58" t="inlineStr">
        <is>
          <t>Cylinder</t>
        </is>
      </c>
      <c r="F391" s="52" t="inlineStr">
        <is>
          <t>ENV-258</t>
        </is>
      </c>
      <c r="G391" s="68" t="n">
        <v>0.110000007</v>
      </c>
      <c r="H391" s="68" t="n">
        <v>0.110000007</v>
      </c>
      <c r="I391" s="68" t="n">
        <v>1.23843551</v>
      </c>
      <c r="J391" s="68" t="n">
        <v>-48.2283859</v>
      </c>
      <c r="K391" s="68" t="n">
        <v>-145.243835</v>
      </c>
      <c r="L391" s="68" t="n">
        <v>0</v>
      </c>
      <c r="M391" s="68" t="n">
        <v>-0.235160053</v>
      </c>
      <c r="N391" s="68" t="n">
        <v>2.05681658</v>
      </c>
      <c r="O391" s="68" t="n">
        <v>-0.338904113</v>
      </c>
      <c r="P391" s="69">
        <f>COS(RADIANS(K391))*COS(RADIANS(L391))+SIN(RADIANS(K391))*SIN(RADIANS(J391))*SIN(RADIANS(L391))</f>
        <v/>
      </c>
      <c r="Q391" s="69">
        <f>-COS(RADIANS(K391))*SIN(RADIANS(L391))+SIN(RADIANS(K391))*SIN(RADIANS(J391))*COS(RADIANS(L391))</f>
        <v/>
      </c>
      <c r="R391" s="69">
        <f>SIN(RADIANS(K391))*COS(RADIANS(J391))</f>
        <v/>
      </c>
      <c r="S391" s="69">
        <f>COS(RADIANS(J391))*SIN(RADIANS(L391))</f>
        <v/>
      </c>
      <c r="T391" s="69">
        <f>COS(RADIANS(J391))*COS(RADIANS(L391))</f>
        <v/>
      </c>
      <c r="U391" s="69">
        <f>-SIN(RADIANS(J391))</f>
        <v/>
      </c>
      <c r="V391" s="69">
        <f>-SIN(RADIANS(K391))*COS(RADIANS(L391))+COS(RADIANS(K391))*SIN(RADIANS(J391))*SIN(RADIANS(L391))</f>
        <v/>
      </c>
      <c r="W391" s="69">
        <f>SIN(RADIANS(K391))*SIN(RADIANS(L391))+COS(RADIANS(K391))*SIN(RADIANS(J391))*COS(RADIANS(L391))</f>
        <v/>
      </c>
      <c r="X391" s="69">
        <f>COS(RADIANS(K391))*COS(RADIANS(J391))</f>
        <v/>
      </c>
      <c r="Y391" s="69">
        <f>P391*G391</f>
        <v/>
      </c>
      <c r="Z391" s="69">
        <f>Q391*H391</f>
        <v/>
      </c>
      <c r="AA391" s="69">
        <f>R391*I391</f>
        <v/>
      </c>
      <c r="AB391" s="69">
        <f>M391</f>
        <v/>
      </c>
      <c r="AC391" s="69">
        <f>S391*G391</f>
        <v/>
      </c>
      <c r="AD391" s="69">
        <f>T391*H391</f>
        <v/>
      </c>
      <c r="AE391" s="69">
        <f>U391*I391</f>
        <v/>
      </c>
      <c r="AF391" s="69">
        <f>N391</f>
        <v/>
      </c>
      <c r="AG391" s="69">
        <f>V391*G391</f>
        <v/>
      </c>
      <c r="AH391" s="69">
        <f>W391*H391</f>
        <v/>
      </c>
      <c r="AI391" s="69">
        <f>X391*I391</f>
        <v/>
      </c>
      <c r="AJ391" s="69">
        <f>O391</f>
        <v/>
      </c>
      <c r="AK391" s="70" t="n">
        <v>-0.09037441760000001</v>
      </c>
      <c r="AL391" s="70" t="n">
        <v>0.0467690304</v>
      </c>
      <c r="AM391" s="70" t="n">
        <v>-0.470320255</v>
      </c>
      <c r="AN391" s="70" t="n">
        <v>-0.235160053</v>
      </c>
      <c r="AO391" s="70" t="n">
        <v>0</v>
      </c>
      <c r="AP391" s="70" t="n">
        <v>0.0732779428</v>
      </c>
      <c r="AQ391" s="70" t="n">
        <v>0.923632741</v>
      </c>
      <c r="AR391" s="70" t="n">
        <v>2.05681658</v>
      </c>
      <c r="AS391" s="70" t="n">
        <v>0.0627093688</v>
      </c>
      <c r="AT391" s="70" t="n">
        <v>0.06740179659999999</v>
      </c>
      <c r="AU391" s="70" t="n">
        <v>-0.677808106</v>
      </c>
      <c r="AV391" s="70" t="n">
        <v>-0.338904113</v>
      </c>
      <c r="AW391" s="71">
        <f>MAX(ABS(Y391-AK391),ABS(Z391-AL391),ABS(AA391-AM391),ABS(AB391-AN391),ABS(AC391-AO391),ABS(AD391-AP391),ABS(AE391-AQ391),ABS(AF391-AR391),ABS(AG391-AS391),ABS(AH391-AT391),ABS(AI391-AU391),ABS(AJ391-AV391))</f>
        <v/>
      </c>
    </row>
    <row r="392">
      <c r="A392" s="67" t="inlineStr">
        <is>
          <t>M387</t>
        </is>
      </c>
      <c r="B392" s="52" t="inlineStr">
        <is>
          <t>ENV-263</t>
        </is>
      </c>
      <c r="C392" s="52" t="inlineStr">
        <is>
          <t>Environment</t>
        </is>
      </c>
      <c r="D392" s="52" t="inlineStr">
        <is>
          <t>Canopy clump</t>
        </is>
      </c>
      <c r="E392" s="59" t="inlineStr">
        <is>
          <t>Sphere</t>
        </is>
      </c>
      <c r="F392" s="52" t="inlineStr">
        <is>
          <t>ENV-258</t>
        </is>
      </c>
      <c r="G392" s="68" t="n">
        <v>1.00027537</v>
      </c>
      <c r="H392" s="68" t="n">
        <v>0.850234091</v>
      </c>
      <c r="I392" s="68" t="n">
        <v>1.00027537</v>
      </c>
      <c r="J392" s="68" t="n">
        <v>0</v>
      </c>
      <c r="K392" s="68" t="n">
        <v>357.039581</v>
      </c>
      <c r="L392" s="68" t="n">
        <v>0</v>
      </c>
      <c r="M392" s="68" t="n">
        <v>0.374851555</v>
      </c>
      <c r="N392" s="68" t="n">
        <v>3.58526659</v>
      </c>
      <c r="O392" s="68" t="n">
        <v>0.015368145</v>
      </c>
      <c r="P392" s="69">
        <f>COS(RADIANS(K392))*COS(RADIANS(L392))+SIN(RADIANS(K392))*SIN(RADIANS(J392))*SIN(RADIANS(L392))</f>
        <v/>
      </c>
      <c r="Q392" s="69">
        <f>-COS(RADIANS(K392))*SIN(RADIANS(L392))+SIN(RADIANS(K392))*SIN(RADIANS(J392))*COS(RADIANS(L392))</f>
        <v/>
      </c>
      <c r="R392" s="69">
        <f>SIN(RADIANS(K392))*COS(RADIANS(J392))</f>
        <v/>
      </c>
      <c r="S392" s="69">
        <f>COS(RADIANS(J392))*SIN(RADIANS(L392))</f>
        <v/>
      </c>
      <c r="T392" s="69">
        <f>COS(RADIANS(J392))*COS(RADIANS(L392))</f>
        <v/>
      </c>
      <c r="U392" s="69">
        <f>-SIN(RADIANS(J392))</f>
        <v/>
      </c>
      <c r="V392" s="69">
        <f>-SIN(RADIANS(K392))*COS(RADIANS(L392))+COS(RADIANS(K392))*SIN(RADIANS(J392))*SIN(RADIANS(L392))</f>
        <v/>
      </c>
      <c r="W392" s="69">
        <f>SIN(RADIANS(K392))*SIN(RADIANS(L392))+COS(RADIANS(K392))*SIN(RADIANS(J392))*COS(RADIANS(L392))</f>
        <v/>
      </c>
      <c r="X392" s="69">
        <f>COS(RADIANS(K392))*COS(RADIANS(J392))</f>
        <v/>
      </c>
      <c r="Y392" s="69">
        <f>P392*G392</f>
        <v/>
      </c>
      <c r="Z392" s="69">
        <f>Q392*H392</f>
        <v/>
      </c>
      <c r="AA392" s="69">
        <f>R392*I392</f>
        <v/>
      </c>
      <c r="AB392" s="69">
        <f>M392</f>
        <v/>
      </c>
      <c r="AC392" s="69">
        <f>S392*G392</f>
        <v/>
      </c>
      <c r="AD392" s="69">
        <f>T392*H392</f>
        <v/>
      </c>
      <c r="AE392" s="69">
        <f>U392*I392</f>
        <v/>
      </c>
      <c r="AF392" s="69">
        <f>N392</f>
        <v/>
      </c>
      <c r="AG392" s="69">
        <f>V392*G392</f>
        <v/>
      </c>
      <c r="AH392" s="69">
        <f>W392*H392</f>
        <v/>
      </c>
      <c r="AI392" s="69">
        <f>X392*I392</f>
        <v/>
      </c>
      <c r="AJ392" s="69">
        <f>O392</f>
        <v/>
      </c>
      <c r="AK392" s="70" t="n">
        <v>0.998940468</v>
      </c>
      <c r="AL392" s="70" t="n">
        <v>0</v>
      </c>
      <c r="AM392" s="70" t="n">
        <v>-0.0516601838</v>
      </c>
      <c r="AN392" s="70" t="n">
        <v>0.374851555</v>
      </c>
      <c r="AO392" s="70" t="n">
        <v>0</v>
      </c>
      <c r="AP392" s="70" t="n">
        <v>0.850234091</v>
      </c>
      <c r="AQ392" s="70" t="n">
        <v>0</v>
      </c>
      <c r="AR392" s="70" t="n">
        <v>3.58526659</v>
      </c>
      <c r="AS392" s="70" t="n">
        <v>0.0516601838</v>
      </c>
      <c r="AT392" s="70" t="n">
        <v>0</v>
      </c>
      <c r="AU392" s="70" t="n">
        <v>0.998940468</v>
      </c>
      <c r="AV392" s="70" t="n">
        <v>0.015368145</v>
      </c>
      <c r="AW392" s="71">
        <f>MAX(ABS(Y392-AK392),ABS(Z392-AL392),ABS(AA392-AM392),ABS(AB392-AN392),ABS(AC392-AO392),ABS(AD392-AP392),ABS(AE392-AQ392),ABS(AF392-AR392),ABS(AG392-AS392),ABS(AH392-AT392),ABS(AI392-AU392),ABS(AJ392-AV392))</f>
        <v/>
      </c>
    </row>
    <row r="393">
      <c r="A393" s="67" t="inlineStr">
        <is>
          <t>M388</t>
        </is>
      </c>
      <c r="B393" s="52" t="inlineStr">
        <is>
          <t>ENV-264</t>
        </is>
      </c>
      <c r="C393" s="52" t="inlineStr">
        <is>
          <t>Environment</t>
        </is>
      </c>
      <c r="D393" s="52" t="inlineStr">
        <is>
          <t>Canopy clump</t>
        </is>
      </c>
      <c r="E393" s="59" t="inlineStr">
        <is>
          <t>Sphere</t>
        </is>
      </c>
      <c r="F393" s="52" t="inlineStr">
        <is>
          <t>ENV-258</t>
        </is>
      </c>
      <c r="G393" s="68" t="n">
        <v>1.59694636</v>
      </c>
      <c r="H393" s="68" t="n">
        <v>1.35740447</v>
      </c>
      <c r="I393" s="68" t="n">
        <v>1.59694636</v>
      </c>
      <c r="J393" s="68" t="n">
        <v>0</v>
      </c>
      <c r="K393" s="68" t="n">
        <v>170.391937</v>
      </c>
      <c r="L393" s="68" t="n">
        <v>0</v>
      </c>
      <c r="M393" s="68" t="n">
        <v>-0.392652273</v>
      </c>
      <c r="N393" s="68" t="n">
        <v>3.47380018</v>
      </c>
      <c r="O393" s="68" t="n">
        <v>0.488828421</v>
      </c>
      <c r="P393" s="69">
        <f>COS(RADIANS(K393))*COS(RADIANS(L393))+SIN(RADIANS(K393))*SIN(RADIANS(J393))*SIN(RADIANS(L393))</f>
        <v/>
      </c>
      <c r="Q393" s="69">
        <f>-COS(RADIANS(K393))*SIN(RADIANS(L393))+SIN(RADIANS(K393))*SIN(RADIANS(J393))*COS(RADIANS(L393))</f>
        <v/>
      </c>
      <c r="R393" s="69">
        <f>SIN(RADIANS(K393))*COS(RADIANS(J393))</f>
        <v/>
      </c>
      <c r="S393" s="69">
        <f>COS(RADIANS(J393))*SIN(RADIANS(L393))</f>
        <v/>
      </c>
      <c r="T393" s="69">
        <f>COS(RADIANS(J393))*COS(RADIANS(L393))</f>
        <v/>
      </c>
      <c r="U393" s="69">
        <f>-SIN(RADIANS(J393))</f>
        <v/>
      </c>
      <c r="V393" s="69">
        <f>-SIN(RADIANS(K393))*COS(RADIANS(L393))+COS(RADIANS(K393))*SIN(RADIANS(J393))*SIN(RADIANS(L393))</f>
        <v/>
      </c>
      <c r="W393" s="69">
        <f>SIN(RADIANS(K393))*SIN(RADIANS(L393))+COS(RADIANS(K393))*SIN(RADIANS(J393))*COS(RADIANS(L393))</f>
        <v/>
      </c>
      <c r="X393" s="69">
        <f>COS(RADIANS(K393))*COS(RADIANS(J393))</f>
        <v/>
      </c>
      <c r="Y393" s="69">
        <f>P393*G393</f>
        <v/>
      </c>
      <c r="Z393" s="69">
        <f>Q393*H393</f>
        <v/>
      </c>
      <c r="AA393" s="69">
        <f>R393*I393</f>
        <v/>
      </c>
      <c r="AB393" s="69">
        <f>M393</f>
        <v/>
      </c>
      <c r="AC393" s="69">
        <f>S393*G393</f>
        <v/>
      </c>
      <c r="AD393" s="69">
        <f>T393*H393</f>
        <v/>
      </c>
      <c r="AE393" s="69">
        <f>U393*I393</f>
        <v/>
      </c>
      <c r="AF393" s="69">
        <f>N393</f>
        <v/>
      </c>
      <c r="AG393" s="69">
        <f>V393*G393</f>
        <v/>
      </c>
      <c r="AH393" s="69">
        <f>W393*H393</f>
        <v/>
      </c>
      <c r="AI393" s="69">
        <f>X393*I393</f>
        <v/>
      </c>
      <c r="AJ393" s="69">
        <f>O393</f>
        <v/>
      </c>
      <c r="AK393" s="70" t="n">
        <v>-1.57454538</v>
      </c>
      <c r="AL393" s="70" t="n">
        <v>0</v>
      </c>
      <c r="AM393" s="70" t="n">
        <v>0.266542345</v>
      </c>
      <c r="AN393" s="70" t="n">
        <v>-0.392652273</v>
      </c>
      <c r="AO393" s="70" t="n">
        <v>0</v>
      </c>
      <c r="AP393" s="70" t="n">
        <v>1.35740447</v>
      </c>
      <c r="AQ393" s="70" t="n">
        <v>0</v>
      </c>
      <c r="AR393" s="70" t="n">
        <v>3.47380018</v>
      </c>
      <c r="AS393" s="70" t="n">
        <v>-0.266542345</v>
      </c>
      <c r="AT393" s="70" t="n">
        <v>0</v>
      </c>
      <c r="AU393" s="70" t="n">
        <v>-1.57454538</v>
      </c>
      <c r="AV393" s="70" t="n">
        <v>0.488828421</v>
      </c>
      <c r="AW393" s="71">
        <f>MAX(ABS(Y393-AK393),ABS(Z393-AL393),ABS(AA393-AM393),ABS(AB393-AN393),ABS(AC393-AO393),ABS(AD393-AP393),ABS(AE393-AQ393),ABS(AF393-AR393),ABS(AG393-AS393),ABS(AH393-AT393),ABS(AI393-AU393),ABS(AJ393-AV393))</f>
        <v/>
      </c>
    </row>
    <row r="394">
      <c r="A394" s="67" t="inlineStr">
        <is>
          <t>M389</t>
        </is>
      </c>
      <c r="B394" s="52" t="inlineStr">
        <is>
          <t>ENV-265</t>
        </is>
      </c>
      <c r="C394" s="52" t="inlineStr">
        <is>
          <t>Environment</t>
        </is>
      </c>
      <c r="D394" s="52" t="inlineStr">
        <is>
          <t>Canopy clump</t>
        </is>
      </c>
      <c r="E394" s="59" t="inlineStr">
        <is>
          <t>Sphere</t>
        </is>
      </c>
      <c r="F394" s="52" t="inlineStr">
        <is>
          <t>ENV-258</t>
        </is>
      </c>
      <c r="G394" s="68" t="n">
        <v>1.6320076</v>
      </c>
      <c r="H394" s="68" t="n">
        <v>1.38720655</v>
      </c>
      <c r="I394" s="68" t="n">
        <v>1.6320076</v>
      </c>
      <c r="J394" s="68" t="n">
        <v>0</v>
      </c>
      <c r="K394" s="68" t="n">
        <v>147.799408</v>
      </c>
      <c r="L394" s="68" t="n">
        <v>0</v>
      </c>
      <c r="M394" s="68" t="n">
        <v>-0.09042083469999999</v>
      </c>
      <c r="N394" s="68" t="n">
        <v>3.3623333</v>
      </c>
      <c r="O394" s="68" t="n">
        <v>-0.773630857</v>
      </c>
      <c r="P394" s="69">
        <f>COS(RADIANS(K394))*COS(RADIANS(L394))+SIN(RADIANS(K394))*SIN(RADIANS(J394))*SIN(RADIANS(L394))</f>
        <v/>
      </c>
      <c r="Q394" s="69">
        <f>-COS(RADIANS(K394))*SIN(RADIANS(L394))+SIN(RADIANS(K394))*SIN(RADIANS(J394))*COS(RADIANS(L394))</f>
        <v/>
      </c>
      <c r="R394" s="69">
        <f>SIN(RADIANS(K394))*COS(RADIANS(J394))</f>
        <v/>
      </c>
      <c r="S394" s="69">
        <f>COS(RADIANS(J394))*SIN(RADIANS(L394))</f>
        <v/>
      </c>
      <c r="T394" s="69">
        <f>COS(RADIANS(J394))*COS(RADIANS(L394))</f>
        <v/>
      </c>
      <c r="U394" s="69">
        <f>-SIN(RADIANS(J394))</f>
        <v/>
      </c>
      <c r="V394" s="69">
        <f>-SIN(RADIANS(K394))*COS(RADIANS(L394))+COS(RADIANS(K394))*SIN(RADIANS(J394))*SIN(RADIANS(L394))</f>
        <v/>
      </c>
      <c r="W394" s="69">
        <f>SIN(RADIANS(K394))*SIN(RADIANS(L394))+COS(RADIANS(K394))*SIN(RADIANS(J394))*COS(RADIANS(L394))</f>
        <v/>
      </c>
      <c r="X394" s="69">
        <f>COS(RADIANS(K394))*COS(RADIANS(J394))</f>
        <v/>
      </c>
      <c r="Y394" s="69">
        <f>P394*G394</f>
        <v/>
      </c>
      <c r="Z394" s="69">
        <f>Q394*H394</f>
        <v/>
      </c>
      <c r="AA394" s="69">
        <f>R394*I394</f>
        <v/>
      </c>
      <c r="AB394" s="69">
        <f>M394</f>
        <v/>
      </c>
      <c r="AC394" s="69">
        <f>S394*G394</f>
        <v/>
      </c>
      <c r="AD394" s="69">
        <f>T394*H394</f>
        <v/>
      </c>
      <c r="AE394" s="69">
        <f>U394*I394</f>
        <v/>
      </c>
      <c r="AF394" s="69">
        <f>N394</f>
        <v/>
      </c>
      <c r="AG394" s="69">
        <f>V394*G394</f>
        <v/>
      </c>
      <c r="AH394" s="69">
        <f>W394*H394</f>
        <v/>
      </c>
      <c r="AI394" s="69">
        <f>X394*I394</f>
        <v/>
      </c>
      <c r="AJ394" s="69">
        <f>O394</f>
        <v/>
      </c>
      <c r="AK394" s="70" t="n">
        <v>-1.3809849</v>
      </c>
      <c r="AL394" s="70" t="n">
        <v>0</v>
      </c>
      <c r="AM394" s="70" t="n">
        <v>0.86967212</v>
      </c>
      <c r="AN394" s="70" t="n">
        <v>-0.09042083469999999</v>
      </c>
      <c r="AO394" s="70" t="n">
        <v>0</v>
      </c>
      <c r="AP394" s="70" t="n">
        <v>1.38720655</v>
      </c>
      <c r="AQ394" s="70" t="n">
        <v>0</v>
      </c>
      <c r="AR394" s="70" t="n">
        <v>3.3623333</v>
      </c>
      <c r="AS394" s="70" t="n">
        <v>-0.86967212</v>
      </c>
      <c r="AT394" s="70" t="n">
        <v>0</v>
      </c>
      <c r="AU394" s="70" t="n">
        <v>-1.3809849</v>
      </c>
      <c r="AV394" s="70" t="n">
        <v>-0.773630857</v>
      </c>
      <c r="AW394" s="71">
        <f>MAX(ABS(Y394-AK394),ABS(Z394-AL394),ABS(AA394-AM394),ABS(AB394-AN394),ABS(AC394-AO394),ABS(AD394-AP394),ABS(AE394-AQ394),ABS(AF394-AR394),ABS(AG394-AS394),ABS(AH394-AT394),ABS(AI394-AU394),ABS(AJ394-AV394))</f>
        <v/>
      </c>
    </row>
    <row r="395">
      <c r="A395" s="67" t="inlineStr">
        <is>
          <t>M390</t>
        </is>
      </c>
      <c r="B395" s="52" t="inlineStr">
        <is>
          <t>ENV-266</t>
        </is>
      </c>
      <c r="C395" s="52" t="inlineStr">
        <is>
          <t>Environment</t>
        </is>
      </c>
      <c r="D395" s="52" t="inlineStr">
        <is>
          <t>Canopy clump</t>
        </is>
      </c>
      <c r="E395" s="59" t="inlineStr">
        <is>
          <t>Sphere</t>
        </is>
      </c>
      <c r="F395" s="52" t="inlineStr">
        <is>
          <t>ENV-258</t>
        </is>
      </c>
      <c r="G395" s="68" t="n">
        <v>1.51833248</v>
      </c>
      <c r="H395" s="68" t="n">
        <v>1.29058266</v>
      </c>
      <c r="I395" s="68" t="n">
        <v>1.51833248</v>
      </c>
      <c r="J395" s="68" t="n">
        <v>0</v>
      </c>
      <c r="K395" s="68" t="n">
        <v>225.633896</v>
      </c>
      <c r="L395" s="68" t="n">
        <v>0</v>
      </c>
      <c r="M395" s="68" t="n">
        <v>0.52887857</v>
      </c>
      <c r="N395" s="68" t="n">
        <v>3.25086665</v>
      </c>
      <c r="O395" s="68" t="n">
        <v>0.70830214</v>
      </c>
      <c r="P395" s="69">
        <f>COS(RADIANS(K395))*COS(RADIANS(L395))+SIN(RADIANS(K395))*SIN(RADIANS(J395))*SIN(RADIANS(L395))</f>
        <v/>
      </c>
      <c r="Q395" s="69">
        <f>-COS(RADIANS(K395))*SIN(RADIANS(L395))+SIN(RADIANS(K395))*SIN(RADIANS(J395))*COS(RADIANS(L395))</f>
        <v/>
      </c>
      <c r="R395" s="69">
        <f>SIN(RADIANS(K395))*COS(RADIANS(J395))</f>
        <v/>
      </c>
      <c r="S395" s="69">
        <f>COS(RADIANS(J395))*SIN(RADIANS(L395))</f>
        <v/>
      </c>
      <c r="T395" s="69">
        <f>COS(RADIANS(J395))*COS(RADIANS(L395))</f>
        <v/>
      </c>
      <c r="U395" s="69">
        <f>-SIN(RADIANS(J395))</f>
        <v/>
      </c>
      <c r="V395" s="69">
        <f>-SIN(RADIANS(K395))*COS(RADIANS(L395))+COS(RADIANS(K395))*SIN(RADIANS(J395))*SIN(RADIANS(L395))</f>
        <v/>
      </c>
      <c r="W395" s="69">
        <f>SIN(RADIANS(K395))*SIN(RADIANS(L395))+COS(RADIANS(K395))*SIN(RADIANS(J395))*COS(RADIANS(L395))</f>
        <v/>
      </c>
      <c r="X395" s="69">
        <f>COS(RADIANS(K395))*COS(RADIANS(J395))</f>
        <v/>
      </c>
      <c r="Y395" s="69">
        <f>P395*G395</f>
        <v/>
      </c>
      <c r="Z395" s="69">
        <f>Q395*H395</f>
        <v/>
      </c>
      <c r="AA395" s="69">
        <f>R395*I395</f>
        <v/>
      </c>
      <c r="AB395" s="69">
        <f>M395</f>
        <v/>
      </c>
      <c r="AC395" s="69">
        <f>S395*G395</f>
        <v/>
      </c>
      <c r="AD395" s="69">
        <f>T395*H395</f>
        <v/>
      </c>
      <c r="AE395" s="69">
        <f>U395*I395</f>
        <v/>
      </c>
      <c r="AF395" s="69">
        <f>N395</f>
        <v/>
      </c>
      <c r="AG395" s="69">
        <f>V395*G395</f>
        <v/>
      </c>
      <c r="AH395" s="69">
        <f>W395*H395</f>
        <v/>
      </c>
      <c r="AI395" s="69">
        <f>X395*I395</f>
        <v/>
      </c>
      <c r="AJ395" s="69">
        <f>O395</f>
        <v/>
      </c>
      <c r="AK395" s="70" t="n">
        <v>-1.06167972</v>
      </c>
      <c r="AL395" s="70" t="n">
        <v>0</v>
      </c>
      <c r="AM395" s="70" t="n">
        <v>-1.08543527</v>
      </c>
      <c r="AN395" s="70" t="n">
        <v>0.52887857</v>
      </c>
      <c r="AO395" s="70" t="n">
        <v>0</v>
      </c>
      <c r="AP395" s="70" t="n">
        <v>1.29058266</v>
      </c>
      <c r="AQ395" s="70" t="n">
        <v>0</v>
      </c>
      <c r="AR395" s="70" t="n">
        <v>3.25086665</v>
      </c>
      <c r="AS395" s="70" t="n">
        <v>1.08543527</v>
      </c>
      <c r="AT395" s="70" t="n">
        <v>0</v>
      </c>
      <c r="AU395" s="70" t="n">
        <v>-1.06167972</v>
      </c>
      <c r="AV395" s="70" t="n">
        <v>0.70830214</v>
      </c>
      <c r="AW395" s="71">
        <f>MAX(ABS(Y395-AK395),ABS(Z395-AL395),ABS(AA395-AM395),ABS(AB395-AN395),ABS(AC395-AO395),ABS(AD395-AP395),ABS(AE395-AQ395),ABS(AF395-AR395),ABS(AG395-AS395),ABS(AH395-AT395),ABS(AI395-AU395),ABS(AJ395-AV395))</f>
        <v/>
      </c>
    </row>
    <row r="396">
      <c r="A396" s="67" t="inlineStr">
        <is>
          <t>M391</t>
        </is>
      </c>
      <c r="B396" s="52" t="inlineStr">
        <is>
          <t>ENV-267</t>
        </is>
      </c>
      <c r="C396" s="52" t="inlineStr">
        <is>
          <t>Environment</t>
        </is>
      </c>
      <c r="D396" s="52" t="inlineStr">
        <is>
          <t>Canopy clump</t>
        </is>
      </c>
      <c r="E396" s="59" t="inlineStr">
        <is>
          <t>Sphere</t>
        </is>
      </c>
      <c r="F396" s="52" t="inlineStr">
        <is>
          <t>ENV-258</t>
        </is>
      </c>
      <c r="G396" s="68" t="n">
        <v>1.13730872</v>
      </c>
      <c r="H396" s="68" t="n">
        <v>0.966712415</v>
      </c>
      <c r="I396" s="68" t="n">
        <v>1.13730872</v>
      </c>
      <c r="J396" s="68" t="n">
        <v>0</v>
      </c>
      <c r="K396" s="68" t="n">
        <v>299.36795</v>
      </c>
      <c r="L396" s="68" t="n">
        <v>0</v>
      </c>
      <c r="M396" s="68" t="n">
        <v>-0.952125847</v>
      </c>
      <c r="N396" s="68" t="n">
        <v>3.13940001</v>
      </c>
      <c r="O396" s="68" t="n">
        <v>-0.103717111</v>
      </c>
      <c r="P396" s="69">
        <f>COS(RADIANS(K396))*COS(RADIANS(L396))+SIN(RADIANS(K396))*SIN(RADIANS(J396))*SIN(RADIANS(L396))</f>
        <v/>
      </c>
      <c r="Q396" s="69">
        <f>-COS(RADIANS(K396))*SIN(RADIANS(L396))+SIN(RADIANS(K396))*SIN(RADIANS(J396))*COS(RADIANS(L396))</f>
        <v/>
      </c>
      <c r="R396" s="69">
        <f>SIN(RADIANS(K396))*COS(RADIANS(J396))</f>
        <v/>
      </c>
      <c r="S396" s="69">
        <f>COS(RADIANS(J396))*SIN(RADIANS(L396))</f>
        <v/>
      </c>
      <c r="T396" s="69">
        <f>COS(RADIANS(J396))*COS(RADIANS(L396))</f>
        <v/>
      </c>
      <c r="U396" s="69">
        <f>-SIN(RADIANS(J396))</f>
        <v/>
      </c>
      <c r="V396" s="69">
        <f>-SIN(RADIANS(K396))*COS(RADIANS(L396))+COS(RADIANS(K396))*SIN(RADIANS(J396))*SIN(RADIANS(L396))</f>
        <v/>
      </c>
      <c r="W396" s="69">
        <f>SIN(RADIANS(K396))*SIN(RADIANS(L396))+COS(RADIANS(K396))*SIN(RADIANS(J396))*COS(RADIANS(L396))</f>
        <v/>
      </c>
      <c r="X396" s="69">
        <f>COS(RADIANS(K396))*COS(RADIANS(J396))</f>
        <v/>
      </c>
      <c r="Y396" s="69">
        <f>P396*G396</f>
        <v/>
      </c>
      <c r="Z396" s="69">
        <f>Q396*H396</f>
        <v/>
      </c>
      <c r="AA396" s="69">
        <f>R396*I396</f>
        <v/>
      </c>
      <c r="AB396" s="69">
        <f>M396</f>
        <v/>
      </c>
      <c r="AC396" s="69">
        <f>S396*G396</f>
        <v/>
      </c>
      <c r="AD396" s="69">
        <f>T396*H396</f>
        <v/>
      </c>
      <c r="AE396" s="69">
        <f>U396*I396</f>
        <v/>
      </c>
      <c r="AF396" s="69">
        <f>N396</f>
        <v/>
      </c>
      <c r="AG396" s="69">
        <f>V396*G396</f>
        <v/>
      </c>
      <c r="AH396" s="69">
        <f>W396*H396</f>
        <v/>
      </c>
      <c r="AI396" s="69">
        <f>X396*I396</f>
        <v/>
      </c>
      <c r="AJ396" s="69">
        <f>O396</f>
        <v/>
      </c>
      <c r="AK396" s="70" t="n">
        <v>0.557754874</v>
      </c>
      <c r="AL396" s="70" t="n">
        <v>0</v>
      </c>
      <c r="AM396" s="70" t="n">
        <v>-0.991151154</v>
      </c>
      <c r="AN396" s="70" t="n">
        <v>-0.952125847</v>
      </c>
      <c r="AO396" s="70" t="n">
        <v>0</v>
      </c>
      <c r="AP396" s="70" t="n">
        <v>0.966712415</v>
      </c>
      <c r="AQ396" s="70" t="n">
        <v>0</v>
      </c>
      <c r="AR396" s="70" t="n">
        <v>3.13940001</v>
      </c>
      <c r="AS396" s="70" t="n">
        <v>0.991151154</v>
      </c>
      <c r="AT396" s="70" t="n">
        <v>0</v>
      </c>
      <c r="AU396" s="70" t="n">
        <v>0.557754874</v>
      </c>
      <c r="AV396" s="70" t="n">
        <v>-0.103717111</v>
      </c>
      <c r="AW396" s="71">
        <f>MAX(ABS(Y396-AK396),ABS(Z396-AL396),ABS(AA396-AM396),ABS(AB396-AN396),ABS(AC396-AO396),ABS(AD396-AP396),ABS(AE396-AQ396),ABS(AF396-AR396),ABS(AG396-AS396),ABS(AH396-AT396),ABS(AI396-AU396),ABS(AJ396-AV396))</f>
        <v/>
      </c>
    </row>
    <row r="397">
      <c r="A397" s="67" t="inlineStr">
        <is>
          <t>M392</t>
        </is>
      </c>
      <c r="B397" s="52" t="inlineStr">
        <is>
          <t>ENV-268</t>
        </is>
      </c>
      <c r="C397" s="52" t="inlineStr">
        <is>
          <t>Environment</t>
        </is>
      </c>
      <c r="D397" s="52" t="inlineStr">
        <is>
          <t>Canopy clump</t>
        </is>
      </c>
      <c r="E397" s="59" t="inlineStr">
        <is>
          <t>Sphere</t>
        </is>
      </c>
      <c r="F397" s="52" t="inlineStr">
        <is>
          <t>ENV-258</t>
        </is>
      </c>
      <c r="G397" s="68" t="n">
        <v>1.31952107</v>
      </c>
      <c r="H397" s="68" t="n">
        <v>1.121593</v>
      </c>
      <c r="I397" s="68" t="n">
        <v>1.31952107</v>
      </c>
      <c r="J397" s="68" t="n">
        <v>0</v>
      </c>
      <c r="K397" s="68" t="n">
        <v>258.376587</v>
      </c>
      <c r="L397" s="68" t="n">
        <v>0</v>
      </c>
      <c r="M397" s="68" t="n">
        <v>0.69995153</v>
      </c>
      <c r="N397" s="68" t="n">
        <v>3.02793336</v>
      </c>
      <c r="O397" s="68" t="n">
        <v>-0.724180698</v>
      </c>
      <c r="P397" s="69">
        <f>COS(RADIANS(K397))*COS(RADIANS(L397))+SIN(RADIANS(K397))*SIN(RADIANS(J397))*SIN(RADIANS(L397))</f>
        <v/>
      </c>
      <c r="Q397" s="69">
        <f>-COS(RADIANS(K397))*SIN(RADIANS(L397))+SIN(RADIANS(K397))*SIN(RADIANS(J397))*COS(RADIANS(L397))</f>
        <v/>
      </c>
      <c r="R397" s="69">
        <f>SIN(RADIANS(K397))*COS(RADIANS(J397))</f>
        <v/>
      </c>
      <c r="S397" s="69">
        <f>COS(RADIANS(J397))*SIN(RADIANS(L397))</f>
        <v/>
      </c>
      <c r="T397" s="69">
        <f>COS(RADIANS(J397))*COS(RADIANS(L397))</f>
        <v/>
      </c>
      <c r="U397" s="69">
        <f>-SIN(RADIANS(J397))</f>
        <v/>
      </c>
      <c r="V397" s="69">
        <f>-SIN(RADIANS(K397))*COS(RADIANS(L397))+COS(RADIANS(K397))*SIN(RADIANS(J397))*SIN(RADIANS(L397))</f>
        <v/>
      </c>
      <c r="W397" s="69">
        <f>SIN(RADIANS(K397))*SIN(RADIANS(L397))+COS(RADIANS(K397))*SIN(RADIANS(J397))*COS(RADIANS(L397))</f>
        <v/>
      </c>
      <c r="X397" s="69">
        <f>COS(RADIANS(K397))*COS(RADIANS(J397))</f>
        <v/>
      </c>
      <c r="Y397" s="69">
        <f>P397*G397</f>
        <v/>
      </c>
      <c r="Z397" s="69">
        <f>Q397*H397</f>
        <v/>
      </c>
      <c r="AA397" s="69">
        <f>R397*I397</f>
        <v/>
      </c>
      <c r="AB397" s="69">
        <f>M397</f>
        <v/>
      </c>
      <c r="AC397" s="69">
        <f>S397*G397</f>
        <v/>
      </c>
      <c r="AD397" s="69">
        <f>T397*H397</f>
        <v/>
      </c>
      <c r="AE397" s="69">
        <f>U397*I397</f>
        <v/>
      </c>
      <c r="AF397" s="69">
        <f>N397</f>
        <v/>
      </c>
      <c r="AG397" s="69">
        <f>V397*G397</f>
        <v/>
      </c>
      <c r="AH397" s="69">
        <f>W397*H397</f>
        <v/>
      </c>
      <c r="AI397" s="69">
        <f>X397*I397</f>
        <v/>
      </c>
      <c r="AJ397" s="69">
        <f>O397</f>
        <v/>
      </c>
      <c r="AK397" s="70" t="n">
        <v>-0.265854955</v>
      </c>
      <c r="AL397" s="70" t="n">
        <v>0</v>
      </c>
      <c r="AM397" s="70" t="n">
        <v>-1.29246163</v>
      </c>
      <c r="AN397" s="70" t="n">
        <v>0.69995153</v>
      </c>
      <c r="AO397" s="70" t="n">
        <v>0</v>
      </c>
      <c r="AP397" s="70" t="n">
        <v>1.121593</v>
      </c>
      <c r="AQ397" s="70" t="n">
        <v>0</v>
      </c>
      <c r="AR397" s="70" t="n">
        <v>3.02793336</v>
      </c>
      <c r="AS397" s="70" t="n">
        <v>1.29246163</v>
      </c>
      <c r="AT397" s="70" t="n">
        <v>0</v>
      </c>
      <c r="AU397" s="70" t="n">
        <v>-0.265854955</v>
      </c>
      <c r="AV397" s="70" t="n">
        <v>-0.724180698</v>
      </c>
      <c r="AW397" s="71">
        <f>MAX(ABS(Y397-AK397),ABS(Z397-AL397),ABS(AA397-AM397),ABS(AB397-AN397),ABS(AC397-AO397),ABS(AD397-AP397),ABS(AE397-AQ397),ABS(AF397-AR397),ABS(AG397-AS397),ABS(AH397-AT397),ABS(AI397-AU397),ABS(AJ397-AV397))</f>
        <v/>
      </c>
    </row>
    <row r="398">
      <c r="A398" s="67" t="inlineStr">
        <is>
          <t>M393</t>
        </is>
      </c>
      <c r="B398" s="52" t="inlineStr">
        <is>
          <t>ENV-269</t>
        </is>
      </c>
      <c r="C398" s="52" t="inlineStr">
        <is>
          <t>Environment</t>
        </is>
      </c>
      <c r="D398" s="52" t="inlineStr">
        <is>
          <t>Canopy clump</t>
        </is>
      </c>
      <c r="E398" s="59" t="inlineStr">
        <is>
          <t>Sphere</t>
        </is>
      </c>
      <c r="F398" s="52" t="inlineStr">
        <is>
          <t>ENV-258</t>
        </is>
      </c>
      <c r="G398" s="68" t="n">
        <v>1.53303373</v>
      </c>
      <c r="H398" s="68" t="n">
        <v>1.30307865</v>
      </c>
      <c r="I398" s="68" t="n">
        <v>1.53303373</v>
      </c>
      <c r="J398" s="68" t="n">
        <v>0</v>
      </c>
      <c r="K398" s="68" t="n">
        <v>176.252075</v>
      </c>
      <c r="L398" s="68" t="n">
        <v>0</v>
      </c>
      <c r="M398" s="68" t="n">
        <v>0.0009076510909999999</v>
      </c>
      <c r="N398" s="68" t="n">
        <v>2.91646671</v>
      </c>
      <c r="O398" s="68" t="n">
        <v>1.03566897</v>
      </c>
      <c r="P398" s="69">
        <f>COS(RADIANS(K398))*COS(RADIANS(L398))+SIN(RADIANS(K398))*SIN(RADIANS(J398))*SIN(RADIANS(L398))</f>
        <v/>
      </c>
      <c r="Q398" s="69">
        <f>-COS(RADIANS(K398))*SIN(RADIANS(L398))+SIN(RADIANS(K398))*SIN(RADIANS(J398))*COS(RADIANS(L398))</f>
        <v/>
      </c>
      <c r="R398" s="69">
        <f>SIN(RADIANS(K398))*COS(RADIANS(J398))</f>
        <v/>
      </c>
      <c r="S398" s="69">
        <f>COS(RADIANS(J398))*SIN(RADIANS(L398))</f>
        <v/>
      </c>
      <c r="T398" s="69">
        <f>COS(RADIANS(J398))*COS(RADIANS(L398))</f>
        <v/>
      </c>
      <c r="U398" s="69">
        <f>-SIN(RADIANS(J398))</f>
        <v/>
      </c>
      <c r="V398" s="69">
        <f>-SIN(RADIANS(K398))*COS(RADIANS(L398))+COS(RADIANS(K398))*SIN(RADIANS(J398))*SIN(RADIANS(L398))</f>
        <v/>
      </c>
      <c r="W398" s="69">
        <f>SIN(RADIANS(K398))*SIN(RADIANS(L398))+COS(RADIANS(K398))*SIN(RADIANS(J398))*COS(RADIANS(L398))</f>
        <v/>
      </c>
      <c r="X398" s="69">
        <f>COS(RADIANS(K398))*COS(RADIANS(J398))</f>
        <v/>
      </c>
      <c r="Y398" s="69">
        <f>P398*G398</f>
        <v/>
      </c>
      <c r="Z398" s="69">
        <f>Q398*H398</f>
        <v/>
      </c>
      <c r="AA398" s="69">
        <f>R398*I398</f>
        <v/>
      </c>
      <c r="AB398" s="69">
        <f>M398</f>
        <v/>
      </c>
      <c r="AC398" s="69">
        <f>S398*G398</f>
        <v/>
      </c>
      <c r="AD398" s="69">
        <f>T398*H398</f>
        <v/>
      </c>
      <c r="AE398" s="69">
        <f>U398*I398</f>
        <v/>
      </c>
      <c r="AF398" s="69">
        <f>N398</f>
        <v/>
      </c>
      <c r="AG398" s="69">
        <f>V398*G398</f>
        <v/>
      </c>
      <c r="AH398" s="69">
        <f>W398*H398</f>
        <v/>
      </c>
      <c r="AI398" s="69">
        <f>X398*I398</f>
        <v/>
      </c>
      <c r="AJ398" s="69">
        <f>O398</f>
        <v/>
      </c>
      <c r="AK398" s="70" t="n">
        <v>-1.529755</v>
      </c>
      <c r="AL398" s="70" t="n">
        <v>0</v>
      </c>
      <c r="AM398" s="70" t="n">
        <v>0.100209787</v>
      </c>
      <c r="AN398" s="70" t="n">
        <v>0.0009076510909999999</v>
      </c>
      <c r="AO398" s="70" t="n">
        <v>0</v>
      </c>
      <c r="AP398" s="70" t="n">
        <v>1.30307865</v>
      </c>
      <c r="AQ398" s="70" t="n">
        <v>0</v>
      </c>
      <c r="AR398" s="70" t="n">
        <v>2.91646671</v>
      </c>
      <c r="AS398" s="70" t="n">
        <v>-0.100209787</v>
      </c>
      <c r="AT398" s="70" t="n">
        <v>0</v>
      </c>
      <c r="AU398" s="70" t="n">
        <v>-1.529755</v>
      </c>
      <c r="AV398" s="70" t="n">
        <v>1.03566897</v>
      </c>
      <c r="AW398" s="71">
        <f>MAX(ABS(Y398-AK398),ABS(Z398-AL398),ABS(AA398-AM398),ABS(AB398-AN398),ABS(AC398-AO398),ABS(AD398-AP398),ABS(AE398-AQ398),ABS(AF398-AR398),ABS(AG398-AS398),ABS(AH398-AT398),ABS(AI398-AU398),ABS(AJ398-AV398))</f>
        <v/>
      </c>
    </row>
    <row r="399">
      <c r="A399" s="67" t="inlineStr">
        <is>
          <t>M394</t>
        </is>
      </c>
      <c r="B399" s="52" t="inlineStr">
        <is>
          <t>ENV-270</t>
        </is>
      </c>
      <c r="C399" s="52" t="inlineStr">
        <is>
          <t>Environment</t>
        </is>
      </c>
      <c r="D399" s="52" t="inlineStr">
        <is>
          <t>Canopy clump</t>
        </is>
      </c>
      <c r="E399" s="59" t="inlineStr">
        <is>
          <t>Sphere</t>
        </is>
      </c>
      <c r="F399" s="52" t="inlineStr">
        <is>
          <t>ENV-258</t>
        </is>
      </c>
      <c r="G399" s="68" t="n">
        <v>1.45339274</v>
      </c>
      <c r="H399" s="68" t="n">
        <v>1.23538387</v>
      </c>
      <c r="I399" s="68" t="n">
        <v>1.45339274</v>
      </c>
      <c r="J399" s="68" t="n">
        <v>0</v>
      </c>
      <c r="K399" s="68" t="n">
        <v>6.28132582</v>
      </c>
      <c r="L399" s="68" t="n">
        <v>0</v>
      </c>
      <c r="M399" s="68" t="n">
        <v>-0.443648368</v>
      </c>
      <c r="N399" s="68" t="n">
        <v>2.80500007</v>
      </c>
      <c r="O399" s="68" t="n">
        <v>-0.946150661</v>
      </c>
      <c r="P399" s="69">
        <f>COS(RADIANS(K399))*COS(RADIANS(L399))+SIN(RADIANS(K399))*SIN(RADIANS(J399))*SIN(RADIANS(L399))</f>
        <v/>
      </c>
      <c r="Q399" s="69">
        <f>-COS(RADIANS(K399))*SIN(RADIANS(L399))+SIN(RADIANS(K399))*SIN(RADIANS(J399))*COS(RADIANS(L399))</f>
        <v/>
      </c>
      <c r="R399" s="69">
        <f>SIN(RADIANS(K399))*COS(RADIANS(J399))</f>
        <v/>
      </c>
      <c r="S399" s="69">
        <f>COS(RADIANS(J399))*SIN(RADIANS(L399))</f>
        <v/>
      </c>
      <c r="T399" s="69">
        <f>COS(RADIANS(J399))*COS(RADIANS(L399))</f>
        <v/>
      </c>
      <c r="U399" s="69">
        <f>-SIN(RADIANS(J399))</f>
        <v/>
      </c>
      <c r="V399" s="69">
        <f>-SIN(RADIANS(K399))*COS(RADIANS(L399))+COS(RADIANS(K399))*SIN(RADIANS(J399))*SIN(RADIANS(L399))</f>
        <v/>
      </c>
      <c r="W399" s="69">
        <f>SIN(RADIANS(K399))*SIN(RADIANS(L399))+COS(RADIANS(K399))*SIN(RADIANS(J399))*COS(RADIANS(L399))</f>
        <v/>
      </c>
      <c r="X399" s="69">
        <f>COS(RADIANS(K399))*COS(RADIANS(J399))</f>
        <v/>
      </c>
      <c r="Y399" s="69">
        <f>P399*G399</f>
        <v/>
      </c>
      <c r="Z399" s="69">
        <f>Q399*H399</f>
        <v/>
      </c>
      <c r="AA399" s="69">
        <f>R399*I399</f>
        <v/>
      </c>
      <c r="AB399" s="69">
        <f>M399</f>
        <v/>
      </c>
      <c r="AC399" s="69">
        <f>S399*G399</f>
        <v/>
      </c>
      <c r="AD399" s="69">
        <f>T399*H399</f>
        <v/>
      </c>
      <c r="AE399" s="69">
        <f>U399*I399</f>
        <v/>
      </c>
      <c r="AF399" s="69">
        <f>N399</f>
        <v/>
      </c>
      <c r="AG399" s="69">
        <f>V399*G399</f>
        <v/>
      </c>
      <c r="AH399" s="69">
        <f>W399*H399</f>
        <v/>
      </c>
      <c r="AI399" s="69">
        <f>X399*I399</f>
        <v/>
      </c>
      <c r="AJ399" s="69">
        <f>O399</f>
        <v/>
      </c>
      <c r="AK399" s="70" t="n">
        <v>1.44466758</v>
      </c>
      <c r="AL399" s="70" t="n">
        <v>0</v>
      </c>
      <c r="AM399" s="70" t="n">
        <v>0.159016207</v>
      </c>
      <c r="AN399" s="70" t="n">
        <v>-0.443648368</v>
      </c>
      <c r="AO399" s="70" t="n">
        <v>0</v>
      </c>
      <c r="AP399" s="70" t="n">
        <v>1.23538387</v>
      </c>
      <c r="AQ399" s="70" t="n">
        <v>0</v>
      </c>
      <c r="AR399" s="70" t="n">
        <v>2.80500007</v>
      </c>
      <c r="AS399" s="70" t="n">
        <v>-0.159016207</v>
      </c>
      <c r="AT399" s="70" t="n">
        <v>0</v>
      </c>
      <c r="AU399" s="70" t="n">
        <v>1.44466758</v>
      </c>
      <c r="AV399" s="70" t="n">
        <v>-0.946150661</v>
      </c>
      <c r="AW399" s="71">
        <f>MAX(ABS(Y399-AK399),ABS(Z399-AL399),ABS(AA399-AM399),ABS(AB399-AN399),ABS(AC399-AO399),ABS(AD399-AP399),ABS(AE399-AQ399),ABS(AF399-AR399),ABS(AG399-AS399),ABS(AH399-AT399),ABS(AI399-AU399),ABS(AJ399-AV399))</f>
        <v/>
      </c>
    </row>
    <row r="400">
      <c r="A400" s="67" t="inlineStr">
        <is>
          <t>M395</t>
        </is>
      </c>
      <c r="B400" s="52" t="inlineStr">
        <is>
          <t>ENV-271</t>
        </is>
      </c>
      <c r="C400" s="52" t="inlineStr">
        <is>
          <t>Environment</t>
        </is>
      </c>
      <c r="D400" s="52" t="inlineStr">
        <is>
          <t>Canopy clump</t>
        </is>
      </c>
      <c r="E400" s="59" t="inlineStr">
        <is>
          <t>Sphere</t>
        </is>
      </c>
      <c r="F400" s="52" t="inlineStr">
        <is>
          <t>ENV-258</t>
        </is>
      </c>
      <c r="G400" s="68" t="n">
        <v>1.01952899</v>
      </c>
      <c r="H400" s="68" t="n">
        <v>0.866599679</v>
      </c>
      <c r="I400" s="68" t="n">
        <v>1.01952899</v>
      </c>
      <c r="J400" s="68" t="n">
        <v>0</v>
      </c>
      <c r="K400" s="68" t="n">
        <v>195.199631</v>
      </c>
      <c r="L400" s="68" t="n">
        <v>0</v>
      </c>
      <c r="M400" s="68" t="n">
        <v>1.02707934</v>
      </c>
      <c r="N400" s="68" t="n">
        <v>2.69353342</v>
      </c>
      <c r="O400" s="68" t="n">
        <v>0.13311334</v>
      </c>
      <c r="P400" s="69">
        <f>COS(RADIANS(K400))*COS(RADIANS(L400))+SIN(RADIANS(K400))*SIN(RADIANS(J400))*SIN(RADIANS(L400))</f>
        <v/>
      </c>
      <c r="Q400" s="69">
        <f>-COS(RADIANS(K400))*SIN(RADIANS(L400))+SIN(RADIANS(K400))*SIN(RADIANS(J400))*COS(RADIANS(L400))</f>
        <v/>
      </c>
      <c r="R400" s="69">
        <f>SIN(RADIANS(K400))*COS(RADIANS(J400))</f>
        <v/>
      </c>
      <c r="S400" s="69">
        <f>COS(RADIANS(J400))*SIN(RADIANS(L400))</f>
        <v/>
      </c>
      <c r="T400" s="69">
        <f>COS(RADIANS(J400))*COS(RADIANS(L400))</f>
        <v/>
      </c>
      <c r="U400" s="69">
        <f>-SIN(RADIANS(J400))</f>
        <v/>
      </c>
      <c r="V400" s="69">
        <f>-SIN(RADIANS(K400))*COS(RADIANS(L400))+COS(RADIANS(K400))*SIN(RADIANS(J400))*SIN(RADIANS(L400))</f>
        <v/>
      </c>
      <c r="W400" s="69">
        <f>SIN(RADIANS(K400))*SIN(RADIANS(L400))+COS(RADIANS(K400))*SIN(RADIANS(J400))*COS(RADIANS(L400))</f>
        <v/>
      </c>
      <c r="X400" s="69">
        <f>COS(RADIANS(K400))*COS(RADIANS(J400))</f>
        <v/>
      </c>
      <c r="Y400" s="69">
        <f>P400*G400</f>
        <v/>
      </c>
      <c r="Z400" s="69">
        <f>Q400*H400</f>
        <v/>
      </c>
      <c r="AA400" s="69">
        <f>R400*I400</f>
        <v/>
      </c>
      <c r="AB400" s="69">
        <f>M400</f>
        <v/>
      </c>
      <c r="AC400" s="69">
        <f>S400*G400</f>
        <v/>
      </c>
      <c r="AD400" s="69">
        <f>T400*H400</f>
        <v/>
      </c>
      <c r="AE400" s="69">
        <f>U400*I400</f>
        <v/>
      </c>
      <c r="AF400" s="69">
        <f>N400</f>
        <v/>
      </c>
      <c r="AG400" s="69">
        <f>V400*G400</f>
        <v/>
      </c>
      <c r="AH400" s="69">
        <f>W400*H400</f>
        <v/>
      </c>
      <c r="AI400" s="69">
        <f>X400*I400</f>
        <v/>
      </c>
      <c r="AJ400" s="69">
        <f>O400</f>
        <v/>
      </c>
      <c r="AK400" s="70" t="n">
        <v>-0.98386395</v>
      </c>
      <c r="AL400" s="70" t="n">
        <v>0</v>
      </c>
      <c r="AM400" s="70" t="n">
        <v>-0.267303199</v>
      </c>
      <c r="AN400" s="70" t="n">
        <v>1.02707934</v>
      </c>
      <c r="AO400" s="70" t="n">
        <v>0</v>
      </c>
      <c r="AP400" s="70" t="n">
        <v>0.866599679</v>
      </c>
      <c r="AQ400" s="70" t="n">
        <v>0</v>
      </c>
      <c r="AR400" s="70" t="n">
        <v>2.69353342</v>
      </c>
      <c r="AS400" s="70" t="n">
        <v>0.267303199</v>
      </c>
      <c r="AT400" s="70" t="n">
        <v>0</v>
      </c>
      <c r="AU400" s="70" t="n">
        <v>-0.98386395</v>
      </c>
      <c r="AV400" s="70" t="n">
        <v>0.13311334</v>
      </c>
      <c r="AW400" s="71">
        <f>MAX(ABS(Y400-AK400),ABS(Z400-AL400),ABS(AA400-AM400),ABS(AB400-AN400),ABS(AC400-AO400),ABS(AD400-AP400),ABS(AE400-AQ400),ABS(AF400-AR400),ABS(AG400-AS400),ABS(AH400-AT400),ABS(AI400-AU400),ABS(AJ400-AV400))</f>
        <v/>
      </c>
    </row>
    <row r="401">
      <c r="A401" s="67" t="inlineStr">
        <is>
          <t>M396</t>
        </is>
      </c>
      <c r="B401" s="52" t="inlineStr">
        <is>
          <t>ENV-272</t>
        </is>
      </c>
      <c r="C401" s="52" t="inlineStr">
        <is>
          <t>Environment</t>
        </is>
      </c>
      <c r="D401" s="52" t="inlineStr">
        <is>
          <t>Canopy clump</t>
        </is>
      </c>
      <c r="E401" s="59" t="inlineStr">
        <is>
          <t>Sphere</t>
        </is>
      </c>
      <c r="F401" s="52" t="inlineStr">
        <is>
          <t>ENV-258</t>
        </is>
      </c>
      <c r="G401" s="68" t="n">
        <v>1.5760088</v>
      </c>
      <c r="H401" s="68" t="n">
        <v>1.33960748</v>
      </c>
      <c r="I401" s="68" t="n">
        <v>1.5760088</v>
      </c>
      <c r="J401" s="68" t="n">
        <v>0</v>
      </c>
      <c r="K401" s="68" t="n">
        <v>243.687408</v>
      </c>
      <c r="L401" s="68" t="n">
        <v>0</v>
      </c>
      <c r="M401" s="68" t="n">
        <v>-0.788430929</v>
      </c>
      <c r="N401" s="68" t="n">
        <v>2.58206654</v>
      </c>
      <c r="O401" s="68" t="n">
        <v>0.6266947980000001</v>
      </c>
      <c r="P401" s="69">
        <f>COS(RADIANS(K401))*COS(RADIANS(L401))+SIN(RADIANS(K401))*SIN(RADIANS(J401))*SIN(RADIANS(L401))</f>
        <v/>
      </c>
      <c r="Q401" s="69">
        <f>-COS(RADIANS(K401))*SIN(RADIANS(L401))+SIN(RADIANS(K401))*SIN(RADIANS(J401))*COS(RADIANS(L401))</f>
        <v/>
      </c>
      <c r="R401" s="69">
        <f>SIN(RADIANS(K401))*COS(RADIANS(J401))</f>
        <v/>
      </c>
      <c r="S401" s="69">
        <f>COS(RADIANS(J401))*SIN(RADIANS(L401))</f>
        <v/>
      </c>
      <c r="T401" s="69">
        <f>COS(RADIANS(J401))*COS(RADIANS(L401))</f>
        <v/>
      </c>
      <c r="U401" s="69">
        <f>-SIN(RADIANS(J401))</f>
        <v/>
      </c>
      <c r="V401" s="69">
        <f>-SIN(RADIANS(K401))*COS(RADIANS(L401))+COS(RADIANS(K401))*SIN(RADIANS(J401))*SIN(RADIANS(L401))</f>
        <v/>
      </c>
      <c r="W401" s="69">
        <f>SIN(RADIANS(K401))*SIN(RADIANS(L401))+COS(RADIANS(K401))*SIN(RADIANS(J401))*COS(RADIANS(L401))</f>
        <v/>
      </c>
      <c r="X401" s="69">
        <f>COS(RADIANS(K401))*COS(RADIANS(J401))</f>
        <v/>
      </c>
      <c r="Y401" s="69">
        <f>P401*G401</f>
        <v/>
      </c>
      <c r="Z401" s="69">
        <f>Q401*H401</f>
        <v/>
      </c>
      <c r="AA401" s="69">
        <f>R401*I401</f>
        <v/>
      </c>
      <c r="AB401" s="69">
        <f>M401</f>
        <v/>
      </c>
      <c r="AC401" s="69">
        <f>S401*G401</f>
        <v/>
      </c>
      <c r="AD401" s="69">
        <f>T401*H401</f>
        <v/>
      </c>
      <c r="AE401" s="69">
        <f>U401*I401</f>
        <v/>
      </c>
      <c r="AF401" s="69">
        <f>N401</f>
        <v/>
      </c>
      <c r="AG401" s="69">
        <f>V401*G401</f>
        <v/>
      </c>
      <c r="AH401" s="69">
        <f>W401*H401</f>
        <v/>
      </c>
      <c r="AI401" s="69">
        <f>X401*I401</f>
        <v/>
      </c>
      <c r="AJ401" s="69">
        <f>O401</f>
        <v/>
      </c>
      <c r="AK401" s="70" t="n">
        <v>-0.69859457</v>
      </c>
      <c r="AL401" s="70" t="n">
        <v>0</v>
      </c>
      <c r="AM401" s="70" t="n">
        <v>-1.41271698</v>
      </c>
      <c r="AN401" s="70" t="n">
        <v>-0.788430929</v>
      </c>
      <c r="AO401" s="70" t="n">
        <v>0</v>
      </c>
      <c r="AP401" s="70" t="n">
        <v>1.33960748</v>
      </c>
      <c r="AQ401" s="70" t="n">
        <v>0</v>
      </c>
      <c r="AR401" s="70" t="n">
        <v>2.58206654</v>
      </c>
      <c r="AS401" s="70" t="n">
        <v>1.41271698</v>
      </c>
      <c r="AT401" s="70" t="n">
        <v>0</v>
      </c>
      <c r="AU401" s="70" t="n">
        <v>-0.69859457</v>
      </c>
      <c r="AV401" s="70" t="n">
        <v>0.6266947980000001</v>
      </c>
      <c r="AW401" s="71">
        <f>MAX(ABS(Y401-AK401),ABS(Z401-AL401),ABS(AA401-AM401),ABS(AB401-AN401),ABS(AC401-AO401),ABS(AD401-AP401),ABS(AE401-AQ401),ABS(AF401-AR401),ABS(AG401-AS401),ABS(AH401-AT401),ABS(AI401-AU401),ABS(AJ401-AV401))</f>
        <v/>
      </c>
    </row>
    <row r="402">
      <c r="A402" s="67" t="inlineStr">
        <is>
          <t>M397</t>
        </is>
      </c>
      <c r="B402" s="52" t="inlineStr">
        <is>
          <t>ENV-273</t>
        </is>
      </c>
      <c r="C402" s="52" t="inlineStr">
        <is>
          <t>Environment</t>
        </is>
      </c>
      <c r="D402" s="52" t="inlineStr">
        <is>
          <t>Canopy clump</t>
        </is>
      </c>
      <c r="E402" s="59" t="inlineStr">
        <is>
          <t>Sphere</t>
        </is>
      </c>
      <c r="F402" s="52" t="inlineStr">
        <is>
          <t>ENV-258</t>
        </is>
      </c>
      <c r="G402" s="68" t="n">
        <v>1.63167405</v>
      </c>
      <c r="H402" s="68" t="n">
        <v>1.38692296</v>
      </c>
      <c r="I402" s="68" t="n">
        <v>1.63167405</v>
      </c>
      <c r="J402" s="68" t="n">
        <v>0</v>
      </c>
      <c r="K402" s="68" t="n">
        <v>81.5258255</v>
      </c>
      <c r="L402" s="68" t="n">
        <v>0</v>
      </c>
      <c r="M402" s="68" t="n">
        <v>0.144815743</v>
      </c>
      <c r="N402" s="68" t="n">
        <v>2.47060013</v>
      </c>
      <c r="O402" s="68" t="n">
        <v>-0.946746767</v>
      </c>
      <c r="P402" s="69">
        <f>COS(RADIANS(K402))*COS(RADIANS(L402))+SIN(RADIANS(K402))*SIN(RADIANS(J402))*SIN(RADIANS(L402))</f>
        <v/>
      </c>
      <c r="Q402" s="69">
        <f>-COS(RADIANS(K402))*SIN(RADIANS(L402))+SIN(RADIANS(K402))*SIN(RADIANS(J402))*COS(RADIANS(L402))</f>
        <v/>
      </c>
      <c r="R402" s="69">
        <f>SIN(RADIANS(K402))*COS(RADIANS(J402))</f>
        <v/>
      </c>
      <c r="S402" s="69">
        <f>COS(RADIANS(J402))*SIN(RADIANS(L402))</f>
        <v/>
      </c>
      <c r="T402" s="69">
        <f>COS(RADIANS(J402))*COS(RADIANS(L402))</f>
        <v/>
      </c>
      <c r="U402" s="69">
        <f>-SIN(RADIANS(J402))</f>
        <v/>
      </c>
      <c r="V402" s="69">
        <f>-SIN(RADIANS(K402))*COS(RADIANS(L402))+COS(RADIANS(K402))*SIN(RADIANS(J402))*SIN(RADIANS(L402))</f>
        <v/>
      </c>
      <c r="W402" s="69">
        <f>SIN(RADIANS(K402))*SIN(RADIANS(L402))+COS(RADIANS(K402))*SIN(RADIANS(J402))*COS(RADIANS(L402))</f>
        <v/>
      </c>
      <c r="X402" s="69">
        <f>COS(RADIANS(K402))*COS(RADIANS(J402))</f>
        <v/>
      </c>
      <c r="Y402" s="69">
        <f>P402*G402</f>
        <v/>
      </c>
      <c r="Z402" s="69">
        <f>Q402*H402</f>
        <v/>
      </c>
      <c r="AA402" s="69">
        <f>R402*I402</f>
        <v/>
      </c>
      <c r="AB402" s="69">
        <f>M402</f>
        <v/>
      </c>
      <c r="AC402" s="69">
        <f>S402*G402</f>
        <v/>
      </c>
      <c r="AD402" s="69">
        <f>T402*H402</f>
        <v/>
      </c>
      <c r="AE402" s="69">
        <f>U402*I402</f>
        <v/>
      </c>
      <c r="AF402" s="69">
        <f>N402</f>
        <v/>
      </c>
      <c r="AG402" s="69">
        <f>V402*G402</f>
        <v/>
      </c>
      <c r="AH402" s="69">
        <f>W402*H402</f>
        <v/>
      </c>
      <c r="AI402" s="69">
        <f>X402*I402</f>
        <v/>
      </c>
      <c r="AJ402" s="69">
        <f>O402</f>
        <v/>
      </c>
      <c r="AK402" s="70" t="n">
        <v>0.240449324</v>
      </c>
      <c r="AL402" s="70" t="n">
        <v>0</v>
      </c>
      <c r="AM402" s="70" t="n">
        <v>1.61386013</v>
      </c>
      <c r="AN402" s="70" t="n">
        <v>0.144815743</v>
      </c>
      <c r="AO402" s="70" t="n">
        <v>0</v>
      </c>
      <c r="AP402" s="70" t="n">
        <v>1.38692296</v>
      </c>
      <c r="AQ402" s="70" t="n">
        <v>0</v>
      </c>
      <c r="AR402" s="70" t="n">
        <v>2.47060013</v>
      </c>
      <c r="AS402" s="70" t="n">
        <v>-1.61386013</v>
      </c>
      <c r="AT402" s="70" t="n">
        <v>0</v>
      </c>
      <c r="AU402" s="70" t="n">
        <v>0.240449324</v>
      </c>
      <c r="AV402" s="70" t="n">
        <v>-0.946746767</v>
      </c>
      <c r="AW402" s="71">
        <f>MAX(ABS(Y402-AK402),ABS(Z402-AL402),ABS(AA402-AM402),ABS(AB402-AN402),ABS(AC402-AO402),ABS(AD402-AP402),ABS(AE402-AQ402),ABS(AF402-AR402),ABS(AG402-AS402),ABS(AH402-AT402),ABS(AI402-AU402),ABS(AJ402-AV402))</f>
        <v/>
      </c>
    </row>
    <row r="403">
      <c r="A403" s="67" t="inlineStr">
        <is>
          <t>M398</t>
        </is>
      </c>
      <c r="B403" s="52" t="inlineStr">
        <is>
          <t>ENV-274</t>
        </is>
      </c>
      <c r="C403" s="52" t="inlineStr">
        <is>
          <t>Environment</t>
        </is>
      </c>
      <c r="D403" s="52" t="inlineStr">
        <is>
          <t>Canopy clump</t>
        </is>
      </c>
      <c r="E403" s="59" t="inlineStr">
        <is>
          <t>Sphere</t>
        </is>
      </c>
      <c r="F403" s="52" t="inlineStr">
        <is>
          <t>ENV-258</t>
        </is>
      </c>
      <c r="G403" s="68" t="n">
        <v>1.48932779</v>
      </c>
      <c r="H403" s="68" t="n">
        <v>1.26592863</v>
      </c>
      <c r="I403" s="68" t="n">
        <v>1.48932779</v>
      </c>
      <c r="J403" s="68" t="n">
        <v>0</v>
      </c>
      <c r="K403" s="68" t="n">
        <v>164.335617</v>
      </c>
      <c r="L403" s="68" t="n">
        <v>0</v>
      </c>
      <c r="M403" s="68" t="n">
        <v>0.194902241</v>
      </c>
      <c r="N403" s="68" t="n">
        <v>2.35913348</v>
      </c>
      <c r="O403" s="68" t="n">
        <v>0.862216711</v>
      </c>
      <c r="P403" s="69">
        <f>COS(RADIANS(K403))*COS(RADIANS(L403))+SIN(RADIANS(K403))*SIN(RADIANS(J403))*SIN(RADIANS(L403))</f>
        <v/>
      </c>
      <c r="Q403" s="69">
        <f>-COS(RADIANS(K403))*SIN(RADIANS(L403))+SIN(RADIANS(K403))*SIN(RADIANS(J403))*COS(RADIANS(L403))</f>
        <v/>
      </c>
      <c r="R403" s="69">
        <f>SIN(RADIANS(K403))*COS(RADIANS(J403))</f>
        <v/>
      </c>
      <c r="S403" s="69">
        <f>COS(RADIANS(J403))*SIN(RADIANS(L403))</f>
        <v/>
      </c>
      <c r="T403" s="69">
        <f>COS(RADIANS(J403))*COS(RADIANS(L403))</f>
        <v/>
      </c>
      <c r="U403" s="69">
        <f>-SIN(RADIANS(J403))</f>
        <v/>
      </c>
      <c r="V403" s="69">
        <f>-SIN(RADIANS(K403))*COS(RADIANS(L403))+COS(RADIANS(K403))*SIN(RADIANS(J403))*SIN(RADIANS(L403))</f>
        <v/>
      </c>
      <c r="W403" s="69">
        <f>SIN(RADIANS(K403))*SIN(RADIANS(L403))+COS(RADIANS(K403))*SIN(RADIANS(J403))*COS(RADIANS(L403))</f>
        <v/>
      </c>
      <c r="X403" s="69">
        <f>COS(RADIANS(K403))*COS(RADIANS(J403))</f>
        <v/>
      </c>
      <c r="Y403" s="69">
        <f>P403*G403</f>
        <v/>
      </c>
      <c r="Z403" s="69">
        <f>Q403*H403</f>
        <v/>
      </c>
      <c r="AA403" s="69">
        <f>R403*I403</f>
        <v/>
      </c>
      <c r="AB403" s="69">
        <f>M403</f>
        <v/>
      </c>
      <c r="AC403" s="69">
        <f>S403*G403</f>
        <v/>
      </c>
      <c r="AD403" s="69">
        <f>T403*H403</f>
        <v/>
      </c>
      <c r="AE403" s="69">
        <f>U403*I403</f>
        <v/>
      </c>
      <c r="AF403" s="69">
        <f>N403</f>
        <v/>
      </c>
      <c r="AG403" s="69">
        <f>V403*G403</f>
        <v/>
      </c>
      <c r="AH403" s="69">
        <f>W403*H403</f>
        <v/>
      </c>
      <c r="AI403" s="69">
        <f>X403*I403</f>
        <v/>
      </c>
      <c r="AJ403" s="69">
        <f>O403</f>
        <v/>
      </c>
      <c r="AK403" s="70" t="n">
        <v>-1.43401384</v>
      </c>
      <c r="AL403" s="70" t="n">
        <v>0</v>
      </c>
      <c r="AM403" s="70" t="n">
        <v>0.402121276</v>
      </c>
      <c r="AN403" s="70" t="n">
        <v>0.194902241</v>
      </c>
      <c r="AO403" s="70" t="n">
        <v>0</v>
      </c>
      <c r="AP403" s="70" t="n">
        <v>1.26592863</v>
      </c>
      <c r="AQ403" s="70" t="n">
        <v>0</v>
      </c>
      <c r="AR403" s="70" t="n">
        <v>2.35913348</v>
      </c>
      <c r="AS403" s="70" t="n">
        <v>-0.402121276</v>
      </c>
      <c r="AT403" s="70" t="n">
        <v>0</v>
      </c>
      <c r="AU403" s="70" t="n">
        <v>-1.43401384</v>
      </c>
      <c r="AV403" s="70" t="n">
        <v>0.862216711</v>
      </c>
      <c r="AW403" s="71">
        <f>MAX(ABS(Y403-AK403),ABS(Z403-AL403),ABS(AA403-AM403),ABS(AB403-AN403),ABS(AC403-AO403),ABS(AD403-AP403),ABS(AE403-AQ403),ABS(AF403-AR403),ABS(AG403-AS403),ABS(AH403-AT403),ABS(AI403-AU403),ABS(AJ403-AV403))</f>
        <v/>
      </c>
    </row>
    <row r="404">
      <c r="A404" s="67" t="inlineStr">
        <is>
          <t>M399</t>
        </is>
      </c>
      <c r="B404" s="52" t="inlineStr">
        <is>
          <t>ENV-275</t>
        </is>
      </c>
      <c r="C404" s="52" t="inlineStr">
        <is>
          <t>Environment</t>
        </is>
      </c>
      <c r="D404" s="52" t="inlineStr">
        <is>
          <t>Canopy low</t>
        </is>
      </c>
      <c r="E404" s="59" t="inlineStr">
        <is>
          <t>Sphere</t>
        </is>
      </c>
      <c r="F404" s="52" t="inlineStr">
        <is>
          <t>ENV-258</t>
        </is>
      </c>
      <c r="G404" s="68" t="n">
        <v>2.08999991</v>
      </c>
      <c r="H404" s="68" t="n">
        <v>1.42999995</v>
      </c>
      <c r="I404" s="68" t="n">
        <v>2.08999991</v>
      </c>
      <c r="J404" s="68" t="n">
        <v>0</v>
      </c>
      <c r="K404" s="68" t="n">
        <v>0</v>
      </c>
      <c r="L404" s="68" t="n">
        <v>0</v>
      </c>
      <c r="M404" s="68" t="n">
        <v>0</v>
      </c>
      <c r="N404" s="68" t="n">
        <v>2.80500007</v>
      </c>
      <c r="O404" s="68" t="n">
        <v>0</v>
      </c>
      <c r="P404" s="69">
        <f>COS(RADIANS(K404))*COS(RADIANS(L404))+SIN(RADIANS(K404))*SIN(RADIANS(J404))*SIN(RADIANS(L404))</f>
        <v/>
      </c>
      <c r="Q404" s="69">
        <f>-COS(RADIANS(K404))*SIN(RADIANS(L404))+SIN(RADIANS(K404))*SIN(RADIANS(J404))*COS(RADIANS(L404))</f>
        <v/>
      </c>
      <c r="R404" s="69">
        <f>SIN(RADIANS(K404))*COS(RADIANS(J404))</f>
        <v/>
      </c>
      <c r="S404" s="69">
        <f>COS(RADIANS(J404))*SIN(RADIANS(L404))</f>
        <v/>
      </c>
      <c r="T404" s="69">
        <f>COS(RADIANS(J404))*COS(RADIANS(L404))</f>
        <v/>
      </c>
      <c r="U404" s="69">
        <f>-SIN(RADIANS(J404))</f>
        <v/>
      </c>
      <c r="V404" s="69">
        <f>-SIN(RADIANS(K404))*COS(RADIANS(L404))+COS(RADIANS(K404))*SIN(RADIANS(J404))*SIN(RADIANS(L404))</f>
        <v/>
      </c>
      <c r="W404" s="69">
        <f>SIN(RADIANS(K404))*SIN(RADIANS(L404))+COS(RADIANS(K404))*SIN(RADIANS(J404))*COS(RADIANS(L404))</f>
        <v/>
      </c>
      <c r="X404" s="69">
        <f>COS(RADIANS(K404))*COS(RADIANS(J404))</f>
        <v/>
      </c>
      <c r="Y404" s="69">
        <f>P404*G404</f>
        <v/>
      </c>
      <c r="Z404" s="69">
        <f>Q404*H404</f>
        <v/>
      </c>
      <c r="AA404" s="69">
        <f>R404*I404</f>
        <v/>
      </c>
      <c r="AB404" s="69">
        <f>M404</f>
        <v/>
      </c>
      <c r="AC404" s="69">
        <f>S404*G404</f>
        <v/>
      </c>
      <c r="AD404" s="69">
        <f>T404*H404</f>
        <v/>
      </c>
      <c r="AE404" s="69">
        <f>U404*I404</f>
        <v/>
      </c>
      <c r="AF404" s="69">
        <f>N404</f>
        <v/>
      </c>
      <c r="AG404" s="69">
        <f>V404*G404</f>
        <v/>
      </c>
      <c r="AH404" s="69">
        <f>W404*H404</f>
        <v/>
      </c>
      <c r="AI404" s="69">
        <f>X404*I404</f>
        <v/>
      </c>
      <c r="AJ404" s="69">
        <f>O404</f>
        <v/>
      </c>
      <c r="AK404" s="70" t="n">
        <v>2.08999991</v>
      </c>
      <c r="AL404" s="70" t="n">
        <v>0</v>
      </c>
      <c r="AM404" s="70" t="n">
        <v>0</v>
      </c>
      <c r="AN404" s="70" t="n">
        <v>0</v>
      </c>
      <c r="AO404" s="70" t="n">
        <v>0</v>
      </c>
      <c r="AP404" s="70" t="n">
        <v>1.42999995</v>
      </c>
      <c r="AQ404" s="70" t="n">
        <v>0</v>
      </c>
      <c r="AR404" s="70" t="n">
        <v>2.80500007</v>
      </c>
      <c r="AS404" s="70" t="n">
        <v>0</v>
      </c>
      <c r="AT404" s="70" t="n">
        <v>0</v>
      </c>
      <c r="AU404" s="70" t="n">
        <v>2.08999991</v>
      </c>
      <c r="AV404" s="70" t="n">
        <v>0</v>
      </c>
      <c r="AW404" s="71">
        <f>MAX(ABS(Y404-AK404),ABS(Z404-AL404),ABS(AA404-AM404),ABS(AB404-AN404),ABS(AC404-AO404),ABS(AD404-AP404),ABS(AE404-AQ404),ABS(AF404-AR404),ABS(AG404-AS404),ABS(AH404-AT404),ABS(AI404-AU404),ABS(AJ404-AV404))</f>
        <v/>
      </c>
    </row>
    <row r="405">
      <c r="A405" s="67" t="inlineStr">
        <is>
          <t>M400</t>
        </is>
      </c>
      <c r="B405" s="52" t="inlineStr">
        <is>
          <t>ENV-276</t>
        </is>
      </c>
      <c r="C405" s="52" t="inlineStr">
        <is>
          <t>Environment</t>
        </is>
      </c>
      <c r="D405" s="52" t="inlineStr">
        <is>
          <t>Canopy top</t>
        </is>
      </c>
      <c r="E405" s="59" t="inlineStr">
        <is>
          <t>Sphere</t>
        </is>
      </c>
      <c r="F405" s="52" t="inlineStr">
        <is>
          <t>ENV-258</t>
        </is>
      </c>
      <c r="G405" s="68" t="n">
        <v>1.42999995</v>
      </c>
      <c r="H405" s="68" t="n">
        <v>1.10000002</v>
      </c>
      <c r="I405" s="68" t="n">
        <v>1.42999995</v>
      </c>
      <c r="J405" s="68" t="n">
        <v>0</v>
      </c>
      <c r="K405" s="68" t="n">
        <v>0</v>
      </c>
      <c r="L405" s="68" t="n">
        <v>0</v>
      </c>
      <c r="M405" s="68" t="n">
        <v>0.110000007</v>
      </c>
      <c r="N405" s="68" t="n">
        <v>3.46500015</v>
      </c>
      <c r="O405" s="68" t="n">
        <v>-0.110000007</v>
      </c>
      <c r="P405" s="69">
        <f>COS(RADIANS(K405))*COS(RADIANS(L405))+SIN(RADIANS(K405))*SIN(RADIANS(J405))*SIN(RADIANS(L405))</f>
        <v/>
      </c>
      <c r="Q405" s="69">
        <f>-COS(RADIANS(K405))*SIN(RADIANS(L405))+SIN(RADIANS(K405))*SIN(RADIANS(J405))*COS(RADIANS(L405))</f>
        <v/>
      </c>
      <c r="R405" s="69">
        <f>SIN(RADIANS(K405))*COS(RADIANS(J405))</f>
        <v/>
      </c>
      <c r="S405" s="69">
        <f>COS(RADIANS(J405))*SIN(RADIANS(L405))</f>
        <v/>
      </c>
      <c r="T405" s="69">
        <f>COS(RADIANS(J405))*COS(RADIANS(L405))</f>
        <v/>
      </c>
      <c r="U405" s="69">
        <f>-SIN(RADIANS(J405))</f>
        <v/>
      </c>
      <c r="V405" s="69">
        <f>-SIN(RADIANS(K405))*COS(RADIANS(L405))+COS(RADIANS(K405))*SIN(RADIANS(J405))*SIN(RADIANS(L405))</f>
        <v/>
      </c>
      <c r="W405" s="69">
        <f>SIN(RADIANS(K405))*SIN(RADIANS(L405))+COS(RADIANS(K405))*SIN(RADIANS(J405))*COS(RADIANS(L405))</f>
        <v/>
      </c>
      <c r="X405" s="69">
        <f>COS(RADIANS(K405))*COS(RADIANS(J405))</f>
        <v/>
      </c>
      <c r="Y405" s="69">
        <f>P405*G405</f>
        <v/>
      </c>
      <c r="Z405" s="69">
        <f>Q405*H405</f>
        <v/>
      </c>
      <c r="AA405" s="69">
        <f>R405*I405</f>
        <v/>
      </c>
      <c r="AB405" s="69">
        <f>M405</f>
        <v/>
      </c>
      <c r="AC405" s="69">
        <f>S405*G405</f>
        <v/>
      </c>
      <c r="AD405" s="69">
        <f>T405*H405</f>
        <v/>
      </c>
      <c r="AE405" s="69">
        <f>U405*I405</f>
        <v/>
      </c>
      <c r="AF405" s="69">
        <f>N405</f>
        <v/>
      </c>
      <c r="AG405" s="69">
        <f>V405*G405</f>
        <v/>
      </c>
      <c r="AH405" s="69">
        <f>W405*H405</f>
        <v/>
      </c>
      <c r="AI405" s="69">
        <f>X405*I405</f>
        <v/>
      </c>
      <c r="AJ405" s="69">
        <f>O405</f>
        <v/>
      </c>
      <c r="AK405" s="70" t="n">
        <v>1.42999995</v>
      </c>
      <c r="AL405" s="70" t="n">
        <v>0</v>
      </c>
      <c r="AM405" s="70" t="n">
        <v>0</v>
      </c>
      <c r="AN405" s="70" t="n">
        <v>0.110000007</v>
      </c>
      <c r="AO405" s="70" t="n">
        <v>0</v>
      </c>
      <c r="AP405" s="70" t="n">
        <v>1.10000002</v>
      </c>
      <c r="AQ405" s="70" t="n">
        <v>0</v>
      </c>
      <c r="AR405" s="70" t="n">
        <v>3.46500015</v>
      </c>
      <c r="AS405" s="70" t="n">
        <v>0</v>
      </c>
      <c r="AT405" s="70" t="n">
        <v>0</v>
      </c>
      <c r="AU405" s="70" t="n">
        <v>1.42999995</v>
      </c>
      <c r="AV405" s="70" t="n">
        <v>-0.110000007</v>
      </c>
      <c r="AW405" s="71">
        <f>MAX(ABS(Y405-AK405),ABS(Z405-AL405),ABS(AA405-AM405),ABS(AB405-AN405),ABS(AC405-AO405),ABS(AD405-AP405),ABS(AE405-AQ405),ABS(AF405-AR405),ABS(AG405-AS405),ABS(AH405-AT405),ABS(AI405-AU405),ABS(AJ405-AV405))</f>
        <v/>
      </c>
    </row>
    <row r="406">
      <c r="A406" s="67" t="inlineStr">
        <is>
          <t>M401</t>
        </is>
      </c>
      <c r="B406" s="52" t="inlineStr">
        <is>
          <t>ENV-277</t>
        </is>
      </c>
      <c r="C406" s="52" t="inlineStr">
        <is>
          <t>Environment</t>
        </is>
      </c>
      <c r="D406" s="52" t="inlineStr">
        <is>
          <t>Forest patch</t>
        </is>
      </c>
      <c r="E406" s="53" t="inlineStr">
        <is>
          <t>Group</t>
        </is>
      </c>
      <c r="F406" s="52" t="inlineStr">
        <is>
          <t>ENV-00</t>
        </is>
      </c>
      <c r="G406" s="68" t="n">
        <v>1</v>
      </c>
      <c r="H406" s="68" t="n">
        <v>1</v>
      </c>
      <c r="I406" s="68" t="n">
        <v>1</v>
      </c>
      <c r="J406" s="68" t="n">
        <v>0</v>
      </c>
      <c r="K406" s="68" t="n">
        <v>0</v>
      </c>
      <c r="L406" s="68" t="n">
        <v>0</v>
      </c>
      <c r="M406" s="68" t="n">
        <v>0</v>
      </c>
      <c r="N406" s="68" t="n">
        <v>0</v>
      </c>
      <c r="O406" s="68" t="n">
        <v>0</v>
      </c>
      <c r="P406" s="69">
        <f>COS(RADIANS(K406))*COS(RADIANS(L406))+SIN(RADIANS(K406))*SIN(RADIANS(J406))*SIN(RADIANS(L406))</f>
        <v/>
      </c>
      <c r="Q406" s="69">
        <f>-COS(RADIANS(K406))*SIN(RADIANS(L406))+SIN(RADIANS(K406))*SIN(RADIANS(J406))*COS(RADIANS(L406))</f>
        <v/>
      </c>
      <c r="R406" s="69">
        <f>SIN(RADIANS(K406))*COS(RADIANS(J406))</f>
        <v/>
      </c>
      <c r="S406" s="69">
        <f>COS(RADIANS(J406))*SIN(RADIANS(L406))</f>
        <v/>
      </c>
      <c r="T406" s="69">
        <f>COS(RADIANS(J406))*COS(RADIANS(L406))</f>
        <v/>
      </c>
      <c r="U406" s="69">
        <f>-SIN(RADIANS(J406))</f>
        <v/>
      </c>
      <c r="V406" s="69">
        <f>-SIN(RADIANS(K406))*COS(RADIANS(L406))+COS(RADIANS(K406))*SIN(RADIANS(J406))*SIN(RADIANS(L406))</f>
        <v/>
      </c>
      <c r="W406" s="69">
        <f>SIN(RADIANS(K406))*SIN(RADIANS(L406))+COS(RADIANS(K406))*SIN(RADIANS(J406))*COS(RADIANS(L406))</f>
        <v/>
      </c>
      <c r="X406" s="69">
        <f>COS(RADIANS(K406))*COS(RADIANS(J406))</f>
        <v/>
      </c>
      <c r="Y406" s="69">
        <f>P406*G406</f>
        <v/>
      </c>
      <c r="Z406" s="69">
        <f>Q406*H406</f>
        <v/>
      </c>
      <c r="AA406" s="69">
        <f>R406*I406</f>
        <v/>
      </c>
      <c r="AB406" s="69">
        <f>M406</f>
        <v/>
      </c>
      <c r="AC406" s="69">
        <f>S406*G406</f>
        <v/>
      </c>
      <c r="AD406" s="69">
        <f>T406*H406</f>
        <v/>
      </c>
      <c r="AE406" s="69">
        <f>U406*I406</f>
        <v/>
      </c>
      <c r="AF406" s="69">
        <f>N406</f>
        <v/>
      </c>
      <c r="AG406" s="69">
        <f>V406*G406</f>
        <v/>
      </c>
      <c r="AH406" s="69">
        <f>W406*H406</f>
        <v/>
      </c>
      <c r="AI406" s="69">
        <f>X406*I406</f>
        <v/>
      </c>
      <c r="AJ406" s="69">
        <f>O406</f>
        <v/>
      </c>
      <c r="AK406" s="70" t="n">
        <v>1</v>
      </c>
      <c r="AL406" s="70" t="n">
        <v>0</v>
      </c>
      <c r="AM406" s="70" t="n">
        <v>0</v>
      </c>
      <c r="AN406" s="70" t="n">
        <v>0</v>
      </c>
      <c r="AO406" s="70" t="n">
        <v>0</v>
      </c>
      <c r="AP406" s="70" t="n">
        <v>1</v>
      </c>
      <c r="AQ406" s="70" t="n">
        <v>0</v>
      </c>
      <c r="AR406" s="70" t="n">
        <v>0</v>
      </c>
      <c r="AS406" s="70" t="n">
        <v>0</v>
      </c>
      <c r="AT406" s="70" t="n">
        <v>0</v>
      </c>
      <c r="AU406" s="70" t="n">
        <v>1</v>
      </c>
      <c r="AV406" s="70" t="n">
        <v>0</v>
      </c>
      <c r="AW406" s="71">
        <f>MAX(ABS(Y406-AK406),ABS(Z406-AL406),ABS(AA406-AM406),ABS(AB406-AN406),ABS(AC406-AO406),ABS(AD406-AP406),ABS(AE406-AQ406),ABS(AF406-AR406),ABS(AG406-AS406),ABS(AH406-AT406),ABS(AI406-AU406),ABS(AJ406-AV406))</f>
        <v/>
      </c>
    </row>
    <row r="407">
      <c r="A407" s="67" t="inlineStr">
        <is>
          <t>M402</t>
        </is>
      </c>
      <c r="B407" s="52" t="inlineStr">
        <is>
          <t>ENV-278</t>
        </is>
      </c>
      <c r="C407" s="52" t="inlineStr">
        <is>
          <t>Environment</t>
        </is>
      </c>
      <c r="D407" s="52" t="inlineStr">
        <is>
          <t>Pine</t>
        </is>
      </c>
      <c r="E407" s="53" t="inlineStr">
        <is>
          <t>Group</t>
        </is>
      </c>
      <c r="F407" s="52" t="inlineStr">
        <is>
          <t>ENV-277</t>
        </is>
      </c>
      <c r="G407" s="68" t="n">
        <v>1</v>
      </c>
      <c r="H407" s="68" t="n">
        <v>1</v>
      </c>
      <c r="I407" s="68" t="n">
        <v>1</v>
      </c>
      <c r="J407" s="68" t="n">
        <v>0</v>
      </c>
      <c r="K407" s="68" t="n">
        <v>126.476906</v>
      </c>
      <c r="L407" s="68" t="n">
        <v>0</v>
      </c>
      <c r="M407" s="68" t="n">
        <v>14.1021271</v>
      </c>
      <c r="N407" s="68" t="n">
        <v>-0.179537311</v>
      </c>
      <c r="O407" s="68" t="n">
        <v>-1.32102191</v>
      </c>
      <c r="P407" s="69">
        <f>COS(RADIANS(K407))*COS(RADIANS(L407))+SIN(RADIANS(K407))*SIN(RADIANS(J407))*SIN(RADIANS(L407))</f>
        <v/>
      </c>
      <c r="Q407" s="69">
        <f>-COS(RADIANS(K407))*SIN(RADIANS(L407))+SIN(RADIANS(K407))*SIN(RADIANS(J407))*COS(RADIANS(L407))</f>
        <v/>
      </c>
      <c r="R407" s="69">
        <f>SIN(RADIANS(K407))*COS(RADIANS(J407))</f>
        <v/>
      </c>
      <c r="S407" s="69">
        <f>COS(RADIANS(J407))*SIN(RADIANS(L407))</f>
        <v/>
      </c>
      <c r="T407" s="69">
        <f>COS(RADIANS(J407))*COS(RADIANS(L407))</f>
        <v/>
      </c>
      <c r="U407" s="69">
        <f>-SIN(RADIANS(J407))</f>
        <v/>
      </c>
      <c r="V407" s="69">
        <f>-SIN(RADIANS(K407))*COS(RADIANS(L407))+COS(RADIANS(K407))*SIN(RADIANS(J407))*SIN(RADIANS(L407))</f>
        <v/>
      </c>
      <c r="W407" s="69">
        <f>SIN(RADIANS(K407))*SIN(RADIANS(L407))+COS(RADIANS(K407))*SIN(RADIANS(J407))*COS(RADIANS(L407))</f>
        <v/>
      </c>
      <c r="X407" s="69">
        <f>COS(RADIANS(K407))*COS(RADIANS(J407))</f>
        <v/>
      </c>
      <c r="Y407" s="69">
        <f>P407*G407</f>
        <v/>
      </c>
      <c r="Z407" s="69">
        <f>Q407*H407</f>
        <v/>
      </c>
      <c r="AA407" s="69">
        <f>R407*I407</f>
        <v/>
      </c>
      <c r="AB407" s="69">
        <f>M407</f>
        <v/>
      </c>
      <c r="AC407" s="69">
        <f>S407*G407</f>
        <v/>
      </c>
      <c r="AD407" s="69">
        <f>T407*H407</f>
        <v/>
      </c>
      <c r="AE407" s="69">
        <f>U407*I407</f>
        <v/>
      </c>
      <c r="AF407" s="69">
        <f>N407</f>
        <v/>
      </c>
      <c r="AG407" s="69">
        <f>V407*G407</f>
        <v/>
      </c>
      <c r="AH407" s="69">
        <f>W407*H407</f>
        <v/>
      </c>
      <c r="AI407" s="69">
        <f>X407*I407</f>
        <v/>
      </c>
      <c r="AJ407" s="69">
        <f>O407</f>
        <v/>
      </c>
      <c r="AK407" s="70" t="n">
        <v>-0.594498754</v>
      </c>
      <c r="AL407" s="70" t="n">
        <v>0</v>
      </c>
      <c r="AM407" s="70" t="n">
        <v>0.80409652</v>
      </c>
      <c r="AN407" s="70" t="n">
        <v>14.1021271</v>
      </c>
      <c r="AO407" s="70" t="n">
        <v>0</v>
      </c>
      <c r="AP407" s="70" t="n">
        <v>1</v>
      </c>
      <c r="AQ407" s="70" t="n">
        <v>0</v>
      </c>
      <c r="AR407" s="70" t="n">
        <v>-0.179537311</v>
      </c>
      <c r="AS407" s="70" t="n">
        <v>-0.80409652</v>
      </c>
      <c r="AT407" s="70" t="n">
        <v>0</v>
      </c>
      <c r="AU407" s="70" t="n">
        <v>-0.594498754</v>
      </c>
      <c r="AV407" s="70" t="n">
        <v>-1.32102191</v>
      </c>
      <c r="AW407" s="71">
        <f>MAX(ABS(Y407-AK407),ABS(Z407-AL407),ABS(AA407-AM407),ABS(AB407-AN407),ABS(AC407-AO407),ABS(AD407-AP407),ABS(AE407-AQ407),ABS(AF407-AR407),ABS(AG407-AS407),ABS(AH407-AT407),ABS(AI407-AU407),ABS(AJ407-AV407))</f>
        <v/>
      </c>
    </row>
    <row r="408">
      <c r="A408" s="67" t="inlineStr">
        <is>
          <t>M403</t>
        </is>
      </c>
      <c r="B408" s="52" t="inlineStr">
        <is>
          <t>ENV-279</t>
        </is>
      </c>
      <c r="C408" s="52" t="inlineStr">
        <is>
          <t>Environment</t>
        </is>
      </c>
      <c r="D408" s="52" t="inlineStr">
        <is>
          <t>Pine trunk</t>
        </is>
      </c>
      <c r="E408" s="58" t="inlineStr">
        <is>
          <t>Cylinder</t>
        </is>
      </c>
      <c r="F408" s="52" t="inlineStr">
        <is>
          <t>ENV-278</t>
        </is>
      </c>
      <c r="G408" s="68" t="n">
        <v>0.190403372</v>
      </c>
      <c r="H408" s="68" t="n">
        <v>0.190403372</v>
      </c>
      <c r="I408" s="68" t="n">
        <v>2.49606013</v>
      </c>
      <c r="J408" s="68" t="n">
        <v>90</v>
      </c>
      <c r="K408" s="68" t="n">
        <v>0</v>
      </c>
      <c r="L408" s="68" t="n">
        <v>0</v>
      </c>
      <c r="M408" s="68" t="n">
        <v>0</v>
      </c>
      <c r="N408" s="68" t="n">
        <v>1.24803007</v>
      </c>
      <c r="O408" s="68" t="n">
        <v>0</v>
      </c>
      <c r="P408" s="69">
        <f>COS(RADIANS(K408))*COS(RADIANS(L408))+SIN(RADIANS(K408))*SIN(RADIANS(J408))*SIN(RADIANS(L408))</f>
        <v/>
      </c>
      <c r="Q408" s="69">
        <f>-COS(RADIANS(K408))*SIN(RADIANS(L408))+SIN(RADIANS(K408))*SIN(RADIANS(J408))*COS(RADIANS(L408))</f>
        <v/>
      </c>
      <c r="R408" s="69">
        <f>SIN(RADIANS(K408))*COS(RADIANS(J408))</f>
        <v/>
      </c>
      <c r="S408" s="69">
        <f>COS(RADIANS(J408))*SIN(RADIANS(L408))</f>
        <v/>
      </c>
      <c r="T408" s="69">
        <f>COS(RADIANS(J408))*COS(RADIANS(L408))</f>
        <v/>
      </c>
      <c r="U408" s="69">
        <f>-SIN(RADIANS(J408))</f>
        <v/>
      </c>
      <c r="V408" s="69">
        <f>-SIN(RADIANS(K408))*COS(RADIANS(L408))+COS(RADIANS(K408))*SIN(RADIANS(J408))*SIN(RADIANS(L408))</f>
        <v/>
      </c>
      <c r="W408" s="69">
        <f>SIN(RADIANS(K408))*SIN(RADIANS(L408))+COS(RADIANS(K408))*SIN(RADIANS(J408))*COS(RADIANS(L408))</f>
        <v/>
      </c>
      <c r="X408" s="69">
        <f>COS(RADIANS(K408))*COS(RADIANS(J408))</f>
        <v/>
      </c>
      <c r="Y408" s="69">
        <f>P408*G408</f>
        <v/>
      </c>
      <c r="Z408" s="69">
        <f>Q408*H408</f>
        <v/>
      </c>
      <c r="AA408" s="69">
        <f>R408*I408</f>
        <v/>
      </c>
      <c r="AB408" s="69">
        <f>M408</f>
        <v/>
      </c>
      <c r="AC408" s="69">
        <f>S408*G408</f>
        <v/>
      </c>
      <c r="AD408" s="69">
        <f>T408*H408</f>
        <v/>
      </c>
      <c r="AE408" s="69">
        <f>U408*I408</f>
        <v/>
      </c>
      <c r="AF408" s="69">
        <f>N408</f>
        <v/>
      </c>
      <c r="AG408" s="69">
        <f>V408*G408</f>
        <v/>
      </c>
      <c r="AH408" s="69">
        <f>W408*H408</f>
        <v/>
      </c>
      <c r="AI408" s="69">
        <f>X408*I408</f>
        <v/>
      </c>
      <c r="AJ408" s="69">
        <f>O408</f>
        <v/>
      </c>
      <c r="AK408" s="70" t="n">
        <v>0.190403372</v>
      </c>
      <c r="AL408" s="70" t="n">
        <v>0</v>
      </c>
      <c r="AM408" s="70" t="n">
        <v>0</v>
      </c>
      <c r="AN408" s="70" t="n">
        <v>0</v>
      </c>
      <c r="AO408" s="70" t="n">
        <v>0</v>
      </c>
      <c r="AP408" s="70" t="n">
        <v>-8.322795790000001e-09</v>
      </c>
      <c r="AQ408" s="70" t="n">
        <v>-2.49606013</v>
      </c>
      <c r="AR408" s="70" t="n">
        <v>1.24803007</v>
      </c>
      <c r="AS408" s="70" t="n">
        <v>0</v>
      </c>
      <c r="AT408" s="70" t="n">
        <v>0.190403372</v>
      </c>
      <c r="AU408" s="70" t="n">
        <v>-1.09106253e-07</v>
      </c>
      <c r="AV408" s="70" t="n">
        <v>0</v>
      </c>
      <c r="AW408" s="71">
        <f>MAX(ABS(Y408-AK408),ABS(Z408-AL408),ABS(AA408-AM408),ABS(AB408-AN408),ABS(AC408-AO408),ABS(AD408-AP408),ABS(AE408-AQ408),ABS(AF408-AR408),ABS(AG408-AS408),ABS(AH408-AT408),ABS(AI408-AU408),ABS(AJ408-AV408))</f>
        <v/>
      </c>
    </row>
    <row r="409">
      <c r="A409" s="67" t="inlineStr">
        <is>
          <t>M404</t>
        </is>
      </c>
      <c r="B409" s="52" t="inlineStr">
        <is>
          <t>ENV-280</t>
        </is>
      </c>
      <c r="C409" s="52" t="inlineStr">
        <is>
          <t>Environment</t>
        </is>
      </c>
      <c r="D409" s="52" t="inlineStr">
        <is>
          <t>Pine crown</t>
        </is>
      </c>
      <c r="E409" s="61" t="inlineStr">
        <is>
          <t>Cone</t>
        </is>
      </c>
      <c r="F409" s="52" t="inlineStr">
        <is>
          <t>ENV-278</t>
        </is>
      </c>
      <c r="G409" s="68" t="n">
        <v>2.07405615</v>
      </c>
      <c r="H409" s="68" t="n">
        <v>2.26137519</v>
      </c>
      <c r="I409" s="68" t="n">
        <v>0.991571367</v>
      </c>
      <c r="J409" s="68" t="n">
        <v>-90.2830811</v>
      </c>
      <c r="K409" s="68" t="n">
        <v>224.805084</v>
      </c>
      <c r="L409" s="68" t="n">
        <v>-3.6727767</v>
      </c>
      <c r="M409" s="68" t="n">
        <v>-0.005286742</v>
      </c>
      <c r="N409" s="68" t="n">
        <v>1.09578574</v>
      </c>
      <c r="O409" s="68" t="n">
        <v>0.0289955214</v>
      </c>
      <c r="P409" s="69">
        <f>COS(RADIANS(K409))*COS(RADIANS(L409))+SIN(RADIANS(K409))*SIN(RADIANS(J409))*SIN(RADIANS(L409))</f>
        <v/>
      </c>
      <c r="Q409" s="69">
        <f>-COS(RADIANS(K409))*SIN(RADIANS(L409))+SIN(RADIANS(K409))*SIN(RADIANS(J409))*COS(RADIANS(L409))</f>
        <v/>
      </c>
      <c r="R409" s="69">
        <f>SIN(RADIANS(K409))*COS(RADIANS(J409))</f>
        <v/>
      </c>
      <c r="S409" s="69">
        <f>COS(RADIANS(J409))*SIN(RADIANS(L409))</f>
        <v/>
      </c>
      <c r="T409" s="69">
        <f>COS(RADIANS(J409))*COS(RADIANS(L409))</f>
        <v/>
      </c>
      <c r="U409" s="69">
        <f>-SIN(RADIANS(J409))</f>
        <v/>
      </c>
      <c r="V409" s="69">
        <f>-SIN(RADIANS(K409))*COS(RADIANS(L409))+COS(RADIANS(K409))*SIN(RADIANS(J409))*SIN(RADIANS(L409))</f>
        <v/>
      </c>
      <c r="W409" s="69">
        <f>SIN(RADIANS(K409))*SIN(RADIANS(L409))+COS(RADIANS(K409))*SIN(RADIANS(J409))*COS(RADIANS(L409))</f>
        <v/>
      </c>
      <c r="X409" s="69">
        <f>COS(RADIANS(K409))*COS(RADIANS(J409))</f>
        <v/>
      </c>
      <c r="Y409" s="69">
        <f>P409*G409</f>
        <v/>
      </c>
      <c r="Z409" s="69">
        <f>Q409*H409</f>
        <v/>
      </c>
      <c r="AA409" s="69">
        <f>R409*I409</f>
        <v/>
      </c>
      <c r="AB409" s="69">
        <f>M409</f>
        <v/>
      </c>
      <c r="AC409" s="69">
        <f>S409*G409</f>
        <v/>
      </c>
      <c r="AD409" s="69">
        <f>T409*H409</f>
        <v/>
      </c>
      <c r="AE409" s="69">
        <f>U409*I409</f>
        <v/>
      </c>
      <c r="AF409" s="69">
        <f>N409</f>
        <v/>
      </c>
      <c r="AG409" s="69">
        <f>V409*G409</f>
        <v/>
      </c>
      <c r="AH409" s="69">
        <f>W409*H409</f>
        <v/>
      </c>
      <c r="AI409" s="69">
        <f>X409*I409</f>
        <v/>
      </c>
      <c r="AJ409" s="69">
        <f>O409</f>
        <v/>
      </c>
      <c r="AK409" s="70" t="n">
        <v>-1.5621624</v>
      </c>
      <c r="AL409" s="70" t="n">
        <v>1.48751354</v>
      </c>
      <c r="AM409" s="70" t="n">
        <v>0.00345231872</v>
      </c>
      <c r="AN409" s="70" t="n">
        <v>-0.005286742</v>
      </c>
      <c r="AO409" s="70" t="n">
        <v>0.000656416174</v>
      </c>
      <c r="AP409" s="70" t="n">
        <v>-0.0111497231</v>
      </c>
      <c r="AQ409" s="70" t="n">
        <v>0.991559267</v>
      </c>
      <c r="AR409" s="70" t="n">
        <v>1.09578574</v>
      </c>
      <c r="AS409" s="70" t="n">
        <v>1.36431551</v>
      </c>
      <c r="AT409" s="70" t="n">
        <v>1.70323122</v>
      </c>
      <c r="AU409" s="70" t="n">
        <v>0.00347588724</v>
      </c>
      <c r="AV409" s="70" t="n">
        <v>0.0289955214</v>
      </c>
      <c r="AW409" s="71">
        <f>MAX(ABS(Y409-AK409),ABS(Z409-AL409),ABS(AA409-AM409),ABS(AB409-AN409),ABS(AC409-AO409),ABS(AD409-AP409),ABS(AE409-AQ409),ABS(AF409-AR409),ABS(AG409-AS409),ABS(AH409-AT409),ABS(AI409-AU409),ABS(AJ409-AV409))</f>
        <v/>
      </c>
    </row>
    <row r="410">
      <c r="A410" s="67" t="inlineStr">
        <is>
          <t>M405</t>
        </is>
      </c>
      <c r="B410" s="52" t="inlineStr">
        <is>
          <t>ENV-281</t>
        </is>
      </c>
      <c r="C410" s="52" t="inlineStr">
        <is>
          <t>Environment</t>
        </is>
      </c>
      <c r="D410" s="52" t="inlineStr">
        <is>
          <t>Pine crown</t>
        </is>
      </c>
      <c r="E410" s="61" t="inlineStr">
        <is>
          <t>Cone</t>
        </is>
      </c>
      <c r="F410" s="52" t="inlineStr">
        <is>
          <t>ENV-278</t>
        </is>
      </c>
      <c r="G410" s="68" t="n">
        <v>1.62118936</v>
      </c>
      <c r="H410" s="68" t="n">
        <v>1.68282783</v>
      </c>
      <c r="I410" s="68" t="n">
        <v>0.78906697</v>
      </c>
      <c r="J410" s="68" t="n">
        <v>-89.5153961</v>
      </c>
      <c r="K410" s="68" t="n">
        <v>337.810364</v>
      </c>
      <c r="L410" s="68" t="n">
        <v>0.297358513</v>
      </c>
      <c r="M410" s="68" t="n">
        <v>-0.000910922885</v>
      </c>
      <c r="N410" s="68" t="n">
        <v>1.46815395</v>
      </c>
      <c r="O410" s="68" t="n">
        <v>0.0122873671</v>
      </c>
      <c r="P410" s="69">
        <f>COS(RADIANS(K410))*COS(RADIANS(L410))+SIN(RADIANS(K410))*SIN(RADIANS(J410))*SIN(RADIANS(L410))</f>
        <v/>
      </c>
      <c r="Q410" s="69">
        <f>-COS(RADIANS(K410))*SIN(RADIANS(L410))+SIN(RADIANS(K410))*SIN(RADIANS(J410))*COS(RADIANS(L410))</f>
        <v/>
      </c>
      <c r="R410" s="69">
        <f>SIN(RADIANS(K410))*COS(RADIANS(J410))</f>
        <v/>
      </c>
      <c r="S410" s="69">
        <f>COS(RADIANS(J410))*SIN(RADIANS(L410))</f>
        <v/>
      </c>
      <c r="T410" s="69">
        <f>COS(RADIANS(J410))*COS(RADIANS(L410))</f>
        <v/>
      </c>
      <c r="U410" s="69">
        <f>-SIN(RADIANS(J410))</f>
        <v/>
      </c>
      <c r="V410" s="69">
        <f>-SIN(RADIANS(K410))*COS(RADIANS(L410))+COS(RADIANS(K410))*SIN(RADIANS(J410))*SIN(RADIANS(L410))</f>
        <v/>
      </c>
      <c r="W410" s="69">
        <f>SIN(RADIANS(K410))*SIN(RADIANS(L410))+COS(RADIANS(K410))*SIN(RADIANS(J410))*COS(RADIANS(L410))</f>
        <v/>
      </c>
      <c r="X410" s="69">
        <f>COS(RADIANS(K410))*COS(RADIANS(J410))</f>
        <v/>
      </c>
      <c r="Y410" s="69">
        <f>P410*G410</f>
        <v/>
      </c>
      <c r="Z410" s="69">
        <f>Q410*H410</f>
        <v/>
      </c>
      <c r="AA410" s="69">
        <f>R410*I410</f>
        <v/>
      </c>
      <c r="AB410" s="69">
        <f>M410</f>
        <v/>
      </c>
      <c r="AC410" s="69">
        <f>S410*G410</f>
        <v/>
      </c>
      <c r="AD410" s="69">
        <f>T410*H410</f>
        <v/>
      </c>
      <c r="AE410" s="69">
        <f>U410*I410</f>
        <v/>
      </c>
      <c r="AF410" s="69">
        <f>N410</f>
        <v/>
      </c>
      <c r="AG410" s="69">
        <f>V410*G410</f>
        <v/>
      </c>
      <c r="AH410" s="69">
        <f>W410*H410</f>
        <v/>
      </c>
      <c r="AI410" s="69">
        <f>X410*I410</f>
        <v/>
      </c>
      <c r="AJ410" s="69">
        <f>O410</f>
        <v/>
      </c>
      <c r="AK410" s="70" t="n">
        <v>1.50427961</v>
      </c>
      <c r="AL410" s="70" t="n">
        <v>0.627440989</v>
      </c>
      <c r="AM410" s="70" t="n">
        <v>-0.00252049137</v>
      </c>
      <c r="AN410" s="70" t="n">
        <v>-0.000910922885</v>
      </c>
      <c r="AO410" s="70" t="n">
        <v>7.11614266e-05</v>
      </c>
      <c r="AP410" s="70" t="n">
        <v>0.0142327538</v>
      </c>
      <c r="AQ410" s="70" t="n">
        <v>0.789038777</v>
      </c>
      <c r="AR410" s="70" t="n">
        <v>1.46815395</v>
      </c>
      <c r="AS410" s="70" t="n">
        <v>0.604481339</v>
      </c>
      <c r="AT410" s="70" t="n">
        <v>-1.56141758</v>
      </c>
      <c r="AU410" s="70" t="n">
        <v>0.00617947057</v>
      </c>
      <c r="AV410" s="70" t="n">
        <v>0.0122873671</v>
      </c>
      <c r="AW410" s="71">
        <f>MAX(ABS(Y410-AK410),ABS(Z410-AL410),ABS(AA410-AM410),ABS(AB410-AN410),ABS(AC410-AO410),ABS(AD410-AP410),ABS(AE410-AQ410),ABS(AF410-AR410),ABS(AG410-AS410),ABS(AH410-AT410),ABS(AI410-AU410),ABS(AJ410-AV410))</f>
        <v/>
      </c>
    </row>
    <row r="411">
      <c r="A411" s="67" t="inlineStr">
        <is>
          <t>M406</t>
        </is>
      </c>
      <c r="B411" s="52" t="inlineStr">
        <is>
          <t>ENV-282</t>
        </is>
      </c>
      <c r="C411" s="52" t="inlineStr">
        <is>
          <t>Environment</t>
        </is>
      </c>
      <c r="D411" s="52" t="inlineStr">
        <is>
          <t>Pine crown</t>
        </is>
      </c>
      <c r="E411" s="61" t="inlineStr">
        <is>
          <t>Cone</t>
        </is>
      </c>
      <c r="F411" s="52" t="inlineStr">
        <is>
          <t>ENV-278</t>
        </is>
      </c>
      <c r="G411" s="68" t="n">
        <v>1.47745991</v>
      </c>
      <c r="H411" s="68" t="n">
        <v>1.49291348</v>
      </c>
      <c r="I411" s="68" t="n">
        <v>0.765645742</v>
      </c>
      <c r="J411" s="68" t="n">
        <v>-94.4731903</v>
      </c>
      <c r="K411" s="68" t="n">
        <v>60.7981911</v>
      </c>
      <c r="L411" s="68" t="n">
        <v>2.54764748</v>
      </c>
      <c r="M411" s="68" t="n">
        <v>0.0389306173</v>
      </c>
      <c r="N411" s="68" t="n">
        <v>1.86662996</v>
      </c>
      <c r="O411" s="68" t="n">
        <v>-0.0233688392</v>
      </c>
      <c r="P411" s="69">
        <f>COS(RADIANS(K411))*COS(RADIANS(L411))+SIN(RADIANS(K411))*SIN(RADIANS(J411))*SIN(RADIANS(L411))</f>
        <v/>
      </c>
      <c r="Q411" s="69">
        <f>-COS(RADIANS(K411))*SIN(RADIANS(L411))+SIN(RADIANS(K411))*SIN(RADIANS(J411))*COS(RADIANS(L411))</f>
        <v/>
      </c>
      <c r="R411" s="69">
        <f>SIN(RADIANS(K411))*COS(RADIANS(J411))</f>
        <v/>
      </c>
      <c r="S411" s="69">
        <f>COS(RADIANS(J411))*SIN(RADIANS(L411))</f>
        <v/>
      </c>
      <c r="T411" s="69">
        <f>COS(RADIANS(J411))*COS(RADIANS(L411))</f>
        <v/>
      </c>
      <c r="U411" s="69">
        <f>-SIN(RADIANS(J411))</f>
        <v/>
      </c>
      <c r="V411" s="69">
        <f>-SIN(RADIANS(K411))*COS(RADIANS(L411))+COS(RADIANS(K411))*SIN(RADIANS(J411))*SIN(RADIANS(L411))</f>
        <v/>
      </c>
      <c r="W411" s="69">
        <f>SIN(RADIANS(K411))*SIN(RADIANS(L411))+COS(RADIANS(K411))*SIN(RADIANS(J411))*COS(RADIANS(L411))</f>
        <v/>
      </c>
      <c r="X411" s="69">
        <f>COS(RADIANS(K411))*COS(RADIANS(J411))</f>
        <v/>
      </c>
      <c r="Y411" s="69">
        <f>P411*G411</f>
        <v/>
      </c>
      <c r="Z411" s="69">
        <f>Q411*H411</f>
        <v/>
      </c>
      <c r="AA411" s="69">
        <f>R411*I411</f>
        <v/>
      </c>
      <c r="AB411" s="69">
        <f>M411</f>
        <v/>
      </c>
      <c r="AC411" s="69">
        <f>S411*G411</f>
        <v/>
      </c>
      <c r="AD411" s="69">
        <f>T411*H411</f>
        <v/>
      </c>
      <c r="AE411" s="69">
        <f>U411*I411</f>
        <v/>
      </c>
      <c r="AF411" s="69">
        <f>N411</f>
        <v/>
      </c>
      <c r="AG411" s="69">
        <f>V411*G411</f>
        <v/>
      </c>
      <c r="AH411" s="69">
        <f>W411*H411</f>
        <v/>
      </c>
      <c r="AI411" s="69">
        <f>X411*I411</f>
        <v/>
      </c>
      <c r="AJ411" s="69">
        <f>O411</f>
        <v/>
      </c>
      <c r="AK411" s="70" t="n">
        <v>0.662969232</v>
      </c>
      <c r="AL411" s="70" t="n">
        <v>-1.33029675</v>
      </c>
      <c r="AM411" s="70" t="n">
        <v>-0.0521254353</v>
      </c>
      <c r="AN411" s="70" t="n">
        <v>0.0389306173</v>
      </c>
      <c r="AO411" s="70" t="n">
        <v>-0.00512204366</v>
      </c>
      <c r="AP411" s="70" t="n">
        <v>-0.116321273</v>
      </c>
      <c r="AQ411" s="70" t="n">
        <v>0.763313532</v>
      </c>
      <c r="AR411" s="70" t="n">
        <v>1.86662996</v>
      </c>
      <c r="AS411" s="70" t="n">
        <v>-1.32035351</v>
      </c>
      <c r="AT411" s="70" t="n">
        <v>-0.667510629</v>
      </c>
      <c r="AU411" s="70" t="n">
        <v>-0.029134078</v>
      </c>
      <c r="AV411" s="70" t="n">
        <v>-0.0233688392</v>
      </c>
      <c r="AW411" s="71">
        <f>MAX(ABS(Y411-AK411),ABS(Z411-AL411),ABS(AA411-AM411),ABS(AB411-AN411),ABS(AC411-AO411),ABS(AD411-AP411),ABS(AE411-AQ411),ABS(AF411-AR411),ABS(AG411-AS411),ABS(AH411-AT411),ABS(AI411-AU411),ABS(AJ411-AV411))</f>
        <v/>
      </c>
    </row>
    <row r="412">
      <c r="A412" s="67" t="inlineStr">
        <is>
          <t>M407</t>
        </is>
      </c>
      <c r="B412" s="52" t="inlineStr">
        <is>
          <t>ENV-283</t>
        </is>
      </c>
      <c r="C412" s="52" t="inlineStr">
        <is>
          <t>Environment</t>
        </is>
      </c>
      <c r="D412" s="52" t="inlineStr">
        <is>
          <t>Pine crown</t>
        </is>
      </c>
      <c r="E412" s="61" t="inlineStr">
        <is>
          <t>Cone</t>
        </is>
      </c>
      <c r="F412" s="52" t="inlineStr">
        <is>
          <t>ENV-278</t>
        </is>
      </c>
      <c r="G412" s="68" t="n">
        <v>1.04291344</v>
      </c>
      <c r="H412" s="68" t="n">
        <v>0.980884254</v>
      </c>
      <c r="I412" s="68" t="n">
        <v>0.511424839</v>
      </c>
      <c r="J412" s="68" t="n">
        <v>-93.70028689999999</v>
      </c>
      <c r="K412" s="68" t="n">
        <v>195.241104</v>
      </c>
      <c r="L412" s="68" t="n">
        <v>3.58989334</v>
      </c>
      <c r="M412" s="68" t="n">
        <v>-0.0167965069</v>
      </c>
      <c r="N412" s="68" t="n">
        <v>2.12874508</v>
      </c>
      <c r="O412" s="68" t="n">
        <v>-0.0214983411</v>
      </c>
      <c r="P412" s="69">
        <f>COS(RADIANS(K412))*COS(RADIANS(L412))+SIN(RADIANS(K412))*SIN(RADIANS(J412))*SIN(RADIANS(L412))</f>
        <v/>
      </c>
      <c r="Q412" s="69">
        <f>-COS(RADIANS(K412))*SIN(RADIANS(L412))+SIN(RADIANS(K412))*SIN(RADIANS(J412))*COS(RADIANS(L412))</f>
        <v/>
      </c>
      <c r="R412" s="69">
        <f>SIN(RADIANS(K412))*COS(RADIANS(J412))</f>
        <v/>
      </c>
      <c r="S412" s="69">
        <f>COS(RADIANS(J412))*SIN(RADIANS(L412))</f>
        <v/>
      </c>
      <c r="T412" s="69">
        <f>COS(RADIANS(J412))*COS(RADIANS(L412))</f>
        <v/>
      </c>
      <c r="U412" s="69">
        <f>-SIN(RADIANS(J412))</f>
        <v/>
      </c>
      <c r="V412" s="69">
        <f>-SIN(RADIANS(K412))*COS(RADIANS(L412))+COS(RADIANS(K412))*SIN(RADIANS(J412))*SIN(RADIANS(L412))</f>
        <v/>
      </c>
      <c r="W412" s="69">
        <f>SIN(RADIANS(K412))*SIN(RADIANS(L412))+COS(RADIANS(K412))*SIN(RADIANS(J412))*COS(RADIANS(L412))</f>
        <v/>
      </c>
      <c r="X412" s="69">
        <f>COS(RADIANS(K412))*COS(RADIANS(J412))</f>
        <v/>
      </c>
      <c r="Y412" s="69">
        <f>P412*G412</f>
        <v/>
      </c>
      <c r="Z412" s="69">
        <f>Q412*H412</f>
        <v/>
      </c>
      <c r="AA412" s="69">
        <f>R412*I412</f>
        <v/>
      </c>
      <c r="AB412" s="69">
        <f>M412</f>
        <v/>
      </c>
      <c r="AC412" s="69">
        <f>S412*G412</f>
        <v/>
      </c>
      <c r="AD412" s="69">
        <f>T412*H412</f>
        <v/>
      </c>
      <c r="AE412" s="69">
        <f>U412*I412</f>
        <v/>
      </c>
      <c r="AF412" s="69">
        <f>N412</f>
        <v/>
      </c>
      <c r="AG412" s="69">
        <f>V412*G412</f>
        <v/>
      </c>
      <c r="AH412" s="69">
        <f>W412*H412</f>
        <v/>
      </c>
      <c r="AI412" s="69">
        <f>X412*I412</f>
        <v/>
      </c>
      <c r="AJ412" s="69">
        <f>O412</f>
        <v/>
      </c>
      <c r="AK412" s="70" t="n">
        <v>-0.987127066</v>
      </c>
      <c r="AL412" s="70" t="n">
        <v>0.316071212</v>
      </c>
      <c r="AM412" s="70" t="n">
        <v>0.008676656519999999</v>
      </c>
      <c r="AN412" s="70" t="n">
        <v>-0.0167965069</v>
      </c>
      <c r="AO412" s="70" t="n">
        <v>-0.00421437901</v>
      </c>
      <c r="AP412" s="70" t="n">
        <v>-0.0631793737</v>
      </c>
      <c r="AQ412" s="70" t="n">
        <v>0.510358632</v>
      </c>
      <c r="AR412" s="70" t="n">
        <v>2.12874508</v>
      </c>
      <c r="AS412" s="70" t="n">
        <v>0.336498022</v>
      </c>
      <c r="AT412" s="70" t="n">
        <v>0.926413119</v>
      </c>
      <c r="AU412" s="70" t="n">
        <v>0.0318450816</v>
      </c>
      <c r="AV412" s="70" t="n">
        <v>-0.0214983411</v>
      </c>
      <c r="AW412" s="71">
        <f>MAX(ABS(Y412-AK412),ABS(Z412-AL412),ABS(AA412-AM412),ABS(AB412-AN412),ABS(AC412-AO412),ABS(AD412-AP412),ABS(AE412-AQ412),ABS(AF412-AR412),ABS(AG412-AS412),ABS(AH412-AT412),ABS(AI412-AU412),ABS(AJ412-AV412))</f>
        <v/>
      </c>
    </row>
    <row r="413">
      <c r="A413" s="67" t="inlineStr">
        <is>
          <t>M408</t>
        </is>
      </c>
      <c r="B413" s="52" t="inlineStr">
        <is>
          <t>ENV-284</t>
        </is>
      </c>
      <c r="C413" s="52" t="inlineStr">
        <is>
          <t>Environment</t>
        </is>
      </c>
      <c r="D413" s="52" t="inlineStr">
        <is>
          <t>Pine crown</t>
        </is>
      </c>
      <c r="E413" s="61" t="inlineStr">
        <is>
          <t>Cone</t>
        </is>
      </c>
      <c r="F413" s="52" t="inlineStr">
        <is>
          <t>ENV-278</t>
        </is>
      </c>
      <c r="G413" s="68" t="n">
        <v>0.71645087</v>
      </c>
      <c r="H413" s="68" t="n">
        <v>0.672464013</v>
      </c>
      <c r="I413" s="68" t="n">
        <v>0.324819922</v>
      </c>
      <c r="J413" s="68" t="n">
        <v>-91.6420822</v>
      </c>
      <c r="K413" s="68" t="n">
        <v>54.733242</v>
      </c>
      <c r="L413" s="68" t="n">
        <v>-2.18641734</v>
      </c>
      <c r="M413" s="68" t="n">
        <v>0.0377727151</v>
      </c>
      <c r="N413" s="68" t="n">
        <v>2.41165233</v>
      </c>
      <c r="O413" s="68" t="n">
        <v>-0.0284339897</v>
      </c>
      <c r="P413" s="69">
        <f>COS(RADIANS(K413))*COS(RADIANS(L413))+SIN(RADIANS(K413))*SIN(RADIANS(J413))*SIN(RADIANS(L413))</f>
        <v/>
      </c>
      <c r="Q413" s="69">
        <f>-COS(RADIANS(K413))*SIN(RADIANS(L413))+SIN(RADIANS(K413))*SIN(RADIANS(J413))*COS(RADIANS(L413))</f>
        <v/>
      </c>
      <c r="R413" s="69">
        <f>SIN(RADIANS(K413))*COS(RADIANS(J413))</f>
        <v/>
      </c>
      <c r="S413" s="69">
        <f>COS(RADIANS(J413))*SIN(RADIANS(L413))</f>
        <v/>
      </c>
      <c r="T413" s="69">
        <f>COS(RADIANS(J413))*COS(RADIANS(L413))</f>
        <v/>
      </c>
      <c r="U413" s="69">
        <f>-SIN(RADIANS(J413))</f>
        <v/>
      </c>
      <c r="V413" s="69">
        <f>-SIN(RADIANS(K413))*COS(RADIANS(L413))+COS(RADIANS(K413))*SIN(RADIANS(J413))*SIN(RADIANS(L413))</f>
        <v/>
      </c>
      <c r="W413" s="69">
        <f>SIN(RADIANS(K413))*SIN(RADIANS(L413))+COS(RADIANS(K413))*SIN(RADIANS(J413))*COS(RADIANS(L413))</f>
        <v/>
      </c>
      <c r="X413" s="69">
        <f>COS(RADIANS(K413))*COS(RADIANS(J413))</f>
        <v/>
      </c>
      <c r="Y413" s="69">
        <f>P413*G413</f>
        <v/>
      </c>
      <c r="Z413" s="69">
        <f>Q413*H413</f>
        <v/>
      </c>
      <c r="AA413" s="69">
        <f>R413*I413</f>
        <v/>
      </c>
      <c r="AB413" s="69">
        <f>M413</f>
        <v/>
      </c>
      <c r="AC413" s="69">
        <f>S413*G413</f>
        <v/>
      </c>
      <c r="AD413" s="69">
        <f>T413*H413</f>
        <v/>
      </c>
      <c r="AE413" s="69">
        <f>U413*I413</f>
        <v/>
      </c>
      <c r="AF413" s="69">
        <f>N413</f>
        <v/>
      </c>
      <c r="AG413" s="69">
        <f>V413*G413</f>
        <v/>
      </c>
      <c r="AH413" s="69">
        <f>W413*H413</f>
        <v/>
      </c>
      <c r="AI413" s="69">
        <f>X413*I413</f>
        <v/>
      </c>
      <c r="AJ413" s="69">
        <f>O413</f>
        <v/>
      </c>
      <c r="AK413" s="70" t="n">
        <v>0.435673803</v>
      </c>
      <c r="AL413" s="70" t="n">
        <v>-0.533610642</v>
      </c>
      <c r="AM413" s="70" t="n">
        <v>-0.00759971328</v>
      </c>
      <c r="AN413" s="70" t="n">
        <v>0.0377727151</v>
      </c>
      <c r="AO413" s="70" t="n">
        <v>0.00078325707</v>
      </c>
      <c r="AP413" s="70" t="n">
        <v>-0.0192559808</v>
      </c>
      <c r="AQ413" s="70" t="n">
        <v>0.324686527</v>
      </c>
      <c r="AR413" s="70" t="n">
        <v>2.41165233</v>
      </c>
      <c r="AS413" s="70" t="n">
        <v>-0.568761468</v>
      </c>
      <c r="AT413" s="70" t="n">
        <v>-0.408774704</v>
      </c>
      <c r="AU413" s="70" t="n">
        <v>-0.0053742798</v>
      </c>
      <c r="AV413" s="70" t="n">
        <v>-0.0284339897</v>
      </c>
      <c r="AW413" s="71">
        <f>MAX(ABS(Y413-AK413),ABS(Z413-AL413),ABS(AA413-AM413),ABS(AB413-AN413),ABS(AC413-AO413),ABS(AD413-AP413),ABS(AE413-AQ413),ABS(AF413-AR413),ABS(AG413-AS413),ABS(AH413-AT413),ABS(AI413-AU413),ABS(AJ413-AV413))</f>
        <v/>
      </c>
    </row>
    <row r="414">
      <c r="A414" s="67" t="inlineStr">
        <is>
          <t>M409</t>
        </is>
      </c>
      <c r="B414" s="52" t="inlineStr">
        <is>
          <t>ENV-285</t>
        </is>
      </c>
      <c r="C414" s="52" t="inlineStr">
        <is>
          <t>Environment</t>
        </is>
      </c>
      <c r="D414" s="52" t="inlineStr">
        <is>
          <t>Pine crown</t>
        </is>
      </c>
      <c r="E414" s="61" t="inlineStr">
        <is>
          <t>Cone</t>
        </is>
      </c>
      <c r="F414" s="52" t="inlineStr">
        <is>
          <t>ENV-278</t>
        </is>
      </c>
      <c r="G414" s="68" t="n">
        <v>0.414126188</v>
      </c>
      <c r="H414" s="68" t="n">
        <v>0.45226723</v>
      </c>
      <c r="I414" s="68" t="n">
        <v>0.756022513</v>
      </c>
      <c r="J414" s="68" t="n">
        <v>-95.9922333</v>
      </c>
      <c r="K414" s="68" t="n">
        <v>195.085144</v>
      </c>
      <c r="L414" s="68" t="n">
        <v>2.42936516</v>
      </c>
      <c r="M414" s="68" t="n">
        <v>0.0371455252</v>
      </c>
      <c r="N414" s="68" t="n">
        <v>2.99407101</v>
      </c>
      <c r="O414" s="68" t="n">
        <v>0.00618397072</v>
      </c>
      <c r="P414" s="69">
        <f>COS(RADIANS(K414))*COS(RADIANS(L414))+SIN(RADIANS(K414))*SIN(RADIANS(J414))*SIN(RADIANS(L414))</f>
        <v/>
      </c>
      <c r="Q414" s="69">
        <f>-COS(RADIANS(K414))*SIN(RADIANS(L414))+SIN(RADIANS(K414))*SIN(RADIANS(J414))*COS(RADIANS(L414))</f>
        <v/>
      </c>
      <c r="R414" s="69">
        <f>SIN(RADIANS(K414))*COS(RADIANS(J414))</f>
        <v/>
      </c>
      <c r="S414" s="69">
        <f>COS(RADIANS(J414))*SIN(RADIANS(L414))</f>
        <v/>
      </c>
      <c r="T414" s="69">
        <f>COS(RADIANS(J414))*COS(RADIANS(L414))</f>
        <v/>
      </c>
      <c r="U414" s="69">
        <f>-SIN(RADIANS(J414))</f>
        <v/>
      </c>
      <c r="V414" s="69">
        <f>-SIN(RADIANS(K414))*COS(RADIANS(L414))+COS(RADIANS(K414))*SIN(RADIANS(J414))*SIN(RADIANS(L414))</f>
        <v/>
      </c>
      <c r="W414" s="69">
        <f>SIN(RADIANS(K414))*SIN(RADIANS(L414))+COS(RADIANS(K414))*SIN(RADIANS(J414))*COS(RADIANS(L414))</f>
        <v/>
      </c>
      <c r="X414" s="69">
        <f>COS(RADIANS(K414))*COS(RADIANS(J414))</f>
        <v/>
      </c>
      <c r="Y414" s="69">
        <f>P414*G414</f>
        <v/>
      </c>
      <c r="Z414" s="69">
        <f>Q414*H414</f>
        <v/>
      </c>
      <c r="AA414" s="69">
        <f>R414*I414</f>
        <v/>
      </c>
      <c r="AB414" s="69">
        <f>M414</f>
        <v/>
      </c>
      <c r="AC414" s="69">
        <f>S414*G414</f>
        <v/>
      </c>
      <c r="AD414" s="69">
        <f>T414*H414</f>
        <v/>
      </c>
      <c r="AE414" s="69">
        <f>U414*I414</f>
        <v/>
      </c>
      <c r="AF414" s="69">
        <f>N414</f>
        <v/>
      </c>
      <c r="AG414" s="69">
        <f>V414*G414</f>
        <v/>
      </c>
      <c r="AH414" s="69">
        <f>W414*H414</f>
        <v/>
      </c>
      <c r="AI414" s="69">
        <f>X414*I414</f>
        <v/>
      </c>
      <c r="AJ414" s="69">
        <f>O414</f>
        <v/>
      </c>
      <c r="AK414" s="70" t="n">
        <v>-0.394952565</v>
      </c>
      <c r="AL414" s="70" t="n">
        <v>0.135466084</v>
      </c>
      <c r="AM414" s="70" t="n">
        <v>0.0205403045</v>
      </c>
      <c r="AN414" s="70" t="n">
        <v>0.0371455252</v>
      </c>
      <c r="AO414" s="70" t="n">
        <v>-0.00183251302</v>
      </c>
      <c r="AP414" s="70" t="n">
        <v>-0.0471714213</v>
      </c>
      <c r="AQ414" s="70" t="n">
        <v>0.751891613</v>
      </c>
      <c r="AR414" s="70" t="n">
        <v>2.99407101</v>
      </c>
      <c r="AS414" s="70" t="n">
        <v>0.124537572</v>
      </c>
      <c r="AT414" s="70" t="n">
        <v>0.428916574</v>
      </c>
      <c r="AU414" s="70" t="n">
        <v>0.076204285</v>
      </c>
      <c r="AV414" s="70" t="n">
        <v>0.00618397072</v>
      </c>
      <c r="AW414" s="71">
        <f>MAX(ABS(Y414-AK414),ABS(Z414-AL414),ABS(AA414-AM414),ABS(AB414-AN414),ABS(AC414-AO414),ABS(AD414-AP414),ABS(AE414-AQ414),ABS(AF414-AR414),ABS(AG414-AS414),ABS(AH414-AT414),ABS(AI414-AU414),ABS(AJ414-AV414))</f>
        <v/>
      </c>
    </row>
    <row r="415">
      <c r="A415" s="67" t="inlineStr">
        <is>
          <t>M410</t>
        </is>
      </c>
      <c r="B415" s="52" t="inlineStr">
        <is>
          <t>ENV-286</t>
        </is>
      </c>
      <c r="C415" s="52" t="inlineStr">
        <is>
          <t>Environment</t>
        </is>
      </c>
      <c r="D415" s="52" t="inlineStr">
        <is>
          <t>Pine</t>
        </is>
      </c>
      <c r="E415" s="53" t="inlineStr">
        <is>
          <t>Group</t>
        </is>
      </c>
      <c r="F415" s="52" t="inlineStr">
        <is>
          <t>ENV-277</t>
        </is>
      </c>
      <c r="G415" s="68" t="n">
        <v>1</v>
      </c>
      <c r="H415" s="68" t="n">
        <v>1</v>
      </c>
      <c r="I415" s="68" t="n">
        <v>1</v>
      </c>
      <c r="J415" s="68" t="n">
        <v>0</v>
      </c>
      <c r="K415" s="68" t="n">
        <v>30.6479721</v>
      </c>
      <c r="L415" s="68" t="n">
        <v>0</v>
      </c>
      <c r="M415" s="68" t="n">
        <v>13.3614244</v>
      </c>
      <c r="N415" s="68" t="n">
        <v>0.124904528</v>
      </c>
      <c r="O415" s="68" t="n">
        <v>-5.87431431</v>
      </c>
      <c r="P415" s="69">
        <f>COS(RADIANS(K415))*COS(RADIANS(L415))+SIN(RADIANS(K415))*SIN(RADIANS(J415))*SIN(RADIANS(L415))</f>
        <v/>
      </c>
      <c r="Q415" s="69">
        <f>-COS(RADIANS(K415))*SIN(RADIANS(L415))+SIN(RADIANS(K415))*SIN(RADIANS(J415))*COS(RADIANS(L415))</f>
        <v/>
      </c>
      <c r="R415" s="69">
        <f>SIN(RADIANS(K415))*COS(RADIANS(J415))</f>
        <v/>
      </c>
      <c r="S415" s="69">
        <f>COS(RADIANS(J415))*SIN(RADIANS(L415))</f>
        <v/>
      </c>
      <c r="T415" s="69">
        <f>COS(RADIANS(J415))*COS(RADIANS(L415))</f>
        <v/>
      </c>
      <c r="U415" s="69">
        <f>-SIN(RADIANS(J415))</f>
        <v/>
      </c>
      <c r="V415" s="69">
        <f>-SIN(RADIANS(K415))*COS(RADIANS(L415))+COS(RADIANS(K415))*SIN(RADIANS(J415))*SIN(RADIANS(L415))</f>
        <v/>
      </c>
      <c r="W415" s="69">
        <f>SIN(RADIANS(K415))*SIN(RADIANS(L415))+COS(RADIANS(K415))*SIN(RADIANS(J415))*COS(RADIANS(L415))</f>
        <v/>
      </c>
      <c r="X415" s="69">
        <f>COS(RADIANS(K415))*COS(RADIANS(J415))</f>
        <v/>
      </c>
      <c r="Y415" s="69">
        <f>P415*G415</f>
        <v/>
      </c>
      <c r="Z415" s="69">
        <f>Q415*H415</f>
        <v/>
      </c>
      <c r="AA415" s="69">
        <f>R415*I415</f>
        <v/>
      </c>
      <c r="AB415" s="69">
        <f>M415</f>
        <v/>
      </c>
      <c r="AC415" s="69">
        <f>S415*G415</f>
        <v/>
      </c>
      <c r="AD415" s="69">
        <f>T415*H415</f>
        <v/>
      </c>
      <c r="AE415" s="69">
        <f>U415*I415</f>
        <v/>
      </c>
      <c r="AF415" s="69">
        <f>N415</f>
        <v/>
      </c>
      <c r="AG415" s="69">
        <f>V415*G415</f>
        <v/>
      </c>
      <c r="AH415" s="69">
        <f>W415*H415</f>
        <v/>
      </c>
      <c r="AI415" s="69">
        <f>X415*I415</f>
        <v/>
      </c>
      <c r="AJ415" s="69">
        <f>O415</f>
        <v/>
      </c>
      <c r="AK415" s="70" t="n">
        <v>0.860315502</v>
      </c>
      <c r="AL415" s="70" t="n">
        <v>0</v>
      </c>
      <c r="AM415" s="70" t="n">
        <v>0.50976193</v>
      </c>
      <c r="AN415" s="70" t="n">
        <v>13.3614244</v>
      </c>
      <c r="AO415" s="70" t="n">
        <v>0</v>
      </c>
      <c r="AP415" s="70" t="n">
        <v>1</v>
      </c>
      <c r="AQ415" s="70" t="n">
        <v>0</v>
      </c>
      <c r="AR415" s="70" t="n">
        <v>0.124904528</v>
      </c>
      <c r="AS415" s="70" t="n">
        <v>-0.50976193</v>
      </c>
      <c r="AT415" s="70" t="n">
        <v>0</v>
      </c>
      <c r="AU415" s="70" t="n">
        <v>0.860315502</v>
      </c>
      <c r="AV415" s="70" t="n">
        <v>-5.87431431</v>
      </c>
      <c r="AW415" s="71">
        <f>MAX(ABS(Y415-AK415),ABS(Z415-AL415),ABS(AA415-AM415),ABS(AB415-AN415),ABS(AC415-AO415),ABS(AD415-AP415),ABS(AE415-AQ415),ABS(AF415-AR415),ABS(AG415-AS415),ABS(AH415-AT415),ABS(AI415-AU415),ABS(AJ415-AV415))</f>
        <v/>
      </c>
    </row>
    <row r="416">
      <c r="A416" s="67" t="inlineStr">
        <is>
          <t>M411</t>
        </is>
      </c>
      <c r="B416" s="52" t="inlineStr">
        <is>
          <t>ENV-287</t>
        </is>
      </c>
      <c r="C416" s="52" t="inlineStr">
        <is>
          <t>Environment</t>
        </is>
      </c>
      <c r="D416" s="52" t="inlineStr">
        <is>
          <t>Pine trunk</t>
        </is>
      </c>
      <c r="E416" s="58" t="inlineStr">
        <is>
          <t>Cylinder</t>
        </is>
      </c>
      <c r="F416" s="52" t="inlineStr">
        <is>
          <t>ENV-286</t>
        </is>
      </c>
      <c r="G416" s="68" t="n">
        <v>0.236675695</v>
      </c>
      <c r="H416" s="68" t="n">
        <v>0.236675695</v>
      </c>
      <c r="I416" s="68" t="n">
        <v>3.31867909</v>
      </c>
      <c r="J416" s="68" t="n">
        <v>90</v>
      </c>
      <c r="K416" s="68" t="n">
        <v>0</v>
      </c>
      <c r="L416" s="68" t="n">
        <v>0</v>
      </c>
      <c r="M416" s="68" t="n">
        <v>0</v>
      </c>
      <c r="N416" s="68" t="n">
        <v>1.65933955</v>
      </c>
      <c r="O416" s="68" t="n">
        <v>0</v>
      </c>
      <c r="P416" s="69">
        <f>COS(RADIANS(K416))*COS(RADIANS(L416))+SIN(RADIANS(K416))*SIN(RADIANS(J416))*SIN(RADIANS(L416))</f>
        <v/>
      </c>
      <c r="Q416" s="69">
        <f>-COS(RADIANS(K416))*SIN(RADIANS(L416))+SIN(RADIANS(K416))*SIN(RADIANS(J416))*COS(RADIANS(L416))</f>
        <v/>
      </c>
      <c r="R416" s="69">
        <f>SIN(RADIANS(K416))*COS(RADIANS(J416))</f>
        <v/>
      </c>
      <c r="S416" s="69">
        <f>COS(RADIANS(J416))*SIN(RADIANS(L416))</f>
        <v/>
      </c>
      <c r="T416" s="69">
        <f>COS(RADIANS(J416))*COS(RADIANS(L416))</f>
        <v/>
      </c>
      <c r="U416" s="69">
        <f>-SIN(RADIANS(J416))</f>
        <v/>
      </c>
      <c r="V416" s="69">
        <f>-SIN(RADIANS(K416))*COS(RADIANS(L416))+COS(RADIANS(K416))*SIN(RADIANS(J416))*SIN(RADIANS(L416))</f>
        <v/>
      </c>
      <c r="W416" s="69">
        <f>SIN(RADIANS(K416))*SIN(RADIANS(L416))+COS(RADIANS(K416))*SIN(RADIANS(J416))*COS(RADIANS(L416))</f>
        <v/>
      </c>
      <c r="X416" s="69">
        <f>COS(RADIANS(K416))*COS(RADIANS(J416))</f>
        <v/>
      </c>
      <c r="Y416" s="69">
        <f>P416*G416</f>
        <v/>
      </c>
      <c r="Z416" s="69">
        <f>Q416*H416</f>
        <v/>
      </c>
      <c r="AA416" s="69">
        <f>R416*I416</f>
        <v/>
      </c>
      <c r="AB416" s="69">
        <f>M416</f>
        <v/>
      </c>
      <c r="AC416" s="69">
        <f>S416*G416</f>
        <v/>
      </c>
      <c r="AD416" s="69">
        <f>T416*H416</f>
        <v/>
      </c>
      <c r="AE416" s="69">
        <f>U416*I416</f>
        <v/>
      </c>
      <c r="AF416" s="69">
        <f>N416</f>
        <v/>
      </c>
      <c r="AG416" s="69">
        <f>V416*G416</f>
        <v/>
      </c>
      <c r="AH416" s="69">
        <f>W416*H416</f>
        <v/>
      </c>
      <c r="AI416" s="69">
        <f>X416*I416</f>
        <v/>
      </c>
      <c r="AJ416" s="69">
        <f>O416</f>
        <v/>
      </c>
      <c r="AK416" s="70" t="n">
        <v>0.236675695</v>
      </c>
      <c r="AL416" s="70" t="n">
        <v>0</v>
      </c>
      <c r="AM416" s="70" t="n">
        <v>0</v>
      </c>
      <c r="AN416" s="70" t="n">
        <v>0</v>
      </c>
      <c r="AO416" s="70" t="n">
        <v>0</v>
      </c>
      <c r="AP416" s="70" t="n">
        <v>-1.03454232e-08</v>
      </c>
      <c r="AQ416" s="70" t="n">
        <v>-3.31867909</v>
      </c>
      <c r="AR416" s="70" t="n">
        <v>1.65933955</v>
      </c>
      <c r="AS416" s="70" t="n">
        <v>0</v>
      </c>
      <c r="AT416" s="70" t="n">
        <v>0.236675695</v>
      </c>
      <c r="AU416" s="70" t="n">
        <v>-1.45064064e-07</v>
      </c>
      <c r="AV416" s="70" t="n">
        <v>0</v>
      </c>
      <c r="AW416" s="71">
        <f>MAX(ABS(Y416-AK416),ABS(Z416-AL416),ABS(AA416-AM416),ABS(AB416-AN416),ABS(AC416-AO416),ABS(AD416-AP416),ABS(AE416-AQ416),ABS(AF416-AR416),ABS(AG416-AS416),ABS(AH416-AT416),ABS(AI416-AU416),ABS(AJ416-AV416))</f>
        <v/>
      </c>
    </row>
    <row r="417">
      <c r="A417" s="67" t="inlineStr">
        <is>
          <t>M412</t>
        </is>
      </c>
      <c r="B417" s="52" t="inlineStr">
        <is>
          <t>ENV-288</t>
        </is>
      </c>
      <c r="C417" s="52" t="inlineStr">
        <is>
          <t>Environment</t>
        </is>
      </c>
      <c r="D417" s="52" t="inlineStr">
        <is>
          <t>Pine crown</t>
        </is>
      </c>
      <c r="E417" s="61" t="inlineStr">
        <is>
          <t>Cone</t>
        </is>
      </c>
      <c r="F417" s="52" t="inlineStr">
        <is>
          <t>ENV-286</t>
        </is>
      </c>
      <c r="G417" s="68" t="n">
        <v>2.67559838</v>
      </c>
      <c r="H417" s="68" t="n">
        <v>2.44132161</v>
      </c>
      <c r="I417" s="68" t="n">
        <v>1.38384438</v>
      </c>
      <c r="J417" s="68" t="n">
        <v>-85.42616270000001</v>
      </c>
      <c r="K417" s="68" t="n">
        <v>42.9034119</v>
      </c>
      <c r="L417" s="68" t="n">
        <v>-5.9000082</v>
      </c>
      <c r="M417" s="68" t="n">
        <v>-0.0225198269</v>
      </c>
      <c r="N417" s="68" t="n">
        <v>1.29192221</v>
      </c>
      <c r="O417" s="68" t="n">
        <v>0.00651329383</v>
      </c>
      <c r="P417" s="69">
        <f>COS(RADIANS(K417))*COS(RADIANS(L417))+SIN(RADIANS(K417))*SIN(RADIANS(J417))*SIN(RADIANS(L417))</f>
        <v/>
      </c>
      <c r="Q417" s="69">
        <f>-COS(RADIANS(K417))*SIN(RADIANS(L417))+SIN(RADIANS(K417))*SIN(RADIANS(J417))*COS(RADIANS(L417))</f>
        <v/>
      </c>
      <c r="R417" s="69">
        <f>SIN(RADIANS(K417))*COS(RADIANS(J417))</f>
        <v/>
      </c>
      <c r="S417" s="69">
        <f>COS(RADIANS(J417))*SIN(RADIANS(L417))</f>
        <v/>
      </c>
      <c r="T417" s="69">
        <f>COS(RADIANS(J417))*COS(RADIANS(L417))</f>
        <v/>
      </c>
      <c r="U417" s="69">
        <f>-SIN(RADIANS(J417))</f>
        <v/>
      </c>
      <c r="V417" s="69">
        <f>-SIN(RADIANS(K417))*COS(RADIANS(L417))+COS(RADIANS(K417))*SIN(RADIANS(J417))*SIN(RADIANS(L417))</f>
        <v/>
      </c>
      <c r="W417" s="69">
        <f>SIN(RADIANS(K417))*SIN(RADIANS(L417))+COS(RADIANS(K417))*SIN(RADIANS(J417))*COS(RADIANS(L417))</f>
        <v/>
      </c>
      <c r="X417" s="69">
        <f>COS(RADIANS(K417))*COS(RADIANS(J417))</f>
        <v/>
      </c>
      <c r="Y417" s="69">
        <f>P417*G417</f>
        <v/>
      </c>
      <c r="Z417" s="69">
        <f>Q417*H417</f>
        <v/>
      </c>
      <c r="AA417" s="69">
        <f>R417*I417</f>
        <v/>
      </c>
      <c r="AB417" s="69">
        <f>M417</f>
        <v/>
      </c>
      <c r="AC417" s="69">
        <f>S417*G417</f>
        <v/>
      </c>
      <c r="AD417" s="69">
        <f>T417*H417</f>
        <v/>
      </c>
      <c r="AE417" s="69">
        <f>U417*I417</f>
        <v/>
      </c>
      <c r="AF417" s="69">
        <f>N417</f>
        <v/>
      </c>
      <c r="AG417" s="69">
        <f>V417*G417</f>
        <v/>
      </c>
      <c r="AH417" s="69">
        <f>W417*H417</f>
        <v/>
      </c>
      <c r="AI417" s="69">
        <f>X417*I417</f>
        <v/>
      </c>
      <c r="AJ417" s="69">
        <f>O417</f>
        <v/>
      </c>
      <c r="AK417" s="70" t="n">
        <v>2.13613605</v>
      </c>
      <c r="AL417" s="70" t="n">
        <v>-1.46407521</v>
      </c>
      <c r="AM417" s="70" t="n">
        <v>0.0751243159</v>
      </c>
      <c r="AN417" s="70" t="n">
        <v>-0.0225198269</v>
      </c>
      <c r="AO417" s="70" t="n">
        <v>-0.0219320618</v>
      </c>
      <c r="AP417" s="70" t="n">
        <v>0.193648756</v>
      </c>
      <c r="AQ417" s="70" t="n">
        <v>1.37943733</v>
      </c>
      <c r="AR417" s="70" t="n">
        <v>1.29192221</v>
      </c>
      <c r="AS417" s="70" t="n">
        <v>-1.61098385</v>
      </c>
      <c r="AT417" s="70" t="n">
        <v>-1.9439739</v>
      </c>
      <c r="AU417" s="70" t="n">
        <v>0.0808337331</v>
      </c>
      <c r="AV417" s="70" t="n">
        <v>0.00651329383</v>
      </c>
      <c r="AW417" s="71">
        <f>MAX(ABS(Y417-AK417),ABS(Z417-AL417),ABS(AA417-AM417),ABS(AB417-AN417),ABS(AC417-AO417),ABS(AD417-AP417),ABS(AE417-AQ417),ABS(AF417-AR417),ABS(AG417-AS417),ABS(AH417-AT417),ABS(AI417-AU417),ABS(AJ417-AV417))</f>
        <v/>
      </c>
    </row>
    <row r="418">
      <c r="A418" s="67" t="inlineStr">
        <is>
          <t>M413</t>
        </is>
      </c>
      <c r="B418" s="52" t="inlineStr">
        <is>
          <t>ENV-289</t>
        </is>
      </c>
      <c r="C418" s="52" t="inlineStr">
        <is>
          <t>Environment</t>
        </is>
      </c>
      <c r="D418" s="52" t="inlineStr">
        <is>
          <t>Pine crown</t>
        </is>
      </c>
      <c r="E418" s="61" t="inlineStr">
        <is>
          <t>Cone</t>
        </is>
      </c>
      <c r="F418" s="52" t="inlineStr">
        <is>
          <t>ENV-286</t>
        </is>
      </c>
      <c r="G418" s="68" t="n">
        <v>2.50345492</v>
      </c>
      <c r="H418" s="68" t="n">
        <v>2.35943866</v>
      </c>
      <c r="I418" s="68" t="n">
        <v>1.15190625</v>
      </c>
      <c r="J418" s="68" t="n">
        <v>-91.56024170000001</v>
      </c>
      <c r="K418" s="68" t="n">
        <v>205.336227</v>
      </c>
      <c r="L418" s="68" t="n">
        <v>-1.03795242</v>
      </c>
      <c r="M418" s="68" t="n">
        <v>0.0370525122</v>
      </c>
      <c r="N418" s="68" t="n">
        <v>1.74190593</v>
      </c>
      <c r="O418" s="68" t="n">
        <v>-0.0206076149</v>
      </c>
      <c r="P418" s="69">
        <f>COS(RADIANS(K418))*COS(RADIANS(L418))+SIN(RADIANS(K418))*SIN(RADIANS(J418))*SIN(RADIANS(L418))</f>
        <v/>
      </c>
      <c r="Q418" s="69">
        <f>-COS(RADIANS(K418))*SIN(RADIANS(L418))+SIN(RADIANS(K418))*SIN(RADIANS(J418))*COS(RADIANS(L418))</f>
        <v/>
      </c>
      <c r="R418" s="69">
        <f>SIN(RADIANS(K418))*COS(RADIANS(J418))</f>
        <v/>
      </c>
      <c r="S418" s="69">
        <f>COS(RADIANS(J418))*SIN(RADIANS(L418))</f>
        <v/>
      </c>
      <c r="T418" s="69">
        <f>COS(RADIANS(J418))*COS(RADIANS(L418))</f>
        <v/>
      </c>
      <c r="U418" s="69">
        <f>-SIN(RADIANS(J418))</f>
        <v/>
      </c>
      <c r="V418" s="69">
        <f>-SIN(RADIANS(K418))*COS(RADIANS(L418))+COS(RADIANS(K418))*SIN(RADIANS(J418))*SIN(RADIANS(L418))</f>
        <v/>
      </c>
      <c r="W418" s="69">
        <f>SIN(RADIANS(K418))*SIN(RADIANS(L418))+COS(RADIANS(K418))*SIN(RADIANS(J418))*COS(RADIANS(L418))</f>
        <v/>
      </c>
      <c r="X418" s="69">
        <f>COS(RADIANS(K418))*COS(RADIANS(J418))</f>
        <v/>
      </c>
      <c r="Y418" s="69">
        <f>P418*G418</f>
        <v/>
      </c>
      <c r="Z418" s="69">
        <f>Q418*H418</f>
        <v/>
      </c>
      <c r="AA418" s="69">
        <f>R418*I418</f>
        <v/>
      </c>
      <c r="AB418" s="69">
        <f>M418</f>
        <v/>
      </c>
      <c r="AC418" s="69">
        <f>S418*G418</f>
        <v/>
      </c>
      <c r="AD418" s="69">
        <f>T418*H418</f>
        <v/>
      </c>
      <c r="AE418" s="69">
        <f>U418*I418</f>
        <v/>
      </c>
      <c r="AF418" s="69">
        <f>N418</f>
        <v/>
      </c>
      <c r="AG418" s="69">
        <f>V418*G418</f>
        <v/>
      </c>
      <c r="AH418" s="69">
        <f>W418*H418</f>
        <v/>
      </c>
      <c r="AI418" s="69">
        <f>X418*I418</f>
        <v/>
      </c>
      <c r="AJ418" s="69">
        <f>O418</f>
        <v/>
      </c>
      <c r="AK418" s="70" t="n">
        <v>-2.28168082</v>
      </c>
      <c r="AL418" s="70" t="n">
        <v>0.970504224</v>
      </c>
      <c r="AM418" s="70" t="n">
        <v>0.0134216342</v>
      </c>
      <c r="AN418" s="70" t="n">
        <v>0.0370525122</v>
      </c>
      <c r="AO418" s="70" t="n">
        <v>0.00123477215</v>
      </c>
      <c r="AP418" s="70" t="n">
        <v>-0.06423228979999999</v>
      </c>
      <c r="AQ418" s="70" t="n">
        <v>1.15147924</v>
      </c>
      <c r="AR418" s="70" t="n">
        <v>1.74190593</v>
      </c>
      <c r="AS418" s="70" t="n">
        <v>1.03015447</v>
      </c>
      <c r="AT418" s="70" t="n">
        <v>2.14963889</v>
      </c>
      <c r="AU418" s="70" t="n">
        <v>0.0283472706</v>
      </c>
      <c r="AV418" s="70" t="n">
        <v>-0.0206076149</v>
      </c>
      <c r="AW418" s="71">
        <f>MAX(ABS(Y418-AK418),ABS(Z418-AL418),ABS(AA418-AM418),ABS(AB418-AN418),ABS(AC418-AO418),ABS(AD418-AP418),ABS(AE418-AQ418),ABS(AF418-AR418),ABS(AG418-AS418),ABS(AH418-AT418),ABS(AI418-AU418),ABS(AJ418-AV418))</f>
        <v/>
      </c>
    </row>
    <row r="419">
      <c r="A419" s="67" t="inlineStr">
        <is>
          <t>M414</t>
        </is>
      </c>
      <c r="B419" s="52" t="inlineStr">
        <is>
          <t>ENV-290</t>
        </is>
      </c>
      <c r="C419" s="52" t="inlineStr">
        <is>
          <t>Environment</t>
        </is>
      </c>
      <c r="D419" s="52" t="inlineStr">
        <is>
          <t>Pine crown</t>
        </is>
      </c>
      <c r="E419" s="61" t="inlineStr">
        <is>
          <t>Cone</t>
        </is>
      </c>
      <c r="F419" s="52" t="inlineStr">
        <is>
          <t>ENV-286</t>
        </is>
      </c>
      <c r="G419" s="68" t="n">
        <v>1.94364905</v>
      </c>
      <c r="H419" s="68" t="n">
        <v>1.96511471</v>
      </c>
      <c r="I419" s="68" t="n">
        <v>0.883741796</v>
      </c>
      <c r="J419" s="68" t="n">
        <v>-94.6122665</v>
      </c>
      <c r="K419" s="68" t="n">
        <v>48.4166641</v>
      </c>
      <c r="L419" s="68" t="n">
        <v>-0.127717972</v>
      </c>
      <c r="M419" s="68" t="n">
        <v>0.0313480049</v>
      </c>
      <c r="N419" s="68" t="n">
        <v>2.09797621</v>
      </c>
      <c r="O419" s="68" t="n">
        <v>-0.0312909074</v>
      </c>
      <c r="P419" s="69">
        <f>COS(RADIANS(K419))*COS(RADIANS(L419))+SIN(RADIANS(K419))*SIN(RADIANS(J419))*SIN(RADIANS(L419))</f>
        <v/>
      </c>
      <c r="Q419" s="69">
        <f>-COS(RADIANS(K419))*SIN(RADIANS(L419))+SIN(RADIANS(K419))*SIN(RADIANS(J419))*COS(RADIANS(L419))</f>
        <v/>
      </c>
      <c r="R419" s="69">
        <f>SIN(RADIANS(K419))*COS(RADIANS(J419))</f>
        <v/>
      </c>
      <c r="S419" s="69">
        <f>COS(RADIANS(J419))*SIN(RADIANS(L419))</f>
        <v/>
      </c>
      <c r="T419" s="69">
        <f>COS(RADIANS(J419))*COS(RADIANS(L419))</f>
        <v/>
      </c>
      <c r="U419" s="69">
        <f>-SIN(RADIANS(J419))</f>
        <v/>
      </c>
      <c r="V419" s="69">
        <f>-SIN(RADIANS(K419))*COS(RADIANS(L419))+COS(RADIANS(K419))*SIN(RADIANS(J419))*SIN(RADIANS(L419))</f>
        <v/>
      </c>
      <c r="W419" s="69">
        <f>SIN(RADIANS(K419))*SIN(RADIANS(L419))+COS(RADIANS(K419))*SIN(RADIANS(J419))*COS(RADIANS(L419))</f>
        <v/>
      </c>
      <c r="X419" s="69">
        <f>COS(RADIANS(K419))*COS(RADIANS(J419))</f>
        <v/>
      </c>
      <c r="Y419" s="69">
        <f>P419*G419</f>
        <v/>
      </c>
      <c r="Z419" s="69">
        <f>Q419*H419</f>
        <v/>
      </c>
      <c r="AA419" s="69">
        <f>R419*I419</f>
        <v/>
      </c>
      <c r="AB419" s="69">
        <f>M419</f>
        <v/>
      </c>
      <c r="AC419" s="69">
        <f>S419*G419</f>
        <v/>
      </c>
      <c r="AD419" s="69">
        <f>T419*H419</f>
        <v/>
      </c>
      <c r="AE419" s="69">
        <f>U419*I419</f>
        <v/>
      </c>
      <c r="AF419" s="69">
        <f>N419</f>
        <v/>
      </c>
      <c r="AG419" s="69">
        <f>V419*G419</f>
        <v/>
      </c>
      <c r="AH419" s="69">
        <f>W419*H419</f>
        <v/>
      </c>
      <c r="AI419" s="69">
        <f>X419*I419</f>
        <v/>
      </c>
      <c r="AJ419" s="69">
        <f>O419</f>
        <v/>
      </c>
      <c r="AK419" s="70" t="n">
        <v>1.29324377</v>
      </c>
      <c r="AL419" s="70" t="n">
        <v>-1.46221757</v>
      </c>
      <c r="AM419" s="70" t="n">
        <v>-0.0531551093</v>
      </c>
      <c r="AN419" s="70" t="n">
        <v>0.0313480049</v>
      </c>
      <c r="AO419" s="70" t="n">
        <v>0.000348393485</v>
      </c>
      <c r="AP419" s="70" t="n">
        <v>-0.158019245</v>
      </c>
      <c r="AQ419" s="70" t="n">
        <v>0.8808799389999999</v>
      </c>
      <c r="AR419" s="70" t="n">
        <v>2.09797621</v>
      </c>
      <c r="AS419" s="70" t="n">
        <v>-1.45096242</v>
      </c>
      <c r="AT419" s="70" t="n">
        <v>-1.30331326</v>
      </c>
      <c r="AU419" s="70" t="n">
        <v>-0.0471656732</v>
      </c>
      <c r="AV419" s="70" t="n">
        <v>-0.0312909074</v>
      </c>
      <c r="AW419" s="71">
        <f>MAX(ABS(Y419-AK419),ABS(Z419-AL419),ABS(AA419-AM419),ABS(AB419-AN419),ABS(AC419-AO419),ABS(AD419-AP419),ABS(AE419-AQ419),ABS(AF419-AR419),ABS(AG419-AS419),ABS(AH419-AT419),ABS(AI419-AU419),ABS(AJ419-AV419))</f>
        <v/>
      </c>
    </row>
    <row r="420">
      <c r="A420" s="67" t="inlineStr">
        <is>
          <t>M415</t>
        </is>
      </c>
      <c r="B420" s="52" t="inlineStr">
        <is>
          <t>ENV-291</t>
        </is>
      </c>
      <c r="C420" s="52" t="inlineStr">
        <is>
          <t>Environment</t>
        </is>
      </c>
      <c r="D420" s="52" t="inlineStr">
        <is>
          <t>Pine crown</t>
        </is>
      </c>
      <c r="E420" s="61" t="inlineStr">
        <is>
          <t>Cone</t>
        </is>
      </c>
      <c r="F420" s="52" t="inlineStr">
        <is>
          <t>ENV-286</t>
        </is>
      </c>
      <c r="G420" s="68" t="n">
        <v>1.65233529</v>
      </c>
      <c r="H420" s="68" t="n">
        <v>1.70233643</v>
      </c>
      <c r="I420" s="68" t="n">
        <v>0.757372379</v>
      </c>
      <c r="J420" s="68" t="n">
        <v>-84.0346069</v>
      </c>
      <c r="K420" s="68" t="n">
        <v>2.4002552</v>
      </c>
      <c r="L420" s="68" t="n">
        <v>-2.83072114</v>
      </c>
      <c r="M420" s="68" t="n">
        <v>-0.0194299407</v>
      </c>
      <c r="N420" s="68" t="n">
        <v>2.49989676</v>
      </c>
      <c r="O420" s="68" t="n">
        <v>-0.00172051787</v>
      </c>
      <c r="P420" s="69">
        <f>COS(RADIANS(K420))*COS(RADIANS(L420))+SIN(RADIANS(K420))*SIN(RADIANS(J420))*SIN(RADIANS(L420))</f>
        <v/>
      </c>
      <c r="Q420" s="69">
        <f>-COS(RADIANS(K420))*SIN(RADIANS(L420))+SIN(RADIANS(K420))*SIN(RADIANS(J420))*COS(RADIANS(L420))</f>
        <v/>
      </c>
      <c r="R420" s="69">
        <f>SIN(RADIANS(K420))*COS(RADIANS(J420))</f>
        <v/>
      </c>
      <c r="S420" s="69">
        <f>COS(RADIANS(J420))*SIN(RADIANS(L420))</f>
        <v/>
      </c>
      <c r="T420" s="69">
        <f>COS(RADIANS(J420))*COS(RADIANS(L420))</f>
        <v/>
      </c>
      <c r="U420" s="69">
        <f>-SIN(RADIANS(J420))</f>
        <v/>
      </c>
      <c r="V420" s="69">
        <f>-SIN(RADIANS(K420))*COS(RADIANS(L420))+COS(RADIANS(K420))*SIN(RADIANS(J420))*SIN(RADIANS(L420))</f>
        <v/>
      </c>
      <c r="W420" s="69">
        <f>SIN(RADIANS(K420))*SIN(RADIANS(L420))+COS(RADIANS(K420))*SIN(RADIANS(J420))*COS(RADIANS(L420))</f>
        <v/>
      </c>
      <c r="X420" s="69">
        <f>COS(RADIANS(K420))*COS(RADIANS(J420))</f>
        <v/>
      </c>
      <c r="Y420" s="69">
        <f>P420*G420</f>
        <v/>
      </c>
      <c r="Z420" s="69">
        <f>Q420*H420</f>
        <v/>
      </c>
      <c r="AA420" s="69">
        <f>R420*I420</f>
        <v/>
      </c>
      <c r="AB420" s="69">
        <f>M420</f>
        <v/>
      </c>
      <c r="AC420" s="69">
        <f>S420*G420</f>
        <v/>
      </c>
      <c r="AD420" s="69">
        <f>T420*H420</f>
        <v/>
      </c>
      <c r="AE420" s="69">
        <f>U420*I420</f>
        <v/>
      </c>
      <c r="AF420" s="69">
        <f>N420</f>
        <v/>
      </c>
      <c r="AG420" s="69">
        <f>V420*G420</f>
        <v/>
      </c>
      <c r="AH420" s="69">
        <f>W420*H420</f>
        <v/>
      </c>
      <c r="AI420" s="69">
        <f>X420*I420</f>
        <v/>
      </c>
      <c r="AJ420" s="69">
        <f>O420</f>
        <v/>
      </c>
      <c r="AK420" s="70" t="n">
        <v>1.65227008</v>
      </c>
      <c r="AL420" s="70" t="n">
        <v>0.0131752128</v>
      </c>
      <c r="AM420" s="70" t="n">
        <v>0.00329646864</v>
      </c>
      <c r="AN420" s="70" t="n">
        <v>-0.0194299407</v>
      </c>
      <c r="AO420" s="70" t="n">
        <v>-0.00848062057</v>
      </c>
      <c r="AP420" s="70" t="n">
        <v>0.176704198</v>
      </c>
      <c r="AQ420" s="70" t="n">
        <v>0.753271103</v>
      </c>
      <c r="AR420" s="70" t="n">
        <v>2.49989676</v>
      </c>
      <c r="AS420" s="70" t="n">
        <v>0.0119724628</v>
      </c>
      <c r="AT420" s="70" t="n">
        <v>-1.69308937</v>
      </c>
      <c r="AU420" s="70" t="n">
        <v>0.0786429793</v>
      </c>
      <c r="AV420" s="70" t="n">
        <v>-0.00172051787</v>
      </c>
      <c r="AW420" s="71">
        <f>MAX(ABS(Y420-AK420),ABS(Z420-AL420),ABS(AA420-AM420),ABS(AB420-AN420),ABS(AC420-AO420),ABS(AD420-AP420),ABS(AE420-AQ420),ABS(AF420-AR420),ABS(AG420-AS420),ABS(AH420-AT420),ABS(AI420-AU420),ABS(AJ420-AV420))</f>
        <v/>
      </c>
    </row>
    <row r="421">
      <c r="A421" s="67" t="inlineStr">
        <is>
          <t>M416</t>
        </is>
      </c>
      <c r="B421" s="52" t="inlineStr">
        <is>
          <t>ENV-292</t>
        </is>
      </c>
      <c r="C421" s="52" t="inlineStr">
        <is>
          <t>Environment</t>
        </is>
      </c>
      <c r="D421" s="52" t="inlineStr">
        <is>
          <t>Pine crown</t>
        </is>
      </c>
      <c r="E421" s="61" t="inlineStr">
        <is>
          <t>Cone</t>
        </is>
      </c>
      <c r="F421" s="52" t="inlineStr">
        <is>
          <t>ENV-286</t>
        </is>
      </c>
      <c r="G421" s="68" t="n">
        <v>1.20686662</v>
      </c>
      <c r="H421" s="68" t="n">
        <v>1.23667037</v>
      </c>
      <c r="I421" s="68" t="n">
        <v>0.519971967</v>
      </c>
      <c r="J421" s="68" t="n">
        <v>-94.2554626</v>
      </c>
      <c r="K421" s="68" t="n">
        <v>90.71875</v>
      </c>
      <c r="L421" s="68" t="n">
        <v>3.52634048</v>
      </c>
      <c r="M421" s="68" t="n">
        <v>-0.0385691524</v>
      </c>
      <c r="N421" s="68" t="n">
        <v>2.83074808</v>
      </c>
      <c r="O421" s="68" t="n">
        <v>-0.0159661248</v>
      </c>
      <c r="P421" s="69">
        <f>COS(RADIANS(K421))*COS(RADIANS(L421))+SIN(RADIANS(K421))*SIN(RADIANS(J421))*SIN(RADIANS(L421))</f>
        <v/>
      </c>
      <c r="Q421" s="69">
        <f>-COS(RADIANS(K421))*SIN(RADIANS(L421))+SIN(RADIANS(K421))*SIN(RADIANS(J421))*COS(RADIANS(L421))</f>
        <v/>
      </c>
      <c r="R421" s="69">
        <f>SIN(RADIANS(K421))*COS(RADIANS(J421))</f>
        <v/>
      </c>
      <c r="S421" s="69">
        <f>COS(RADIANS(J421))*SIN(RADIANS(L421))</f>
        <v/>
      </c>
      <c r="T421" s="69">
        <f>COS(RADIANS(J421))*COS(RADIANS(L421))</f>
        <v/>
      </c>
      <c r="U421" s="69">
        <f>-SIN(RADIANS(J421))</f>
        <v/>
      </c>
      <c r="V421" s="69">
        <f>-SIN(RADIANS(K421))*COS(RADIANS(L421))+COS(RADIANS(K421))*SIN(RADIANS(J421))*SIN(RADIANS(L421))</f>
        <v/>
      </c>
      <c r="W421" s="69">
        <f>SIN(RADIANS(K421))*SIN(RADIANS(L421))+COS(RADIANS(K421))*SIN(RADIANS(J421))*COS(RADIANS(L421))</f>
        <v/>
      </c>
      <c r="X421" s="69">
        <f>COS(RADIANS(K421))*COS(RADIANS(J421))</f>
        <v/>
      </c>
      <c r="Y421" s="69">
        <f>P421*G421</f>
        <v/>
      </c>
      <c r="Z421" s="69">
        <f>Q421*H421</f>
        <v/>
      </c>
      <c r="AA421" s="69">
        <f>R421*I421</f>
        <v/>
      </c>
      <c r="AB421" s="69">
        <f>M421</f>
        <v/>
      </c>
      <c r="AC421" s="69">
        <f>S421*G421</f>
        <v/>
      </c>
      <c r="AD421" s="69">
        <f>T421*H421</f>
        <v/>
      </c>
      <c r="AE421" s="69">
        <f>U421*I421</f>
        <v/>
      </c>
      <c r="AF421" s="69">
        <f>N421</f>
        <v/>
      </c>
      <c r="AG421" s="69">
        <f>V421*G421</f>
        <v/>
      </c>
      <c r="AH421" s="69">
        <f>W421*H421</f>
        <v/>
      </c>
      <c r="AI421" s="69">
        <f>X421*I421</f>
        <v/>
      </c>
      <c r="AJ421" s="69">
        <f>O421</f>
        <v/>
      </c>
      <c r="AK421" s="70" t="n">
        <v>-0.08913145209999999</v>
      </c>
      <c r="AL421" s="70" t="n">
        <v>-1.22987497</v>
      </c>
      <c r="AM421" s="70" t="n">
        <v>-0.0385807417</v>
      </c>
      <c r="AN421" s="70" t="n">
        <v>-0.0385691524</v>
      </c>
      <c r="AO421" s="70" t="n">
        <v>-0.00550822262</v>
      </c>
      <c r="AP421" s="70" t="n">
        <v>-0.0915916115</v>
      </c>
      <c r="AQ421" s="70" t="n">
        <v>0.5185384750000001</v>
      </c>
      <c r="AR421" s="70" t="n">
        <v>2.83074808</v>
      </c>
      <c r="AS421" s="70" t="n">
        <v>-1.20355809</v>
      </c>
      <c r="AT421" s="70" t="n">
        <v>0.0914995596</v>
      </c>
      <c r="AU421" s="70" t="n">
        <v>0.000484008313</v>
      </c>
      <c r="AV421" s="70" t="n">
        <v>-0.0159661248</v>
      </c>
      <c r="AW421" s="71">
        <f>MAX(ABS(Y421-AK421),ABS(Z421-AL421),ABS(AA421-AM421),ABS(AB421-AN421),ABS(AC421-AO421),ABS(AD421-AP421),ABS(AE421-AQ421),ABS(AF421-AR421),ABS(AG421-AS421),ABS(AH421-AT421),ABS(AI421-AU421),ABS(AJ421-AV421))</f>
        <v/>
      </c>
    </row>
    <row r="422">
      <c r="A422" s="67" t="inlineStr">
        <is>
          <t>M417</t>
        </is>
      </c>
      <c r="B422" s="52" t="inlineStr">
        <is>
          <t>ENV-293</t>
        </is>
      </c>
      <c r="C422" s="52" t="inlineStr">
        <is>
          <t>Environment</t>
        </is>
      </c>
      <c r="D422" s="52" t="inlineStr">
        <is>
          <t>Pine crown</t>
        </is>
      </c>
      <c r="E422" s="61" t="inlineStr">
        <is>
          <t>Cone</t>
        </is>
      </c>
      <c r="F422" s="52" t="inlineStr">
        <is>
          <t>ENV-286</t>
        </is>
      </c>
      <c r="G422" s="68" t="n">
        <v>0.937897563</v>
      </c>
      <c r="H422" s="68" t="n">
        <v>0.872441649</v>
      </c>
      <c r="I422" s="68" t="n">
        <v>0.472414821</v>
      </c>
      <c r="J422" s="68" t="n">
        <v>-95.9054184</v>
      </c>
      <c r="K422" s="68" t="n">
        <v>231.620834</v>
      </c>
      <c r="L422" s="68" t="n">
        <v>-5.33757591</v>
      </c>
      <c r="M422" s="68" t="n">
        <v>-0.0045673959</v>
      </c>
      <c r="N422" s="68" t="n">
        <v>3.24529839</v>
      </c>
      <c r="O422" s="68" t="n">
        <v>-0.0383268781</v>
      </c>
      <c r="P422" s="69">
        <f>COS(RADIANS(K422))*COS(RADIANS(L422))+SIN(RADIANS(K422))*SIN(RADIANS(J422))*SIN(RADIANS(L422))</f>
        <v/>
      </c>
      <c r="Q422" s="69">
        <f>-COS(RADIANS(K422))*SIN(RADIANS(L422))+SIN(RADIANS(K422))*SIN(RADIANS(J422))*COS(RADIANS(L422))</f>
        <v/>
      </c>
      <c r="R422" s="69">
        <f>SIN(RADIANS(K422))*COS(RADIANS(J422))</f>
        <v/>
      </c>
      <c r="S422" s="69">
        <f>COS(RADIANS(J422))*SIN(RADIANS(L422))</f>
        <v/>
      </c>
      <c r="T422" s="69">
        <f>COS(RADIANS(J422))*COS(RADIANS(L422))</f>
        <v/>
      </c>
      <c r="U422" s="69">
        <f>-SIN(RADIANS(J422))</f>
        <v/>
      </c>
      <c r="V422" s="69">
        <f>-SIN(RADIANS(K422))*COS(RADIANS(L422))+COS(RADIANS(K422))*SIN(RADIANS(J422))*SIN(RADIANS(L422))</f>
        <v/>
      </c>
      <c r="W422" s="69">
        <f>SIN(RADIANS(K422))*SIN(RADIANS(L422))+COS(RADIANS(K422))*SIN(RADIANS(J422))*COS(RADIANS(L422))</f>
        <v/>
      </c>
      <c r="X422" s="69">
        <f>COS(RADIANS(K422))*COS(RADIANS(J422))</f>
        <v/>
      </c>
      <c r="Y422" s="69">
        <f>P422*G422</f>
        <v/>
      </c>
      <c r="Z422" s="69">
        <f>Q422*H422</f>
        <v/>
      </c>
      <c r="AA422" s="69">
        <f>R422*I422</f>
        <v/>
      </c>
      <c r="AB422" s="69">
        <f>M422</f>
        <v/>
      </c>
      <c r="AC422" s="69">
        <f>S422*G422</f>
        <v/>
      </c>
      <c r="AD422" s="69">
        <f>T422*H422</f>
        <v/>
      </c>
      <c r="AE422" s="69">
        <f>U422*I422</f>
        <v/>
      </c>
      <c r="AF422" s="69">
        <f>N422</f>
        <v/>
      </c>
      <c r="AG422" s="69">
        <f>V422*G422</f>
        <v/>
      </c>
      <c r="AH422" s="69">
        <f>W422*H422</f>
        <v/>
      </c>
      <c r="AI422" s="69">
        <f>X422*I422</f>
        <v/>
      </c>
      <c r="AJ422" s="69">
        <f>O422</f>
        <v/>
      </c>
      <c r="AK422" s="70" t="n">
        <v>-0.6478119490000001</v>
      </c>
      <c r="AL422" s="70" t="n">
        <v>0.626956761</v>
      </c>
      <c r="AM422" s="70" t="n">
        <v>0.0381025635</v>
      </c>
      <c r="AN422" s="70" t="n">
        <v>-0.0045673959</v>
      </c>
      <c r="AO422" s="70" t="n">
        <v>0.00897651631</v>
      </c>
      <c r="AP422" s="70" t="n">
        <v>-0.08937343959999999</v>
      </c>
      <c r="AQ422" s="70" t="n">
        <v>0.469907761</v>
      </c>
      <c r="AR422" s="70" t="n">
        <v>3.24529839</v>
      </c>
      <c r="AS422" s="70" t="n">
        <v>0.678167224</v>
      </c>
      <c r="AT422" s="70" t="n">
        <v>0.600076616</v>
      </c>
      <c r="AU422" s="70" t="n">
        <v>0.0301771611</v>
      </c>
      <c r="AV422" s="70" t="n">
        <v>-0.0383268781</v>
      </c>
      <c r="AW422" s="71">
        <f>MAX(ABS(Y422-AK422),ABS(Z422-AL422),ABS(AA422-AM422),ABS(AB422-AN422),ABS(AC422-AO422),ABS(AD422-AP422),ABS(AE422-AQ422),ABS(AF422-AR422),ABS(AG422-AS422),ABS(AH422-AT422),ABS(AI422-AU422),ABS(AJ422-AV422))</f>
        <v/>
      </c>
    </row>
    <row r="423">
      <c r="A423" s="67" t="inlineStr">
        <is>
          <t>M418</t>
        </is>
      </c>
      <c r="B423" s="52" t="inlineStr">
        <is>
          <t>ENV-294</t>
        </is>
      </c>
      <c r="C423" s="52" t="inlineStr">
        <is>
          <t>Environment</t>
        </is>
      </c>
      <c r="D423" s="52" t="inlineStr">
        <is>
          <t>Pine crown</t>
        </is>
      </c>
      <c r="E423" s="61" t="inlineStr">
        <is>
          <t>Cone</t>
        </is>
      </c>
      <c r="F423" s="52" t="inlineStr">
        <is>
          <t>ENV-286</t>
        </is>
      </c>
      <c r="G423" s="68" t="n">
        <v>0.568932772</v>
      </c>
      <c r="H423" s="68" t="n">
        <v>0.567972422</v>
      </c>
      <c r="I423" s="68" t="n">
        <v>1.06450474</v>
      </c>
      <c r="J423" s="68" t="n">
        <v>-89.2350845</v>
      </c>
      <c r="K423" s="68" t="n">
        <v>171.179016</v>
      </c>
      <c r="L423" s="68" t="n">
        <v>-2.25624275</v>
      </c>
      <c r="M423" s="68" t="n">
        <v>-0.007979489859999999</v>
      </c>
      <c r="N423" s="68" t="n">
        <v>3.97093153</v>
      </c>
      <c r="O423" s="68" t="n">
        <v>-0.0378511474</v>
      </c>
      <c r="P423" s="69">
        <f>COS(RADIANS(K423))*COS(RADIANS(L423))+SIN(RADIANS(K423))*SIN(RADIANS(J423))*SIN(RADIANS(L423))</f>
        <v/>
      </c>
      <c r="Q423" s="69">
        <f>-COS(RADIANS(K423))*SIN(RADIANS(L423))+SIN(RADIANS(K423))*SIN(RADIANS(J423))*COS(RADIANS(L423))</f>
        <v/>
      </c>
      <c r="R423" s="69">
        <f>SIN(RADIANS(K423))*COS(RADIANS(J423))</f>
        <v/>
      </c>
      <c r="S423" s="69">
        <f>COS(RADIANS(J423))*SIN(RADIANS(L423))</f>
        <v/>
      </c>
      <c r="T423" s="69">
        <f>COS(RADIANS(J423))*COS(RADIANS(L423))</f>
        <v/>
      </c>
      <c r="U423" s="69">
        <f>-SIN(RADIANS(J423))</f>
        <v/>
      </c>
      <c r="V423" s="69">
        <f>-SIN(RADIANS(K423))*COS(RADIANS(L423))+COS(RADIANS(K423))*SIN(RADIANS(J423))*SIN(RADIANS(L423))</f>
        <v/>
      </c>
      <c r="W423" s="69">
        <f>SIN(RADIANS(K423))*SIN(RADIANS(L423))+COS(RADIANS(K423))*SIN(RADIANS(J423))*COS(RADIANS(L423))</f>
        <v/>
      </c>
      <c r="X423" s="69">
        <f>COS(RADIANS(K423))*COS(RADIANS(J423))</f>
        <v/>
      </c>
      <c r="Y423" s="69">
        <f>P423*G423</f>
        <v/>
      </c>
      <c r="Z423" s="69">
        <f>Q423*H423</f>
        <v/>
      </c>
      <c r="AA423" s="69">
        <f>R423*I423</f>
        <v/>
      </c>
      <c r="AB423" s="69">
        <f>M423</f>
        <v/>
      </c>
      <c r="AC423" s="69">
        <f>S423*G423</f>
        <v/>
      </c>
      <c r="AD423" s="69">
        <f>T423*H423</f>
        <v/>
      </c>
      <c r="AE423" s="69">
        <f>U423*I423</f>
        <v/>
      </c>
      <c r="AF423" s="69">
        <f>N423</f>
        <v/>
      </c>
      <c r="AG423" s="69">
        <f>V423*G423</f>
        <v/>
      </c>
      <c r="AH423" s="69">
        <f>W423*H423</f>
        <v/>
      </c>
      <c r="AI423" s="69">
        <f>X423*I423</f>
        <v/>
      </c>
      <c r="AJ423" s="69">
        <f>O423</f>
        <v/>
      </c>
      <c r="AK423" s="70" t="n">
        <v>-0.558333457</v>
      </c>
      <c r="AL423" s="70" t="n">
        <v>-0.109117702</v>
      </c>
      <c r="AM423" s="70" t="n">
        <v>0.00217921031</v>
      </c>
      <c r="AN423" s="70" t="n">
        <v>-0.007979489859999999</v>
      </c>
      <c r="AO423" s="70" t="n">
        <v>-0.000299010833</v>
      </c>
      <c r="AP423" s="70" t="n">
        <v>0.00757644465</v>
      </c>
      <c r="AQ423" s="70" t="n">
        <v>1.06440985</v>
      </c>
      <c r="AR423" s="70" t="n">
        <v>3.97093153</v>
      </c>
      <c r="AS423" s="70" t="n">
        <v>-0.109307997</v>
      </c>
      <c r="AT423" s="70" t="n">
        <v>0.557340682</v>
      </c>
      <c r="AU423" s="70" t="n">
        <v>-0.0140428524</v>
      </c>
      <c r="AV423" s="70" t="n">
        <v>-0.0378511474</v>
      </c>
      <c r="AW423" s="71">
        <f>MAX(ABS(Y423-AK423),ABS(Z423-AL423),ABS(AA423-AM423),ABS(AB423-AN423),ABS(AC423-AO423),ABS(AD423-AP423),ABS(AE423-AQ423),ABS(AF423-AR423),ABS(AG423-AS423),ABS(AH423-AT423),ABS(AI423-AU423),ABS(AJ423-AV423))</f>
        <v/>
      </c>
    </row>
    <row r="424">
      <c r="A424" s="67" t="inlineStr">
        <is>
          <t>M419</t>
        </is>
      </c>
      <c r="B424" s="52" t="inlineStr">
        <is>
          <t>ENV-295</t>
        </is>
      </c>
      <c r="C424" s="52" t="inlineStr">
        <is>
          <t>Environment</t>
        </is>
      </c>
      <c r="D424" s="52" t="inlineStr">
        <is>
          <t>Pine</t>
        </is>
      </c>
      <c r="E424" s="53" t="inlineStr">
        <is>
          <t>Group</t>
        </is>
      </c>
      <c r="F424" s="52" t="inlineStr">
        <is>
          <t>ENV-277</t>
        </is>
      </c>
      <c r="G424" s="68" t="n">
        <v>1</v>
      </c>
      <c r="H424" s="68" t="n">
        <v>1</v>
      </c>
      <c r="I424" s="68" t="n">
        <v>1</v>
      </c>
      <c r="J424" s="68" t="n">
        <v>0</v>
      </c>
      <c r="K424" s="68" t="n">
        <v>141.274506</v>
      </c>
      <c r="L424" s="68" t="n">
        <v>0</v>
      </c>
      <c r="M424" s="68" t="n">
        <v>11.453413</v>
      </c>
      <c r="N424" s="68" t="n">
        <v>-0.0389814563</v>
      </c>
      <c r="O424" s="68" t="n">
        <v>-3.29480171</v>
      </c>
      <c r="P424" s="69">
        <f>COS(RADIANS(K424))*COS(RADIANS(L424))+SIN(RADIANS(K424))*SIN(RADIANS(J424))*SIN(RADIANS(L424))</f>
        <v/>
      </c>
      <c r="Q424" s="69">
        <f>-COS(RADIANS(K424))*SIN(RADIANS(L424))+SIN(RADIANS(K424))*SIN(RADIANS(J424))*COS(RADIANS(L424))</f>
        <v/>
      </c>
      <c r="R424" s="69">
        <f>SIN(RADIANS(K424))*COS(RADIANS(J424))</f>
        <v/>
      </c>
      <c r="S424" s="69">
        <f>COS(RADIANS(J424))*SIN(RADIANS(L424))</f>
        <v/>
      </c>
      <c r="T424" s="69">
        <f>COS(RADIANS(J424))*COS(RADIANS(L424))</f>
        <v/>
      </c>
      <c r="U424" s="69">
        <f>-SIN(RADIANS(J424))</f>
        <v/>
      </c>
      <c r="V424" s="69">
        <f>-SIN(RADIANS(K424))*COS(RADIANS(L424))+COS(RADIANS(K424))*SIN(RADIANS(J424))*SIN(RADIANS(L424))</f>
        <v/>
      </c>
      <c r="W424" s="69">
        <f>SIN(RADIANS(K424))*SIN(RADIANS(L424))+COS(RADIANS(K424))*SIN(RADIANS(J424))*COS(RADIANS(L424))</f>
        <v/>
      </c>
      <c r="X424" s="69">
        <f>COS(RADIANS(K424))*COS(RADIANS(J424))</f>
        <v/>
      </c>
      <c r="Y424" s="69">
        <f>P424*G424</f>
        <v/>
      </c>
      <c r="Z424" s="69">
        <f>Q424*H424</f>
        <v/>
      </c>
      <c r="AA424" s="69">
        <f>R424*I424</f>
        <v/>
      </c>
      <c r="AB424" s="69">
        <f>M424</f>
        <v/>
      </c>
      <c r="AC424" s="69">
        <f>S424*G424</f>
        <v/>
      </c>
      <c r="AD424" s="69">
        <f>T424*H424</f>
        <v/>
      </c>
      <c r="AE424" s="69">
        <f>U424*I424</f>
        <v/>
      </c>
      <c r="AF424" s="69">
        <f>N424</f>
        <v/>
      </c>
      <c r="AG424" s="69">
        <f>V424*G424</f>
        <v/>
      </c>
      <c r="AH424" s="69">
        <f>W424*H424</f>
        <v/>
      </c>
      <c r="AI424" s="69">
        <f>X424*I424</f>
        <v/>
      </c>
      <c r="AJ424" s="69">
        <f>O424</f>
        <v/>
      </c>
      <c r="AK424" s="70" t="n">
        <v>-0.780152202</v>
      </c>
      <c r="AL424" s="70" t="n">
        <v>0</v>
      </c>
      <c r="AM424" s="70" t="n">
        <v>0.625589788</v>
      </c>
      <c r="AN424" s="70" t="n">
        <v>11.453413</v>
      </c>
      <c r="AO424" s="70" t="n">
        <v>0</v>
      </c>
      <c r="AP424" s="70" t="n">
        <v>1</v>
      </c>
      <c r="AQ424" s="70" t="n">
        <v>0</v>
      </c>
      <c r="AR424" s="70" t="n">
        <v>-0.0389814563</v>
      </c>
      <c r="AS424" s="70" t="n">
        <v>-0.625589788</v>
      </c>
      <c r="AT424" s="70" t="n">
        <v>0</v>
      </c>
      <c r="AU424" s="70" t="n">
        <v>-0.780152202</v>
      </c>
      <c r="AV424" s="70" t="n">
        <v>-3.29480171</v>
      </c>
      <c r="AW424" s="71">
        <f>MAX(ABS(Y424-AK424),ABS(Z424-AL424),ABS(AA424-AM424),ABS(AB424-AN424),ABS(AC424-AO424),ABS(AD424-AP424),ABS(AE424-AQ424),ABS(AF424-AR424),ABS(AG424-AS424),ABS(AH424-AT424),ABS(AI424-AU424),ABS(AJ424-AV424))</f>
        <v/>
      </c>
    </row>
    <row r="425">
      <c r="A425" s="67" t="inlineStr">
        <is>
          <t>M420</t>
        </is>
      </c>
      <c r="B425" s="52" t="inlineStr">
        <is>
          <t>ENV-296</t>
        </is>
      </c>
      <c r="C425" s="52" t="inlineStr">
        <is>
          <t>Environment</t>
        </is>
      </c>
      <c r="D425" s="52" t="inlineStr">
        <is>
          <t>Pine trunk</t>
        </is>
      </c>
      <c r="E425" s="58" t="inlineStr">
        <is>
          <t>Cylinder</t>
        </is>
      </c>
      <c r="F425" s="52" t="inlineStr">
        <is>
          <t>ENV-295</t>
        </is>
      </c>
      <c r="G425" s="68" t="n">
        <v>0.219479263</v>
      </c>
      <c r="H425" s="68" t="n">
        <v>0.219479263</v>
      </c>
      <c r="I425" s="68" t="n">
        <v>3.01296473</v>
      </c>
      <c r="J425" s="68" t="n">
        <v>90</v>
      </c>
      <c r="K425" s="68" t="n">
        <v>0</v>
      </c>
      <c r="L425" s="68" t="n">
        <v>0</v>
      </c>
      <c r="M425" s="68" t="n">
        <v>0</v>
      </c>
      <c r="N425" s="68" t="n">
        <v>1.50648236</v>
      </c>
      <c r="O425" s="68" t="n">
        <v>0</v>
      </c>
      <c r="P425" s="69">
        <f>COS(RADIANS(K425))*COS(RADIANS(L425))+SIN(RADIANS(K425))*SIN(RADIANS(J425))*SIN(RADIANS(L425))</f>
        <v/>
      </c>
      <c r="Q425" s="69">
        <f>-COS(RADIANS(K425))*SIN(RADIANS(L425))+SIN(RADIANS(K425))*SIN(RADIANS(J425))*COS(RADIANS(L425))</f>
        <v/>
      </c>
      <c r="R425" s="69">
        <f>SIN(RADIANS(K425))*COS(RADIANS(J425))</f>
        <v/>
      </c>
      <c r="S425" s="69">
        <f>COS(RADIANS(J425))*SIN(RADIANS(L425))</f>
        <v/>
      </c>
      <c r="T425" s="69">
        <f>COS(RADIANS(J425))*COS(RADIANS(L425))</f>
        <v/>
      </c>
      <c r="U425" s="69">
        <f>-SIN(RADIANS(J425))</f>
        <v/>
      </c>
      <c r="V425" s="69">
        <f>-SIN(RADIANS(K425))*COS(RADIANS(L425))+COS(RADIANS(K425))*SIN(RADIANS(J425))*SIN(RADIANS(L425))</f>
        <v/>
      </c>
      <c r="W425" s="69">
        <f>SIN(RADIANS(K425))*SIN(RADIANS(L425))+COS(RADIANS(K425))*SIN(RADIANS(J425))*COS(RADIANS(L425))</f>
        <v/>
      </c>
      <c r="X425" s="69">
        <f>COS(RADIANS(K425))*COS(RADIANS(J425))</f>
        <v/>
      </c>
      <c r="Y425" s="69">
        <f>P425*G425</f>
        <v/>
      </c>
      <c r="Z425" s="69">
        <f>Q425*H425</f>
        <v/>
      </c>
      <c r="AA425" s="69">
        <f>R425*I425</f>
        <v/>
      </c>
      <c r="AB425" s="69">
        <f>M425</f>
        <v/>
      </c>
      <c r="AC425" s="69">
        <f>S425*G425</f>
        <v/>
      </c>
      <c r="AD425" s="69">
        <f>T425*H425</f>
        <v/>
      </c>
      <c r="AE425" s="69">
        <f>U425*I425</f>
        <v/>
      </c>
      <c r="AF425" s="69">
        <f>N425</f>
        <v/>
      </c>
      <c r="AG425" s="69">
        <f>V425*G425</f>
        <v/>
      </c>
      <c r="AH425" s="69">
        <f>W425*H425</f>
        <v/>
      </c>
      <c r="AI425" s="69">
        <f>X425*I425</f>
        <v/>
      </c>
      <c r="AJ425" s="69">
        <f>O425</f>
        <v/>
      </c>
      <c r="AK425" s="70" t="n">
        <v>0.219479263</v>
      </c>
      <c r="AL425" s="70" t="n">
        <v>0</v>
      </c>
      <c r="AM425" s="70" t="n">
        <v>0</v>
      </c>
      <c r="AN425" s="70" t="n">
        <v>0</v>
      </c>
      <c r="AO425" s="70" t="n">
        <v>0</v>
      </c>
      <c r="AP425" s="70" t="n">
        <v>-9.593743579999999e-09</v>
      </c>
      <c r="AQ425" s="70" t="n">
        <v>-3.01296473</v>
      </c>
      <c r="AR425" s="70" t="n">
        <v>1.50648236</v>
      </c>
      <c r="AS425" s="70" t="n">
        <v>0</v>
      </c>
      <c r="AT425" s="70" t="n">
        <v>0.219479263</v>
      </c>
      <c r="AU425" s="70" t="n">
        <v>-1.31700872e-07</v>
      </c>
      <c r="AV425" s="70" t="n">
        <v>0</v>
      </c>
      <c r="AW425" s="71">
        <f>MAX(ABS(Y425-AK425),ABS(Z425-AL425),ABS(AA425-AM425),ABS(AB425-AN425),ABS(AC425-AO425),ABS(AD425-AP425),ABS(AE425-AQ425),ABS(AF425-AR425),ABS(AG425-AS425),ABS(AH425-AT425),ABS(AI425-AU425),ABS(AJ425-AV425))</f>
        <v/>
      </c>
    </row>
    <row r="426">
      <c r="A426" s="67" t="inlineStr">
        <is>
          <t>M421</t>
        </is>
      </c>
      <c r="B426" s="52" t="inlineStr">
        <is>
          <t>ENV-297</t>
        </is>
      </c>
      <c r="C426" s="52" t="inlineStr">
        <is>
          <t>Environment</t>
        </is>
      </c>
      <c r="D426" s="52" t="inlineStr">
        <is>
          <t>Pine crown</t>
        </is>
      </c>
      <c r="E426" s="61" t="inlineStr">
        <is>
          <t>Cone</t>
        </is>
      </c>
      <c r="F426" s="52" t="inlineStr">
        <is>
          <t>ENV-295</t>
        </is>
      </c>
      <c r="G426" s="68" t="n">
        <v>2.5248096</v>
      </c>
      <c r="H426" s="68" t="n">
        <v>2.52765298</v>
      </c>
      <c r="I426" s="68" t="n">
        <v>1.19590461</v>
      </c>
      <c r="J426" s="68" t="n">
        <v>-85.05551149999999</v>
      </c>
      <c r="K426" s="68" t="n">
        <v>153.928116</v>
      </c>
      <c r="L426" s="68" t="n">
        <v>2.64773846</v>
      </c>
      <c r="M426" s="68" t="n">
        <v>0.0174301527</v>
      </c>
      <c r="N426" s="68" t="n">
        <v>1.19795227</v>
      </c>
      <c r="O426" s="68" t="n">
        <v>-0.0145990606</v>
      </c>
      <c r="P426" s="69">
        <f>COS(RADIANS(K426))*COS(RADIANS(L426))+SIN(RADIANS(K426))*SIN(RADIANS(J426))*SIN(RADIANS(L426))</f>
        <v/>
      </c>
      <c r="Q426" s="69">
        <f>-COS(RADIANS(K426))*SIN(RADIANS(L426))+SIN(RADIANS(K426))*SIN(RADIANS(J426))*COS(RADIANS(L426))</f>
        <v/>
      </c>
      <c r="R426" s="69">
        <f>SIN(RADIANS(K426))*COS(RADIANS(J426))</f>
        <v/>
      </c>
      <c r="S426" s="69">
        <f>COS(RADIANS(J426))*SIN(RADIANS(L426))</f>
        <v/>
      </c>
      <c r="T426" s="69">
        <f>COS(RADIANS(J426))*COS(RADIANS(L426))</f>
        <v/>
      </c>
      <c r="U426" s="69">
        <f>-SIN(RADIANS(J426))</f>
        <v/>
      </c>
      <c r="V426" s="69">
        <f>-SIN(RADIANS(K426))*COS(RADIANS(L426))+COS(RADIANS(K426))*SIN(RADIANS(J426))*SIN(RADIANS(L426))</f>
        <v/>
      </c>
      <c r="W426" s="69">
        <f>SIN(RADIANS(K426))*SIN(RADIANS(L426))+COS(RADIANS(K426))*SIN(RADIANS(J426))*COS(RADIANS(L426))</f>
        <v/>
      </c>
      <c r="X426" s="69">
        <f>COS(RADIANS(K426))*COS(RADIANS(J426))</f>
        <v/>
      </c>
      <c r="Y426" s="69">
        <f>P426*G426</f>
        <v/>
      </c>
      <c r="Z426" s="69">
        <f>Q426*H426</f>
        <v/>
      </c>
      <c r="AA426" s="69">
        <f>R426*I426</f>
        <v/>
      </c>
      <c r="AB426" s="69">
        <f>M426</f>
        <v/>
      </c>
      <c r="AC426" s="69">
        <f>S426*G426</f>
        <v/>
      </c>
      <c r="AD426" s="69">
        <f>T426*H426</f>
        <v/>
      </c>
      <c r="AE426" s="69">
        <f>U426*I426</f>
        <v/>
      </c>
      <c r="AF426" s="69">
        <f>N426</f>
        <v/>
      </c>
      <c r="AG426" s="69">
        <f>V426*G426</f>
        <v/>
      </c>
      <c r="AH426" s="69">
        <f>W426*H426</f>
        <v/>
      </c>
      <c r="AI426" s="69">
        <f>X426*I426</f>
        <v/>
      </c>
      <c r="AJ426" s="69">
        <f>O426</f>
        <v/>
      </c>
      <c r="AK426" s="70" t="n">
        <v>-2.31654215</v>
      </c>
      <c r="AL426" s="70" t="n">
        <v>-1.00069976</v>
      </c>
      <c r="AM426" s="70" t="n">
        <v>0.0453015715</v>
      </c>
      <c r="AN426" s="70" t="n">
        <v>0.0174301527</v>
      </c>
      <c r="AO426" s="70" t="n">
        <v>0.010052776</v>
      </c>
      <c r="AP426" s="70" t="n">
        <v>0.217627123</v>
      </c>
      <c r="AQ426" s="70" t="n">
        <v>1.19145429</v>
      </c>
      <c r="AR426" s="70" t="n">
        <v>1.19795227</v>
      </c>
      <c r="AS426" s="70" t="n">
        <v>-1.00408876</v>
      </c>
      <c r="AT426" s="70" t="n">
        <v>2.31090188</v>
      </c>
      <c r="AU426" s="70" t="n">
        <v>-0.0925870016</v>
      </c>
      <c r="AV426" s="70" t="n">
        <v>-0.0145990606</v>
      </c>
      <c r="AW426" s="71">
        <f>MAX(ABS(Y426-AK426),ABS(Z426-AL426),ABS(AA426-AM426),ABS(AB426-AN426),ABS(AC426-AO426),ABS(AD426-AP426),ABS(AE426-AQ426),ABS(AF426-AR426),ABS(AG426-AS426),ABS(AH426-AT426),ABS(AI426-AU426),ABS(AJ426-AV426))</f>
        <v/>
      </c>
    </row>
    <row r="427">
      <c r="A427" s="67" t="inlineStr">
        <is>
          <t>M422</t>
        </is>
      </c>
      <c r="B427" s="52" t="inlineStr">
        <is>
          <t>ENV-298</t>
        </is>
      </c>
      <c r="C427" s="52" t="inlineStr">
        <is>
          <t>Environment</t>
        </is>
      </c>
      <c r="D427" s="52" t="inlineStr">
        <is>
          <t>Pine crown</t>
        </is>
      </c>
      <c r="E427" s="61" t="inlineStr">
        <is>
          <t>Cone</t>
        </is>
      </c>
      <c r="F427" s="52" t="inlineStr">
        <is>
          <t>ENV-295</t>
        </is>
      </c>
      <c r="G427" s="68" t="n">
        <v>2.13448906</v>
      </c>
      <c r="H427" s="68" t="n">
        <v>2.34339404</v>
      </c>
      <c r="I427" s="68" t="n">
        <v>0.945142925</v>
      </c>
      <c r="J427" s="68" t="n">
        <v>-87.2335739</v>
      </c>
      <c r="K427" s="68" t="n">
        <v>85.9485779</v>
      </c>
      <c r="L427" s="68" t="n">
        <v>-5.81881905</v>
      </c>
      <c r="M427" s="68" t="n">
        <v>0.0338796005</v>
      </c>
      <c r="N427" s="68" t="n">
        <v>1.66762519</v>
      </c>
      <c r="O427" s="68" t="n">
        <v>0.0347708166</v>
      </c>
      <c r="P427" s="69">
        <f>COS(RADIANS(K427))*COS(RADIANS(L427))+SIN(RADIANS(K427))*SIN(RADIANS(J427))*SIN(RADIANS(L427))</f>
        <v/>
      </c>
      <c r="Q427" s="69">
        <f>-COS(RADIANS(K427))*SIN(RADIANS(L427))+SIN(RADIANS(K427))*SIN(RADIANS(J427))*COS(RADIANS(L427))</f>
        <v/>
      </c>
      <c r="R427" s="69">
        <f>SIN(RADIANS(K427))*COS(RADIANS(J427))</f>
        <v/>
      </c>
      <c r="S427" s="69">
        <f>COS(RADIANS(J427))*SIN(RADIANS(L427))</f>
        <v/>
      </c>
      <c r="T427" s="69">
        <f>COS(RADIANS(J427))*COS(RADIANS(L427))</f>
        <v/>
      </c>
      <c r="U427" s="69">
        <f>-SIN(RADIANS(J427))</f>
        <v/>
      </c>
      <c r="V427" s="69">
        <f>-SIN(RADIANS(K427))*COS(RADIANS(L427))+COS(RADIANS(K427))*SIN(RADIANS(J427))*SIN(RADIANS(L427))</f>
        <v/>
      </c>
      <c r="W427" s="69">
        <f>SIN(RADIANS(K427))*SIN(RADIANS(L427))+COS(RADIANS(K427))*SIN(RADIANS(J427))*COS(RADIANS(L427))</f>
        <v/>
      </c>
      <c r="X427" s="69">
        <f>COS(RADIANS(K427))*COS(RADIANS(J427))</f>
        <v/>
      </c>
      <c r="Y427" s="69">
        <f>P427*G427</f>
        <v/>
      </c>
      <c r="Z427" s="69">
        <f>Q427*H427</f>
        <v/>
      </c>
      <c r="AA427" s="69">
        <f>R427*I427</f>
        <v/>
      </c>
      <c r="AB427" s="69">
        <f>M427</f>
        <v/>
      </c>
      <c r="AC427" s="69">
        <f>S427*G427</f>
        <v/>
      </c>
      <c r="AD427" s="69">
        <f>T427*H427</f>
        <v/>
      </c>
      <c r="AE427" s="69">
        <f>U427*I427</f>
        <v/>
      </c>
      <c r="AF427" s="69">
        <f>N427</f>
        <v/>
      </c>
      <c r="AG427" s="69">
        <f>V427*G427</f>
        <v/>
      </c>
      <c r="AH427" s="69">
        <f>W427*H427</f>
        <v/>
      </c>
      <c r="AI427" s="69">
        <f>X427*I427</f>
        <v/>
      </c>
      <c r="AJ427" s="69">
        <f>O427</f>
        <v/>
      </c>
      <c r="AK427" s="70" t="n">
        <v>0.365636736</v>
      </c>
      <c r="AL427" s="70" t="n">
        <v>-2.30599833</v>
      </c>
      <c r="AM427" s="70" t="n">
        <v>0.0455027781</v>
      </c>
      <c r="AN427" s="70" t="n">
        <v>0.0338796005</v>
      </c>
      <c r="AO427" s="70" t="n">
        <v>-0.0104444707</v>
      </c>
      <c r="AP427" s="70" t="n">
        <v>0.112519793</v>
      </c>
      <c r="AQ427" s="70" t="n">
        <v>0.944041491</v>
      </c>
      <c r="AR427" s="70" t="n">
        <v>1.66762519</v>
      </c>
      <c r="AS427" s="70" t="n">
        <v>-2.10291338</v>
      </c>
      <c r="AT427" s="70" t="n">
        <v>-0.401506245</v>
      </c>
      <c r="AU427" s="70" t="n">
        <v>0.00322289718</v>
      </c>
      <c r="AV427" s="70" t="n">
        <v>0.0347708166</v>
      </c>
      <c r="AW427" s="71">
        <f>MAX(ABS(Y427-AK427),ABS(Z427-AL427),ABS(AA427-AM427),ABS(AB427-AN427),ABS(AC427-AO427),ABS(AD427-AP427),ABS(AE427-AQ427),ABS(AF427-AR427),ABS(AG427-AS427),ABS(AH427-AT427),ABS(AI427-AU427),ABS(AJ427-AV427))</f>
        <v/>
      </c>
    </row>
    <row r="428">
      <c r="A428" s="67" t="inlineStr">
        <is>
          <t>M423</t>
        </is>
      </c>
      <c r="B428" s="52" t="inlineStr">
        <is>
          <t>ENV-299</t>
        </is>
      </c>
      <c r="C428" s="52" t="inlineStr">
        <is>
          <t>Environment</t>
        </is>
      </c>
      <c r="D428" s="52" t="inlineStr">
        <is>
          <t>Pine crown</t>
        </is>
      </c>
      <c r="E428" s="61" t="inlineStr">
        <is>
          <t>Cone</t>
        </is>
      </c>
      <c r="F428" s="52" t="inlineStr">
        <is>
          <t>ENV-295</t>
        </is>
      </c>
      <c r="G428" s="68" t="n">
        <v>1.5789156</v>
      </c>
      <c r="H428" s="68" t="n">
        <v>1.717152</v>
      </c>
      <c r="I428" s="68" t="n">
        <v>0.686196268</v>
      </c>
      <c r="J428" s="68" t="n">
        <v>-92.69197080000001</v>
      </c>
      <c r="K428" s="68" t="n">
        <v>142.940933</v>
      </c>
      <c r="L428" s="68" t="n">
        <v>-0.161035538</v>
      </c>
      <c r="M428" s="68" t="n">
        <v>-0.00359110907</v>
      </c>
      <c r="N428" s="68" t="n">
        <v>2.05350757</v>
      </c>
      <c r="O428" s="68" t="n">
        <v>-0.0249587055</v>
      </c>
      <c r="P428" s="69">
        <f>COS(RADIANS(K428))*COS(RADIANS(L428))+SIN(RADIANS(K428))*SIN(RADIANS(J428))*SIN(RADIANS(L428))</f>
        <v/>
      </c>
      <c r="Q428" s="69">
        <f>-COS(RADIANS(K428))*SIN(RADIANS(L428))+SIN(RADIANS(K428))*SIN(RADIANS(J428))*COS(RADIANS(L428))</f>
        <v/>
      </c>
      <c r="R428" s="69">
        <f>SIN(RADIANS(K428))*COS(RADIANS(J428))</f>
        <v/>
      </c>
      <c r="S428" s="69">
        <f>COS(RADIANS(J428))*SIN(RADIANS(L428))</f>
        <v/>
      </c>
      <c r="T428" s="69">
        <f>COS(RADIANS(J428))*COS(RADIANS(L428))</f>
        <v/>
      </c>
      <c r="U428" s="69">
        <f>-SIN(RADIANS(J428))</f>
        <v/>
      </c>
      <c r="V428" s="69">
        <f>-SIN(RADIANS(K428))*COS(RADIANS(L428))+COS(RADIANS(K428))*SIN(RADIANS(J428))*SIN(RADIANS(L428))</f>
        <v/>
      </c>
      <c r="W428" s="69">
        <f>SIN(RADIANS(K428))*SIN(RADIANS(L428))+COS(RADIANS(K428))*SIN(RADIANS(J428))*COS(RADIANS(L428))</f>
        <v/>
      </c>
      <c r="X428" s="69">
        <f>COS(RADIANS(K428))*COS(RADIANS(J428))</f>
        <v/>
      </c>
      <c r="Y428" s="69">
        <f>P428*G428</f>
        <v/>
      </c>
      <c r="Z428" s="69">
        <f>Q428*H428</f>
        <v/>
      </c>
      <c r="AA428" s="69">
        <f>R428*I428</f>
        <v/>
      </c>
      <c r="AB428" s="69">
        <f>M428</f>
        <v/>
      </c>
      <c r="AC428" s="69">
        <f>S428*G428</f>
        <v/>
      </c>
      <c r="AD428" s="69">
        <f>T428*H428</f>
        <v/>
      </c>
      <c r="AE428" s="69">
        <f>U428*I428</f>
        <v/>
      </c>
      <c r="AF428" s="69">
        <f>N428</f>
        <v/>
      </c>
      <c r="AG428" s="69">
        <f>V428*G428</f>
        <v/>
      </c>
      <c r="AH428" s="69">
        <f>W428*H428</f>
        <v/>
      </c>
      <c r="AI428" s="69">
        <f>X428*I428</f>
        <v/>
      </c>
      <c r="AJ428" s="69">
        <f>O428</f>
        <v/>
      </c>
      <c r="AK428" s="70" t="n">
        <v>-1.2573216</v>
      </c>
      <c r="AL428" s="70" t="n">
        <v>-1.03752625</v>
      </c>
      <c r="AM428" s="70" t="n">
        <v>-0.0194219481</v>
      </c>
      <c r="AN428" s="70" t="n">
        <v>-0.00359110907</v>
      </c>
      <c r="AO428" s="70" t="n">
        <v>0.000208422905</v>
      </c>
      <c r="AP428" s="70" t="n">
        <v>-0.08064826579999999</v>
      </c>
      <c r="AQ428" s="70" t="n">
        <v>0.68543905</v>
      </c>
      <c r="AR428" s="70" t="n">
        <v>2.05350757</v>
      </c>
      <c r="AS428" s="70" t="n">
        <v>-0.955048025</v>
      </c>
      <c r="AT428" s="70" t="n">
        <v>1.36588657</v>
      </c>
      <c r="AU428" s="70" t="n">
        <v>0.0257185977</v>
      </c>
      <c r="AV428" s="70" t="n">
        <v>-0.0249587055</v>
      </c>
      <c r="AW428" s="71">
        <f>MAX(ABS(Y428-AK428),ABS(Z428-AL428),ABS(AA428-AM428),ABS(AB428-AN428),ABS(AC428-AO428),ABS(AD428-AP428),ABS(AE428-AQ428),ABS(AF428-AR428),ABS(AG428-AS428),ABS(AH428-AT428),ABS(AI428-AU428),ABS(AJ428-AV428))</f>
        <v/>
      </c>
    </row>
    <row r="429">
      <c r="A429" s="67" t="inlineStr">
        <is>
          <t>M424</t>
        </is>
      </c>
      <c r="B429" s="52" t="inlineStr">
        <is>
          <t>ENV-300</t>
        </is>
      </c>
      <c r="C429" s="52" t="inlineStr">
        <is>
          <t>Environment</t>
        </is>
      </c>
      <c r="D429" s="52" t="inlineStr">
        <is>
          <t>Pine crown</t>
        </is>
      </c>
      <c r="E429" s="61" t="inlineStr">
        <is>
          <t>Cone</t>
        </is>
      </c>
      <c r="F429" s="52" t="inlineStr">
        <is>
          <t>ENV-295</t>
        </is>
      </c>
      <c r="G429" s="68" t="n">
        <v>1.27660871</v>
      </c>
      <c r="H429" s="68" t="n">
        <v>1.34187436</v>
      </c>
      <c r="I429" s="68" t="n">
        <v>0.646130085</v>
      </c>
      <c r="J429" s="68" t="n">
        <v>-85.0422897</v>
      </c>
      <c r="K429" s="68" t="n">
        <v>174.162476</v>
      </c>
      <c r="L429" s="68" t="n">
        <v>5.33440018</v>
      </c>
      <c r="M429" s="68" t="n">
        <v>0.00988510624</v>
      </c>
      <c r="N429" s="68" t="n">
        <v>2.52249503</v>
      </c>
      <c r="O429" s="68" t="n">
        <v>0.0290939882</v>
      </c>
      <c r="P429" s="69">
        <f>COS(RADIANS(K429))*COS(RADIANS(L429))+SIN(RADIANS(K429))*SIN(RADIANS(J429))*SIN(RADIANS(L429))</f>
        <v/>
      </c>
      <c r="Q429" s="69">
        <f>-COS(RADIANS(K429))*SIN(RADIANS(L429))+SIN(RADIANS(K429))*SIN(RADIANS(J429))*COS(RADIANS(L429))</f>
        <v/>
      </c>
      <c r="R429" s="69">
        <f>SIN(RADIANS(K429))*COS(RADIANS(J429))</f>
        <v/>
      </c>
      <c r="S429" s="69">
        <f>COS(RADIANS(J429))*SIN(RADIANS(L429))</f>
        <v/>
      </c>
      <c r="T429" s="69">
        <f>COS(RADIANS(J429))*COS(RADIANS(L429))</f>
        <v/>
      </c>
      <c r="U429" s="69">
        <f>-SIN(RADIANS(J429))</f>
        <v/>
      </c>
      <c r="V429" s="69">
        <f>-SIN(RADIANS(K429))*COS(RADIANS(L429))+COS(RADIANS(K429))*SIN(RADIANS(J429))*SIN(RADIANS(L429))</f>
        <v/>
      </c>
      <c r="W429" s="69">
        <f>SIN(RADIANS(K429))*SIN(RADIANS(L429))+COS(RADIANS(K429))*SIN(RADIANS(J429))*COS(RADIANS(L429))</f>
        <v/>
      </c>
      <c r="X429" s="69">
        <f>COS(RADIANS(K429))*COS(RADIANS(J429))</f>
        <v/>
      </c>
      <c r="Y429" s="69">
        <f>P429*G429</f>
        <v/>
      </c>
      <c r="Z429" s="69">
        <f>Q429*H429</f>
        <v/>
      </c>
      <c r="AA429" s="69">
        <f>R429*I429</f>
        <v/>
      </c>
      <c r="AB429" s="69">
        <f>M429</f>
        <v/>
      </c>
      <c r="AC429" s="69">
        <f>S429*G429</f>
        <v/>
      </c>
      <c r="AD429" s="69">
        <f>T429*H429</f>
        <v/>
      </c>
      <c r="AE429" s="69">
        <f>U429*I429</f>
        <v/>
      </c>
      <c r="AF429" s="69">
        <f>N429</f>
        <v/>
      </c>
      <c r="AG429" s="69">
        <f>V429*G429</f>
        <v/>
      </c>
      <c r="AH429" s="69">
        <f>W429*H429</f>
        <v/>
      </c>
      <c r="AI429" s="69">
        <f>X429*I429</f>
        <v/>
      </c>
      <c r="AJ429" s="69">
        <f>O429</f>
        <v/>
      </c>
      <c r="AK429" s="70" t="n">
        <v>-1.27651441</v>
      </c>
      <c r="AL429" s="70" t="n">
        <v>-0.0112744048</v>
      </c>
      <c r="AM429" s="70" t="n">
        <v>0.00567922834</v>
      </c>
      <c r="AN429" s="70" t="n">
        <v>0.00988510624</v>
      </c>
      <c r="AO429" s="70" t="n">
        <v>0.0102567337</v>
      </c>
      <c r="AP429" s="70" t="n">
        <v>0.115462974</v>
      </c>
      <c r="AQ429" s="70" t="n">
        <v>0.643712759</v>
      </c>
      <c r="AR429" s="70" t="n">
        <v>2.52249503</v>
      </c>
      <c r="AS429" s="70" t="n">
        <v>-0.0116514247</v>
      </c>
      <c r="AT429" s="70" t="n">
        <v>1.33685005</v>
      </c>
      <c r="AU429" s="70" t="n">
        <v>-0.0555492081</v>
      </c>
      <c r="AV429" s="70" t="n">
        <v>0.0290939882</v>
      </c>
      <c r="AW429" s="71">
        <f>MAX(ABS(Y429-AK429),ABS(Z429-AL429),ABS(AA429-AM429),ABS(AB429-AN429),ABS(AC429-AO429),ABS(AD429-AP429),ABS(AE429-AQ429),ABS(AF429-AR429),ABS(AG429-AS429),ABS(AH429-AT429),ABS(AI429-AU429),ABS(AJ429-AV429))</f>
        <v/>
      </c>
    </row>
    <row r="430">
      <c r="A430" s="67" t="inlineStr">
        <is>
          <t>M425</t>
        </is>
      </c>
      <c r="B430" s="52" t="inlineStr">
        <is>
          <t>ENV-301</t>
        </is>
      </c>
      <c r="C430" s="52" t="inlineStr">
        <is>
          <t>Environment</t>
        </is>
      </c>
      <c r="D430" s="52" t="inlineStr">
        <is>
          <t>Pine crown</t>
        </is>
      </c>
      <c r="E430" s="61" t="inlineStr">
        <is>
          <t>Cone</t>
        </is>
      </c>
      <c r="F430" s="52" t="inlineStr">
        <is>
          <t>ENV-295</t>
        </is>
      </c>
      <c r="G430" s="68" t="n">
        <v>0.932250679</v>
      </c>
      <c r="H430" s="68" t="n">
        <v>1.01166379</v>
      </c>
      <c r="I430" s="68" t="n">
        <v>0.422105253</v>
      </c>
      <c r="J430" s="68" t="n">
        <v>-91.96667480000001</v>
      </c>
      <c r="K430" s="68" t="n">
        <v>290.103394</v>
      </c>
      <c r="L430" s="68" t="n">
        <v>2.70672607</v>
      </c>
      <c r="M430" s="68" t="n">
        <v>0.0249224156</v>
      </c>
      <c r="N430" s="68" t="n">
        <v>2.88314986</v>
      </c>
      <c r="O430" s="68" t="n">
        <v>0.00202244893</v>
      </c>
      <c r="P430" s="69">
        <f>COS(RADIANS(K430))*COS(RADIANS(L430))+SIN(RADIANS(K430))*SIN(RADIANS(J430))*SIN(RADIANS(L430))</f>
        <v/>
      </c>
      <c r="Q430" s="69">
        <f>-COS(RADIANS(K430))*SIN(RADIANS(L430))+SIN(RADIANS(K430))*SIN(RADIANS(J430))*COS(RADIANS(L430))</f>
        <v/>
      </c>
      <c r="R430" s="69">
        <f>SIN(RADIANS(K430))*COS(RADIANS(J430))</f>
        <v/>
      </c>
      <c r="S430" s="69">
        <f>COS(RADIANS(J430))*SIN(RADIANS(L430))</f>
        <v/>
      </c>
      <c r="T430" s="69">
        <f>COS(RADIANS(J430))*COS(RADIANS(L430))</f>
        <v/>
      </c>
      <c r="U430" s="69">
        <f>-SIN(RADIANS(J430))</f>
        <v/>
      </c>
      <c r="V430" s="69">
        <f>-SIN(RADIANS(K430))*COS(RADIANS(L430))+COS(RADIANS(K430))*SIN(RADIANS(J430))*SIN(RADIANS(L430))</f>
        <v/>
      </c>
      <c r="W430" s="69">
        <f>SIN(RADIANS(K430))*SIN(RADIANS(L430))+COS(RADIANS(K430))*SIN(RADIANS(J430))*COS(RADIANS(L430))</f>
        <v/>
      </c>
      <c r="X430" s="69">
        <f>COS(RADIANS(K430))*COS(RADIANS(J430))</f>
        <v/>
      </c>
      <c r="Y430" s="69">
        <f>P430*G430</f>
        <v/>
      </c>
      <c r="Z430" s="69">
        <f>Q430*H430</f>
        <v/>
      </c>
      <c r="AA430" s="69">
        <f>R430*I430</f>
        <v/>
      </c>
      <c r="AB430" s="69">
        <f>M430</f>
        <v/>
      </c>
      <c r="AC430" s="69">
        <f>S430*G430</f>
        <v/>
      </c>
      <c r="AD430" s="69">
        <f>T430*H430</f>
        <v/>
      </c>
      <c r="AE430" s="69">
        <f>U430*I430</f>
        <v/>
      </c>
      <c r="AF430" s="69">
        <f>N430</f>
        <v/>
      </c>
      <c r="AG430" s="69">
        <f>V430*G430</f>
        <v/>
      </c>
      <c r="AH430" s="69">
        <f>W430*H430</f>
        <v/>
      </c>
      <c r="AI430" s="69">
        <f>X430*I430</f>
        <v/>
      </c>
      <c r="AJ430" s="69">
        <f>O430</f>
        <v/>
      </c>
      <c r="AK430" s="70" t="n">
        <v>0.361389279</v>
      </c>
      <c r="AL430" s="70" t="n">
        <v>0.931987166</v>
      </c>
      <c r="AM430" s="70" t="n">
        <v>0.0136033641</v>
      </c>
      <c r="AN430" s="70" t="n">
        <v>0.0249224156</v>
      </c>
      <c r="AO430" s="70" t="n">
        <v>-0.00151084084</v>
      </c>
      <c r="AP430" s="70" t="n">
        <v>-0.0346798524</v>
      </c>
      <c r="AQ430" s="70" t="n">
        <v>0.421856612</v>
      </c>
      <c r="AR430" s="70" t="n">
        <v>2.88314986</v>
      </c>
      <c r="AS430" s="70" t="n">
        <v>0.859352529</v>
      </c>
      <c r="AT430" s="70" t="n">
        <v>-0.391995758</v>
      </c>
      <c r="AU430" s="70" t="n">
        <v>-0.00497904141</v>
      </c>
      <c r="AV430" s="70" t="n">
        <v>0.00202244893</v>
      </c>
      <c r="AW430" s="71">
        <f>MAX(ABS(Y430-AK430),ABS(Z430-AL430),ABS(AA430-AM430),ABS(AB430-AN430),ABS(AC430-AO430),ABS(AD430-AP430),ABS(AE430-AQ430),ABS(AF430-AR430),ABS(AG430-AS430),ABS(AH430-AT430),ABS(AI430-AU430),ABS(AJ430-AV430))</f>
        <v/>
      </c>
    </row>
    <row r="431">
      <c r="A431" s="67" t="inlineStr">
        <is>
          <t>M426</t>
        </is>
      </c>
      <c r="B431" s="52" t="inlineStr">
        <is>
          <t>ENV-302</t>
        </is>
      </c>
      <c r="C431" s="52" t="inlineStr">
        <is>
          <t>Environment</t>
        </is>
      </c>
      <c r="D431" s="52" t="inlineStr">
        <is>
          <t>Pine crown</t>
        </is>
      </c>
      <c r="E431" s="61" t="inlineStr">
        <is>
          <t>Cone</t>
        </is>
      </c>
      <c r="F431" s="52" t="inlineStr">
        <is>
          <t>ENV-295</t>
        </is>
      </c>
      <c r="G431" s="68" t="n">
        <v>0.537558734</v>
      </c>
      <c r="H431" s="68" t="n">
        <v>0.526691139</v>
      </c>
      <c r="I431" s="68" t="n">
        <v>0.949861825</v>
      </c>
      <c r="J431" s="68" t="n">
        <v>-94.7952805</v>
      </c>
      <c r="K431" s="68" t="n">
        <v>15.7314777</v>
      </c>
      <c r="L431" s="68" t="n">
        <v>1.39799738</v>
      </c>
      <c r="M431" s="68" t="n">
        <v>0.00500529259</v>
      </c>
      <c r="N431" s="68" t="n">
        <v>3.60789561</v>
      </c>
      <c r="O431" s="68" t="n">
        <v>0.0217883028</v>
      </c>
      <c r="P431" s="69">
        <f>COS(RADIANS(K431))*COS(RADIANS(L431))+SIN(RADIANS(K431))*SIN(RADIANS(J431))*SIN(RADIANS(L431))</f>
        <v/>
      </c>
      <c r="Q431" s="69">
        <f>-COS(RADIANS(K431))*SIN(RADIANS(L431))+SIN(RADIANS(K431))*SIN(RADIANS(J431))*COS(RADIANS(L431))</f>
        <v/>
      </c>
      <c r="R431" s="69">
        <f>SIN(RADIANS(K431))*COS(RADIANS(J431))</f>
        <v/>
      </c>
      <c r="S431" s="69">
        <f>COS(RADIANS(J431))*SIN(RADIANS(L431))</f>
        <v/>
      </c>
      <c r="T431" s="69">
        <f>COS(RADIANS(J431))*COS(RADIANS(L431))</f>
        <v/>
      </c>
      <c r="U431" s="69">
        <f>-SIN(RADIANS(J431))</f>
        <v/>
      </c>
      <c r="V431" s="69">
        <f>-SIN(RADIANS(K431))*COS(RADIANS(L431))+COS(RADIANS(K431))*SIN(RADIANS(J431))*SIN(RADIANS(L431))</f>
        <v/>
      </c>
      <c r="W431" s="69">
        <f>SIN(RADIANS(K431))*SIN(RADIANS(L431))+COS(RADIANS(K431))*SIN(RADIANS(J431))*COS(RADIANS(L431))</f>
        <v/>
      </c>
      <c r="X431" s="69">
        <f>COS(RADIANS(K431))*COS(RADIANS(J431))</f>
        <v/>
      </c>
      <c r="Y431" s="69">
        <f>P431*G431</f>
        <v/>
      </c>
      <c r="Z431" s="69">
        <f>Q431*H431</f>
        <v/>
      </c>
      <c r="AA431" s="69">
        <f>R431*I431</f>
        <v/>
      </c>
      <c r="AB431" s="69">
        <f>M431</f>
        <v/>
      </c>
      <c r="AC431" s="69">
        <f>S431*G431</f>
        <v/>
      </c>
      <c r="AD431" s="69">
        <f>T431*H431</f>
        <v/>
      </c>
      <c r="AE431" s="69">
        <f>U431*I431</f>
        <v/>
      </c>
      <c r="AF431" s="69">
        <f>N431</f>
        <v/>
      </c>
      <c r="AG431" s="69">
        <f>V431*G431</f>
        <v/>
      </c>
      <c r="AH431" s="69">
        <f>W431*H431</f>
        <v/>
      </c>
      <c r="AI431" s="69">
        <f>X431*I431</f>
        <v/>
      </c>
      <c r="AJ431" s="69">
        <f>O431</f>
        <v/>
      </c>
      <c r="AK431" s="70" t="n">
        <v>0.513725936</v>
      </c>
      <c r="AL431" s="70" t="n">
        <v>-0.154627711</v>
      </c>
      <c r="AM431" s="70" t="n">
        <v>-0.0215288699</v>
      </c>
      <c r="AN431" s="70" t="n">
        <v>0.00500529259</v>
      </c>
      <c r="AO431" s="70" t="n">
        <v>-0.00109635398</v>
      </c>
      <c r="AP431" s="70" t="n">
        <v>-0.0440160409</v>
      </c>
      <c r="AQ431" s="70" t="n">
        <v>0.946537077</v>
      </c>
      <c r="AR431" s="70" t="n">
        <v>3.60789561</v>
      </c>
      <c r="AS431" s="70" t="n">
        <v>-0.158284083</v>
      </c>
      <c r="AT431" s="70" t="n">
        <v>-0.501554012</v>
      </c>
      <c r="AU431" s="70" t="n">
        <v>-0.07643017169999999</v>
      </c>
      <c r="AV431" s="70" t="n">
        <v>0.0217883028</v>
      </c>
      <c r="AW431" s="71">
        <f>MAX(ABS(Y431-AK431),ABS(Z431-AL431),ABS(AA431-AM431),ABS(AB431-AN431),ABS(AC431-AO431),ABS(AD431-AP431),ABS(AE431-AQ431),ABS(AF431-AR431),ABS(AG431-AS431),ABS(AH431-AT431),ABS(AI431-AU431),ABS(AJ431-AV431))</f>
        <v/>
      </c>
    </row>
    <row r="432">
      <c r="A432" s="67" t="inlineStr">
        <is>
          <t>M427</t>
        </is>
      </c>
      <c r="B432" s="52" t="inlineStr">
        <is>
          <t>ENV-303</t>
        </is>
      </c>
      <c r="C432" s="52" t="inlineStr">
        <is>
          <t>Environment</t>
        </is>
      </c>
      <c r="D432" s="52" t="inlineStr">
        <is>
          <t>Pine</t>
        </is>
      </c>
      <c r="E432" s="53" t="inlineStr">
        <is>
          <t>Group</t>
        </is>
      </c>
      <c r="F432" s="52" t="inlineStr">
        <is>
          <t>ENV-277</t>
        </is>
      </c>
      <c r="G432" s="68" t="n">
        <v>1</v>
      </c>
      <c r="H432" s="68" t="n">
        <v>1</v>
      </c>
      <c r="I432" s="68" t="n">
        <v>1</v>
      </c>
      <c r="J432" s="68" t="n">
        <v>0</v>
      </c>
      <c r="K432" s="68" t="n">
        <v>109.365227</v>
      </c>
      <c r="L432" s="68" t="n">
        <v>0</v>
      </c>
      <c r="M432" s="68" t="n">
        <v>14.0869236</v>
      </c>
      <c r="N432" s="68" t="n">
        <v>-0.100825556</v>
      </c>
      <c r="O432" s="68" t="n">
        <v>-3.6006887</v>
      </c>
      <c r="P432" s="69">
        <f>COS(RADIANS(K432))*COS(RADIANS(L432))+SIN(RADIANS(K432))*SIN(RADIANS(J432))*SIN(RADIANS(L432))</f>
        <v/>
      </c>
      <c r="Q432" s="69">
        <f>-COS(RADIANS(K432))*SIN(RADIANS(L432))+SIN(RADIANS(K432))*SIN(RADIANS(J432))*COS(RADIANS(L432))</f>
        <v/>
      </c>
      <c r="R432" s="69">
        <f>SIN(RADIANS(K432))*COS(RADIANS(J432))</f>
        <v/>
      </c>
      <c r="S432" s="69">
        <f>COS(RADIANS(J432))*SIN(RADIANS(L432))</f>
        <v/>
      </c>
      <c r="T432" s="69">
        <f>COS(RADIANS(J432))*COS(RADIANS(L432))</f>
        <v/>
      </c>
      <c r="U432" s="69">
        <f>-SIN(RADIANS(J432))</f>
        <v/>
      </c>
      <c r="V432" s="69">
        <f>-SIN(RADIANS(K432))*COS(RADIANS(L432))+COS(RADIANS(K432))*SIN(RADIANS(J432))*SIN(RADIANS(L432))</f>
        <v/>
      </c>
      <c r="W432" s="69">
        <f>SIN(RADIANS(K432))*SIN(RADIANS(L432))+COS(RADIANS(K432))*SIN(RADIANS(J432))*COS(RADIANS(L432))</f>
        <v/>
      </c>
      <c r="X432" s="69">
        <f>COS(RADIANS(K432))*COS(RADIANS(J432))</f>
        <v/>
      </c>
      <c r="Y432" s="69">
        <f>P432*G432</f>
        <v/>
      </c>
      <c r="Z432" s="69">
        <f>Q432*H432</f>
        <v/>
      </c>
      <c r="AA432" s="69">
        <f>R432*I432</f>
        <v/>
      </c>
      <c r="AB432" s="69">
        <f>M432</f>
        <v/>
      </c>
      <c r="AC432" s="69">
        <f>S432*G432</f>
        <v/>
      </c>
      <c r="AD432" s="69">
        <f>T432*H432</f>
        <v/>
      </c>
      <c r="AE432" s="69">
        <f>U432*I432</f>
        <v/>
      </c>
      <c r="AF432" s="69">
        <f>N432</f>
        <v/>
      </c>
      <c r="AG432" s="69">
        <f>V432*G432</f>
        <v/>
      </c>
      <c r="AH432" s="69">
        <f>W432*H432</f>
        <v/>
      </c>
      <c r="AI432" s="69">
        <f>X432*I432</f>
        <v/>
      </c>
      <c r="AJ432" s="69">
        <f>O432</f>
        <v/>
      </c>
      <c r="AK432" s="70" t="n">
        <v>-0.331588656</v>
      </c>
      <c r="AL432" s="70" t="n">
        <v>0</v>
      </c>
      <c r="AM432" s="70" t="n">
        <v>0.943424046</v>
      </c>
      <c r="AN432" s="70" t="n">
        <v>14.0869236</v>
      </c>
      <c r="AO432" s="70" t="n">
        <v>0</v>
      </c>
      <c r="AP432" s="70" t="n">
        <v>1</v>
      </c>
      <c r="AQ432" s="70" t="n">
        <v>0</v>
      </c>
      <c r="AR432" s="70" t="n">
        <v>-0.100825556</v>
      </c>
      <c r="AS432" s="70" t="n">
        <v>-0.943424046</v>
      </c>
      <c r="AT432" s="70" t="n">
        <v>0</v>
      </c>
      <c r="AU432" s="70" t="n">
        <v>-0.331588656</v>
      </c>
      <c r="AV432" s="70" t="n">
        <v>-3.6006887</v>
      </c>
      <c r="AW432" s="71">
        <f>MAX(ABS(Y432-AK432),ABS(Z432-AL432),ABS(AA432-AM432),ABS(AB432-AN432),ABS(AC432-AO432),ABS(AD432-AP432),ABS(AE432-AQ432),ABS(AF432-AR432),ABS(AG432-AS432),ABS(AH432-AT432),ABS(AI432-AU432),ABS(AJ432-AV432))</f>
        <v/>
      </c>
    </row>
    <row r="433">
      <c r="A433" s="67" t="inlineStr">
        <is>
          <t>M428</t>
        </is>
      </c>
      <c r="B433" s="52" t="inlineStr">
        <is>
          <t>ENV-304</t>
        </is>
      </c>
      <c r="C433" s="52" t="inlineStr">
        <is>
          <t>Environment</t>
        </is>
      </c>
      <c r="D433" s="52" t="inlineStr">
        <is>
          <t>Pine trunk</t>
        </is>
      </c>
      <c r="E433" s="58" t="inlineStr">
        <is>
          <t>Cylinder</t>
        </is>
      </c>
      <c r="F433" s="52" t="inlineStr">
        <is>
          <t>ENV-303</t>
        </is>
      </c>
      <c r="G433" s="68" t="n">
        <v>0.194025725</v>
      </c>
      <c r="H433" s="68" t="n">
        <v>0.194025725</v>
      </c>
      <c r="I433" s="68" t="n">
        <v>2.56045723</v>
      </c>
      <c r="J433" s="68" t="n">
        <v>90</v>
      </c>
      <c r="K433" s="68" t="n">
        <v>0</v>
      </c>
      <c r="L433" s="68" t="n">
        <v>0</v>
      </c>
      <c r="M433" s="68" t="n">
        <v>0</v>
      </c>
      <c r="N433" s="68" t="n">
        <v>1.28022861</v>
      </c>
      <c r="O433" s="68" t="n">
        <v>0</v>
      </c>
      <c r="P433" s="69">
        <f>COS(RADIANS(K433))*COS(RADIANS(L433))+SIN(RADIANS(K433))*SIN(RADIANS(J433))*SIN(RADIANS(L433))</f>
        <v/>
      </c>
      <c r="Q433" s="69">
        <f>-COS(RADIANS(K433))*SIN(RADIANS(L433))+SIN(RADIANS(K433))*SIN(RADIANS(J433))*COS(RADIANS(L433))</f>
        <v/>
      </c>
      <c r="R433" s="69">
        <f>SIN(RADIANS(K433))*COS(RADIANS(J433))</f>
        <v/>
      </c>
      <c r="S433" s="69">
        <f>COS(RADIANS(J433))*SIN(RADIANS(L433))</f>
        <v/>
      </c>
      <c r="T433" s="69">
        <f>COS(RADIANS(J433))*COS(RADIANS(L433))</f>
        <v/>
      </c>
      <c r="U433" s="69">
        <f>-SIN(RADIANS(J433))</f>
        <v/>
      </c>
      <c r="V433" s="69">
        <f>-SIN(RADIANS(K433))*COS(RADIANS(L433))+COS(RADIANS(K433))*SIN(RADIANS(J433))*SIN(RADIANS(L433))</f>
        <v/>
      </c>
      <c r="W433" s="69">
        <f>SIN(RADIANS(K433))*SIN(RADIANS(L433))+COS(RADIANS(K433))*SIN(RADIANS(J433))*COS(RADIANS(L433))</f>
        <v/>
      </c>
      <c r="X433" s="69">
        <f>COS(RADIANS(K433))*COS(RADIANS(J433))</f>
        <v/>
      </c>
      <c r="Y433" s="69">
        <f>P433*G433</f>
        <v/>
      </c>
      <c r="Z433" s="69">
        <f>Q433*H433</f>
        <v/>
      </c>
      <c r="AA433" s="69">
        <f>R433*I433</f>
        <v/>
      </c>
      <c r="AB433" s="69">
        <f>M433</f>
        <v/>
      </c>
      <c r="AC433" s="69">
        <f>S433*G433</f>
        <v/>
      </c>
      <c r="AD433" s="69">
        <f>T433*H433</f>
        <v/>
      </c>
      <c r="AE433" s="69">
        <f>U433*I433</f>
        <v/>
      </c>
      <c r="AF433" s="69">
        <f>N433</f>
        <v/>
      </c>
      <c r="AG433" s="69">
        <f>V433*G433</f>
        <v/>
      </c>
      <c r="AH433" s="69">
        <f>W433*H433</f>
        <v/>
      </c>
      <c r="AI433" s="69">
        <f>X433*I433</f>
        <v/>
      </c>
      <c r="AJ433" s="69">
        <f>O433</f>
        <v/>
      </c>
      <c r="AK433" s="70" t="n">
        <v>0.194025725</v>
      </c>
      <c r="AL433" s="70" t="n">
        <v>0</v>
      </c>
      <c r="AM433" s="70" t="n">
        <v>0</v>
      </c>
      <c r="AN433" s="70" t="n">
        <v>0</v>
      </c>
      <c r="AO433" s="70" t="n">
        <v>0</v>
      </c>
      <c r="AP433" s="70" t="n">
        <v>-8.481134019999999e-09</v>
      </c>
      <c r="AQ433" s="70" t="n">
        <v>-2.56045723</v>
      </c>
      <c r="AR433" s="70" t="n">
        <v>1.28022861</v>
      </c>
      <c r="AS433" s="70" t="n">
        <v>0</v>
      </c>
      <c r="AT433" s="70" t="n">
        <v>0.194025725</v>
      </c>
      <c r="AU433" s="70" t="n">
        <v>-1.11921139e-07</v>
      </c>
      <c r="AV433" s="70" t="n">
        <v>0</v>
      </c>
      <c r="AW433" s="71">
        <f>MAX(ABS(Y433-AK433),ABS(Z433-AL433),ABS(AA433-AM433),ABS(AB433-AN433),ABS(AC433-AO433),ABS(AD433-AP433),ABS(AE433-AQ433),ABS(AF433-AR433),ABS(AG433-AS433),ABS(AH433-AT433),ABS(AI433-AU433),ABS(AJ433-AV433))</f>
        <v/>
      </c>
    </row>
    <row r="434">
      <c r="A434" s="67" t="inlineStr">
        <is>
          <t>M429</t>
        </is>
      </c>
      <c r="B434" s="52" t="inlineStr">
        <is>
          <t>ENV-305</t>
        </is>
      </c>
      <c r="C434" s="52" t="inlineStr">
        <is>
          <t>Environment</t>
        </is>
      </c>
      <c r="D434" s="52" t="inlineStr">
        <is>
          <t>Pine crown</t>
        </is>
      </c>
      <c r="E434" s="61" t="inlineStr">
        <is>
          <t>Cone</t>
        </is>
      </c>
      <c r="F434" s="52" t="inlineStr">
        <is>
          <t>ENV-303</t>
        </is>
      </c>
      <c r="G434" s="68" t="n">
        <v>1.9447912</v>
      </c>
      <c r="H434" s="68" t="n">
        <v>1.88187027</v>
      </c>
      <c r="I434" s="68" t="n">
        <v>0.883155644</v>
      </c>
      <c r="J434" s="68" t="n">
        <v>-88.82083129999999</v>
      </c>
      <c r="K434" s="68" t="n">
        <v>112.470757</v>
      </c>
      <c r="L434" s="68" t="n">
        <v>-4.47291279</v>
      </c>
      <c r="M434" s="68" t="n">
        <v>-0.0199643411</v>
      </c>
      <c r="N434" s="68" t="n">
        <v>1.04157782</v>
      </c>
      <c r="O434" s="68" t="n">
        <v>-0.00308876112</v>
      </c>
      <c r="P434" s="69">
        <f>COS(RADIANS(K434))*COS(RADIANS(L434))+SIN(RADIANS(K434))*SIN(RADIANS(J434))*SIN(RADIANS(L434))</f>
        <v/>
      </c>
      <c r="Q434" s="69">
        <f>-COS(RADIANS(K434))*SIN(RADIANS(L434))+SIN(RADIANS(K434))*SIN(RADIANS(J434))*COS(RADIANS(L434))</f>
        <v/>
      </c>
      <c r="R434" s="69">
        <f>SIN(RADIANS(K434))*COS(RADIANS(J434))</f>
        <v/>
      </c>
      <c r="S434" s="69">
        <f>COS(RADIANS(J434))*SIN(RADIANS(L434))</f>
        <v/>
      </c>
      <c r="T434" s="69">
        <f>COS(RADIANS(J434))*COS(RADIANS(L434))</f>
        <v/>
      </c>
      <c r="U434" s="69">
        <f>-SIN(RADIANS(J434))</f>
        <v/>
      </c>
      <c r="V434" s="69">
        <f>-SIN(RADIANS(K434))*COS(RADIANS(L434))+COS(RADIANS(K434))*SIN(RADIANS(J434))*SIN(RADIANS(L434))</f>
        <v/>
      </c>
      <c r="W434" s="69">
        <f>SIN(RADIANS(K434))*SIN(RADIANS(L434))+COS(RADIANS(K434))*SIN(RADIANS(J434))*COS(RADIANS(L434))</f>
        <v/>
      </c>
      <c r="X434" s="69">
        <f>COS(RADIANS(K434))*COS(RADIANS(J434))</f>
        <v/>
      </c>
      <c r="Y434" s="69">
        <f>P434*G434</f>
        <v/>
      </c>
      <c r="Z434" s="69">
        <f>Q434*H434</f>
        <v/>
      </c>
      <c r="AA434" s="69">
        <f>R434*I434</f>
        <v/>
      </c>
      <c r="AB434" s="69">
        <f>M434</f>
        <v/>
      </c>
      <c r="AC434" s="69">
        <f>S434*G434</f>
        <v/>
      </c>
      <c r="AD434" s="69">
        <f>T434*H434</f>
        <v/>
      </c>
      <c r="AE434" s="69">
        <f>U434*I434</f>
        <v/>
      </c>
      <c r="AF434" s="69">
        <f>N434</f>
        <v/>
      </c>
      <c r="AG434" s="69">
        <f>V434*G434</f>
        <v/>
      </c>
      <c r="AH434" s="69">
        <f>W434*H434</f>
        <v/>
      </c>
      <c r="AI434" s="69">
        <f>X434*I434</f>
        <v/>
      </c>
      <c r="AJ434" s="69">
        <f>O434</f>
        <v/>
      </c>
      <c r="AK434" s="70" t="n">
        <v>-0.600933611</v>
      </c>
      <c r="AL434" s="70" t="n">
        <v>-1.78941977</v>
      </c>
      <c r="AM434" s="70" t="n">
        <v>0.0167944897</v>
      </c>
      <c r="AN434" s="70" t="n">
        <v>-0.0199643411</v>
      </c>
      <c r="AO434" s="70" t="n">
        <v>-0.00312120304</v>
      </c>
      <c r="AP434" s="70" t="n">
        <v>0.0386089012</v>
      </c>
      <c r="AQ434" s="70" t="n">
        <v>0.882968605</v>
      </c>
      <c r="AR434" s="70" t="n">
        <v>1.04157782</v>
      </c>
      <c r="AS434" s="70" t="n">
        <v>-1.84961665</v>
      </c>
      <c r="AT434" s="70" t="n">
        <v>0.581310749</v>
      </c>
      <c r="AU434" s="70" t="n">
        <v>-0.00694646547</v>
      </c>
      <c r="AV434" s="70" t="n">
        <v>-0.00308876112</v>
      </c>
      <c r="AW434" s="71">
        <f>MAX(ABS(Y434-AK434),ABS(Z434-AL434),ABS(AA434-AM434),ABS(AB434-AN434),ABS(AC434-AO434),ABS(AD434-AP434),ABS(AE434-AQ434),ABS(AF434-AR434),ABS(AG434-AS434),ABS(AH434-AT434),ABS(AI434-AU434),ABS(AJ434-AV434))</f>
        <v/>
      </c>
    </row>
    <row r="435">
      <c r="A435" s="67" t="inlineStr">
        <is>
          <t>M430</t>
        </is>
      </c>
      <c r="B435" s="52" t="inlineStr">
        <is>
          <t>ENV-306</t>
        </is>
      </c>
      <c r="C435" s="52" t="inlineStr">
        <is>
          <t>Environment</t>
        </is>
      </c>
      <c r="D435" s="52" t="inlineStr">
        <is>
          <t>Pine crown</t>
        </is>
      </c>
      <c r="E435" s="61" t="inlineStr">
        <is>
          <t>Cone</t>
        </is>
      </c>
      <c r="F435" s="52" t="inlineStr">
        <is>
          <t>ENV-303</t>
        </is>
      </c>
      <c r="G435" s="68" t="n">
        <v>1.60849631</v>
      </c>
      <c r="H435" s="68" t="n">
        <v>1.73456204</v>
      </c>
      <c r="I435" s="68" t="n">
        <v>0.738728225</v>
      </c>
      <c r="J435" s="68" t="n">
        <v>-84.62359619999999</v>
      </c>
      <c r="K435" s="68" t="n">
        <v>104.478584</v>
      </c>
      <c r="L435" s="68" t="n">
        <v>4.66338158</v>
      </c>
      <c r="M435" s="68" t="n">
        <v>-0.00849437714</v>
      </c>
      <c r="N435" s="68" t="n">
        <v>1.45811307</v>
      </c>
      <c r="O435" s="68" t="n">
        <v>-0.0383884609</v>
      </c>
      <c r="P435" s="69">
        <f>COS(RADIANS(K435))*COS(RADIANS(L435))+SIN(RADIANS(K435))*SIN(RADIANS(J435))*SIN(RADIANS(L435))</f>
        <v/>
      </c>
      <c r="Q435" s="69">
        <f>-COS(RADIANS(K435))*SIN(RADIANS(L435))+SIN(RADIANS(K435))*SIN(RADIANS(J435))*COS(RADIANS(L435))</f>
        <v/>
      </c>
      <c r="R435" s="69">
        <f>SIN(RADIANS(K435))*COS(RADIANS(J435))</f>
        <v/>
      </c>
      <c r="S435" s="69">
        <f>COS(RADIANS(J435))*SIN(RADIANS(L435))</f>
        <v/>
      </c>
      <c r="T435" s="69">
        <f>COS(RADIANS(J435))*COS(RADIANS(L435))</f>
        <v/>
      </c>
      <c r="U435" s="69">
        <f>-SIN(RADIANS(J435))</f>
        <v/>
      </c>
      <c r="V435" s="69">
        <f>-SIN(RADIANS(K435))*COS(RADIANS(L435))+COS(RADIANS(K435))*SIN(RADIANS(J435))*SIN(RADIANS(L435))</f>
        <v/>
      </c>
      <c r="W435" s="69">
        <f>SIN(RADIANS(K435))*SIN(RADIANS(L435))+COS(RADIANS(K435))*SIN(RADIANS(J435))*COS(RADIANS(L435))</f>
        <v/>
      </c>
      <c r="X435" s="69">
        <f>COS(RADIANS(K435))*COS(RADIANS(J435))</f>
        <v/>
      </c>
      <c r="Y435" s="69">
        <f>P435*G435</f>
        <v/>
      </c>
      <c r="Z435" s="69">
        <f>Q435*H435</f>
        <v/>
      </c>
      <c r="AA435" s="69">
        <f>R435*I435</f>
        <v/>
      </c>
      <c r="AB435" s="69">
        <f>M435</f>
        <v/>
      </c>
      <c r="AC435" s="69">
        <f>S435*G435</f>
        <v/>
      </c>
      <c r="AD435" s="69">
        <f>T435*H435</f>
        <v/>
      </c>
      <c r="AE435" s="69">
        <f>U435*I435</f>
        <v/>
      </c>
      <c r="AF435" s="69">
        <f>N435</f>
        <v/>
      </c>
      <c r="AG435" s="69">
        <f>V435*G435</f>
        <v/>
      </c>
      <c r="AH435" s="69">
        <f>W435*H435</f>
        <v/>
      </c>
      <c r="AI435" s="69">
        <f>X435*I435</f>
        <v/>
      </c>
      <c r="AJ435" s="69">
        <f>O435</f>
        <v/>
      </c>
      <c r="AK435" s="70" t="n">
        <v>-0.526884794</v>
      </c>
      <c r="AL435" s="70" t="n">
        <v>-1.6312921</v>
      </c>
      <c r="AM435" s="70" t="n">
        <v>0.0670192838</v>
      </c>
      <c r="AN435" s="70" t="n">
        <v>-0.00849437714</v>
      </c>
      <c r="AO435" s="70" t="n">
        <v>0.012253223</v>
      </c>
      <c r="AP435" s="70" t="n">
        <v>0.161987424</v>
      </c>
      <c r="AQ435" s="70" t="n">
        <v>0.735478282</v>
      </c>
      <c r="AR435" s="70" t="n">
        <v>1.45811307</v>
      </c>
      <c r="AS435" s="70" t="n">
        <v>-1.5197047</v>
      </c>
      <c r="AT435" s="70" t="n">
        <v>0.566878557</v>
      </c>
      <c r="AU435" s="70" t="n">
        <v>-0.0173056405</v>
      </c>
      <c r="AV435" s="70" t="n">
        <v>-0.0383884609</v>
      </c>
      <c r="AW435" s="71">
        <f>MAX(ABS(Y435-AK435),ABS(Z435-AL435),ABS(AA435-AM435),ABS(AB435-AN435),ABS(AC435-AO435),ABS(AD435-AP435),ABS(AE435-AQ435),ABS(AF435-AR435),ABS(AG435-AS435),ABS(AH435-AT435),ABS(AI435-AU435),ABS(AJ435-AV435))</f>
        <v/>
      </c>
    </row>
    <row r="436">
      <c r="A436" s="67" t="inlineStr">
        <is>
          <t>M431</t>
        </is>
      </c>
      <c r="B436" s="52" t="inlineStr">
        <is>
          <t>ENV-307</t>
        </is>
      </c>
      <c r="C436" s="52" t="inlineStr">
        <is>
          <t>Environment</t>
        </is>
      </c>
      <c r="D436" s="52" t="inlineStr">
        <is>
          <t>Pine crown</t>
        </is>
      </c>
      <c r="E436" s="61" t="inlineStr">
        <is>
          <t>Cone</t>
        </is>
      </c>
      <c r="F436" s="52" t="inlineStr">
        <is>
          <t>ENV-303</t>
        </is>
      </c>
      <c r="G436" s="68" t="n">
        <v>1.32370412</v>
      </c>
      <c r="H436" s="68" t="n">
        <v>1.40348232</v>
      </c>
      <c r="I436" s="68" t="n">
        <v>0.674236119</v>
      </c>
      <c r="J436" s="68" t="n">
        <v>-91.9999084</v>
      </c>
      <c r="K436" s="68" t="n">
        <v>72.9879684</v>
      </c>
      <c r="L436" s="68" t="n">
        <v>-1.94682741</v>
      </c>
      <c r="M436" s="68" t="n">
        <v>0.00232894346</v>
      </c>
      <c r="N436" s="68" t="n">
        <v>1.8491559</v>
      </c>
      <c r="O436" s="68" t="n">
        <v>-0.0281907208</v>
      </c>
      <c r="P436" s="69">
        <f>COS(RADIANS(K436))*COS(RADIANS(L436))+SIN(RADIANS(K436))*SIN(RADIANS(J436))*SIN(RADIANS(L436))</f>
        <v/>
      </c>
      <c r="Q436" s="69">
        <f>-COS(RADIANS(K436))*SIN(RADIANS(L436))+SIN(RADIANS(K436))*SIN(RADIANS(J436))*COS(RADIANS(L436))</f>
        <v/>
      </c>
      <c r="R436" s="69">
        <f>SIN(RADIANS(K436))*COS(RADIANS(J436))</f>
        <v/>
      </c>
      <c r="S436" s="69">
        <f>COS(RADIANS(J436))*SIN(RADIANS(L436))</f>
        <v/>
      </c>
      <c r="T436" s="69">
        <f>COS(RADIANS(J436))*COS(RADIANS(L436))</f>
        <v/>
      </c>
      <c r="U436" s="69">
        <f>-SIN(RADIANS(J436))</f>
        <v/>
      </c>
      <c r="V436" s="69">
        <f>-SIN(RADIANS(K436))*COS(RADIANS(L436))+COS(RADIANS(K436))*SIN(RADIANS(J436))*SIN(RADIANS(L436))</f>
        <v/>
      </c>
      <c r="W436" s="69">
        <f>SIN(RADIANS(K436))*SIN(RADIANS(L436))+COS(RADIANS(K436))*SIN(RADIANS(J436))*COS(RADIANS(L436))</f>
        <v/>
      </c>
      <c r="X436" s="69">
        <f>COS(RADIANS(K436))*COS(RADIANS(J436))</f>
        <v/>
      </c>
      <c r="Y436" s="69">
        <f>P436*G436</f>
        <v/>
      </c>
      <c r="Z436" s="69">
        <f>Q436*H436</f>
        <v/>
      </c>
      <c r="AA436" s="69">
        <f>R436*I436</f>
        <v/>
      </c>
      <c r="AB436" s="69">
        <f>M436</f>
        <v/>
      </c>
      <c r="AC436" s="69">
        <f>S436*G436</f>
        <v/>
      </c>
      <c r="AD436" s="69">
        <f>T436*H436</f>
        <v/>
      </c>
      <c r="AE436" s="69">
        <f>U436*I436</f>
        <v/>
      </c>
      <c r="AF436" s="69">
        <f>N436</f>
        <v/>
      </c>
      <c r="AG436" s="69">
        <f>V436*G436</f>
        <v/>
      </c>
      <c r="AH436" s="69">
        <f>W436*H436</f>
        <v/>
      </c>
      <c r="AI436" s="69">
        <f>X436*I436</f>
        <v/>
      </c>
      <c r="AJ436" s="69">
        <f>O436</f>
        <v/>
      </c>
      <c r="AK436" s="70" t="n">
        <v>0.430030763</v>
      </c>
      <c r="AL436" s="70" t="n">
        <v>-1.3265295</v>
      </c>
      <c r="AM436" s="70" t="n">
        <v>-0.0224998649</v>
      </c>
      <c r="AN436" s="70" t="n">
        <v>0.00232894346</v>
      </c>
      <c r="AO436" s="70" t="n">
        <v>0.00156932033</v>
      </c>
      <c r="AP436" s="70" t="n">
        <v>-0.0489503331</v>
      </c>
      <c r="AQ436" s="70" t="n">
        <v>0.673825443</v>
      </c>
      <c r="AR436" s="70" t="n">
        <v>1.8491559</v>
      </c>
      <c r="AS436" s="70" t="n">
        <v>-1.25190401</v>
      </c>
      <c r="AT436" s="70" t="n">
        <v>-0.455726057</v>
      </c>
      <c r="AU436" s="70" t="n">
        <v>-0.00688406313</v>
      </c>
      <c r="AV436" s="70" t="n">
        <v>-0.0281907208</v>
      </c>
      <c r="AW436" s="71">
        <f>MAX(ABS(Y436-AK436),ABS(Z436-AL436),ABS(AA436-AM436),ABS(AB436-AN436),ABS(AC436-AO436),ABS(AD436-AP436),ABS(AE436-AQ436),ABS(AF436-AR436),ABS(AG436-AS436),ABS(AH436-AT436),ABS(AI436-AU436),ABS(AJ436-AV436))</f>
        <v/>
      </c>
    </row>
    <row r="437">
      <c r="A437" s="67" t="inlineStr">
        <is>
          <t>M432</t>
        </is>
      </c>
      <c r="B437" s="52" t="inlineStr">
        <is>
          <t>ENV-308</t>
        </is>
      </c>
      <c r="C437" s="52" t="inlineStr">
        <is>
          <t>Environment</t>
        </is>
      </c>
      <c r="D437" s="52" t="inlineStr">
        <is>
          <t>Pine crown</t>
        </is>
      </c>
      <c r="E437" s="61" t="inlineStr">
        <is>
          <t>Cone</t>
        </is>
      </c>
      <c r="F437" s="52" t="inlineStr">
        <is>
          <t>ENV-303</t>
        </is>
      </c>
      <c r="G437" s="68" t="n">
        <v>1.19077659</v>
      </c>
      <c r="H437" s="68" t="n">
        <v>1.28846157</v>
      </c>
      <c r="I437" s="68" t="n">
        <v>0.599759698</v>
      </c>
      <c r="J437" s="68" t="n">
        <v>-85.6317749</v>
      </c>
      <c r="K437" s="68" t="n">
        <v>218.079865</v>
      </c>
      <c r="L437" s="68" t="n">
        <v>4.35523605</v>
      </c>
      <c r="M437" s="68" t="n">
        <v>-0.0141244698</v>
      </c>
      <c r="N437" s="68" t="n">
        <v>2.21357608</v>
      </c>
      <c r="O437" s="68" t="n">
        <v>-0.0337649211</v>
      </c>
      <c r="P437" s="69">
        <f>COS(RADIANS(K437))*COS(RADIANS(L437))+SIN(RADIANS(K437))*SIN(RADIANS(J437))*SIN(RADIANS(L437))</f>
        <v/>
      </c>
      <c r="Q437" s="69">
        <f>-COS(RADIANS(K437))*SIN(RADIANS(L437))+SIN(RADIANS(K437))*SIN(RADIANS(J437))*COS(RADIANS(L437))</f>
        <v/>
      </c>
      <c r="R437" s="69">
        <f>SIN(RADIANS(K437))*COS(RADIANS(J437))</f>
        <v/>
      </c>
      <c r="S437" s="69">
        <f>COS(RADIANS(J437))*SIN(RADIANS(L437))</f>
        <v/>
      </c>
      <c r="T437" s="69">
        <f>COS(RADIANS(J437))*COS(RADIANS(L437))</f>
        <v/>
      </c>
      <c r="U437" s="69">
        <f>-SIN(RADIANS(J437))</f>
        <v/>
      </c>
      <c r="V437" s="69">
        <f>-SIN(RADIANS(K437))*COS(RADIANS(L437))+COS(RADIANS(K437))*SIN(RADIANS(J437))*SIN(RADIANS(L437))</f>
        <v/>
      </c>
      <c r="W437" s="69">
        <f>SIN(RADIANS(K437))*SIN(RADIANS(L437))+COS(RADIANS(K437))*SIN(RADIANS(J437))*COS(RADIANS(L437))</f>
        <v/>
      </c>
      <c r="X437" s="69">
        <f>COS(RADIANS(K437))*COS(RADIANS(J437))</f>
        <v/>
      </c>
      <c r="Y437" s="69">
        <f>P437*G437</f>
        <v/>
      </c>
      <c r="Z437" s="69">
        <f>Q437*H437</f>
        <v/>
      </c>
      <c r="AA437" s="69">
        <f>R437*I437</f>
        <v/>
      </c>
      <c r="AB437" s="69">
        <f>M437</f>
        <v/>
      </c>
      <c r="AC437" s="69">
        <f>S437*G437</f>
        <v/>
      </c>
      <c r="AD437" s="69">
        <f>T437*H437</f>
        <v/>
      </c>
      <c r="AE437" s="69">
        <f>U437*I437</f>
        <v/>
      </c>
      <c r="AF437" s="69">
        <f>N437</f>
        <v/>
      </c>
      <c r="AG437" s="69">
        <f>V437*G437</f>
        <v/>
      </c>
      <c r="AH437" s="69">
        <f>W437*H437</f>
        <v/>
      </c>
      <c r="AI437" s="69">
        <f>X437*I437</f>
        <v/>
      </c>
      <c r="AJ437" s="69">
        <f>O437</f>
        <v/>
      </c>
      <c r="AK437" s="70" t="n">
        <v>-0.879005313</v>
      </c>
      <c r="AL437" s="70" t="n">
        <v>0.867093682</v>
      </c>
      <c r="AM437" s="70" t="n">
        <v>-0.0281743445</v>
      </c>
      <c r="AN437" s="70" t="n">
        <v>-0.0141244698</v>
      </c>
      <c r="AO437" s="70" t="n">
        <v>0.00688750437</v>
      </c>
      <c r="AP437" s="70" t="n">
        <v>0.097853519</v>
      </c>
      <c r="AQ437" s="70" t="n">
        <v>0.598017514</v>
      </c>
      <c r="AR437" s="70" t="n">
        <v>2.21357608</v>
      </c>
      <c r="AS437" s="70" t="n">
        <v>0.803275228</v>
      </c>
      <c r="AT437" s="70" t="n">
        <v>0.948001206</v>
      </c>
      <c r="AU437" s="70" t="n">
        <v>-0.0359580889</v>
      </c>
      <c r="AV437" s="70" t="n">
        <v>-0.0337649211</v>
      </c>
      <c r="AW437" s="71">
        <f>MAX(ABS(Y437-AK437),ABS(Z437-AL437),ABS(AA437-AM437),ABS(AB437-AN437),ABS(AC437-AO437),ABS(AD437-AP437),ABS(AE437-AQ437),ABS(AF437-AR437),ABS(AG437-AS437),ABS(AH437-AT437),ABS(AI437-AU437),ABS(AJ437-AV437))</f>
        <v/>
      </c>
    </row>
    <row r="438">
      <c r="A438" s="67" t="inlineStr">
        <is>
          <t>M433</t>
        </is>
      </c>
      <c r="B438" s="52" t="inlineStr">
        <is>
          <t>ENV-309</t>
        </is>
      </c>
      <c r="C438" s="52" t="inlineStr">
        <is>
          <t>Environment</t>
        </is>
      </c>
      <c r="D438" s="52" t="inlineStr">
        <is>
          <t>Pine crown</t>
        </is>
      </c>
      <c r="E438" s="61" t="inlineStr">
        <is>
          <t>Cone</t>
        </is>
      </c>
      <c r="F438" s="52" t="inlineStr">
        <is>
          <t>ENV-303</t>
        </is>
      </c>
      <c r="G438" s="68" t="n">
        <v>0.765660048</v>
      </c>
      <c r="H438" s="68" t="n">
        <v>0.793204308</v>
      </c>
      <c r="I438" s="68" t="n">
        <v>0.368496269</v>
      </c>
      <c r="J438" s="68" t="n">
        <v>-92.5246429</v>
      </c>
      <c r="K438" s="68" t="n">
        <v>167.425522</v>
      </c>
      <c r="L438" s="68" t="n">
        <v>-1.19084358</v>
      </c>
      <c r="M438" s="68" t="n">
        <v>-0.00664781034</v>
      </c>
      <c r="N438" s="68" t="n">
        <v>2.48617101</v>
      </c>
      <c r="O438" s="68" t="n">
        <v>0.0129994527</v>
      </c>
      <c r="P438" s="69">
        <f>COS(RADIANS(K438))*COS(RADIANS(L438))+SIN(RADIANS(K438))*SIN(RADIANS(J438))*SIN(RADIANS(L438))</f>
        <v/>
      </c>
      <c r="Q438" s="69">
        <f>-COS(RADIANS(K438))*SIN(RADIANS(L438))+SIN(RADIANS(K438))*SIN(RADIANS(J438))*COS(RADIANS(L438))</f>
        <v/>
      </c>
      <c r="R438" s="69">
        <f>SIN(RADIANS(K438))*COS(RADIANS(J438))</f>
        <v/>
      </c>
      <c r="S438" s="69">
        <f>COS(RADIANS(J438))*SIN(RADIANS(L438))</f>
        <v/>
      </c>
      <c r="T438" s="69">
        <f>COS(RADIANS(J438))*COS(RADIANS(L438))</f>
        <v/>
      </c>
      <c r="U438" s="69">
        <f>-SIN(RADIANS(J438))</f>
        <v/>
      </c>
      <c r="V438" s="69">
        <f>-SIN(RADIANS(K438))*COS(RADIANS(L438))+COS(RADIANS(K438))*SIN(RADIANS(J438))*SIN(RADIANS(L438))</f>
        <v/>
      </c>
      <c r="W438" s="69">
        <f>SIN(RADIANS(K438))*SIN(RADIANS(L438))+COS(RADIANS(K438))*SIN(RADIANS(J438))*COS(RADIANS(L438))</f>
        <v/>
      </c>
      <c r="X438" s="69">
        <f>COS(RADIANS(K438))*COS(RADIANS(J438))</f>
        <v/>
      </c>
      <c r="Y438" s="69">
        <f>P438*G438</f>
        <v/>
      </c>
      <c r="Z438" s="69">
        <f>Q438*H438</f>
        <v/>
      </c>
      <c r="AA438" s="69">
        <f>R438*I438</f>
        <v/>
      </c>
      <c r="AB438" s="69">
        <f>M438</f>
        <v/>
      </c>
      <c r="AC438" s="69">
        <f>S438*G438</f>
        <v/>
      </c>
      <c r="AD438" s="69">
        <f>T438*H438</f>
        <v/>
      </c>
      <c r="AE438" s="69">
        <f>U438*I438</f>
        <v/>
      </c>
      <c r="AF438" s="69">
        <f>N438</f>
        <v/>
      </c>
      <c r="AG438" s="69">
        <f>V438*G438</f>
        <v/>
      </c>
      <c r="AH438" s="69">
        <f>W438*H438</f>
        <v/>
      </c>
      <c r="AI438" s="69">
        <f>X438*I438</f>
        <v/>
      </c>
      <c r="AJ438" s="69">
        <f>O438</f>
        <v/>
      </c>
      <c r="AK438" s="70" t="n">
        <v>-0.74367249</v>
      </c>
      <c r="AL438" s="70" t="n">
        <v>-0.188571975</v>
      </c>
      <c r="AM438" s="70" t="n">
        <v>-0.0035338318</v>
      </c>
      <c r="AN438" s="70" t="n">
        <v>-0.00664781034</v>
      </c>
      <c r="AO438" s="70" t="n">
        <v>0.000700929028</v>
      </c>
      <c r="AP438" s="70" t="n">
        <v>-0.0349324048</v>
      </c>
      <c r="AQ438" s="70" t="n">
        <v>0.368138582</v>
      </c>
      <c r="AR438" s="70" t="n">
        <v>2.48617101</v>
      </c>
      <c r="AS438" s="70" t="n">
        <v>-0.182170451</v>
      </c>
      <c r="AT438" s="70" t="n">
        <v>0.769670904</v>
      </c>
      <c r="AU438" s="70" t="n">
        <v>0.0158425923</v>
      </c>
      <c r="AV438" s="70" t="n">
        <v>0.0129994527</v>
      </c>
      <c r="AW438" s="71">
        <f>MAX(ABS(Y438-AK438),ABS(Z438-AL438),ABS(AA438-AM438),ABS(AB438-AN438),ABS(AC438-AO438),ABS(AD438-AP438),ABS(AE438-AQ438),ABS(AF438-AR438),ABS(AG438-AS438),ABS(AH438-AT438),ABS(AI438-AU438),ABS(AJ438-AV438))</f>
        <v/>
      </c>
    </row>
    <row r="439">
      <c r="A439" s="67" t="inlineStr">
        <is>
          <t>M434</t>
        </is>
      </c>
      <c r="B439" s="52" t="inlineStr">
        <is>
          <t>ENV-310</t>
        </is>
      </c>
      <c r="C439" s="52" t="inlineStr">
        <is>
          <t>Environment</t>
        </is>
      </c>
      <c r="D439" s="52" t="inlineStr">
        <is>
          <t>Pine crown</t>
        </is>
      </c>
      <c r="E439" s="61" t="inlineStr">
        <is>
          <t>Cone</t>
        </is>
      </c>
      <c r="F439" s="52" t="inlineStr">
        <is>
          <t>ENV-303</t>
        </is>
      </c>
      <c r="G439" s="68" t="n">
        <v>0.425143331</v>
      </c>
      <c r="H439" s="68" t="n">
        <v>0.392990828</v>
      </c>
      <c r="I439" s="68" t="n">
        <v>0.780171514</v>
      </c>
      <c r="J439" s="68" t="n">
        <v>-87.7350235</v>
      </c>
      <c r="K439" s="68" t="n">
        <v>169.228592</v>
      </c>
      <c r="L439" s="68" t="n">
        <v>-2.69409299</v>
      </c>
      <c r="M439" s="68" t="n">
        <v>0.038808465</v>
      </c>
      <c r="N439" s="68" t="n">
        <v>3.07054329</v>
      </c>
      <c r="O439" s="68" t="n">
        <v>0.00458390638</v>
      </c>
      <c r="P439" s="69">
        <f>COS(RADIANS(K439))*COS(RADIANS(L439))+SIN(RADIANS(K439))*SIN(RADIANS(J439))*SIN(RADIANS(L439))</f>
        <v/>
      </c>
      <c r="Q439" s="69">
        <f>-COS(RADIANS(K439))*SIN(RADIANS(L439))+SIN(RADIANS(K439))*SIN(RADIANS(J439))*COS(RADIANS(L439))</f>
        <v/>
      </c>
      <c r="R439" s="69">
        <f>SIN(RADIANS(K439))*COS(RADIANS(J439))</f>
        <v/>
      </c>
      <c r="S439" s="69">
        <f>COS(RADIANS(J439))*SIN(RADIANS(L439))</f>
        <v/>
      </c>
      <c r="T439" s="69">
        <f>COS(RADIANS(J439))*COS(RADIANS(L439))</f>
        <v/>
      </c>
      <c r="U439" s="69">
        <f>-SIN(RADIANS(J439))</f>
        <v/>
      </c>
      <c r="V439" s="69">
        <f>-SIN(RADIANS(K439))*COS(RADIANS(L439))+COS(RADIANS(K439))*SIN(RADIANS(J439))*SIN(RADIANS(L439))</f>
        <v/>
      </c>
      <c r="W439" s="69">
        <f>SIN(RADIANS(K439))*SIN(RADIANS(L439))+COS(RADIANS(K439))*SIN(RADIANS(J439))*COS(RADIANS(L439))</f>
        <v/>
      </c>
      <c r="X439" s="69">
        <f>COS(RADIANS(K439))*COS(RADIANS(J439))</f>
        <v/>
      </c>
      <c r="Y439" s="69">
        <f>P439*G439</f>
        <v/>
      </c>
      <c r="Z439" s="69">
        <f>Q439*H439</f>
        <v/>
      </c>
      <c r="AA439" s="69">
        <f>R439*I439</f>
        <v/>
      </c>
      <c r="AB439" s="69">
        <f>M439</f>
        <v/>
      </c>
      <c r="AC439" s="69">
        <f>S439*G439</f>
        <v/>
      </c>
      <c r="AD439" s="69">
        <f>T439*H439</f>
        <v/>
      </c>
      <c r="AE439" s="69">
        <f>U439*I439</f>
        <v/>
      </c>
      <c r="AF439" s="69">
        <f>N439</f>
        <v/>
      </c>
      <c r="AG439" s="69">
        <f>V439*G439</f>
        <v/>
      </c>
      <c r="AH439" s="69">
        <f>W439*H439</f>
        <v/>
      </c>
      <c r="AI439" s="69">
        <f>X439*I439</f>
        <v/>
      </c>
      <c r="AJ439" s="69">
        <f>O439</f>
        <v/>
      </c>
      <c r="AK439" s="70" t="n">
        <v>-0.413459212</v>
      </c>
      <c r="AL439" s="70" t="n">
        <v>-0.0914543793</v>
      </c>
      <c r="AM439" s="70" t="n">
        <v>0.00576242013</v>
      </c>
      <c r="AN439" s="70" t="n">
        <v>0.038808465</v>
      </c>
      <c r="AO439" s="70" t="n">
        <v>-0.000789754384</v>
      </c>
      <c r="AP439" s="70" t="n">
        <v>0.0155141829</v>
      </c>
      <c r="AQ439" s="70" t="n">
        <v>0.779561996</v>
      </c>
      <c r="AR439" s="70" t="n">
        <v>3.07054329</v>
      </c>
      <c r="AS439" s="70" t="n">
        <v>-0.0989833772</v>
      </c>
      <c r="AT439" s="70" t="n">
        <v>0.381886393</v>
      </c>
      <c r="AU439" s="70" t="n">
        <v>-0.0302898176</v>
      </c>
      <c r="AV439" s="70" t="n">
        <v>0.00458390638</v>
      </c>
      <c r="AW439" s="71">
        <f>MAX(ABS(Y439-AK439),ABS(Z439-AL439),ABS(AA439-AM439),ABS(AB439-AN439),ABS(AC439-AO439),ABS(AD439-AP439),ABS(AE439-AQ439),ABS(AF439-AR439),ABS(AG439-AS439),ABS(AH439-AT439),ABS(AI439-AU439),ABS(AJ439-AV439))</f>
        <v/>
      </c>
    </row>
    <row r="440">
      <c r="A440" s="67" t="inlineStr">
        <is>
          <t>M435</t>
        </is>
      </c>
      <c r="B440" s="52" t="inlineStr">
        <is>
          <t>ENV-311</t>
        </is>
      </c>
      <c r="C440" s="52" t="inlineStr">
        <is>
          <t>Environment</t>
        </is>
      </c>
      <c r="D440" s="52" t="inlineStr">
        <is>
          <t>Pine</t>
        </is>
      </c>
      <c r="E440" s="53" t="inlineStr">
        <is>
          <t>Group</t>
        </is>
      </c>
      <c r="F440" s="52" t="inlineStr">
        <is>
          <t>ENV-277</t>
        </is>
      </c>
      <c r="G440" s="68" t="n">
        <v>1</v>
      </c>
      <c r="H440" s="68" t="n">
        <v>1</v>
      </c>
      <c r="I440" s="68" t="n">
        <v>1</v>
      </c>
      <c r="J440" s="68" t="n">
        <v>0</v>
      </c>
      <c r="K440" s="68" t="n">
        <v>290.425873</v>
      </c>
      <c r="L440" s="68" t="n">
        <v>0</v>
      </c>
      <c r="M440" s="68" t="n">
        <v>12.0173273</v>
      </c>
      <c r="N440" s="68" t="n">
        <v>-0.154136941</v>
      </c>
      <c r="O440" s="68" t="n">
        <v>-0.648182869</v>
      </c>
      <c r="P440" s="69">
        <f>COS(RADIANS(K440))*COS(RADIANS(L440))+SIN(RADIANS(K440))*SIN(RADIANS(J440))*SIN(RADIANS(L440))</f>
        <v/>
      </c>
      <c r="Q440" s="69">
        <f>-COS(RADIANS(K440))*SIN(RADIANS(L440))+SIN(RADIANS(K440))*SIN(RADIANS(J440))*COS(RADIANS(L440))</f>
        <v/>
      </c>
      <c r="R440" s="69">
        <f>SIN(RADIANS(K440))*COS(RADIANS(J440))</f>
        <v/>
      </c>
      <c r="S440" s="69">
        <f>COS(RADIANS(J440))*SIN(RADIANS(L440))</f>
        <v/>
      </c>
      <c r="T440" s="69">
        <f>COS(RADIANS(J440))*COS(RADIANS(L440))</f>
        <v/>
      </c>
      <c r="U440" s="69">
        <f>-SIN(RADIANS(J440))</f>
        <v/>
      </c>
      <c r="V440" s="69">
        <f>-SIN(RADIANS(K440))*COS(RADIANS(L440))+COS(RADIANS(K440))*SIN(RADIANS(J440))*SIN(RADIANS(L440))</f>
        <v/>
      </c>
      <c r="W440" s="69">
        <f>SIN(RADIANS(K440))*SIN(RADIANS(L440))+COS(RADIANS(K440))*SIN(RADIANS(J440))*COS(RADIANS(L440))</f>
        <v/>
      </c>
      <c r="X440" s="69">
        <f>COS(RADIANS(K440))*COS(RADIANS(J440))</f>
        <v/>
      </c>
      <c r="Y440" s="69">
        <f>P440*G440</f>
        <v/>
      </c>
      <c r="Z440" s="69">
        <f>Q440*H440</f>
        <v/>
      </c>
      <c r="AA440" s="69">
        <f>R440*I440</f>
        <v/>
      </c>
      <c r="AB440" s="69">
        <f>M440</f>
        <v/>
      </c>
      <c r="AC440" s="69">
        <f>S440*G440</f>
        <v/>
      </c>
      <c r="AD440" s="69">
        <f>T440*H440</f>
        <v/>
      </c>
      <c r="AE440" s="69">
        <f>U440*I440</f>
        <v/>
      </c>
      <c r="AF440" s="69">
        <f>N440</f>
        <v/>
      </c>
      <c r="AG440" s="69">
        <f>V440*G440</f>
        <v/>
      </c>
      <c r="AH440" s="69">
        <f>W440*H440</f>
        <v/>
      </c>
      <c r="AI440" s="69">
        <f>X440*I440</f>
        <v/>
      </c>
      <c r="AJ440" s="69">
        <f>O440</f>
        <v/>
      </c>
      <c r="AK440" s="70" t="n">
        <v>0.348995686</v>
      </c>
      <c r="AL440" s="70" t="n">
        <v>0</v>
      </c>
      <c r="AM440" s="70" t="n">
        <v>-0.937124312</v>
      </c>
      <c r="AN440" s="70" t="n">
        <v>12.0173273</v>
      </c>
      <c r="AO440" s="70" t="n">
        <v>0</v>
      </c>
      <c r="AP440" s="70" t="n">
        <v>1</v>
      </c>
      <c r="AQ440" s="70" t="n">
        <v>0</v>
      </c>
      <c r="AR440" s="70" t="n">
        <v>-0.154136941</v>
      </c>
      <c r="AS440" s="70" t="n">
        <v>0.937124312</v>
      </c>
      <c r="AT440" s="70" t="n">
        <v>0</v>
      </c>
      <c r="AU440" s="70" t="n">
        <v>0.348995686</v>
      </c>
      <c r="AV440" s="70" t="n">
        <v>-0.648182869</v>
      </c>
      <c r="AW440" s="71">
        <f>MAX(ABS(Y440-AK440),ABS(Z440-AL440),ABS(AA440-AM440),ABS(AB440-AN440),ABS(AC440-AO440),ABS(AD440-AP440),ABS(AE440-AQ440),ABS(AF440-AR440),ABS(AG440-AS440),ABS(AH440-AT440),ABS(AI440-AU440),ABS(AJ440-AV440))</f>
        <v/>
      </c>
    </row>
    <row r="441">
      <c r="A441" s="67" t="inlineStr">
        <is>
          <t>M436</t>
        </is>
      </c>
      <c r="B441" s="52" t="inlineStr">
        <is>
          <t>ENV-312</t>
        </is>
      </c>
      <c r="C441" s="52" t="inlineStr">
        <is>
          <t>Environment</t>
        </is>
      </c>
      <c r="D441" s="52" t="inlineStr">
        <is>
          <t>Pine trunk</t>
        </is>
      </c>
      <c r="E441" s="58" t="inlineStr">
        <is>
          <t>Cylinder</t>
        </is>
      </c>
      <c r="F441" s="52" t="inlineStr">
        <is>
          <t>ENV-311</t>
        </is>
      </c>
      <c r="G441" s="68" t="n">
        <v>0.237451807</v>
      </c>
      <c r="H441" s="68" t="n">
        <v>0.237451807</v>
      </c>
      <c r="I441" s="68" t="n">
        <v>3.33247638</v>
      </c>
      <c r="J441" s="68" t="n">
        <v>90</v>
      </c>
      <c r="K441" s="68" t="n">
        <v>0</v>
      </c>
      <c r="L441" s="68" t="n">
        <v>0</v>
      </c>
      <c r="M441" s="68" t="n">
        <v>0</v>
      </c>
      <c r="N441" s="68" t="n">
        <v>1.66623819</v>
      </c>
      <c r="O441" s="68" t="n">
        <v>0</v>
      </c>
      <c r="P441" s="69">
        <f>COS(RADIANS(K441))*COS(RADIANS(L441))+SIN(RADIANS(K441))*SIN(RADIANS(J441))*SIN(RADIANS(L441))</f>
        <v/>
      </c>
      <c r="Q441" s="69">
        <f>-COS(RADIANS(K441))*SIN(RADIANS(L441))+SIN(RADIANS(K441))*SIN(RADIANS(J441))*COS(RADIANS(L441))</f>
        <v/>
      </c>
      <c r="R441" s="69">
        <f>SIN(RADIANS(K441))*COS(RADIANS(J441))</f>
        <v/>
      </c>
      <c r="S441" s="69">
        <f>COS(RADIANS(J441))*SIN(RADIANS(L441))</f>
        <v/>
      </c>
      <c r="T441" s="69">
        <f>COS(RADIANS(J441))*COS(RADIANS(L441))</f>
        <v/>
      </c>
      <c r="U441" s="69">
        <f>-SIN(RADIANS(J441))</f>
        <v/>
      </c>
      <c r="V441" s="69">
        <f>-SIN(RADIANS(K441))*COS(RADIANS(L441))+COS(RADIANS(K441))*SIN(RADIANS(J441))*SIN(RADIANS(L441))</f>
        <v/>
      </c>
      <c r="W441" s="69">
        <f>SIN(RADIANS(K441))*SIN(RADIANS(L441))+COS(RADIANS(K441))*SIN(RADIANS(J441))*COS(RADIANS(L441))</f>
        <v/>
      </c>
      <c r="X441" s="69">
        <f>COS(RADIANS(K441))*COS(RADIANS(J441))</f>
        <v/>
      </c>
      <c r="Y441" s="69">
        <f>P441*G441</f>
        <v/>
      </c>
      <c r="Z441" s="69">
        <f>Q441*H441</f>
        <v/>
      </c>
      <c r="AA441" s="69">
        <f>R441*I441</f>
        <v/>
      </c>
      <c r="AB441" s="69">
        <f>M441</f>
        <v/>
      </c>
      <c r="AC441" s="69">
        <f>S441*G441</f>
        <v/>
      </c>
      <c r="AD441" s="69">
        <f>T441*H441</f>
        <v/>
      </c>
      <c r="AE441" s="69">
        <f>U441*I441</f>
        <v/>
      </c>
      <c r="AF441" s="69">
        <f>N441</f>
        <v/>
      </c>
      <c r="AG441" s="69">
        <f>V441*G441</f>
        <v/>
      </c>
      <c r="AH441" s="69">
        <f>W441*H441</f>
        <v/>
      </c>
      <c r="AI441" s="69">
        <f>X441*I441</f>
        <v/>
      </c>
      <c r="AJ441" s="69">
        <f>O441</f>
        <v/>
      </c>
      <c r="AK441" s="70" t="n">
        <v>0.237451807</v>
      </c>
      <c r="AL441" s="70" t="n">
        <v>0</v>
      </c>
      <c r="AM441" s="70" t="n">
        <v>0</v>
      </c>
      <c r="AN441" s="70" t="n">
        <v>0</v>
      </c>
      <c r="AO441" s="70" t="n">
        <v>0</v>
      </c>
      <c r="AP441" s="70" t="n">
        <v>-1.0379348e-08</v>
      </c>
      <c r="AQ441" s="70" t="n">
        <v>-3.33247638</v>
      </c>
      <c r="AR441" s="70" t="n">
        <v>1.66623819</v>
      </c>
      <c r="AS441" s="70" t="n">
        <v>0</v>
      </c>
      <c r="AT441" s="70" t="n">
        <v>0.237451807</v>
      </c>
      <c r="AU441" s="70" t="n">
        <v>-1.45667173e-07</v>
      </c>
      <c r="AV441" s="70" t="n">
        <v>0</v>
      </c>
      <c r="AW441" s="71">
        <f>MAX(ABS(Y441-AK441),ABS(Z441-AL441),ABS(AA441-AM441),ABS(AB441-AN441),ABS(AC441-AO441),ABS(AD441-AP441),ABS(AE441-AQ441),ABS(AF441-AR441),ABS(AG441-AS441),ABS(AH441-AT441),ABS(AI441-AU441),ABS(AJ441-AV441))</f>
        <v/>
      </c>
    </row>
    <row r="442">
      <c r="A442" s="67" t="inlineStr">
        <is>
          <t>M437</t>
        </is>
      </c>
      <c r="B442" s="52" t="inlineStr">
        <is>
          <t>ENV-313</t>
        </is>
      </c>
      <c r="C442" s="52" t="inlineStr">
        <is>
          <t>Environment</t>
        </is>
      </c>
      <c r="D442" s="52" t="inlineStr">
        <is>
          <t>Pine crown</t>
        </is>
      </c>
      <c r="E442" s="61" t="inlineStr">
        <is>
          <t>Cone</t>
        </is>
      </c>
      <c r="F442" s="52" t="inlineStr">
        <is>
          <t>ENV-311</t>
        </is>
      </c>
      <c r="G442" s="68" t="n">
        <v>2.79806995</v>
      </c>
      <c r="H442" s="68" t="n">
        <v>2.85013175</v>
      </c>
      <c r="I442" s="68" t="n">
        <v>1.22479498</v>
      </c>
      <c r="J442" s="68" t="n">
        <v>-90.15134430000001</v>
      </c>
      <c r="K442" s="68" t="n">
        <v>314.673584</v>
      </c>
      <c r="L442" s="68" t="n">
        <v>-0.496037006</v>
      </c>
      <c r="M442" s="68" t="n">
        <v>-0.0200163592</v>
      </c>
      <c r="N442" s="68" t="n">
        <v>1.21239758</v>
      </c>
      <c r="O442" s="68" t="n">
        <v>-0.0320362933</v>
      </c>
      <c r="P442" s="69">
        <f>COS(RADIANS(K442))*COS(RADIANS(L442))+SIN(RADIANS(K442))*SIN(RADIANS(J442))*SIN(RADIANS(L442))</f>
        <v/>
      </c>
      <c r="Q442" s="69">
        <f>-COS(RADIANS(K442))*SIN(RADIANS(L442))+SIN(RADIANS(K442))*SIN(RADIANS(J442))*COS(RADIANS(L442))</f>
        <v/>
      </c>
      <c r="R442" s="69">
        <f>SIN(RADIANS(K442))*COS(RADIANS(J442))</f>
        <v/>
      </c>
      <c r="S442" s="69">
        <f>COS(RADIANS(J442))*SIN(RADIANS(L442))</f>
        <v/>
      </c>
      <c r="T442" s="69">
        <f>COS(RADIANS(J442))*COS(RADIANS(L442))</f>
        <v/>
      </c>
      <c r="U442" s="69">
        <f>-SIN(RADIANS(J442))</f>
        <v/>
      </c>
      <c r="V442" s="69">
        <f>-SIN(RADIANS(K442))*COS(RADIANS(L442))+COS(RADIANS(K442))*SIN(RADIANS(J442))*SIN(RADIANS(L442))</f>
        <v/>
      </c>
      <c r="W442" s="69">
        <f>SIN(RADIANS(K442))*SIN(RADIANS(L442))+COS(RADIANS(K442))*SIN(RADIANS(J442))*COS(RADIANS(L442))</f>
        <v/>
      </c>
      <c r="X442" s="69">
        <f>COS(RADIANS(K442))*COS(RADIANS(J442))</f>
        <v/>
      </c>
      <c r="Y442" s="69">
        <f>P442*G442</f>
        <v/>
      </c>
      <c r="Z442" s="69">
        <f>Q442*H442</f>
        <v/>
      </c>
      <c r="AA442" s="69">
        <f>R442*I442</f>
        <v/>
      </c>
      <c r="AB442" s="69">
        <f>M442</f>
        <v/>
      </c>
      <c r="AC442" s="69">
        <f>S442*G442</f>
        <v/>
      </c>
      <c r="AD442" s="69">
        <f>T442*H442</f>
        <v/>
      </c>
      <c r="AE442" s="69">
        <f>U442*I442</f>
        <v/>
      </c>
      <c r="AF442" s="69">
        <f>N442</f>
        <v/>
      </c>
      <c r="AG442" s="69">
        <f>V442*G442</f>
        <v/>
      </c>
      <c r="AH442" s="69">
        <f>W442*H442</f>
        <v/>
      </c>
      <c r="AI442" s="69">
        <f>X442*I442</f>
        <v/>
      </c>
      <c r="AJ442" s="69">
        <f>O442</f>
        <v/>
      </c>
      <c r="AK442" s="70" t="n">
        <v>1.94993079</v>
      </c>
      <c r="AL442" s="70" t="n">
        <v>2.04406071</v>
      </c>
      <c r="AM442" s="70" t="n">
        <v>0.00230067805</v>
      </c>
      <c r="AN442" s="70" t="n">
        <v>-0.0200163592</v>
      </c>
      <c r="AO442" s="70" t="n">
        <v>6.39870341e-05</v>
      </c>
      <c r="AP442" s="70" t="n">
        <v>-0.00752828456</v>
      </c>
      <c r="AQ442" s="70" t="n">
        <v>1.22479069</v>
      </c>
      <c r="AR442" s="70" t="n">
        <v>1.21239758</v>
      </c>
      <c r="AS442" s="70" t="n">
        <v>2.00673008</v>
      </c>
      <c r="AT442" s="70" t="n">
        <v>-1.98620486</v>
      </c>
      <c r="AU442" s="70" t="n">
        <v>-0.00227461266</v>
      </c>
      <c r="AV442" s="70" t="n">
        <v>-0.0320362933</v>
      </c>
      <c r="AW442" s="71">
        <f>MAX(ABS(Y442-AK442),ABS(Z442-AL442),ABS(AA442-AM442),ABS(AB442-AN442),ABS(AC442-AO442),ABS(AD442-AP442),ABS(AE442-AQ442),ABS(AF442-AR442),ABS(AG442-AS442),ABS(AH442-AT442),ABS(AI442-AU442),ABS(AJ442-AV442))</f>
        <v/>
      </c>
    </row>
    <row r="443">
      <c r="A443" s="67" t="inlineStr">
        <is>
          <t>M438</t>
        </is>
      </c>
      <c r="B443" s="52" t="inlineStr">
        <is>
          <t>ENV-314</t>
        </is>
      </c>
      <c r="C443" s="52" t="inlineStr">
        <is>
          <t>Environment</t>
        </is>
      </c>
      <c r="D443" s="52" t="inlineStr">
        <is>
          <t>Pine crown</t>
        </is>
      </c>
      <c r="E443" s="61" t="inlineStr">
        <is>
          <t>Cone</t>
        </is>
      </c>
      <c r="F443" s="52" t="inlineStr">
        <is>
          <t>ENV-311</t>
        </is>
      </c>
      <c r="G443" s="68" t="n">
        <v>2.22302699</v>
      </c>
      <c r="H443" s="68" t="n">
        <v>2.41634583</v>
      </c>
      <c r="I443" s="68" t="n">
        <v>1.05987716</v>
      </c>
      <c r="J443" s="68" t="n">
        <v>-88.16625209999999</v>
      </c>
      <c r="K443" s="68" t="n">
        <v>328.560181</v>
      </c>
      <c r="L443" s="68" t="n">
        <v>1.56419992</v>
      </c>
      <c r="M443" s="68" t="n">
        <v>0.0060804598</v>
      </c>
      <c r="N443" s="68" t="n">
        <v>1.69864213</v>
      </c>
      <c r="O443" s="68" t="n">
        <v>-0.018117642</v>
      </c>
      <c r="P443" s="69">
        <f>COS(RADIANS(K443))*COS(RADIANS(L443))+SIN(RADIANS(K443))*SIN(RADIANS(J443))*SIN(RADIANS(L443))</f>
        <v/>
      </c>
      <c r="Q443" s="69">
        <f>-COS(RADIANS(K443))*SIN(RADIANS(L443))+SIN(RADIANS(K443))*SIN(RADIANS(J443))*COS(RADIANS(L443))</f>
        <v/>
      </c>
      <c r="R443" s="69">
        <f>SIN(RADIANS(K443))*COS(RADIANS(J443))</f>
        <v/>
      </c>
      <c r="S443" s="69">
        <f>COS(RADIANS(J443))*SIN(RADIANS(L443))</f>
        <v/>
      </c>
      <c r="T443" s="69">
        <f>COS(RADIANS(J443))*COS(RADIANS(L443))</f>
        <v/>
      </c>
      <c r="U443" s="69">
        <f>-SIN(RADIANS(J443))</f>
        <v/>
      </c>
      <c r="V443" s="69">
        <f>-SIN(RADIANS(K443))*COS(RADIANS(L443))+COS(RADIANS(K443))*SIN(RADIANS(J443))*SIN(RADIANS(L443))</f>
        <v/>
      </c>
      <c r="W443" s="69">
        <f>SIN(RADIANS(K443))*SIN(RADIANS(L443))+COS(RADIANS(K443))*SIN(RADIANS(J443))*COS(RADIANS(L443))</f>
        <v/>
      </c>
      <c r="X443" s="69">
        <f>COS(RADIANS(K443))*COS(RADIANS(J443))</f>
        <v/>
      </c>
      <c r="Y443" s="69">
        <f>P443*G443</f>
        <v/>
      </c>
      <c r="Z443" s="69">
        <f>Q443*H443</f>
        <v/>
      </c>
      <c r="AA443" s="69">
        <f>R443*I443</f>
        <v/>
      </c>
      <c r="AB443" s="69">
        <f>M443</f>
        <v/>
      </c>
      <c r="AC443" s="69">
        <f>S443*G443</f>
        <v/>
      </c>
      <c r="AD443" s="69">
        <f>T443*H443</f>
        <v/>
      </c>
      <c r="AE443" s="69">
        <f>U443*I443</f>
        <v/>
      </c>
      <c r="AF443" s="69">
        <f>N443</f>
        <v/>
      </c>
      <c r="AG443" s="69">
        <f>V443*G443</f>
        <v/>
      </c>
      <c r="AH443" s="69">
        <f>W443*H443</f>
        <v/>
      </c>
      <c r="AI443" s="69">
        <f>X443*I443</f>
        <v/>
      </c>
      <c r="AJ443" s="69">
        <f>O443</f>
        <v/>
      </c>
      <c r="AK443" s="70" t="n">
        <v>1.92759001</v>
      </c>
      <c r="AL443" s="70" t="n">
        <v>1.20298183</v>
      </c>
      <c r="AM443" s="70" t="n">
        <v>-0.0176904052</v>
      </c>
      <c r="AN443" s="70" t="n">
        <v>0.0060804598</v>
      </c>
      <c r="AO443" s="70" t="n">
        <v>0.00194179278</v>
      </c>
      <c r="AP443" s="70" t="n">
        <v>0.07729291169999999</v>
      </c>
      <c r="AQ443" s="70" t="n">
        <v>1.0593344</v>
      </c>
      <c r="AR443" s="70" t="n">
        <v>1.69864213</v>
      </c>
      <c r="AS443" s="70" t="n">
        <v>1.10735786</v>
      </c>
      <c r="AT443" s="70" t="n">
        <v>-2.09417939</v>
      </c>
      <c r="AU443" s="70" t="n">
        <v>0.0289363004</v>
      </c>
      <c r="AV443" s="70" t="n">
        <v>-0.018117642</v>
      </c>
      <c r="AW443" s="71">
        <f>MAX(ABS(Y443-AK443),ABS(Z443-AL443),ABS(AA443-AM443),ABS(AB443-AN443),ABS(AC443-AO443),ABS(AD443-AP443),ABS(AE443-AQ443),ABS(AF443-AR443),ABS(AG443-AS443),ABS(AH443-AT443),ABS(AI443-AU443),ABS(AJ443-AV443))</f>
        <v/>
      </c>
    </row>
    <row r="444">
      <c r="A444" s="67" t="inlineStr">
        <is>
          <t>M439</t>
        </is>
      </c>
      <c r="B444" s="52" t="inlineStr">
        <is>
          <t>ENV-315</t>
        </is>
      </c>
      <c r="C444" s="52" t="inlineStr">
        <is>
          <t>Environment</t>
        </is>
      </c>
      <c r="D444" s="52" t="inlineStr">
        <is>
          <t>Pine crown</t>
        </is>
      </c>
      <c r="E444" s="61" t="inlineStr">
        <is>
          <t>Cone</t>
        </is>
      </c>
      <c r="F444" s="52" t="inlineStr">
        <is>
          <t>ENV-311</t>
        </is>
      </c>
      <c r="G444" s="68" t="n">
        <v>2.09368491</v>
      </c>
      <c r="H444" s="68" t="n">
        <v>1.95066142</v>
      </c>
      <c r="I444" s="68" t="n">
        <v>1.06327665</v>
      </c>
      <c r="J444" s="68" t="n">
        <v>-88.891098</v>
      </c>
      <c r="K444" s="68" t="n">
        <v>223.482819</v>
      </c>
      <c r="L444" s="68" t="n">
        <v>-1.30979729</v>
      </c>
      <c r="M444" s="68" t="n">
        <v>-0.0190818124</v>
      </c>
      <c r="N444" s="68" t="n">
        <v>2.19287682</v>
      </c>
      <c r="O444" s="68" t="n">
        <v>0.0335514471</v>
      </c>
      <c r="P444" s="69">
        <f>COS(RADIANS(K444))*COS(RADIANS(L444))+SIN(RADIANS(K444))*SIN(RADIANS(J444))*SIN(RADIANS(L444))</f>
        <v/>
      </c>
      <c r="Q444" s="69">
        <f>-COS(RADIANS(K444))*SIN(RADIANS(L444))+SIN(RADIANS(K444))*SIN(RADIANS(J444))*COS(RADIANS(L444))</f>
        <v/>
      </c>
      <c r="R444" s="69">
        <f>SIN(RADIANS(K444))*COS(RADIANS(J444))</f>
        <v/>
      </c>
      <c r="S444" s="69">
        <f>COS(RADIANS(J444))*SIN(RADIANS(L444))</f>
        <v/>
      </c>
      <c r="T444" s="69">
        <f>COS(RADIANS(J444))*COS(RADIANS(L444))</f>
        <v/>
      </c>
      <c r="U444" s="69">
        <f>-SIN(RADIANS(J444))</f>
        <v/>
      </c>
      <c r="V444" s="69">
        <f>-SIN(RADIANS(K444))*COS(RADIANS(L444))+COS(RADIANS(K444))*SIN(RADIANS(J444))*SIN(RADIANS(L444))</f>
        <v/>
      </c>
      <c r="W444" s="69">
        <f>SIN(RADIANS(K444))*SIN(RADIANS(L444))+COS(RADIANS(K444))*SIN(RADIANS(J444))*COS(RADIANS(L444))</f>
        <v/>
      </c>
      <c r="X444" s="69">
        <f>COS(RADIANS(K444))*COS(RADIANS(J444))</f>
        <v/>
      </c>
      <c r="Y444" s="69">
        <f>P444*G444</f>
        <v/>
      </c>
      <c r="Z444" s="69">
        <f>Q444*H444</f>
        <v/>
      </c>
      <c r="AA444" s="69">
        <f>R444*I444</f>
        <v/>
      </c>
      <c r="AB444" s="69">
        <f>M444</f>
        <v/>
      </c>
      <c r="AC444" s="69">
        <f>S444*G444</f>
        <v/>
      </c>
      <c r="AD444" s="69">
        <f>T444*H444</f>
        <v/>
      </c>
      <c r="AE444" s="69">
        <f>U444*I444</f>
        <v/>
      </c>
      <c r="AF444" s="69">
        <f>N444</f>
        <v/>
      </c>
      <c r="AG444" s="69">
        <f>V444*G444</f>
        <v/>
      </c>
      <c r="AH444" s="69">
        <f>W444*H444</f>
        <v/>
      </c>
      <c r="AI444" s="69">
        <f>X444*I444</f>
        <v/>
      </c>
      <c r="AJ444" s="69">
        <f>O444</f>
        <v/>
      </c>
      <c r="AK444" s="70" t="n">
        <v>-1.55166721</v>
      </c>
      <c r="AL444" s="70" t="n">
        <v>1.30936766</v>
      </c>
      <c r="AM444" s="70" t="n">
        <v>-0.0141600966</v>
      </c>
      <c r="AN444" s="70" t="n">
        <v>-0.0190818124</v>
      </c>
      <c r="AO444" s="70" t="n">
        <v>-0.000926189707</v>
      </c>
      <c r="AP444" s="70" t="n">
        <v>0.037740998</v>
      </c>
      <c r="AQ444" s="70" t="n">
        <v>1.06307757</v>
      </c>
      <c r="AR444" s="70" t="n">
        <v>2.19287682</v>
      </c>
      <c r="AS444" s="70" t="n">
        <v>1.40564728</v>
      </c>
      <c r="AT444" s="70" t="n">
        <v>1.44541073</v>
      </c>
      <c r="AU444" s="70" t="n">
        <v>-0.0149305928</v>
      </c>
      <c r="AV444" s="70" t="n">
        <v>0.0335514471</v>
      </c>
      <c r="AW444" s="71">
        <f>MAX(ABS(Y444-AK444),ABS(Z444-AL444),ABS(AA444-AM444),ABS(AB444-AN444),ABS(AC444-AO444),ABS(AD444-AP444),ABS(AE444-AQ444),ABS(AF444-AR444),ABS(AG444-AS444),ABS(AH444-AT444),ABS(AI444-AU444),ABS(AJ444-AV444))</f>
        <v/>
      </c>
    </row>
    <row r="445">
      <c r="A445" s="67" t="inlineStr">
        <is>
          <t>M440</t>
        </is>
      </c>
      <c r="B445" s="52" t="inlineStr">
        <is>
          <t>ENV-316</t>
        </is>
      </c>
      <c r="C445" s="52" t="inlineStr">
        <is>
          <t>Environment</t>
        </is>
      </c>
      <c r="D445" s="52" t="inlineStr">
        <is>
          <t>Pine crown</t>
        </is>
      </c>
      <c r="E445" s="61" t="inlineStr">
        <is>
          <t>Cone</t>
        </is>
      </c>
      <c r="F445" s="52" t="inlineStr">
        <is>
          <t>ENV-311</t>
        </is>
      </c>
      <c r="G445" s="68" t="n">
        <v>1.72583485</v>
      </c>
      <c r="H445" s="68" t="n">
        <v>1.80228376</v>
      </c>
      <c r="I445" s="68" t="n">
        <v>0.760219216</v>
      </c>
      <c r="J445" s="68" t="n">
        <v>-90.49720000000001</v>
      </c>
      <c r="K445" s="68" t="n">
        <v>125.875557</v>
      </c>
      <c r="L445" s="68" t="n">
        <v>1.40836239</v>
      </c>
      <c r="M445" s="68" t="n">
        <v>-0.0192316584</v>
      </c>
      <c r="N445" s="68" t="n">
        <v>2.50871396</v>
      </c>
      <c r="O445" s="68" t="n">
        <v>-0.0337024443</v>
      </c>
      <c r="P445" s="69">
        <f>COS(RADIANS(K445))*COS(RADIANS(L445))+SIN(RADIANS(K445))*SIN(RADIANS(J445))*SIN(RADIANS(L445))</f>
        <v/>
      </c>
      <c r="Q445" s="69">
        <f>-COS(RADIANS(K445))*SIN(RADIANS(L445))+SIN(RADIANS(K445))*SIN(RADIANS(J445))*COS(RADIANS(L445))</f>
        <v/>
      </c>
      <c r="R445" s="69">
        <f>SIN(RADIANS(K445))*COS(RADIANS(J445))</f>
        <v/>
      </c>
      <c r="S445" s="69">
        <f>COS(RADIANS(J445))*SIN(RADIANS(L445))</f>
        <v/>
      </c>
      <c r="T445" s="69">
        <f>COS(RADIANS(J445))*COS(RADIANS(L445))</f>
        <v/>
      </c>
      <c r="U445" s="69">
        <f>-SIN(RADIANS(J445))</f>
        <v/>
      </c>
      <c r="V445" s="69">
        <f>-SIN(RADIANS(K445))*COS(RADIANS(L445))+COS(RADIANS(K445))*SIN(RADIANS(J445))*SIN(RADIANS(L445))</f>
        <v/>
      </c>
      <c r="W445" s="69">
        <f>SIN(RADIANS(K445))*SIN(RADIANS(L445))+COS(RADIANS(K445))*SIN(RADIANS(J445))*COS(RADIANS(L445))</f>
        <v/>
      </c>
      <c r="X445" s="69">
        <f>COS(RADIANS(K445))*COS(RADIANS(J445))</f>
        <v/>
      </c>
      <c r="Y445" s="69">
        <f>P445*G445</f>
        <v/>
      </c>
      <c r="Z445" s="69">
        <f>Q445*H445</f>
        <v/>
      </c>
      <c r="AA445" s="69">
        <f>R445*I445</f>
        <v/>
      </c>
      <c r="AB445" s="69">
        <f>M445</f>
        <v/>
      </c>
      <c r="AC445" s="69">
        <f>S445*G445</f>
        <v/>
      </c>
      <c r="AD445" s="69">
        <f>T445*H445</f>
        <v/>
      </c>
      <c r="AE445" s="69">
        <f>U445*I445</f>
        <v/>
      </c>
      <c r="AF445" s="69">
        <f>N445</f>
        <v/>
      </c>
      <c r="AG445" s="69">
        <f>V445*G445</f>
        <v/>
      </c>
      <c r="AH445" s="69">
        <f>W445*H445</f>
        <v/>
      </c>
      <c r="AI445" s="69">
        <f>X445*I445</f>
        <v/>
      </c>
      <c r="AJ445" s="69">
        <f>O445</f>
        <v/>
      </c>
      <c r="AK445" s="70" t="n">
        <v>-1.0454495</v>
      </c>
      <c r="AL445" s="70" t="n">
        <v>-1.43392038</v>
      </c>
      <c r="AM445" s="70" t="n">
        <v>-0.00534550333</v>
      </c>
      <c r="AN445" s="70" t="n">
        <v>-0.0192316584</v>
      </c>
      <c r="AO445" s="70" t="n">
        <v>-0.000368091394</v>
      </c>
      <c r="AP445" s="70" t="n">
        <v>-0.0156350881</v>
      </c>
      <c r="AQ445" s="70" t="n">
        <v>0.760190606</v>
      </c>
      <c r="AR445" s="70" t="n">
        <v>2.50871396</v>
      </c>
      <c r="AS445" s="70" t="n">
        <v>-1.37315011</v>
      </c>
      <c r="AT445" s="70" t="n">
        <v>1.09172106</v>
      </c>
      <c r="AU445" s="70" t="n">
        <v>0.00386602571</v>
      </c>
      <c r="AV445" s="70" t="n">
        <v>-0.0337024443</v>
      </c>
      <c r="AW445" s="71">
        <f>MAX(ABS(Y445-AK445),ABS(Z445-AL445),ABS(AA445-AM445),ABS(AB445-AN445),ABS(AC445-AO445),ABS(AD445-AP445),ABS(AE445-AQ445),ABS(AF445-AR445),ABS(AG445-AS445),ABS(AH445-AT445),ABS(AI445-AU445),ABS(AJ445-AV445))</f>
        <v/>
      </c>
    </row>
    <row r="446">
      <c r="A446" s="67" t="inlineStr">
        <is>
          <t>M441</t>
        </is>
      </c>
      <c r="B446" s="52" t="inlineStr">
        <is>
          <t>ENV-317</t>
        </is>
      </c>
      <c r="C446" s="52" t="inlineStr">
        <is>
          <t>Environment</t>
        </is>
      </c>
      <c r="D446" s="52" t="inlineStr">
        <is>
          <t>Pine crown</t>
        </is>
      </c>
      <c r="E446" s="61" t="inlineStr">
        <is>
          <t>Cone</t>
        </is>
      </c>
      <c r="F446" s="52" t="inlineStr">
        <is>
          <t>ENV-311</t>
        </is>
      </c>
      <c r="G446" s="68" t="n">
        <v>1.3140949</v>
      </c>
      <c r="H446" s="68" t="n">
        <v>1.27425277</v>
      </c>
      <c r="I446" s="68" t="n">
        <v>0.593704939</v>
      </c>
      <c r="J446" s="68" t="n">
        <v>-91.1375275</v>
      </c>
      <c r="K446" s="68" t="n">
        <v>113.063629</v>
      </c>
      <c r="L446" s="68" t="n">
        <v>-1.41044998</v>
      </c>
      <c r="M446" s="68" t="n">
        <v>0.0125909038</v>
      </c>
      <c r="N446" s="68" t="n">
        <v>2.87719345</v>
      </c>
      <c r="O446" s="68" t="n">
        <v>-0.0201025717</v>
      </c>
      <c r="P446" s="69">
        <f>COS(RADIANS(K446))*COS(RADIANS(L446))+SIN(RADIANS(K446))*SIN(RADIANS(J446))*SIN(RADIANS(L446))</f>
        <v/>
      </c>
      <c r="Q446" s="69">
        <f>-COS(RADIANS(K446))*SIN(RADIANS(L446))+SIN(RADIANS(K446))*SIN(RADIANS(J446))*COS(RADIANS(L446))</f>
        <v/>
      </c>
      <c r="R446" s="69">
        <f>SIN(RADIANS(K446))*COS(RADIANS(J446))</f>
        <v/>
      </c>
      <c r="S446" s="69">
        <f>COS(RADIANS(J446))*SIN(RADIANS(L446))</f>
        <v/>
      </c>
      <c r="T446" s="69">
        <f>COS(RADIANS(J446))*COS(RADIANS(L446))</f>
        <v/>
      </c>
      <c r="U446" s="69">
        <f>-SIN(RADIANS(J446))</f>
        <v/>
      </c>
      <c r="V446" s="69">
        <f>-SIN(RADIANS(K446))*COS(RADIANS(L446))+COS(RADIANS(K446))*SIN(RADIANS(J446))*SIN(RADIANS(L446))</f>
        <v/>
      </c>
      <c r="W446" s="69">
        <f>SIN(RADIANS(K446))*SIN(RADIANS(L446))+COS(RADIANS(K446))*SIN(RADIANS(J446))*COS(RADIANS(L446))</f>
        <v/>
      </c>
      <c r="X446" s="69">
        <f>COS(RADIANS(K446))*COS(RADIANS(J446))</f>
        <v/>
      </c>
      <c r="Y446" s="69">
        <f>P446*G446</f>
        <v/>
      </c>
      <c r="Z446" s="69">
        <f>Q446*H446</f>
        <v/>
      </c>
      <c r="AA446" s="69">
        <f>R446*I446</f>
        <v/>
      </c>
      <c r="AB446" s="69">
        <f>M446</f>
        <v/>
      </c>
      <c r="AC446" s="69">
        <f>S446*G446</f>
        <v/>
      </c>
      <c r="AD446" s="69">
        <f>T446*H446</f>
        <v/>
      </c>
      <c r="AE446" s="69">
        <f>U446*I446</f>
        <v/>
      </c>
      <c r="AF446" s="69">
        <f>N446</f>
        <v/>
      </c>
      <c r="AG446" s="69">
        <f>V446*G446</f>
        <v/>
      </c>
      <c r="AH446" s="69">
        <f>W446*H446</f>
        <v/>
      </c>
      <c r="AI446" s="69">
        <f>X446*I446</f>
        <v/>
      </c>
      <c r="AJ446" s="69">
        <f>O446</f>
        <v/>
      </c>
      <c r="AK446" s="70" t="n">
        <v>-0.484890461</v>
      </c>
      <c r="AL446" s="70" t="n">
        <v>-1.18410337</v>
      </c>
      <c r="AM446" s="70" t="n">
        <v>-0.0108443415</v>
      </c>
      <c r="AN446" s="70" t="n">
        <v>0.0125909038</v>
      </c>
      <c r="AO446" s="70" t="n">
        <v>0.000642139581</v>
      </c>
      <c r="AP446" s="70" t="n">
        <v>-0.0252892245</v>
      </c>
      <c r="AQ446" s="70" t="n">
        <v>0.593587935</v>
      </c>
      <c r="AR446" s="70" t="n">
        <v>2.87719345</v>
      </c>
      <c r="AS446" s="70" t="n">
        <v>-1.22136247</v>
      </c>
      <c r="AT446" s="70" t="n">
        <v>0.470085025</v>
      </c>
      <c r="AU446" s="70" t="n">
        <v>0.0046173716</v>
      </c>
      <c r="AV446" s="70" t="n">
        <v>-0.0201025717</v>
      </c>
      <c r="AW446" s="71">
        <f>MAX(ABS(Y446-AK446),ABS(Z446-AL446),ABS(AA446-AM446),ABS(AB446-AN446),ABS(AC446-AO446),ABS(AD446-AP446),ABS(AE446-AQ446),ABS(AF446-AR446),ABS(AG446-AS446),ABS(AH446-AT446),ABS(AI446-AU446),ABS(AJ446-AV446))</f>
        <v/>
      </c>
    </row>
    <row r="447">
      <c r="A447" s="67" t="inlineStr">
        <is>
          <t>M442</t>
        </is>
      </c>
      <c r="B447" s="52" t="inlineStr">
        <is>
          <t>ENV-318</t>
        </is>
      </c>
      <c r="C447" s="52" t="inlineStr">
        <is>
          <t>Environment</t>
        </is>
      </c>
      <c r="D447" s="52" t="inlineStr">
        <is>
          <t>Pine crown</t>
        </is>
      </c>
      <c r="E447" s="61" t="inlineStr">
        <is>
          <t>Cone</t>
        </is>
      </c>
      <c r="F447" s="52" t="inlineStr">
        <is>
          <t>ENV-311</t>
        </is>
      </c>
      <c r="G447" s="68" t="n">
        <v>0.94743675</v>
      </c>
      <c r="H447" s="68" t="n">
        <v>0.961002707</v>
      </c>
      <c r="I447" s="68" t="n">
        <v>0.424762666</v>
      </c>
      <c r="J447" s="68" t="n">
        <v>-88.36084750000001</v>
      </c>
      <c r="K447" s="68" t="n">
        <v>81.7789841</v>
      </c>
      <c r="L447" s="68" t="n">
        <v>-3.52744102</v>
      </c>
      <c r="M447" s="68" t="n">
        <v>0.0360656008</v>
      </c>
      <c r="N447" s="68" t="n">
        <v>3.23318148</v>
      </c>
      <c r="O447" s="68" t="n">
        <v>0.0369842798</v>
      </c>
      <c r="P447" s="69">
        <f>COS(RADIANS(K447))*COS(RADIANS(L447))+SIN(RADIANS(K447))*SIN(RADIANS(J447))*SIN(RADIANS(L447))</f>
        <v/>
      </c>
      <c r="Q447" s="69">
        <f>-COS(RADIANS(K447))*SIN(RADIANS(L447))+SIN(RADIANS(K447))*SIN(RADIANS(J447))*COS(RADIANS(L447))</f>
        <v/>
      </c>
      <c r="R447" s="69">
        <f>SIN(RADIANS(K447))*COS(RADIANS(J447))</f>
        <v/>
      </c>
      <c r="S447" s="69">
        <f>COS(RADIANS(J447))*SIN(RADIANS(L447))</f>
        <v/>
      </c>
      <c r="T447" s="69">
        <f>COS(RADIANS(J447))*COS(RADIANS(L447))</f>
        <v/>
      </c>
      <c r="U447" s="69">
        <f>-SIN(RADIANS(J447))</f>
        <v/>
      </c>
      <c r="V447" s="69">
        <f>-SIN(RADIANS(K447))*COS(RADIANS(L447))+COS(RADIANS(K447))*SIN(RADIANS(J447))*SIN(RADIANS(L447))</f>
        <v/>
      </c>
      <c r="W447" s="69">
        <f>SIN(RADIANS(K447))*SIN(RADIANS(L447))+COS(RADIANS(K447))*SIN(RADIANS(J447))*COS(RADIANS(L447))</f>
        <v/>
      </c>
      <c r="X447" s="69">
        <f>COS(RADIANS(K447))*COS(RADIANS(J447))</f>
        <v/>
      </c>
      <c r="Y447" s="69">
        <f>P447*G447</f>
        <v/>
      </c>
      <c r="Z447" s="69">
        <f>Q447*H447</f>
        <v/>
      </c>
      <c r="AA447" s="69">
        <f>R447*I447</f>
        <v/>
      </c>
      <c r="AB447" s="69">
        <f>M447</f>
        <v/>
      </c>
      <c r="AC447" s="69">
        <f>S447*G447</f>
        <v/>
      </c>
      <c r="AD447" s="69">
        <f>T447*H447</f>
        <v/>
      </c>
      <c r="AE447" s="69">
        <f>U447*I447</f>
        <v/>
      </c>
      <c r="AF447" s="69">
        <f>N447</f>
        <v/>
      </c>
      <c r="AG447" s="69">
        <f>V447*G447</f>
        <v/>
      </c>
      <c r="AH447" s="69">
        <f>W447*H447</f>
        <v/>
      </c>
      <c r="AI447" s="69">
        <f>X447*I447</f>
        <v/>
      </c>
      <c r="AJ447" s="69">
        <f>O447</f>
        <v/>
      </c>
      <c r="AK447" s="70" t="n">
        <v>0.19288902</v>
      </c>
      <c r="AL447" s="70" t="n">
        <v>-0.940482199</v>
      </c>
      <c r="AM447" s="70" t="n">
        <v>0.0120253153</v>
      </c>
      <c r="AN447" s="70" t="n">
        <v>0.0360656008</v>
      </c>
      <c r="AO447" s="70" t="n">
        <v>-0.00166743575</v>
      </c>
      <c r="AP447" s="70" t="n">
        <v>0.027437035</v>
      </c>
      <c r="AQ447" s="70" t="n">
        <v>0.424588859</v>
      </c>
      <c r="AR447" s="70" t="n">
        <v>3.23318148</v>
      </c>
      <c r="AS447" s="70" t="n">
        <v>-0.927592337</v>
      </c>
      <c r="AT447" s="70" t="n">
        <v>-0.195618734</v>
      </c>
      <c r="AU447" s="70" t="n">
        <v>0.00173737621</v>
      </c>
      <c r="AV447" s="70" t="n">
        <v>0.0369842798</v>
      </c>
      <c r="AW447" s="71">
        <f>MAX(ABS(Y447-AK447),ABS(Z447-AL447),ABS(AA447-AM447),ABS(AB447-AN447),ABS(AC447-AO447),ABS(AD447-AP447),ABS(AE447-AQ447),ABS(AF447-AR447),ABS(AG447-AS447),ABS(AH447-AT447),ABS(AI447-AU447),ABS(AJ447-AV447))</f>
        <v/>
      </c>
    </row>
    <row r="448">
      <c r="A448" s="67" t="inlineStr">
        <is>
          <t>M443</t>
        </is>
      </c>
      <c r="B448" s="52" t="inlineStr">
        <is>
          <t>ENV-319</t>
        </is>
      </c>
      <c r="C448" s="52" t="inlineStr">
        <is>
          <t>Environment</t>
        </is>
      </c>
      <c r="D448" s="52" t="inlineStr">
        <is>
          <t>Pine crown</t>
        </is>
      </c>
      <c r="E448" s="61" t="inlineStr">
        <is>
          <t>Cone</t>
        </is>
      </c>
      <c r="F448" s="52" t="inlineStr">
        <is>
          <t>ENV-311</t>
        </is>
      </c>
      <c r="G448" s="68" t="n">
        <v>0.632571399</v>
      </c>
      <c r="H448" s="68" t="n">
        <v>0.687057972</v>
      </c>
      <c r="I448" s="68" t="n">
        <v>1.06967878</v>
      </c>
      <c r="J448" s="68" t="n">
        <v>-85.88517760000001</v>
      </c>
      <c r="K448" s="68" t="n">
        <v>6.72882557</v>
      </c>
      <c r="L448" s="68" t="n">
        <v>-3.02746868</v>
      </c>
      <c r="M448" s="68" t="n">
        <v>-0.0104164071</v>
      </c>
      <c r="N448" s="68" t="n">
        <v>3.98731589</v>
      </c>
      <c r="O448" s="68" t="n">
        <v>-0.0293768793</v>
      </c>
      <c r="P448" s="69">
        <f>COS(RADIANS(K448))*COS(RADIANS(L448))+SIN(RADIANS(K448))*SIN(RADIANS(J448))*SIN(RADIANS(L448))</f>
        <v/>
      </c>
      <c r="Q448" s="69">
        <f>-COS(RADIANS(K448))*SIN(RADIANS(L448))+SIN(RADIANS(K448))*SIN(RADIANS(J448))*COS(RADIANS(L448))</f>
        <v/>
      </c>
      <c r="R448" s="69">
        <f>SIN(RADIANS(K448))*COS(RADIANS(J448))</f>
        <v/>
      </c>
      <c r="S448" s="69">
        <f>COS(RADIANS(J448))*SIN(RADIANS(L448))</f>
        <v/>
      </c>
      <c r="T448" s="69">
        <f>COS(RADIANS(J448))*COS(RADIANS(L448))</f>
        <v/>
      </c>
      <c r="U448" s="69">
        <f>-SIN(RADIANS(J448))</f>
        <v/>
      </c>
      <c r="V448" s="69">
        <f>-SIN(RADIANS(K448))*COS(RADIANS(L448))+COS(RADIANS(K448))*SIN(RADIANS(J448))*SIN(RADIANS(L448))</f>
        <v/>
      </c>
      <c r="W448" s="69">
        <f>SIN(RADIANS(K448))*SIN(RADIANS(L448))+COS(RADIANS(K448))*SIN(RADIANS(J448))*COS(RADIANS(L448))</f>
        <v/>
      </c>
      <c r="X448" s="69">
        <f>COS(RADIANS(K448))*COS(RADIANS(J448))</f>
        <v/>
      </c>
      <c r="Y448" s="69">
        <f>P448*G448</f>
        <v/>
      </c>
      <c r="Z448" s="69">
        <f>Q448*H448</f>
        <v/>
      </c>
      <c r="AA448" s="69">
        <f>R448*I448</f>
        <v/>
      </c>
      <c r="AB448" s="69">
        <f>M448</f>
        <v/>
      </c>
      <c r="AC448" s="69">
        <f>S448*G448</f>
        <v/>
      </c>
      <c r="AD448" s="69">
        <f>T448*H448</f>
        <v/>
      </c>
      <c r="AE448" s="69">
        <f>U448*I448</f>
        <v/>
      </c>
      <c r="AF448" s="69">
        <f>N448</f>
        <v/>
      </c>
      <c r="AG448" s="69">
        <f>V448*G448</f>
        <v/>
      </c>
      <c r="AH448" s="69">
        <f>W448*H448</f>
        <v/>
      </c>
      <c r="AI448" s="69">
        <f>X448*I448</f>
        <v/>
      </c>
      <c r="AJ448" s="69">
        <f>O448</f>
        <v/>
      </c>
      <c r="AK448" s="70" t="n">
        <v>0.631241858</v>
      </c>
      <c r="AL448" s="70" t="n">
        <v>-0.0441464484</v>
      </c>
      <c r="AM448" s="70" t="n">
        <v>0.008993439380000001</v>
      </c>
      <c r="AN448" s="70" t="n">
        <v>-0.0104164071</v>
      </c>
      <c r="AO448" s="70" t="n">
        <v>-0.00239728158</v>
      </c>
      <c r="AP448" s="70" t="n">
        <v>0.0492313132</v>
      </c>
      <c r="AQ448" s="70" t="n">
        <v>1.06692147</v>
      </c>
      <c r="AR448" s="70" t="n">
        <v>3.98731589</v>
      </c>
      <c r="AS448" s="70" t="n">
        <v>-0.0409217663</v>
      </c>
      <c r="AT448" s="70" t="n">
        <v>-0.683868468</v>
      </c>
      <c r="AU448" s="70" t="n">
        <v>0.0762265176</v>
      </c>
      <c r="AV448" s="70" t="n">
        <v>-0.0293768793</v>
      </c>
      <c r="AW448" s="71">
        <f>MAX(ABS(Y448-AK448),ABS(Z448-AL448),ABS(AA448-AM448),ABS(AB448-AN448),ABS(AC448-AO448),ABS(AD448-AP448),ABS(AE448-AQ448),ABS(AF448-AR448),ABS(AG448-AS448),ABS(AH448-AT448),ABS(AI448-AU448),ABS(AJ448-AV448))</f>
        <v/>
      </c>
    </row>
    <row r="449">
      <c r="A449" s="67" t="inlineStr">
        <is>
          <t>M444</t>
        </is>
      </c>
      <c r="B449" s="52" t="inlineStr">
        <is>
          <t>ENV-320</t>
        </is>
      </c>
      <c r="C449" s="52" t="inlineStr">
        <is>
          <t>Environment</t>
        </is>
      </c>
      <c r="D449" s="52" t="inlineStr">
        <is>
          <t>Tree</t>
        </is>
      </c>
      <c r="E449" s="53" t="inlineStr">
        <is>
          <t>Group</t>
        </is>
      </c>
      <c r="F449" s="52" t="inlineStr">
        <is>
          <t>ENV-277</t>
        </is>
      </c>
      <c r="G449" s="68" t="n">
        <v>1</v>
      </c>
      <c r="H449" s="68" t="n">
        <v>1</v>
      </c>
      <c r="I449" s="68" t="n">
        <v>1</v>
      </c>
      <c r="J449" s="68" t="n">
        <v>0</v>
      </c>
      <c r="K449" s="68" t="n">
        <v>614.0500489999999</v>
      </c>
      <c r="L449" s="68" t="n">
        <v>0</v>
      </c>
      <c r="M449" s="68" t="n">
        <v>16.5959473</v>
      </c>
      <c r="N449" s="68" t="n">
        <v>0.298382282</v>
      </c>
      <c r="O449" s="68" t="n">
        <v>-2.4099443</v>
      </c>
      <c r="P449" s="69">
        <f>COS(RADIANS(K449))*COS(RADIANS(L449))+SIN(RADIANS(K449))*SIN(RADIANS(J449))*SIN(RADIANS(L449))</f>
        <v/>
      </c>
      <c r="Q449" s="69">
        <f>-COS(RADIANS(K449))*SIN(RADIANS(L449))+SIN(RADIANS(K449))*SIN(RADIANS(J449))*COS(RADIANS(L449))</f>
        <v/>
      </c>
      <c r="R449" s="69">
        <f>SIN(RADIANS(K449))*COS(RADIANS(J449))</f>
        <v/>
      </c>
      <c r="S449" s="69">
        <f>COS(RADIANS(J449))*SIN(RADIANS(L449))</f>
        <v/>
      </c>
      <c r="T449" s="69">
        <f>COS(RADIANS(J449))*COS(RADIANS(L449))</f>
        <v/>
      </c>
      <c r="U449" s="69">
        <f>-SIN(RADIANS(J449))</f>
        <v/>
      </c>
      <c r="V449" s="69">
        <f>-SIN(RADIANS(K449))*COS(RADIANS(L449))+COS(RADIANS(K449))*SIN(RADIANS(J449))*SIN(RADIANS(L449))</f>
        <v/>
      </c>
      <c r="W449" s="69">
        <f>SIN(RADIANS(K449))*SIN(RADIANS(L449))+COS(RADIANS(K449))*SIN(RADIANS(J449))*COS(RADIANS(L449))</f>
        <v/>
      </c>
      <c r="X449" s="69">
        <f>COS(RADIANS(K449))*COS(RADIANS(J449))</f>
        <v/>
      </c>
      <c r="Y449" s="69">
        <f>P449*G449</f>
        <v/>
      </c>
      <c r="Z449" s="69">
        <f>Q449*H449</f>
        <v/>
      </c>
      <c r="AA449" s="69">
        <f>R449*I449</f>
        <v/>
      </c>
      <c r="AB449" s="69">
        <f>M449</f>
        <v/>
      </c>
      <c r="AC449" s="69">
        <f>S449*G449</f>
        <v/>
      </c>
      <c r="AD449" s="69">
        <f>T449*H449</f>
        <v/>
      </c>
      <c r="AE449" s="69">
        <f>U449*I449</f>
        <v/>
      </c>
      <c r="AF449" s="69">
        <f>N449</f>
        <v/>
      </c>
      <c r="AG449" s="69">
        <f>V449*G449</f>
        <v/>
      </c>
      <c r="AH449" s="69">
        <f>W449*H449</f>
        <v/>
      </c>
      <c r="AI449" s="69">
        <f>X449*I449</f>
        <v/>
      </c>
      <c r="AJ449" s="69">
        <f>O449</f>
        <v/>
      </c>
      <c r="AK449" s="70" t="n">
        <v>-0.274797201</v>
      </c>
      <c r="AL449" s="70" t="n">
        <v>0</v>
      </c>
      <c r="AM449" s="70" t="n">
        <v>-0.961502194</v>
      </c>
      <c r="AN449" s="70" t="n">
        <v>16.5959473</v>
      </c>
      <c r="AO449" s="70" t="n">
        <v>0</v>
      </c>
      <c r="AP449" s="70" t="n">
        <v>1</v>
      </c>
      <c r="AQ449" s="70" t="n">
        <v>0</v>
      </c>
      <c r="AR449" s="70" t="n">
        <v>0.298382282</v>
      </c>
      <c r="AS449" s="70" t="n">
        <v>0.961502194</v>
      </c>
      <c r="AT449" s="70" t="n">
        <v>0</v>
      </c>
      <c r="AU449" s="70" t="n">
        <v>-0.274797201</v>
      </c>
      <c r="AV449" s="70" t="n">
        <v>-2.4099443</v>
      </c>
      <c r="AW449" s="71">
        <f>MAX(ABS(Y449-AK449),ABS(Z449-AL449),ABS(AA449-AM449),ABS(AB449-AN449),ABS(AC449-AO449),ABS(AD449-AP449),ABS(AE449-AQ449),ABS(AF449-AR449),ABS(AG449-AS449),ABS(AH449-AT449),ABS(AI449-AU449),ABS(AJ449-AV449))</f>
        <v/>
      </c>
    </row>
    <row r="450">
      <c r="A450" s="67" t="inlineStr">
        <is>
          <t>M445</t>
        </is>
      </c>
      <c r="B450" s="52" t="inlineStr">
        <is>
          <t>ENV-321</t>
        </is>
      </c>
      <c r="C450" s="52" t="inlineStr">
        <is>
          <t>Environment</t>
        </is>
      </c>
      <c r="D450" s="52" t="inlineStr">
        <is>
          <t>Trunk</t>
        </is>
      </c>
      <c r="E450" s="58" t="inlineStr">
        <is>
          <t>Cylinder</t>
        </is>
      </c>
      <c r="F450" s="52" t="inlineStr">
        <is>
          <t>ENV-320</t>
        </is>
      </c>
      <c r="G450" s="68" t="n">
        <v>0.209032536</v>
      </c>
      <c r="H450" s="68" t="n">
        <v>0.209032536</v>
      </c>
      <c r="I450" s="68" t="n">
        <v>1.80528092</v>
      </c>
      <c r="J450" s="68" t="n">
        <v>90</v>
      </c>
      <c r="K450" s="68" t="n">
        <v>0</v>
      </c>
      <c r="L450" s="68" t="n">
        <v>0</v>
      </c>
      <c r="M450" s="68" t="n">
        <v>0</v>
      </c>
      <c r="N450" s="68" t="n">
        <v>0.902640462</v>
      </c>
      <c r="O450" s="68" t="n">
        <v>0</v>
      </c>
      <c r="P450" s="69">
        <f>COS(RADIANS(K450))*COS(RADIANS(L450))+SIN(RADIANS(K450))*SIN(RADIANS(J450))*SIN(RADIANS(L450))</f>
        <v/>
      </c>
      <c r="Q450" s="69">
        <f>-COS(RADIANS(K450))*SIN(RADIANS(L450))+SIN(RADIANS(K450))*SIN(RADIANS(J450))*COS(RADIANS(L450))</f>
        <v/>
      </c>
      <c r="R450" s="69">
        <f>SIN(RADIANS(K450))*COS(RADIANS(J450))</f>
        <v/>
      </c>
      <c r="S450" s="69">
        <f>COS(RADIANS(J450))*SIN(RADIANS(L450))</f>
        <v/>
      </c>
      <c r="T450" s="69">
        <f>COS(RADIANS(J450))*COS(RADIANS(L450))</f>
        <v/>
      </c>
      <c r="U450" s="69">
        <f>-SIN(RADIANS(J450))</f>
        <v/>
      </c>
      <c r="V450" s="69">
        <f>-SIN(RADIANS(K450))*COS(RADIANS(L450))+COS(RADIANS(K450))*SIN(RADIANS(J450))*SIN(RADIANS(L450))</f>
        <v/>
      </c>
      <c r="W450" s="69">
        <f>SIN(RADIANS(K450))*SIN(RADIANS(L450))+COS(RADIANS(K450))*SIN(RADIANS(J450))*COS(RADIANS(L450))</f>
        <v/>
      </c>
      <c r="X450" s="69">
        <f>COS(RADIANS(K450))*COS(RADIANS(J450))</f>
        <v/>
      </c>
      <c r="Y450" s="69">
        <f>P450*G450</f>
        <v/>
      </c>
      <c r="Z450" s="69">
        <f>Q450*H450</f>
        <v/>
      </c>
      <c r="AA450" s="69">
        <f>R450*I450</f>
        <v/>
      </c>
      <c r="AB450" s="69">
        <f>M450</f>
        <v/>
      </c>
      <c r="AC450" s="69">
        <f>S450*G450</f>
        <v/>
      </c>
      <c r="AD450" s="69">
        <f>T450*H450</f>
        <v/>
      </c>
      <c r="AE450" s="69">
        <f>U450*I450</f>
        <v/>
      </c>
      <c r="AF450" s="69">
        <f>N450</f>
        <v/>
      </c>
      <c r="AG450" s="69">
        <f>V450*G450</f>
        <v/>
      </c>
      <c r="AH450" s="69">
        <f>W450*H450</f>
        <v/>
      </c>
      <c r="AI450" s="69">
        <f>X450*I450</f>
        <v/>
      </c>
      <c r="AJ450" s="69">
        <f>O450</f>
        <v/>
      </c>
      <c r="AK450" s="70" t="n">
        <v>0.209032536</v>
      </c>
      <c r="AL450" s="70" t="n">
        <v>0</v>
      </c>
      <c r="AM450" s="70" t="n">
        <v>0</v>
      </c>
      <c r="AN450" s="70" t="n">
        <v>0</v>
      </c>
      <c r="AO450" s="70" t="n">
        <v>0</v>
      </c>
      <c r="AP450" s="70" t="n">
        <v>-9.13710263e-09</v>
      </c>
      <c r="AQ450" s="70" t="n">
        <v>-1.80528092</v>
      </c>
      <c r="AR450" s="70" t="n">
        <v>0.902640462</v>
      </c>
      <c r="AS450" s="70" t="n">
        <v>0</v>
      </c>
      <c r="AT450" s="70" t="n">
        <v>0.209032536</v>
      </c>
      <c r="AU450" s="70" t="n">
        <v>-7.89113344e-08</v>
      </c>
      <c r="AV450" s="70" t="n">
        <v>0</v>
      </c>
      <c r="AW450" s="71">
        <f>MAX(ABS(Y450-AK450),ABS(Z450-AL450),ABS(AA450-AM450),ABS(AB450-AN450),ABS(AC450-AO450),ABS(AD450-AP450),ABS(AE450-AQ450),ABS(AF450-AR450),ABS(AG450-AS450),ABS(AH450-AT450),ABS(AI450-AU450),ABS(AJ450-AV450))</f>
        <v/>
      </c>
    </row>
    <row r="451">
      <c r="A451" s="67" t="inlineStr">
        <is>
          <t>M446</t>
        </is>
      </c>
      <c r="B451" s="52" t="inlineStr">
        <is>
          <t>ENV-322</t>
        </is>
      </c>
      <c r="C451" s="52" t="inlineStr">
        <is>
          <t>Environment</t>
        </is>
      </c>
      <c r="D451" s="52" t="inlineStr">
        <is>
          <t>Limb</t>
        </is>
      </c>
      <c r="E451" s="58" t="inlineStr">
        <is>
          <t>Cylinder</t>
        </is>
      </c>
      <c r="F451" s="52" t="inlineStr">
        <is>
          <t>ENV-320</t>
        </is>
      </c>
      <c r="G451" s="68" t="n">
        <v>0.09501478820000001</v>
      </c>
      <c r="H451" s="68" t="n">
        <v>0.09501478820000001</v>
      </c>
      <c r="I451" s="68" t="n">
        <v>1.15084112</v>
      </c>
      <c r="J451" s="68" t="n">
        <v>-51.7416153</v>
      </c>
      <c r="K451" s="68" t="n">
        <v>100.89846</v>
      </c>
      <c r="L451" s="68" t="n">
        <v>0</v>
      </c>
      <c r="M451" s="68" t="n">
        <v>0.349879056</v>
      </c>
      <c r="N451" s="68" t="n">
        <v>1.82954979</v>
      </c>
      <c r="O451" s="68" t="n">
        <v>-0.06736633929999999</v>
      </c>
      <c r="P451" s="69">
        <f>COS(RADIANS(K451))*COS(RADIANS(L451))+SIN(RADIANS(K451))*SIN(RADIANS(J451))*SIN(RADIANS(L451))</f>
        <v/>
      </c>
      <c r="Q451" s="69">
        <f>-COS(RADIANS(K451))*SIN(RADIANS(L451))+SIN(RADIANS(K451))*SIN(RADIANS(J451))*COS(RADIANS(L451))</f>
        <v/>
      </c>
      <c r="R451" s="69">
        <f>SIN(RADIANS(K451))*COS(RADIANS(J451))</f>
        <v/>
      </c>
      <c r="S451" s="69">
        <f>COS(RADIANS(J451))*SIN(RADIANS(L451))</f>
        <v/>
      </c>
      <c r="T451" s="69">
        <f>COS(RADIANS(J451))*COS(RADIANS(L451))</f>
        <v/>
      </c>
      <c r="U451" s="69">
        <f>-SIN(RADIANS(J451))</f>
        <v/>
      </c>
      <c r="V451" s="69">
        <f>-SIN(RADIANS(K451))*COS(RADIANS(L451))+COS(RADIANS(K451))*SIN(RADIANS(J451))*SIN(RADIANS(L451))</f>
        <v/>
      </c>
      <c r="W451" s="69">
        <f>SIN(RADIANS(K451))*SIN(RADIANS(L451))+COS(RADIANS(K451))*SIN(RADIANS(J451))*COS(RADIANS(L451))</f>
        <v/>
      </c>
      <c r="X451" s="69">
        <f>COS(RADIANS(K451))*COS(RADIANS(J451))</f>
        <v/>
      </c>
      <c r="Y451" s="69">
        <f>P451*G451</f>
        <v/>
      </c>
      <c r="Z451" s="69">
        <f>Q451*H451</f>
        <v/>
      </c>
      <c r="AA451" s="69">
        <f>R451*I451</f>
        <v/>
      </c>
      <c r="AB451" s="69">
        <f>M451</f>
        <v/>
      </c>
      <c r="AC451" s="69">
        <f>S451*G451</f>
        <v/>
      </c>
      <c r="AD451" s="69">
        <f>T451*H451</f>
        <v/>
      </c>
      <c r="AE451" s="69">
        <f>U451*I451</f>
        <v/>
      </c>
      <c r="AF451" s="69">
        <f>N451</f>
        <v/>
      </c>
      <c r="AG451" s="69">
        <f>V451*G451</f>
        <v/>
      </c>
      <c r="AH451" s="69">
        <f>W451*H451</f>
        <v/>
      </c>
      <c r="AI451" s="69">
        <f>X451*I451</f>
        <v/>
      </c>
      <c r="AJ451" s="69">
        <f>O451</f>
        <v/>
      </c>
      <c r="AK451" s="70" t="n">
        <v>-0.0179643631</v>
      </c>
      <c r="AL451" s="70" t="n">
        <v>-0.0732624605</v>
      </c>
      <c r="AM451" s="70" t="n">
        <v>0.699758232</v>
      </c>
      <c r="AN451" s="70" t="n">
        <v>0.349879056</v>
      </c>
      <c r="AO451" s="70" t="n">
        <v>0</v>
      </c>
      <c r="AP451" s="70" t="n">
        <v>0.0588340014</v>
      </c>
      <c r="AQ451" s="70" t="n">
        <v>0.903670788</v>
      </c>
      <c r="AR451" s="70" t="n">
        <v>1.82954979</v>
      </c>
      <c r="AS451" s="70" t="n">
        <v>-0.0933010802</v>
      </c>
      <c r="AT451" s="70" t="n">
        <v>0.0141060911</v>
      </c>
      <c r="AU451" s="70" t="n">
        <v>-0.134732738</v>
      </c>
      <c r="AV451" s="70" t="n">
        <v>-0.06736633929999999</v>
      </c>
      <c r="AW451" s="71">
        <f>MAX(ABS(Y451-AK451),ABS(Z451-AL451),ABS(AA451-AM451),ABS(AB451-AN451),ABS(AC451-AO451),ABS(AD451-AP451),ABS(AE451-AQ451),ABS(AF451-AR451),ABS(AG451-AS451),ABS(AH451-AT451),ABS(AI451-AU451),ABS(AJ451-AV451))</f>
        <v/>
      </c>
    </row>
    <row r="452">
      <c r="A452" s="67" t="inlineStr">
        <is>
          <t>M447</t>
        </is>
      </c>
      <c r="B452" s="52" t="inlineStr">
        <is>
          <t>ENV-323</t>
        </is>
      </c>
      <c r="C452" s="52" t="inlineStr">
        <is>
          <t>Environment</t>
        </is>
      </c>
      <c r="D452" s="52" t="inlineStr">
        <is>
          <t>Limb</t>
        </is>
      </c>
      <c r="E452" s="58" t="inlineStr">
        <is>
          <t>Cylinder</t>
        </is>
      </c>
      <c r="F452" s="52" t="inlineStr">
        <is>
          <t>ENV-320</t>
        </is>
      </c>
      <c r="G452" s="68" t="n">
        <v>0.09501478820000001</v>
      </c>
      <c r="H452" s="68" t="n">
        <v>0.09501478820000001</v>
      </c>
      <c r="I452" s="68" t="n">
        <v>0.959727407</v>
      </c>
      <c r="J452" s="68" t="n">
        <v>-42.0540009</v>
      </c>
      <c r="K452" s="68" t="n">
        <v>-26.5289154</v>
      </c>
      <c r="L452" s="68" t="n">
        <v>0</v>
      </c>
      <c r="M452" s="68" t="n">
        <v>-0.159143612</v>
      </c>
      <c r="N452" s="68" t="n">
        <v>1.69914186</v>
      </c>
      <c r="O452" s="68" t="n">
        <v>0.318789691</v>
      </c>
      <c r="P452" s="69">
        <f>COS(RADIANS(K452))*COS(RADIANS(L452))+SIN(RADIANS(K452))*SIN(RADIANS(J452))*SIN(RADIANS(L452))</f>
        <v/>
      </c>
      <c r="Q452" s="69">
        <f>-COS(RADIANS(K452))*SIN(RADIANS(L452))+SIN(RADIANS(K452))*SIN(RADIANS(J452))*COS(RADIANS(L452))</f>
        <v/>
      </c>
      <c r="R452" s="69">
        <f>SIN(RADIANS(K452))*COS(RADIANS(J452))</f>
        <v/>
      </c>
      <c r="S452" s="69">
        <f>COS(RADIANS(J452))*SIN(RADIANS(L452))</f>
        <v/>
      </c>
      <c r="T452" s="69">
        <f>COS(RADIANS(J452))*COS(RADIANS(L452))</f>
        <v/>
      </c>
      <c r="U452" s="69">
        <f>-SIN(RADIANS(J452))</f>
        <v/>
      </c>
      <c r="V452" s="69">
        <f>-SIN(RADIANS(K452))*COS(RADIANS(L452))+COS(RADIANS(K452))*SIN(RADIANS(J452))*SIN(RADIANS(L452))</f>
        <v/>
      </c>
      <c r="W452" s="69">
        <f>SIN(RADIANS(K452))*SIN(RADIANS(L452))+COS(RADIANS(K452))*SIN(RADIANS(J452))*COS(RADIANS(L452))</f>
        <v/>
      </c>
      <c r="X452" s="69">
        <f>COS(RADIANS(K452))*COS(RADIANS(J452))</f>
        <v/>
      </c>
      <c r="Y452" s="69">
        <f>P452*G452</f>
        <v/>
      </c>
      <c r="Z452" s="69">
        <f>Q452*H452</f>
        <v/>
      </c>
      <c r="AA452" s="69">
        <f>R452*I452</f>
        <v/>
      </c>
      <c r="AB452" s="69">
        <f>M452</f>
        <v/>
      </c>
      <c r="AC452" s="69">
        <f>S452*G452</f>
        <v/>
      </c>
      <c r="AD452" s="69">
        <f>T452*H452</f>
        <v/>
      </c>
      <c r="AE452" s="69">
        <f>U452*I452</f>
        <v/>
      </c>
      <c r="AF452" s="69">
        <f>N452</f>
        <v/>
      </c>
      <c r="AG452" s="69">
        <f>V452*G452</f>
        <v/>
      </c>
      <c r="AH452" s="69">
        <f>W452*H452</f>
        <v/>
      </c>
      <c r="AI452" s="69">
        <f>X452*I452</f>
        <v/>
      </c>
      <c r="AJ452" s="69">
        <f>O452</f>
        <v/>
      </c>
      <c r="AK452" s="70" t="n">
        <v>0.0850105882</v>
      </c>
      <c r="AL452" s="70" t="n">
        <v>0.0284264758</v>
      </c>
      <c r="AM452" s="70" t="n">
        <v>-0.318287224</v>
      </c>
      <c r="AN452" s="70" t="n">
        <v>-0.159143612</v>
      </c>
      <c r="AO452" s="70" t="n">
        <v>0</v>
      </c>
      <c r="AP452" s="70" t="n">
        <v>0.0705497935</v>
      </c>
      <c r="AQ452" s="70" t="n">
        <v>0.642854929</v>
      </c>
      <c r="AR452" s="70" t="n">
        <v>1.69914186</v>
      </c>
      <c r="AS452" s="70" t="n">
        <v>0.0424382985</v>
      </c>
      <c r="AT452" s="70" t="n">
        <v>-0.0569427051</v>
      </c>
      <c r="AU452" s="70" t="n">
        <v>0.637579381</v>
      </c>
      <c r="AV452" s="70" t="n">
        <v>0.318789691</v>
      </c>
      <c r="AW452" s="71">
        <f>MAX(ABS(Y452-AK452),ABS(Z452-AL452),ABS(AA452-AM452),ABS(AB452-AN452),ABS(AC452-AO452),ABS(AD452-AP452),ABS(AE452-AQ452),ABS(AF452-AR452),ABS(AG452-AS452),ABS(AH452-AT452),ABS(AI452-AU452),ABS(AJ452-AV452))</f>
        <v/>
      </c>
    </row>
    <row r="453">
      <c r="A453" s="67" t="inlineStr">
        <is>
          <t>M448</t>
        </is>
      </c>
      <c r="B453" s="52" t="inlineStr">
        <is>
          <t>ENV-324</t>
        </is>
      </c>
      <c r="C453" s="52" t="inlineStr">
        <is>
          <t>Environment</t>
        </is>
      </c>
      <c r="D453" s="52" t="inlineStr">
        <is>
          <t>Limb</t>
        </is>
      </c>
      <c r="E453" s="58" t="inlineStr">
        <is>
          <t>Cylinder</t>
        </is>
      </c>
      <c r="F453" s="52" t="inlineStr">
        <is>
          <t>ENV-320</t>
        </is>
      </c>
      <c r="G453" s="68" t="n">
        <v>0.09501478820000001</v>
      </c>
      <c r="H453" s="68" t="n">
        <v>0.09501478820000001</v>
      </c>
      <c r="I453" s="68" t="n">
        <v>1.1347847</v>
      </c>
      <c r="J453" s="68" t="n">
        <v>-51.0994797</v>
      </c>
      <c r="K453" s="68" t="n">
        <v>-149.931137</v>
      </c>
      <c r="L453" s="68" t="n">
        <v>0</v>
      </c>
      <c r="M453" s="68" t="n">
        <v>-0.178523496</v>
      </c>
      <c r="N453" s="68" t="n">
        <v>1.81928039</v>
      </c>
      <c r="O453" s="68" t="n">
        <v>-0.308355242</v>
      </c>
      <c r="P453" s="69">
        <f>COS(RADIANS(K453))*COS(RADIANS(L453))+SIN(RADIANS(K453))*SIN(RADIANS(J453))*SIN(RADIANS(L453))</f>
        <v/>
      </c>
      <c r="Q453" s="69">
        <f>-COS(RADIANS(K453))*SIN(RADIANS(L453))+SIN(RADIANS(K453))*SIN(RADIANS(J453))*COS(RADIANS(L453))</f>
        <v/>
      </c>
      <c r="R453" s="69">
        <f>SIN(RADIANS(K453))*COS(RADIANS(J453))</f>
        <v/>
      </c>
      <c r="S453" s="69">
        <f>COS(RADIANS(J453))*SIN(RADIANS(L453))</f>
        <v/>
      </c>
      <c r="T453" s="69">
        <f>COS(RADIANS(J453))*COS(RADIANS(L453))</f>
        <v/>
      </c>
      <c r="U453" s="69">
        <f>-SIN(RADIANS(J453))</f>
        <v/>
      </c>
      <c r="V453" s="69">
        <f>-SIN(RADIANS(K453))*COS(RADIANS(L453))+COS(RADIANS(K453))*SIN(RADIANS(J453))*SIN(RADIANS(L453))</f>
        <v/>
      </c>
      <c r="W453" s="69">
        <f>SIN(RADIANS(K453))*SIN(RADIANS(L453))+COS(RADIANS(K453))*SIN(RADIANS(J453))*COS(RADIANS(L453))</f>
        <v/>
      </c>
      <c r="X453" s="69">
        <f>COS(RADIANS(K453))*COS(RADIANS(J453))</f>
        <v/>
      </c>
      <c r="Y453" s="69">
        <f>P453*G453</f>
        <v/>
      </c>
      <c r="Z453" s="69">
        <f>Q453*H453</f>
        <v/>
      </c>
      <c r="AA453" s="69">
        <f>R453*I453</f>
        <v/>
      </c>
      <c r="AB453" s="69">
        <f>M453</f>
        <v/>
      </c>
      <c r="AC453" s="69">
        <f>S453*G453</f>
        <v/>
      </c>
      <c r="AD453" s="69">
        <f>T453*H453</f>
        <v/>
      </c>
      <c r="AE453" s="69">
        <f>U453*I453</f>
        <v/>
      </c>
      <c r="AF453" s="69">
        <f>N453</f>
        <v/>
      </c>
      <c r="AG453" s="69">
        <f>V453*G453</f>
        <v/>
      </c>
      <c r="AH453" s="69">
        <f>W453*H453</f>
        <v/>
      </c>
      <c r="AI453" s="69">
        <f>X453*I453</f>
        <v/>
      </c>
      <c r="AJ453" s="69">
        <f>O453</f>
        <v/>
      </c>
      <c r="AK453" s="70" t="n">
        <v>-0.082228072</v>
      </c>
      <c r="AL453" s="70" t="n">
        <v>0.037048962</v>
      </c>
      <c r="AM453" s="70" t="n">
        <v>-0.357046783</v>
      </c>
      <c r="AN453" s="70" t="n">
        <v>-0.178523496</v>
      </c>
      <c r="AO453" s="70" t="n">
        <v>0</v>
      </c>
      <c r="AP453" s="70" t="n">
        <v>0.0596664473</v>
      </c>
      <c r="AQ453" s="70" t="n">
        <v>0.883131981</v>
      </c>
      <c r="AR453" s="70" t="n">
        <v>1.81928039</v>
      </c>
      <c r="AS453" s="70" t="n">
        <v>0.047606241</v>
      </c>
      <c r="AT453" s="70" t="n">
        <v>0.0639929622</v>
      </c>
      <c r="AU453" s="70" t="n">
        <v>-0.6167104839999999</v>
      </c>
      <c r="AV453" s="70" t="n">
        <v>-0.308355242</v>
      </c>
      <c r="AW453" s="71">
        <f>MAX(ABS(Y453-AK453),ABS(Z453-AL453),ABS(AA453-AM453),ABS(AB453-AN453),ABS(AC453-AO453),ABS(AD453-AP453),ABS(AE453-AQ453),ABS(AF453-AR453),ABS(AG453-AS453),ABS(AH453-AT453),ABS(AI453-AU453),ABS(AJ453-AV453))</f>
        <v/>
      </c>
    </row>
    <row r="454">
      <c r="A454" s="67" t="inlineStr">
        <is>
          <t>M449</t>
        </is>
      </c>
      <c r="B454" s="52" t="inlineStr">
        <is>
          <t>ENV-325</t>
        </is>
      </c>
      <c r="C454" s="52" t="inlineStr">
        <is>
          <t>Environment</t>
        </is>
      </c>
      <c r="D454" s="52" t="inlineStr">
        <is>
          <t>Canopy clump</t>
        </is>
      </c>
      <c r="E454" s="59" t="inlineStr">
        <is>
          <t>Sphere</t>
        </is>
      </c>
      <c r="F454" s="52" t="inlineStr">
        <is>
          <t>ENV-320</t>
        </is>
      </c>
      <c r="G454" s="68" t="n">
        <v>1.18933034</v>
      </c>
      <c r="H454" s="68" t="n">
        <v>1.01093078</v>
      </c>
      <c r="I454" s="68" t="n">
        <v>1.18933034</v>
      </c>
      <c r="J454" s="68" t="n">
        <v>0</v>
      </c>
      <c r="K454" s="68" t="n">
        <v>292.780975</v>
      </c>
      <c r="L454" s="68" t="n">
        <v>0</v>
      </c>
      <c r="M454" s="68" t="n">
        <v>0.311086148</v>
      </c>
      <c r="N454" s="68" t="n">
        <v>3.09684849</v>
      </c>
      <c r="O454" s="68" t="n">
        <v>-0.0907682851</v>
      </c>
      <c r="P454" s="69">
        <f>COS(RADIANS(K454))*COS(RADIANS(L454))+SIN(RADIANS(K454))*SIN(RADIANS(J454))*SIN(RADIANS(L454))</f>
        <v/>
      </c>
      <c r="Q454" s="69">
        <f>-COS(RADIANS(K454))*SIN(RADIANS(L454))+SIN(RADIANS(K454))*SIN(RADIANS(J454))*COS(RADIANS(L454))</f>
        <v/>
      </c>
      <c r="R454" s="69">
        <f>SIN(RADIANS(K454))*COS(RADIANS(J454))</f>
        <v/>
      </c>
      <c r="S454" s="69">
        <f>COS(RADIANS(J454))*SIN(RADIANS(L454))</f>
        <v/>
      </c>
      <c r="T454" s="69">
        <f>COS(RADIANS(J454))*COS(RADIANS(L454))</f>
        <v/>
      </c>
      <c r="U454" s="69">
        <f>-SIN(RADIANS(J454))</f>
        <v/>
      </c>
      <c r="V454" s="69">
        <f>-SIN(RADIANS(K454))*COS(RADIANS(L454))+COS(RADIANS(K454))*SIN(RADIANS(J454))*SIN(RADIANS(L454))</f>
        <v/>
      </c>
      <c r="W454" s="69">
        <f>SIN(RADIANS(K454))*SIN(RADIANS(L454))+COS(RADIANS(K454))*SIN(RADIANS(J454))*COS(RADIANS(L454))</f>
        <v/>
      </c>
      <c r="X454" s="69">
        <f>COS(RADIANS(K454))*COS(RADIANS(J454))</f>
        <v/>
      </c>
      <c r="Y454" s="69">
        <f>P454*G454</f>
        <v/>
      </c>
      <c r="Z454" s="69">
        <f>Q454*H454</f>
        <v/>
      </c>
      <c r="AA454" s="69">
        <f>R454*I454</f>
        <v/>
      </c>
      <c r="AB454" s="69">
        <f>M454</f>
        <v/>
      </c>
      <c r="AC454" s="69">
        <f>S454*G454</f>
        <v/>
      </c>
      <c r="AD454" s="69">
        <f>T454*H454</f>
        <v/>
      </c>
      <c r="AE454" s="69">
        <f>U454*I454</f>
        <v/>
      </c>
      <c r="AF454" s="69">
        <f>N454</f>
        <v/>
      </c>
      <c r="AG454" s="69">
        <f>V454*G454</f>
        <v/>
      </c>
      <c r="AH454" s="69">
        <f>W454*H454</f>
        <v/>
      </c>
      <c r="AI454" s="69">
        <f>X454*I454</f>
        <v/>
      </c>
      <c r="AJ454" s="69">
        <f>O454</f>
        <v/>
      </c>
      <c r="AK454" s="70" t="n">
        <v>0.460519969</v>
      </c>
      <c r="AL454" s="70" t="n">
        <v>0</v>
      </c>
      <c r="AM454" s="70" t="n">
        <v>-1.09655273</v>
      </c>
      <c r="AN454" s="70" t="n">
        <v>0.311086148</v>
      </c>
      <c r="AO454" s="70" t="n">
        <v>0</v>
      </c>
      <c r="AP454" s="70" t="n">
        <v>1.01093078</v>
      </c>
      <c r="AQ454" s="70" t="n">
        <v>0</v>
      </c>
      <c r="AR454" s="70" t="n">
        <v>3.09684849</v>
      </c>
      <c r="AS454" s="70" t="n">
        <v>1.09655273</v>
      </c>
      <c r="AT454" s="70" t="n">
        <v>0</v>
      </c>
      <c r="AU454" s="70" t="n">
        <v>0.460519969</v>
      </c>
      <c r="AV454" s="70" t="n">
        <v>-0.0907682851</v>
      </c>
      <c r="AW454" s="71">
        <f>MAX(ABS(Y454-AK454),ABS(Z454-AL454),ABS(AA454-AM454),ABS(AB454-AN454),ABS(AC454-AO454),ABS(AD454-AP454),ABS(AE454-AQ454),ABS(AF454-AR454),ABS(AG454-AS454),ABS(AH454-AT454),ABS(AI454-AU454),ABS(AJ454-AV454))</f>
        <v/>
      </c>
    </row>
    <row r="455">
      <c r="A455" s="67" t="inlineStr">
        <is>
          <t>M450</t>
        </is>
      </c>
      <c r="B455" s="52" t="inlineStr">
        <is>
          <t>ENV-326</t>
        </is>
      </c>
      <c r="C455" s="52" t="inlineStr">
        <is>
          <t>Environment</t>
        </is>
      </c>
      <c r="D455" s="52" t="inlineStr">
        <is>
          <t>Canopy clump</t>
        </is>
      </c>
      <c r="E455" s="59" t="inlineStr">
        <is>
          <t>Sphere</t>
        </is>
      </c>
      <c r="F455" s="52" t="inlineStr">
        <is>
          <t>ENV-320</t>
        </is>
      </c>
      <c r="G455" s="68" t="n">
        <v>0.869247437</v>
      </c>
      <c r="H455" s="68" t="n">
        <v>0.738860369</v>
      </c>
      <c r="I455" s="68" t="n">
        <v>0.869247437</v>
      </c>
      <c r="J455" s="68" t="n">
        <v>0</v>
      </c>
      <c r="K455" s="68" t="n">
        <v>2.41053343</v>
      </c>
      <c r="L455" s="68" t="n">
        <v>0</v>
      </c>
      <c r="M455" s="68" t="n">
        <v>-0.482897073</v>
      </c>
      <c r="N455" s="68" t="n">
        <v>3.00056696</v>
      </c>
      <c r="O455" s="68" t="n">
        <v>0.245201945</v>
      </c>
      <c r="P455" s="69">
        <f>COS(RADIANS(K455))*COS(RADIANS(L455))+SIN(RADIANS(K455))*SIN(RADIANS(J455))*SIN(RADIANS(L455))</f>
        <v/>
      </c>
      <c r="Q455" s="69">
        <f>-COS(RADIANS(K455))*SIN(RADIANS(L455))+SIN(RADIANS(K455))*SIN(RADIANS(J455))*COS(RADIANS(L455))</f>
        <v/>
      </c>
      <c r="R455" s="69">
        <f>SIN(RADIANS(K455))*COS(RADIANS(J455))</f>
        <v/>
      </c>
      <c r="S455" s="69">
        <f>COS(RADIANS(J455))*SIN(RADIANS(L455))</f>
        <v/>
      </c>
      <c r="T455" s="69">
        <f>COS(RADIANS(J455))*COS(RADIANS(L455))</f>
        <v/>
      </c>
      <c r="U455" s="69">
        <f>-SIN(RADIANS(J455))</f>
        <v/>
      </c>
      <c r="V455" s="69">
        <f>-SIN(RADIANS(K455))*COS(RADIANS(L455))+COS(RADIANS(K455))*SIN(RADIANS(J455))*SIN(RADIANS(L455))</f>
        <v/>
      </c>
      <c r="W455" s="69">
        <f>SIN(RADIANS(K455))*SIN(RADIANS(L455))+COS(RADIANS(K455))*SIN(RADIANS(J455))*COS(RADIANS(L455))</f>
        <v/>
      </c>
      <c r="X455" s="69">
        <f>COS(RADIANS(K455))*COS(RADIANS(J455))</f>
        <v/>
      </c>
      <c r="Y455" s="69">
        <f>P455*G455</f>
        <v/>
      </c>
      <c r="Z455" s="69">
        <f>Q455*H455</f>
        <v/>
      </c>
      <c r="AA455" s="69">
        <f>R455*I455</f>
        <v/>
      </c>
      <c r="AB455" s="69">
        <f>M455</f>
        <v/>
      </c>
      <c r="AC455" s="69">
        <f>S455*G455</f>
        <v/>
      </c>
      <c r="AD455" s="69">
        <f>T455*H455</f>
        <v/>
      </c>
      <c r="AE455" s="69">
        <f>U455*I455</f>
        <v/>
      </c>
      <c r="AF455" s="69">
        <f>N455</f>
        <v/>
      </c>
      <c r="AG455" s="69">
        <f>V455*G455</f>
        <v/>
      </c>
      <c r="AH455" s="69">
        <f>W455*H455</f>
        <v/>
      </c>
      <c r="AI455" s="69">
        <f>X455*I455</f>
        <v/>
      </c>
      <c r="AJ455" s="69">
        <f>O455</f>
        <v/>
      </c>
      <c r="AK455" s="70" t="n">
        <v>0.868478239</v>
      </c>
      <c r="AL455" s="70" t="n">
        <v>0</v>
      </c>
      <c r="AM455" s="70" t="n">
        <v>0.0365599692</v>
      </c>
      <c r="AN455" s="70" t="n">
        <v>-0.482897073</v>
      </c>
      <c r="AO455" s="70" t="n">
        <v>0</v>
      </c>
      <c r="AP455" s="70" t="n">
        <v>0.738860369</v>
      </c>
      <c r="AQ455" s="70" t="n">
        <v>0</v>
      </c>
      <c r="AR455" s="70" t="n">
        <v>3.00056696</v>
      </c>
      <c r="AS455" s="70" t="n">
        <v>-0.0365599692</v>
      </c>
      <c r="AT455" s="70" t="n">
        <v>0</v>
      </c>
      <c r="AU455" s="70" t="n">
        <v>0.868478239</v>
      </c>
      <c r="AV455" s="70" t="n">
        <v>0.245201945</v>
      </c>
      <c r="AW455" s="71">
        <f>MAX(ABS(Y455-AK455),ABS(Z455-AL455),ABS(AA455-AM455),ABS(AB455-AN455),ABS(AC455-AO455),ABS(AD455-AP455),ABS(AE455-AQ455),ABS(AF455-AR455),ABS(AG455-AS455),ABS(AH455-AT455),ABS(AI455-AU455),ABS(AJ455-AV455))</f>
        <v/>
      </c>
    </row>
    <row r="456">
      <c r="A456" s="67" t="inlineStr">
        <is>
          <t>M451</t>
        </is>
      </c>
      <c r="B456" s="52" t="inlineStr">
        <is>
          <t>ENV-327</t>
        </is>
      </c>
      <c r="C456" s="52" t="inlineStr">
        <is>
          <t>Environment</t>
        </is>
      </c>
      <c r="D456" s="52" t="inlineStr">
        <is>
          <t>Canopy clump</t>
        </is>
      </c>
      <c r="E456" s="59" t="inlineStr">
        <is>
          <t>Sphere</t>
        </is>
      </c>
      <c r="F456" s="52" t="inlineStr">
        <is>
          <t>ENV-320</t>
        </is>
      </c>
      <c r="G456" s="68" t="n">
        <v>0.932246208</v>
      </c>
      <c r="H456" s="68" t="n">
        <v>0.792409301</v>
      </c>
      <c r="I456" s="68" t="n">
        <v>0.932246208</v>
      </c>
      <c r="J456" s="68" t="n">
        <v>0</v>
      </c>
      <c r="K456" s="68" t="n">
        <v>196.59137</v>
      </c>
      <c r="L456" s="68" t="n">
        <v>0</v>
      </c>
      <c r="M456" s="68" t="n">
        <v>0.198477298</v>
      </c>
      <c r="N456" s="68" t="n">
        <v>2.90428519</v>
      </c>
      <c r="O456" s="68" t="n">
        <v>-0.642846167</v>
      </c>
      <c r="P456" s="69">
        <f>COS(RADIANS(K456))*COS(RADIANS(L456))+SIN(RADIANS(K456))*SIN(RADIANS(J456))*SIN(RADIANS(L456))</f>
        <v/>
      </c>
      <c r="Q456" s="69">
        <f>-COS(RADIANS(K456))*SIN(RADIANS(L456))+SIN(RADIANS(K456))*SIN(RADIANS(J456))*COS(RADIANS(L456))</f>
        <v/>
      </c>
      <c r="R456" s="69">
        <f>SIN(RADIANS(K456))*COS(RADIANS(J456))</f>
        <v/>
      </c>
      <c r="S456" s="69">
        <f>COS(RADIANS(J456))*SIN(RADIANS(L456))</f>
        <v/>
      </c>
      <c r="T456" s="69">
        <f>COS(RADIANS(J456))*COS(RADIANS(L456))</f>
        <v/>
      </c>
      <c r="U456" s="69">
        <f>-SIN(RADIANS(J456))</f>
        <v/>
      </c>
      <c r="V456" s="69">
        <f>-SIN(RADIANS(K456))*COS(RADIANS(L456))+COS(RADIANS(K456))*SIN(RADIANS(J456))*SIN(RADIANS(L456))</f>
        <v/>
      </c>
      <c r="W456" s="69">
        <f>SIN(RADIANS(K456))*SIN(RADIANS(L456))+COS(RADIANS(K456))*SIN(RADIANS(J456))*COS(RADIANS(L456))</f>
        <v/>
      </c>
      <c r="X456" s="69">
        <f>COS(RADIANS(K456))*COS(RADIANS(J456))</f>
        <v/>
      </c>
      <c r="Y456" s="69">
        <f>P456*G456</f>
        <v/>
      </c>
      <c r="Z456" s="69">
        <f>Q456*H456</f>
        <v/>
      </c>
      <c r="AA456" s="69">
        <f>R456*I456</f>
        <v/>
      </c>
      <c r="AB456" s="69">
        <f>M456</f>
        <v/>
      </c>
      <c r="AC456" s="69">
        <f>S456*G456</f>
        <v/>
      </c>
      <c r="AD456" s="69">
        <f>T456*H456</f>
        <v/>
      </c>
      <c r="AE456" s="69">
        <f>U456*I456</f>
        <v/>
      </c>
      <c r="AF456" s="69">
        <f>N456</f>
        <v/>
      </c>
      <c r="AG456" s="69">
        <f>V456*G456</f>
        <v/>
      </c>
      <c r="AH456" s="69">
        <f>W456*H456</f>
        <v/>
      </c>
      <c r="AI456" s="69">
        <f>X456*I456</f>
        <v/>
      </c>
      <c r="AJ456" s="69">
        <f>O456</f>
        <v/>
      </c>
      <c r="AK456" s="70" t="n">
        <v>-0.893432677</v>
      </c>
      <c r="AL456" s="70" t="n">
        <v>0</v>
      </c>
      <c r="AM456" s="70" t="n">
        <v>-0.266197503</v>
      </c>
      <c r="AN456" s="70" t="n">
        <v>0.198477298</v>
      </c>
      <c r="AO456" s="70" t="n">
        <v>0</v>
      </c>
      <c r="AP456" s="70" t="n">
        <v>0.792409301</v>
      </c>
      <c r="AQ456" s="70" t="n">
        <v>0</v>
      </c>
      <c r="AR456" s="70" t="n">
        <v>2.90428519</v>
      </c>
      <c r="AS456" s="70" t="n">
        <v>0.266197503</v>
      </c>
      <c r="AT456" s="70" t="n">
        <v>0</v>
      </c>
      <c r="AU456" s="70" t="n">
        <v>-0.893432677</v>
      </c>
      <c r="AV456" s="70" t="n">
        <v>-0.642846167</v>
      </c>
      <c r="AW456" s="71">
        <f>MAX(ABS(Y456-AK456),ABS(Z456-AL456),ABS(AA456-AM456),ABS(AB456-AN456),ABS(AC456-AO456),ABS(AD456-AP456),ABS(AE456-AQ456),ABS(AF456-AR456),ABS(AG456-AS456),ABS(AH456-AT456),ABS(AI456-AU456),ABS(AJ456-AV456))</f>
        <v/>
      </c>
    </row>
    <row r="457">
      <c r="A457" s="67" t="inlineStr">
        <is>
          <t>M452</t>
        </is>
      </c>
      <c r="B457" s="52" t="inlineStr">
        <is>
          <t>ENV-328</t>
        </is>
      </c>
      <c r="C457" s="52" t="inlineStr">
        <is>
          <t>Environment</t>
        </is>
      </c>
      <c r="D457" s="52" t="inlineStr">
        <is>
          <t>Canopy clump</t>
        </is>
      </c>
      <c r="E457" s="59" t="inlineStr">
        <is>
          <t>Sphere</t>
        </is>
      </c>
      <c r="F457" s="52" t="inlineStr">
        <is>
          <t>ENV-320</t>
        </is>
      </c>
      <c r="G457" s="68" t="n">
        <v>0.946056545</v>
      </c>
      <c r="H457" s="68" t="n">
        <v>0.804148078</v>
      </c>
      <c r="I457" s="68" t="n">
        <v>0.946056545</v>
      </c>
      <c r="J457" s="68" t="n">
        <v>0</v>
      </c>
      <c r="K457" s="68" t="n">
        <v>167.997238</v>
      </c>
      <c r="L457" s="68" t="n">
        <v>0</v>
      </c>
      <c r="M457" s="68" t="n">
        <v>0.612411857</v>
      </c>
      <c r="N457" s="68" t="n">
        <v>2.80800366</v>
      </c>
      <c r="O457" s="68" t="n">
        <v>0.456023782</v>
      </c>
      <c r="P457" s="69">
        <f>COS(RADIANS(K457))*COS(RADIANS(L457))+SIN(RADIANS(K457))*SIN(RADIANS(J457))*SIN(RADIANS(L457))</f>
        <v/>
      </c>
      <c r="Q457" s="69">
        <f>-COS(RADIANS(K457))*SIN(RADIANS(L457))+SIN(RADIANS(K457))*SIN(RADIANS(J457))*COS(RADIANS(L457))</f>
        <v/>
      </c>
      <c r="R457" s="69">
        <f>SIN(RADIANS(K457))*COS(RADIANS(J457))</f>
        <v/>
      </c>
      <c r="S457" s="69">
        <f>COS(RADIANS(J457))*SIN(RADIANS(L457))</f>
        <v/>
      </c>
      <c r="T457" s="69">
        <f>COS(RADIANS(J457))*COS(RADIANS(L457))</f>
        <v/>
      </c>
      <c r="U457" s="69">
        <f>-SIN(RADIANS(J457))</f>
        <v/>
      </c>
      <c r="V457" s="69">
        <f>-SIN(RADIANS(K457))*COS(RADIANS(L457))+COS(RADIANS(K457))*SIN(RADIANS(J457))*SIN(RADIANS(L457))</f>
        <v/>
      </c>
      <c r="W457" s="69">
        <f>SIN(RADIANS(K457))*SIN(RADIANS(L457))+COS(RADIANS(K457))*SIN(RADIANS(J457))*COS(RADIANS(L457))</f>
        <v/>
      </c>
      <c r="X457" s="69">
        <f>COS(RADIANS(K457))*COS(RADIANS(J457))</f>
        <v/>
      </c>
      <c r="Y457" s="69">
        <f>P457*G457</f>
        <v/>
      </c>
      <c r="Z457" s="69">
        <f>Q457*H457</f>
        <v/>
      </c>
      <c r="AA457" s="69">
        <f>R457*I457</f>
        <v/>
      </c>
      <c r="AB457" s="69">
        <f>M457</f>
        <v/>
      </c>
      <c r="AC457" s="69">
        <f>S457*G457</f>
        <v/>
      </c>
      <c r="AD457" s="69">
        <f>T457*H457</f>
        <v/>
      </c>
      <c r="AE457" s="69">
        <f>U457*I457</f>
        <v/>
      </c>
      <c r="AF457" s="69">
        <f>N457</f>
        <v/>
      </c>
      <c r="AG457" s="69">
        <f>V457*G457</f>
        <v/>
      </c>
      <c r="AH457" s="69">
        <f>W457*H457</f>
        <v/>
      </c>
      <c r="AI457" s="69">
        <f>X457*I457</f>
        <v/>
      </c>
      <c r="AJ457" s="69">
        <f>O457</f>
        <v/>
      </c>
      <c r="AK457" s="70" t="n">
        <v>-0.925373495</v>
      </c>
      <c r="AL457" s="70" t="n">
        <v>0</v>
      </c>
      <c r="AM457" s="70" t="n">
        <v>0.196740702</v>
      </c>
      <c r="AN457" s="70" t="n">
        <v>0.612411857</v>
      </c>
      <c r="AO457" s="70" t="n">
        <v>0</v>
      </c>
      <c r="AP457" s="70" t="n">
        <v>0.804148078</v>
      </c>
      <c r="AQ457" s="70" t="n">
        <v>0</v>
      </c>
      <c r="AR457" s="70" t="n">
        <v>2.80800366</v>
      </c>
      <c r="AS457" s="70" t="n">
        <v>-0.196740702</v>
      </c>
      <c r="AT457" s="70" t="n">
        <v>0</v>
      </c>
      <c r="AU457" s="70" t="n">
        <v>-0.925373495</v>
      </c>
      <c r="AV457" s="70" t="n">
        <v>0.456023782</v>
      </c>
      <c r="AW457" s="71">
        <f>MAX(ABS(Y457-AK457),ABS(Z457-AL457),ABS(AA457-AM457),ABS(AB457-AN457),ABS(AC457-AO457),ABS(AD457-AP457),ABS(AE457-AQ457),ABS(AF457-AR457),ABS(AG457-AS457),ABS(AH457-AT457),ABS(AI457-AU457),ABS(AJ457-AV457))</f>
        <v/>
      </c>
    </row>
    <row r="458">
      <c r="A458" s="67" t="inlineStr">
        <is>
          <t>M453</t>
        </is>
      </c>
      <c r="B458" s="52" t="inlineStr">
        <is>
          <t>ENV-329</t>
        </is>
      </c>
      <c r="C458" s="52" t="inlineStr">
        <is>
          <t>Environment</t>
        </is>
      </c>
      <c r="D458" s="52" t="inlineStr">
        <is>
          <t>Canopy clump</t>
        </is>
      </c>
      <c r="E458" s="59" t="inlineStr">
        <is>
          <t>Sphere</t>
        </is>
      </c>
      <c r="F458" s="52" t="inlineStr">
        <is>
          <t>ENV-320</t>
        </is>
      </c>
      <c r="G458" s="68" t="n">
        <v>1.04827118</v>
      </c>
      <c r="H458" s="68" t="n">
        <v>0.89103055</v>
      </c>
      <c r="I458" s="68" t="n">
        <v>1.04827118</v>
      </c>
      <c r="J458" s="68" t="n">
        <v>0</v>
      </c>
      <c r="K458" s="68" t="n">
        <v>345.583588</v>
      </c>
      <c r="L458" s="68" t="n">
        <v>0</v>
      </c>
      <c r="M458" s="68" t="n">
        <v>-0.755688787</v>
      </c>
      <c r="N458" s="68" t="n">
        <v>2.71172214</v>
      </c>
      <c r="O458" s="68" t="n">
        <v>-0.33664912</v>
      </c>
      <c r="P458" s="69">
        <f>COS(RADIANS(K458))*COS(RADIANS(L458))+SIN(RADIANS(K458))*SIN(RADIANS(J458))*SIN(RADIANS(L458))</f>
        <v/>
      </c>
      <c r="Q458" s="69">
        <f>-COS(RADIANS(K458))*SIN(RADIANS(L458))+SIN(RADIANS(K458))*SIN(RADIANS(J458))*COS(RADIANS(L458))</f>
        <v/>
      </c>
      <c r="R458" s="69">
        <f>SIN(RADIANS(K458))*COS(RADIANS(J458))</f>
        <v/>
      </c>
      <c r="S458" s="69">
        <f>COS(RADIANS(J458))*SIN(RADIANS(L458))</f>
        <v/>
      </c>
      <c r="T458" s="69">
        <f>COS(RADIANS(J458))*COS(RADIANS(L458))</f>
        <v/>
      </c>
      <c r="U458" s="69">
        <f>-SIN(RADIANS(J458))</f>
        <v/>
      </c>
      <c r="V458" s="69">
        <f>-SIN(RADIANS(K458))*COS(RADIANS(L458))+COS(RADIANS(K458))*SIN(RADIANS(J458))*SIN(RADIANS(L458))</f>
        <v/>
      </c>
      <c r="W458" s="69">
        <f>SIN(RADIANS(K458))*SIN(RADIANS(L458))+COS(RADIANS(K458))*SIN(RADIANS(J458))*COS(RADIANS(L458))</f>
        <v/>
      </c>
      <c r="X458" s="69">
        <f>COS(RADIANS(K458))*COS(RADIANS(J458))</f>
        <v/>
      </c>
      <c r="Y458" s="69">
        <f>P458*G458</f>
        <v/>
      </c>
      <c r="Z458" s="69">
        <f>Q458*H458</f>
        <v/>
      </c>
      <c r="AA458" s="69">
        <f>R458*I458</f>
        <v/>
      </c>
      <c r="AB458" s="69">
        <f>M458</f>
        <v/>
      </c>
      <c r="AC458" s="69">
        <f>S458*G458</f>
        <v/>
      </c>
      <c r="AD458" s="69">
        <f>T458*H458</f>
        <v/>
      </c>
      <c r="AE458" s="69">
        <f>U458*I458</f>
        <v/>
      </c>
      <c r="AF458" s="69">
        <f>N458</f>
        <v/>
      </c>
      <c r="AG458" s="69">
        <f>V458*G458</f>
        <v/>
      </c>
      <c r="AH458" s="69">
        <f>W458*H458</f>
        <v/>
      </c>
      <c r="AI458" s="69">
        <f>X458*I458</f>
        <v/>
      </c>
      <c r="AJ458" s="69">
        <f>O458</f>
        <v/>
      </c>
      <c r="AK458" s="70" t="n">
        <v>1.01526308</v>
      </c>
      <c r="AL458" s="70" t="n">
        <v>0</v>
      </c>
      <c r="AM458" s="70" t="n">
        <v>-0.260985315</v>
      </c>
      <c r="AN458" s="70" t="n">
        <v>-0.755688787</v>
      </c>
      <c r="AO458" s="70" t="n">
        <v>0</v>
      </c>
      <c r="AP458" s="70" t="n">
        <v>0.89103055</v>
      </c>
      <c r="AQ458" s="70" t="n">
        <v>0</v>
      </c>
      <c r="AR458" s="70" t="n">
        <v>2.71172214</v>
      </c>
      <c r="AS458" s="70" t="n">
        <v>0.260985315</v>
      </c>
      <c r="AT458" s="70" t="n">
        <v>0</v>
      </c>
      <c r="AU458" s="70" t="n">
        <v>1.01526308</v>
      </c>
      <c r="AV458" s="70" t="n">
        <v>-0.33664912</v>
      </c>
      <c r="AW458" s="71">
        <f>MAX(ABS(Y458-AK458),ABS(Z458-AL458),ABS(AA458-AM458),ABS(AB458-AN458),ABS(AC458-AO458),ABS(AD458-AP458),ABS(AE458-AQ458),ABS(AF458-AR458),ABS(AG458-AS458),ABS(AH458-AT458),ABS(AI458-AU458),ABS(AJ458-AV458))</f>
        <v/>
      </c>
    </row>
    <row r="459">
      <c r="A459" s="67" t="inlineStr">
        <is>
          <t>M454</t>
        </is>
      </c>
      <c r="B459" s="52" t="inlineStr">
        <is>
          <t>ENV-330</t>
        </is>
      </c>
      <c r="C459" s="52" t="inlineStr">
        <is>
          <t>Environment</t>
        </is>
      </c>
      <c r="D459" s="52" t="inlineStr">
        <is>
          <t>Canopy clump</t>
        </is>
      </c>
      <c r="E459" s="59" t="inlineStr">
        <is>
          <t>Sphere</t>
        </is>
      </c>
      <c r="F459" s="52" t="inlineStr">
        <is>
          <t>ENV-320</t>
        </is>
      </c>
      <c r="G459" s="68" t="n">
        <v>0.905122101</v>
      </c>
      <c r="H459" s="68" t="n">
        <v>0.769353807</v>
      </c>
      <c r="I459" s="68" t="n">
        <v>0.905122101</v>
      </c>
      <c r="J459" s="68" t="n">
        <v>0</v>
      </c>
      <c r="K459" s="68" t="n">
        <v>161.657547</v>
      </c>
      <c r="L459" s="68" t="n">
        <v>0</v>
      </c>
      <c r="M459" s="68" t="n">
        <v>0.688509226</v>
      </c>
      <c r="N459" s="68" t="n">
        <v>2.61544037</v>
      </c>
      <c r="O459" s="68" t="n">
        <v>-0.53176713</v>
      </c>
      <c r="P459" s="69">
        <f>COS(RADIANS(K459))*COS(RADIANS(L459))+SIN(RADIANS(K459))*SIN(RADIANS(J459))*SIN(RADIANS(L459))</f>
        <v/>
      </c>
      <c r="Q459" s="69">
        <f>-COS(RADIANS(K459))*SIN(RADIANS(L459))+SIN(RADIANS(K459))*SIN(RADIANS(J459))*COS(RADIANS(L459))</f>
        <v/>
      </c>
      <c r="R459" s="69">
        <f>SIN(RADIANS(K459))*COS(RADIANS(J459))</f>
        <v/>
      </c>
      <c r="S459" s="69">
        <f>COS(RADIANS(J459))*SIN(RADIANS(L459))</f>
        <v/>
      </c>
      <c r="T459" s="69">
        <f>COS(RADIANS(J459))*COS(RADIANS(L459))</f>
        <v/>
      </c>
      <c r="U459" s="69">
        <f>-SIN(RADIANS(J459))</f>
        <v/>
      </c>
      <c r="V459" s="69">
        <f>-SIN(RADIANS(K459))*COS(RADIANS(L459))+COS(RADIANS(K459))*SIN(RADIANS(J459))*SIN(RADIANS(L459))</f>
        <v/>
      </c>
      <c r="W459" s="69">
        <f>SIN(RADIANS(K459))*SIN(RADIANS(L459))+COS(RADIANS(K459))*SIN(RADIANS(J459))*COS(RADIANS(L459))</f>
        <v/>
      </c>
      <c r="X459" s="69">
        <f>COS(RADIANS(K459))*COS(RADIANS(J459))</f>
        <v/>
      </c>
      <c r="Y459" s="69">
        <f>P459*G459</f>
        <v/>
      </c>
      <c r="Z459" s="69">
        <f>Q459*H459</f>
        <v/>
      </c>
      <c r="AA459" s="69">
        <f>R459*I459</f>
        <v/>
      </c>
      <c r="AB459" s="69">
        <f>M459</f>
        <v/>
      </c>
      <c r="AC459" s="69">
        <f>S459*G459</f>
        <v/>
      </c>
      <c r="AD459" s="69">
        <f>T459*H459</f>
        <v/>
      </c>
      <c r="AE459" s="69">
        <f>U459*I459</f>
        <v/>
      </c>
      <c r="AF459" s="69">
        <f>N459</f>
        <v/>
      </c>
      <c r="AG459" s="69">
        <f>V459*G459</f>
        <v/>
      </c>
      <c r="AH459" s="69">
        <f>W459*H459</f>
        <v/>
      </c>
      <c r="AI459" s="69">
        <f>X459*I459</f>
        <v/>
      </c>
      <c r="AJ459" s="69">
        <f>O459</f>
        <v/>
      </c>
      <c r="AK459" s="70" t="n">
        <v>-0.859135211</v>
      </c>
      <c r="AL459" s="70" t="n">
        <v>0</v>
      </c>
      <c r="AM459" s="70" t="n">
        <v>0.284837961</v>
      </c>
      <c r="AN459" s="70" t="n">
        <v>0.688509226</v>
      </c>
      <c r="AO459" s="70" t="n">
        <v>0</v>
      </c>
      <c r="AP459" s="70" t="n">
        <v>0.769353807</v>
      </c>
      <c r="AQ459" s="70" t="n">
        <v>0</v>
      </c>
      <c r="AR459" s="70" t="n">
        <v>2.61544037</v>
      </c>
      <c r="AS459" s="70" t="n">
        <v>-0.284837961</v>
      </c>
      <c r="AT459" s="70" t="n">
        <v>0</v>
      </c>
      <c r="AU459" s="70" t="n">
        <v>-0.859135211</v>
      </c>
      <c r="AV459" s="70" t="n">
        <v>-0.53176713</v>
      </c>
      <c r="AW459" s="71">
        <f>MAX(ABS(Y459-AK459),ABS(Z459-AL459),ABS(AA459-AM459),ABS(AB459-AN459),ABS(AC459-AO459),ABS(AD459-AP459),ABS(AE459-AQ459),ABS(AF459-AR459),ABS(AG459-AS459),ABS(AH459-AT459),ABS(AI459-AU459),ABS(AJ459-AV459))</f>
        <v/>
      </c>
    </row>
    <row r="460">
      <c r="A460" s="67" t="inlineStr">
        <is>
          <t>M455</t>
        </is>
      </c>
      <c r="B460" s="52" t="inlineStr">
        <is>
          <t>ENV-331</t>
        </is>
      </c>
      <c r="C460" s="52" t="inlineStr">
        <is>
          <t>Environment</t>
        </is>
      </c>
      <c r="D460" s="52" t="inlineStr">
        <is>
          <t>Canopy clump</t>
        </is>
      </c>
      <c r="E460" s="59" t="inlineStr">
        <is>
          <t>Sphere</t>
        </is>
      </c>
      <c r="F460" s="52" t="inlineStr">
        <is>
          <t>ENV-320</t>
        </is>
      </c>
      <c r="G460" s="68" t="n">
        <v>1.01482081</v>
      </c>
      <c r="H460" s="68" t="n">
        <v>0.862597704</v>
      </c>
      <c r="I460" s="68" t="n">
        <v>1.01482081</v>
      </c>
      <c r="J460" s="68" t="n">
        <v>0</v>
      </c>
      <c r="K460" s="68" t="n">
        <v>55.4964905</v>
      </c>
      <c r="L460" s="68" t="n">
        <v>0</v>
      </c>
      <c r="M460" s="68" t="n">
        <v>-0.0396750346</v>
      </c>
      <c r="N460" s="68" t="n">
        <v>2.5191586</v>
      </c>
      <c r="O460" s="68" t="n">
        <v>0.893700719</v>
      </c>
      <c r="P460" s="69">
        <f>COS(RADIANS(K460))*COS(RADIANS(L460))+SIN(RADIANS(K460))*SIN(RADIANS(J460))*SIN(RADIANS(L460))</f>
        <v/>
      </c>
      <c r="Q460" s="69">
        <f>-COS(RADIANS(K460))*SIN(RADIANS(L460))+SIN(RADIANS(K460))*SIN(RADIANS(J460))*COS(RADIANS(L460))</f>
        <v/>
      </c>
      <c r="R460" s="69">
        <f>SIN(RADIANS(K460))*COS(RADIANS(J460))</f>
        <v/>
      </c>
      <c r="S460" s="69">
        <f>COS(RADIANS(J460))*SIN(RADIANS(L460))</f>
        <v/>
      </c>
      <c r="T460" s="69">
        <f>COS(RADIANS(J460))*COS(RADIANS(L460))</f>
        <v/>
      </c>
      <c r="U460" s="69">
        <f>-SIN(RADIANS(J460))</f>
        <v/>
      </c>
      <c r="V460" s="69">
        <f>-SIN(RADIANS(K460))*COS(RADIANS(L460))+COS(RADIANS(K460))*SIN(RADIANS(J460))*SIN(RADIANS(L460))</f>
        <v/>
      </c>
      <c r="W460" s="69">
        <f>SIN(RADIANS(K460))*SIN(RADIANS(L460))+COS(RADIANS(K460))*SIN(RADIANS(J460))*COS(RADIANS(L460))</f>
        <v/>
      </c>
      <c r="X460" s="69">
        <f>COS(RADIANS(K460))*COS(RADIANS(J460))</f>
        <v/>
      </c>
      <c r="Y460" s="69">
        <f>P460*G460</f>
        <v/>
      </c>
      <c r="Z460" s="69">
        <f>Q460*H460</f>
        <v/>
      </c>
      <c r="AA460" s="69">
        <f>R460*I460</f>
        <v/>
      </c>
      <c r="AB460" s="69">
        <f>M460</f>
        <v/>
      </c>
      <c r="AC460" s="69">
        <f>S460*G460</f>
        <v/>
      </c>
      <c r="AD460" s="69">
        <f>T460*H460</f>
        <v/>
      </c>
      <c r="AE460" s="69">
        <f>U460*I460</f>
        <v/>
      </c>
      <c r="AF460" s="69">
        <f>N460</f>
        <v/>
      </c>
      <c r="AG460" s="69">
        <f>V460*G460</f>
        <v/>
      </c>
      <c r="AH460" s="69">
        <f>W460*H460</f>
        <v/>
      </c>
      <c r="AI460" s="69">
        <f>X460*I460</f>
        <v/>
      </c>
      <c r="AJ460" s="69">
        <f>O460</f>
        <v/>
      </c>
      <c r="AK460" s="70" t="n">
        <v>0.5748521089999999</v>
      </c>
      <c r="AL460" s="70" t="n">
        <v>0</v>
      </c>
      <c r="AM460" s="70" t="n">
        <v>0.8363052010000001</v>
      </c>
      <c r="AN460" s="70" t="n">
        <v>-0.0396750346</v>
      </c>
      <c r="AO460" s="70" t="n">
        <v>0</v>
      </c>
      <c r="AP460" s="70" t="n">
        <v>0.862597704</v>
      </c>
      <c r="AQ460" s="70" t="n">
        <v>0</v>
      </c>
      <c r="AR460" s="70" t="n">
        <v>2.5191586</v>
      </c>
      <c r="AS460" s="70" t="n">
        <v>-0.8363052010000001</v>
      </c>
      <c r="AT460" s="70" t="n">
        <v>0</v>
      </c>
      <c r="AU460" s="70" t="n">
        <v>0.5748521089999999</v>
      </c>
      <c r="AV460" s="70" t="n">
        <v>0.893700719</v>
      </c>
      <c r="AW460" s="71">
        <f>MAX(ABS(Y460-AK460),ABS(Z460-AL460),ABS(AA460-AM460),ABS(AB460-AN460),ABS(AC460-AO460),ABS(AD460-AP460),ABS(AE460-AQ460),ABS(AF460-AR460),ABS(AG460-AS460),ABS(AH460-AT460),ABS(AI460-AU460),ABS(AJ460-AV460))</f>
        <v/>
      </c>
    </row>
    <row r="461">
      <c r="A461" s="67" t="inlineStr">
        <is>
          <t>M456</t>
        </is>
      </c>
      <c r="B461" s="52" t="inlineStr">
        <is>
          <t>ENV-332</t>
        </is>
      </c>
      <c r="C461" s="52" t="inlineStr">
        <is>
          <t>Environment</t>
        </is>
      </c>
      <c r="D461" s="52" t="inlineStr">
        <is>
          <t>Canopy clump</t>
        </is>
      </c>
      <c r="E461" s="59" t="inlineStr">
        <is>
          <t>Sphere</t>
        </is>
      </c>
      <c r="F461" s="52" t="inlineStr">
        <is>
          <t>ENV-320</t>
        </is>
      </c>
      <c r="G461" s="68" t="n">
        <v>1.12509584</v>
      </c>
      <c r="H461" s="68" t="n">
        <v>0.956331491</v>
      </c>
      <c r="I461" s="68" t="n">
        <v>1.12509584</v>
      </c>
      <c r="J461" s="68" t="n">
        <v>0</v>
      </c>
      <c r="K461" s="68" t="n">
        <v>341.987091</v>
      </c>
      <c r="L461" s="68" t="n">
        <v>0</v>
      </c>
      <c r="M461" s="68" t="n">
        <v>-0.490753919</v>
      </c>
      <c r="N461" s="68" t="n">
        <v>2.42287707</v>
      </c>
      <c r="O461" s="68" t="n">
        <v>-0.757575333</v>
      </c>
      <c r="P461" s="69">
        <f>COS(RADIANS(K461))*COS(RADIANS(L461))+SIN(RADIANS(K461))*SIN(RADIANS(J461))*SIN(RADIANS(L461))</f>
        <v/>
      </c>
      <c r="Q461" s="69">
        <f>-COS(RADIANS(K461))*SIN(RADIANS(L461))+SIN(RADIANS(K461))*SIN(RADIANS(J461))*COS(RADIANS(L461))</f>
        <v/>
      </c>
      <c r="R461" s="69">
        <f>SIN(RADIANS(K461))*COS(RADIANS(J461))</f>
        <v/>
      </c>
      <c r="S461" s="69">
        <f>COS(RADIANS(J461))*SIN(RADIANS(L461))</f>
        <v/>
      </c>
      <c r="T461" s="69">
        <f>COS(RADIANS(J461))*COS(RADIANS(L461))</f>
        <v/>
      </c>
      <c r="U461" s="69">
        <f>-SIN(RADIANS(J461))</f>
        <v/>
      </c>
      <c r="V461" s="69">
        <f>-SIN(RADIANS(K461))*COS(RADIANS(L461))+COS(RADIANS(K461))*SIN(RADIANS(J461))*SIN(RADIANS(L461))</f>
        <v/>
      </c>
      <c r="W461" s="69">
        <f>SIN(RADIANS(K461))*SIN(RADIANS(L461))+COS(RADIANS(K461))*SIN(RADIANS(J461))*COS(RADIANS(L461))</f>
        <v/>
      </c>
      <c r="X461" s="69">
        <f>COS(RADIANS(K461))*COS(RADIANS(J461))</f>
        <v/>
      </c>
      <c r="Y461" s="69">
        <f>P461*G461</f>
        <v/>
      </c>
      <c r="Z461" s="69">
        <f>Q461*H461</f>
        <v/>
      </c>
      <c r="AA461" s="69">
        <f>R461*I461</f>
        <v/>
      </c>
      <c r="AB461" s="69">
        <f>M461</f>
        <v/>
      </c>
      <c r="AC461" s="69">
        <f>S461*G461</f>
        <v/>
      </c>
      <c r="AD461" s="69">
        <f>T461*H461</f>
        <v/>
      </c>
      <c r="AE461" s="69">
        <f>U461*I461</f>
        <v/>
      </c>
      <c r="AF461" s="69">
        <f>N461</f>
        <v/>
      </c>
      <c r="AG461" s="69">
        <f>V461*G461</f>
        <v/>
      </c>
      <c r="AH461" s="69">
        <f>W461*H461</f>
        <v/>
      </c>
      <c r="AI461" s="69">
        <f>X461*I461</f>
        <v/>
      </c>
      <c r="AJ461" s="69">
        <f>O461</f>
        <v/>
      </c>
      <c r="AK461" s="70" t="n">
        <v>1.06995153</v>
      </c>
      <c r="AL461" s="70" t="n">
        <v>0</v>
      </c>
      <c r="AM461" s="70" t="n">
        <v>-0.347914487</v>
      </c>
      <c r="AN461" s="70" t="n">
        <v>-0.490753919</v>
      </c>
      <c r="AO461" s="70" t="n">
        <v>0</v>
      </c>
      <c r="AP461" s="70" t="n">
        <v>0.956331491</v>
      </c>
      <c r="AQ461" s="70" t="n">
        <v>0</v>
      </c>
      <c r="AR461" s="70" t="n">
        <v>2.42287707</v>
      </c>
      <c r="AS461" s="70" t="n">
        <v>0.347914487</v>
      </c>
      <c r="AT461" s="70" t="n">
        <v>0</v>
      </c>
      <c r="AU461" s="70" t="n">
        <v>1.06995153</v>
      </c>
      <c r="AV461" s="70" t="n">
        <v>-0.757575333</v>
      </c>
      <c r="AW461" s="71">
        <f>MAX(ABS(Y461-AK461),ABS(Z461-AL461),ABS(AA461-AM461),ABS(AB461-AN461),ABS(AC461-AO461),ABS(AD461-AP461),ABS(AE461-AQ461),ABS(AF461-AR461),ABS(AG461-AS461),ABS(AH461-AT461),ABS(AI461-AU461),ABS(AJ461-AV461))</f>
        <v/>
      </c>
    </row>
    <row r="462">
      <c r="A462" s="67" t="inlineStr">
        <is>
          <t>M457</t>
        </is>
      </c>
      <c r="B462" s="52" t="inlineStr">
        <is>
          <t>ENV-333</t>
        </is>
      </c>
      <c r="C462" s="52" t="inlineStr">
        <is>
          <t>Environment</t>
        </is>
      </c>
      <c r="D462" s="52" t="inlineStr">
        <is>
          <t>Canopy clump</t>
        </is>
      </c>
      <c r="E462" s="59" t="inlineStr">
        <is>
          <t>Sphere</t>
        </is>
      </c>
      <c r="F462" s="52" t="inlineStr">
        <is>
          <t>ENV-320</t>
        </is>
      </c>
      <c r="G462" s="68" t="n">
        <v>1.14231527</v>
      </c>
      <c r="H462" s="68" t="n">
        <v>0.970968008</v>
      </c>
      <c r="I462" s="68" t="n">
        <v>1.14231527</v>
      </c>
      <c r="J462" s="68" t="n">
        <v>0</v>
      </c>
      <c r="K462" s="68" t="n">
        <v>209.735779</v>
      </c>
      <c r="L462" s="68" t="n">
        <v>0</v>
      </c>
      <c r="M462" s="68" t="n">
        <v>0.861555576</v>
      </c>
      <c r="N462" s="68" t="n">
        <v>2.32659554</v>
      </c>
      <c r="O462" s="68" t="n">
        <v>0.240825996</v>
      </c>
      <c r="P462" s="69">
        <f>COS(RADIANS(K462))*COS(RADIANS(L462))+SIN(RADIANS(K462))*SIN(RADIANS(J462))*SIN(RADIANS(L462))</f>
        <v/>
      </c>
      <c r="Q462" s="69">
        <f>-COS(RADIANS(K462))*SIN(RADIANS(L462))+SIN(RADIANS(K462))*SIN(RADIANS(J462))*COS(RADIANS(L462))</f>
        <v/>
      </c>
      <c r="R462" s="69">
        <f>SIN(RADIANS(K462))*COS(RADIANS(J462))</f>
        <v/>
      </c>
      <c r="S462" s="69">
        <f>COS(RADIANS(J462))*SIN(RADIANS(L462))</f>
        <v/>
      </c>
      <c r="T462" s="69">
        <f>COS(RADIANS(J462))*COS(RADIANS(L462))</f>
        <v/>
      </c>
      <c r="U462" s="69">
        <f>-SIN(RADIANS(J462))</f>
        <v/>
      </c>
      <c r="V462" s="69">
        <f>-SIN(RADIANS(K462))*COS(RADIANS(L462))+COS(RADIANS(K462))*SIN(RADIANS(J462))*SIN(RADIANS(L462))</f>
        <v/>
      </c>
      <c r="W462" s="69">
        <f>SIN(RADIANS(K462))*SIN(RADIANS(L462))+COS(RADIANS(K462))*SIN(RADIANS(J462))*COS(RADIANS(L462))</f>
        <v/>
      </c>
      <c r="X462" s="69">
        <f>COS(RADIANS(K462))*COS(RADIANS(J462))</f>
        <v/>
      </c>
      <c r="Y462" s="69">
        <f>P462*G462</f>
        <v/>
      </c>
      <c r="Z462" s="69">
        <f>Q462*H462</f>
        <v/>
      </c>
      <c r="AA462" s="69">
        <f>R462*I462</f>
        <v/>
      </c>
      <c r="AB462" s="69">
        <f>M462</f>
        <v/>
      </c>
      <c r="AC462" s="69">
        <f>S462*G462</f>
        <v/>
      </c>
      <c r="AD462" s="69">
        <f>T462*H462</f>
        <v/>
      </c>
      <c r="AE462" s="69">
        <f>U462*I462</f>
        <v/>
      </c>
      <c r="AF462" s="69">
        <f>N462</f>
        <v/>
      </c>
      <c r="AG462" s="69">
        <f>V462*G462</f>
        <v/>
      </c>
      <c r="AH462" s="69">
        <f>W462*H462</f>
        <v/>
      </c>
      <c r="AI462" s="69">
        <f>X462*I462</f>
        <v/>
      </c>
      <c r="AJ462" s="69">
        <f>O462</f>
        <v/>
      </c>
      <c r="AK462" s="70" t="n">
        <v>-0.991897285</v>
      </c>
      <c r="AL462" s="70" t="n">
        <v>0</v>
      </c>
      <c r="AM462" s="70" t="n">
        <v>-0.566589773</v>
      </c>
      <c r="AN462" s="70" t="n">
        <v>0.861555576</v>
      </c>
      <c r="AO462" s="70" t="n">
        <v>0</v>
      </c>
      <c r="AP462" s="70" t="n">
        <v>0.970968008</v>
      </c>
      <c r="AQ462" s="70" t="n">
        <v>0</v>
      </c>
      <c r="AR462" s="70" t="n">
        <v>2.32659554</v>
      </c>
      <c r="AS462" s="70" t="n">
        <v>0.566589773</v>
      </c>
      <c r="AT462" s="70" t="n">
        <v>0</v>
      </c>
      <c r="AU462" s="70" t="n">
        <v>-0.991897285</v>
      </c>
      <c r="AV462" s="70" t="n">
        <v>0.240825996</v>
      </c>
      <c r="AW462" s="71">
        <f>MAX(ABS(Y462-AK462),ABS(Z462-AL462),ABS(AA462-AM462),ABS(AB462-AN462),ABS(AC462-AO462),ABS(AD462-AP462),ABS(AE462-AQ462),ABS(AF462-AR462),ABS(AG462-AS462),ABS(AH462-AT462),ABS(AI462-AU462),ABS(AJ462-AV462))</f>
        <v/>
      </c>
    </row>
    <row r="463">
      <c r="A463" s="67" t="inlineStr">
        <is>
          <t>M458</t>
        </is>
      </c>
      <c r="B463" s="52" t="inlineStr">
        <is>
          <t>ENV-334</t>
        </is>
      </c>
      <c r="C463" s="52" t="inlineStr">
        <is>
          <t>Environment</t>
        </is>
      </c>
      <c r="D463" s="52" t="inlineStr">
        <is>
          <t>Canopy clump</t>
        </is>
      </c>
      <c r="E463" s="59" t="inlineStr">
        <is>
          <t>Sphere</t>
        </is>
      </c>
      <c r="F463" s="52" t="inlineStr">
        <is>
          <t>ENV-320</t>
        </is>
      </c>
      <c r="G463" s="68" t="n">
        <v>0.871484876</v>
      </c>
      <c r="H463" s="68" t="n">
        <v>0.740762174</v>
      </c>
      <c r="I463" s="68" t="n">
        <v>0.871484876</v>
      </c>
      <c r="J463" s="68" t="n">
        <v>0</v>
      </c>
      <c r="K463" s="68" t="n">
        <v>287.328857</v>
      </c>
      <c r="L463" s="68" t="n">
        <v>0</v>
      </c>
      <c r="M463" s="68" t="n">
        <v>-0.816996217</v>
      </c>
      <c r="N463" s="68" t="n">
        <v>2.23031378</v>
      </c>
      <c r="O463" s="68" t="n">
        <v>0.298895478</v>
      </c>
      <c r="P463" s="69">
        <f>COS(RADIANS(K463))*COS(RADIANS(L463))+SIN(RADIANS(K463))*SIN(RADIANS(J463))*SIN(RADIANS(L463))</f>
        <v/>
      </c>
      <c r="Q463" s="69">
        <f>-COS(RADIANS(K463))*SIN(RADIANS(L463))+SIN(RADIANS(K463))*SIN(RADIANS(J463))*COS(RADIANS(L463))</f>
        <v/>
      </c>
      <c r="R463" s="69">
        <f>SIN(RADIANS(K463))*COS(RADIANS(J463))</f>
        <v/>
      </c>
      <c r="S463" s="69">
        <f>COS(RADIANS(J463))*SIN(RADIANS(L463))</f>
        <v/>
      </c>
      <c r="T463" s="69">
        <f>COS(RADIANS(J463))*COS(RADIANS(L463))</f>
        <v/>
      </c>
      <c r="U463" s="69">
        <f>-SIN(RADIANS(J463))</f>
        <v/>
      </c>
      <c r="V463" s="69">
        <f>-SIN(RADIANS(K463))*COS(RADIANS(L463))+COS(RADIANS(K463))*SIN(RADIANS(J463))*SIN(RADIANS(L463))</f>
        <v/>
      </c>
      <c r="W463" s="69">
        <f>SIN(RADIANS(K463))*SIN(RADIANS(L463))+COS(RADIANS(K463))*SIN(RADIANS(J463))*COS(RADIANS(L463))</f>
        <v/>
      </c>
      <c r="X463" s="69">
        <f>COS(RADIANS(K463))*COS(RADIANS(J463))</f>
        <v/>
      </c>
      <c r="Y463" s="69">
        <f>P463*G463</f>
        <v/>
      </c>
      <c r="Z463" s="69">
        <f>Q463*H463</f>
        <v/>
      </c>
      <c r="AA463" s="69">
        <f>R463*I463</f>
        <v/>
      </c>
      <c r="AB463" s="69">
        <f>M463</f>
        <v/>
      </c>
      <c r="AC463" s="69">
        <f>S463*G463</f>
        <v/>
      </c>
      <c r="AD463" s="69">
        <f>T463*H463</f>
        <v/>
      </c>
      <c r="AE463" s="69">
        <f>U463*I463</f>
        <v/>
      </c>
      <c r="AF463" s="69">
        <f>N463</f>
        <v/>
      </c>
      <c r="AG463" s="69">
        <f>V463*G463</f>
        <v/>
      </c>
      <c r="AH463" s="69">
        <f>W463*H463</f>
        <v/>
      </c>
      <c r="AI463" s="69">
        <f>X463*I463</f>
        <v/>
      </c>
      <c r="AJ463" s="69">
        <f>O463</f>
        <v/>
      </c>
      <c r="AK463" s="70" t="n">
        <v>0.259576589</v>
      </c>
      <c r="AL463" s="70" t="n">
        <v>0</v>
      </c>
      <c r="AM463" s="70" t="n">
        <v>-0.831929028</v>
      </c>
      <c r="AN463" s="70" t="n">
        <v>-0.816996217</v>
      </c>
      <c r="AO463" s="70" t="n">
        <v>0</v>
      </c>
      <c r="AP463" s="70" t="n">
        <v>0.740762174</v>
      </c>
      <c r="AQ463" s="70" t="n">
        <v>0</v>
      </c>
      <c r="AR463" s="70" t="n">
        <v>2.23031378</v>
      </c>
      <c r="AS463" s="70" t="n">
        <v>0.831929028</v>
      </c>
      <c r="AT463" s="70" t="n">
        <v>0</v>
      </c>
      <c r="AU463" s="70" t="n">
        <v>0.259576589</v>
      </c>
      <c r="AV463" s="70" t="n">
        <v>0.298895478</v>
      </c>
      <c r="AW463" s="71">
        <f>MAX(ABS(Y463-AK463),ABS(Z463-AL463),ABS(AA463-AM463),ABS(AB463-AN463),ABS(AC463-AO463),ABS(AD463-AP463),ABS(AE463-AQ463),ABS(AF463-AR463),ABS(AG463-AS463),ABS(AH463-AT463),ABS(AI463-AU463),ABS(AJ463-AV463))</f>
        <v/>
      </c>
    </row>
    <row r="464">
      <c r="A464" s="67" t="inlineStr">
        <is>
          <t>M459</t>
        </is>
      </c>
      <c r="B464" s="52" t="inlineStr">
        <is>
          <t>ENV-335</t>
        </is>
      </c>
      <c r="C464" s="52" t="inlineStr">
        <is>
          <t>Environment</t>
        </is>
      </c>
      <c r="D464" s="52" t="inlineStr">
        <is>
          <t>Canopy clump</t>
        </is>
      </c>
      <c r="E464" s="59" t="inlineStr">
        <is>
          <t>Sphere</t>
        </is>
      </c>
      <c r="F464" s="52" t="inlineStr">
        <is>
          <t>ENV-320</t>
        </is>
      </c>
      <c r="G464" s="68" t="n">
        <v>1.29835343</v>
      </c>
      <c r="H464" s="68" t="n">
        <v>1.1036005</v>
      </c>
      <c r="I464" s="68" t="n">
        <v>1.29835343</v>
      </c>
      <c r="J464" s="68" t="n">
        <v>0</v>
      </c>
      <c r="K464" s="68" t="n">
        <v>90.22946930000001</v>
      </c>
      <c r="L464" s="68" t="n">
        <v>0</v>
      </c>
      <c r="M464" s="68" t="n">
        <v>0.179949015</v>
      </c>
      <c r="N464" s="68" t="n">
        <v>2.13403225</v>
      </c>
      <c r="O464" s="68" t="n">
        <v>-0.807475507</v>
      </c>
      <c r="P464" s="69">
        <f>COS(RADIANS(K464))*COS(RADIANS(L464))+SIN(RADIANS(K464))*SIN(RADIANS(J464))*SIN(RADIANS(L464))</f>
        <v/>
      </c>
      <c r="Q464" s="69">
        <f>-COS(RADIANS(K464))*SIN(RADIANS(L464))+SIN(RADIANS(K464))*SIN(RADIANS(J464))*COS(RADIANS(L464))</f>
        <v/>
      </c>
      <c r="R464" s="69">
        <f>SIN(RADIANS(K464))*COS(RADIANS(J464))</f>
        <v/>
      </c>
      <c r="S464" s="69">
        <f>COS(RADIANS(J464))*SIN(RADIANS(L464))</f>
        <v/>
      </c>
      <c r="T464" s="69">
        <f>COS(RADIANS(J464))*COS(RADIANS(L464))</f>
        <v/>
      </c>
      <c r="U464" s="69">
        <f>-SIN(RADIANS(J464))</f>
        <v/>
      </c>
      <c r="V464" s="69">
        <f>-SIN(RADIANS(K464))*COS(RADIANS(L464))+COS(RADIANS(K464))*SIN(RADIANS(J464))*SIN(RADIANS(L464))</f>
        <v/>
      </c>
      <c r="W464" s="69">
        <f>SIN(RADIANS(K464))*SIN(RADIANS(L464))+COS(RADIANS(K464))*SIN(RADIANS(J464))*COS(RADIANS(L464))</f>
        <v/>
      </c>
      <c r="X464" s="69">
        <f>COS(RADIANS(K464))*COS(RADIANS(J464))</f>
        <v/>
      </c>
      <c r="Y464" s="69">
        <f>P464*G464</f>
        <v/>
      </c>
      <c r="Z464" s="69">
        <f>Q464*H464</f>
        <v/>
      </c>
      <c r="AA464" s="69">
        <f>R464*I464</f>
        <v/>
      </c>
      <c r="AB464" s="69">
        <f>M464</f>
        <v/>
      </c>
      <c r="AC464" s="69">
        <f>S464*G464</f>
        <v/>
      </c>
      <c r="AD464" s="69">
        <f>T464*H464</f>
        <v/>
      </c>
      <c r="AE464" s="69">
        <f>U464*I464</f>
        <v/>
      </c>
      <c r="AF464" s="69">
        <f>N464</f>
        <v/>
      </c>
      <c r="AG464" s="69">
        <f>V464*G464</f>
        <v/>
      </c>
      <c r="AH464" s="69">
        <f>W464*H464</f>
        <v/>
      </c>
      <c r="AI464" s="69">
        <f>X464*I464</f>
        <v/>
      </c>
      <c r="AJ464" s="69">
        <f>O464</f>
        <v/>
      </c>
      <c r="AK464" s="70" t="n">
        <v>-0.00519989058</v>
      </c>
      <c r="AL464" s="70" t="n">
        <v>0</v>
      </c>
      <c r="AM464" s="70" t="n">
        <v>1.29834294</v>
      </c>
      <c r="AN464" s="70" t="n">
        <v>0.179949015</v>
      </c>
      <c r="AO464" s="70" t="n">
        <v>0</v>
      </c>
      <c r="AP464" s="70" t="n">
        <v>1.1036005</v>
      </c>
      <c r="AQ464" s="70" t="n">
        <v>0</v>
      </c>
      <c r="AR464" s="70" t="n">
        <v>2.13403225</v>
      </c>
      <c r="AS464" s="70" t="n">
        <v>-1.29834294</v>
      </c>
      <c r="AT464" s="70" t="n">
        <v>0</v>
      </c>
      <c r="AU464" s="70" t="n">
        <v>-0.00519989058</v>
      </c>
      <c r="AV464" s="70" t="n">
        <v>-0.807475507</v>
      </c>
      <c r="AW464" s="71">
        <f>MAX(ABS(Y464-AK464),ABS(Z464-AL464),ABS(AA464-AM464),ABS(AB464-AN464),ABS(AC464-AO464),ABS(AD464-AP464),ABS(AE464-AQ464),ABS(AF464-AR464),ABS(AG464-AS464),ABS(AH464-AT464),ABS(AI464-AU464),ABS(AJ464-AV464))</f>
        <v/>
      </c>
    </row>
    <row r="465">
      <c r="A465" s="67" t="inlineStr">
        <is>
          <t>M460</t>
        </is>
      </c>
      <c r="B465" s="52" t="inlineStr">
        <is>
          <t>ENV-336</t>
        </is>
      </c>
      <c r="C465" s="52" t="inlineStr">
        <is>
          <t>Environment</t>
        </is>
      </c>
      <c r="D465" s="52" t="inlineStr">
        <is>
          <t>Canopy clump</t>
        </is>
      </c>
      <c r="E465" s="59" t="inlineStr">
        <is>
          <t>Sphere</t>
        </is>
      </c>
      <c r="F465" s="52" t="inlineStr">
        <is>
          <t>ENV-320</t>
        </is>
      </c>
      <c r="G465" s="68" t="n">
        <v>1.03079081</v>
      </c>
      <c r="H465" s="68" t="n">
        <v>0.876172185</v>
      </c>
      <c r="I465" s="68" t="n">
        <v>1.03079081</v>
      </c>
      <c r="J465" s="68" t="n">
        <v>0</v>
      </c>
      <c r="K465" s="68" t="n">
        <v>258.692627</v>
      </c>
      <c r="L465" s="68" t="n">
        <v>0</v>
      </c>
      <c r="M465" s="68" t="n">
        <v>0.226011097</v>
      </c>
      <c r="N465" s="68" t="n">
        <v>2.03775048</v>
      </c>
      <c r="O465" s="68" t="n">
        <v>0.729331851</v>
      </c>
      <c r="P465" s="69">
        <f>COS(RADIANS(K465))*COS(RADIANS(L465))+SIN(RADIANS(K465))*SIN(RADIANS(J465))*SIN(RADIANS(L465))</f>
        <v/>
      </c>
      <c r="Q465" s="69">
        <f>-COS(RADIANS(K465))*SIN(RADIANS(L465))+SIN(RADIANS(K465))*SIN(RADIANS(J465))*COS(RADIANS(L465))</f>
        <v/>
      </c>
      <c r="R465" s="69">
        <f>SIN(RADIANS(K465))*COS(RADIANS(J465))</f>
        <v/>
      </c>
      <c r="S465" s="69">
        <f>COS(RADIANS(J465))*SIN(RADIANS(L465))</f>
        <v/>
      </c>
      <c r="T465" s="69">
        <f>COS(RADIANS(J465))*COS(RADIANS(L465))</f>
        <v/>
      </c>
      <c r="U465" s="69">
        <f>-SIN(RADIANS(J465))</f>
        <v/>
      </c>
      <c r="V465" s="69">
        <f>-SIN(RADIANS(K465))*COS(RADIANS(L465))+COS(RADIANS(K465))*SIN(RADIANS(J465))*SIN(RADIANS(L465))</f>
        <v/>
      </c>
      <c r="W465" s="69">
        <f>SIN(RADIANS(K465))*SIN(RADIANS(L465))+COS(RADIANS(K465))*SIN(RADIANS(J465))*COS(RADIANS(L465))</f>
        <v/>
      </c>
      <c r="X465" s="69">
        <f>COS(RADIANS(K465))*COS(RADIANS(J465))</f>
        <v/>
      </c>
      <c r="Y465" s="69">
        <f>P465*G465</f>
        <v/>
      </c>
      <c r="Z465" s="69">
        <f>Q465*H465</f>
        <v/>
      </c>
      <c r="AA465" s="69">
        <f>R465*I465</f>
        <v/>
      </c>
      <c r="AB465" s="69">
        <f>M465</f>
        <v/>
      </c>
      <c r="AC465" s="69">
        <f>S465*G465</f>
        <v/>
      </c>
      <c r="AD465" s="69">
        <f>T465*H465</f>
        <v/>
      </c>
      <c r="AE465" s="69">
        <f>U465*I465</f>
        <v/>
      </c>
      <c r="AF465" s="69">
        <f>N465</f>
        <v/>
      </c>
      <c r="AG465" s="69">
        <f>V465*G465</f>
        <v/>
      </c>
      <c r="AH465" s="69">
        <f>W465*H465</f>
        <v/>
      </c>
      <c r="AI465" s="69">
        <f>X465*I465</f>
        <v/>
      </c>
      <c r="AJ465" s="69">
        <f>O465</f>
        <v/>
      </c>
      <c r="AK465" s="70" t="n">
        <v>-0.202109158</v>
      </c>
      <c r="AL465" s="70" t="n">
        <v>0</v>
      </c>
      <c r="AM465" s="70" t="n">
        <v>-1.0107826</v>
      </c>
      <c r="AN465" s="70" t="n">
        <v>0.226011097</v>
      </c>
      <c r="AO465" s="70" t="n">
        <v>0</v>
      </c>
      <c r="AP465" s="70" t="n">
        <v>0.876172185</v>
      </c>
      <c r="AQ465" s="70" t="n">
        <v>0</v>
      </c>
      <c r="AR465" s="70" t="n">
        <v>2.03775048</v>
      </c>
      <c r="AS465" s="70" t="n">
        <v>1.0107826</v>
      </c>
      <c r="AT465" s="70" t="n">
        <v>0</v>
      </c>
      <c r="AU465" s="70" t="n">
        <v>-0.202109158</v>
      </c>
      <c r="AV465" s="70" t="n">
        <v>0.729331851</v>
      </c>
      <c r="AW465" s="71">
        <f>MAX(ABS(Y465-AK465),ABS(Z465-AL465),ABS(AA465-AM465),ABS(AB465-AN465),ABS(AC465-AO465),ABS(AD465-AP465),ABS(AE465-AQ465),ABS(AF465-AR465),ABS(AG465-AS465),ABS(AH465-AT465),ABS(AI465-AU465),ABS(AJ465-AV465))</f>
        <v/>
      </c>
    </row>
    <row r="466">
      <c r="A466" s="67" t="inlineStr">
        <is>
          <t>M461</t>
        </is>
      </c>
      <c r="B466" s="52" t="inlineStr">
        <is>
          <t>ENV-337</t>
        </is>
      </c>
      <c r="C466" s="52" t="inlineStr">
        <is>
          <t>Environment</t>
        </is>
      </c>
      <c r="D466" s="52" t="inlineStr">
        <is>
          <t>Canopy low</t>
        </is>
      </c>
      <c r="E466" s="59" t="inlineStr">
        <is>
          <t>Sphere</t>
        </is>
      </c>
      <c r="F466" s="52" t="inlineStr">
        <is>
          <t>ENV-320</t>
        </is>
      </c>
      <c r="G466" s="68" t="n">
        <v>1.80528092</v>
      </c>
      <c r="H466" s="68" t="n">
        <v>1.23519218</v>
      </c>
      <c r="I466" s="68" t="n">
        <v>1.80528092</v>
      </c>
      <c r="J466" s="68" t="n">
        <v>0</v>
      </c>
      <c r="K466" s="68" t="n">
        <v>0</v>
      </c>
      <c r="L466" s="68" t="n">
        <v>0</v>
      </c>
      <c r="M466" s="68" t="n">
        <v>0</v>
      </c>
      <c r="N466" s="68" t="n">
        <v>2.42287707</v>
      </c>
      <c r="O466" s="68" t="n">
        <v>0</v>
      </c>
      <c r="P466" s="69">
        <f>COS(RADIANS(K466))*COS(RADIANS(L466))+SIN(RADIANS(K466))*SIN(RADIANS(J466))*SIN(RADIANS(L466))</f>
        <v/>
      </c>
      <c r="Q466" s="69">
        <f>-COS(RADIANS(K466))*SIN(RADIANS(L466))+SIN(RADIANS(K466))*SIN(RADIANS(J466))*COS(RADIANS(L466))</f>
        <v/>
      </c>
      <c r="R466" s="69">
        <f>SIN(RADIANS(K466))*COS(RADIANS(J466))</f>
        <v/>
      </c>
      <c r="S466" s="69">
        <f>COS(RADIANS(J466))*SIN(RADIANS(L466))</f>
        <v/>
      </c>
      <c r="T466" s="69">
        <f>COS(RADIANS(J466))*COS(RADIANS(L466))</f>
        <v/>
      </c>
      <c r="U466" s="69">
        <f>-SIN(RADIANS(J466))</f>
        <v/>
      </c>
      <c r="V466" s="69">
        <f>-SIN(RADIANS(K466))*COS(RADIANS(L466))+COS(RADIANS(K466))*SIN(RADIANS(J466))*SIN(RADIANS(L466))</f>
        <v/>
      </c>
      <c r="W466" s="69">
        <f>SIN(RADIANS(K466))*SIN(RADIANS(L466))+COS(RADIANS(K466))*SIN(RADIANS(J466))*COS(RADIANS(L466))</f>
        <v/>
      </c>
      <c r="X466" s="69">
        <f>COS(RADIANS(K466))*COS(RADIANS(J466))</f>
        <v/>
      </c>
      <c r="Y466" s="69">
        <f>P466*G466</f>
        <v/>
      </c>
      <c r="Z466" s="69">
        <f>Q466*H466</f>
        <v/>
      </c>
      <c r="AA466" s="69">
        <f>R466*I466</f>
        <v/>
      </c>
      <c r="AB466" s="69">
        <f>M466</f>
        <v/>
      </c>
      <c r="AC466" s="69">
        <f>S466*G466</f>
        <v/>
      </c>
      <c r="AD466" s="69">
        <f>T466*H466</f>
        <v/>
      </c>
      <c r="AE466" s="69">
        <f>U466*I466</f>
        <v/>
      </c>
      <c r="AF466" s="69">
        <f>N466</f>
        <v/>
      </c>
      <c r="AG466" s="69">
        <f>V466*G466</f>
        <v/>
      </c>
      <c r="AH466" s="69">
        <f>W466*H466</f>
        <v/>
      </c>
      <c r="AI466" s="69">
        <f>X466*I466</f>
        <v/>
      </c>
      <c r="AJ466" s="69">
        <f>O466</f>
        <v/>
      </c>
      <c r="AK466" s="70" t="n">
        <v>1.80528092</v>
      </c>
      <c r="AL466" s="70" t="n">
        <v>0</v>
      </c>
      <c r="AM466" s="70" t="n">
        <v>0</v>
      </c>
      <c r="AN466" s="70" t="n">
        <v>0</v>
      </c>
      <c r="AO466" s="70" t="n">
        <v>0</v>
      </c>
      <c r="AP466" s="70" t="n">
        <v>1.23519218</v>
      </c>
      <c r="AQ466" s="70" t="n">
        <v>0</v>
      </c>
      <c r="AR466" s="70" t="n">
        <v>2.42287707</v>
      </c>
      <c r="AS466" s="70" t="n">
        <v>0</v>
      </c>
      <c r="AT466" s="70" t="n">
        <v>0</v>
      </c>
      <c r="AU466" s="70" t="n">
        <v>1.80528092</v>
      </c>
      <c r="AV466" s="70" t="n">
        <v>0</v>
      </c>
      <c r="AW466" s="71">
        <f>MAX(ABS(Y466-AK466),ABS(Z466-AL466),ABS(AA466-AM466),ABS(AB466-AN466),ABS(AC466-AO466),ABS(AD466-AP466),ABS(AE466-AQ466),ABS(AF466-AR466),ABS(AG466-AS466),ABS(AH466-AT466),ABS(AI466-AU466),ABS(AJ466-AV466))</f>
        <v/>
      </c>
    </row>
    <row r="467">
      <c r="A467" s="67" t="inlineStr">
        <is>
          <t>M462</t>
        </is>
      </c>
      <c r="B467" s="52" t="inlineStr">
        <is>
          <t>ENV-338</t>
        </is>
      </c>
      <c r="C467" s="52" t="inlineStr">
        <is>
          <t>Environment</t>
        </is>
      </c>
      <c r="D467" s="52" t="inlineStr">
        <is>
          <t>Canopy top</t>
        </is>
      </c>
      <c r="E467" s="59" t="inlineStr">
        <is>
          <t>Sphere</t>
        </is>
      </c>
      <c r="F467" s="52" t="inlineStr">
        <is>
          <t>ENV-320</t>
        </is>
      </c>
      <c r="G467" s="68" t="n">
        <v>1.23519218</v>
      </c>
      <c r="H467" s="68" t="n">
        <v>0.950147867</v>
      </c>
      <c r="I467" s="68" t="n">
        <v>1.23519218</v>
      </c>
      <c r="J467" s="68" t="n">
        <v>0</v>
      </c>
      <c r="K467" s="68" t="n">
        <v>0</v>
      </c>
      <c r="L467" s="68" t="n">
        <v>0</v>
      </c>
      <c r="M467" s="68" t="n">
        <v>0.09501478820000001</v>
      </c>
      <c r="N467" s="68" t="n">
        <v>2.9929657</v>
      </c>
      <c r="O467" s="68" t="n">
        <v>-0.09501478820000001</v>
      </c>
      <c r="P467" s="69">
        <f>COS(RADIANS(K467))*COS(RADIANS(L467))+SIN(RADIANS(K467))*SIN(RADIANS(J467))*SIN(RADIANS(L467))</f>
        <v/>
      </c>
      <c r="Q467" s="69">
        <f>-COS(RADIANS(K467))*SIN(RADIANS(L467))+SIN(RADIANS(K467))*SIN(RADIANS(J467))*COS(RADIANS(L467))</f>
        <v/>
      </c>
      <c r="R467" s="69">
        <f>SIN(RADIANS(K467))*COS(RADIANS(J467))</f>
        <v/>
      </c>
      <c r="S467" s="69">
        <f>COS(RADIANS(J467))*SIN(RADIANS(L467))</f>
        <v/>
      </c>
      <c r="T467" s="69">
        <f>COS(RADIANS(J467))*COS(RADIANS(L467))</f>
        <v/>
      </c>
      <c r="U467" s="69">
        <f>-SIN(RADIANS(J467))</f>
        <v/>
      </c>
      <c r="V467" s="69">
        <f>-SIN(RADIANS(K467))*COS(RADIANS(L467))+COS(RADIANS(K467))*SIN(RADIANS(J467))*SIN(RADIANS(L467))</f>
        <v/>
      </c>
      <c r="W467" s="69">
        <f>SIN(RADIANS(K467))*SIN(RADIANS(L467))+COS(RADIANS(K467))*SIN(RADIANS(J467))*COS(RADIANS(L467))</f>
        <v/>
      </c>
      <c r="X467" s="69">
        <f>COS(RADIANS(K467))*COS(RADIANS(J467))</f>
        <v/>
      </c>
      <c r="Y467" s="69">
        <f>P467*G467</f>
        <v/>
      </c>
      <c r="Z467" s="69">
        <f>Q467*H467</f>
        <v/>
      </c>
      <c r="AA467" s="69">
        <f>R467*I467</f>
        <v/>
      </c>
      <c r="AB467" s="69">
        <f>M467</f>
        <v/>
      </c>
      <c r="AC467" s="69">
        <f>S467*G467</f>
        <v/>
      </c>
      <c r="AD467" s="69">
        <f>T467*H467</f>
        <v/>
      </c>
      <c r="AE467" s="69">
        <f>U467*I467</f>
        <v/>
      </c>
      <c r="AF467" s="69">
        <f>N467</f>
        <v/>
      </c>
      <c r="AG467" s="69">
        <f>V467*G467</f>
        <v/>
      </c>
      <c r="AH467" s="69">
        <f>W467*H467</f>
        <v/>
      </c>
      <c r="AI467" s="69">
        <f>X467*I467</f>
        <v/>
      </c>
      <c r="AJ467" s="69">
        <f>O467</f>
        <v/>
      </c>
      <c r="AK467" s="70" t="n">
        <v>1.23519218</v>
      </c>
      <c r="AL467" s="70" t="n">
        <v>0</v>
      </c>
      <c r="AM467" s="70" t="n">
        <v>0</v>
      </c>
      <c r="AN467" s="70" t="n">
        <v>0.09501478820000001</v>
      </c>
      <c r="AO467" s="70" t="n">
        <v>0</v>
      </c>
      <c r="AP467" s="70" t="n">
        <v>0.950147867</v>
      </c>
      <c r="AQ467" s="70" t="n">
        <v>0</v>
      </c>
      <c r="AR467" s="70" t="n">
        <v>2.9929657</v>
      </c>
      <c r="AS467" s="70" t="n">
        <v>0</v>
      </c>
      <c r="AT467" s="70" t="n">
        <v>0</v>
      </c>
      <c r="AU467" s="70" t="n">
        <v>1.23519218</v>
      </c>
      <c r="AV467" s="70" t="n">
        <v>-0.09501478820000001</v>
      </c>
      <c r="AW467" s="71">
        <f>MAX(ABS(Y467-AK467),ABS(Z467-AL467),ABS(AA467-AM467),ABS(AB467-AN467),ABS(AC467-AO467),ABS(AD467-AP467),ABS(AE467-AQ467),ABS(AF467-AR467),ABS(AG467-AS467),ABS(AH467-AT467),ABS(AI467-AU467),ABS(AJ467-AV467))</f>
        <v/>
      </c>
    </row>
    <row r="468">
      <c r="A468" s="67" t="inlineStr">
        <is>
          <t>M463</t>
        </is>
      </c>
      <c r="B468" s="52" t="inlineStr">
        <is>
          <t>ENV-339</t>
        </is>
      </c>
      <c r="C468" s="52" t="inlineStr">
        <is>
          <t>Environment</t>
        </is>
      </c>
      <c r="D468" s="52" t="inlineStr">
        <is>
          <t>Tree</t>
        </is>
      </c>
      <c r="E468" s="53" t="inlineStr">
        <is>
          <t>Group</t>
        </is>
      </c>
      <c r="F468" s="52" t="inlineStr">
        <is>
          <t>ENV-277</t>
        </is>
      </c>
      <c r="G468" s="68" t="n">
        <v>1</v>
      </c>
      <c r="H468" s="68" t="n">
        <v>1</v>
      </c>
      <c r="I468" s="68" t="n">
        <v>1</v>
      </c>
      <c r="J468" s="68" t="n">
        <v>0</v>
      </c>
      <c r="K468" s="68" t="n">
        <v>597.576904</v>
      </c>
      <c r="L468" s="68" t="n">
        <v>0</v>
      </c>
      <c r="M468" s="68" t="n">
        <v>16.1507263</v>
      </c>
      <c r="N468" s="68" t="n">
        <v>0.346328437</v>
      </c>
      <c r="O468" s="68" t="n">
        <v>-5.09914398</v>
      </c>
      <c r="P468" s="69">
        <f>COS(RADIANS(K468))*COS(RADIANS(L468))+SIN(RADIANS(K468))*SIN(RADIANS(J468))*SIN(RADIANS(L468))</f>
        <v/>
      </c>
      <c r="Q468" s="69">
        <f>-COS(RADIANS(K468))*SIN(RADIANS(L468))+SIN(RADIANS(K468))*SIN(RADIANS(J468))*COS(RADIANS(L468))</f>
        <v/>
      </c>
      <c r="R468" s="69">
        <f>SIN(RADIANS(K468))*COS(RADIANS(J468))</f>
        <v/>
      </c>
      <c r="S468" s="69">
        <f>COS(RADIANS(J468))*SIN(RADIANS(L468))</f>
        <v/>
      </c>
      <c r="T468" s="69">
        <f>COS(RADIANS(J468))*COS(RADIANS(L468))</f>
        <v/>
      </c>
      <c r="U468" s="69">
        <f>-SIN(RADIANS(J468))</f>
        <v/>
      </c>
      <c r="V468" s="69">
        <f>-SIN(RADIANS(K468))*COS(RADIANS(L468))+COS(RADIANS(K468))*SIN(RADIANS(J468))*SIN(RADIANS(L468))</f>
        <v/>
      </c>
      <c r="W468" s="69">
        <f>SIN(RADIANS(K468))*SIN(RADIANS(L468))+COS(RADIANS(K468))*SIN(RADIANS(J468))*COS(RADIANS(L468))</f>
        <v/>
      </c>
      <c r="X468" s="69">
        <f>COS(RADIANS(K468))*COS(RADIANS(J468))</f>
        <v/>
      </c>
      <c r="Y468" s="69">
        <f>P468*G468</f>
        <v/>
      </c>
      <c r="Z468" s="69">
        <f>Q468*H468</f>
        <v/>
      </c>
      <c r="AA468" s="69">
        <f>R468*I468</f>
        <v/>
      </c>
      <c r="AB468" s="69">
        <f>M468</f>
        <v/>
      </c>
      <c r="AC468" s="69">
        <f>S468*G468</f>
        <v/>
      </c>
      <c r="AD468" s="69">
        <f>T468*H468</f>
        <v/>
      </c>
      <c r="AE468" s="69">
        <f>U468*I468</f>
        <v/>
      </c>
      <c r="AF468" s="69">
        <f>N468</f>
        <v/>
      </c>
      <c r="AG468" s="69">
        <f>V468*G468</f>
        <v/>
      </c>
      <c r="AH468" s="69">
        <f>W468*H468</f>
        <v/>
      </c>
      <c r="AI468" s="69">
        <f>X468*I468</f>
        <v/>
      </c>
      <c r="AJ468" s="69">
        <f>O468</f>
        <v/>
      </c>
      <c r="AK468" s="70" t="n">
        <v>-0.536166966</v>
      </c>
      <c r="AL468" s="70" t="n">
        <v>0</v>
      </c>
      <c r="AM468" s="70" t="n">
        <v>-0.844111919</v>
      </c>
      <c r="AN468" s="70" t="n">
        <v>16.1507263</v>
      </c>
      <c r="AO468" s="70" t="n">
        <v>0</v>
      </c>
      <c r="AP468" s="70" t="n">
        <v>1</v>
      </c>
      <c r="AQ468" s="70" t="n">
        <v>0</v>
      </c>
      <c r="AR468" s="70" t="n">
        <v>0.346328437</v>
      </c>
      <c r="AS468" s="70" t="n">
        <v>0.844111919</v>
      </c>
      <c r="AT468" s="70" t="n">
        <v>0</v>
      </c>
      <c r="AU468" s="70" t="n">
        <v>-0.536166966</v>
      </c>
      <c r="AV468" s="70" t="n">
        <v>-5.09914398</v>
      </c>
      <c r="AW468" s="71">
        <f>MAX(ABS(Y468-AK468),ABS(Z468-AL468),ABS(AA468-AM468),ABS(AB468-AN468),ABS(AC468-AO468),ABS(AD468-AP468),ABS(AE468-AQ468),ABS(AF468-AR468),ABS(AG468-AS468),ABS(AH468-AT468),ABS(AI468-AU468),ABS(AJ468-AV468))</f>
        <v/>
      </c>
    </row>
    <row r="469">
      <c r="A469" s="67" t="inlineStr">
        <is>
          <t>M464</t>
        </is>
      </c>
      <c r="B469" s="52" t="inlineStr">
        <is>
          <t>ENV-340</t>
        </is>
      </c>
      <c r="C469" s="52" t="inlineStr">
        <is>
          <t>Environment</t>
        </is>
      </c>
      <c r="D469" s="52" t="inlineStr">
        <is>
          <t>Trunk</t>
        </is>
      </c>
      <c r="E469" s="58" t="inlineStr">
        <is>
          <t>Cylinder</t>
        </is>
      </c>
      <c r="F469" s="52" t="inlineStr">
        <is>
          <t>ENV-339</t>
        </is>
      </c>
      <c r="G469" s="68" t="n">
        <v>0.210451037</v>
      </c>
      <c r="H469" s="68" t="n">
        <v>0.210451037</v>
      </c>
      <c r="I469" s="68" t="n">
        <v>1.81753159</v>
      </c>
      <c r="J469" s="68" t="n">
        <v>90</v>
      </c>
      <c r="K469" s="68" t="n">
        <v>0</v>
      </c>
      <c r="L469" s="68" t="n">
        <v>0</v>
      </c>
      <c r="M469" s="68" t="n">
        <v>0</v>
      </c>
      <c r="N469" s="68" t="n">
        <v>0.908765793</v>
      </c>
      <c r="O469" s="68" t="n">
        <v>0</v>
      </c>
      <c r="P469" s="69">
        <f>COS(RADIANS(K469))*COS(RADIANS(L469))+SIN(RADIANS(K469))*SIN(RADIANS(J469))*SIN(RADIANS(L469))</f>
        <v/>
      </c>
      <c r="Q469" s="69">
        <f>-COS(RADIANS(K469))*SIN(RADIANS(L469))+SIN(RADIANS(K469))*SIN(RADIANS(J469))*COS(RADIANS(L469))</f>
        <v/>
      </c>
      <c r="R469" s="69">
        <f>SIN(RADIANS(K469))*COS(RADIANS(J469))</f>
        <v/>
      </c>
      <c r="S469" s="69">
        <f>COS(RADIANS(J469))*SIN(RADIANS(L469))</f>
        <v/>
      </c>
      <c r="T469" s="69">
        <f>COS(RADIANS(J469))*COS(RADIANS(L469))</f>
        <v/>
      </c>
      <c r="U469" s="69">
        <f>-SIN(RADIANS(J469))</f>
        <v/>
      </c>
      <c r="V469" s="69">
        <f>-SIN(RADIANS(K469))*COS(RADIANS(L469))+COS(RADIANS(K469))*SIN(RADIANS(J469))*SIN(RADIANS(L469))</f>
        <v/>
      </c>
      <c r="W469" s="69">
        <f>SIN(RADIANS(K469))*SIN(RADIANS(L469))+COS(RADIANS(K469))*SIN(RADIANS(J469))*COS(RADIANS(L469))</f>
        <v/>
      </c>
      <c r="X469" s="69">
        <f>COS(RADIANS(K469))*COS(RADIANS(J469))</f>
        <v/>
      </c>
      <c r="Y469" s="69">
        <f>P469*G469</f>
        <v/>
      </c>
      <c r="Z469" s="69">
        <f>Q469*H469</f>
        <v/>
      </c>
      <c r="AA469" s="69">
        <f>R469*I469</f>
        <v/>
      </c>
      <c r="AB469" s="69">
        <f>M469</f>
        <v/>
      </c>
      <c r="AC469" s="69">
        <f>S469*G469</f>
        <v/>
      </c>
      <c r="AD469" s="69">
        <f>T469*H469</f>
        <v/>
      </c>
      <c r="AE469" s="69">
        <f>U469*I469</f>
        <v/>
      </c>
      <c r="AF469" s="69">
        <f>N469</f>
        <v/>
      </c>
      <c r="AG469" s="69">
        <f>V469*G469</f>
        <v/>
      </c>
      <c r="AH469" s="69">
        <f>W469*H469</f>
        <v/>
      </c>
      <c r="AI469" s="69">
        <f>X469*I469</f>
        <v/>
      </c>
      <c r="AJ469" s="69">
        <f>O469</f>
        <v/>
      </c>
      <c r="AK469" s="70" t="n">
        <v>0.210451037</v>
      </c>
      <c r="AL469" s="70" t="n">
        <v>0</v>
      </c>
      <c r="AM469" s="70" t="n">
        <v>0</v>
      </c>
      <c r="AN469" s="70" t="n">
        <v>0</v>
      </c>
      <c r="AO469" s="70" t="n">
        <v>0</v>
      </c>
      <c r="AP469" s="70" t="n">
        <v>-9.19910725e-09</v>
      </c>
      <c r="AQ469" s="70" t="n">
        <v>-1.81753159</v>
      </c>
      <c r="AR469" s="70" t="n">
        <v>0.908765793</v>
      </c>
      <c r="AS469" s="70" t="n">
        <v>0</v>
      </c>
      <c r="AT469" s="70" t="n">
        <v>0.210451037</v>
      </c>
      <c r="AU469" s="70" t="n">
        <v>-7.94468278e-08</v>
      </c>
      <c r="AV469" s="70" t="n">
        <v>0</v>
      </c>
      <c r="AW469" s="71">
        <f>MAX(ABS(Y469-AK469),ABS(Z469-AL469),ABS(AA469-AM469),ABS(AB469-AN469),ABS(AC469-AO469),ABS(AD469-AP469),ABS(AE469-AQ469),ABS(AF469-AR469),ABS(AG469-AS469),ABS(AH469-AT469),ABS(AI469-AU469),ABS(AJ469-AV469))</f>
        <v/>
      </c>
    </row>
    <row r="470">
      <c r="A470" s="67" t="inlineStr">
        <is>
          <t>M465</t>
        </is>
      </c>
      <c r="B470" s="52" t="inlineStr">
        <is>
          <t>ENV-341</t>
        </is>
      </c>
      <c r="C470" s="52" t="inlineStr">
        <is>
          <t>Environment</t>
        </is>
      </c>
      <c r="D470" s="52" t="inlineStr">
        <is>
          <t>Limb</t>
        </is>
      </c>
      <c r="E470" s="58" t="inlineStr">
        <is>
          <t>Cylinder</t>
        </is>
      </c>
      <c r="F470" s="52" t="inlineStr">
        <is>
          <t>ENV-339</t>
        </is>
      </c>
      <c r="G470" s="68" t="n">
        <v>0.0956595615</v>
      </c>
      <c r="H470" s="68" t="n">
        <v>0.0956595615</v>
      </c>
      <c r="I470" s="68" t="n">
        <v>1.07616854</v>
      </c>
      <c r="J470" s="68" t="n">
        <v>-48.1896057</v>
      </c>
      <c r="K470" s="68" t="n">
        <v>84.06147</v>
      </c>
      <c r="L470" s="68" t="n">
        <v>0</v>
      </c>
      <c r="M470" s="68" t="n">
        <v>0.356798261</v>
      </c>
      <c r="N470" s="68" t="n">
        <v>1.78812742</v>
      </c>
      <c r="O470" s="68" t="n">
        <v>0.0371140204</v>
      </c>
      <c r="P470" s="69">
        <f>COS(RADIANS(K470))*COS(RADIANS(L470))+SIN(RADIANS(K470))*SIN(RADIANS(J470))*SIN(RADIANS(L470))</f>
        <v/>
      </c>
      <c r="Q470" s="69">
        <f>-COS(RADIANS(K470))*SIN(RADIANS(L470))+SIN(RADIANS(K470))*SIN(RADIANS(J470))*COS(RADIANS(L470))</f>
        <v/>
      </c>
      <c r="R470" s="69">
        <f>SIN(RADIANS(K470))*COS(RADIANS(J470))</f>
        <v/>
      </c>
      <c r="S470" s="69">
        <f>COS(RADIANS(J470))*SIN(RADIANS(L470))</f>
        <v/>
      </c>
      <c r="T470" s="69">
        <f>COS(RADIANS(J470))*COS(RADIANS(L470))</f>
        <v/>
      </c>
      <c r="U470" s="69">
        <f>-SIN(RADIANS(J470))</f>
        <v/>
      </c>
      <c r="V470" s="69">
        <f>-SIN(RADIANS(K470))*COS(RADIANS(L470))+COS(RADIANS(K470))*SIN(RADIANS(J470))*SIN(RADIANS(L470))</f>
        <v/>
      </c>
      <c r="W470" s="69">
        <f>SIN(RADIANS(K470))*SIN(RADIANS(L470))+COS(RADIANS(K470))*SIN(RADIANS(J470))*COS(RADIANS(L470))</f>
        <v/>
      </c>
      <c r="X470" s="69">
        <f>COS(RADIANS(K470))*COS(RADIANS(J470))</f>
        <v/>
      </c>
      <c r="Y470" s="69">
        <f>P470*G470</f>
        <v/>
      </c>
      <c r="Z470" s="69">
        <f>Q470*H470</f>
        <v/>
      </c>
      <c r="AA470" s="69">
        <f>R470*I470</f>
        <v/>
      </c>
      <c r="AB470" s="69">
        <f>M470</f>
        <v/>
      </c>
      <c r="AC470" s="69">
        <f>S470*G470</f>
        <v/>
      </c>
      <c r="AD470" s="69">
        <f>T470*H470</f>
        <v/>
      </c>
      <c r="AE470" s="69">
        <f>U470*I470</f>
        <v/>
      </c>
      <c r="AF470" s="69">
        <f>N470</f>
        <v/>
      </c>
      <c r="AG470" s="69">
        <f>V470*G470</f>
        <v/>
      </c>
      <c r="AH470" s="69">
        <f>W470*H470</f>
        <v/>
      </c>
      <c r="AI470" s="69">
        <f>X470*I470</f>
        <v/>
      </c>
      <c r="AJ470" s="69">
        <f>O470</f>
        <v/>
      </c>
      <c r="AK470" s="70" t="n">
        <v>0.00989706814</v>
      </c>
      <c r="AL470" s="70" t="n">
        <v>-0.0709177032</v>
      </c>
      <c r="AM470" s="70" t="n">
        <v>0.7135966419999999</v>
      </c>
      <c r="AN470" s="70" t="n">
        <v>0.356798261</v>
      </c>
      <c r="AO470" s="70" t="n">
        <v>0</v>
      </c>
      <c r="AP470" s="70" t="n">
        <v>0.0637731403</v>
      </c>
      <c r="AQ470" s="70" t="n">
        <v>0.802127659</v>
      </c>
      <c r="AR470" s="70" t="n">
        <v>1.78812742</v>
      </c>
      <c r="AS470" s="70" t="n">
        <v>-0.09514620159999999</v>
      </c>
      <c r="AT470" s="70" t="n">
        <v>-0.00737682963</v>
      </c>
      <c r="AU470" s="70" t="n">
        <v>0.07422801850000001</v>
      </c>
      <c r="AV470" s="70" t="n">
        <v>0.0371140204</v>
      </c>
      <c r="AW470" s="71">
        <f>MAX(ABS(Y470-AK470),ABS(Z470-AL470),ABS(AA470-AM470),ABS(AB470-AN470),ABS(AC470-AO470),ABS(AD470-AP470),ABS(AE470-AQ470),ABS(AF470-AR470),ABS(AG470-AS470),ABS(AH470-AT470),ABS(AI470-AU470),ABS(AJ470-AV470))</f>
        <v/>
      </c>
    </row>
    <row r="471">
      <c r="A471" s="67" t="inlineStr">
        <is>
          <t>M466</t>
        </is>
      </c>
      <c r="B471" s="52" t="inlineStr">
        <is>
          <t>ENV-342</t>
        </is>
      </c>
      <c r="C471" s="52" t="inlineStr">
        <is>
          <t>Environment</t>
        </is>
      </c>
      <c r="D471" s="52" t="inlineStr">
        <is>
          <t>Limb</t>
        </is>
      </c>
      <c r="E471" s="58" t="inlineStr">
        <is>
          <t>Cylinder</t>
        </is>
      </c>
      <c r="F471" s="52" t="inlineStr">
        <is>
          <t>ENV-339</t>
        </is>
      </c>
      <c r="G471" s="68" t="n">
        <v>0.0956595615</v>
      </c>
      <c r="H471" s="68" t="n">
        <v>0.0956595615</v>
      </c>
      <c r="I471" s="68" t="n">
        <v>0.987965465</v>
      </c>
      <c r="J471" s="68" t="n">
        <v>-43.4324074</v>
      </c>
      <c r="K471" s="68" t="n">
        <v>-17.4428196</v>
      </c>
      <c r="L471" s="68" t="n">
        <v>0</v>
      </c>
      <c r="M471" s="68" t="n">
        <v>-0.107528694</v>
      </c>
      <c r="N471" s="68" t="n">
        <v>1.72667599</v>
      </c>
      <c r="O471" s="68" t="n">
        <v>0.342227995</v>
      </c>
      <c r="P471" s="69">
        <f>COS(RADIANS(K471))*COS(RADIANS(L471))+SIN(RADIANS(K471))*SIN(RADIANS(J471))*SIN(RADIANS(L471))</f>
        <v/>
      </c>
      <c r="Q471" s="69">
        <f>-COS(RADIANS(K471))*SIN(RADIANS(L471))+SIN(RADIANS(K471))*SIN(RADIANS(J471))*COS(RADIANS(L471))</f>
        <v/>
      </c>
      <c r="R471" s="69">
        <f>SIN(RADIANS(K471))*COS(RADIANS(J471))</f>
        <v/>
      </c>
      <c r="S471" s="69">
        <f>COS(RADIANS(J471))*SIN(RADIANS(L471))</f>
        <v/>
      </c>
      <c r="T471" s="69">
        <f>COS(RADIANS(J471))*COS(RADIANS(L471))</f>
        <v/>
      </c>
      <c r="U471" s="69">
        <f>-SIN(RADIANS(J471))</f>
        <v/>
      </c>
      <c r="V471" s="69">
        <f>-SIN(RADIANS(K471))*COS(RADIANS(L471))+COS(RADIANS(K471))*SIN(RADIANS(J471))*SIN(RADIANS(L471))</f>
        <v/>
      </c>
      <c r="W471" s="69">
        <f>SIN(RADIANS(K471))*SIN(RADIANS(L471))+COS(RADIANS(K471))*SIN(RADIANS(J471))*COS(RADIANS(L471))</f>
        <v/>
      </c>
      <c r="X471" s="69">
        <f>COS(RADIANS(K471))*COS(RADIANS(J471))</f>
        <v/>
      </c>
      <c r="Y471" s="69">
        <f>P471*G471</f>
        <v/>
      </c>
      <c r="Z471" s="69">
        <f>Q471*H471</f>
        <v/>
      </c>
      <c r="AA471" s="69">
        <f>R471*I471</f>
        <v/>
      </c>
      <c r="AB471" s="69">
        <f>M471</f>
        <v/>
      </c>
      <c r="AC471" s="69">
        <f>S471*G471</f>
        <v/>
      </c>
      <c r="AD471" s="69">
        <f>T471*H471</f>
        <v/>
      </c>
      <c r="AE471" s="69">
        <f>U471*I471</f>
        <v/>
      </c>
      <c r="AF471" s="69">
        <f>N471</f>
        <v/>
      </c>
      <c r="AG471" s="69">
        <f>V471*G471</f>
        <v/>
      </c>
      <c r="AH471" s="69">
        <f>W471*H471</f>
        <v/>
      </c>
      <c r="AI471" s="69">
        <f>X471*I471</f>
        <v/>
      </c>
      <c r="AJ471" s="69">
        <f>O471</f>
        <v/>
      </c>
      <c r="AK471" s="70" t="n">
        <v>0.0912608057</v>
      </c>
      <c r="AL471" s="70" t="n">
        <v>0.0197135508</v>
      </c>
      <c r="AM471" s="70" t="n">
        <v>-0.215057403</v>
      </c>
      <c r="AN471" s="70" t="n">
        <v>-0.107528694</v>
      </c>
      <c r="AO471" s="70" t="n">
        <v>0</v>
      </c>
      <c r="AP471" s="70" t="n">
        <v>0.0694666281</v>
      </c>
      <c r="AQ471" s="70" t="n">
        <v>0.67922467</v>
      </c>
      <c r="AR471" s="70" t="n">
        <v>1.72667599</v>
      </c>
      <c r="AS471" s="70" t="n">
        <v>0.028674325</v>
      </c>
      <c r="AT471" s="70" t="n">
        <v>-0.0627416596</v>
      </c>
      <c r="AU471" s="70" t="n">
        <v>0.684455931</v>
      </c>
      <c r="AV471" s="70" t="n">
        <v>0.342227995</v>
      </c>
      <c r="AW471" s="71">
        <f>MAX(ABS(Y471-AK471),ABS(Z471-AL471),ABS(AA471-AM471),ABS(AB471-AN471),ABS(AC471-AO471),ABS(AD471-AP471),ABS(AE471-AQ471),ABS(AF471-AR471),ABS(AG471-AS471),ABS(AH471-AT471),ABS(AI471-AU471),ABS(AJ471-AV471))</f>
        <v/>
      </c>
    </row>
    <row r="472">
      <c r="A472" s="67" t="inlineStr">
        <is>
          <t>M467</t>
        </is>
      </c>
      <c r="B472" s="52" t="inlineStr">
        <is>
          <t>ENV-343</t>
        </is>
      </c>
      <c r="C472" s="52" t="inlineStr">
        <is>
          <t>Environment</t>
        </is>
      </c>
      <c r="D472" s="52" t="inlineStr">
        <is>
          <t>Limb</t>
        </is>
      </c>
      <c r="E472" s="58" t="inlineStr">
        <is>
          <t>Cylinder</t>
        </is>
      </c>
      <c r="F472" s="52" t="inlineStr">
        <is>
          <t>ENV-339</t>
        </is>
      </c>
      <c r="G472" s="68" t="n">
        <v>0.0956595615</v>
      </c>
      <c r="H472" s="68" t="n">
        <v>0.0956595615</v>
      </c>
      <c r="I472" s="68" t="n">
        <v>1.09978092</v>
      </c>
      <c r="J472" s="68" t="n">
        <v>-49.2806664</v>
      </c>
      <c r="K472" s="68" t="n">
        <v>-137.437424</v>
      </c>
      <c r="L472" s="68" t="n">
        <v>0</v>
      </c>
      <c r="M472" s="68" t="n">
        <v>-0.242638662</v>
      </c>
      <c r="N472" s="68" t="n">
        <v>1.80383348</v>
      </c>
      <c r="O472" s="68" t="n">
        <v>-0.264213771</v>
      </c>
      <c r="P472" s="69">
        <f>COS(RADIANS(K472))*COS(RADIANS(L472))+SIN(RADIANS(K472))*SIN(RADIANS(J472))*SIN(RADIANS(L472))</f>
        <v/>
      </c>
      <c r="Q472" s="69">
        <f>-COS(RADIANS(K472))*SIN(RADIANS(L472))+SIN(RADIANS(K472))*SIN(RADIANS(J472))*COS(RADIANS(L472))</f>
        <v/>
      </c>
      <c r="R472" s="69">
        <f>SIN(RADIANS(K472))*COS(RADIANS(J472))</f>
        <v/>
      </c>
      <c r="S472" s="69">
        <f>COS(RADIANS(J472))*SIN(RADIANS(L472))</f>
        <v/>
      </c>
      <c r="T472" s="69">
        <f>COS(RADIANS(J472))*COS(RADIANS(L472))</f>
        <v/>
      </c>
      <c r="U472" s="69">
        <f>-SIN(RADIANS(J472))</f>
        <v/>
      </c>
      <c r="V472" s="69">
        <f>-SIN(RADIANS(K472))*COS(RADIANS(L472))+COS(RADIANS(K472))*SIN(RADIANS(J472))*SIN(RADIANS(L472))</f>
        <v/>
      </c>
      <c r="W472" s="69">
        <f>SIN(RADIANS(K472))*SIN(RADIANS(L472))+COS(RADIANS(K472))*SIN(RADIANS(J472))*COS(RADIANS(L472))</f>
        <v/>
      </c>
      <c r="X472" s="69">
        <f>COS(RADIANS(K472))*COS(RADIANS(J472))</f>
        <v/>
      </c>
      <c r="Y472" s="69">
        <f>P472*G472</f>
        <v/>
      </c>
      <c r="Z472" s="69">
        <f>Q472*H472</f>
        <v/>
      </c>
      <c r="AA472" s="69">
        <f>R472*I472</f>
        <v/>
      </c>
      <c r="AB472" s="69">
        <f>M472</f>
        <v/>
      </c>
      <c r="AC472" s="69">
        <f>S472*G472</f>
        <v/>
      </c>
      <c r="AD472" s="69">
        <f>T472*H472</f>
        <v/>
      </c>
      <c r="AE472" s="69">
        <f>U472*I472</f>
        <v/>
      </c>
      <c r="AF472" s="69">
        <f>N472</f>
        <v/>
      </c>
      <c r="AG472" s="69">
        <f>V472*G472</f>
        <v/>
      </c>
      <c r="AH472" s="69">
        <f>W472*H472</f>
        <v/>
      </c>
      <c r="AI472" s="69">
        <f>X472*I472</f>
        <v/>
      </c>
      <c r="AJ472" s="69">
        <f>O472</f>
        <v/>
      </c>
      <c r="AK472" s="70" t="n">
        <v>-0.0704569966</v>
      </c>
      <c r="AL472" s="70" t="n">
        <v>0.0490398258</v>
      </c>
      <c r="AM472" s="70" t="n">
        <v>-0.485277385</v>
      </c>
      <c r="AN472" s="70" t="n">
        <v>-0.242638662</v>
      </c>
      <c r="AO472" s="70" t="n">
        <v>0</v>
      </c>
      <c r="AP472" s="70" t="n">
        <v>0.0624039136</v>
      </c>
      <c r="AQ472" s="70" t="n">
        <v>0.833539605</v>
      </c>
      <c r="AR472" s="70" t="n">
        <v>1.80383348</v>
      </c>
      <c r="AS472" s="70" t="n">
        <v>0.0647036582</v>
      </c>
      <c r="AT472" s="70" t="n">
        <v>0.05340036</v>
      </c>
      <c r="AU472" s="70" t="n">
        <v>-0.528427482</v>
      </c>
      <c r="AV472" s="70" t="n">
        <v>-0.264213771</v>
      </c>
      <c r="AW472" s="71">
        <f>MAX(ABS(Y472-AK472),ABS(Z472-AL472),ABS(AA472-AM472),ABS(AB472-AN472),ABS(AC472-AO472),ABS(AD472-AP472),ABS(AE472-AQ472),ABS(AF472-AR472),ABS(AG472-AS472),ABS(AH472-AT472),ABS(AI472-AU472),ABS(AJ472-AV472))</f>
        <v/>
      </c>
    </row>
    <row r="473">
      <c r="A473" s="67" t="inlineStr">
        <is>
          <t>M468</t>
        </is>
      </c>
      <c r="B473" s="52" t="inlineStr">
        <is>
          <t>ENV-344</t>
        </is>
      </c>
      <c r="C473" s="52" t="inlineStr">
        <is>
          <t>Environment</t>
        </is>
      </c>
      <c r="D473" s="52" t="inlineStr">
        <is>
          <t>Canopy clump</t>
        </is>
      </c>
      <c r="E473" s="59" t="inlineStr">
        <is>
          <t>Sphere</t>
        </is>
      </c>
      <c r="F473" s="52" t="inlineStr">
        <is>
          <t>ENV-339</t>
        </is>
      </c>
      <c r="G473" s="68" t="n">
        <v>1.03723598</v>
      </c>
      <c r="H473" s="68" t="n">
        <v>0.881650627</v>
      </c>
      <c r="I473" s="68" t="n">
        <v>1.03723598</v>
      </c>
      <c r="J473" s="68" t="n">
        <v>0</v>
      </c>
      <c r="K473" s="68" t="n">
        <v>17.7318687</v>
      </c>
      <c r="L473" s="68" t="n">
        <v>0</v>
      </c>
      <c r="M473" s="68" t="n">
        <v>0.311931342</v>
      </c>
      <c r="N473" s="68" t="n">
        <v>3.11786366</v>
      </c>
      <c r="O473" s="68" t="n">
        <v>0.0956158191</v>
      </c>
      <c r="P473" s="69">
        <f>COS(RADIANS(K473))*COS(RADIANS(L473))+SIN(RADIANS(K473))*SIN(RADIANS(J473))*SIN(RADIANS(L473))</f>
        <v/>
      </c>
      <c r="Q473" s="69">
        <f>-COS(RADIANS(K473))*SIN(RADIANS(L473))+SIN(RADIANS(K473))*SIN(RADIANS(J473))*COS(RADIANS(L473))</f>
        <v/>
      </c>
      <c r="R473" s="69">
        <f>SIN(RADIANS(K473))*COS(RADIANS(J473))</f>
        <v/>
      </c>
      <c r="S473" s="69">
        <f>COS(RADIANS(J473))*SIN(RADIANS(L473))</f>
        <v/>
      </c>
      <c r="T473" s="69">
        <f>COS(RADIANS(J473))*COS(RADIANS(L473))</f>
        <v/>
      </c>
      <c r="U473" s="69">
        <f>-SIN(RADIANS(J473))</f>
        <v/>
      </c>
      <c r="V473" s="69">
        <f>-SIN(RADIANS(K473))*COS(RADIANS(L473))+COS(RADIANS(K473))*SIN(RADIANS(J473))*SIN(RADIANS(L473))</f>
        <v/>
      </c>
      <c r="W473" s="69">
        <f>SIN(RADIANS(K473))*SIN(RADIANS(L473))+COS(RADIANS(K473))*SIN(RADIANS(J473))*COS(RADIANS(L473))</f>
        <v/>
      </c>
      <c r="X473" s="69">
        <f>COS(RADIANS(K473))*COS(RADIANS(J473))</f>
        <v/>
      </c>
      <c r="Y473" s="69">
        <f>P473*G473</f>
        <v/>
      </c>
      <c r="Z473" s="69">
        <f>Q473*H473</f>
        <v/>
      </c>
      <c r="AA473" s="69">
        <f>R473*I473</f>
        <v/>
      </c>
      <c r="AB473" s="69">
        <f>M473</f>
        <v/>
      </c>
      <c r="AC473" s="69">
        <f>S473*G473</f>
        <v/>
      </c>
      <c r="AD473" s="69">
        <f>T473*H473</f>
        <v/>
      </c>
      <c r="AE473" s="69">
        <f>U473*I473</f>
        <v/>
      </c>
      <c r="AF473" s="69">
        <f>N473</f>
        <v/>
      </c>
      <c r="AG473" s="69">
        <f>V473*G473</f>
        <v/>
      </c>
      <c r="AH473" s="69">
        <f>W473*H473</f>
        <v/>
      </c>
      <c r="AI473" s="69">
        <f>X473*I473</f>
        <v/>
      </c>
      <c r="AJ473" s="69">
        <f>O473</f>
        <v/>
      </c>
      <c r="AK473" s="70" t="n">
        <v>0.987959206</v>
      </c>
      <c r="AL473" s="70" t="n">
        <v>0</v>
      </c>
      <c r="AM473" s="70" t="n">
        <v>0.315903604</v>
      </c>
      <c r="AN473" s="70" t="n">
        <v>0.311931342</v>
      </c>
      <c r="AO473" s="70" t="n">
        <v>0</v>
      </c>
      <c r="AP473" s="70" t="n">
        <v>0.881650627</v>
      </c>
      <c r="AQ473" s="70" t="n">
        <v>0</v>
      </c>
      <c r="AR473" s="70" t="n">
        <v>3.11786366</v>
      </c>
      <c r="AS473" s="70" t="n">
        <v>-0.315903604</v>
      </c>
      <c r="AT473" s="70" t="n">
        <v>0</v>
      </c>
      <c r="AU473" s="70" t="n">
        <v>0.987959206</v>
      </c>
      <c r="AV473" s="70" t="n">
        <v>0.0956158191</v>
      </c>
      <c r="AW473" s="71">
        <f>MAX(ABS(Y473-AK473),ABS(Z473-AL473),ABS(AA473-AM473),ABS(AB473-AN473),ABS(AC473-AO473),ABS(AD473-AP473),ABS(AE473-AQ473),ABS(AF473-AR473),ABS(AG473-AS473),ABS(AH473-AT473),ABS(AI473-AU473),ABS(AJ473-AV473))</f>
        <v/>
      </c>
    </row>
    <row r="474">
      <c r="A474" s="67" t="inlineStr">
        <is>
          <t>M469</t>
        </is>
      </c>
      <c r="B474" s="52" t="inlineStr">
        <is>
          <t>ENV-345</t>
        </is>
      </c>
      <c r="C474" s="52" t="inlineStr">
        <is>
          <t>Environment</t>
        </is>
      </c>
      <c r="D474" s="52" t="inlineStr">
        <is>
          <t>Canopy clump</t>
        </is>
      </c>
      <c r="E474" s="59" t="inlineStr">
        <is>
          <t>Sphere</t>
        </is>
      </c>
      <c r="F474" s="52" t="inlineStr">
        <is>
          <t>ENV-339</t>
        </is>
      </c>
      <c r="G474" s="68" t="n">
        <v>0.953513145</v>
      </c>
      <c r="H474" s="68" t="n">
        <v>0.810486197</v>
      </c>
      <c r="I474" s="68" t="n">
        <v>0.953513145</v>
      </c>
      <c r="J474" s="68" t="n">
        <v>0</v>
      </c>
      <c r="K474" s="68" t="n">
        <v>221.579407</v>
      </c>
      <c r="L474" s="68" t="n">
        <v>0</v>
      </c>
      <c r="M474" s="68" t="n">
        <v>-0.458455414</v>
      </c>
      <c r="N474" s="68" t="n">
        <v>3.02092886</v>
      </c>
      <c r="O474" s="68" t="n">
        <v>0.295172065</v>
      </c>
      <c r="P474" s="69">
        <f>COS(RADIANS(K474))*COS(RADIANS(L474))+SIN(RADIANS(K474))*SIN(RADIANS(J474))*SIN(RADIANS(L474))</f>
        <v/>
      </c>
      <c r="Q474" s="69">
        <f>-COS(RADIANS(K474))*SIN(RADIANS(L474))+SIN(RADIANS(K474))*SIN(RADIANS(J474))*COS(RADIANS(L474))</f>
        <v/>
      </c>
      <c r="R474" s="69">
        <f>SIN(RADIANS(K474))*COS(RADIANS(J474))</f>
        <v/>
      </c>
      <c r="S474" s="69">
        <f>COS(RADIANS(J474))*SIN(RADIANS(L474))</f>
        <v/>
      </c>
      <c r="T474" s="69">
        <f>COS(RADIANS(J474))*COS(RADIANS(L474))</f>
        <v/>
      </c>
      <c r="U474" s="69">
        <f>-SIN(RADIANS(J474))</f>
        <v/>
      </c>
      <c r="V474" s="69">
        <f>-SIN(RADIANS(K474))*COS(RADIANS(L474))+COS(RADIANS(K474))*SIN(RADIANS(J474))*SIN(RADIANS(L474))</f>
        <v/>
      </c>
      <c r="W474" s="69">
        <f>SIN(RADIANS(K474))*SIN(RADIANS(L474))+COS(RADIANS(K474))*SIN(RADIANS(J474))*COS(RADIANS(L474))</f>
        <v/>
      </c>
      <c r="X474" s="69">
        <f>COS(RADIANS(K474))*COS(RADIANS(J474))</f>
        <v/>
      </c>
      <c r="Y474" s="69">
        <f>P474*G474</f>
        <v/>
      </c>
      <c r="Z474" s="69">
        <f>Q474*H474</f>
        <v/>
      </c>
      <c r="AA474" s="69">
        <f>R474*I474</f>
        <v/>
      </c>
      <c r="AB474" s="69">
        <f>M474</f>
        <v/>
      </c>
      <c r="AC474" s="69">
        <f>S474*G474</f>
        <v/>
      </c>
      <c r="AD474" s="69">
        <f>T474*H474</f>
        <v/>
      </c>
      <c r="AE474" s="69">
        <f>U474*I474</f>
        <v/>
      </c>
      <c r="AF474" s="69">
        <f>N474</f>
        <v/>
      </c>
      <c r="AG474" s="69">
        <f>V474*G474</f>
        <v/>
      </c>
      <c r="AH474" s="69">
        <f>W474*H474</f>
        <v/>
      </c>
      <c r="AI474" s="69">
        <f>X474*I474</f>
        <v/>
      </c>
      <c r="AJ474" s="69">
        <f>O474</f>
        <v/>
      </c>
      <c r="AK474" s="70" t="n">
        <v>-0.713262737</v>
      </c>
      <c r="AL474" s="70" t="n">
        <v>0</v>
      </c>
      <c r="AM474" s="70" t="n">
        <v>-0.632806063</v>
      </c>
      <c r="AN474" s="70" t="n">
        <v>-0.458455414</v>
      </c>
      <c r="AO474" s="70" t="n">
        <v>0</v>
      </c>
      <c r="AP474" s="70" t="n">
        <v>0.810486197</v>
      </c>
      <c r="AQ474" s="70" t="n">
        <v>0</v>
      </c>
      <c r="AR474" s="70" t="n">
        <v>3.02092886</v>
      </c>
      <c r="AS474" s="70" t="n">
        <v>0.632806063</v>
      </c>
      <c r="AT474" s="70" t="n">
        <v>0</v>
      </c>
      <c r="AU474" s="70" t="n">
        <v>-0.713262737</v>
      </c>
      <c r="AV474" s="70" t="n">
        <v>0.295172065</v>
      </c>
      <c r="AW474" s="71">
        <f>MAX(ABS(Y474-AK474),ABS(Z474-AL474),ABS(AA474-AM474),ABS(AB474-AN474),ABS(AC474-AO474),ABS(AD474-AP474),ABS(AE474-AQ474),ABS(AF474-AR474),ABS(AG474-AS474),ABS(AH474-AT474),ABS(AI474-AU474),ABS(AJ474-AV474))</f>
        <v/>
      </c>
    </row>
    <row r="475">
      <c r="A475" s="67" t="inlineStr">
        <is>
          <t>M470</t>
        </is>
      </c>
      <c r="B475" s="52" t="inlineStr">
        <is>
          <t>ENV-346</t>
        </is>
      </c>
      <c r="C475" s="52" t="inlineStr">
        <is>
          <t>Environment</t>
        </is>
      </c>
      <c r="D475" s="52" t="inlineStr">
        <is>
          <t>Canopy clump</t>
        </is>
      </c>
      <c r="E475" s="59" t="inlineStr">
        <is>
          <t>Sphere</t>
        </is>
      </c>
      <c r="F475" s="52" t="inlineStr">
        <is>
          <t>ENV-339</t>
        </is>
      </c>
      <c r="G475" s="68" t="n">
        <v>1.41715276</v>
      </c>
      <c r="H475" s="68" t="n">
        <v>1.20457983</v>
      </c>
      <c r="I475" s="68" t="n">
        <v>1.41715276</v>
      </c>
      <c r="J475" s="68" t="n">
        <v>0</v>
      </c>
      <c r="K475" s="68" t="n">
        <v>289.545074</v>
      </c>
      <c r="L475" s="68" t="n">
        <v>0</v>
      </c>
      <c r="M475" s="68" t="n">
        <v>0.139551163</v>
      </c>
      <c r="N475" s="68" t="n">
        <v>2.92399359</v>
      </c>
      <c r="O475" s="68" t="n">
        <v>-0.662822723</v>
      </c>
      <c r="P475" s="69">
        <f>COS(RADIANS(K475))*COS(RADIANS(L475))+SIN(RADIANS(K475))*SIN(RADIANS(J475))*SIN(RADIANS(L475))</f>
        <v/>
      </c>
      <c r="Q475" s="69">
        <f>-COS(RADIANS(K475))*SIN(RADIANS(L475))+SIN(RADIANS(K475))*SIN(RADIANS(J475))*COS(RADIANS(L475))</f>
        <v/>
      </c>
      <c r="R475" s="69">
        <f>SIN(RADIANS(K475))*COS(RADIANS(J475))</f>
        <v/>
      </c>
      <c r="S475" s="69">
        <f>COS(RADIANS(J475))*SIN(RADIANS(L475))</f>
        <v/>
      </c>
      <c r="T475" s="69">
        <f>COS(RADIANS(J475))*COS(RADIANS(L475))</f>
        <v/>
      </c>
      <c r="U475" s="69">
        <f>-SIN(RADIANS(J475))</f>
        <v/>
      </c>
      <c r="V475" s="69">
        <f>-SIN(RADIANS(K475))*COS(RADIANS(L475))+COS(RADIANS(K475))*SIN(RADIANS(J475))*SIN(RADIANS(L475))</f>
        <v/>
      </c>
      <c r="W475" s="69">
        <f>SIN(RADIANS(K475))*SIN(RADIANS(L475))+COS(RADIANS(K475))*SIN(RADIANS(J475))*COS(RADIANS(L475))</f>
        <v/>
      </c>
      <c r="X475" s="69">
        <f>COS(RADIANS(K475))*COS(RADIANS(J475))</f>
        <v/>
      </c>
      <c r="Y475" s="69">
        <f>P475*G475</f>
        <v/>
      </c>
      <c r="Z475" s="69">
        <f>Q475*H475</f>
        <v/>
      </c>
      <c r="AA475" s="69">
        <f>R475*I475</f>
        <v/>
      </c>
      <c r="AB475" s="69">
        <f>M475</f>
        <v/>
      </c>
      <c r="AC475" s="69">
        <f>S475*G475</f>
        <v/>
      </c>
      <c r="AD475" s="69">
        <f>T475*H475</f>
        <v/>
      </c>
      <c r="AE475" s="69">
        <f>U475*I475</f>
        <v/>
      </c>
      <c r="AF475" s="69">
        <f>N475</f>
        <v/>
      </c>
      <c r="AG475" s="69">
        <f>V475*G475</f>
        <v/>
      </c>
      <c r="AH475" s="69">
        <f>W475*H475</f>
        <v/>
      </c>
      <c r="AI475" s="69">
        <f>X475*I475</f>
        <v/>
      </c>
      <c r="AJ475" s="69">
        <f>O475</f>
        <v/>
      </c>
      <c r="AK475" s="70" t="n">
        <v>0.474106222</v>
      </c>
      <c r="AL475" s="70" t="n">
        <v>0</v>
      </c>
      <c r="AM475" s="70" t="n">
        <v>-1.3354944</v>
      </c>
      <c r="AN475" s="70" t="n">
        <v>0.139551163</v>
      </c>
      <c r="AO475" s="70" t="n">
        <v>0</v>
      </c>
      <c r="AP475" s="70" t="n">
        <v>1.20457983</v>
      </c>
      <c r="AQ475" s="70" t="n">
        <v>0</v>
      </c>
      <c r="AR475" s="70" t="n">
        <v>2.92399359</v>
      </c>
      <c r="AS475" s="70" t="n">
        <v>1.3354944</v>
      </c>
      <c r="AT475" s="70" t="n">
        <v>0</v>
      </c>
      <c r="AU475" s="70" t="n">
        <v>0.474106222</v>
      </c>
      <c r="AV475" s="70" t="n">
        <v>-0.662822723</v>
      </c>
      <c r="AW475" s="71">
        <f>MAX(ABS(Y475-AK475),ABS(Z475-AL475),ABS(AA475-AM475),ABS(AB475-AN475),ABS(AC475-AO475),ABS(AD475-AP475),ABS(AE475-AQ475),ABS(AF475-AR475),ABS(AG475-AS475),ABS(AH475-AT475),ABS(AI475-AU475),ABS(AJ475-AV475))</f>
        <v/>
      </c>
    </row>
    <row r="476">
      <c r="A476" s="67" t="inlineStr">
        <is>
          <t>M471</t>
        </is>
      </c>
      <c r="B476" s="52" t="inlineStr">
        <is>
          <t>ENV-347</t>
        </is>
      </c>
      <c r="C476" s="52" t="inlineStr">
        <is>
          <t>Environment</t>
        </is>
      </c>
      <c r="D476" s="52" t="inlineStr">
        <is>
          <t>Canopy clump</t>
        </is>
      </c>
      <c r="E476" s="59" t="inlineStr">
        <is>
          <t>Sphere</t>
        </is>
      </c>
      <c r="F476" s="52" t="inlineStr">
        <is>
          <t>ENV-339</t>
        </is>
      </c>
      <c r="G476" s="68" t="n">
        <v>1.05998588</v>
      </c>
      <c r="H476" s="68" t="n">
        <v>0.900988042</v>
      </c>
      <c r="I476" s="68" t="n">
        <v>1.05998588</v>
      </c>
      <c r="J476" s="68" t="n">
        <v>0</v>
      </c>
      <c r="K476" s="68" t="n">
        <v>242.395645</v>
      </c>
      <c r="L476" s="68" t="n">
        <v>0</v>
      </c>
      <c r="M476" s="68" t="n">
        <v>0.581922174</v>
      </c>
      <c r="N476" s="68" t="n">
        <v>2.82705879</v>
      </c>
      <c r="O476" s="68" t="n">
        <v>0.5023067</v>
      </c>
      <c r="P476" s="69">
        <f>COS(RADIANS(K476))*COS(RADIANS(L476))+SIN(RADIANS(K476))*SIN(RADIANS(J476))*SIN(RADIANS(L476))</f>
        <v/>
      </c>
      <c r="Q476" s="69">
        <f>-COS(RADIANS(K476))*SIN(RADIANS(L476))+SIN(RADIANS(K476))*SIN(RADIANS(J476))*COS(RADIANS(L476))</f>
        <v/>
      </c>
      <c r="R476" s="69">
        <f>SIN(RADIANS(K476))*COS(RADIANS(J476))</f>
        <v/>
      </c>
      <c r="S476" s="69">
        <f>COS(RADIANS(J476))*SIN(RADIANS(L476))</f>
        <v/>
      </c>
      <c r="T476" s="69">
        <f>COS(RADIANS(J476))*COS(RADIANS(L476))</f>
        <v/>
      </c>
      <c r="U476" s="69">
        <f>-SIN(RADIANS(J476))</f>
        <v/>
      </c>
      <c r="V476" s="69">
        <f>-SIN(RADIANS(K476))*COS(RADIANS(L476))+COS(RADIANS(K476))*SIN(RADIANS(J476))*SIN(RADIANS(L476))</f>
        <v/>
      </c>
      <c r="W476" s="69">
        <f>SIN(RADIANS(K476))*SIN(RADIANS(L476))+COS(RADIANS(K476))*SIN(RADIANS(J476))*COS(RADIANS(L476))</f>
        <v/>
      </c>
      <c r="X476" s="69">
        <f>COS(RADIANS(K476))*COS(RADIANS(J476))</f>
        <v/>
      </c>
      <c r="Y476" s="69">
        <f>P476*G476</f>
        <v/>
      </c>
      <c r="Z476" s="69">
        <f>Q476*H476</f>
        <v/>
      </c>
      <c r="AA476" s="69">
        <f>R476*I476</f>
        <v/>
      </c>
      <c r="AB476" s="69">
        <f>M476</f>
        <v/>
      </c>
      <c r="AC476" s="69">
        <f>S476*G476</f>
        <v/>
      </c>
      <c r="AD476" s="69">
        <f>T476*H476</f>
        <v/>
      </c>
      <c r="AE476" s="69">
        <f>U476*I476</f>
        <v/>
      </c>
      <c r="AF476" s="69">
        <f>N476</f>
        <v/>
      </c>
      <c r="AG476" s="69">
        <f>V476*G476</f>
        <v/>
      </c>
      <c r="AH476" s="69">
        <f>W476*H476</f>
        <v/>
      </c>
      <c r="AI476" s="69">
        <f>X476*I476</f>
        <v/>
      </c>
      <c r="AJ476" s="69">
        <f>O476</f>
        <v/>
      </c>
      <c r="AK476" s="70" t="n">
        <v>-0.491158515</v>
      </c>
      <c r="AL476" s="70" t="n">
        <v>0</v>
      </c>
      <c r="AM476" s="70" t="n">
        <v>-0.939325988</v>
      </c>
      <c r="AN476" s="70" t="n">
        <v>0.581922174</v>
      </c>
      <c r="AO476" s="70" t="n">
        <v>0</v>
      </c>
      <c r="AP476" s="70" t="n">
        <v>0.900988042</v>
      </c>
      <c r="AQ476" s="70" t="n">
        <v>0</v>
      </c>
      <c r="AR476" s="70" t="n">
        <v>2.82705879</v>
      </c>
      <c r="AS476" s="70" t="n">
        <v>0.939325988</v>
      </c>
      <c r="AT476" s="70" t="n">
        <v>0</v>
      </c>
      <c r="AU476" s="70" t="n">
        <v>-0.491158515</v>
      </c>
      <c r="AV476" s="70" t="n">
        <v>0.5023067</v>
      </c>
      <c r="AW476" s="71">
        <f>MAX(ABS(Y476-AK476),ABS(Z476-AL476),ABS(AA476-AM476),ABS(AB476-AN476),ABS(AC476-AO476),ABS(AD476-AP476),ABS(AE476-AQ476),ABS(AF476-AR476),ABS(AG476-AS476),ABS(AH476-AT476),ABS(AI476-AU476),ABS(AJ476-AV476))</f>
        <v/>
      </c>
    </row>
    <row r="477">
      <c r="A477" s="67" t="inlineStr">
        <is>
          <t>M472</t>
        </is>
      </c>
      <c r="B477" s="52" t="inlineStr">
        <is>
          <t>ENV-348</t>
        </is>
      </c>
      <c r="C477" s="52" t="inlineStr">
        <is>
          <t>Environment</t>
        </is>
      </c>
      <c r="D477" s="52" t="inlineStr">
        <is>
          <t>Canopy clump</t>
        </is>
      </c>
      <c r="E477" s="59" t="inlineStr">
        <is>
          <t>Sphere</t>
        </is>
      </c>
      <c r="F477" s="52" t="inlineStr">
        <is>
          <t>ENV-339</t>
        </is>
      </c>
      <c r="G477" s="68" t="n">
        <v>1.10549462</v>
      </c>
      <c r="H477" s="68" t="n">
        <v>0.939670444</v>
      </c>
      <c r="I477" s="68" t="n">
        <v>1.10549462</v>
      </c>
      <c r="J477" s="68" t="n">
        <v>0</v>
      </c>
      <c r="K477" s="68" t="n">
        <v>355.065033</v>
      </c>
      <c r="L477" s="68" t="n">
        <v>0</v>
      </c>
      <c r="M477" s="68" t="n">
        <v>-0.831962228</v>
      </c>
      <c r="N477" s="68" t="n">
        <v>2.73012376</v>
      </c>
      <c r="O477" s="68" t="n">
        <v>-0.0394618064</v>
      </c>
      <c r="P477" s="69">
        <f>COS(RADIANS(K477))*COS(RADIANS(L477))+SIN(RADIANS(K477))*SIN(RADIANS(J477))*SIN(RADIANS(L477))</f>
        <v/>
      </c>
      <c r="Q477" s="69">
        <f>-COS(RADIANS(K477))*SIN(RADIANS(L477))+SIN(RADIANS(K477))*SIN(RADIANS(J477))*COS(RADIANS(L477))</f>
        <v/>
      </c>
      <c r="R477" s="69">
        <f>SIN(RADIANS(K477))*COS(RADIANS(J477))</f>
        <v/>
      </c>
      <c r="S477" s="69">
        <f>COS(RADIANS(J477))*SIN(RADIANS(L477))</f>
        <v/>
      </c>
      <c r="T477" s="69">
        <f>COS(RADIANS(J477))*COS(RADIANS(L477))</f>
        <v/>
      </c>
      <c r="U477" s="69">
        <f>-SIN(RADIANS(J477))</f>
        <v/>
      </c>
      <c r="V477" s="69">
        <f>-SIN(RADIANS(K477))*COS(RADIANS(L477))+COS(RADIANS(K477))*SIN(RADIANS(J477))*SIN(RADIANS(L477))</f>
        <v/>
      </c>
      <c r="W477" s="69">
        <f>SIN(RADIANS(K477))*SIN(RADIANS(L477))+COS(RADIANS(K477))*SIN(RADIANS(J477))*COS(RADIANS(L477))</f>
        <v/>
      </c>
      <c r="X477" s="69">
        <f>COS(RADIANS(K477))*COS(RADIANS(J477))</f>
        <v/>
      </c>
      <c r="Y477" s="69">
        <f>P477*G477</f>
        <v/>
      </c>
      <c r="Z477" s="69">
        <f>Q477*H477</f>
        <v/>
      </c>
      <c r="AA477" s="69">
        <f>R477*I477</f>
        <v/>
      </c>
      <c r="AB477" s="69">
        <f>M477</f>
        <v/>
      </c>
      <c r="AC477" s="69">
        <f>S477*G477</f>
        <v/>
      </c>
      <c r="AD477" s="69">
        <f>T477*H477</f>
        <v/>
      </c>
      <c r="AE477" s="69">
        <f>U477*I477</f>
        <v/>
      </c>
      <c r="AF477" s="69">
        <f>N477</f>
        <v/>
      </c>
      <c r="AG477" s="69">
        <f>V477*G477</f>
        <v/>
      </c>
      <c r="AH477" s="69">
        <f>W477*H477</f>
        <v/>
      </c>
      <c r="AI477" s="69">
        <f>X477*I477</f>
        <v/>
      </c>
      <c r="AJ477" s="69">
        <f>O477</f>
        <v/>
      </c>
      <c r="AK477" s="70" t="n">
        <v>1.10139656</v>
      </c>
      <c r="AL477" s="70" t="n">
        <v>0</v>
      </c>
      <c r="AM477" s="70" t="n">
        <v>-0.0951001048</v>
      </c>
      <c r="AN477" s="70" t="n">
        <v>-0.831962228</v>
      </c>
      <c r="AO477" s="70" t="n">
        <v>0</v>
      </c>
      <c r="AP477" s="70" t="n">
        <v>0.939670444</v>
      </c>
      <c r="AQ477" s="70" t="n">
        <v>0</v>
      </c>
      <c r="AR477" s="70" t="n">
        <v>2.73012376</v>
      </c>
      <c r="AS477" s="70" t="n">
        <v>0.0951001048</v>
      </c>
      <c r="AT477" s="70" t="n">
        <v>0</v>
      </c>
      <c r="AU477" s="70" t="n">
        <v>1.10139656</v>
      </c>
      <c r="AV477" s="70" t="n">
        <v>-0.0394618064</v>
      </c>
      <c r="AW477" s="71">
        <f>MAX(ABS(Y477-AK477),ABS(Z477-AL477),ABS(AA477-AM477),ABS(AB477-AN477),ABS(AC477-AO477),ABS(AD477-AP477),ABS(AE477-AQ477),ABS(AF477-AR477),ABS(AG477-AS477),ABS(AH477-AT477),ABS(AI477-AU477),ABS(AJ477-AV477))</f>
        <v/>
      </c>
    </row>
    <row r="478">
      <c r="A478" s="67" t="inlineStr">
        <is>
          <t>M473</t>
        </is>
      </c>
      <c r="B478" s="52" t="inlineStr">
        <is>
          <t>ENV-349</t>
        </is>
      </c>
      <c r="C478" s="52" t="inlineStr">
        <is>
          <t>Environment</t>
        </is>
      </c>
      <c r="D478" s="52" t="inlineStr">
        <is>
          <t>Canopy clump</t>
        </is>
      </c>
      <c r="E478" s="59" t="inlineStr">
        <is>
          <t>Sphere</t>
        </is>
      </c>
      <c r="F478" s="52" t="inlineStr">
        <is>
          <t>ENV-339</t>
        </is>
      </c>
      <c r="G478" s="68" t="n">
        <v>0.8669855</v>
      </c>
      <c r="H478" s="68" t="n">
        <v>0.736937702</v>
      </c>
      <c r="I478" s="68" t="n">
        <v>0.8669855</v>
      </c>
      <c r="J478" s="68" t="n">
        <v>0</v>
      </c>
      <c r="K478" s="68" t="n">
        <v>94.884407</v>
      </c>
      <c r="L478" s="68" t="n">
        <v>0</v>
      </c>
      <c r="M478" s="68" t="n">
        <v>0.760203183</v>
      </c>
      <c r="N478" s="68" t="n">
        <v>2.63318872</v>
      </c>
      <c r="O478" s="68" t="n">
        <v>-0.434992969</v>
      </c>
      <c r="P478" s="69">
        <f>COS(RADIANS(K478))*COS(RADIANS(L478))+SIN(RADIANS(K478))*SIN(RADIANS(J478))*SIN(RADIANS(L478))</f>
        <v/>
      </c>
      <c r="Q478" s="69">
        <f>-COS(RADIANS(K478))*SIN(RADIANS(L478))+SIN(RADIANS(K478))*SIN(RADIANS(J478))*COS(RADIANS(L478))</f>
        <v/>
      </c>
      <c r="R478" s="69">
        <f>SIN(RADIANS(K478))*COS(RADIANS(J478))</f>
        <v/>
      </c>
      <c r="S478" s="69">
        <f>COS(RADIANS(J478))*SIN(RADIANS(L478))</f>
        <v/>
      </c>
      <c r="T478" s="69">
        <f>COS(RADIANS(J478))*COS(RADIANS(L478))</f>
        <v/>
      </c>
      <c r="U478" s="69">
        <f>-SIN(RADIANS(J478))</f>
        <v/>
      </c>
      <c r="V478" s="69">
        <f>-SIN(RADIANS(K478))*COS(RADIANS(L478))+COS(RADIANS(K478))*SIN(RADIANS(J478))*SIN(RADIANS(L478))</f>
        <v/>
      </c>
      <c r="W478" s="69">
        <f>SIN(RADIANS(K478))*SIN(RADIANS(L478))+COS(RADIANS(K478))*SIN(RADIANS(J478))*COS(RADIANS(L478))</f>
        <v/>
      </c>
      <c r="X478" s="69">
        <f>COS(RADIANS(K478))*COS(RADIANS(J478))</f>
        <v/>
      </c>
      <c r="Y478" s="69">
        <f>P478*G478</f>
        <v/>
      </c>
      <c r="Z478" s="69">
        <f>Q478*H478</f>
        <v/>
      </c>
      <c r="AA478" s="69">
        <f>R478*I478</f>
        <v/>
      </c>
      <c r="AB478" s="69">
        <f>M478</f>
        <v/>
      </c>
      <c r="AC478" s="69">
        <f>S478*G478</f>
        <v/>
      </c>
      <c r="AD478" s="69">
        <f>T478*H478</f>
        <v/>
      </c>
      <c r="AE478" s="69">
        <f>U478*I478</f>
        <v/>
      </c>
      <c r="AF478" s="69">
        <f>N478</f>
        <v/>
      </c>
      <c r="AG478" s="69">
        <f>V478*G478</f>
        <v/>
      </c>
      <c r="AH478" s="69">
        <f>W478*H478</f>
        <v/>
      </c>
      <c r="AI478" s="69">
        <f>X478*I478</f>
        <v/>
      </c>
      <c r="AJ478" s="69">
        <f>O478</f>
        <v/>
      </c>
      <c r="AK478" s="70" t="n">
        <v>-0.07382015140000001</v>
      </c>
      <c r="AL478" s="70" t="n">
        <v>0</v>
      </c>
      <c r="AM478" s="70" t="n">
        <v>0.863837063</v>
      </c>
      <c r="AN478" s="70" t="n">
        <v>0.760203183</v>
      </c>
      <c r="AO478" s="70" t="n">
        <v>0</v>
      </c>
      <c r="AP478" s="70" t="n">
        <v>0.736937702</v>
      </c>
      <c r="AQ478" s="70" t="n">
        <v>0</v>
      </c>
      <c r="AR478" s="70" t="n">
        <v>2.63318872</v>
      </c>
      <c r="AS478" s="70" t="n">
        <v>-0.863837063</v>
      </c>
      <c r="AT478" s="70" t="n">
        <v>0</v>
      </c>
      <c r="AU478" s="70" t="n">
        <v>-0.07382015140000001</v>
      </c>
      <c r="AV478" s="70" t="n">
        <v>-0.434992969</v>
      </c>
      <c r="AW478" s="71">
        <f>MAX(ABS(Y478-AK478),ABS(Z478-AL478),ABS(AA478-AM478),ABS(AB478-AN478),ABS(AC478-AO478),ABS(AD478-AP478),ABS(AE478-AQ478),ABS(AF478-AR478),ABS(AG478-AS478),ABS(AH478-AT478),ABS(AI478-AU478),ABS(AJ478-AV478))</f>
        <v/>
      </c>
    </row>
    <row r="479">
      <c r="A479" s="67" t="inlineStr">
        <is>
          <t>M474</t>
        </is>
      </c>
      <c r="B479" s="52" t="inlineStr">
        <is>
          <t>ENV-350</t>
        </is>
      </c>
      <c r="C479" s="52" t="inlineStr">
        <is>
          <t>Environment</t>
        </is>
      </c>
      <c r="D479" s="52" t="inlineStr">
        <is>
          <t>Canopy clump</t>
        </is>
      </c>
      <c r="E479" s="59" t="inlineStr">
        <is>
          <t>Sphere</t>
        </is>
      </c>
      <c r="F479" s="52" t="inlineStr">
        <is>
          <t>ENV-339</t>
        </is>
      </c>
      <c r="G479" s="68" t="n">
        <v>1.08351922</v>
      </c>
      <c r="H479" s="68" t="n">
        <v>0.920991361</v>
      </c>
      <c r="I479" s="68" t="n">
        <v>1.08351922</v>
      </c>
      <c r="J479" s="68" t="n">
        <v>0</v>
      </c>
      <c r="K479" s="68" t="n">
        <v>207.981232</v>
      </c>
      <c r="L479" s="68" t="n">
        <v>0</v>
      </c>
      <c r="M479" s="68" t="n">
        <v>-0.245480552</v>
      </c>
      <c r="N479" s="68" t="n">
        <v>2.53625369</v>
      </c>
      <c r="O479" s="68" t="n">
        <v>0.866552174</v>
      </c>
      <c r="P479" s="69">
        <f>COS(RADIANS(K479))*COS(RADIANS(L479))+SIN(RADIANS(K479))*SIN(RADIANS(J479))*SIN(RADIANS(L479))</f>
        <v/>
      </c>
      <c r="Q479" s="69">
        <f>-COS(RADIANS(K479))*SIN(RADIANS(L479))+SIN(RADIANS(K479))*SIN(RADIANS(J479))*COS(RADIANS(L479))</f>
        <v/>
      </c>
      <c r="R479" s="69">
        <f>SIN(RADIANS(K479))*COS(RADIANS(J479))</f>
        <v/>
      </c>
      <c r="S479" s="69">
        <f>COS(RADIANS(J479))*SIN(RADIANS(L479))</f>
        <v/>
      </c>
      <c r="T479" s="69">
        <f>COS(RADIANS(J479))*COS(RADIANS(L479))</f>
        <v/>
      </c>
      <c r="U479" s="69">
        <f>-SIN(RADIANS(J479))</f>
        <v/>
      </c>
      <c r="V479" s="69">
        <f>-SIN(RADIANS(K479))*COS(RADIANS(L479))+COS(RADIANS(K479))*SIN(RADIANS(J479))*SIN(RADIANS(L479))</f>
        <v/>
      </c>
      <c r="W479" s="69">
        <f>SIN(RADIANS(K479))*SIN(RADIANS(L479))+COS(RADIANS(K479))*SIN(RADIANS(J479))*COS(RADIANS(L479))</f>
        <v/>
      </c>
      <c r="X479" s="69">
        <f>COS(RADIANS(K479))*COS(RADIANS(J479))</f>
        <v/>
      </c>
      <c r="Y479" s="69">
        <f>P479*G479</f>
        <v/>
      </c>
      <c r="Z479" s="69">
        <f>Q479*H479</f>
        <v/>
      </c>
      <c r="AA479" s="69">
        <f>R479*I479</f>
        <v/>
      </c>
      <c r="AB479" s="69">
        <f>M479</f>
        <v/>
      </c>
      <c r="AC479" s="69">
        <f>S479*G479</f>
        <v/>
      </c>
      <c r="AD479" s="69">
        <f>T479*H479</f>
        <v/>
      </c>
      <c r="AE479" s="69">
        <f>U479*I479</f>
        <v/>
      </c>
      <c r="AF479" s="69">
        <f>N479</f>
        <v/>
      </c>
      <c r="AG479" s="69">
        <f>V479*G479</f>
        <v/>
      </c>
      <c r="AH479" s="69">
        <f>W479*H479</f>
        <v/>
      </c>
      <c r="AI479" s="69">
        <f>X479*I479</f>
        <v/>
      </c>
      <c r="AJ479" s="69">
        <f>O479</f>
        <v/>
      </c>
      <c r="AK479" s="70" t="n">
        <v>-0.956857145</v>
      </c>
      <c r="AL479" s="70" t="n">
        <v>0</v>
      </c>
      <c r="AM479" s="70" t="n">
        <v>-0.508368194</v>
      </c>
      <c r="AN479" s="70" t="n">
        <v>-0.245480552</v>
      </c>
      <c r="AO479" s="70" t="n">
        <v>0</v>
      </c>
      <c r="AP479" s="70" t="n">
        <v>0.920991361</v>
      </c>
      <c r="AQ479" s="70" t="n">
        <v>0</v>
      </c>
      <c r="AR479" s="70" t="n">
        <v>2.53625369</v>
      </c>
      <c r="AS479" s="70" t="n">
        <v>0.508368194</v>
      </c>
      <c r="AT479" s="70" t="n">
        <v>0</v>
      </c>
      <c r="AU479" s="70" t="n">
        <v>-0.956857145</v>
      </c>
      <c r="AV479" s="70" t="n">
        <v>0.866552174</v>
      </c>
      <c r="AW479" s="71">
        <f>MAX(ABS(Y479-AK479),ABS(Z479-AL479),ABS(AA479-AM479),ABS(AB479-AN479),ABS(AC479-AO479),ABS(AD479-AP479),ABS(AE479-AQ479),ABS(AF479-AR479),ABS(AG479-AS479),ABS(AH479-AT479),ABS(AI479-AU479),ABS(AJ479-AV479))</f>
        <v/>
      </c>
    </row>
    <row r="480">
      <c r="A480" s="67" t="inlineStr">
        <is>
          <t>M475</t>
        </is>
      </c>
      <c r="B480" s="52" t="inlineStr">
        <is>
          <t>ENV-351</t>
        </is>
      </c>
      <c r="C480" s="52" t="inlineStr">
        <is>
          <t>Environment</t>
        </is>
      </c>
      <c r="D480" s="52" t="inlineStr">
        <is>
          <t>Canopy clump</t>
        </is>
      </c>
      <c r="E480" s="59" t="inlineStr">
        <is>
          <t>Sphere</t>
        </is>
      </c>
      <c r="F480" s="52" t="inlineStr">
        <is>
          <t>ENV-339</t>
        </is>
      </c>
      <c r="G480" s="68" t="n">
        <v>0.9218365549999999</v>
      </c>
      <c r="H480" s="68" t="n">
        <v>0.7835611099999999</v>
      </c>
      <c r="I480" s="68" t="n">
        <v>0.9218365549999999</v>
      </c>
      <c r="J480" s="68" t="n">
        <v>0</v>
      </c>
      <c r="K480" s="68" t="n">
        <v>30.5885773</v>
      </c>
      <c r="L480" s="68" t="n">
        <v>0</v>
      </c>
      <c r="M480" s="68" t="n">
        <v>-0.591678858</v>
      </c>
      <c r="N480" s="68" t="n">
        <v>2.43931866</v>
      </c>
      <c r="O480" s="68" t="n">
        <v>-0.689761877</v>
      </c>
      <c r="P480" s="69">
        <f>COS(RADIANS(K480))*COS(RADIANS(L480))+SIN(RADIANS(K480))*SIN(RADIANS(J480))*SIN(RADIANS(L480))</f>
        <v/>
      </c>
      <c r="Q480" s="69">
        <f>-COS(RADIANS(K480))*SIN(RADIANS(L480))+SIN(RADIANS(K480))*SIN(RADIANS(J480))*COS(RADIANS(L480))</f>
        <v/>
      </c>
      <c r="R480" s="69">
        <f>SIN(RADIANS(K480))*COS(RADIANS(J480))</f>
        <v/>
      </c>
      <c r="S480" s="69">
        <f>COS(RADIANS(J480))*SIN(RADIANS(L480))</f>
        <v/>
      </c>
      <c r="T480" s="69">
        <f>COS(RADIANS(J480))*COS(RADIANS(L480))</f>
        <v/>
      </c>
      <c r="U480" s="69">
        <f>-SIN(RADIANS(J480))</f>
        <v/>
      </c>
      <c r="V480" s="69">
        <f>-SIN(RADIANS(K480))*COS(RADIANS(L480))+COS(RADIANS(K480))*SIN(RADIANS(J480))*SIN(RADIANS(L480))</f>
        <v/>
      </c>
      <c r="W480" s="69">
        <f>SIN(RADIANS(K480))*SIN(RADIANS(L480))+COS(RADIANS(K480))*SIN(RADIANS(J480))*COS(RADIANS(L480))</f>
        <v/>
      </c>
      <c r="X480" s="69">
        <f>COS(RADIANS(K480))*COS(RADIANS(J480))</f>
        <v/>
      </c>
      <c r="Y480" s="69">
        <f>P480*G480</f>
        <v/>
      </c>
      <c r="Z480" s="69">
        <f>Q480*H480</f>
        <v/>
      </c>
      <c r="AA480" s="69">
        <f>R480*I480</f>
        <v/>
      </c>
      <c r="AB480" s="69">
        <f>M480</f>
        <v/>
      </c>
      <c r="AC480" s="69">
        <f>S480*G480</f>
        <v/>
      </c>
      <c r="AD480" s="69">
        <f>T480*H480</f>
        <v/>
      </c>
      <c r="AE480" s="69">
        <f>U480*I480</f>
        <v/>
      </c>
      <c r="AF480" s="69">
        <f>N480</f>
        <v/>
      </c>
      <c r="AG480" s="69">
        <f>V480*G480</f>
        <v/>
      </c>
      <c r="AH480" s="69">
        <f>W480*H480</f>
        <v/>
      </c>
      <c r="AI480" s="69">
        <f>X480*I480</f>
        <v/>
      </c>
      <c r="AJ480" s="69">
        <f>O480</f>
        <v/>
      </c>
      <c r="AK480" s="70" t="n">
        <v>0.793556988</v>
      </c>
      <c r="AL480" s="70" t="n">
        <v>0</v>
      </c>
      <c r="AM480" s="70" t="n">
        <v>0.469094813</v>
      </c>
      <c r="AN480" s="70" t="n">
        <v>-0.591678858</v>
      </c>
      <c r="AO480" s="70" t="n">
        <v>0</v>
      </c>
      <c r="AP480" s="70" t="n">
        <v>0.7835611099999999</v>
      </c>
      <c r="AQ480" s="70" t="n">
        <v>0</v>
      </c>
      <c r="AR480" s="70" t="n">
        <v>2.43931866</v>
      </c>
      <c r="AS480" s="70" t="n">
        <v>-0.469094813</v>
      </c>
      <c r="AT480" s="70" t="n">
        <v>0</v>
      </c>
      <c r="AU480" s="70" t="n">
        <v>0.793556988</v>
      </c>
      <c r="AV480" s="70" t="n">
        <v>-0.689761877</v>
      </c>
      <c r="AW480" s="71">
        <f>MAX(ABS(Y480-AK480),ABS(Z480-AL480),ABS(AA480-AM480),ABS(AB480-AN480),ABS(AC480-AO480),ABS(AD480-AP480),ABS(AE480-AQ480),ABS(AF480-AR480),ABS(AG480-AS480),ABS(AH480-AT480),ABS(AI480-AU480),ABS(AJ480-AV480))</f>
        <v/>
      </c>
    </row>
    <row r="481">
      <c r="A481" s="67" t="inlineStr">
        <is>
          <t>M476</t>
        </is>
      </c>
      <c r="B481" s="52" t="inlineStr">
        <is>
          <t>ENV-352</t>
        </is>
      </c>
      <c r="C481" s="52" t="inlineStr">
        <is>
          <t>Environment</t>
        </is>
      </c>
      <c r="D481" s="52" t="inlineStr">
        <is>
          <t>Canopy clump</t>
        </is>
      </c>
      <c r="E481" s="59" t="inlineStr">
        <is>
          <t>Sphere</t>
        </is>
      </c>
      <c r="F481" s="52" t="inlineStr">
        <is>
          <t>ENV-339</t>
        </is>
      </c>
      <c r="G481" s="68" t="n">
        <v>1.15285778</v>
      </c>
      <c r="H481" s="68" t="n">
        <v>0.9799291490000001</v>
      </c>
      <c r="I481" s="68" t="n">
        <v>1.15285778</v>
      </c>
      <c r="J481" s="68" t="n">
        <v>0</v>
      </c>
      <c r="K481" s="68" t="n">
        <v>30.5525703</v>
      </c>
      <c r="L481" s="68" t="n">
        <v>0</v>
      </c>
      <c r="M481" s="68" t="n">
        <v>0.8955354089999999</v>
      </c>
      <c r="N481" s="68" t="n">
        <v>2.34238362</v>
      </c>
      <c r="O481" s="68" t="n">
        <v>0.0958634838</v>
      </c>
      <c r="P481" s="69">
        <f>COS(RADIANS(K481))*COS(RADIANS(L481))+SIN(RADIANS(K481))*SIN(RADIANS(J481))*SIN(RADIANS(L481))</f>
        <v/>
      </c>
      <c r="Q481" s="69">
        <f>-COS(RADIANS(K481))*SIN(RADIANS(L481))+SIN(RADIANS(K481))*SIN(RADIANS(J481))*COS(RADIANS(L481))</f>
        <v/>
      </c>
      <c r="R481" s="69">
        <f>SIN(RADIANS(K481))*COS(RADIANS(J481))</f>
        <v/>
      </c>
      <c r="S481" s="69">
        <f>COS(RADIANS(J481))*SIN(RADIANS(L481))</f>
        <v/>
      </c>
      <c r="T481" s="69">
        <f>COS(RADIANS(J481))*COS(RADIANS(L481))</f>
        <v/>
      </c>
      <c r="U481" s="69">
        <f>-SIN(RADIANS(J481))</f>
        <v/>
      </c>
      <c r="V481" s="69">
        <f>-SIN(RADIANS(K481))*COS(RADIANS(L481))+COS(RADIANS(K481))*SIN(RADIANS(J481))*SIN(RADIANS(L481))</f>
        <v/>
      </c>
      <c r="W481" s="69">
        <f>SIN(RADIANS(K481))*SIN(RADIANS(L481))+COS(RADIANS(K481))*SIN(RADIANS(J481))*COS(RADIANS(L481))</f>
        <v/>
      </c>
      <c r="X481" s="69">
        <f>COS(RADIANS(K481))*COS(RADIANS(J481))</f>
        <v/>
      </c>
      <c r="Y481" s="69">
        <f>P481*G481</f>
        <v/>
      </c>
      <c r="Z481" s="69">
        <f>Q481*H481</f>
        <v/>
      </c>
      <c r="AA481" s="69">
        <f>R481*I481</f>
        <v/>
      </c>
      <c r="AB481" s="69">
        <f>M481</f>
        <v/>
      </c>
      <c r="AC481" s="69">
        <f>S481*G481</f>
        <v/>
      </c>
      <c r="AD481" s="69">
        <f>T481*H481</f>
        <v/>
      </c>
      <c r="AE481" s="69">
        <f>U481*I481</f>
        <v/>
      </c>
      <c r="AF481" s="69">
        <f>N481</f>
        <v/>
      </c>
      <c r="AG481" s="69">
        <f>V481*G481</f>
        <v/>
      </c>
      <c r="AH481" s="69">
        <f>W481*H481</f>
        <v/>
      </c>
      <c r="AI481" s="69">
        <f>X481*I481</f>
        <v/>
      </c>
      <c r="AJ481" s="69">
        <f>O481</f>
        <v/>
      </c>
      <c r="AK481" s="70" t="n">
        <v>0.992798626</v>
      </c>
      <c r="AL481" s="70" t="n">
        <v>0</v>
      </c>
      <c r="AM481" s="70" t="n">
        <v>0.5860307219999999</v>
      </c>
      <c r="AN481" s="70" t="n">
        <v>0.8955354089999999</v>
      </c>
      <c r="AO481" s="70" t="n">
        <v>0</v>
      </c>
      <c r="AP481" s="70" t="n">
        <v>0.9799291490000001</v>
      </c>
      <c r="AQ481" s="70" t="n">
        <v>0</v>
      </c>
      <c r="AR481" s="70" t="n">
        <v>2.34238362</v>
      </c>
      <c r="AS481" s="70" t="n">
        <v>-0.5860307219999999</v>
      </c>
      <c r="AT481" s="70" t="n">
        <v>0</v>
      </c>
      <c r="AU481" s="70" t="n">
        <v>0.992798626</v>
      </c>
      <c r="AV481" s="70" t="n">
        <v>0.0958634838</v>
      </c>
      <c r="AW481" s="71">
        <f>MAX(ABS(Y481-AK481),ABS(Z481-AL481),ABS(AA481-AM481),ABS(AB481-AN481),ABS(AC481-AO481),ABS(AD481-AP481),ABS(AE481-AQ481),ABS(AF481-AR481),ABS(AG481-AS481),ABS(AH481-AT481),ABS(AI481-AU481),ABS(AJ481-AV481))</f>
        <v/>
      </c>
    </row>
    <row r="482">
      <c r="A482" s="67" t="inlineStr">
        <is>
          <t>M477</t>
        </is>
      </c>
      <c r="B482" s="52" t="inlineStr">
        <is>
          <t>ENV-353</t>
        </is>
      </c>
      <c r="C482" s="52" t="inlineStr">
        <is>
          <t>Environment</t>
        </is>
      </c>
      <c r="D482" s="52" t="inlineStr">
        <is>
          <t>Canopy clump</t>
        </is>
      </c>
      <c r="E482" s="59" t="inlineStr">
        <is>
          <t>Sphere</t>
        </is>
      </c>
      <c r="F482" s="52" t="inlineStr">
        <is>
          <t>ENV-339</t>
        </is>
      </c>
      <c r="G482" s="68" t="n">
        <v>1.21425426</v>
      </c>
      <c r="H482" s="68" t="n">
        <v>1.03211617</v>
      </c>
      <c r="I482" s="68" t="n">
        <v>1.21425426</v>
      </c>
      <c r="J482" s="68" t="n">
        <v>0</v>
      </c>
      <c r="K482" s="68" t="n">
        <v>346.239502</v>
      </c>
      <c r="L482" s="68" t="n">
        <v>0</v>
      </c>
      <c r="M482" s="68" t="n">
        <v>-0.831639647</v>
      </c>
      <c r="N482" s="68" t="n">
        <v>2.24544859</v>
      </c>
      <c r="O482" s="68" t="n">
        <v>0.274778485</v>
      </c>
      <c r="P482" s="69">
        <f>COS(RADIANS(K482))*COS(RADIANS(L482))+SIN(RADIANS(K482))*SIN(RADIANS(J482))*SIN(RADIANS(L482))</f>
        <v/>
      </c>
      <c r="Q482" s="69">
        <f>-COS(RADIANS(K482))*SIN(RADIANS(L482))+SIN(RADIANS(K482))*SIN(RADIANS(J482))*COS(RADIANS(L482))</f>
        <v/>
      </c>
      <c r="R482" s="69">
        <f>SIN(RADIANS(K482))*COS(RADIANS(J482))</f>
        <v/>
      </c>
      <c r="S482" s="69">
        <f>COS(RADIANS(J482))*SIN(RADIANS(L482))</f>
        <v/>
      </c>
      <c r="T482" s="69">
        <f>COS(RADIANS(J482))*COS(RADIANS(L482))</f>
        <v/>
      </c>
      <c r="U482" s="69">
        <f>-SIN(RADIANS(J482))</f>
        <v/>
      </c>
      <c r="V482" s="69">
        <f>-SIN(RADIANS(K482))*COS(RADIANS(L482))+COS(RADIANS(K482))*SIN(RADIANS(J482))*SIN(RADIANS(L482))</f>
        <v/>
      </c>
      <c r="W482" s="69">
        <f>SIN(RADIANS(K482))*SIN(RADIANS(L482))+COS(RADIANS(K482))*SIN(RADIANS(J482))*COS(RADIANS(L482))</f>
        <v/>
      </c>
      <c r="X482" s="69">
        <f>COS(RADIANS(K482))*COS(RADIANS(J482))</f>
        <v/>
      </c>
      <c r="Y482" s="69">
        <f>P482*G482</f>
        <v/>
      </c>
      <c r="Z482" s="69">
        <f>Q482*H482</f>
        <v/>
      </c>
      <c r="AA482" s="69">
        <f>R482*I482</f>
        <v/>
      </c>
      <c r="AB482" s="69">
        <f>M482</f>
        <v/>
      </c>
      <c r="AC482" s="69">
        <f>S482*G482</f>
        <v/>
      </c>
      <c r="AD482" s="69">
        <f>T482*H482</f>
        <v/>
      </c>
      <c r="AE482" s="69">
        <f>U482*I482</f>
        <v/>
      </c>
      <c r="AF482" s="69">
        <f>N482</f>
        <v/>
      </c>
      <c r="AG482" s="69">
        <f>V482*G482</f>
        <v/>
      </c>
      <c r="AH482" s="69">
        <f>W482*H482</f>
        <v/>
      </c>
      <c r="AI482" s="69">
        <f>X482*I482</f>
        <v/>
      </c>
      <c r="AJ482" s="69">
        <f>O482</f>
        <v/>
      </c>
      <c r="AK482" s="70" t="n">
        <v>1.17940354</v>
      </c>
      <c r="AL482" s="70" t="n">
        <v>0</v>
      </c>
      <c r="AM482" s="70" t="n">
        <v>-0.288826674</v>
      </c>
      <c r="AN482" s="70" t="n">
        <v>-0.831639647</v>
      </c>
      <c r="AO482" s="70" t="n">
        <v>0</v>
      </c>
      <c r="AP482" s="70" t="n">
        <v>1.03211617</v>
      </c>
      <c r="AQ482" s="70" t="n">
        <v>0</v>
      </c>
      <c r="AR482" s="70" t="n">
        <v>2.24544859</v>
      </c>
      <c r="AS482" s="70" t="n">
        <v>0.288826674</v>
      </c>
      <c r="AT482" s="70" t="n">
        <v>0</v>
      </c>
      <c r="AU482" s="70" t="n">
        <v>1.17940354</v>
      </c>
      <c r="AV482" s="70" t="n">
        <v>0.274778485</v>
      </c>
      <c r="AW482" s="71">
        <f>MAX(ABS(Y482-AK482),ABS(Z482-AL482),ABS(AA482-AM482),ABS(AB482-AN482),ABS(AC482-AO482),ABS(AD482-AP482),ABS(AE482-AQ482),ABS(AF482-AR482),ABS(AG482-AS482),ABS(AH482-AT482),ABS(AI482-AU482),ABS(AJ482-AV482))</f>
        <v/>
      </c>
    </row>
    <row r="483">
      <c r="A483" s="67" t="inlineStr">
        <is>
          <t>M478</t>
        </is>
      </c>
      <c r="B483" s="52" t="inlineStr">
        <is>
          <t>ENV-354</t>
        </is>
      </c>
      <c r="C483" s="52" t="inlineStr">
        <is>
          <t>Environment</t>
        </is>
      </c>
      <c r="D483" s="52" t="inlineStr">
        <is>
          <t>Canopy clump</t>
        </is>
      </c>
      <c r="E483" s="59" t="inlineStr">
        <is>
          <t>Sphere</t>
        </is>
      </c>
      <c r="F483" s="52" t="inlineStr">
        <is>
          <t>ENV-339</t>
        </is>
      </c>
      <c r="G483" s="68" t="n">
        <v>1.07220531</v>
      </c>
      <c r="H483" s="68" t="n">
        <v>0.9113745090000001</v>
      </c>
      <c r="I483" s="68" t="n">
        <v>1.07220531</v>
      </c>
      <c r="J483" s="68" t="n">
        <v>0</v>
      </c>
      <c r="K483" s="68" t="n">
        <v>3.99908781</v>
      </c>
      <c r="L483" s="68" t="n">
        <v>0</v>
      </c>
      <c r="M483" s="68" t="n">
        <v>0.214005351</v>
      </c>
      <c r="N483" s="68" t="n">
        <v>2.14851356</v>
      </c>
      <c r="O483" s="68" t="n">
        <v>-0.804934919</v>
      </c>
      <c r="P483" s="69">
        <f>COS(RADIANS(K483))*COS(RADIANS(L483))+SIN(RADIANS(K483))*SIN(RADIANS(J483))*SIN(RADIANS(L483))</f>
        <v/>
      </c>
      <c r="Q483" s="69">
        <f>-COS(RADIANS(K483))*SIN(RADIANS(L483))+SIN(RADIANS(K483))*SIN(RADIANS(J483))*COS(RADIANS(L483))</f>
        <v/>
      </c>
      <c r="R483" s="69">
        <f>SIN(RADIANS(K483))*COS(RADIANS(J483))</f>
        <v/>
      </c>
      <c r="S483" s="69">
        <f>COS(RADIANS(J483))*SIN(RADIANS(L483))</f>
        <v/>
      </c>
      <c r="T483" s="69">
        <f>COS(RADIANS(J483))*COS(RADIANS(L483))</f>
        <v/>
      </c>
      <c r="U483" s="69">
        <f>-SIN(RADIANS(J483))</f>
        <v/>
      </c>
      <c r="V483" s="69">
        <f>-SIN(RADIANS(K483))*COS(RADIANS(L483))+COS(RADIANS(K483))*SIN(RADIANS(J483))*SIN(RADIANS(L483))</f>
        <v/>
      </c>
      <c r="W483" s="69">
        <f>SIN(RADIANS(K483))*SIN(RADIANS(L483))+COS(RADIANS(K483))*SIN(RADIANS(J483))*COS(RADIANS(L483))</f>
        <v/>
      </c>
      <c r="X483" s="69">
        <f>COS(RADIANS(K483))*COS(RADIANS(J483))</f>
        <v/>
      </c>
      <c r="Y483" s="69">
        <f>P483*G483</f>
        <v/>
      </c>
      <c r="Z483" s="69">
        <f>Q483*H483</f>
        <v/>
      </c>
      <c r="AA483" s="69">
        <f>R483*I483</f>
        <v/>
      </c>
      <c r="AB483" s="69">
        <f>M483</f>
        <v/>
      </c>
      <c r="AC483" s="69">
        <f>S483*G483</f>
        <v/>
      </c>
      <c r="AD483" s="69">
        <f>T483*H483</f>
        <v/>
      </c>
      <c r="AE483" s="69">
        <f>U483*I483</f>
        <v/>
      </c>
      <c r="AF483" s="69">
        <f>N483</f>
        <v/>
      </c>
      <c r="AG483" s="69">
        <f>V483*G483</f>
        <v/>
      </c>
      <c r="AH483" s="69">
        <f>W483*H483</f>
        <v/>
      </c>
      <c r="AI483" s="69">
        <f>X483*I483</f>
        <v/>
      </c>
      <c r="AJ483" s="69">
        <f>O483</f>
        <v/>
      </c>
      <c r="AK483" s="70" t="n">
        <v>1.06959462</v>
      </c>
      <c r="AL483" s="70" t="n">
        <v>0</v>
      </c>
      <c r="AM483" s="70" t="n">
        <v>0.0747762322</v>
      </c>
      <c r="AN483" s="70" t="n">
        <v>0.214005351</v>
      </c>
      <c r="AO483" s="70" t="n">
        <v>0</v>
      </c>
      <c r="AP483" s="70" t="n">
        <v>0.9113745090000001</v>
      </c>
      <c r="AQ483" s="70" t="n">
        <v>0</v>
      </c>
      <c r="AR483" s="70" t="n">
        <v>2.14851356</v>
      </c>
      <c r="AS483" s="70" t="n">
        <v>-0.0747762322</v>
      </c>
      <c r="AT483" s="70" t="n">
        <v>0</v>
      </c>
      <c r="AU483" s="70" t="n">
        <v>1.06959462</v>
      </c>
      <c r="AV483" s="70" t="n">
        <v>-0.804934919</v>
      </c>
      <c r="AW483" s="71">
        <f>MAX(ABS(Y483-AK483),ABS(Z483-AL483),ABS(AA483-AM483),ABS(AB483-AN483),ABS(AC483-AO483),ABS(AD483-AP483),ABS(AE483-AQ483),ABS(AF483-AR483),ABS(AG483-AS483),ABS(AH483-AT483),ABS(AI483-AU483),ABS(AJ483-AV483))</f>
        <v/>
      </c>
    </row>
    <row r="484">
      <c r="A484" s="67" t="inlineStr">
        <is>
          <t>M479</t>
        </is>
      </c>
      <c r="B484" s="52" t="inlineStr">
        <is>
          <t>ENV-355</t>
        </is>
      </c>
      <c r="C484" s="52" t="inlineStr">
        <is>
          <t>Environment</t>
        </is>
      </c>
      <c r="D484" s="52" t="inlineStr">
        <is>
          <t>Canopy clump</t>
        </is>
      </c>
      <c r="E484" s="59" t="inlineStr">
        <is>
          <t>Sphere</t>
        </is>
      </c>
      <c r="F484" s="52" t="inlineStr">
        <is>
          <t>ENV-339</t>
        </is>
      </c>
      <c r="G484" s="68" t="n">
        <v>1.40459108</v>
      </c>
      <c r="H484" s="68" t="n">
        <v>1.19390249</v>
      </c>
      <c r="I484" s="68" t="n">
        <v>1.40459108</v>
      </c>
      <c r="J484" s="68" t="n">
        <v>0</v>
      </c>
      <c r="K484" s="68" t="n">
        <v>330.060547</v>
      </c>
      <c r="L484" s="68" t="n">
        <v>0</v>
      </c>
      <c r="M484" s="68" t="n">
        <v>0.0880011544</v>
      </c>
      <c r="N484" s="68" t="n">
        <v>2.05157876</v>
      </c>
      <c r="O484" s="68" t="n">
        <v>0.763676107</v>
      </c>
      <c r="P484" s="69">
        <f>COS(RADIANS(K484))*COS(RADIANS(L484))+SIN(RADIANS(K484))*SIN(RADIANS(J484))*SIN(RADIANS(L484))</f>
        <v/>
      </c>
      <c r="Q484" s="69">
        <f>-COS(RADIANS(K484))*SIN(RADIANS(L484))+SIN(RADIANS(K484))*SIN(RADIANS(J484))*COS(RADIANS(L484))</f>
        <v/>
      </c>
      <c r="R484" s="69">
        <f>SIN(RADIANS(K484))*COS(RADIANS(J484))</f>
        <v/>
      </c>
      <c r="S484" s="69">
        <f>COS(RADIANS(J484))*SIN(RADIANS(L484))</f>
        <v/>
      </c>
      <c r="T484" s="69">
        <f>COS(RADIANS(J484))*COS(RADIANS(L484))</f>
        <v/>
      </c>
      <c r="U484" s="69">
        <f>-SIN(RADIANS(J484))</f>
        <v/>
      </c>
      <c r="V484" s="69">
        <f>-SIN(RADIANS(K484))*COS(RADIANS(L484))+COS(RADIANS(K484))*SIN(RADIANS(J484))*SIN(RADIANS(L484))</f>
        <v/>
      </c>
      <c r="W484" s="69">
        <f>SIN(RADIANS(K484))*SIN(RADIANS(L484))+COS(RADIANS(K484))*SIN(RADIANS(J484))*COS(RADIANS(L484))</f>
        <v/>
      </c>
      <c r="X484" s="69">
        <f>COS(RADIANS(K484))*COS(RADIANS(J484))</f>
        <v/>
      </c>
      <c r="Y484" s="69">
        <f>P484*G484</f>
        <v/>
      </c>
      <c r="Z484" s="69">
        <f>Q484*H484</f>
        <v/>
      </c>
      <c r="AA484" s="69">
        <f>R484*I484</f>
        <v/>
      </c>
      <c r="AB484" s="69">
        <f>M484</f>
        <v/>
      </c>
      <c r="AC484" s="69">
        <f>S484*G484</f>
        <v/>
      </c>
      <c r="AD484" s="69">
        <f>T484*H484</f>
        <v/>
      </c>
      <c r="AE484" s="69">
        <f>U484*I484</f>
        <v/>
      </c>
      <c r="AF484" s="69">
        <f>N484</f>
        <v/>
      </c>
      <c r="AG484" s="69">
        <f>V484*G484</f>
        <v/>
      </c>
      <c r="AH484" s="69">
        <f>W484*H484</f>
        <v/>
      </c>
      <c r="AI484" s="69">
        <f>X484*I484</f>
        <v/>
      </c>
      <c r="AJ484" s="69">
        <f>O484</f>
        <v/>
      </c>
      <c r="AK484" s="70" t="n">
        <v>1.21715283</v>
      </c>
      <c r="AL484" s="70" t="n">
        <v>0</v>
      </c>
      <c r="AM484" s="70" t="n">
        <v>-0.701010048</v>
      </c>
      <c r="AN484" s="70" t="n">
        <v>0.0880011544</v>
      </c>
      <c r="AO484" s="70" t="n">
        <v>0</v>
      </c>
      <c r="AP484" s="70" t="n">
        <v>1.19390249</v>
      </c>
      <c r="AQ484" s="70" t="n">
        <v>0</v>
      </c>
      <c r="AR484" s="70" t="n">
        <v>2.05157876</v>
      </c>
      <c r="AS484" s="70" t="n">
        <v>0.701010048</v>
      </c>
      <c r="AT484" s="70" t="n">
        <v>0</v>
      </c>
      <c r="AU484" s="70" t="n">
        <v>1.21715283</v>
      </c>
      <c r="AV484" s="70" t="n">
        <v>0.763676107</v>
      </c>
      <c r="AW484" s="71">
        <f>MAX(ABS(Y484-AK484),ABS(Z484-AL484),ABS(AA484-AM484),ABS(AB484-AN484),ABS(AC484-AO484),ABS(AD484-AP484),ABS(AE484-AQ484),ABS(AF484-AR484),ABS(AG484-AS484),ABS(AH484-AT484),ABS(AI484-AU484),ABS(AJ484-AV484))</f>
        <v/>
      </c>
    </row>
    <row r="485">
      <c r="A485" s="67" t="inlineStr">
        <is>
          <t>M480</t>
        </is>
      </c>
      <c r="B485" s="52" t="inlineStr">
        <is>
          <t>ENV-356</t>
        </is>
      </c>
      <c r="C485" s="52" t="inlineStr">
        <is>
          <t>Environment</t>
        </is>
      </c>
      <c r="D485" s="52" t="inlineStr">
        <is>
          <t>Canopy low</t>
        </is>
      </c>
      <c r="E485" s="59" t="inlineStr">
        <is>
          <t>Sphere</t>
        </is>
      </c>
      <c r="F485" s="52" t="inlineStr">
        <is>
          <t>ENV-339</t>
        </is>
      </c>
      <c r="G485" s="68" t="n">
        <v>1.81753159</v>
      </c>
      <c r="H485" s="68" t="n">
        <v>1.24357426</v>
      </c>
      <c r="I485" s="68" t="n">
        <v>1.81753159</v>
      </c>
      <c r="J485" s="68" t="n">
        <v>0</v>
      </c>
      <c r="K485" s="68" t="n">
        <v>0</v>
      </c>
      <c r="L485" s="68" t="n">
        <v>0</v>
      </c>
      <c r="M485" s="68" t="n">
        <v>0</v>
      </c>
      <c r="N485" s="68" t="n">
        <v>2.43931866</v>
      </c>
      <c r="O485" s="68" t="n">
        <v>0</v>
      </c>
      <c r="P485" s="69">
        <f>COS(RADIANS(K485))*COS(RADIANS(L485))+SIN(RADIANS(K485))*SIN(RADIANS(J485))*SIN(RADIANS(L485))</f>
        <v/>
      </c>
      <c r="Q485" s="69">
        <f>-COS(RADIANS(K485))*SIN(RADIANS(L485))+SIN(RADIANS(K485))*SIN(RADIANS(J485))*COS(RADIANS(L485))</f>
        <v/>
      </c>
      <c r="R485" s="69">
        <f>SIN(RADIANS(K485))*COS(RADIANS(J485))</f>
        <v/>
      </c>
      <c r="S485" s="69">
        <f>COS(RADIANS(J485))*SIN(RADIANS(L485))</f>
        <v/>
      </c>
      <c r="T485" s="69">
        <f>COS(RADIANS(J485))*COS(RADIANS(L485))</f>
        <v/>
      </c>
      <c r="U485" s="69">
        <f>-SIN(RADIANS(J485))</f>
        <v/>
      </c>
      <c r="V485" s="69">
        <f>-SIN(RADIANS(K485))*COS(RADIANS(L485))+COS(RADIANS(K485))*SIN(RADIANS(J485))*SIN(RADIANS(L485))</f>
        <v/>
      </c>
      <c r="W485" s="69">
        <f>SIN(RADIANS(K485))*SIN(RADIANS(L485))+COS(RADIANS(K485))*SIN(RADIANS(J485))*COS(RADIANS(L485))</f>
        <v/>
      </c>
      <c r="X485" s="69">
        <f>COS(RADIANS(K485))*COS(RADIANS(J485))</f>
        <v/>
      </c>
      <c r="Y485" s="69">
        <f>P485*G485</f>
        <v/>
      </c>
      <c r="Z485" s="69">
        <f>Q485*H485</f>
        <v/>
      </c>
      <c r="AA485" s="69">
        <f>R485*I485</f>
        <v/>
      </c>
      <c r="AB485" s="69">
        <f>M485</f>
        <v/>
      </c>
      <c r="AC485" s="69">
        <f>S485*G485</f>
        <v/>
      </c>
      <c r="AD485" s="69">
        <f>T485*H485</f>
        <v/>
      </c>
      <c r="AE485" s="69">
        <f>U485*I485</f>
        <v/>
      </c>
      <c r="AF485" s="69">
        <f>N485</f>
        <v/>
      </c>
      <c r="AG485" s="69">
        <f>V485*G485</f>
        <v/>
      </c>
      <c r="AH485" s="69">
        <f>W485*H485</f>
        <v/>
      </c>
      <c r="AI485" s="69">
        <f>X485*I485</f>
        <v/>
      </c>
      <c r="AJ485" s="69">
        <f>O485</f>
        <v/>
      </c>
      <c r="AK485" s="70" t="n">
        <v>1.81753159</v>
      </c>
      <c r="AL485" s="70" t="n">
        <v>0</v>
      </c>
      <c r="AM485" s="70" t="n">
        <v>0</v>
      </c>
      <c r="AN485" s="70" t="n">
        <v>0</v>
      </c>
      <c r="AO485" s="70" t="n">
        <v>0</v>
      </c>
      <c r="AP485" s="70" t="n">
        <v>1.24357426</v>
      </c>
      <c r="AQ485" s="70" t="n">
        <v>0</v>
      </c>
      <c r="AR485" s="70" t="n">
        <v>2.43931866</v>
      </c>
      <c r="AS485" s="70" t="n">
        <v>0</v>
      </c>
      <c r="AT485" s="70" t="n">
        <v>0</v>
      </c>
      <c r="AU485" s="70" t="n">
        <v>1.81753159</v>
      </c>
      <c r="AV485" s="70" t="n">
        <v>0</v>
      </c>
      <c r="AW485" s="71">
        <f>MAX(ABS(Y485-AK485),ABS(Z485-AL485),ABS(AA485-AM485),ABS(AB485-AN485),ABS(AC485-AO485),ABS(AD485-AP485),ABS(AE485-AQ485),ABS(AF485-AR485),ABS(AG485-AS485),ABS(AH485-AT485),ABS(AI485-AU485),ABS(AJ485-AV485))</f>
        <v/>
      </c>
    </row>
    <row r="486">
      <c r="A486" s="67" t="inlineStr">
        <is>
          <t>M481</t>
        </is>
      </c>
      <c r="B486" s="52" t="inlineStr">
        <is>
          <t>ENV-357</t>
        </is>
      </c>
      <c r="C486" s="52" t="inlineStr">
        <is>
          <t>Environment</t>
        </is>
      </c>
      <c r="D486" s="52" t="inlineStr">
        <is>
          <t>Canopy top</t>
        </is>
      </c>
      <c r="E486" s="59" t="inlineStr">
        <is>
          <t>Sphere</t>
        </is>
      </c>
      <c r="F486" s="52" t="inlineStr">
        <is>
          <t>ENV-339</t>
        </is>
      </c>
      <c r="G486" s="68" t="n">
        <v>1.24357426</v>
      </c>
      <c r="H486" s="68" t="n">
        <v>0.9565956</v>
      </c>
      <c r="I486" s="68" t="n">
        <v>1.24357426</v>
      </c>
      <c r="J486" s="68" t="n">
        <v>0</v>
      </c>
      <c r="K486" s="68" t="n">
        <v>0</v>
      </c>
      <c r="L486" s="68" t="n">
        <v>0</v>
      </c>
      <c r="M486" s="68" t="n">
        <v>0.0956595615</v>
      </c>
      <c r="N486" s="68" t="n">
        <v>3.0132761</v>
      </c>
      <c r="O486" s="68" t="n">
        <v>-0.0956595615</v>
      </c>
      <c r="P486" s="69">
        <f>COS(RADIANS(K486))*COS(RADIANS(L486))+SIN(RADIANS(K486))*SIN(RADIANS(J486))*SIN(RADIANS(L486))</f>
        <v/>
      </c>
      <c r="Q486" s="69">
        <f>-COS(RADIANS(K486))*SIN(RADIANS(L486))+SIN(RADIANS(K486))*SIN(RADIANS(J486))*COS(RADIANS(L486))</f>
        <v/>
      </c>
      <c r="R486" s="69">
        <f>SIN(RADIANS(K486))*COS(RADIANS(J486))</f>
        <v/>
      </c>
      <c r="S486" s="69">
        <f>COS(RADIANS(J486))*SIN(RADIANS(L486))</f>
        <v/>
      </c>
      <c r="T486" s="69">
        <f>COS(RADIANS(J486))*COS(RADIANS(L486))</f>
        <v/>
      </c>
      <c r="U486" s="69">
        <f>-SIN(RADIANS(J486))</f>
        <v/>
      </c>
      <c r="V486" s="69">
        <f>-SIN(RADIANS(K486))*COS(RADIANS(L486))+COS(RADIANS(K486))*SIN(RADIANS(J486))*SIN(RADIANS(L486))</f>
        <v/>
      </c>
      <c r="W486" s="69">
        <f>SIN(RADIANS(K486))*SIN(RADIANS(L486))+COS(RADIANS(K486))*SIN(RADIANS(J486))*COS(RADIANS(L486))</f>
        <v/>
      </c>
      <c r="X486" s="69">
        <f>COS(RADIANS(K486))*COS(RADIANS(J486))</f>
        <v/>
      </c>
      <c r="Y486" s="69">
        <f>P486*G486</f>
        <v/>
      </c>
      <c r="Z486" s="69">
        <f>Q486*H486</f>
        <v/>
      </c>
      <c r="AA486" s="69">
        <f>R486*I486</f>
        <v/>
      </c>
      <c r="AB486" s="69">
        <f>M486</f>
        <v/>
      </c>
      <c r="AC486" s="69">
        <f>S486*G486</f>
        <v/>
      </c>
      <c r="AD486" s="69">
        <f>T486*H486</f>
        <v/>
      </c>
      <c r="AE486" s="69">
        <f>U486*I486</f>
        <v/>
      </c>
      <c r="AF486" s="69">
        <f>N486</f>
        <v/>
      </c>
      <c r="AG486" s="69">
        <f>V486*G486</f>
        <v/>
      </c>
      <c r="AH486" s="69">
        <f>W486*H486</f>
        <v/>
      </c>
      <c r="AI486" s="69">
        <f>X486*I486</f>
        <v/>
      </c>
      <c r="AJ486" s="69">
        <f>O486</f>
        <v/>
      </c>
      <c r="AK486" s="70" t="n">
        <v>1.24357426</v>
      </c>
      <c r="AL486" s="70" t="n">
        <v>0</v>
      </c>
      <c r="AM486" s="70" t="n">
        <v>0</v>
      </c>
      <c r="AN486" s="70" t="n">
        <v>0.0956595615</v>
      </c>
      <c r="AO486" s="70" t="n">
        <v>0</v>
      </c>
      <c r="AP486" s="70" t="n">
        <v>0.9565956</v>
      </c>
      <c r="AQ486" s="70" t="n">
        <v>0</v>
      </c>
      <c r="AR486" s="70" t="n">
        <v>3.0132761</v>
      </c>
      <c r="AS486" s="70" t="n">
        <v>0</v>
      </c>
      <c r="AT486" s="70" t="n">
        <v>0</v>
      </c>
      <c r="AU486" s="70" t="n">
        <v>1.24357426</v>
      </c>
      <c r="AV486" s="70" t="n">
        <v>-0.0956595615</v>
      </c>
      <c r="AW486" s="71">
        <f>MAX(ABS(Y486-AK486),ABS(Z486-AL486),ABS(AA486-AM486),ABS(AB486-AN486),ABS(AC486-AO486),ABS(AD486-AP486),ABS(AE486-AQ486),ABS(AF486-AR486),ABS(AG486-AS486),ABS(AH486-AT486),ABS(AI486-AU486),ABS(AJ486-AV486))</f>
        <v/>
      </c>
    </row>
    <row r="487">
      <c r="A487" s="67" t="inlineStr">
        <is>
          <t>M482</t>
        </is>
      </c>
      <c r="B487" s="52" t="inlineStr">
        <is>
          <t>ENV-358</t>
        </is>
      </c>
      <c r="C487" s="52" t="inlineStr">
        <is>
          <t>Environment</t>
        </is>
      </c>
      <c r="D487" s="52" t="inlineStr">
        <is>
          <t>Forest patch</t>
        </is>
      </c>
      <c r="E487" s="53" t="inlineStr">
        <is>
          <t>Group</t>
        </is>
      </c>
      <c r="F487" s="52" t="inlineStr">
        <is>
          <t>ENV-00</t>
        </is>
      </c>
      <c r="G487" s="68" t="n">
        <v>1</v>
      </c>
      <c r="H487" s="68" t="n">
        <v>1</v>
      </c>
      <c r="I487" s="68" t="n">
        <v>1</v>
      </c>
      <c r="J487" s="68" t="n">
        <v>0</v>
      </c>
      <c r="K487" s="68" t="n">
        <v>0</v>
      </c>
      <c r="L487" s="68" t="n">
        <v>0</v>
      </c>
      <c r="M487" s="68" t="n">
        <v>0</v>
      </c>
      <c r="N487" s="68" t="n">
        <v>0</v>
      </c>
      <c r="O487" s="68" t="n">
        <v>0</v>
      </c>
      <c r="P487" s="69">
        <f>COS(RADIANS(K487))*COS(RADIANS(L487))+SIN(RADIANS(K487))*SIN(RADIANS(J487))*SIN(RADIANS(L487))</f>
        <v/>
      </c>
      <c r="Q487" s="69">
        <f>-COS(RADIANS(K487))*SIN(RADIANS(L487))+SIN(RADIANS(K487))*SIN(RADIANS(J487))*COS(RADIANS(L487))</f>
        <v/>
      </c>
      <c r="R487" s="69">
        <f>SIN(RADIANS(K487))*COS(RADIANS(J487))</f>
        <v/>
      </c>
      <c r="S487" s="69">
        <f>COS(RADIANS(J487))*SIN(RADIANS(L487))</f>
        <v/>
      </c>
      <c r="T487" s="69">
        <f>COS(RADIANS(J487))*COS(RADIANS(L487))</f>
        <v/>
      </c>
      <c r="U487" s="69">
        <f>-SIN(RADIANS(J487))</f>
        <v/>
      </c>
      <c r="V487" s="69">
        <f>-SIN(RADIANS(K487))*COS(RADIANS(L487))+COS(RADIANS(K487))*SIN(RADIANS(J487))*SIN(RADIANS(L487))</f>
        <v/>
      </c>
      <c r="W487" s="69">
        <f>SIN(RADIANS(K487))*SIN(RADIANS(L487))+COS(RADIANS(K487))*SIN(RADIANS(J487))*COS(RADIANS(L487))</f>
        <v/>
      </c>
      <c r="X487" s="69">
        <f>COS(RADIANS(K487))*COS(RADIANS(J487))</f>
        <v/>
      </c>
      <c r="Y487" s="69">
        <f>P487*G487</f>
        <v/>
      </c>
      <c r="Z487" s="69">
        <f>Q487*H487</f>
        <v/>
      </c>
      <c r="AA487" s="69">
        <f>R487*I487</f>
        <v/>
      </c>
      <c r="AB487" s="69">
        <f>M487</f>
        <v/>
      </c>
      <c r="AC487" s="69">
        <f>S487*G487</f>
        <v/>
      </c>
      <c r="AD487" s="69">
        <f>T487*H487</f>
        <v/>
      </c>
      <c r="AE487" s="69">
        <f>U487*I487</f>
        <v/>
      </c>
      <c r="AF487" s="69">
        <f>N487</f>
        <v/>
      </c>
      <c r="AG487" s="69">
        <f>V487*G487</f>
        <v/>
      </c>
      <c r="AH487" s="69">
        <f>W487*H487</f>
        <v/>
      </c>
      <c r="AI487" s="69">
        <f>X487*I487</f>
        <v/>
      </c>
      <c r="AJ487" s="69">
        <f>O487</f>
        <v/>
      </c>
      <c r="AK487" s="70" t="n">
        <v>1</v>
      </c>
      <c r="AL487" s="70" t="n">
        <v>0</v>
      </c>
      <c r="AM487" s="70" t="n">
        <v>0</v>
      </c>
      <c r="AN487" s="70" t="n">
        <v>0</v>
      </c>
      <c r="AO487" s="70" t="n">
        <v>0</v>
      </c>
      <c r="AP487" s="70" t="n">
        <v>1</v>
      </c>
      <c r="AQ487" s="70" t="n">
        <v>0</v>
      </c>
      <c r="AR487" s="70" t="n">
        <v>0</v>
      </c>
      <c r="AS487" s="70" t="n">
        <v>0</v>
      </c>
      <c r="AT487" s="70" t="n">
        <v>0</v>
      </c>
      <c r="AU487" s="70" t="n">
        <v>1</v>
      </c>
      <c r="AV487" s="70" t="n">
        <v>0</v>
      </c>
      <c r="AW487" s="71">
        <f>MAX(ABS(Y487-AK487),ABS(Z487-AL487),ABS(AA487-AM487),ABS(AB487-AN487),ABS(AC487-AO487),ABS(AD487-AP487),ABS(AE487-AQ487),ABS(AF487-AR487),ABS(AG487-AS487),ABS(AH487-AT487),ABS(AI487-AU487),ABS(AJ487-AV487))</f>
        <v/>
      </c>
    </row>
    <row r="488">
      <c r="A488" s="67" t="inlineStr">
        <is>
          <t>M483</t>
        </is>
      </c>
      <c r="B488" s="52" t="inlineStr">
        <is>
          <t>ENV-359</t>
        </is>
      </c>
      <c r="C488" s="52" t="inlineStr">
        <is>
          <t>Environment</t>
        </is>
      </c>
      <c r="D488" s="52" t="inlineStr">
        <is>
          <t>Pine</t>
        </is>
      </c>
      <c r="E488" s="53" t="inlineStr">
        <is>
          <t>Group</t>
        </is>
      </c>
      <c r="F488" s="52" t="inlineStr">
        <is>
          <t>ENV-358</t>
        </is>
      </c>
      <c r="G488" s="68" t="n">
        <v>1</v>
      </c>
      <c r="H488" s="68" t="n">
        <v>1</v>
      </c>
      <c r="I488" s="68" t="n">
        <v>1</v>
      </c>
      <c r="J488" s="68" t="n">
        <v>0</v>
      </c>
      <c r="K488" s="68" t="n">
        <v>204.416641</v>
      </c>
      <c r="L488" s="68" t="n">
        <v>0</v>
      </c>
      <c r="M488" s="68" t="n">
        <v>-1.94287992</v>
      </c>
      <c r="N488" s="68" t="n">
        <v>-0.045645088</v>
      </c>
      <c r="O488" s="68" t="n">
        <v>-13.1890554</v>
      </c>
      <c r="P488" s="69">
        <f>COS(RADIANS(K488))*COS(RADIANS(L488))+SIN(RADIANS(K488))*SIN(RADIANS(J488))*SIN(RADIANS(L488))</f>
        <v/>
      </c>
      <c r="Q488" s="69">
        <f>-COS(RADIANS(K488))*SIN(RADIANS(L488))+SIN(RADIANS(K488))*SIN(RADIANS(J488))*COS(RADIANS(L488))</f>
        <v/>
      </c>
      <c r="R488" s="69">
        <f>SIN(RADIANS(K488))*COS(RADIANS(J488))</f>
        <v/>
      </c>
      <c r="S488" s="69">
        <f>COS(RADIANS(J488))*SIN(RADIANS(L488))</f>
        <v/>
      </c>
      <c r="T488" s="69">
        <f>COS(RADIANS(J488))*COS(RADIANS(L488))</f>
        <v/>
      </c>
      <c r="U488" s="69">
        <f>-SIN(RADIANS(J488))</f>
        <v/>
      </c>
      <c r="V488" s="69">
        <f>-SIN(RADIANS(K488))*COS(RADIANS(L488))+COS(RADIANS(K488))*SIN(RADIANS(J488))*SIN(RADIANS(L488))</f>
        <v/>
      </c>
      <c r="W488" s="69">
        <f>SIN(RADIANS(K488))*SIN(RADIANS(L488))+COS(RADIANS(K488))*SIN(RADIANS(J488))*COS(RADIANS(L488))</f>
        <v/>
      </c>
      <c r="X488" s="69">
        <f>COS(RADIANS(K488))*COS(RADIANS(J488))</f>
        <v/>
      </c>
      <c r="Y488" s="69">
        <f>P488*G488</f>
        <v/>
      </c>
      <c r="Z488" s="69">
        <f>Q488*H488</f>
        <v/>
      </c>
      <c r="AA488" s="69">
        <f>R488*I488</f>
        <v/>
      </c>
      <c r="AB488" s="69">
        <f>M488</f>
        <v/>
      </c>
      <c r="AC488" s="69">
        <f>S488*G488</f>
        <v/>
      </c>
      <c r="AD488" s="69">
        <f>T488*H488</f>
        <v/>
      </c>
      <c r="AE488" s="69">
        <f>U488*I488</f>
        <v/>
      </c>
      <c r="AF488" s="69">
        <f>N488</f>
        <v/>
      </c>
      <c r="AG488" s="69">
        <f>V488*G488</f>
        <v/>
      </c>
      <c r="AH488" s="69">
        <f>W488*H488</f>
        <v/>
      </c>
      <c r="AI488" s="69">
        <f>X488*I488</f>
        <v/>
      </c>
      <c r="AJ488" s="69">
        <f>O488</f>
        <v/>
      </c>
      <c r="AK488" s="70" t="n">
        <v>-0.910563588</v>
      </c>
      <c r="AL488" s="70" t="n">
        <v>0</v>
      </c>
      <c r="AM488" s="70" t="n">
        <v>-0.413369</v>
      </c>
      <c r="AN488" s="70" t="n">
        <v>-1.94287992</v>
      </c>
      <c r="AO488" s="70" t="n">
        <v>0</v>
      </c>
      <c r="AP488" s="70" t="n">
        <v>1</v>
      </c>
      <c r="AQ488" s="70" t="n">
        <v>0</v>
      </c>
      <c r="AR488" s="70" t="n">
        <v>-0.045645088</v>
      </c>
      <c r="AS488" s="70" t="n">
        <v>0.413369</v>
      </c>
      <c r="AT488" s="70" t="n">
        <v>0</v>
      </c>
      <c r="AU488" s="70" t="n">
        <v>-0.910563588</v>
      </c>
      <c r="AV488" s="70" t="n">
        <v>-13.1890554</v>
      </c>
      <c r="AW488" s="71">
        <f>MAX(ABS(Y488-AK488),ABS(Z488-AL488),ABS(AA488-AM488),ABS(AB488-AN488),ABS(AC488-AO488),ABS(AD488-AP488),ABS(AE488-AQ488),ABS(AF488-AR488),ABS(AG488-AS488),ABS(AH488-AT488),ABS(AI488-AU488),ABS(AJ488-AV488))</f>
        <v/>
      </c>
    </row>
    <row r="489">
      <c r="A489" s="67" t="inlineStr">
        <is>
          <t>M484</t>
        </is>
      </c>
      <c r="B489" s="52" t="inlineStr">
        <is>
          <t>ENV-360</t>
        </is>
      </c>
      <c r="C489" s="52" t="inlineStr">
        <is>
          <t>Environment</t>
        </is>
      </c>
      <c r="D489" s="52" t="inlineStr">
        <is>
          <t>Pine trunk</t>
        </is>
      </c>
      <c r="E489" s="58" t="inlineStr">
        <is>
          <t>Cylinder</t>
        </is>
      </c>
      <c r="F489" s="52" t="inlineStr">
        <is>
          <t>ENV-359</t>
        </is>
      </c>
      <c r="G489" s="68" t="n">
        <v>0.222385511</v>
      </c>
      <c r="H489" s="68" t="n">
        <v>0.222385511</v>
      </c>
      <c r="I489" s="68" t="n">
        <v>3.06463122</v>
      </c>
      <c r="J489" s="68" t="n">
        <v>90</v>
      </c>
      <c r="K489" s="68" t="n">
        <v>0</v>
      </c>
      <c r="L489" s="68" t="n">
        <v>0</v>
      </c>
      <c r="M489" s="68" t="n">
        <v>0</v>
      </c>
      <c r="N489" s="68" t="n">
        <v>1.53231561</v>
      </c>
      <c r="O489" s="68" t="n">
        <v>0</v>
      </c>
      <c r="P489" s="69">
        <f>COS(RADIANS(K489))*COS(RADIANS(L489))+SIN(RADIANS(K489))*SIN(RADIANS(J489))*SIN(RADIANS(L489))</f>
        <v/>
      </c>
      <c r="Q489" s="69">
        <f>-COS(RADIANS(K489))*SIN(RADIANS(L489))+SIN(RADIANS(K489))*SIN(RADIANS(J489))*COS(RADIANS(L489))</f>
        <v/>
      </c>
      <c r="R489" s="69">
        <f>SIN(RADIANS(K489))*COS(RADIANS(J489))</f>
        <v/>
      </c>
      <c r="S489" s="69">
        <f>COS(RADIANS(J489))*SIN(RADIANS(L489))</f>
        <v/>
      </c>
      <c r="T489" s="69">
        <f>COS(RADIANS(J489))*COS(RADIANS(L489))</f>
        <v/>
      </c>
      <c r="U489" s="69">
        <f>-SIN(RADIANS(J489))</f>
        <v/>
      </c>
      <c r="V489" s="69">
        <f>-SIN(RADIANS(K489))*COS(RADIANS(L489))+COS(RADIANS(K489))*SIN(RADIANS(J489))*SIN(RADIANS(L489))</f>
        <v/>
      </c>
      <c r="W489" s="69">
        <f>SIN(RADIANS(K489))*SIN(RADIANS(L489))+COS(RADIANS(K489))*SIN(RADIANS(J489))*COS(RADIANS(L489))</f>
        <v/>
      </c>
      <c r="X489" s="69">
        <f>COS(RADIANS(K489))*COS(RADIANS(J489))</f>
        <v/>
      </c>
      <c r="Y489" s="69">
        <f>P489*G489</f>
        <v/>
      </c>
      <c r="Z489" s="69">
        <f>Q489*H489</f>
        <v/>
      </c>
      <c r="AA489" s="69">
        <f>R489*I489</f>
        <v/>
      </c>
      <c r="AB489" s="69">
        <f>M489</f>
        <v/>
      </c>
      <c r="AC489" s="69">
        <f>S489*G489</f>
        <v/>
      </c>
      <c r="AD489" s="69">
        <f>T489*H489</f>
        <v/>
      </c>
      <c r="AE489" s="69">
        <f>U489*I489</f>
        <v/>
      </c>
      <c r="AF489" s="69">
        <f>N489</f>
        <v/>
      </c>
      <c r="AG489" s="69">
        <f>V489*G489</f>
        <v/>
      </c>
      <c r="AH489" s="69">
        <f>W489*H489</f>
        <v/>
      </c>
      <c r="AI489" s="69">
        <f>X489*I489</f>
        <v/>
      </c>
      <c r="AJ489" s="69">
        <f>O489</f>
        <v/>
      </c>
      <c r="AK489" s="70" t="n">
        <v>0.222385511</v>
      </c>
      <c r="AL489" s="70" t="n">
        <v>0</v>
      </c>
      <c r="AM489" s="70" t="n">
        <v>0</v>
      </c>
      <c r="AN489" s="70" t="n">
        <v>0</v>
      </c>
      <c r="AO489" s="70" t="n">
        <v>0</v>
      </c>
      <c r="AP489" s="70" t="n">
        <v>-9.72077974e-09</v>
      </c>
      <c r="AQ489" s="70" t="n">
        <v>-3.06463122</v>
      </c>
      <c r="AR489" s="70" t="n">
        <v>1.53231561</v>
      </c>
      <c r="AS489" s="70" t="n">
        <v>0</v>
      </c>
      <c r="AT489" s="70" t="n">
        <v>0.222385511</v>
      </c>
      <c r="AU489" s="70" t="n">
        <v>-1.3395929e-07</v>
      </c>
      <c r="AV489" s="70" t="n">
        <v>0</v>
      </c>
      <c r="AW489" s="71">
        <f>MAX(ABS(Y489-AK489),ABS(Z489-AL489),ABS(AA489-AM489),ABS(AB489-AN489),ABS(AC489-AO489),ABS(AD489-AP489),ABS(AE489-AQ489),ABS(AF489-AR489),ABS(AG489-AS489),ABS(AH489-AT489),ABS(AI489-AU489),ABS(AJ489-AV489))</f>
        <v/>
      </c>
    </row>
    <row r="490">
      <c r="A490" s="67" t="inlineStr">
        <is>
          <t>M485</t>
        </is>
      </c>
      <c r="B490" s="52" t="inlineStr">
        <is>
          <t>ENV-361</t>
        </is>
      </c>
      <c r="C490" s="52" t="inlineStr">
        <is>
          <t>Environment</t>
        </is>
      </c>
      <c r="D490" s="52" t="inlineStr">
        <is>
          <t>Pine crown</t>
        </is>
      </c>
      <c r="E490" s="61" t="inlineStr">
        <is>
          <t>Cone</t>
        </is>
      </c>
      <c r="F490" s="52" t="inlineStr">
        <is>
          <t>ENV-359</t>
        </is>
      </c>
      <c r="G490" s="68" t="n">
        <v>2.44772243</v>
      </c>
      <c r="H490" s="68" t="n">
        <v>2.25733352</v>
      </c>
      <c r="I490" s="68" t="n">
        <v>1.19818473</v>
      </c>
      <c r="J490" s="68" t="n">
        <v>-91.6602554</v>
      </c>
      <c r="K490" s="68" t="n">
        <v>96.7789688</v>
      </c>
      <c r="L490" s="68" t="n">
        <v>-1.92811298</v>
      </c>
      <c r="M490" s="68" t="n">
        <v>-0.00590473786</v>
      </c>
      <c r="N490" s="68" t="n">
        <v>1.19909239</v>
      </c>
      <c r="O490" s="68" t="n">
        <v>0.00523744896</v>
      </c>
      <c r="P490" s="69">
        <f>COS(RADIANS(K490))*COS(RADIANS(L490))+SIN(RADIANS(K490))*SIN(RADIANS(J490))*SIN(RADIANS(L490))</f>
        <v/>
      </c>
      <c r="Q490" s="69">
        <f>-COS(RADIANS(K490))*SIN(RADIANS(L490))+SIN(RADIANS(K490))*SIN(RADIANS(J490))*COS(RADIANS(L490))</f>
        <v/>
      </c>
      <c r="R490" s="69">
        <f>SIN(RADIANS(K490))*COS(RADIANS(J490))</f>
        <v/>
      </c>
      <c r="S490" s="69">
        <f>COS(RADIANS(J490))*SIN(RADIANS(L490))</f>
        <v/>
      </c>
      <c r="T490" s="69">
        <f>COS(RADIANS(J490))*COS(RADIANS(L490))</f>
        <v/>
      </c>
      <c r="U490" s="69">
        <f>-SIN(RADIANS(J490))</f>
        <v/>
      </c>
      <c r="V490" s="69">
        <f>-SIN(RADIANS(K490))*COS(RADIANS(L490))+COS(RADIANS(K490))*SIN(RADIANS(J490))*SIN(RADIANS(L490))</f>
        <v/>
      </c>
      <c r="W490" s="69">
        <f>SIN(RADIANS(K490))*SIN(RADIANS(L490))+COS(RADIANS(K490))*SIN(RADIANS(J490))*COS(RADIANS(L490))</f>
        <v/>
      </c>
      <c r="X490" s="69">
        <f>COS(RADIANS(K490))*COS(RADIANS(J490))</f>
        <v/>
      </c>
      <c r="Y490" s="69">
        <f>P490*G490</f>
        <v/>
      </c>
      <c r="Z490" s="69">
        <f>Q490*H490</f>
        <v/>
      </c>
      <c r="AA490" s="69">
        <f>R490*I490</f>
        <v/>
      </c>
      <c r="AB490" s="69">
        <f>M490</f>
        <v/>
      </c>
      <c r="AC490" s="69">
        <f>S490*G490</f>
        <v/>
      </c>
      <c r="AD490" s="69">
        <f>T490*H490</f>
        <v/>
      </c>
      <c r="AE490" s="69">
        <f>U490*I490</f>
        <v/>
      </c>
      <c r="AF490" s="69">
        <f>N490</f>
        <v/>
      </c>
      <c r="AG490" s="69">
        <f>V490*G490</f>
        <v/>
      </c>
      <c r="AH490" s="69">
        <f>W490*H490</f>
        <v/>
      </c>
      <c r="AI490" s="69">
        <f>X490*I490</f>
        <v/>
      </c>
      <c r="AJ490" s="69">
        <f>O490</f>
        <v/>
      </c>
      <c r="AK490" s="70" t="n">
        <v>-0.207019493</v>
      </c>
      <c r="AL490" s="70" t="n">
        <v>-2.2483077</v>
      </c>
      <c r="AM490" s="70" t="n">
        <v>-0.0344721973</v>
      </c>
      <c r="AN490" s="70" t="n">
        <v>-0.00590473786</v>
      </c>
      <c r="AO490" s="70" t="n">
        <v>0.00238606404</v>
      </c>
      <c r="AP490" s="70" t="n">
        <v>-0.06536448</v>
      </c>
      <c r="AQ490" s="70" t="n">
        <v>1.19768178</v>
      </c>
      <c r="AR490" s="70" t="n">
        <v>1.19909239</v>
      </c>
      <c r="AS490" s="70" t="n">
        <v>-2.43895102</v>
      </c>
      <c r="AT490" s="70" t="n">
        <v>0.190773636</v>
      </c>
      <c r="AU490" s="70" t="n">
        <v>0.00409772992</v>
      </c>
      <c r="AV490" s="70" t="n">
        <v>0.00523744896</v>
      </c>
      <c r="AW490" s="71">
        <f>MAX(ABS(Y490-AK490),ABS(Z490-AL490),ABS(AA490-AM490),ABS(AB490-AN490),ABS(AC490-AO490),ABS(AD490-AP490),ABS(AE490-AQ490),ABS(AF490-AR490),ABS(AG490-AS490),ABS(AH490-AT490),ABS(AI490-AU490),ABS(AJ490-AV490))</f>
        <v/>
      </c>
    </row>
    <row r="491">
      <c r="A491" s="67" t="inlineStr">
        <is>
          <t>M486</t>
        </is>
      </c>
      <c r="B491" s="52" t="inlineStr">
        <is>
          <t>ENV-362</t>
        </is>
      </c>
      <c r="C491" s="52" t="inlineStr">
        <is>
          <t>Environment</t>
        </is>
      </c>
      <c r="D491" s="52" t="inlineStr">
        <is>
          <t>Pine crown</t>
        </is>
      </c>
      <c r="E491" s="61" t="inlineStr">
        <is>
          <t>Cone</t>
        </is>
      </c>
      <c r="F491" s="52" t="inlineStr">
        <is>
          <t>ENV-359</t>
        </is>
      </c>
      <c r="G491" s="68" t="n">
        <v>2.09037733</v>
      </c>
      <c r="H491" s="68" t="n">
        <v>2.02122116</v>
      </c>
      <c r="I491" s="68" t="n">
        <v>1.04405236</v>
      </c>
      <c r="J491" s="68" t="n">
        <v>-95.0057678</v>
      </c>
      <c r="K491" s="68" t="n">
        <v>189.99144</v>
      </c>
      <c r="L491" s="68" t="n">
        <v>-5.31643152</v>
      </c>
      <c r="M491" s="68" t="n">
        <v>-0.00944553874</v>
      </c>
      <c r="N491" s="68" t="n">
        <v>1.63732898</v>
      </c>
      <c r="O491" s="68" t="n">
        <v>0.00806464627</v>
      </c>
      <c r="P491" s="69">
        <f>COS(RADIANS(K491))*COS(RADIANS(L491))+SIN(RADIANS(K491))*SIN(RADIANS(J491))*SIN(RADIANS(L491))</f>
        <v/>
      </c>
      <c r="Q491" s="69">
        <f>-COS(RADIANS(K491))*SIN(RADIANS(L491))+SIN(RADIANS(K491))*SIN(RADIANS(J491))*COS(RADIANS(L491))</f>
        <v/>
      </c>
      <c r="R491" s="69">
        <f>SIN(RADIANS(K491))*COS(RADIANS(J491))</f>
        <v/>
      </c>
      <c r="S491" s="69">
        <f>COS(RADIANS(J491))*SIN(RADIANS(L491))</f>
        <v/>
      </c>
      <c r="T491" s="69">
        <f>COS(RADIANS(J491))*COS(RADIANS(L491))</f>
        <v/>
      </c>
      <c r="U491" s="69">
        <f>-SIN(RADIANS(J491))</f>
        <v/>
      </c>
      <c r="V491" s="69">
        <f>-SIN(RADIANS(K491))*COS(RADIANS(L491))+COS(RADIANS(K491))*SIN(RADIANS(J491))*SIN(RADIANS(L491))</f>
        <v/>
      </c>
      <c r="W491" s="69">
        <f>SIN(RADIANS(K491))*SIN(RADIANS(L491))+COS(RADIANS(K491))*SIN(RADIANS(J491))*COS(RADIANS(L491))</f>
        <v/>
      </c>
      <c r="X491" s="69">
        <f>COS(RADIANS(K491))*COS(RADIANS(J491))</f>
        <v/>
      </c>
      <c r="Y491" s="69">
        <f>P491*G491</f>
        <v/>
      </c>
      <c r="Z491" s="69">
        <f>Q491*H491</f>
        <v/>
      </c>
      <c r="AA491" s="69">
        <f>R491*I491</f>
        <v/>
      </c>
      <c r="AB491" s="69">
        <f>M491</f>
        <v/>
      </c>
      <c r="AC491" s="69">
        <f>S491*G491</f>
        <v/>
      </c>
      <c r="AD491" s="69">
        <f>T491*H491</f>
        <v/>
      </c>
      <c r="AE491" s="69">
        <f>U491*I491</f>
        <v/>
      </c>
      <c r="AF491" s="69">
        <f>N491</f>
        <v/>
      </c>
      <c r="AG491" s="69">
        <f>V491*G491</f>
        <v/>
      </c>
      <c r="AH491" s="69">
        <f>W491*H491</f>
        <v/>
      </c>
      <c r="AI491" s="69">
        <f>X491*I491</f>
        <v/>
      </c>
      <c r="AJ491" s="69">
        <f>O491</f>
        <v/>
      </c>
      <c r="AK491" s="70" t="n">
        <v>-2.08329463</v>
      </c>
      <c r="AL491" s="70" t="n">
        <v>0.163405776</v>
      </c>
      <c r="AM491" s="70" t="n">
        <v>0.0158059336</v>
      </c>
      <c r="AN491" s="70" t="n">
        <v>-0.00944553874</v>
      </c>
      <c r="AO491" s="70" t="n">
        <v>0.0169002917</v>
      </c>
      <c r="AP491" s="70" t="n">
        <v>-0.175604984</v>
      </c>
      <c r="AQ491" s="70" t="n">
        <v>1.0400703</v>
      </c>
      <c r="AR491" s="70" t="n">
        <v>1.63732898</v>
      </c>
      <c r="AS491" s="70" t="n">
        <v>0.1711016</v>
      </c>
      <c r="AT491" s="70" t="n">
        <v>2.00693703</v>
      </c>
      <c r="AU491" s="70" t="n">
        <v>0.0897181779</v>
      </c>
      <c r="AV491" s="70" t="n">
        <v>0.00806464627</v>
      </c>
      <c r="AW491" s="71">
        <f>MAX(ABS(Y491-AK491),ABS(Z491-AL491),ABS(AA491-AM491),ABS(AB491-AN491),ABS(AC491-AO491),ABS(AD491-AP491),ABS(AE491-AQ491),ABS(AF491-AR491),ABS(AG491-AS491),ABS(AH491-AT491),ABS(AI491-AU491),ABS(AJ491-AV491))</f>
        <v/>
      </c>
    </row>
    <row r="492">
      <c r="A492" s="67" t="inlineStr">
        <is>
          <t>M487</t>
        </is>
      </c>
      <c r="B492" s="52" t="inlineStr">
        <is>
          <t>ENV-363</t>
        </is>
      </c>
      <c r="C492" s="52" t="inlineStr">
        <is>
          <t>Environment</t>
        </is>
      </c>
      <c r="D492" s="52" t="inlineStr">
        <is>
          <t>Pine crown</t>
        </is>
      </c>
      <c r="E492" s="61" t="inlineStr">
        <is>
          <t>Cone</t>
        </is>
      </c>
      <c r="F492" s="52" t="inlineStr">
        <is>
          <t>ENV-359</t>
        </is>
      </c>
      <c r="G492" s="68" t="n">
        <v>1.88228667</v>
      </c>
      <c r="H492" s="68" t="n">
        <v>1.83635759</v>
      </c>
      <c r="I492" s="68" t="n">
        <v>0.969200134</v>
      </c>
      <c r="J492" s="68" t="n">
        <v>-85.0957413</v>
      </c>
      <c r="K492" s="68" t="n">
        <v>125.187775</v>
      </c>
      <c r="L492" s="68" t="n">
        <v>0.0990447998</v>
      </c>
      <c r="M492" s="68" t="n">
        <v>-0.0113604348</v>
      </c>
      <c r="N492" s="68" t="n">
        <v>2.04618907</v>
      </c>
      <c r="O492" s="68" t="n">
        <v>-0.0295265671</v>
      </c>
      <c r="P492" s="69">
        <f>COS(RADIANS(K492))*COS(RADIANS(L492))+SIN(RADIANS(K492))*SIN(RADIANS(J492))*SIN(RADIANS(L492))</f>
        <v/>
      </c>
      <c r="Q492" s="69">
        <f>-COS(RADIANS(K492))*SIN(RADIANS(L492))+SIN(RADIANS(K492))*SIN(RADIANS(J492))*COS(RADIANS(L492))</f>
        <v/>
      </c>
      <c r="R492" s="69">
        <f>SIN(RADIANS(K492))*COS(RADIANS(J492))</f>
        <v/>
      </c>
      <c r="S492" s="69">
        <f>COS(RADIANS(J492))*SIN(RADIANS(L492))</f>
        <v/>
      </c>
      <c r="T492" s="69">
        <f>COS(RADIANS(J492))*COS(RADIANS(L492))</f>
        <v/>
      </c>
      <c r="U492" s="69">
        <f>-SIN(RADIANS(J492))</f>
        <v/>
      </c>
      <c r="V492" s="69">
        <f>-SIN(RADIANS(K492))*COS(RADIANS(L492))+COS(RADIANS(K492))*SIN(RADIANS(J492))*SIN(RADIANS(L492))</f>
        <v/>
      </c>
      <c r="W492" s="69">
        <f>SIN(RADIANS(K492))*SIN(RADIANS(L492))+COS(RADIANS(K492))*SIN(RADIANS(J492))*COS(RADIANS(L492))</f>
        <v/>
      </c>
      <c r="X492" s="69">
        <f>COS(RADIANS(K492))*COS(RADIANS(J492))</f>
        <v/>
      </c>
      <c r="Y492" s="69">
        <f>P492*G492</f>
        <v/>
      </c>
      <c r="Z492" s="69">
        <f>Q492*H492</f>
        <v/>
      </c>
      <c r="AA492" s="69">
        <f>R492*I492</f>
        <v/>
      </c>
      <c r="AB492" s="69">
        <f>M492</f>
        <v/>
      </c>
      <c r="AC492" s="69">
        <f>S492*G492</f>
        <v/>
      </c>
      <c r="AD492" s="69">
        <f>T492*H492</f>
        <v/>
      </c>
      <c r="AE492" s="69">
        <f>U492*I492</f>
        <v/>
      </c>
      <c r="AF492" s="69">
        <f>N492</f>
        <v/>
      </c>
      <c r="AG492" s="69">
        <f>V492*G492</f>
        <v/>
      </c>
      <c r="AH492" s="69">
        <f>W492*H492</f>
        <v/>
      </c>
      <c r="AI492" s="69">
        <f>X492*I492</f>
        <v/>
      </c>
      <c r="AJ492" s="69">
        <f>O492</f>
        <v/>
      </c>
      <c r="AK492" s="70" t="n">
        <v>-1.0873307</v>
      </c>
      <c r="AL492" s="70" t="n">
        <v>-1.49347007</v>
      </c>
      <c r="AM492" s="70" t="n">
        <v>0.067717053</v>
      </c>
      <c r="AN492" s="70" t="n">
        <v>-0.0113604348</v>
      </c>
      <c r="AO492" s="70" t="n">
        <v>0.000278172927</v>
      </c>
      <c r="AP492" s="70" t="n">
        <v>0.15699175</v>
      </c>
      <c r="AQ492" s="70" t="n">
        <v>0.96565187</v>
      </c>
      <c r="AR492" s="70" t="n">
        <v>2.04618907</v>
      </c>
      <c r="AS492" s="70" t="n">
        <v>-1.53646195</v>
      </c>
      <c r="AT492" s="70" t="n">
        <v>1.05693436</v>
      </c>
      <c r="AU492" s="70" t="n">
        <v>-0.0477475002</v>
      </c>
      <c r="AV492" s="70" t="n">
        <v>-0.0295265671</v>
      </c>
      <c r="AW492" s="71">
        <f>MAX(ABS(Y492-AK492),ABS(Z492-AL492),ABS(AA492-AM492),ABS(AB492-AN492),ABS(AC492-AO492),ABS(AD492-AP492),ABS(AE492-AQ492),ABS(AF492-AR492),ABS(AG492-AS492),ABS(AH492-AT492),ABS(AI492-AU492),ABS(AJ492-AV492))</f>
        <v/>
      </c>
    </row>
    <row r="493">
      <c r="A493" s="67" t="inlineStr">
        <is>
          <t>M488</t>
        </is>
      </c>
      <c r="B493" s="52" t="inlineStr">
        <is>
          <t>ENV-364</t>
        </is>
      </c>
      <c r="C493" s="52" t="inlineStr">
        <is>
          <t>Environment</t>
        </is>
      </c>
      <c r="D493" s="52" t="inlineStr">
        <is>
          <t>Pine crown</t>
        </is>
      </c>
      <c r="E493" s="61" t="inlineStr">
        <is>
          <t>Cone</t>
        </is>
      </c>
      <c r="F493" s="52" t="inlineStr">
        <is>
          <t>ENV-359</t>
        </is>
      </c>
      <c r="G493" s="68" t="n">
        <v>1.57645094</v>
      </c>
      <c r="H493" s="68" t="n">
        <v>1.68919373</v>
      </c>
      <c r="I493" s="68" t="n">
        <v>0.792901516</v>
      </c>
      <c r="J493" s="68" t="n">
        <v>-95.7685013</v>
      </c>
      <c r="K493" s="68" t="n">
        <v>179.756912</v>
      </c>
      <c r="L493" s="68" t="n">
        <v>3.39911938</v>
      </c>
      <c r="M493" s="68" t="n">
        <v>0.0381920263</v>
      </c>
      <c r="N493" s="68" t="n">
        <v>2.38152051</v>
      </c>
      <c r="O493" s="68" t="n">
        <v>0.010637179</v>
      </c>
      <c r="P493" s="69">
        <f>COS(RADIANS(K493))*COS(RADIANS(L493))+SIN(RADIANS(K493))*SIN(RADIANS(J493))*SIN(RADIANS(L493))</f>
        <v/>
      </c>
      <c r="Q493" s="69">
        <f>-COS(RADIANS(K493))*SIN(RADIANS(L493))+SIN(RADIANS(K493))*SIN(RADIANS(J493))*COS(RADIANS(L493))</f>
        <v/>
      </c>
      <c r="R493" s="69">
        <f>SIN(RADIANS(K493))*COS(RADIANS(J493))</f>
        <v/>
      </c>
      <c r="S493" s="69">
        <f>COS(RADIANS(J493))*SIN(RADIANS(L493))</f>
        <v/>
      </c>
      <c r="T493" s="69">
        <f>COS(RADIANS(J493))*COS(RADIANS(L493))</f>
        <v/>
      </c>
      <c r="U493" s="69">
        <f>-SIN(RADIANS(J493))</f>
        <v/>
      </c>
      <c r="V493" s="69">
        <f>-SIN(RADIANS(K493))*COS(RADIANS(L493))+COS(RADIANS(K493))*SIN(RADIANS(J493))*SIN(RADIANS(L493))</f>
        <v/>
      </c>
      <c r="W493" s="69">
        <f>SIN(RADIANS(K493))*SIN(RADIANS(L493))+COS(RADIANS(K493))*SIN(RADIANS(J493))*COS(RADIANS(L493))</f>
        <v/>
      </c>
      <c r="X493" s="69">
        <f>COS(RADIANS(K493))*COS(RADIANS(J493))</f>
        <v/>
      </c>
      <c r="Y493" s="69">
        <f>P493*G493</f>
        <v/>
      </c>
      <c r="Z493" s="69">
        <f>Q493*H493</f>
        <v/>
      </c>
      <c r="AA493" s="69">
        <f>R493*I493</f>
        <v/>
      </c>
      <c r="AB493" s="69">
        <f>M493</f>
        <v/>
      </c>
      <c r="AC493" s="69">
        <f>S493*G493</f>
        <v/>
      </c>
      <c r="AD493" s="69">
        <f>T493*H493</f>
        <v/>
      </c>
      <c r="AE493" s="69">
        <f>U493*I493</f>
        <v/>
      </c>
      <c r="AF493" s="69">
        <f>N493</f>
        <v/>
      </c>
      <c r="AG493" s="69">
        <f>V493*G493</f>
        <v/>
      </c>
      <c r="AH493" s="69">
        <f>W493*H493</f>
        <v/>
      </c>
      <c r="AI493" s="69">
        <f>X493*I493</f>
        <v/>
      </c>
      <c r="AJ493" s="69">
        <f>O493</f>
        <v/>
      </c>
      <c r="AK493" s="70" t="n">
        <v>-1.57405782</v>
      </c>
      <c r="AL493" s="70" t="n">
        <v>0.0930354744</v>
      </c>
      <c r="AM493" s="70" t="n">
        <v>-0.000338106824</v>
      </c>
      <c r="AN493" s="70" t="n">
        <v>0.0381920263</v>
      </c>
      <c r="AO493" s="70" t="n">
        <v>-0.009394558149999999</v>
      </c>
      <c r="AP493" s="70" t="n">
        <v>-0.169481233</v>
      </c>
      <c r="AQ493" s="70" t="n">
        <v>0.788886368</v>
      </c>
      <c r="AR493" s="70" t="n">
        <v>2.38152051</v>
      </c>
      <c r="AS493" s="70" t="n">
        <v>0.0863188356</v>
      </c>
      <c r="AT493" s="70" t="n">
        <v>1.67809296</v>
      </c>
      <c r="AU493" s="70" t="n">
        <v>0.079693377</v>
      </c>
      <c r="AV493" s="70" t="n">
        <v>0.010637179</v>
      </c>
      <c r="AW493" s="71">
        <f>MAX(ABS(Y493-AK493),ABS(Z493-AL493),ABS(AA493-AM493),ABS(AB493-AN493),ABS(AC493-AO493),ABS(AD493-AP493),ABS(AE493-AQ493),ABS(AF493-AR493),ABS(AG493-AS493),ABS(AH493-AT493),ABS(AI493-AU493),ABS(AJ493-AV493))</f>
        <v/>
      </c>
    </row>
    <row r="494">
      <c r="A494" s="67" t="inlineStr">
        <is>
          <t>M489</t>
        </is>
      </c>
      <c r="B494" s="52" t="inlineStr">
        <is>
          <t>ENV-365</t>
        </is>
      </c>
      <c r="C494" s="52" t="inlineStr">
        <is>
          <t>Environment</t>
        </is>
      </c>
      <c r="D494" s="52" t="inlineStr">
        <is>
          <t>Pine crown</t>
        </is>
      </c>
      <c r="E494" s="61" t="inlineStr">
        <is>
          <t>Cone</t>
        </is>
      </c>
      <c r="F494" s="52" t="inlineStr">
        <is>
          <t>ENV-359</t>
        </is>
      </c>
      <c r="G494" s="68" t="n">
        <v>1.18605137</v>
      </c>
      <c r="H494" s="68" t="n">
        <v>1.12316263</v>
      </c>
      <c r="I494" s="68" t="n">
        <v>0.582011163</v>
      </c>
      <c r="J494" s="68" t="n">
        <v>-84.1887894</v>
      </c>
      <c r="K494" s="68" t="n">
        <v>192.535614</v>
      </c>
      <c r="L494" s="68" t="n">
        <v>-0.249713898</v>
      </c>
      <c r="M494" s="68" t="n">
        <v>0.033980079</v>
      </c>
      <c r="N494" s="68" t="n">
        <v>2.68539429</v>
      </c>
      <c r="O494" s="68" t="n">
        <v>-0.00172289833</v>
      </c>
      <c r="P494" s="69">
        <f>COS(RADIANS(K494))*COS(RADIANS(L494))+SIN(RADIANS(K494))*SIN(RADIANS(J494))*SIN(RADIANS(L494))</f>
        <v/>
      </c>
      <c r="Q494" s="69">
        <f>-COS(RADIANS(K494))*SIN(RADIANS(L494))+SIN(RADIANS(K494))*SIN(RADIANS(J494))*COS(RADIANS(L494))</f>
        <v/>
      </c>
      <c r="R494" s="69">
        <f>SIN(RADIANS(K494))*COS(RADIANS(J494))</f>
        <v/>
      </c>
      <c r="S494" s="69">
        <f>COS(RADIANS(J494))*SIN(RADIANS(L494))</f>
        <v/>
      </c>
      <c r="T494" s="69">
        <f>COS(RADIANS(J494))*COS(RADIANS(L494))</f>
        <v/>
      </c>
      <c r="U494" s="69">
        <f>-SIN(RADIANS(J494))</f>
        <v/>
      </c>
      <c r="V494" s="69">
        <f>-SIN(RADIANS(K494))*COS(RADIANS(L494))+COS(RADIANS(K494))*SIN(RADIANS(J494))*SIN(RADIANS(L494))</f>
        <v/>
      </c>
      <c r="W494" s="69">
        <f>SIN(RADIANS(K494))*SIN(RADIANS(L494))+COS(RADIANS(K494))*SIN(RADIANS(J494))*COS(RADIANS(L494))</f>
        <v/>
      </c>
      <c r="X494" s="69">
        <f>COS(RADIANS(K494))*COS(RADIANS(J494))</f>
        <v/>
      </c>
      <c r="Y494" s="69">
        <f>P494*G494</f>
        <v/>
      </c>
      <c r="Z494" s="69">
        <f>Q494*H494</f>
        <v/>
      </c>
      <c r="AA494" s="69">
        <f>R494*I494</f>
        <v/>
      </c>
      <c r="AB494" s="69">
        <f>M494</f>
        <v/>
      </c>
      <c r="AC494" s="69">
        <f>S494*G494</f>
        <v/>
      </c>
      <c r="AD494" s="69">
        <f>T494*H494</f>
        <v/>
      </c>
      <c r="AE494" s="69">
        <f>U494*I494</f>
        <v/>
      </c>
      <c r="AF494" s="69">
        <f>N494</f>
        <v/>
      </c>
      <c r="AG494" s="69">
        <f>V494*G494</f>
        <v/>
      </c>
      <c r="AH494" s="69">
        <f>W494*H494</f>
        <v/>
      </c>
      <c r="AI494" s="69">
        <f>X494*I494</f>
        <v/>
      </c>
      <c r="AJ494" s="69">
        <f>O494</f>
        <v/>
      </c>
      <c r="AK494" s="70" t="n">
        <v>-1.15888274</v>
      </c>
      <c r="AL494" s="70" t="n">
        <v>0.237744957</v>
      </c>
      <c r="AM494" s="70" t="n">
        <v>-0.0127903717</v>
      </c>
      <c r="AN494" s="70" t="n">
        <v>0.033980079</v>
      </c>
      <c r="AO494" s="70" t="n">
        <v>-0.0005233851259999999</v>
      </c>
      <c r="AP494" s="70" t="n">
        <v>0.113720223</v>
      </c>
      <c r="AQ494" s="70" t="n">
        <v>0.579020143</v>
      </c>
      <c r="AR494" s="70" t="n">
        <v>2.68539429</v>
      </c>
      <c r="AS494" s="70" t="n">
        <v>0.252405763</v>
      </c>
      <c r="AT494" s="70" t="n">
        <v>1.09180558</v>
      </c>
      <c r="AU494" s="70" t="n">
        <v>-0.057524398</v>
      </c>
      <c r="AV494" s="70" t="n">
        <v>-0.00172289833</v>
      </c>
      <c r="AW494" s="71">
        <f>MAX(ABS(Y494-AK494),ABS(Z494-AL494),ABS(AA494-AM494),ABS(AB494-AN494),ABS(AC494-AO494),ABS(AD494-AP494),ABS(AE494-AQ494),ABS(AF494-AR494),ABS(AG494-AS494),ABS(AH494-AT494),ABS(AI494-AU494),ABS(AJ494-AV494))</f>
        <v/>
      </c>
    </row>
    <row r="495">
      <c r="A495" s="67" t="inlineStr">
        <is>
          <t>M490</t>
        </is>
      </c>
      <c r="B495" s="52" t="inlineStr">
        <is>
          <t>ENV-366</t>
        </is>
      </c>
      <c r="C495" s="52" t="inlineStr">
        <is>
          <t>Environment</t>
        </is>
      </c>
      <c r="D495" s="52" t="inlineStr">
        <is>
          <t>Pine crown</t>
        </is>
      </c>
      <c r="E495" s="61" t="inlineStr">
        <is>
          <t>Cone</t>
        </is>
      </c>
      <c r="F495" s="52" t="inlineStr">
        <is>
          <t>ENV-359</t>
        </is>
      </c>
      <c r="G495" s="68" t="n">
        <v>0.884894192</v>
      </c>
      <c r="H495" s="68" t="n">
        <v>0.94958508</v>
      </c>
      <c r="I495" s="68" t="n">
        <v>0.428408086</v>
      </c>
      <c r="J495" s="68" t="n">
        <v>-93.2930679</v>
      </c>
      <c r="K495" s="68" t="n">
        <v>290.136536</v>
      </c>
      <c r="L495" s="68" t="n">
        <v>5.14692497</v>
      </c>
      <c r="M495" s="68" t="n">
        <v>0.0333549455</v>
      </c>
      <c r="N495" s="68" t="n">
        <v>3.00769305</v>
      </c>
      <c r="O495" s="68" t="n">
        <v>0.00419353321</v>
      </c>
      <c r="P495" s="69">
        <f>COS(RADIANS(K495))*COS(RADIANS(L495))+SIN(RADIANS(K495))*SIN(RADIANS(J495))*SIN(RADIANS(L495))</f>
        <v/>
      </c>
      <c r="Q495" s="69">
        <f>-COS(RADIANS(K495))*SIN(RADIANS(L495))+SIN(RADIANS(K495))*SIN(RADIANS(J495))*COS(RADIANS(L495))</f>
        <v/>
      </c>
      <c r="R495" s="69">
        <f>SIN(RADIANS(K495))*COS(RADIANS(J495))</f>
        <v/>
      </c>
      <c r="S495" s="69">
        <f>COS(RADIANS(J495))*SIN(RADIANS(L495))</f>
        <v/>
      </c>
      <c r="T495" s="69">
        <f>COS(RADIANS(J495))*COS(RADIANS(L495))</f>
        <v/>
      </c>
      <c r="U495" s="69">
        <f>-SIN(RADIANS(J495))</f>
        <v/>
      </c>
      <c r="V495" s="69">
        <f>-SIN(RADIANS(K495))*COS(RADIANS(L495))+COS(RADIANS(K495))*SIN(RADIANS(J495))*SIN(RADIANS(L495))</f>
        <v/>
      </c>
      <c r="W495" s="69">
        <f>SIN(RADIANS(K495))*SIN(RADIANS(L495))+COS(RADIANS(K495))*SIN(RADIANS(J495))*COS(RADIANS(L495))</f>
        <v/>
      </c>
      <c r="X495" s="69">
        <f>COS(RADIANS(K495))*COS(RADIANS(J495))</f>
        <v/>
      </c>
      <c r="Y495" s="69">
        <f>P495*G495</f>
        <v/>
      </c>
      <c r="Z495" s="69">
        <f>Q495*H495</f>
        <v/>
      </c>
      <c r="AA495" s="69">
        <f>R495*I495</f>
        <v/>
      </c>
      <c r="AB495" s="69">
        <f>M495</f>
        <v/>
      </c>
      <c r="AC495" s="69">
        <f>S495*G495</f>
        <v/>
      </c>
      <c r="AD495" s="69">
        <f>T495*H495</f>
        <v/>
      </c>
      <c r="AE495" s="69">
        <f>U495*I495</f>
        <v/>
      </c>
      <c r="AF495" s="69">
        <f>N495</f>
        <v/>
      </c>
      <c r="AG495" s="69">
        <f>V495*G495</f>
        <v/>
      </c>
      <c r="AH495" s="69">
        <f>W495*H495</f>
        <v/>
      </c>
      <c r="AI495" s="69">
        <f>X495*I495</f>
        <v/>
      </c>
      <c r="AJ495" s="69">
        <f>O495</f>
        <v/>
      </c>
      <c r="AK495" s="70" t="n">
        <v>0.377812594</v>
      </c>
      <c r="AL495" s="70" t="n">
        <v>0.857154131</v>
      </c>
      <c r="AM495" s="70" t="n">
        <v>0.0231049657</v>
      </c>
      <c r="AN495" s="70" t="n">
        <v>0.0333549455</v>
      </c>
      <c r="AO495" s="70" t="n">
        <v>-0.00456007803</v>
      </c>
      <c r="AP495" s="70" t="n">
        <v>-0.0543274358</v>
      </c>
      <c r="AQ495" s="70" t="n">
        <v>0.427700698</v>
      </c>
      <c r="AR495" s="70" t="n">
        <v>3.00769305</v>
      </c>
      <c r="AS495" s="70" t="n">
        <v>0.800171554</v>
      </c>
      <c r="AT495" s="70" t="n">
        <v>-0.40502736</v>
      </c>
      <c r="AU495" s="70" t="n">
        <v>-0.00847193133</v>
      </c>
      <c r="AV495" s="70" t="n">
        <v>0.00419353321</v>
      </c>
      <c r="AW495" s="71">
        <f>MAX(ABS(Y495-AK495),ABS(Z495-AL495),ABS(AA495-AM495),ABS(AB495-AN495),ABS(AC495-AO495),ABS(AD495-AP495),ABS(AE495-AQ495),ABS(AF495-AR495),ABS(AG495-AS495),ABS(AH495-AT495),ABS(AI495-AU495),ABS(AJ495-AV495))</f>
        <v/>
      </c>
    </row>
    <row r="496">
      <c r="A496" s="67" t="inlineStr">
        <is>
          <t>M491</t>
        </is>
      </c>
      <c r="B496" s="52" t="inlineStr">
        <is>
          <t>ENV-367</t>
        </is>
      </c>
      <c r="C496" s="52" t="inlineStr">
        <is>
          <t>Environment</t>
        </is>
      </c>
      <c r="D496" s="52" t="inlineStr">
        <is>
          <t>Pine crown</t>
        </is>
      </c>
      <c r="E496" s="61" t="inlineStr">
        <is>
          <t>Cone</t>
        </is>
      </c>
      <c r="F496" s="52" t="inlineStr">
        <is>
          <t>ENV-359</t>
        </is>
      </c>
      <c r="G496" s="68" t="n">
        <v>0.5243855120000001</v>
      </c>
      <c r="H496" s="68" t="n">
        <v>0.5437840819999999</v>
      </c>
      <c r="I496" s="68" t="n">
        <v>0.969236791</v>
      </c>
      <c r="J496" s="68" t="n">
        <v>-87.8008652</v>
      </c>
      <c r="K496" s="68" t="n">
        <v>105.454247</v>
      </c>
      <c r="L496" s="68" t="n">
        <v>-5.47412395</v>
      </c>
      <c r="M496" s="68" t="n">
        <v>0.0193565376</v>
      </c>
      <c r="N496" s="68" t="n">
        <v>3.66924977</v>
      </c>
      <c r="O496" s="68" t="n">
        <v>0.0189071074</v>
      </c>
      <c r="P496" s="69">
        <f>COS(RADIANS(K496))*COS(RADIANS(L496))+SIN(RADIANS(K496))*SIN(RADIANS(J496))*SIN(RADIANS(L496))</f>
        <v/>
      </c>
      <c r="Q496" s="69">
        <f>-COS(RADIANS(K496))*SIN(RADIANS(L496))+SIN(RADIANS(K496))*SIN(RADIANS(J496))*COS(RADIANS(L496))</f>
        <v/>
      </c>
      <c r="R496" s="69">
        <f>SIN(RADIANS(K496))*COS(RADIANS(J496))</f>
        <v/>
      </c>
      <c r="S496" s="69">
        <f>COS(RADIANS(J496))*SIN(RADIANS(L496))</f>
        <v/>
      </c>
      <c r="T496" s="69">
        <f>COS(RADIANS(J496))*COS(RADIANS(L496))</f>
        <v/>
      </c>
      <c r="U496" s="69">
        <f>-SIN(RADIANS(J496))</f>
        <v/>
      </c>
      <c r="V496" s="69">
        <f>-SIN(RADIANS(K496))*COS(RADIANS(L496))+COS(RADIANS(K496))*SIN(RADIANS(J496))*SIN(RADIANS(L496))</f>
        <v/>
      </c>
      <c r="W496" s="69">
        <f>SIN(RADIANS(K496))*SIN(RADIANS(L496))+COS(RADIANS(K496))*SIN(RADIANS(J496))*COS(RADIANS(L496))</f>
        <v/>
      </c>
      <c r="X496" s="69">
        <f>COS(RADIANS(K496))*COS(RADIANS(J496))</f>
        <v/>
      </c>
      <c r="Y496" s="69">
        <f>P496*G496</f>
        <v/>
      </c>
      <c r="Z496" s="69">
        <f>Q496*H496</f>
        <v/>
      </c>
      <c r="AA496" s="69">
        <f>R496*I496</f>
        <v/>
      </c>
      <c r="AB496" s="69">
        <f>M496</f>
        <v/>
      </c>
      <c r="AC496" s="69">
        <f>S496*G496</f>
        <v/>
      </c>
      <c r="AD496" s="69">
        <f>T496*H496</f>
        <v/>
      </c>
      <c r="AE496" s="69">
        <f>U496*I496</f>
        <v/>
      </c>
      <c r="AF496" s="69">
        <f>N496</f>
        <v/>
      </c>
      <c r="AG496" s="69">
        <f>V496*G496</f>
        <v/>
      </c>
      <c r="AH496" s="69">
        <f>W496*H496</f>
        <v/>
      </c>
      <c r="AI496" s="69">
        <f>X496*I496</f>
        <v/>
      </c>
      <c r="AJ496" s="69">
        <f>O496</f>
        <v/>
      </c>
      <c r="AK496" s="70" t="n">
        <v>-0.09091495719999999</v>
      </c>
      <c r="AL496" s="70" t="n">
        <v>-0.53517127</v>
      </c>
      <c r="AM496" s="70" t="n">
        <v>0.0358475</v>
      </c>
      <c r="AN496" s="70" t="n">
        <v>0.0193565376</v>
      </c>
      <c r="AO496" s="70" t="n">
        <v>-0.00191957108</v>
      </c>
      <c r="AP496" s="70" t="n">
        <v>0.0207713041</v>
      </c>
      <c r="AQ496" s="70" t="n">
        <v>0.968522966</v>
      </c>
      <c r="AR496" s="70" t="n">
        <v>3.66924977</v>
      </c>
      <c r="AS496" s="70" t="n">
        <v>-0.51644063</v>
      </c>
      <c r="AT496" s="70" t="n">
        <v>0.0941351131</v>
      </c>
      <c r="AU496" s="70" t="n">
        <v>-0.00991057232</v>
      </c>
      <c r="AV496" s="70" t="n">
        <v>0.0189071074</v>
      </c>
      <c r="AW496" s="71">
        <f>MAX(ABS(Y496-AK496),ABS(Z496-AL496),ABS(AA496-AM496),ABS(AB496-AN496),ABS(AC496-AO496),ABS(AD496-AP496),ABS(AE496-AQ496),ABS(AF496-AR496),ABS(AG496-AS496),ABS(AH496-AT496),ABS(AI496-AU496),ABS(AJ496-AV496))</f>
        <v/>
      </c>
    </row>
    <row r="497">
      <c r="A497" s="67" t="inlineStr">
        <is>
          <t>M492</t>
        </is>
      </c>
      <c r="B497" s="52" t="inlineStr">
        <is>
          <t>ENV-368</t>
        </is>
      </c>
      <c r="C497" s="52" t="inlineStr">
        <is>
          <t>Environment</t>
        </is>
      </c>
      <c r="D497" s="52" t="inlineStr">
        <is>
          <t>Pine</t>
        </is>
      </c>
      <c r="E497" s="53" t="inlineStr">
        <is>
          <t>Group</t>
        </is>
      </c>
      <c r="F497" s="52" t="inlineStr">
        <is>
          <t>ENV-358</t>
        </is>
      </c>
      <c r="G497" s="68" t="n">
        <v>1</v>
      </c>
      <c r="H497" s="68" t="n">
        <v>1</v>
      </c>
      <c r="I497" s="68" t="n">
        <v>1</v>
      </c>
      <c r="J497" s="68" t="n">
        <v>0</v>
      </c>
      <c r="K497" s="68" t="n">
        <v>92.7279587</v>
      </c>
      <c r="L497" s="68" t="n">
        <v>0</v>
      </c>
      <c r="M497" s="68" t="n">
        <v>-2.62885642</v>
      </c>
      <c r="N497" s="68" t="n">
        <v>0.272661924</v>
      </c>
      <c r="O497" s="68" t="n">
        <v>-17.6413937</v>
      </c>
      <c r="P497" s="69">
        <f>COS(RADIANS(K497))*COS(RADIANS(L497))+SIN(RADIANS(K497))*SIN(RADIANS(J497))*SIN(RADIANS(L497))</f>
        <v/>
      </c>
      <c r="Q497" s="69">
        <f>-COS(RADIANS(K497))*SIN(RADIANS(L497))+SIN(RADIANS(K497))*SIN(RADIANS(J497))*COS(RADIANS(L497))</f>
        <v/>
      </c>
      <c r="R497" s="69">
        <f>SIN(RADIANS(K497))*COS(RADIANS(J497))</f>
        <v/>
      </c>
      <c r="S497" s="69">
        <f>COS(RADIANS(J497))*SIN(RADIANS(L497))</f>
        <v/>
      </c>
      <c r="T497" s="69">
        <f>COS(RADIANS(J497))*COS(RADIANS(L497))</f>
        <v/>
      </c>
      <c r="U497" s="69">
        <f>-SIN(RADIANS(J497))</f>
        <v/>
      </c>
      <c r="V497" s="69">
        <f>-SIN(RADIANS(K497))*COS(RADIANS(L497))+COS(RADIANS(K497))*SIN(RADIANS(J497))*SIN(RADIANS(L497))</f>
        <v/>
      </c>
      <c r="W497" s="69">
        <f>SIN(RADIANS(K497))*SIN(RADIANS(L497))+COS(RADIANS(K497))*SIN(RADIANS(J497))*COS(RADIANS(L497))</f>
        <v/>
      </c>
      <c r="X497" s="69">
        <f>COS(RADIANS(K497))*COS(RADIANS(J497))</f>
        <v/>
      </c>
      <c r="Y497" s="69">
        <f>P497*G497</f>
        <v/>
      </c>
      <c r="Z497" s="69">
        <f>Q497*H497</f>
        <v/>
      </c>
      <c r="AA497" s="69">
        <f>R497*I497</f>
        <v/>
      </c>
      <c r="AB497" s="69">
        <f>M497</f>
        <v/>
      </c>
      <c r="AC497" s="69">
        <f>S497*G497</f>
        <v/>
      </c>
      <c r="AD497" s="69">
        <f>T497*H497</f>
        <v/>
      </c>
      <c r="AE497" s="69">
        <f>U497*I497</f>
        <v/>
      </c>
      <c r="AF497" s="69">
        <f>N497</f>
        <v/>
      </c>
      <c r="AG497" s="69">
        <f>V497*G497</f>
        <v/>
      </c>
      <c r="AH497" s="69">
        <f>W497*H497</f>
        <v/>
      </c>
      <c r="AI497" s="69">
        <f>X497*I497</f>
        <v/>
      </c>
      <c r="AJ497" s="69">
        <f>O497</f>
        <v/>
      </c>
      <c r="AK497" s="70" t="n">
        <v>-0.0475938916</v>
      </c>
      <c r="AL497" s="70" t="n">
        <v>0</v>
      </c>
      <c r="AM497" s="70" t="n">
        <v>0.9988667959999999</v>
      </c>
      <c r="AN497" s="70" t="n">
        <v>-2.62885642</v>
      </c>
      <c r="AO497" s="70" t="n">
        <v>0</v>
      </c>
      <c r="AP497" s="70" t="n">
        <v>1</v>
      </c>
      <c r="AQ497" s="70" t="n">
        <v>0</v>
      </c>
      <c r="AR497" s="70" t="n">
        <v>0.272661924</v>
      </c>
      <c r="AS497" s="70" t="n">
        <v>-0.9988667959999999</v>
      </c>
      <c r="AT497" s="70" t="n">
        <v>0</v>
      </c>
      <c r="AU497" s="70" t="n">
        <v>-0.0475938916</v>
      </c>
      <c r="AV497" s="70" t="n">
        <v>-17.6413937</v>
      </c>
      <c r="AW497" s="71">
        <f>MAX(ABS(Y497-AK497),ABS(Z497-AL497),ABS(AA497-AM497),ABS(AB497-AN497),ABS(AC497-AO497),ABS(AD497-AP497),ABS(AE497-AQ497),ABS(AF497-AR497),ABS(AG497-AS497),ABS(AH497-AT497),ABS(AI497-AU497),ABS(AJ497-AV497))</f>
        <v/>
      </c>
    </row>
    <row r="498">
      <c r="A498" s="67" t="inlineStr">
        <is>
          <t>M493</t>
        </is>
      </c>
      <c r="B498" s="52" t="inlineStr">
        <is>
          <t>ENV-369</t>
        </is>
      </c>
      <c r="C498" s="52" t="inlineStr">
        <is>
          <t>Environment</t>
        </is>
      </c>
      <c r="D498" s="52" t="inlineStr">
        <is>
          <t>Pine trunk</t>
        </is>
      </c>
      <c r="E498" s="58" t="inlineStr">
        <is>
          <t>Cylinder</t>
        </is>
      </c>
      <c r="F498" s="52" t="inlineStr">
        <is>
          <t>ENV-368</t>
        </is>
      </c>
      <c r="G498" s="68" t="n">
        <v>0.236231863</v>
      </c>
      <c r="H498" s="68" t="n">
        <v>0.236231863</v>
      </c>
      <c r="I498" s="68" t="n">
        <v>3.31078887</v>
      </c>
      <c r="J498" s="68" t="n">
        <v>90</v>
      </c>
      <c r="K498" s="68" t="n">
        <v>0</v>
      </c>
      <c r="L498" s="68" t="n">
        <v>0</v>
      </c>
      <c r="M498" s="68" t="n">
        <v>0</v>
      </c>
      <c r="N498" s="68" t="n">
        <v>1.65539443</v>
      </c>
      <c r="O498" s="68" t="n">
        <v>0</v>
      </c>
      <c r="P498" s="69">
        <f>COS(RADIANS(K498))*COS(RADIANS(L498))+SIN(RADIANS(K498))*SIN(RADIANS(J498))*SIN(RADIANS(L498))</f>
        <v/>
      </c>
      <c r="Q498" s="69">
        <f>-COS(RADIANS(K498))*SIN(RADIANS(L498))+SIN(RADIANS(K498))*SIN(RADIANS(J498))*COS(RADIANS(L498))</f>
        <v/>
      </c>
      <c r="R498" s="69">
        <f>SIN(RADIANS(K498))*COS(RADIANS(J498))</f>
        <v/>
      </c>
      <c r="S498" s="69">
        <f>COS(RADIANS(J498))*SIN(RADIANS(L498))</f>
        <v/>
      </c>
      <c r="T498" s="69">
        <f>COS(RADIANS(J498))*COS(RADIANS(L498))</f>
        <v/>
      </c>
      <c r="U498" s="69">
        <f>-SIN(RADIANS(J498))</f>
        <v/>
      </c>
      <c r="V498" s="69">
        <f>-SIN(RADIANS(K498))*COS(RADIANS(L498))+COS(RADIANS(K498))*SIN(RADIANS(J498))*SIN(RADIANS(L498))</f>
        <v/>
      </c>
      <c r="W498" s="69">
        <f>SIN(RADIANS(K498))*SIN(RADIANS(L498))+COS(RADIANS(K498))*SIN(RADIANS(J498))*COS(RADIANS(L498))</f>
        <v/>
      </c>
      <c r="X498" s="69">
        <f>COS(RADIANS(K498))*COS(RADIANS(J498))</f>
        <v/>
      </c>
      <c r="Y498" s="69">
        <f>P498*G498</f>
        <v/>
      </c>
      <c r="Z498" s="69">
        <f>Q498*H498</f>
        <v/>
      </c>
      <c r="AA498" s="69">
        <f>R498*I498</f>
        <v/>
      </c>
      <c r="AB498" s="69">
        <f>M498</f>
        <v/>
      </c>
      <c r="AC498" s="69">
        <f>S498*G498</f>
        <v/>
      </c>
      <c r="AD498" s="69">
        <f>T498*H498</f>
        <v/>
      </c>
      <c r="AE498" s="69">
        <f>U498*I498</f>
        <v/>
      </c>
      <c r="AF498" s="69">
        <f>N498</f>
        <v/>
      </c>
      <c r="AG498" s="69">
        <f>V498*G498</f>
        <v/>
      </c>
      <c r="AH498" s="69">
        <f>W498*H498</f>
        <v/>
      </c>
      <c r="AI498" s="69">
        <f>X498*I498</f>
        <v/>
      </c>
      <c r="AJ498" s="69">
        <f>O498</f>
        <v/>
      </c>
      <c r="AK498" s="70" t="n">
        <v>0.236231863</v>
      </c>
      <c r="AL498" s="70" t="n">
        <v>0</v>
      </c>
      <c r="AM498" s="70" t="n">
        <v>0</v>
      </c>
      <c r="AN498" s="70" t="n">
        <v>0</v>
      </c>
      <c r="AO498" s="70" t="n">
        <v>0</v>
      </c>
      <c r="AP498" s="70" t="n">
        <v>-1.03260227e-08</v>
      </c>
      <c r="AQ498" s="70" t="n">
        <v>-3.31078887</v>
      </c>
      <c r="AR498" s="70" t="n">
        <v>1.65539443</v>
      </c>
      <c r="AS498" s="70" t="n">
        <v>0</v>
      </c>
      <c r="AT498" s="70" t="n">
        <v>0.236231863</v>
      </c>
      <c r="AU498" s="70" t="n">
        <v>-1.44719181e-07</v>
      </c>
      <c r="AV498" s="70" t="n">
        <v>0</v>
      </c>
      <c r="AW498" s="71">
        <f>MAX(ABS(Y498-AK498),ABS(Z498-AL498),ABS(AA498-AM498),ABS(AB498-AN498),ABS(AC498-AO498),ABS(AD498-AP498),ABS(AE498-AQ498),ABS(AF498-AR498),ABS(AG498-AS498),ABS(AH498-AT498),ABS(AI498-AU498),ABS(AJ498-AV498))</f>
        <v/>
      </c>
    </row>
    <row r="499">
      <c r="A499" s="67" t="inlineStr">
        <is>
          <t>M494</t>
        </is>
      </c>
      <c r="B499" s="52" t="inlineStr">
        <is>
          <t>ENV-370</t>
        </is>
      </c>
      <c r="C499" s="52" t="inlineStr">
        <is>
          <t>Environment</t>
        </is>
      </c>
      <c r="D499" s="52" t="inlineStr">
        <is>
          <t>Pine crown</t>
        </is>
      </c>
      <c r="E499" s="61" t="inlineStr">
        <is>
          <t>Cone</t>
        </is>
      </c>
      <c r="F499" s="52" t="inlineStr">
        <is>
          <t>ENV-368</t>
        </is>
      </c>
      <c r="G499" s="68" t="n">
        <v>2.54200578</v>
      </c>
      <c r="H499" s="68" t="n">
        <v>2.64940977</v>
      </c>
      <c r="I499" s="68" t="n">
        <v>1.30578387</v>
      </c>
      <c r="J499" s="68" t="n">
        <v>-88.91510769999999</v>
      </c>
      <c r="K499" s="68" t="n">
        <v>64.13458249999999</v>
      </c>
      <c r="L499" s="68" t="n">
        <v>-5.45742226</v>
      </c>
      <c r="M499" s="68" t="n">
        <v>0.00410351157</v>
      </c>
      <c r="N499" s="68" t="n">
        <v>1.25289202</v>
      </c>
      <c r="O499" s="68" t="n">
        <v>0.0193990171</v>
      </c>
      <c r="P499" s="69">
        <f>COS(RADIANS(K499))*COS(RADIANS(L499))+SIN(RADIANS(K499))*SIN(RADIANS(J499))*SIN(RADIANS(L499))</f>
        <v/>
      </c>
      <c r="Q499" s="69">
        <f>-COS(RADIANS(K499))*SIN(RADIANS(L499))+SIN(RADIANS(K499))*SIN(RADIANS(J499))*COS(RADIANS(L499))</f>
        <v/>
      </c>
      <c r="R499" s="69">
        <f>SIN(RADIANS(K499))*COS(RADIANS(J499))</f>
        <v/>
      </c>
      <c r="S499" s="69">
        <f>COS(RADIANS(J499))*SIN(RADIANS(L499))</f>
        <v/>
      </c>
      <c r="T499" s="69">
        <f>COS(RADIANS(J499))*COS(RADIANS(L499))</f>
        <v/>
      </c>
      <c r="U499" s="69">
        <f>-SIN(RADIANS(J499))</f>
        <v/>
      </c>
      <c r="V499" s="69">
        <f>-SIN(RADIANS(K499))*COS(RADIANS(L499))+COS(RADIANS(K499))*SIN(RADIANS(J499))*SIN(RADIANS(L499))</f>
        <v/>
      </c>
      <c r="W499" s="69">
        <f>SIN(RADIANS(K499))*SIN(RADIANS(L499))+COS(RADIANS(K499))*SIN(RADIANS(J499))*COS(RADIANS(L499))</f>
        <v/>
      </c>
      <c r="X499" s="69">
        <f>COS(RADIANS(K499))*COS(RADIANS(J499))</f>
        <v/>
      </c>
      <c r="Y499" s="69">
        <f>P499*G499</f>
        <v/>
      </c>
      <c r="Z499" s="69">
        <f>Q499*H499</f>
        <v/>
      </c>
      <c r="AA499" s="69">
        <f>R499*I499</f>
        <v/>
      </c>
      <c r="AB499" s="69">
        <f>M499</f>
        <v/>
      </c>
      <c r="AC499" s="69">
        <f>S499*G499</f>
        <v/>
      </c>
      <c r="AD499" s="69">
        <f>T499*H499</f>
        <v/>
      </c>
      <c r="AE499" s="69">
        <f>U499*I499</f>
        <v/>
      </c>
      <c r="AF499" s="69">
        <f>N499</f>
        <v/>
      </c>
      <c r="AG499" s="69">
        <f>V499*G499</f>
        <v/>
      </c>
      <c r="AH499" s="69">
        <f>W499*H499</f>
        <v/>
      </c>
      <c r="AI499" s="69">
        <f>X499*I499</f>
        <v/>
      </c>
      <c r="AJ499" s="69">
        <f>O499</f>
        <v/>
      </c>
      <c r="AK499" s="70" t="n">
        <v>1.32144725</v>
      </c>
      <c r="AL499" s="70" t="n">
        <v>-2.26283741</v>
      </c>
      <c r="AM499" s="70" t="n">
        <v>0.0222466737</v>
      </c>
      <c r="AN499" s="70" t="n">
        <v>0.00410351157</v>
      </c>
      <c r="AO499" s="70" t="n">
        <v>-0.00457743462</v>
      </c>
      <c r="AP499" s="70" t="n">
        <v>0.0499359816</v>
      </c>
      <c r="AQ499" s="70" t="n">
        <v>1.30554986</v>
      </c>
      <c r="AR499" s="70" t="n">
        <v>1.25289202</v>
      </c>
      <c r="AS499" s="70" t="n">
        <v>-2.17153144</v>
      </c>
      <c r="AT499" s="70" t="n">
        <v>-1.37711489</v>
      </c>
      <c r="AU499" s="70" t="n">
        <v>0.0107858144</v>
      </c>
      <c r="AV499" s="70" t="n">
        <v>0.0193990171</v>
      </c>
      <c r="AW499" s="71">
        <f>MAX(ABS(Y499-AK499),ABS(Z499-AL499),ABS(AA499-AM499),ABS(AB499-AN499),ABS(AC499-AO499),ABS(AD499-AP499),ABS(AE499-AQ499),ABS(AF499-AR499),ABS(AG499-AS499),ABS(AH499-AT499),ABS(AI499-AU499),ABS(AJ499-AV499))</f>
        <v/>
      </c>
    </row>
    <row r="500">
      <c r="A500" s="67" t="inlineStr">
        <is>
          <t>M495</t>
        </is>
      </c>
      <c r="B500" s="52" t="inlineStr">
        <is>
          <t>ENV-371</t>
        </is>
      </c>
      <c r="C500" s="52" t="inlineStr">
        <is>
          <t>Environment</t>
        </is>
      </c>
      <c r="D500" s="52" t="inlineStr">
        <is>
          <t>Pine crown</t>
        </is>
      </c>
      <c r="E500" s="61" t="inlineStr">
        <is>
          <t>Cone</t>
        </is>
      </c>
      <c r="F500" s="52" t="inlineStr">
        <is>
          <t>ENV-368</t>
        </is>
      </c>
      <c r="G500" s="68" t="n">
        <v>2.32898259</v>
      </c>
      <c r="H500" s="68" t="n">
        <v>2.24630213</v>
      </c>
      <c r="I500" s="68" t="n">
        <v>1.07110286</v>
      </c>
      <c r="J500" s="68" t="n">
        <v>-92.04978180000001</v>
      </c>
      <c r="K500" s="68" t="n">
        <v>218.384705</v>
      </c>
      <c r="L500" s="68" t="n">
        <v>-1.44615364</v>
      </c>
      <c r="M500" s="68" t="n">
        <v>-0.0243016239</v>
      </c>
      <c r="N500" s="68" t="n">
        <v>1.69993114</v>
      </c>
      <c r="O500" s="68" t="n">
        <v>0.00185520947</v>
      </c>
      <c r="P500" s="69">
        <f>COS(RADIANS(K500))*COS(RADIANS(L500))+SIN(RADIANS(K500))*SIN(RADIANS(J500))*SIN(RADIANS(L500))</f>
        <v/>
      </c>
      <c r="Q500" s="69">
        <f>-COS(RADIANS(K500))*SIN(RADIANS(L500))+SIN(RADIANS(K500))*SIN(RADIANS(J500))*COS(RADIANS(L500))</f>
        <v/>
      </c>
      <c r="R500" s="69">
        <f>SIN(RADIANS(K500))*COS(RADIANS(J500))</f>
        <v/>
      </c>
      <c r="S500" s="69">
        <f>COS(RADIANS(J500))*SIN(RADIANS(L500))</f>
        <v/>
      </c>
      <c r="T500" s="69">
        <f>COS(RADIANS(J500))*COS(RADIANS(L500))</f>
        <v/>
      </c>
      <c r="U500" s="69">
        <f>-SIN(RADIANS(J500))</f>
        <v/>
      </c>
      <c r="V500" s="69">
        <f>-SIN(RADIANS(K500))*COS(RADIANS(L500))+COS(RADIANS(K500))*SIN(RADIANS(J500))*SIN(RADIANS(L500))</f>
        <v/>
      </c>
      <c r="W500" s="69">
        <f>SIN(RADIANS(K500))*SIN(RADIANS(L500))+COS(RADIANS(K500))*SIN(RADIANS(J500))*COS(RADIANS(L500))</f>
        <v/>
      </c>
      <c r="X500" s="69">
        <f>COS(RADIANS(K500))*COS(RADIANS(J500))</f>
        <v/>
      </c>
      <c r="Y500" s="69">
        <f>P500*G500</f>
        <v/>
      </c>
      <c r="Z500" s="69">
        <f>Q500*H500</f>
        <v/>
      </c>
      <c r="AA500" s="69">
        <f>R500*I500</f>
        <v/>
      </c>
      <c r="AB500" s="69">
        <f>M500</f>
        <v/>
      </c>
      <c r="AC500" s="69">
        <f>S500*G500</f>
        <v/>
      </c>
      <c r="AD500" s="69">
        <f>T500*H500</f>
        <v/>
      </c>
      <c r="AE500" s="69">
        <f>U500*I500</f>
        <v/>
      </c>
      <c r="AF500" s="69">
        <f>N500</f>
        <v/>
      </c>
      <c r="AG500" s="69">
        <f>V500*G500</f>
        <v/>
      </c>
      <c r="AH500" s="69">
        <f>W500*H500</f>
        <v/>
      </c>
      <c r="AI500" s="69">
        <f>X500*I500</f>
        <v/>
      </c>
      <c r="AJ500" s="69">
        <f>O500</f>
        <v/>
      </c>
      <c r="AK500" s="70" t="n">
        <v>-1.86148679</v>
      </c>
      <c r="AL500" s="70" t="n">
        <v>1.34904158</v>
      </c>
      <c r="AM500" s="70" t="n">
        <v>0.0237887986</v>
      </c>
      <c r="AN500" s="70" t="n">
        <v>-0.0243016239</v>
      </c>
      <c r="AO500" s="70" t="n">
        <v>0.00210234802</v>
      </c>
      <c r="AP500" s="70" t="n">
        <v>-0.0803197697</v>
      </c>
      <c r="AQ500" s="70" t="n">
        <v>1.07041752</v>
      </c>
      <c r="AR500" s="70" t="n">
        <v>1.69993114</v>
      </c>
      <c r="AS500" s="70" t="n">
        <v>1.39965081</v>
      </c>
      <c r="AT500" s="70" t="n">
        <v>1.79429901</v>
      </c>
      <c r="AU500" s="70" t="n">
        <v>0.0300304536</v>
      </c>
      <c r="AV500" s="70" t="n">
        <v>0.00185520947</v>
      </c>
      <c r="AW500" s="71">
        <f>MAX(ABS(Y500-AK500),ABS(Z500-AL500),ABS(AA500-AM500),ABS(AB500-AN500),ABS(AC500-AO500),ABS(AD500-AP500),ABS(AE500-AQ500),ABS(AF500-AR500),ABS(AG500-AS500),ABS(AH500-AT500),ABS(AI500-AU500),ABS(AJ500-AV500))</f>
        <v/>
      </c>
    </row>
    <row r="501">
      <c r="A501" s="67" t="inlineStr">
        <is>
          <t>M496</t>
        </is>
      </c>
      <c r="B501" s="52" t="inlineStr">
        <is>
          <t>ENV-372</t>
        </is>
      </c>
      <c r="C501" s="52" t="inlineStr">
        <is>
          <t>Environment</t>
        </is>
      </c>
      <c r="D501" s="52" t="inlineStr">
        <is>
          <t>Pine crown</t>
        </is>
      </c>
      <c r="E501" s="61" t="inlineStr">
        <is>
          <t>Cone</t>
        </is>
      </c>
      <c r="F501" s="52" t="inlineStr">
        <is>
          <t>ENV-368</t>
        </is>
      </c>
      <c r="G501" s="68" t="n">
        <v>1.87043536</v>
      </c>
      <c r="H501" s="68" t="n">
        <v>2.05632138</v>
      </c>
      <c r="I501" s="68" t="n">
        <v>0.898755372</v>
      </c>
      <c r="J501" s="68" t="n">
        <v>-95.46121979999999</v>
      </c>
      <c r="K501" s="68" t="n">
        <v>108.897835</v>
      </c>
      <c r="L501" s="68" t="n">
        <v>-5.04550362</v>
      </c>
      <c r="M501" s="68" t="n">
        <v>0.0291589946</v>
      </c>
      <c r="N501" s="68" t="n">
        <v>2.10254741</v>
      </c>
      <c r="O501" s="68" t="n">
        <v>-0.0212995186</v>
      </c>
      <c r="P501" s="69">
        <f>COS(RADIANS(K501))*COS(RADIANS(L501))+SIN(RADIANS(K501))*SIN(RADIANS(J501))*SIN(RADIANS(L501))</f>
        <v/>
      </c>
      <c r="Q501" s="69">
        <f>-COS(RADIANS(K501))*SIN(RADIANS(L501))+SIN(RADIANS(K501))*SIN(RADIANS(J501))*COS(RADIANS(L501))</f>
        <v/>
      </c>
      <c r="R501" s="69">
        <f>SIN(RADIANS(K501))*COS(RADIANS(J501))</f>
        <v/>
      </c>
      <c r="S501" s="69">
        <f>COS(RADIANS(J501))*SIN(RADIANS(L501))</f>
        <v/>
      </c>
      <c r="T501" s="69">
        <f>COS(RADIANS(J501))*COS(RADIANS(L501))</f>
        <v/>
      </c>
      <c r="U501" s="69">
        <f>-SIN(RADIANS(J501))</f>
        <v/>
      </c>
      <c r="V501" s="69">
        <f>-SIN(RADIANS(K501))*COS(RADIANS(L501))+COS(RADIANS(K501))*SIN(RADIANS(J501))*SIN(RADIANS(L501))</f>
        <v/>
      </c>
      <c r="W501" s="69">
        <f>SIN(RADIANS(K501))*SIN(RADIANS(L501))+COS(RADIANS(K501))*SIN(RADIANS(J501))*COS(RADIANS(L501))</f>
        <v/>
      </c>
      <c r="X501" s="69">
        <f>COS(RADIANS(K501))*COS(RADIANS(J501))</f>
        <v/>
      </c>
      <c r="Y501" s="69">
        <f>P501*G501</f>
        <v/>
      </c>
      <c r="Z501" s="69">
        <f>Q501*H501</f>
        <v/>
      </c>
      <c r="AA501" s="69">
        <f>R501*I501</f>
        <v/>
      </c>
      <c r="AB501" s="69">
        <f>M501</f>
        <v/>
      </c>
      <c r="AC501" s="69">
        <f>S501*G501</f>
        <v/>
      </c>
      <c r="AD501" s="69">
        <f>T501*H501</f>
        <v/>
      </c>
      <c r="AE501" s="69">
        <f>U501*I501</f>
        <v/>
      </c>
      <c r="AF501" s="69">
        <f>N501</f>
        <v/>
      </c>
      <c r="AG501" s="69">
        <f>V501*G501</f>
        <v/>
      </c>
      <c r="AH501" s="69">
        <f>W501*H501</f>
        <v/>
      </c>
      <c r="AI501" s="69">
        <f>X501*I501</f>
        <v/>
      </c>
      <c r="AJ501" s="69">
        <f>O501</f>
        <v/>
      </c>
      <c r="AK501" s="70" t="n">
        <v>-0.448526829</v>
      </c>
      <c r="AL501" s="70" t="n">
        <v>-1.98771858</v>
      </c>
      <c r="AM501" s="70" t="n">
        <v>-0.080925785</v>
      </c>
      <c r="AN501" s="70" t="n">
        <v>0.0291589946</v>
      </c>
      <c r="AO501" s="70" t="n">
        <v>0.0156557076</v>
      </c>
      <c r="AP501" s="70" t="n">
        <v>-0.194946051</v>
      </c>
      <c r="AQ501" s="70" t="n">
        <v>0.8946757319999999</v>
      </c>
      <c r="AR501" s="70" t="n">
        <v>2.10254741</v>
      </c>
      <c r="AS501" s="70" t="n">
        <v>-1.81579375</v>
      </c>
      <c r="AT501" s="70" t="n">
        <v>0.48931393</v>
      </c>
      <c r="AU501" s="70" t="n">
        <v>0.0277036801</v>
      </c>
      <c r="AV501" s="70" t="n">
        <v>-0.0212995186</v>
      </c>
      <c r="AW501" s="71">
        <f>MAX(ABS(Y501-AK501),ABS(Z501-AL501),ABS(AA501-AM501),ABS(AB501-AN501),ABS(AC501-AO501),ABS(AD501-AP501),ABS(AE501-AQ501),ABS(AF501-AR501),ABS(AG501-AS501),ABS(AH501-AT501),ABS(AI501-AU501),ABS(AJ501-AV501))</f>
        <v/>
      </c>
    </row>
    <row r="502">
      <c r="A502" s="67" t="inlineStr">
        <is>
          <t>M497</t>
        </is>
      </c>
      <c r="B502" s="52" t="inlineStr">
        <is>
          <t>ENV-373</t>
        </is>
      </c>
      <c r="C502" s="52" t="inlineStr">
        <is>
          <t>Environment</t>
        </is>
      </c>
      <c r="D502" s="52" t="inlineStr">
        <is>
          <t>Pine crown</t>
        </is>
      </c>
      <c r="E502" s="61" t="inlineStr">
        <is>
          <t>Cone</t>
        </is>
      </c>
      <c r="F502" s="52" t="inlineStr">
        <is>
          <t>ENV-368</t>
        </is>
      </c>
      <c r="G502" s="68" t="n">
        <v>1.52904105</v>
      </c>
      <c r="H502" s="68" t="n">
        <v>1.64195478</v>
      </c>
      <c r="I502" s="68" t="n">
        <v>0.776411116</v>
      </c>
      <c r="J502" s="68" t="n">
        <v>-86.9591599</v>
      </c>
      <c r="K502" s="68" t="n">
        <v>224.371246</v>
      </c>
      <c r="L502" s="68" t="n">
        <v>-2.87336826</v>
      </c>
      <c r="M502" s="68" t="n">
        <v>0.0107519999</v>
      </c>
      <c r="N502" s="68" t="n">
        <v>2.50518799</v>
      </c>
      <c r="O502" s="68" t="n">
        <v>0.0356979221</v>
      </c>
      <c r="P502" s="69">
        <f>COS(RADIANS(K502))*COS(RADIANS(L502))+SIN(RADIANS(K502))*SIN(RADIANS(J502))*SIN(RADIANS(L502))</f>
        <v/>
      </c>
      <c r="Q502" s="69">
        <f>-COS(RADIANS(K502))*SIN(RADIANS(L502))+SIN(RADIANS(K502))*SIN(RADIANS(J502))*COS(RADIANS(L502))</f>
        <v/>
      </c>
      <c r="R502" s="69">
        <f>SIN(RADIANS(K502))*COS(RADIANS(J502))</f>
        <v/>
      </c>
      <c r="S502" s="69">
        <f>COS(RADIANS(J502))*SIN(RADIANS(L502))</f>
        <v/>
      </c>
      <c r="T502" s="69">
        <f>COS(RADIANS(J502))*COS(RADIANS(L502))</f>
        <v/>
      </c>
      <c r="U502" s="69">
        <f>-SIN(RADIANS(J502))</f>
        <v/>
      </c>
      <c r="V502" s="69">
        <f>-SIN(RADIANS(K502))*COS(RADIANS(L502))+COS(RADIANS(K502))*SIN(RADIANS(J502))*SIN(RADIANS(L502))</f>
        <v/>
      </c>
      <c r="W502" s="69">
        <f>SIN(RADIANS(K502))*SIN(RADIANS(L502))+COS(RADIANS(K502))*SIN(RADIANS(J502))*COS(RADIANS(L502))</f>
        <v/>
      </c>
      <c r="X502" s="69">
        <f>COS(RADIANS(K502))*COS(RADIANS(J502))</f>
        <v/>
      </c>
      <c r="Y502" s="69">
        <f>P502*G502</f>
        <v/>
      </c>
      <c r="Z502" s="69">
        <f>Q502*H502</f>
        <v/>
      </c>
      <c r="AA502" s="69">
        <f>R502*I502</f>
        <v/>
      </c>
      <c r="AB502" s="69">
        <f>M502</f>
        <v/>
      </c>
      <c r="AC502" s="69">
        <f>S502*G502</f>
        <v/>
      </c>
      <c r="AD502" s="69">
        <f>T502*H502</f>
        <v/>
      </c>
      <c r="AE502" s="69">
        <f>U502*I502</f>
        <v/>
      </c>
      <c r="AF502" s="69">
        <f>N502</f>
        <v/>
      </c>
      <c r="AG502" s="69">
        <f>V502*G502</f>
        <v/>
      </c>
      <c r="AH502" s="69">
        <f>W502*H502</f>
        <v/>
      </c>
      <c r="AI502" s="69">
        <f>X502*I502</f>
        <v/>
      </c>
      <c r="AJ502" s="69">
        <f>O502</f>
        <v/>
      </c>
      <c r="AK502" s="70" t="n">
        <v>-1.14514601</v>
      </c>
      <c r="AL502" s="70" t="n">
        <v>1.08633196</v>
      </c>
      <c r="AM502" s="70" t="n">
        <v>-0.0288020968</v>
      </c>
      <c r="AN502" s="70" t="n">
        <v>0.0107519999</v>
      </c>
      <c r="AO502" s="70" t="n">
        <v>-0.00406603981</v>
      </c>
      <c r="AP502" s="70" t="n">
        <v>0.08699227869999999</v>
      </c>
      <c r="AQ502" s="70" t="n">
        <v>0.775317907</v>
      </c>
      <c r="AR502" s="70" t="n">
        <v>2.50518799</v>
      </c>
      <c r="AS502" s="70" t="n">
        <v>1.01320815</v>
      </c>
      <c r="AT502" s="70" t="n">
        <v>1.22814107</v>
      </c>
      <c r="AU502" s="70" t="n">
        <v>-0.029441271</v>
      </c>
      <c r="AV502" s="70" t="n">
        <v>0.0356979221</v>
      </c>
      <c r="AW502" s="71">
        <f>MAX(ABS(Y502-AK502),ABS(Z502-AL502),ABS(AA502-AM502),ABS(AB502-AN502),ABS(AC502-AO502),ABS(AD502-AP502),ABS(AE502-AQ502),ABS(AF502-AR502),ABS(AG502-AS502),ABS(AH502-AT502),ABS(AI502-AU502),ABS(AJ502-AV502))</f>
        <v/>
      </c>
    </row>
    <row r="503">
      <c r="A503" s="67" t="inlineStr">
        <is>
          <t>M498</t>
        </is>
      </c>
      <c r="B503" s="52" t="inlineStr">
        <is>
          <t>ENV-374</t>
        </is>
      </c>
      <c r="C503" s="52" t="inlineStr">
        <is>
          <t>Environment</t>
        </is>
      </c>
      <c r="D503" s="52" t="inlineStr">
        <is>
          <t>Pine crown</t>
        </is>
      </c>
      <c r="E503" s="61" t="inlineStr">
        <is>
          <t>Cone</t>
        </is>
      </c>
      <c r="F503" s="52" t="inlineStr">
        <is>
          <t>ENV-368</t>
        </is>
      </c>
      <c r="G503" s="68" t="n">
        <v>1.21433389</v>
      </c>
      <c r="H503" s="68" t="n">
        <v>1.0955826</v>
      </c>
      <c r="I503" s="68" t="n">
        <v>0.570109844</v>
      </c>
      <c r="J503" s="68" t="n">
        <v>-94.7647095</v>
      </c>
      <c r="K503" s="68" t="n">
        <v>356.815216</v>
      </c>
      <c r="L503" s="68" t="n">
        <v>4.17964935</v>
      </c>
      <c r="M503" s="68" t="n">
        <v>0.0172762498</v>
      </c>
      <c r="N503" s="68" t="n">
        <v>2.85033917</v>
      </c>
      <c r="O503" s="68" t="n">
        <v>-0.02697042</v>
      </c>
      <c r="P503" s="69">
        <f>COS(RADIANS(K503))*COS(RADIANS(L503))+SIN(RADIANS(K503))*SIN(RADIANS(J503))*SIN(RADIANS(L503))</f>
        <v/>
      </c>
      <c r="Q503" s="69">
        <f>-COS(RADIANS(K503))*SIN(RADIANS(L503))+SIN(RADIANS(K503))*SIN(RADIANS(J503))*COS(RADIANS(L503))</f>
        <v/>
      </c>
      <c r="R503" s="69">
        <f>SIN(RADIANS(K503))*COS(RADIANS(J503))</f>
        <v/>
      </c>
      <c r="S503" s="69">
        <f>COS(RADIANS(J503))*SIN(RADIANS(L503))</f>
        <v/>
      </c>
      <c r="T503" s="69">
        <f>COS(RADIANS(J503))*COS(RADIANS(L503))</f>
        <v/>
      </c>
      <c r="U503" s="69">
        <f>-SIN(RADIANS(J503))</f>
        <v/>
      </c>
      <c r="V503" s="69">
        <f>-SIN(RADIANS(K503))*COS(RADIANS(L503))+COS(RADIANS(K503))*SIN(RADIANS(J503))*SIN(RADIANS(L503))</f>
        <v/>
      </c>
      <c r="W503" s="69">
        <f>SIN(RADIANS(K503))*SIN(RADIANS(L503))+COS(RADIANS(K503))*SIN(RADIANS(J503))*COS(RADIANS(L503))</f>
        <v/>
      </c>
      <c r="X503" s="69">
        <f>COS(RADIANS(K503))*COS(RADIANS(J503))</f>
        <v/>
      </c>
      <c r="Y503" s="69">
        <f>P503*G503</f>
        <v/>
      </c>
      <c r="Z503" s="69">
        <f>Q503*H503</f>
        <v/>
      </c>
      <c r="AA503" s="69">
        <f>R503*I503</f>
        <v/>
      </c>
      <c r="AB503" s="69">
        <f>M503</f>
        <v/>
      </c>
      <c r="AC503" s="69">
        <f>S503*G503</f>
        <v/>
      </c>
      <c r="AD503" s="69">
        <f>T503*H503</f>
        <v/>
      </c>
      <c r="AE503" s="69">
        <f>U503*I503</f>
        <v/>
      </c>
      <c r="AF503" s="69">
        <f>N503</f>
        <v/>
      </c>
      <c r="AG503" s="69">
        <f>V503*G503</f>
        <v/>
      </c>
      <c r="AH503" s="69">
        <f>W503*H503</f>
        <v/>
      </c>
      <c r="AI503" s="69">
        <f>X503*I503</f>
        <v/>
      </c>
      <c r="AJ503" s="69">
        <f>O503</f>
        <v/>
      </c>
      <c r="AK503" s="70" t="n">
        <v>1.21413386</v>
      </c>
      <c r="AL503" s="70" t="n">
        <v>-0.0192324277</v>
      </c>
      <c r="AM503" s="70" t="n">
        <v>0.00263089826</v>
      </c>
      <c r="AN503" s="70" t="n">
        <v>0.0172762498</v>
      </c>
      <c r="AO503" s="70" t="n">
        <v>-0.00735163176</v>
      </c>
      <c r="AP503" s="70" t="n">
        <v>-0.0907616094</v>
      </c>
      <c r="AQ503" s="70" t="n">
        <v>0.568139672</v>
      </c>
      <c r="AR503" s="70" t="n">
        <v>2.85033917</v>
      </c>
      <c r="AS503" s="70" t="n">
        <v>-0.0207791496</v>
      </c>
      <c r="AT503" s="70" t="n">
        <v>-1.09164727</v>
      </c>
      <c r="AU503" s="70" t="n">
        <v>-0.0472825542</v>
      </c>
      <c r="AV503" s="70" t="n">
        <v>-0.02697042</v>
      </c>
      <c r="AW503" s="71">
        <f>MAX(ABS(Y503-AK503),ABS(Z503-AL503),ABS(AA503-AM503),ABS(AB503-AN503),ABS(AC503-AO503),ABS(AD503-AP503),ABS(AE503-AQ503),ABS(AF503-AR503),ABS(AG503-AS503),ABS(AH503-AT503),ABS(AI503-AU503),ABS(AJ503-AV503))</f>
        <v/>
      </c>
    </row>
    <row r="504">
      <c r="A504" s="67" t="inlineStr">
        <is>
          <t>M499</t>
        </is>
      </c>
      <c r="B504" s="52" t="inlineStr">
        <is>
          <t>ENV-375</t>
        </is>
      </c>
      <c r="C504" s="52" t="inlineStr">
        <is>
          <t>Environment</t>
        </is>
      </c>
      <c r="D504" s="52" t="inlineStr">
        <is>
          <t>Pine crown</t>
        </is>
      </c>
      <c r="E504" s="61" t="inlineStr">
        <is>
          <t>Cone</t>
        </is>
      </c>
      <c r="F504" s="52" t="inlineStr">
        <is>
          <t>ENV-368</t>
        </is>
      </c>
      <c r="G504" s="68" t="n">
        <v>0.991034806</v>
      </c>
      <c r="H504" s="68" t="n">
        <v>0.973050117</v>
      </c>
      <c r="I504" s="68" t="n">
        <v>0.440565825</v>
      </c>
      <c r="J504" s="68" t="n">
        <v>-88.674408</v>
      </c>
      <c r="K504" s="68" t="n">
        <v>347.568604</v>
      </c>
      <c r="L504" s="68" t="n">
        <v>0.22368145</v>
      </c>
      <c r="M504" s="68" t="n">
        <v>0.0130940825</v>
      </c>
      <c r="N504" s="68" t="n">
        <v>3.22267771</v>
      </c>
      <c r="O504" s="68" t="n">
        <v>0.00670267642</v>
      </c>
      <c r="P504" s="69">
        <f>COS(RADIANS(K504))*COS(RADIANS(L504))+SIN(RADIANS(K504))*SIN(RADIANS(J504))*SIN(RADIANS(L504))</f>
        <v/>
      </c>
      <c r="Q504" s="69">
        <f>-COS(RADIANS(K504))*SIN(RADIANS(L504))+SIN(RADIANS(K504))*SIN(RADIANS(J504))*COS(RADIANS(L504))</f>
        <v/>
      </c>
      <c r="R504" s="69">
        <f>SIN(RADIANS(K504))*COS(RADIANS(J504))</f>
        <v/>
      </c>
      <c r="S504" s="69">
        <f>COS(RADIANS(J504))*SIN(RADIANS(L504))</f>
        <v/>
      </c>
      <c r="T504" s="69">
        <f>COS(RADIANS(J504))*COS(RADIANS(L504))</f>
        <v/>
      </c>
      <c r="U504" s="69">
        <f>-SIN(RADIANS(J504))</f>
        <v/>
      </c>
      <c r="V504" s="69">
        <f>-SIN(RADIANS(K504))*COS(RADIANS(L504))+COS(RADIANS(K504))*SIN(RADIANS(J504))*SIN(RADIANS(L504))</f>
        <v/>
      </c>
      <c r="W504" s="69">
        <f>SIN(RADIANS(K504))*SIN(RADIANS(L504))+COS(RADIANS(K504))*SIN(RADIANS(J504))*COS(RADIANS(L504))</f>
        <v/>
      </c>
      <c r="X504" s="69">
        <f>COS(RADIANS(K504))*COS(RADIANS(J504))</f>
        <v/>
      </c>
      <c r="Y504" s="69">
        <f>P504*G504</f>
        <v/>
      </c>
      <c r="Z504" s="69">
        <f>Q504*H504</f>
        <v/>
      </c>
      <c r="AA504" s="69">
        <f>R504*I504</f>
        <v/>
      </c>
      <c r="AB504" s="69">
        <f>M504</f>
        <v/>
      </c>
      <c r="AC504" s="69">
        <f>S504*G504</f>
        <v/>
      </c>
      <c r="AD504" s="69">
        <f>T504*H504</f>
        <v/>
      </c>
      <c r="AE504" s="69">
        <f>U504*I504</f>
        <v/>
      </c>
      <c r="AF504" s="69">
        <f>N504</f>
        <v/>
      </c>
      <c r="AG504" s="69">
        <f>V504*G504</f>
        <v/>
      </c>
      <c r="AH504" s="69">
        <f>W504*H504</f>
        <v/>
      </c>
      <c r="AI504" s="69">
        <f>X504*I504</f>
        <v/>
      </c>
      <c r="AJ504" s="69">
        <f>O504</f>
        <v/>
      </c>
      <c r="AK504" s="70" t="n">
        <v>0.968624711</v>
      </c>
      <c r="AL504" s="70" t="n">
        <v>0.205701664</v>
      </c>
      <c r="AM504" s="70" t="n">
        <v>-0.00219402811</v>
      </c>
      <c r="AN504" s="70" t="n">
        <v>0.0130940825</v>
      </c>
      <c r="AO504" s="70" t="n">
        <v>8.95039047e-05</v>
      </c>
      <c r="AP504" s="70" t="n">
        <v>0.0225101672</v>
      </c>
      <c r="AQ504" s="70" t="n">
        <v>0.440447927</v>
      </c>
      <c r="AR504" s="70" t="n">
        <v>3.22267771</v>
      </c>
      <c r="AS504" s="70" t="n">
        <v>0.209561706</v>
      </c>
      <c r="AT504" s="70" t="n">
        <v>-0.950792611</v>
      </c>
      <c r="AU504" s="70" t="n">
        <v>0.00995300245</v>
      </c>
      <c r="AV504" s="70" t="n">
        <v>0.00670267642</v>
      </c>
      <c r="AW504" s="71">
        <f>MAX(ABS(Y504-AK504),ABS(Z504-AL504),ABS(AA504-AM504),ABS(AB504-AN504),ABS(AC504-AO504),ABS(AD504-AP504),ABS(AE504-AQ504),ABS(AF504-AR504),ABS(AG504-AS504),ABS(AH504-AT504),ABS(AI504-AU504),ABS(AJ504-AV504))</f>
        <v/>
      </c>
    </row>
    <row r="505">
      <c r="A505" s="67" t="inlineStr">
        <is>
          <t>M500</t>
        </is>
      </c>
      <c r="B505" s="52" t="inlineStr">
        <is>
          <t>ENV-376</t>
        </is>
      </c>
      <c r="C505" s="52" t="inlineStr">
        <is>
          <t>Environment</t>
        </is>
      </c>
      <c r="D505" s="52" t="inlineStr">
        <is>
          <t>Pine crown</t>
        </is>
      </c>
      <c r="E505" s="61" t="inlineStr">
        <is>
          <t>Cone</t>
        </is>
      </c>
      <c r="F505" s="52" t="inlineStr">
        <is>
          <t>ENV-368</t>
        </is>
      </c>
      <c r="G505" s="68" t="n">
        <v>0.62558198</v>
      </c>
      <c r="H505" s="68" t="n">
        <v>0.617693245</v>
      </c>
      <c r="I505" s="68" t="n">
        <v>1.06154585</v>
      </c>
      <c r="J505" s="68" t="n">
        <v>-87.00345609999999</v>
      </c>
      <c r="K505" s="68" t="n">
        <v>165.770599</v>
      </c>
      <c r="L505" s="68" t="n">
        <v>1.52715206</v>
      </c>
      <c r="M505" s="68" t="n">
        <v>0.0159535073</v>
      </c>
      <c r="N505" s="68" t="n">
        <v>3.96156192</v>
      </c>
      <c r="O505" s="68" t="n">
        <v>-0.00783744827</v>
      </c>
      <c r="P505" s="69">
        <f>COS(RADIANS(K505))*COS(RADIANS(L505))+SIN(RADIANS(K505))*SIN(RADIANS(J505))*SIN(RADIANS(L505))</f>
        <v/>
      </c>
      <c r="Q505" s="69">
        <f>-COS(RADIANS(K505))*SIN(RADIANS(L505))+SIN(RADIANS(K505))*SIN(RADIANS(J505))*COS(RADIANS(L505))</f>
        <v/>
      </c>
      <c r="R505" s="69">
        <f>SIN(RADIANS(K505))*COS(RADIANS(J505))</f>
        <v/>
      </c>
      <c r="S505" s="69">
        <f>COS(RADIANS(J505))*SIN(RADIANS(L505))</f>
        <v/>
      </c>
      <c r="T505" s="69">
        <f>COS(RADIANS(J505))*COS(RADIANS(L505))</f>
        <v/>
      </c>
      <c r="U505" s="69">
        <f>-SIN(RADIANS(J505))</f>
        <v/>
      </c>
      <c r="V505" s="69">
        <f>-SIN(RADIANS(K505))*COS(RADIANS(L505))+COS(RADIANS(K505))*SIN(RADIANS(J505))*SIN(RADIANS(L505))</f>
        <v/>
      </c>
      <c r="W505" s="69">
        <f>SIN(RADIANS(K505))*SIN(RADIANS(L505))+COS(RADIANS(K505))*SIN(RADIANS(J505))*COS(RADIANS(L505))</f>
        <v/>
      </c>
      <c r="X505" s="69">
        <f>COS(RADIANS(K505))*COS(RADIANS(J505))</f>
        <v/>
      </c>
      <c r="Y505" s="69">
        <f>P505*G505</f>
        <v/>
      </c>
      <c r="Z505" s="69">
        <f>Q505*H505</f>
        <v/>
      </c>
      <c r="AA505" s="69">
        <f>R505*I505</f>
        <v/>
      </c>
      <c r="AB505" s="69">
        <f>M505</f>
        <v/>
      </c>
      <c r="AC505" s="69">
        <f>S505*G505</f>
        <v/>
      </c>
      <c r="AD505" s="69">
        <f>T505*H505</f>
        <v/>
      </c>
      <c r="AE505" s="69">
        <f>U505*I505</f>
        <v/>
      </c>
      <c r="AF505" s="69">
        <f>N505</f>
        <v/>
      </c>
      <c r="AG505" s="69">
        <f>V505*G505</f>
        <v/>
      </c>
      <c r="AH505" s="69">
        <f>W505*H505</f>
        <v/>
      </c>
      <c r="AI505" s="69">
        <f>X505*I505</f>
        <v/>
      </c>
      <c r="AJ505" s="69">
        <f>O505</f>
        <v/>
      </c>
      <c r="AK505" s="70" t="n">
        <v>-0.610265851</v>
      </c>
      <c r="AL505" s="70" t="n">
        <v>-0.13561359</v>
      </c>
      <c r="AM505" s="70" t="n">
        <v>0.0136404335</v>
      </c>
      <c r="AN505" s="70" t="n">
        <v>0.0159535073</v>
      </c>
      <c r="AO505" s="70" t="n">
        <v>0.00087154872</v>
      </c>
      <c r="AP505" s="70" t="n">
        <v>0.0322788283</v>
      </c>
      <c r="AQ505" s="70" t="n">
        <v>1.06009436</v>
      </c>
      <c r="AR505" s="70" t="n">
        <v>3.96156192</v>
      </c>
      <c r="AS505" s="70" t="n">
        <v>-0.137577832</v>
      </c>
      <c r="AT505" s="70" t="n">
        <v>0.601757407</v>
      </c>
      <c r="AU505" s="70" t="n">
        <v>-0.0537904054</v>
      </c>
      <c r="AV505" s="70" t="n">
        <v>-0.00783744827</v>
      </c>
      <c r="AW505" s="71">
        <f>MAX(ABS(Y505-AK505),ABS(Z505-AL505),ABS(AA505-AM505),ABS(AB505-AN505),ABS(AC505-AO505),ABS(AD505-AP505),ABS(AE505-AQ505),ABS(AF505-AR505),ABS(AG505-AS505),ABS(AH505-AT505),ABS(AI505-AU505),ABS(AJ505-AV505))</f>
        <v/>
      </c>
    </row>
    <row r="506">
      <c r="A506" s="67" t="inlineStr">
        <is>
          <t>M501</t>
        </is>
      </c>
      <c r="B506" s="52" t="inlineStr">
        <is>
          <t>ENV-377</t>
        </is>
      </c>
      <c r="C506" s="52" t="inlineStr">
        <is>
          <t>Environment</t>
        </is>
      </c>
      <c r="D506" s="52" t="inlineStr">
        <is>
          <t>Pine</t>
        </is>
      </c>
      <c r="E506" s="53" t="inlineStr">
        <is>
          <t>Group</t>
        </is>
      </c>
      <c r="F506" s="52" t="inlineStr">
        <is>
          <t>ENV-358</t>
        </is>
      </c>
      <c r="G506" s="68" t="n">
        <v>1</v>
      </c>
      <c r="H506" s="68" t="n">
        <v>1</v>
      </c>
      <c r="I506" s="68" t="n">
        <v>1</v>
      </c>
      <c r="J506" s="68" t="n">
        <v>0</v>
      </c>
      <c r="K506" s="68" t="n">
        <v>92.97460940000001</v>
      </c>
      <c r="L506" s="68" t="n">
        <v>0</v>
      </c>
      <c r="M506" s="68" t="n">
        <v>0.303984642</v>
      </c>
      <c r="N506" s="68" t="n">
        <v>-0.241420493</v>
      </c>
      <c r="O506" s="68" t="n">
        <v>-13.7023296</v>
      </c>
      <c r="P506" s="69">
        <f>COS(RADIANS(K506))*COS(RADIANS(L506))+SIN(RADIANS(K506))*SIN(RADIANS(J506))*SIN(RADIANS(L506))</f>
        <v/>
      </c>
      <c r="Q506" s="69">
        <f>-COS(RADIANS(K506))*SIN(RADIANS(L506))+SIN(RADIANS(K506))*SIN(RADIANS(J506))*COS(RADIANS(L506))</f>
        <v/>
      </c>
      <c r="R506" s="69">
        <f>SIN(RADIANS(K506))*COS(RADIANS(J506))</f>
        <v/>
      </c>
      <c r="S506" s="69">
        <f>COS(RADIANS(J506))*SIN(RADIANS(L506))</f>
        <v/>
      </c>
      <c r="T506" s="69">
        <f>COS(RADIANS(J506))*COS(RADIANS(L506))</f>
        <v/>
      </c>
      <c r="U506" s="69">
        <f>-SIN(RADIANS(J506))</f>
        <v/>
      </c>
      <c r="V506" s="69">
        <f>-SIN(RADIANS(K506))*COS(RADIANS(L506))+COS(RADIANS(K506))*SIN(RADIANS(J506))*SIN(RADIANS(L506))</f>
        <v/>
      </c>
      <c r="W506" s="69">
        <f>SIN(RADIANS(K506))*SIN(RADIANS(L506))+COS(RADIANS(K506))*SIN(RADIANS(J506))*COS(RADIANS(L506))</f>
        <v/>
      </c>
      <c r="X506" s="69">
        <f>COS(RADIANS(K506))*COS(RADIANS(J506))</f>
        <v/>
      </c>
      <c r="Y506" s="69">
        <f>P506*G506</f>
        <v/>
      </c>
      <c r="Z506" s="69">
        <f>Q506*H506</f>
        <v/>
      </c>
      <c r="AA506" s="69">
        <f>R506*I506</f>
        <v/>
      </c>
      <c r="AB506" s="69">
        <f>M506</f>
        <v/>
      </c>
      <c r="AC506" s="69">
        <f>S506*G506</f>
        <v/>
      </c>
      <c r="AD506" s="69">
        <f>T506*H506</f>
        <v/>
      </c>
      <c r="AE506" s="69">
        <f>U506*I506</f>
        <v/>
      </c>
      <c r="AF506" s="69">
        <f>N506</f>
        <v/>
      </c>
      <c r="AG506" s="69">
        <f>V506*G506</f>
        <v/>
      </c>
      <c r="AH506" s="69">
        <f>W506*H506</f>
        <v/>
      </c>
      <c r="AI506" s="69">
        <f>X506*I506</f>
        <v/>
      </c>
      <c r="AJ506" s="69">
        <f>O506</f>
        <v/>
      </c>
      <c r="AK506" s="70" t="n">
        <v>-0.0518934429</v>
      </c>
      <c r="AL506" s="70" t="n">
        <v>0</v>
      </c>
      <c r="AM506" s="70" t="n">
        <v>0.998652637</v>
      </c>
      <c r="AN506" s="70" t="n">
        <v>0.303984642</v>
      </c>
      <c r="AO506" s="70" t="n">
        <v>0</v>
      </c>
      <c r="AP506" s="70" t="n">
        <v>1</v>
      </c>
      <c r="AQ506" s="70" t="n">
        <v>0</v>
      </c>
      <c r="AR506" s="70" t="n">
        <v>-0.241420493</v>
      </c>
      <c r="AS506" s="70" t="n">
        <v>-0.998652637</v>
      </c>
      <c r="AT506" s="70" t="n">
        <v>0</v>
      </c>
      <c r="AU506" s="70" t="n">
        <v>-0.0518934429</v>
      </c>
      <c r="AV506" s="70" t="n">
        <v>-13.7023296</v>
      </c>
      <c r="AW506" s="71">
        <f>MAX(ABS(Y506-AK506),ABS(Z506-AL506),ABS(AA506-AM506),ABS(AB506-AN506),ABS(AC506-AO506),ABS(AD506-AP506),ABS(AE506-AQ506),ABS(AF506-AR506),ABS(AG506-AS506),ABS(AH506-AT506),ABS(AI506-AU506),ABS(AJ506-AV506))</f>
        <v/>
      </c>
    </row>
    <row r="507">
      <c r="A507" s="67" t="inlineStr">
        <is>
          <t>M502</t>
        </is>
      </c>
      <c r="B507" s="52" t="inlineStr">
        <is>
          <t>ENV-378</t>
        </is>
      </c>
      <c r="C507" s="52" t="inlineStr">
        <is>
          <t>Environment</t>
        </is>
      </c>
      <c r="D507" s="52" t="inlineStr">
        <is>
          <t>Pine trunk</t>
        </is>
      </c>
      <c r="E507" s="58" t="inlineStr">
        <is>
          <t>Cylinder</t>
        </is>
      </c>
      <c r="F507" s="52" t="inlineStr">
        <is>
          <t>ENV-377</t>
        </is>
      </c>
      <c r="G507" s="68" t="n">
        <v>0.201915756</v>
      </c>
      <c r="H507" s="68" t="n">
        <v>0.201915756</v>
      </c>
      <c r="I507" s="68" t="n">
        <v>2.70072436</v>
      </c>
      <c r="J507" s="68" t="n">
        <v>90</v>
      </c>
      <c r="K507" s="68" t="n">
        <v>0</v>
      </c>
      <c r="L507" s="68" t="n">
        <v>0</v>
      </c>
      <c r="M507" s="68" t="n">
        <v>0</v>
      </c>
      <c r="N507" s="68" t="n">
        <v>1.35036218</v>
      </c>
      <c r="O507" s="68" t="n">
        <v>0</v>
      </c>
      <c r="P507" s="69">
        <f>COS(RADIANS(K507))*COS(RADIANS(L507))+SIN(RADIANS(K507))*SIN(RADIANS(J507))*SIN(RADIANS(L507))</f>
        <v/>
      </c>
      <c r="Q507" s="69">
        <f>-COS(RADIANS(K507))*SIN(RADIANS(L507))+SIN(RADIANS(K507))*SIN(RADIANS(J507))*COS(RADIANS(L507))</f>
        <v/>
      </c>
      <c r="R507" s="69">
        <f>SIN(RADIANS(K507))*COS(RADIANS(J507))</f>
        <v/>
      </c>
      <c r="S507" s="69">
        <f>COS(RADIANS(J507))*SIN(RADIANS(L507))</f>
        <v/>
      </c>
      <c r="T507" s="69">
        <f>COS(RADIANS(J507))*COS(RADIANS(L507))</f>
        <v/>
      </c>
      <c r="U507" s="69">
        <f>-SIN(RADIANS(J507))</f>
        <v/>
      </c>
      <c r="V507" s="69">
        <f>-SIN(RADIANS(K507))*COS(RADIANS(L507))+COS(RADIANS(K507))*SIN(RADIANS(J507))*SIN(RADIANS(L507))</f>
        <v/>
      </c>
      <c r="W507" s="69">
        <f>SIN(RADIANS(K507))*SIN(RADIANS(L507))+COS(RADIANS(K507))*SIN(RADIANS(J507))*COS(RADIANS(L507))</f>
        <v/>
      </c>
      <c r="X507" s="69">
        <f>COS(RADIANS(K507))*COS(RADIANS(J507))</f>
        <v/>
      </c>
      <c r="Y507" s="69">
        <f>P507*G507</f>
        <v/>
      </c>
      <c r="Z507" s="69">
        <f>Q507*H507</f>
        <v/>
      </c>
      <c r="AA507" s="69">
        <f>R507*I507</f>
        <v/>
      </c>
      <c r="AB507" s="69">
        <f>M507</f>
        <v/>
      </c>
      <c r="AC507" s="69">
        <f>S507*G507</f>
        <v/>
      </c>
      <c r="AD507" s="69">
        <f>T507*H507</f>
        <v/>
      </c>
      <c r="AE507" s="69">
        <f>U507*I507</f>
        <v/>
      </c>
      <c r="AF507" s="69">
        <f>N507</f>
        <v/>
      </c>
      <c r="AG507" s="69">
        <f>V507*G507</f>
        <v/>
      </c>
      <c r="AH507" s="69">
        <f>W507*H507</f>
        <v/>
      </c>
      <c r="AI507" s="69">
        <f>X507*I507</f>
        <v/>
      </c>
      <c r="AJ507" s="69">
        <f>O507</f>
        <v/>
      </c>
      <c r="AK507" s="70" t="n">
        <v>0.201915756</v>
      </c>
      <c r="AL507" s="70" t="n">
        <v>0</v>
      </c>
      <c r="AM507" s="70" t="n">
        <v>0</v>
      </c>
      <c r="AN507" s="70" t="n">
        <v>0</v>
      </c>
      <c r="AO507" s="70" t="n">
        <v>0</v>
      </c>
      <c r="AP507" s="70" t="n">
        <v>-8.826018139999999e-09</v>
      </c>
      <c r="AQ507" s="70" t="n">
        <v>-2.70072436</v>
      </c>
      <c r="AR507" s="70" t="n">
        <v>1.35036218</v>
      </c>
      <c r="AS507" s="70" t="n">
        <v>0</v>
      </c>
      <c r="AT507" s="70" t="n">
        <v>0.201915756</v>
      </c>
      <c r="AU507" s="70" t="n">
        <v>-1.18052412e-07</v>
      </c>
      <c r="AV507" s="70" t="n">
        <v>0</v>
      </c>
      <c r="AW507" s="71">
        <f>MAX(ABS(Y507-AK507),ABS(Z507-AL507),ABS(AA507-AM507),ABS(AB507-AN507),ABS(AC507-AO507),ABS(AD507-AP507),ABS(AE507-AQ507),ABS(AF507-AR507),ABS(AG507-AS507),ABS(AH507-AT507),ABS(AI507-AU507),ABS(AJ507-AV507))</f>
        <v/>
      </c>
    </row>
    <row r="508">
      <c r="A508" s="67" t="inlineStr">
        <is>
          <t>M503</t>
        </is>
      </c>
      <c r="B508" s="52" t="inlineStr">
        <is>
          <t>ENV-379</t>
        </is>
      </c>
      <c r="C508" s="52" t="inlineStr">
        <is>
          <t>Environment</t>
        </is>
      </c>
      <c r="D508" s="52" t="inlineStr">
        <is>
          <t>Pine crown</t>
        </is>
      </c>
      <c r="E508" s="61" t="inlineStr">
        <is>
          <t>Cone</t>
        </is>
      </c>
      <c r="F508" s="52" t="inlineStr">
        <is>
          <t>ENV-377</t>
        </is>
      </c>
      <c r="G508" s="68" t="n">
        <v>2.20031381</v>
      </c>
      <c r="H508" s="68" t="n">
        <v>2.19031429</v>
      </c>
      <c r="I508" s="68" t="n">
        <v>1.12904084</v>
      </c>
      <c r="J508" s="68" t="n">
        <v>-89.2943039</v>
      </c>
      <c r="K508" s="68" t="n">
        <v>118.555374</v>
      </c>
      <c r="L508" s="68" t="n">
        <v>-0.608242989</v>
      </c>
      <c r="M508" s="68" t="n">
        <v>-0.0254158266</v>
      </c>
      <c r="N508" s="68" t="n">
        <v>1.1645205</v>
      </c>
      <c r="O508" s="68" t="n">
        <v>0.0223648958</v>
      </c>
      <c r="P508" s="69">
        <f>COS(RADIANS(K508))*COS(RADIANS(L508))+SIN(RADIANS(K508))*SIN(RADIANS(J508))*SIN(RADIANS(L508))</f>
        <v/>
      </c>
      <c r="Q508" s="69">
        <f>-COS(RADIANS(K508))*SIN(RADIANS(L508))+SIN(RADIANS(K508))*SIN(RADIANS(J508))*COS(RADIANS(L508))</f>
        <v/>
      </c>
      <c r="R508" s="69">
        <f>SIN(RADIANS(K508))*COS(RADIANS(J508))</f>
        <v/>
      </c>
      <c r="S508" s="69">
        <f>COS(RADIANS(J508))*SIN(RADIANS(L508))</f>
        <v/>
      </c>
      <c r="T508" s="69">
        <f>COS(RADIANS(J508))*COS(RADIANS(L508))</f>
        <v/>
      </c>
      <c r="U508" s="69">
        <f>-SIN(RADIANS(J508))</f>
        <v/>
      </c>
      <c r="V508" s="69">
        <f>-SIN(RADIANS(K508))*COS(RADIANS(L508))+COS(RADIANS(K508))*SIN(RADIANS(J508))*SIN(RADIANS(L508))</f>
        <v/>
      </c>
      <c r="W508" s="69">
        <f>SIN(RADIANS(K508))*SIN(RADIANS(L508))+COS(RADIANS(K508))*SIN(RADIANS(J508))*COS(RADIANS(L508))</f>
        <v/>
      </c>
      <c r="X508" s="69">
        <f>COS(RADIANS(K508))*COS(RADIANS(J508))</f>
        <v/>
      </c>
      <c r="Y508" s="69">
        <f>P508*G508</f>
        <v/>
      </c>
      <c r="Z508" s="69">
        <f>Q508*H508</f>
        <v/>
      </c>
      <c r="AA508" s="69">
        <f>R508*I508</f>
        <v/>
      </c>
      <c r="AB508" s="69">
        <f>M508</f>
        <v/>
      </c>
      <c r="AC508" s="69">
        <f>S508*G508</f>
        <v/>
      </c>
      <c r="AD508" s="69">
        <f>T508*H508</f>
        <v/>
      </c>
      <c r="AE508" s="69">
        <f>U508*I508</f>
        <v/>
      </c>
      <c r="AF508" s="69">
        <f>N508</f>
        <v/>
      </c>
      <c r="AG508" s="69">
        <f>V508*G508</f>
        <v/>
      </c>
      <c r="AH508" s="69">
        <f>W508*H508</f>
        <v/>
      </c>
      <c r="AI508" s="69">
        <f>X508*I508</f>
        <v/>
      </c>
      <c r="AJ508" s="69">
        <f>O508</f>
        <v/>
      </c>
      <c r="AK508" s="70" t="n">
        <v>-1.03119338</v>
      </c>
      <c r="AL508" s="70" t="n">
        <v>-1.93473482</v>
      </c>
      <c r="AM508" s="70" t="n">
        <v>0.012214114</v>
      </c>
      <c r="AN508" s="70" t="n">
        <v>-0.0254158266</v>
      </c>
      <c r="AO508" s="70" t="n">
        <v>-0.000287682138</v>
      </c>
      <c r="AP508" s="70" t="n">
        <v>0.0269751549</v>
      </c>
      <c r="AQ508" s="70" t="n">
        <v>1.12895513</v>
      </c>
      <c r="AR508" s="70" t="n">
        <v>1.1645205</v>
      </c>
      <c r="AS508" s="70" t="n">
        <v>-1.94371319</v>
      </c>
      <c r="AT508" s="70" t="n">
        <v>1.02642608</v>
      </c>
      <c r="AU508" s="70" t="n">
        <v>-0.00664701639</v>
      </c>
      <c r="AV508" s="70" t="n">
        <v>0.0223648958</v>
      </c>
      <c r="AW508" s="71">
        <f>MAX(ABS(Y508-AK508),ABS(Z508-AL508),ABS(AA508-AM508),ABS(AB508-AN508),ABS(AC508-AO508),ABS(AD508-AP508),ABS(AE508-AQ508),ABS(AF508-AR508),ABS(AG508-AS508),ABS(AH508-AT508),ABS(AI508-AU508),ABS(AJ508-AV508))</f>
        <v/>
      </c>
    </row>
    <row r="509">
      <c r="A509" s="67" t="inlineStr">
        <is>
          <t>M504</t>
        </is>
      </c>
      <c r="B509" s="52" t="inlineStr">
        <is>
          <t>ENV-380</t>
        </is>
      </c>
      <c r="C509" s="52" t="inlineStr">
        <is>
          <t>Environment</t>
        </is>
      </c>
      <c r="D509" s="52" t="inlineStr">
        <is>
          <t>Pine crown</t>
        </is>
      </c>
      <c r="E509" s="61" t="inlineStr">
        <is>
          <t>Cone</t>
        </is>
      </c>
      <c r="F509" s="52" t="inlineStr">
        <is>
          <t>ENV-377</t>
        </is>
      </c>
      <c r="G509" s="68" t="n">
        <v>1.87389994</v>
      </c>
      <c r="H509" s="68" t="n">
        <v>1.82231939</v>
      </c>
      <c r="I509" s="68" t="n">
        <v>0.968705237</v>
      </c>
      <c r="J509" s="68" t="n">
        <v>-89.9245605</v>
      </c>
      <c r="K509" s="68" t="n">
        <v>337.680603</v>
      </c>
      <c r="L509" s="68" t="n">
        <v>-0.383332253</v>
      </c>
      <c r="M509" s="68" t="n">
        <v>0.013769675</v>
      </c>
      <c r="N509" s="68" t="n">
        <v>1.60605359</v>
      </c>
      <c r="O509" s="68" t="n">
        <v>-0.00779761001</v>
      </c>
      <c r="P509" s="69">
        <f>COS(RADIANS(K509))*COS(RADIANS(L509))+SIN(RADIANS(K509))*SIN(RADIANS(J509))*SIN(RADIANS(L509))</f>
        <v/>
      </c>
      <c r="Q509" s="69">
        <f>-COS(RADIANS(K509))*SIN(RADIANS(L509))+SIN(RADIANS(K509))*SIN(RADIANS(J509))*COS(RADIANS(L509))</f>
        <v/>
      </c>
      <c r="R509" s="69">
        <f>SIN(RADIANS(K509))*COS(RADIANS(J509))</f>
        <v/>
      </c>
      <c r="S509" s="69">
        <f>COS(RADIANS(J509))*SIN(RADIANS(L509))</f>
        <v/>
      </c>
      <c r="T509" s="69">
        <f>COS(RADIANS(J509))*COS(RADIANS(L509))</f>
        <v/>
      </c>
      <c r="U509" s="69">
        <f>-SIN(RADIANS(J509))</f>
        <v/>
      </c>
      <c r="V509" s="69">
        <f>-SIN(RADIANS(K509))*COS(RADIANS(L509))+COS(RADIANS(K509))*SIN(RADIANS(J509))*SIN(RADIANS(L509))</f>
        <v/>
      </c>
      <c r="W509" s="69">
        <f>SIN(RADIANS(K509))*SIN(RADIANS(L509))+COS(RADIANS(K509))*SIN(RADIANS(J509))*COS(RADIANS(L509))</f>
        <v/>
      </c>
      <c r="X509" s="69">
        <f>COS(RADIANS(K509))*COS(RADIANS(J509))</f>
        <v/>
      </c>
      <c r="Y509" s="69">
        <f>P509*G509</f>
        <v/>
      </c>
      <c r="Z509" s="69">
        <f>Q509*H509</f>
        <v/>
      </c>
      <c r="AA509" s="69">
        <f>R509*I509</f>
        <v/>
      </c>
      <c r="AB509" s="69">
        <f>M509</f>
        <v/>
      </c>
      <c r="AC509" s="69">
        <f>S509*G509</f>
        <v/>
      </c>
      <c r="AD509" s="69">
        <f>T509*H509</f>
        <v/>
      </c>
      <c r="AE509" s="69">
        <f>U509*I509</f>
        <v/>
      </c>
      <c r="AF509" s="69">
        <f>N509</f>
        <v/>
      </c>
      <c r="AG509" s="69">
        <f>V509*G509</f>
        <v/>
      </c>
      <c r="AH509" s="69">
        <f>W509*H509</f>
        <v/>
      </c>
      <c r="AI509" s="69">
        <f>X509*I509</f>
        <v/>
      </c>
      <c r="AJ509" s="69">
        <f>O509</f>
        <v/>
      </c>
      <c r="AK509" s="70" t="n">
        <v>1.72870994</v>
      </c>
      <c r="AL509" s="70" t="n">
        <v>0.703323126</v>
      </c>
      <c r="AM509" s="70" t="n">
        <v>-0.000484364777</v>
      </c>
      <c r="AN509" s="70" t="n">
        <v>0.013769675</v>
      </c>
      <c r="AO509" s="70" t="n">
        <v>-1.65065831e-05</v>
      </c>
      <c r="AP509" s="70" t="n">
        <v>0.00239925296</v>
      </c>
      <c r="AQ509" s="70" t="n">
        <v>0.968704343</v>
      </c>
      <c r="AR509" s="70" t="n">
        <v>1.60605359</v>
      </c>
      <c r="AS509" s="70" t="n">
        <v>0.723231196</v>
      </c>
      <c r="AT509" s="70" t="n">
        <v>-1.68112433</v>
      </c>
      <c r="AU509" s="70" t="n">
        <v>0.00117986638</v>
      </c>
      <c r="AV509" s="70" t="n">
        <v>-0.00779761001</v>
      </c>
      <c r="AW509" s="71">
        <f>MAX(ABS(Y509-AK509),ABS(Z509-AL509),ABS(AA509-AM509),ABS(AB509-AN509),ABS(AC509-AO509),ABS(AD509-AP509),ABS(AE509-AQ509),ABS(AF509-AR509),ABS(AG509-AS509),ABS(AH509-AT509),ABS(AI509-AU509),ABS(AJ509-AV509))</f>
        <v/>
      </c>
    </row>
    <row r="510">
      <c r="A510" s="67" t="inlineStr">
        <is>
          <t>M505</t>
        </is>
      </c>
      <c r="B510" s="52" t="inlineStr">
        <is>
          <t>ENV-381</t>
        </is>
      </c>
      <c r="C510" s="52" t="inlineStr">
        <is>
          <t>Environment</t>
        </is>
      </c>
      <c r="D510" s="52" t="inlineStr">
        <is>
          <t>Pine crown</t>
        </is>
      </c>
      <c r="E510" s="61" t="inlineStr">
        <is>
          <t>Cone</t>
        </is>
      </c>
      <c r="F510" s="52" t="inlineStr">
        <is>
          <t>ENV-377</t>
        </is>
      </c>
      <c r="G510" s="68" t="n">
        <v>1.40487754</v>
      </c>
      <c r="H510" s="68" t="n">
        <v>1.38643825</v>
      </c>
      <c r="I510" s="68" t="n">
        <v>0.63242048</v>
      </c>
      <c r="J510" s="68" t="n">
        <v>-94.2567749</v>
      </c>
      <c r="K510" s="68" t="n">
        <v>198.173218</v>
      </c>
      <c r="L510" s="68" t="n">
        <v>4.34488201</v>
      </c>
      <c r="M510" s="68" t="n">
        <v>-0.0315755121</v>
      </c>
      <c r="N510" s="68" t="n">
        <v>1.88973892</v>
      </c>
      <c r="O510" s="68" t="n">
        <v>0.0317712575</v>
      </c>
      <c r="P510" s="69">
        <f>COS(RADIANS(K510))*COS(RADIANS(L510))+SIN(RADIANS(K510))*SIN(RADIANS(J510))*SIN(RADIANS(L510))</f>
        <v/>
      </c>
      <c r="Q510" s="69">
        <f>-COS(RADIANS(K510))*SIN(RADIANS(L510))+SIN(RADIANS(K510))*SIN(RADIANS(J510))*COS(RADIANS(L510))</f>
        <v/>
      </c>
      <c r="R510" s="69">
        <f>SIN(RADIANS(K510))*COS(RADIANS(J510))</f>
        <v/>
      </c>
      <c r="S510" s="69">
        <f>COS(RADIANS(J510))*SIN(RADIANS(L510))</f>
        <v/>
      </c>
      <c r="T510" s="69">
        <f>COS(RADIANS(J510))*COS(RADIANS(L510))</f>
        <v/>
      </c>
      <c r="U510" s="69">
        <f>-SIN(RADIANS(J510))</f>
        <v/>
      </c>
      <c r="V510" s="69">
        <f>-SIN(RADIANS(K510))*COS(RADIANS(L510))+COS(RADIANS(K510))*SIN(RADIANS(J510))*SIN(RADIANS(L510))</f>
        <v/>
      </c>
      <c r="W510" s="69">
        <f>SIN(RADIANS(K510))*SIN(RADIANS(L510))+COS(RADIANS(K510))*SIN(RADIANS(J510))*COS(RADIANS(L510))</f>
        <v/>
      </c>
      <c r="X510" s="69">
        <f>COS(RADIANS(K510))*COS(RADIANS(J510))</f>
        <v/>
      </c>
      <c r="Y510" s="69">
        <f>P510*G510</f>
        <v/>
      </c>
      <c r="Z510" s="69">
        <f>Q510*H510</f>
        <v/>
      </c>
      <c r="AA510" s="69">
        <f>R510*I510</f>
        <v/>
      </c>
      <c r="AB510" s="69">
        <f>M510</f>
        <v/>
      </c>
      <c r="AC510" s="69">
        <f>S510*G510</f>
        <v/>
      </c>
      <c r="AD510" s="69">
        <f>T510*H510</f>
        <v/>
      </c>
      <c r="AE510" s="69">
        <f>U510*I510</f>
        <v/>
      </c>
      <c r="AF510" s="69">
        <f>N510</f>
        <v/>
      </c>
      <c r="AG510" s="69">
        <f>V510*G510</f>
        <v/>
      </c>
      <c r="AH510" s="69">
        <f>W510*H510</f>
        <v/>
      </c>
      <c r="AI510" s="69">
        <f>X510*I510</f>
        <v/>
      </c>
      <c r="AJ510" s="69">
        <f>O510</f>
        <v/>
      </c>
      <c r="AK510" s="70" t="n">
        <v>-1.29785931</v>
      </c>
      <c r="AL510" s="70" t="n">
        <v>0.529782057</v>
      </c>
      <c r="AM510" s="70" t="n">
        <v>0.0146408677</v>
      </c>
      <c r="AN510" s="70" t="n">
        <v>-0.0315755121</v>
      </c>
      <c r="AO510" s="70" t="n">
        <v>-0.00790016074</v>
      </c>
      <c r="AP510" s="70" t="n">
        <v>-0.102614574</v>
      </c>
      <c r="AQ510" s="70" t="n">
        <v>0.6306759119999999</v>
      </c>
      <c r="AR510" s="70" t="n">
        <v>1.88973892</v>
      </c>
      <c r="AS510" s="70" t="n">
        <v>0.537754297</v>
      </c>
      <c r="AT510" s="70" t="n">
        <v>1.27711093</v>
      </c>
      <c r="AU510" s="70" t="n">
        <v>0.0446007177</v>
      </c>
      <c r="AV510" s="70" t="n">
        <v>0.0317712575</v>
      </c>
      <c r="AW510" s="71">
        <f>MAX(ABS(Y510-AK510),ABS(Z510-AL510),ABS(AA510-AM510),ABS(AB510-AN510),ABS(AC510-AO510),ABS(AD510-AP510),ABS(AE510-AQ510),ABS(AF510-AR510),ABS(AG510-AS510),ABS(AH510-AT510),ABS(AI510-AU510),ABS(AJ510-AV510))</f>
        <v/>
      </c>
    </row>
    <row r="511">
      <c r="A511" s="67" t="inlineStr">
        <is>
          <t>M506</t>
        </is>
      </c>
      <c r="B511" s="52" t="inlineStr">
        <is>
          <t>ENV-382</t>
        </is>
      </c>
      <c r="C511" s="52" t="inlineStr">
        <is>
          <t>Environment</t>
        </is>
      </c>
      <c r="D511" s="52" t="inlineStr">
        <is>
          <t>Pine crown</t>
        </is>
      </c>
      <c r="E511" s="61" t="inlineStr">
        <is>
          <t>Cone</t>
        </is>
      </c>
      <c r="F511" s="52" t="inlineStr">
        <is>
          <t>ENV-377</t>
        </is>
      </c>
      <c r="G511" s="68" t="n">
        <v>1.1926223</v>
      </c>
      <c r="H511" s="68" t="n">
        <v>1.14942312</v>
      </c>
      <c r="I511" s="68" t="n">
        <v>0.576638937</v>
      </c>
      <c r="J511" s="68" t="n">
        <v>-89.8316956</v>
      </c>
      <c r="K511" s="68" t="n">
        <v>43.3209381</v>
      </c>
      <c r="L511" s="68" t="n">
        <v>-0.521053314</v>
      </c>
      <c r="M511" s="68" t="n">
        <v>-0.0173710398</v>
      </c>
      <c r="N511" s="68" t="n">
        <v>2.29058695</v>
      </c>
      <c r="O511" s="68" t="n">
        <v>-0.0297120418</v>
      </c>
      <c r="P511" s="69">
        <f>COS(RADIANS(K511))*COS(RADIANS(L511))+SIN(RADIANS(K511))*SIN(RADIANS(J511))*SIN(RADIANS(L511))</f>
        <v/>
      </c>
      <c r="Q511" s="69">
        <f>-COS(RADIANS(K511))*SIN(RADIANS(L511))+SIN(RADIANS(K511))*SIN(RADIANS(J511))*COS(RADIANS(L511))</f>
        <v/>
      </c>
      <c r="R511" s="69">
        <f>SIN(RADIANS(K511))*COS(RADIANS(J511))</f>
        <v/>
      </c>
      <c r="S511" s="69">
        <f>COS(RADIANS(J511))*SIN(RADIANS(L511))</f>
        <v/>
      </c>
      <c r="T511" s="69">
        <f>COS(RADIANS(J511))*COS(RADIANS(L511))</f>
        <v/>
      </c>
      <c r="U511" s="69">
        <f>-SIN(RADIANS(J511))</f>
        <v/>
      </c>
      <c r="V511" s="69">
        <f>-SIN(RADIANS(K511))*COS(RADIANS(L511))+COS(RADIANS(K511))*SIN(RADIANS(J511))*SIN(RADIANS(L511))</f>
        <v/>
      </c>
      <c r="W511" s="69">
        <f>SIN(RADIANS(K511))*SIN(RADIANS(L511))+COS(RADIANS(K511))*SIN(RADIANS(J511))*COS(RADIANS(L511))</f>
        <v/>
      </c>
      <c r="X511" s="69">
        <f>COS(RADIANS(K511))*COS(RADIANS(J511))</f>
        <v/>
      </c>
      <c r="Y511" s="69">
        <f>P511*G511</f>
        <v/>
      </c>
      <c r="Z511" s="69">
        <f>Q511*H511</f>
        <v/>
      </c>
      <c r="AA511" s="69">
        <f>R511*I511</f>
        <v/>
      </c>
      <c r="AB511" s="69">
        <f>M511</f>
        <v/>
      </c>
      <c r="AC511" s="69">
        <f>S511*G511</f>
        <v/>
      </c>
      <c r="AD511" s="69">
        <f>T511*H511</f>
        <v/>
      </c>
      <c r="AE511" s="69">
        <f>U511*I511</f>
        <v/>
      </c>
      <c r="AF511" s="69">
        <f>N511</f>
        <v/>
      </c>
      <c r="AG511" s="69">
        <f>V511*G511</f>
        <v/>
      </c>
      <c r="AH511" s="69">
        <f>W511*H511</f>
        <v/>
      </c>
      <c r="AI511" s="69">
        <f>X511*I511</f>
        <v/>
      </c>
      <c r="AJ511" s="69">
        <f>O511</f>
        <v/>
      </c>
      <c r="AK511" s="70" t="n">
        <v>0.875064135</v>
      </c>
      <c r="AL511" s="70" t="n">
        <v>-0.7809604999999999</v>
      </c>
      <c r="AM511" s="70" t="n">
        <v>0.00116209814</v>
      </c>
      <c r="AN511" s="70" t="n">
        <v>-0.0173710398</v>
      </c>
      <c r="AO511" s="70" t="n">
        <v>-3.18579478e-05</v>
      </c>
      <c r="AP511" s="70" t="n">
        <v>0.00337616215</v>
      </c>
      <c r="AQ511" s="70" t="n">
        <v>0.576636434</v>
      </c>
      <c r="AR511" s="70" t="n">
        <v>2.29058695</v>
      </c>
      <c r="AS511" s="70" t="n">
        <v>-0.810315132</v>
      </c>
      <c r="AT511" s="70" t="n">
        <v>-0.84336406</v>
      </c>
      <c r="AU511" s="70" t="n">
        <v>0.00123228587</v>
      </c>
      <c r="AV511" s="70" t="n">
        <v>-0.0297120418</v>
      </c>
      <c r="AW511" s="71">
        <f>MAX(ABS(Y511-AK511),ABS(Z511-AL511),ABS(AA511-AM511),ABS(AB511-AN511),ABS(AC511-AO511),ABS(AD511-AP511),ABS(AE511-AQ511),ABS(AF511-AR511),ABS(AG511-AS511),ABS(AH511-AT511),ABS(AI511-AU511),ABS(AJ511-AV511))</f>
        <v/>
      </c>
    </row>
    <row r="512">
      <c r="A512" s="67" t="inlineStr">
        <is>
          <t>M507</t>
        </is>
      </c>
      <c r="B512" s="52" t="inlineStr">
        <is>
          <t>ENV-383</t>
        </is>
      </c>
      <c r="C512" s="52" t="inlineStr">
        <is>
          <t>Environment</t>
        </is>
      </c>
      <c r="D512" s="52" t="inlineStr">
        <is>
          <t>Pine crown</t>
        </is>
      </c>
      <c r="E512" s="61" t="inlineStr">
        <is>
          <t>Cone</t>
        </is>
      </c>
      <c r="F512" s="52" t="inlineStr">
        <is>
          <t>ENV-377</t>
        </is>
      </c>
      <c r="G512" s="68" t="n">
        <v>0.840921879</v>
      </c>
      <c r="H512" s="68" t="n">
        <v>0.8049088720000001</v>
      </c>
      <c r="I512" s="68" t="n">
        <v>0.431999564</v>
      </c>
      <c r="J512" s="68" t="n">
        <v>-95.99402619999999</v>
      </c>
      <c r="K512" s="68" t="n">
        <v>266.619049</v>
      </c>
      <c r="L512" s="68" t="n">
        <v>1.3030057</v>
      </c>
      <c r="M512" s="68" t="n">
        <v>-0.0189652685</v>
      </c>
      <c r="N512" s="68" t="n">
        <v>2.63266826</v>
      </c>
      <c r="O512" s="68" t="n">
        <v>0.0218957141</v>
      </c>
      <c r="P512" s="69">
        <f>COS(RADIANS(K512))*COS(RADIANS(L512))+SIN(RADIANS(K512))*SIN(RADIANS(J512))*SIN(RADIANS(L512))</f>
        <v/>
      </c>
      <c r="Q512" s="69">
        <f>-COS(RADIANS(K512))*SIN(RADIANS(L512))+SIN(RADIANS(K512))*SIN(RADIANS(J512))*COS(RADIANS(L512))</f>
        <v/>
      </c>
      <c r="R512" s="69">
        <f>SIN(RADIANS(K512))*COS(RADIANS(J512))</f>
        <v/>
      </c>
      <c r="S512" s="69">
        <f>COS(RADIANS(J512))*SIN(RADIANS(L512))</f>
        <v/>
      </c>
      <c r="T512" s="69">
        <f>COS(RADIANS(J512))*COS(RADIANS(L512))</f>
        <v/>
      </c>
      <c r="U512" s="69">
        <f>-SIN(RADIANS(J512))</f>
        <v/>
      </c>
      <c r="V512" s="69">
        <f>-SIN(RADIANS(K512))*COS(RADIANS(L512))+COS(RADIANS(K512))*SIN(RADIANS(J512))*SIN(RADIANS(L512))</f>
        <v/>
      </c>
      <c r="W512" s="69">
        <f>SIN(RADIANS(K512))*SIN(RADIANS(L512))+COS(RADIANS(K512))*SIN(RADIANS(J512))*COS(RADIANS(L512))</f>
        <v/>
      </c>
      <c r="X512" s="69">
        <f>COS(RADIANS(K512))*COS(RADIANS(J512))</f>
        <v/>
      </c>
      <c r="Y512" s="69">
        <f>P512*G512</f>
        <v/>
      </c>
      <c r="Z512" s="69">
        <f>Q512*H512</f>
        <v/>
      </c>
      <c r="AA512" s="69">
        <f>R512*I512</f>
        <v/>
      </c>
      <c r="AB512" s="69">
        <f>M512</f>
        <v/>
      </c>
      <c r="AC512" s="69">
        <f>S512*G512</f>
        <v/>
      </c>
      <c r="AD512" s="69">
        <f>T512*H512</f>
        <v/>
      </c>
      <c r="AE512" s="69">
        <f>U512*I512</f>
        <v/>
      </c>
      <c r="AF512" s="69">
        <f>N512</f>
        <v/>
      </c>
      <c r="AG512" s="69">
        <f>V512*G512</f>
        <v/>
      </c>
      <c r="AH512" s="69">
        <f>W512*H512</f>
        <v/>
      </c>
      <c r="AI512" s="69">
        <f>X512*I512</f>
        <v/>
      </c>
      <c r="AJ512" s="69">
        <f>O512</f>
        <v/>
      </c>
      <c r="AK512" s="70" t="n">
        <v>-0.0305952672</v>
      </c>
      <c r="AL512" s="70" t="n">
        <v>0.799987733</v>
      </c>
      <c r="AM512" s="70" t="n">
        <v>0.0450329408</v>
      </c>
      <c r="AN512" s="70" t="n">
        <v>-0.0189652685</v>
      </c>
      <c r="AO512" s="70" t="n">
        <v>-0.00199685013</v>
      </c>
      <c r="AP512" s="70" t="n">
        <v>-0.0840306953</v>
      </c>
      <c r="AQ512" s="70" t="n">
        <v>0.42963773</v>
      </c>
      <c r="AR512" s="70" t="n">
        <v>2.63266826</v>
      </c>
      <c r="AS512" s="70" t="n">
        <v>0.840362787</v>
      </c>
      <c r="AT512" s="70" t="n">
        <v>0.0289256535</v>
      </c>
      <c r="AU512" s="70" t="n">
        <v>0.00266041886</v>
      </c>
      <c r="AV512" s="70" t="n">
        <v>0.0218957141</v>
      </c>
      <c r="AW512" s="71">
        <f>MAX(ABS(Y512-AK512),ABS(Z512-AL512),ABS(AA512-AM512),ABS(AB512-AN512),ABS(AC512-AO512),ABS(AD512-AP512),ABS(AE512-AQ512),ABS(AF512-AR512),ABS(AG512-AS512),ABS(AH512-AT512),ABS(AI512-AU512),ABS(AJ512-AV512))</f>
        <v/>
      </c>
    </row>
    <row r="513">
      <c r="A513" s="67" t="inlineStr">
        <is>
          <t>M508</t>
        </is>
      </c>
      <c r="B513" s="52" t="inlineStr">
        <is>
          <t>ENV-384</t>
        </is>
      </c>
      <c r="C513" s="52" t="inlineStr">
        <is>
          <t>Environment</t>
        </is>
      </c>
      <c r="D513" s="52" t="inlineStr">
        <is>
          <t>Pine crown</t>
        </is>
      </c>
      <c r="E513" s="61" t="inlineStr">
        <is>
          <t>Cone</t>
        </is>
      </c>
      <c r="F513" s="52" t="inlineStr">
        <is>
          <t>ENV-377</t>
        </is>
      </c>
      <c r="G513" s="68" t="n">
        <v>0.458212048</v>
      </c>
      <c r="H513" s="68" t="n">
        <v>0.439105451</v>
      </c>
      <c r="I513" s="68" t="n">
        <v>0.832771719</v>
      </c>
      <c r="J513" s="68" t="n">
        <v>-87.5058136</v>
      </c>
      <c r="K513" s="68" t="n">
        <v>191.430359</v>
      </c>
      <c r="L513" s="68" t="n">
        <v>-4.71963501</v>
      </c>
      <c r="M513" s="68" t="n">
        <v>-0.022041807</v>
      </c>
      <c r="N513" s="68" t="n">
        <v>3.23711038</v>
      </c>
      <c r="O513" s="68" t="n">
        <v>0.00714598969</v>
      </c>
      <c r="P513" s="69">
        <f>COS(RADIANS(K513))*COS(RADIANS(L513))+SIN(RADIANS(K513))*SIN(RADIANS(J513))*SIN(RADIANS(L513))</f>
        <v/>
      </c>
      <c r="Q513" s="69">
        <f>-COS(RADIANS(K513))*SIN(RADIANS(L513))+SIN(RADIANS(K513))*SIN(RADIANS(J513))*COS(RADIANS(L513))</f>
        <v/>
      </c>
      <c r="R513" s="69">
        <f>SIN(RADIANS(K513))*COS(RADIANS(J513))</f>
        <v/>
      </c>
      <c r="S513" s="69">
        <f>COS(RADIANS(J513))*SIN(RADIANS(L513))</f>
        <v/>
      </c>
      <c r="T513" s="69">
        <f>COS(RADIANS(J513))*COS(RADIANS(L513))</f>
        <v/>
      </c>
      <c r="U513" s="69">
        <f>-SIN(RADIANS(J513))</f>
        <v/>
      </c>
      <c r="V513" s="69">
        <f>-SIN(RADIANS(K513))*COS(RADIANS(L513))+COS(RADIANS(K513))*SIN(RADIANS(J513))*SIN(RADIANS(L513))</f>
        <v/>
      </c>
      <c r="W513" s="69">
        <f>SIN(RADIANS(K513))*SIN(RADIANS(L513))+COS(RADIANS(K513))*SIN(RADIANS(J513))*COS(RADIANS(L513))</f>
        <v/>
      </c>
      <c r="X513" s="69">
        <f>COS(RADIANS(K513))*COS(RADIANS(J513))</f>
        <v/>
      </c>
      <c r="Y513" s="69">
        <f>P513*G513</f>
        <v/>
      </c>
      <c r="Z513" s="69">
        <f>Q513*H513</f>
        <v/>
      </c>
      <c r="AA513" s="69">
        <f>R513*I513</f>
        <v/>
      </c>
      <c r="AB513" s="69">
        <f>M513</f>
        <v/>
      </c>
      <c r="AC513" s="69">
        <f>S513*G513</f>
        <v/>
      </c>
      <c r="AD513" s="69">
        <f>T513*H513</f>
        <v/>
      </c>
      <c r="AE513" s="69">
        <f>U513*I513</f>
        <v/>
      </c>
      <c r="AF513" s="69">
        <f>N513</f>
        <v/>
      </c>
      <c r="AG513" s="69">
        <f>V513*G513</f>
        <v/>
      </c>
      <c r="AH513" s="69">
        <f>W513*H513</f>
        <v/>
      </c>
      <c r="AI513" s="69">
        <f>X513*I513</f>
        <v/>
      </c>
      <c r="AJ513" s="69">
        <f>O513</f>
        <v/>
      </c>
      <c r="AK513" s="70" t="n">
        <v>-0.455065638</v>
      </c>
      <c r="AL513" s="70" t="n">
        <v>0.0512302928</v>
      </c>
      <c r="AM513" s="70" t="n">
        <v>-0.00718203839</v>
      </c>
      <c r="AN513" s="70" t="n">
        <v>-0.022041807</v>
      </c>
      <c r="AO513" s="70" t="n">
        <v>-0.00164070236</v>
      </c>
      <c r="AP513" s="70" t="n">
        <v>0.0190441906</v>
      </c>
      <c r="AQ513" s="70" t="n">
        <v>0.8319827910000001</v>
      </c>
      <c r="AR513" s="70" t="n">
        <v>3.23711038</v>
      </c>
      <c r="AS513" s="70" t="n">
        <v>0.0535801947</v>
      </c>
      <c r="AT513" s="70" t="n">
        <v>0.435690671</v>
      </c>
      <c r="AU513" s="70" t="n">
        <v>-0.0355217606</v>
      </c>
      <c r="AV513" s="70" t="n">
        <v>0.00714598969</v>
      </c>
      <c r="AW513" s="71">
        <f>MAX(ABS(Y513-AK513),ABS(Z513-AL513),ABS(AA513-AM513),ABS(AB513-AN513),ABS(AC513-AO513),ABS(AD513-AP513),ABS(AE513-AQ513),ABS(AF513-AR513),ABS(AG513-AS513),ABS(AH513-AT513),ABS(AI513-AU513),ABS(AJ513-AV513))</f>
        <v/>
      </c>
    </row>
    <row r="514">
      <c r="A514" s="67" t="inlineStr">
        <is>
          <t>M509</t>
        </is>
      </c>
      <c r="B514" s="52" t="inlineStr">
        <is>
          <t>ENV-385</t>
        </is>
      </c>
      <c r="C514" s="52" t="inlineStr">
        <is>
          <t>Environment</t>
        </is>
      </c>
      <c r="D514" s="52" t="inlineStr">
        <is>
          <t>Pine</t>
        </is>
      </c>
      <c r="E514" s="53" t="inlineStr">
        <is>
          <t>Group</t>
        </is>
      </c>
      <c r="F514" s="52" t="inlineStr">
        <is>
          <t>ENV-358</t>
        </is>
      </c>
      <c r="G514" s="68" t="n">
        <v>1</v>
      </c>
      <c r="H514" s="68" t="n">
        <v>1</v>
      </c>
      <c r="I514" s="68" t="n">
        <v>1</v>
      </c>
      <c r="J514" s="68" t="n">
        <v>0</v>
      </c>
      <c r="K514" s="68" t="n">
        <v>293.63916</v>
      </c>
      <c r="L514" s="68" t="n">
        <v>0</v>
      </c>
      <c r="M514" s="68" t="n">
        <v>-3.833251</v>
      </c>
      <c r="N514" s="68" t="n">
        <v>-0.00555194495</v>
      </c>
      <c r="O514" s="68" t="n">
        <v>-13.989996</v>
      </c>
      <c r="P514" s="69">
        <f>COS(RADIANS(K514))*COS(RADIANS(L514))+SIN(RADIANS(K514))*SIN(RADIANS(J514))*SIN(RADIANS(L514))</f>
        <v/>
      </c>
      <c r="Q514" s="69">
        <f>-COS(RADIANS(K514))*SIN(RADIANS(L514))+SIN(RADIANS(K514))*SIN(RADIANS(J514))*COS(RADIANS(L514))</f>
        <v/>
      </c>
      <c r="R514" s="69">
        <f>SIN(RADIANS(K514))*COS(RADIANS(J514))</f>
        <v/>
      </c>
      <c r="S514" s="69">
        <f>COS(RADIANS(J514))*SIN(RADIANS(L514))</f>
        <v/>
      </c>
      <c r="T514" s="69">
        <f>COS(RADIANS(J514))*COS(RADIANS(L514))</f>
        <v/>
      </c>
      <c r="U514" s="69">
        <f>-SIN(RADIANS(J514))</f>
        <v/>
      </c>
      <c r="V514" s="69">
        <f>-SIN(RADIANS(K514))*COS(RADIANS(L514))+COS(RADIANS(K514))*SIN(RADIANS(J514))*SIN(RADIANS(L514))</f>
        <v/>
      </c>
      <c r="W514" s="69">
        <f>SIN(RADIANS(K514))*SIN(RADIANS(L514))+COS(RADIANS(K514))*SIN(RADIANS(J514))*COS(RADIANS(L514))</f>
        <v/>
      </c>
      <c r="X514" s="69">
        <f>COS(RADIANS(K514))*COS(RADIANS(J514))</f>
        <v/>
      </c>
      <c r="Y514" s="69">
        <f>P514*G514</f>
        <v/>
      </c>
      <c r="Z514" s="69">
        <f>Q514*H514</f>
        <v/>
      </c>
      <c r="AA514" s="69">
        <f>R514*I514</f>
        <v/>
      </c>
      <c r="AB514" s="69">
        <f>M514</f>
        <v/>
      </c>
      <c r="AC514" s="69">
        <f>S514*G514</f>
        <v/>
      </c>
      <c r="AD514" s="69">
        <f>T514*H514</f>
        <v/>
      </c>
      <c r="AE514" s="69">
        <f>U514*I514</f>
        <v/>
      </c>
      <c r="AF514" s="69">
        <f>N514</f>
        <v/>
      </c>
      <c r="AG514" s="69">
        <f>V514*G514</f>
        <v/>
      </c>
      <c r="AH514" s="69">
        <f>W514*H514</f>
        <v/>
      </c>
      <c r="AI514" s="69">
        <f>X514*I514</f>
        <v/>
      </c>
      <c r="AJ514" s="69">
        <f>O514</f>
        <v/>
      </c>
      <c r="AK514" s="70" t="n">
        <v>0.400975078</v>
      </c>
      <c r="AL514" s="70" t="n">
        <v>0</v>
      </c>
      <c r="AM514" s="70" t="n">
        <v>-0.916088939</v>
      </c>
      <c r="AN514" s="70" t="n">
        <v>-3.833251</v>
      </c>
      <c r="AO514" s="70" t="n">
        <v>0</v>
      </c>
      <c r="AP514" s="70" t="n">
        <v>1</v>
      </c>
      <c r="AQ514" s="70" t="n">
        <v>0</v>
      </c>
      <c r="AR514" s="70" t="n">
        <v>-0.00555194495</v>
      </c>
      <c r="AS514" s="70" t="n">
        <v>0.916088939</v>
      </c>
      <c r="AT514" s="70" t="n">
        <v>0</v>
      </c>
      <c r="AU514" s="70" t="n">
        <v>0.400975078</v>
      </c>
      <c r="AV514" s="70" t="n">
        <v>-13.989996</v>
      </c>
      <c r="AW514" s="71">
        <f>MAX(ABS(Y514-AK514),ABS(Z514-AL514),ABS(AA514-AM514),ABS(AB514-AN514),ABS(AC514-AO514),ABS(AD514-AP514),ABS(AE514-AQ514),ABS(AF514-AR514),ABS(AG514-AS514),ABS(AH514-AT514),ABS(AI514-AU514),ABS(AJ514-AV514))</f>
        <v/>
      </c>
    </row>
    <row r="515">
      <c r="A515" s="67" t="inlineStr">
        <is>
          <t>M510</t>
        </is>
      </c>
      <c r="B515" s="52" t="inlineStr">
        <is>
          <t>ENV-386</t>
        </is>
      </c>
      <c r="C515" s="52" t="inlineStr">
        <is>
          <t>Environment</t>
        </is>
      </c>
      <c r="D515" s="52" t="inlineStr">
        <is>
          <t>Pine trunk</t>
        </is>
      </c>
      <c r="E515" s="58" t="inlineStr">
        <is>
          <t>Cylinder</t>
        </is>
      </c>
      <c r="F515" s="52" t="inlineStr">
        <is>
          <t>ENV-385</t>
        </is>
      </c>
      <c r="G515" s="68" t="n">
        <v>0.249547124</v>
      </c>
      <c r="H515" s="68" t="n">
        <v>0.249547124</v>
      </c>
      <c r="I515" s="68" t="n">
        <v>3.54750443</v>
      </c>
      <c r="J515" s="68" t="n">
        <v>90</v>
      </c>
      <c r="K515" s="68" t="n">
        <v>0</v>
      </c>
      <c r="L515" s="68" t="n">
        <v>0</v>
      </c>
      <c r="M515" s="68" t="n">
        <v>0</v>
      </c>
      <c r="N515" s="68" t="n">
        <v>1.77375221</v>
      </c>
      <c r="O515" s="68" t="n">
        <v>0</v>
      </c>
      <c r="P515" s="69">
        <f>COS(RADIANS(K515))*COS(RADIANS(L515))+SIN(RADIANS(K515))*SIN(RADIANS(J515))*SIN(RADIANS(L515))</f>
        <v/>
      </c>
      <c r="Q515" s="69">
        <f>-COS(RADIANS(K515))*SIN(RADIANS(L515))+SIN(RADIANS(K515))*SIN(RADIANS(J515))*COS(RADIANS(L515))</f>
        <v/>
      </c>
      <c r="R515" s="69">
        <f>SIN(RADIANS(K515))*COS(RADIANS(J515))</f>
        <v/>
      </c>
      <c r="S515" s="69">
        <f>COS(RADIANS(J515))*SIN(RADIANS(L515))</f>
        <v/>
      </c>
      <c r="T515" s="69">
        <f>COS(RADIANS(J515))*COS(RADIANS(L515))</f>
        <v/>
      </c>
      <c r="U515" s="69">
        <f>-SIN(RADIANS(J515))</f>
        <v/>
      </c>
      <c r="V515" s="69">
        <f>-SIN(RADIANS(K515))*COS(RADIANS(L515))+COS(RADIANS(K515))*SIN(RADIANS(J515))*SIN(RADIANS(L515))</f>
        <v/>
      </c>
      <c r="W515" s="69">
        <f>SIN(RADIANS(K515))*SIN(RADIANS(L515))+COS(RADIANS(K515))*SIN(RADIANS(J515))*COS(RADIANS(L515))</f>
        <v/>
      </c>
      <c r="X515" s="69">
        <f>COS(RADIANS(K515))*COS(RADIANS(J515))</f>
        <v/>
      </c>
      <c r="Y515" s="69">
        <f>P515*G515</f>
        <v/>
      </c>
      <c r="Z515" s="69">
        <f>Q515*H515</f>
        <v/>
      </c>
      <c r="AA515" s="69">
        <f>R515*I515</f>
        <v/>
      </c>
      <c r="AB515" s="69">
        <f>M515</f>
        <v/>
      </c>
      <c r="AC515" s="69">
        <f>S515*G515</f>
        <v/>
      </c>
      <c r="AD515" s="69">
        <f>T515*H515</f>
        <v/>
      </c>
      <c r="AE515" s="69">
        <f>U515*I515</f>
        <v/>
      </c>
      <c r="AF515" s="69">
        <f>N515</f>
        <v/>
      </c>
      <c r="AG515" s="69">
        <f>V515*G515</f>
        <v/>
      </c>
      <c r="AH515" s="69">
        <f>W515*H515</f>
        <v/>
      </c>
      <c r="AI515" s="69">
        <f>X515*I515</f>
        <v/>
      </c>
      <c r="AJ515" s="69">
        <f>O515</f>
        <v/>
      </c>
      <c r="AK515" s="70" t="n">
        <v>0.249547124</v>
      </c>
      <c r="AL515" s="70" t="n">
        <v>0</v>
      </c>
      <c r="AM515" s="70" t="n">
        <v>0</v>
      </c>
      <c r="AN515" s="70" t="n">
        <v>0</v>
      </c>
      <c r="AO515" s="70" t="n">
        <v>0</v>
      </c>
      <c r="AP515" s="70" t="n">
        <v>-1.09080514e-08</v>
      </c>
      <c r="AQ515" s="70" t="n">
        <v>-3.54750443</v>
      </c>
      <c r="AR515" s="70" t="n">
        <v>1.77375221</v>
      </c>
      <c r="AS515" s="70" t="n">
        <v>0</v>
      </c>
      <c r="AT515" s="70" t="n">
        <v>0.249547124</v>
      </c>
      <c r="AU515" s="70" t="n">
        <v>-1.55066346e-07</v>
      </c>
      <c r="AV515" s="70" t="n">
        <v>0</v>
      </c>
      <c r="AW515" s="71">
        <f>MAX(ABS(Y515-AK515),ABS(Z515-AL515),ABS(AA515-AM515),ABS(AB515-AN515),ABS(AC515-AO515),ABS(AD515-AP515),ABS(AE515-AQ515),ABS(AF515-AR515),ABS(AG515-AS515),ABS(AH515-AT515),ABS(AI515-AU515),ABS(AJ515-AV515))</f>
        <v/>
      </c>
    </row>
    <row r="516">
      <c r="A516" s="67" t="inlineStr">
        <is>
          <t>M511</t>
        </is>
      </c>
      <c r="B516" s="52" t="inlineStr">
        <is>
          <t>ENV-387</t>
        </is>
      </c>
      <c r="C516" s="52" t="inlineStr">
        <is>
          <t>Environment</t>
        </is>
      </c>
      <c r="D516" s="52" t="inlineStr">
        <is>
          <t>Pine crown</t>
        </is>
      </c>
      <c r="E516" s="61" t="inlineStr">
        <is>
          <t>Cone</t>
        </is>
      </c>
      <c r="F516" s="52" t="inlineStr">
        <is>
          <t>ENV-385</t>
        </is>
      </c>
      <c r="G516" s="68" t="n">
        <v>2.90607214</v>
      </c>
      <c r="H516" s="68" t="n">
        <v>2.63018417</v>
      </c>
      <c r="I516" s="68" t="n">
        <v>1.41401827</v>
      </c>
      <c r="J516" s="68" t="n">
        <v>-87.17040249999999</v>
      </c>
      <c r="K516" s="68" t="n">
        <v>91.9394302</v>
      </c>
      <c r="L516" s="68" t="n">
        <v>4.65666866</v>
      </c>
      <c r="M516" s="68" t="n">
        <v>-0.0147686955</v>
      </c>
      <c r="N516" s="68" t="n">
        <v>1.30700922</v>
      </c>
      <c r="O516" s="68" t="n">
        <v>-0.037288174</v>
      </c>
      <c r="P516" s="69">
        <f>COS(RADIANS(K516))*COS(RADIANS(L516))+SIN(RADIANS(K516))*SIN(RADIANS(J516))*SIN(RADIANS(L516))</f>
        <v/>
      </c>
      <c r="Q516" s="69">
        <f>-COS(RADIANS(K516))*SIN(RADIANS(L516))+SIN(RADIANS(K516))*SIN(RADIANS(J516))*COS(RADIANS(L516))</f>
        <v/>
      </c>
      <c r="R516" s="69">
        <f>SIN(RADIANS(K516))*COS(RADIANS(J516))</f>
        <v/>
      </c>
      <c r="S516" s="69">
        <f>COS(RADIANS(J516))*SIN(RADIANS(L516))</f>
        <v/>
      </c>
      <c r="T516" s="69">
        <f>COS(RADIANS(J516))*COS(RADIANS(L516))</f>
        <v/>
      </c>
      <c r="U516" s="69">
        <f>-SIN(RADIANS(J516))</f>
        <v/>
      </c>
      <c r="V516" s="69">
        <f>-SIN(RADIANS(K516))*COS(RADIANS(L516))+COS(RADIANS(K516))*SIN(RADIANS(J516))*SIN(RADIANS(L516))</f>
        <v/>
      </c>
      <c r="W516" s="69">
        <f>SIN(RADIANS(K516))*SIN(RADIANS(L516))+COS(RADIANS(K516))*SIN(RADIANS(J516))*COS(RADIANS(L516))</f>
        <v/>
      </c>
      <c r="X516" s="69">
        <f>COS(RADIANS(K516))*COS(RADIANS(J516))</f>
        <v/>
      </c>
      <c r="Y516" s="69">
        <f>P516*G516</f>
        <v/>
      </c>
      <c r="Z516" s="69">
        <f>Q516*H516</f>
        <v/>
      </c>
      <c r="AA516" s="69">
        <f>R516*I516</f>
        <v/>
      </c>
      <c r="AB516" s="69">
        <f>M516</f>
        <v/>
      </c>
      <c r="AC516" s="69">
        <f>S516*G516</f>
        <v/>
      </c>
      <c r="AD516" s="69">
        <f>T516*H516</f>
        <v/>
      </c>
      <c r="AE516" s="69">
        <f>U516*I516</f>
        <v/>
      </c>
      <c r="AF516" s="69">
        <f>N516</f>
        <v/>
      </c>
      <c r="AG516" s="69">
        <f>V516*G516</f>
        <v/>
      </c>
      <c r="AH516" s="69">
        <f>W516*H516</f>
        <v/>
      </c>
      <c r="AI516" s="69">
        <f>X516*I516</f>
        <v/>
      </c>
      <c r="AJ516" s="69">
        <f>O516</f>
        <v/>
      </c>
      <c r="AK516" s="70" t="n">
        <v>-0.333531886</v>
      </c>
      <c r="AL516" s="70" t="n">
        <v>-2.60957956</v>
      </c>
      <c r="AM516" s="70" t="n">
        <v>0.0697639734</v>
      </c>
      <c r="AN516" s="70" t="n">
        <v>-0.0147686955</v>
      </c>
      <c r="AO516" s="70" t="n">
        <v>0.0116467811</v>
      </c>
      <c r="AP516" s="70" t="n">
        <v>0.129412204</v>
      </c>
      <c r="AQ516" s="70" t="n">
        <v>1.41229427</v>
      </c>
      <c r="AR516" s="70" t="n">
        <v>1.30700922</v>
      </c>
      <c r="AS516" s="70" t="n">
        <v>-2.88684535</v>
      </c>
      <c r="AT516" s="70" t="n">
        <v>0.302020043</v>
      </c>
      <c r="AU516" s="70" t="n">
        <v>-0.00236237957</v>
      </c>
      <c r="AV516" s="70" t="n">
        <v>-0.037288174</v>
      </c>
      <c r="AW516" s="71">
        <f>MAX(ABS(Y516-AK516),ABS(Z516-AL516),ABS(AA516-AM516),ABS(AB516-AN516),ABS(AC516-AO516),ABS(AD516-AP516),ABS(AE516-AQ516),ABS(AF516-AR516),ABS(AG516-AS516),ABS(AH516-AT516),ABS(AI516-AU516),ABS(AJ516-AV516))</f>
        <v/>
      </c>
    </row>
    <row r="517">
      <c r="A517" s="67" t="inlineStr">
        <is>
          <t>M512</t>
        </is>
      </c>
      <c r="B517" s="52" t="inlineStr">
        <is>
          <t>ENV-388</t>
        </is>
      </c>
      <c r="C517" s="52" t="inlineStr">
        <is>
          <t>Environment</t>
        </is>
      </c>
      <c r="D517" s="52" t="inlineStr">
        <is>
          <t>Pine crown</t>
        </is>
      </c>
      <c r="E517" s="61" t="inlineStr">
        <is>
          <t>Cone</t>
        </is>
      </c>
      <c r="F517" s="52" t="inlineStr">
        <is>
          <t>ENV-385</t>
        </is>
      </c>
      <c r="G517" s="68" t="n">
        <v>2.65627623</v>
      </c>
      <c r="H517" s="68" t="n">
        <v>2.91535425</v>
      </c>
      <c r="I517" s="68" t="n">
        <v>1.30180168</v>
      </c>
      <c r="J517" s="68" t="n">
        <v>-91.4517365</v>
      </c>
      <c r="K517" s="68" t="n">
        <v>301.050446</v>
      </c>
      <c r="L517" s="68" t="n">
        <v>-2.09399557</v>
      </c>
      <c r="M517" s="68" t="n">
        <v>0.0229693279</v>
      </c>
      <c r="N517" s="68" t="n">
        <v>1.86247504</v>
      </c>
      <c r="O517" s="68" t="n">
        <v>0.00437598675</v>
      </c>
      <c r="P517" s="69">
        <f>COS(RADIANS(K517))*COS(RADIANS(L517))+SIN(RADIANS(K517))*SIN(RADIANS(J517))*SIN(RADIANS(L517))</f>
        <v/>
      </c>
      <c r="Q517" s="69">
        <f>-COS(RADIANS(K517))*SIN(RADIANS(L517))+SIN(RADIANS(K517))*SIN(RADIANS(J517))*COS(RADIANS(L517))</f>
        <v/>
      </c>
      <c r="R517" s="69">
        <f>SIN(RADIANS(K517))*COS(RADIANS(J517))</f>
        <v/>
      </c>
      <c r="S517" s="69">
        <f>COS(RADIANS(J517))*SIN(RADIANS(L517))</f>
        <v/>
      </c>
      <c r="T517" s="69">
        <f>COS(RADIANS(J517))*COS(RADIANS(L517))</f>
        <v/>
      </c>
      <c r="U517" s="69">
        <f>-SIN(RADIANS(J517))</f>
        <v/>
      </c>
      <c r="V517" s="69">
        <f>-SIN(RADIANS(K517))*COS(RADIANS(L517))+COS(RADIANS(K517))*SIN(RADIANS(J517))*SIN(RADIANS(L517))</f>
        <v/>
      </c>
      <c r="W517" s="69">
        <f>SIN(RADIANS(K517))*SIN(RADIANS(L517))+COS(RADIANS(K517))*SIN(RADIANS(J517))*COS(RADIANS(L517))</f>
        <v/>
      </c>
      <c r="X517" s="69">
        <f>COS(RADIANS(K517))*COS(RADIANS(J517))</f>
        <v/>
      </c>
      <c r="Y517" s="69">
        <f>P517*G517</f>
        <v/>
      </c>
      <c r="Z517" s="69">
        <f>Q517*H517</f>
        <v/>
      </c>
      <c r="AA517" s="69">
        <f>R517*I517</f>
        <v/>
      </c>
      <c r="AB517" s="69">
        <f>M517</f>
        <v/>
      </c>
      <c r="AC517" s="69">
        <f>S517*G517</f>
        <v/>
      </c>
      <c r="AD517" s="69">
        <f>T517*H517</f>
        <v/>
      </c>
      <c r="AE517" s="69">
        <f>U517*I517</f>
        <v/>
      </c>
      <c r="AF517" s="69">
        <f>N517</f>
        <v/>
      </c>
      <c r="AG517" s="69">
        <f>V517*G517</f>
        <v/>
      </c>
      <c r="AH517" s="69">
        <f>W517*H517</f>
        <v/>
      </c>
      <c r="AI517" s="69">
        <f>X517*I517</f>
        <v/>
      </c>
      <c r="AJ517" s="69">
        <f>O517</f>
        <v/>
      </c>
      <c r="AK517" s="70" t="n">
        <v>1.28604889</v>
      </c>
      <c r="AL517" s="70" t="n">
        <v>2.55009866</v>
      </c>
      <c r="AM517" s="70" t="n">
        <v>0.0282552894</v>
      </c>
      <c r="AN517" s="70" t="n">
        <v>0.0229693279</v>
      </c>
      <c r="AO517" s="70" t="n">
        <v>0.00245894608</v>
      </c>
      <c r="AP517" s="70" t="n">
        <v>-0.0738109201</v>
      </c>
      <c r="AQ517" s="70" t="n">
        <v>1.30138385</v>
      </c>
      <c r="AR517" s="70" t="n">
        <v>1.86247504</v>
      </c>
      <c r="AS517" s="70" t="n">
        <v>2.32419348</v>
      </c>
      <c r="AT517" s="70" t="n">
        <v>-1.41097093</v>
      </c>
      <c r="AU517" s="70" t="n">
        <v>-0.0170113705</v>
      </c>
      <c r="AV517" s="70" t="n">
        <v>0.00437598675</v>
      </c>
      <c r="AW517" s="71">
        <f>MAX(ABS(Y517-AK517),ABS(Z517-AL517),ABS(AA517-AM517),ABS(AB517-AN517),ABS(AC517-AO517),ABS(AD517-AP517),ABS(AE517-AQ517),ABS(AF517-AR517),ABS(AG517-AS517),ABS(AH517-AT517),ABS(AI517-AU517),ABS(AJ517-AV517))</f>
        <v/>
      </c>
    </row>
    <row r="518">
      <c r="A518" s="67" t="inlineStr">
        <is>
          <t>M513</t>
        </is>
      </c>
      <c r="B518" s="52" t="inlineStr">
        <is>
          <t>ENV-389</t>
        </is>
      </c>
      <c r="C518" s="52" t="inlineStr">
        <is>
          <t>Environment</t>
        </is>
      </c>
      <c r="D518" s="52" t="inlineStr">
        <is>
          <t>Pine crown</t>
        </is>
      </c>
      <c r="E518" s="61" t="inlineStr">
        <is>
          <t>Cone</t>
        </is>
      </c>
      <c r="F518" s="52" t="inlineStr">
        <is>
          <t>ENV-385</t>
        </is>
      </c>
      <c r="G518" s="68" t="n">
        <v>2.10940361</v>
      </c>
      <c r="H518" s="68" t="n">
        <v>2.26950812</v>
      </c>
      <c r="I518" s="68" t="n">
        <v>1.0422802</v>
      </c>
      <c r="J518" s="68" t="n">
        <v>-95.9764328</v>
      </c>
      <c r="K518" s="68" t="n">
        <v>125.331406</v>
      </c>
      <c r="L518" s="68" t="n">
        <v>1.9519372</v>
      </c>
      <c r="M518" s="68" t="n">
        <v>0.0208728947</v>
      </c>
      <c r="N518" s="68" t="n">
        <v>2.26237774</v>
      </c>
      <c r="O518" s="68" t="n">
        <v>0.0374280512</v>
      </c>
      <c r="P518" s="69">
        <f>COS(RADIANS(K518))*COS(RADIANS(L518))+SIN(RADIANS(K518))*SIN(RADIANS(J518))*SIN(RADIANS(L518))</f>
        <v/>
      </c>
      <c r="Q518" s="69">
        <f>-COS(RADIANS(K518))*SIN(RADIANS(L518))+SIN(RADIANS(K518))*SIN(RADIANS(J518))*COS(RADIANS(L518))</f>
        <v/>
      </c>
      <c r="R518" s="69">
        <f>SIN(RADIANS(K518))*COS(RADIANS(J518))</f>
        <v/>
      </c>
      <c r="S518" s="69">
        <f>COS(RADIANS(J518))*SIN(RADIANS(L518))</f>
        <v/>
      </c>
      <c r="T518" s="69">
        <f>COS(RADIANS(J518))*COS(RADIANS(L518))</f>
        <v/>
      </c>
      <c r="U518" s="69">
        <f>-SIN(RADIANS(J518))</f>
        <v/>
      </c>
      <c r="V518" s="69">
        <f>-SIN(RADIANS(K518))*COS(RADIANS(L518))+COS(RADIANS(K518))*SIN(RADIANS(J518))*SIN(RADIANS(L518))</f>
        <v/>
      </c>
      <c r="W518" s="69">
        <f>SIN(RADIANS(K518))*SIN(RADIANS(L518))+COS(RADIANS(K518))*SIN(RADIANS(J518))*COS(RADIANS(L518))</f>
        <v/>
      </c>
      <c r="X518" s="69">
        <f>COS(RADIANS(K518))*COS(RADIANS(J518))</f>
        <v/>
      </c>
      <c r="Y518" s="69">
        <f>P518*G518</f>
        <v/>
      </c>
      <c r="Z518" s="69">
        <f>Q518*H518</f>
        <v/>
      </c>
      <c r="AA518" s="69">
        <f>R518*I518</f>
        <v/>
      </c>
      <c r="AB518" s="69">
        <f>M518</f>
        <v/>
      </c>
      <c r="AC518" s="69">
        <f>S518*G518</f>
        <v/>
      </c>
      <c r="AD518" s="69">
        <f>T518*H518</f>
        <v/>
      </c>
      <c r="AE518" s="69">
        <f>U518*I518</f>
        <v/>
      </c>
      <c r="AF518" s="69">
        <f>N518</f>
        <v/>
      </c>
      <c r="AG518" s="69">
        <f>V518*G518</f>
        <v/>
      </c>
      <c r="AH518" s="69">
        <f>W518*H518</f>
        <v/>
      </c>
      <c r="AI518" s="69">
        <f>X518*I518</f>
        <v/>
      </c>
      <c r="AJ518" s="69">
        <f>O518</f>
        <v/>
      </c>
      <c r="AK518" s="70" t="n">
        <v>-1.27746749</v>
      </c>
      <c r="AL518" s="70" t="n">
        <v>-1.79567587</v>
      </c>
      <c r="AM518" s="70" t="n">
        <v>-0.0885341316</v>
      </c>
      <c r="AN518" s="70" t="n">
        <v>0.0208728947</v>
      </c>
      <c r="AO518" s="70" t="n">
        <v>-0.0074808402</v>
      </c>
      <c r="AP518" s="70" t="n">
        <v>-0.236162618</v>
      </c>
      <c r="AQ518" s="70" t="n">
        <v>1.03661525</v>
      </c>
      <c r="AR518" s="70" t="n">
        <v>2.26237774</v>
      </c>
      <c r="AS518" s="70" t="n">
        <v>-1.67857206</v>
      </c>
      <c r="AT518" s="70" t="n">
        <v>1.36764121</v>
      </c>
      <c r="AU518" s="70" t="n">
        <v>0.0627585351</v>
      </c>
      <c r="AV518" s="70" t="n">
        <v>0.0374280512</v>
      </c>
      <c r="AW518" s="71">
        <f>MAX(ABS(Y518-AK518),ABS(Z518-AL518),ABS(AA518-AM518),ABS(AB518-AN518),ABS(AC518-AO518),ABS(AD518-AP518),ABS(AE518-AQ518),ABS(AF518-AR518),ABS(AG518-AS518),ABS(AH518-AT518),ABS(AI518-AU518),ABS(AJ518-AV518))</f>
        <v/>
      </c>
    </row>
    <row r="519">
      <c r="A519" s="67" t="inlineStr">
        <is>
          <t>M514</t>
        </is>
      </c>
      <c r="B519" s="52" t="inlineStr">
        <is>
          <t>ENV-390</t>
        </is>
      </c>
      <c r="C519" s="52" t="inlineStr">
        <is>
          <t>Environment</t>
        </is>
      </c>
      <c r="D519" s="52" t="inlineStr">
        <is>
          <t>Pine crown</t>
        </is>
      </c>
      <c r="E519" s="61" t="inlineStr">
        <is>
          <t>Cone</t>
        </is>
      </c>
      <c r="F519" s="52" t="inlineStr">
        <is>
          <t>ENV-385</t>
        </is>
      </c>
      <c r="G519" s="68" t="n">
        <v>1.89648068</v>
      </c>
      <c r="H519" s="68" t="n">
        <v>1.98943698</v>
      </c>
      <c r="I519" s="68" t="n">
        <v>0.826533914</v>
      </c>
      <c r="J519" s="68" t="n">
        <v>-88.23525239999999</v>
      </c>
      <c r="K519" s="68" t="n">
        <v>206.002808</v>
      </c>
      <c r="L519" s="68" t="n">
        <v>0.457453251</v>
      </c>
      <c r="M519" s="68" t="n">
        <v>-0.0141981021</v>
      </c>
      <c r="N519" s="68" t="n">
        <v>2.65710211</v>
      </c>
      <c r="O519" s="68" t="n">
        <v>-0.0334064811</v>
      </c>
      <c r="P519" s="69">
        <f>COS(RADIANS(K519))*COS(RADIANS(L519))+SIN(RADIANS(K519))*SIN(RADIANS(J519))*SIN(RADIANS(L519))</f>
        <v/>
      </c>
      <c r="Q519" s="69">
        <f>-COS(RADIANS(K519))*SIN(RADIANS(L519))+SIN(RADIANS(K519))*SIN(RADIANS(J519))*COS(RADIANS(L519))</f>
        <v/>
      </c>
      <c r="R519" s="69">
        <f>SIN(RADIANS(K519))*COS(RADIANS(J519))</f>
        <v/>
      </c>
      <c r="S519" s="69">
        <f>COS(RADIANS(J519))*SIN(RADIANS(L519))</f>
        <v/>
      </c>
      <c r="T519" s="69">
        <f>COS(RADIANS(J519))*COS(RADIANS(L519))</f>
        <v/>
      </c>
      <c r="U519" s="69">
        <f>-SIN(RADIANS(J519))</f>
        <v/>
      </c>
      <c r="V519" s="69">
        <f>-SIN(RADIANS(K519))*COS(RADIANS(L519))+COS(RADIANS(K519))*SIN(RADIANS(J519))*SIN(RADIANS(L519))</f>
        <v/>
      </c>
      <c r="W519" s="69">
        <f>SIN(RADIANS(K519))*SIN(RADIANS(L519))+COS(RADIANS(K519))*SIN(RADIANS(J519))*COS(RADIANS(L519))</f>
        <v/>
      </c>
      <c r="X519" s="69">
        <f>COS(RADIANS(K519))*COS(RADIANS(J519))</f>
        <v/>
      </c>
      <c r="Y519" s="69">
        <f>P519*G519</f>
        <v/>
      </c>
      <c r="Z519" s="69">
        <f>Q519*H519</f>
        <v/>
      </c>
      <c r="AA519" s="69">
        <f>R519*I519</f>
        <v/>
      </c>
      <c r="AB519" s="69">
        <f>M519</f>
        <v/>
      </c>
      <c r="AC519" s="69">
        <f>S519*G519</f>
        <v/>
      </c>
      <c r="AD519" s="69">
        <f>T519*H519</f>
        <v/>
      </c>
      <c r="AE519" s="69">
        <f>U519*I519</f>
        <v/>
      </c>
      <c r="AF519" s="69">
        <f>N519</f>
        <v/>
      </c>
      <c r="AG519" s="69">
        <f>V519*G519</f>
        <v/>
      </c>
      <c r="AH519" s="69">
        <f>W519*H519</f>
        <v/>
      </c>
      <c r="AI519" s="69">
        <f>X519*I519</f>
        <v/>
      </c>
      <c r="AJ519" s="69">
        <f>O519</f>
        <v/>
      </c>
      <c r="AK519" s="70" t="n">
        <v>-1.69781518</v>
      </c>
      <c r="AL519" s="70" t="n">
        <v>0.8860341309999999</v>
      </c>
      <c r="AM519" s="70" t="n">
        <v>-0.0111593213</v>
      </c>
      <c r="AN519" s="70" t="n">
        <v>-0.0141981021</v>
      </c>
      <c r="AO519" s="70" t="n">
        <v>0.000466293335</v>
      </c>
      <c r="AP519" s="70" t="n">
        <v>0.0612643249</v>
      </c>
      <c r="AQ519" s="70" t="n">
        <v>0.826141894</v>
      </c>
      <c r="AR519" s="70" t="n">
        <v>2.65710211</v>
      </c>
      <c r="AS519" s="70" t="n">
        <v>0.845022142</v>
      </c>
      <c r="AT519" s="70" t="n">
        <v>1.78018248</v>
      </c>
      <c r="AU519" s="70" t="n">
        <v>-0.0228771418</v>
      </c>
      <c r="AV519" s="70" t="n">
        <v>-0.0334064811</v>
      </c>
      <c r="AW519" s="71">
        <f>MAX(ABS(Y519-AK519),ABS(Z519-AL519),ABS(AA519-AM519),ABS(AB519-AN519),ABS(AC519-AO519),ABS(AD519-AP519),ABS(AE519-AQ519),ABS(AF519-AR519),ABS(AG519-AS519),ABS(AH519-AT519),ABS(AI519-AU519),ABS(AJ519-AV519))</f>
        <v/>
      </c>
    </row>
    <row r="520">
      <c r="A520" s="67" t="inlineStr">
        <is>
          <t>M515</t>
        </is>
      </c>
      <c r="B520" s="52" t="inlineStr">
        <is>
          <t>ENV-391</t>
        </is>
      </c>
      <c r="C520" s="52" t="inlineStr">
        <is>
          <t>Environment</t>
        </is>
      </c>
      <c r="D520" s="52" t="inlineStr">
        <is>
          <t>Pine crown</t>
        </is>
      </c>
      <c r="E520" s="61" t="inlineStr">
        <is>
          <t>Cone</t>
        </is>
      </c>
      <c r="F520" s="52" t="inlineStr">
        <is>
          <t>ENV-385</t>
        </is>
      </c>
      <c r="G520" s="68" t="n">
        <v>1.31125629</v>
      </c>
      <c r="H520" s="68" t="n">
        <v>1.35583222</v>
      </c>
      <c r="I520" s="68" t="n">
        <v>0.6614393</v>
      </c>
      <c r="J520" s="68" t="n">
        <v>-85.9233017</v>
      </c>
      <c r="K520" s="68" t="n">
        <v>328.340332</v>
      </c>
      <c r="L520" s="68" t="n">
        <v>-4.19888306</v>
      </c>
      <c r="M520" s="68" t="n">
        <v>0.0341328308</v>
      </c>
      <c r="N520" s="68" t="n">
        <v>3.06034446</v>
      </c>
      <c r="O520" s="68" t="n">
        <v>0.0178137012</v>
      </c>
      <c r="P520" s="69">
        <f>COS(RADIANS(K520))*COS(RADIANS(L520))+SIN(RADIANS(K520))*SIN(RADIANS(J520))*SIN(RADIANS(L520))</f>
        <v/>
      </c>
      <c r="Q520" s="69">
        <f>-COS(RADIANS(K520))*SIN(RADIANS(L520))+SIN(RADIANS(K520))*SIN(RADIANS(J520))*COS(RADIANS(L520))</f>
        <v/>
      </c>
      <c r="R520" s="69">
        <f>SIN(RADIANS(K520))*COS(RADIANS(J520))</f>
        <v/>
      </c>
      <c r="S520" s="69">
        <f>COS(RADIANS(J520))*SIN(RADIANS(L520))</f>
        <v/>
      </c>
      <c r="T520" s="69">
        <f>COS(RADIANS(J520))*COS(RADIANS(L520))</f>
        <v/>
      </c>
      <c r="U520" s="69">
        <f>-SIN(RADIANS(J520))</f>
        <v/>
      </c>
      <c r="V520" s="69">
        <f>-SIN(RADIANS(K520))*COS(RADIANS(L520))+COS(RADIANS(K520))*SIN(RADIANS(J520))*SIN(RADIANS(L520))</f>
        <v/>
      </c>
      <c r="W520" s="69">
        <f>SIN(RADIANS(K520))*SIN(RADIANS(L520))+COS(RADIANS(K520))*SIN(RADIANS(J520))*COS(RADIANS(L520))</f>
        <v/>
      </c>
      <c r="X520" s="69">
        <f>COS(RADIANS(K520))*COS(RADIANS(J520))</f>
        <v/>
      </c>
      <c r="Y520" s="69">
        <f>P520*G520</f>
        <v/>
      </c>
      <c r="Z520" s="69">
        <f>Q520*H520</f>
        <v/>
      </c>
      <c r="AA520" s="69">
        <f>R520*I520</f>
        <v/>
      </c>
      <c r="AB520" s="69">
        <f>M520</f>
        <v/>
      </c>
      <c r="AC520" s="69">
        <f>S520*G520</f>
        <v/>
      </c>
      <c r="AD520" s="69">
        <f>T520*H520</f>
        <v/>
      </c>
      <c r="AE520" s="69">
        <f>U520*I520</f>
        <v/>
      </c>
      <c r="AF520" s="69">
        <f>N520</f>
        <v/>
      </c>
      <c r="AG520" s="69">
        <f>V520*G520</f>
        <v/>
      </c>
      <c r="AH520" s="69">
        <f>W520*H520</f>
        <v/>
      </c>
      <c r="AI520" s="69">
        <f>X520*I520</f>
        <v/>
      </c>
      <c r="AJ520" s="69">
        <f>O520</f>
        <v/>
      </c>
      <c r="AK520" s="70" t="n">
        <v>1.0628556</v>
      </c>
      <c r="AL520" s="70" t="n">
        <v>0.79243201</v>
      </c>
      <c r="AM520" s="70" t="n">
        <v>-0.0246809907</v>
      </c>
      <c r="AN520" s="70" t="n">
        <v>0.0341328308</v>
      </c>
      <c r="AO520" s="70" t="n">
        <v>-0.00682540797</v>
      </c>
      <c r="AP520" s="70" t="n">
        <v>0.09612965580000001</v>
      </c>
      <c r="AQ520" s="70" t="n">
        <v>0.65976572</v>
      </c>
      <c r="AR520" s="70" t="n">
        <v>3.06034446</v>
      </c>
      <c r="AS520" s="70" t="n">
        <v>0.76790905</v>
      </c>
      <c r="AT520" s="70" t="n">
        <v>-1.09594321</v>
      </c>
      <c r="AU520" s="70" t="n">
        <v>0.0400249213</v>
      </c>
      <c r="AV520" s="70" t="n">
        <v>0.0178137012</v>
      </c>
      <c r="AW520" s="71">
        <f>MAX(ABS(Y520-AK520),ABS(Z520-AL520),ABS(AA520-AM520),ABS(AB520-AN520),ABS(AC520-AO520),ABS(AD520-AP520),ABS(AE520-AQ520),ABS(AF520-AR520),ABS(AG520-AS520),ABS(AH520-AT520),ABS(AI520-AU520),ABS(AJ520-AV520))</f>
        <v/>
      </c>
    </row>
    <row r="521">
      <c r="A521" s="67" t="inlineStr">
        <is>
          <t>M516</t>
        </is>
      </c>
      <c r="B521" s="52" t="inlineStr">
        <is>
          <t>ENV-392</t>
        </is>
      </c>
      <c r="C521" s="52" t="inlineStr">
        <is>
          <t>Environment</t>
        </is>
      </c>
      <c r="D521" s="52" t="inlineStr">
        <is>
          <t>Pine crown</t>
        </is>
      </c>
      <c r="E521" s="61" t="inlineStr">
        <is>
          <t>Cone</t>
        </is>
      </c>
      <c r="F521" s="52" t="inlineStr">
        <is>
          <t>ENV-385</t>
        </is>
      </c>
      <c r="G521" s="68" t="n">
        <v>1.04858482</v>
      </c>
      <c r="H521" s="68" t="n">
        <v>0.965403557</v>
      </c>
      <c r="I521" s="68" t="n">
        <v>0.53080225</v>
      </c>
      <c r="J521" s="68" t="n">
        <v>-95.4791031</v>
      </c>
      <c r="K521" s="68" t="n">
        <v>111.440422</v>
      </c>
      <c r="L521" s="68" t="n">
        <v>-4.02449656</v>
      </c>
      <c r="M521" s="68" t="n">
        <v>-0.0237099491</v>
      </c>
      <c r="N521" s="68" t="n">
        <v>3.46868825</v>
      </c>
      <c r="O521" s="68" t="n">
        <v>-0.0228480138</v>
      </c>
      <c r="P521" s="69">
        <f>COS(RADIANS(K521))*COS(RADIANS(L521))+SIN(RADIANS(K521))*SIN(RADIANS(J521))*SIN(RADIANS(L521))</f>
        <v/>
      </c>
      <c r="Q521" s="69">
        <f>-COS(RADIANS(K521))*SIN(RADIANS(L521))+SIN(RADIANS(K521))*SIN(RADIANS(J521))*COS(RADIANS(L521))</f>
        <v/>
      </c>
      <c r="R521" s="69">
        <f>SIN(RADIANS(K521))*COS(RADIANS(J521))</f>
        <v/>
      </c>
      <c r="S521" s="69">
        <f>COS(RADIANS(J521))*SIN(RADIANS(L521))</f>
        <v/>
      </c>
      <c r="T521" s="69">
        <f>COS(RADIANS(J521))*COS(RADIANS(L521))</f>
        <v/>
      </c>
      <c r="U521" s="69">
        <f>-SIN(RADIANS(J521))</f>
        <v/>
      </c>
      <c r="V521" s="69">
        <f>-SIN(RADIANS(K521))*COS(RADIANS(L521))+COS(RADIANS(K521))*SIN(RADIANS(J521))*SIN(RADIANS(L521))</f>
        <v/>
      </c>
      <c r="W521" s="69">
        <f>SIN(RADIANS(K521))*SIN(RADIANS(L521))+COS(RADIANS(K521))*SIN(RADIANS(J521))*COS(RADIANS(L521))</f>
        <v/>
      </c>
      <c r="X521" s="69">
        <f>COS(RADIANS(K521))*COS(RADIANS(J521))</f>
        <v/>
      </c>
      <c r="Y521" s="69">
        <f>P521*G521</f>
        <v/>
      </c>
      <c r="Z521" s="69">
        <f>Q521*H521</f>
        <v/>
      </c>
      <c r="AA521" s="69">
        <f>R521*I521</f>
        <v/>
      </c>
      <c r="AB521" s="69">
        <f>M521</f>
        <v/>
      </c>
      <c r="AC521" s="69">
        <f>S521*G521</f>
        <v/>
      </c>
      <c r="AD521" s="69">
        <f>T521*H521</f>
        <v/>
      </c>
      <c r="AE521" s="69">
        <f>U521*I521</f>
        <v/>
      </c>
      <c r="AF521" s="69">
        <f>N521</f>
        <v/>
      </c>
      <c r="AG521" s="69">
        <f>V521*G521</f>
        <v/>
      </c>
      <c r="AH521" s="69">
        <f>W521*H521</f>
        <v/>
      </c>
      <c r="AI521" s="69">
        <f>X521*I521</f>
        <v/>
      </c>
      <c r="AJ521" s="69">
        <f>O521</f>
        <v/>
      </c>
      <c r="AK521" s="70" t="n">
        <v>-0.314160854</v>
      </c>
      <c r="AL521" s="70" t="n">
        <v>-0.917051256</v>
      </c>
      <c r="AM521" s="70" t="n">
        <v>-0.0471751355</v>
      </c>
      <c r="AN521" s="70" t="n">
        <v>-0.0237099491</v>
      </c>
      <c r="AO521" s="70" t="n">
        <v>0.00702684326</v>
      </c>
      <c r="AP521" s="70" t="n">
        <v>-0.09195207800000001</v>
      </c>
      <c r="AQ521" s="70" t="n">
        <v>0.528377056</v>
      </c>
      <c r="AR521" s="70" t="n">
        <v>3.46868825</v>
      </c>
      <c r="AS521" s="70" t="n">
        <v>-1.00039184</v>
      </c>
      <c r="AT521" s="70" t="n">
        <v>0.287342876</v>
      </c>
      <c r="AU521" s="70" t="n">
        <v>0.0185261443</v>
      </c>
      <c r="AV521" s="70" t="n">
        <v>-0.0228480138</v>
      </c>
      <c r="AW521" s="71">
        <f>MAX(ABS(Y521-AK521),ABS(Z521-AL521),ABS(AA521-AM521),ABS(AB521-AN521),ABS(AC521-AO521),ABS(AD521-AP521),ABS(AE521-AQ521),ABS(AF521-AR521),ABS(AG521-AS521),ABS(AH521-AT521),ABS(AI521-AU521),ABS(AJ521-AV521))</f>
        <v/>
      </c>
    </row>
    <row r="522">
      <c r="A522" s="67" t="inlineStr">
        <is>
          <t>M517</t>
        </is>
      </c>
      <c r="B522" s="52" t="inlineStr">
        <is>
          <t>ENV-393</t>
        </is>
      </c>
      <c r="C522" s="52" t="inlineStr">
        <is>
          <t>Environment</t>
        </is>
      </c>
      <c r="D522" s="52" t="inlineStr">
        <is>
          <t>Pine crown</t>
        </is>
      </c>
      <c r="E522" s="61" t="inlineStr">
        <is>
          <t>Cone</t>
        </is>
      </c>
      <c r="F522" s="52" t="inlineStr">
        <is>
          <t>ENV-385</t>
        </is>
      </c>
      <c r="G522" s="68" t="n">
        <v>0.6403799060000001</v>
      </c>
      <c r="H522" s="68" t="n">
        <v>0.631895006</v>
      </c>
      <c r="I522" s="68" t="n">
        <v>1.15031421</v>
      </c>
      <c r="J522" s="68" t="n">
        <v>-85.7049561</v>
      </c>
      <c r="K522" s="68" t="n">
        <v>243.791107</v>
      </c>
      <c r="L522" s="68" t="n">
        <v>-0.317136765</v>
      </c>
      <c r="M522" s="68" t="n">
        <v>0.0149042793</v>
      </c>
      <c r="N522" s="68" t="n">
        <v>4.24266195</v>
      </c>
      <c r="O522" s="68" t="n">
        <v>0.00627699494</v>
      </c>
      <c r="P522" s="69">
        <f>COS(RADIANS(K522))*COS(RADIANS(L522))+SIN(RADIANS(K522))*SIN(RADIANS(J522))*SIN(RADIANS(L522))</f>
        <v/>
      </c>
      <c r="Q522" s="69">
        <f>-COS(RADIANS(K522))*SIN(RADIANS(L522))+SIN(RADIANS(K522))*SIN(RADIANS(J522))*COS(RADIANS(L522))</f>
        <v/>
      </c>
      <c r="R522" s="69">
        <f>SIN(RADIANS(K522))*COS(RADIANS(J522))</f>
        <v/>
      </c>
      <c r="S522" s="69">
        <f>COS(RADIANS(J522))*SIN(RADIANS(L522))</f>
        <v/>
      </c>
      <c r="T522" s="69">
        <f>COS(RADIANS(J522))*COS(RADIANS(L522))</f>
        <v/>
      </c>
      <c r="U522" s="69">
        <f>-SIN(RADIANS(J522))</f>
        <v/>
      </c>
      <c r="V522" s="69">
        <f>-SIN(RADIANS(K522))*COS(RADIANS(L522))+COS(RADIANS(K522))*SIN(RADIANS(J522))*SIN(RADIANS(L522))</f>
        <v/>
      </c>
      <c r="W522" s="69">
        <f>SIN(RADIANS(K522))*SIN(RADIANS(L522))+COS(RADIANS(K522))*SIN(RADIANS(J522))*COS(RADIANS(L522))</f>
        <v/>
      </c>
      <c r="X522" s="69">
        <f>COS(RADIANS(K522))*COS(RADIANS(J522))</f>
        <v/>
      </c>
      <c r="Y522" s="69">
        <f>P522*G522</f>
        <v/>
      </c>
      <c r="Z522" s="69">
        <f>Q522*H522</f>
        <v/>
      </c>
      <c r="AA522" s="69">
        <f>R522*I522</f>
        <v/>
      </c>
      <c r="AB522" s="69">
        <f>M522</f>
        <v/>
      </c>
      <c r="AC522" s="69">
        <f>S522*G522</f>
        <v/>
      </c>
      <c r="AD522" s="69">
        <f>T522*H522</f>
        <v/>
      </c>
      <c r="AE522" s="69">
        <f>U522*I522</f>
        <v/>
      </c>
      <c r="AF522" s="69">
        <f>N522</f>
        <v/>
      </c>
      <c r="AG522" s="69">
        <f>V522*G522</f>
        <v/>
      </c>
      <c r="AH522" s="69">
        <f>W522*H522</f>
        <v/>
      </c>
      <c r="AI522" s="69">
        <f>X522*I522</f>
        <v/>
      </c>
      <c r="AJ522" s="69">
        <f>O522</f>
        <v/>
      </c>
      <c r="AK522" s="70" t="n">
        <v>-0.285987407</v>
      </c>
      <c r="AL522" s="70" t="n">
        <v>0.563784301</v>
      </c>
      <c r="AM522" s="70" t="n">
        <v>-0.0772928298</v>
      </c>
      <c r="AN522" s="70" t="n">
        <v>0.0149042793</v>
      </c>
      <c r="AO522" s="70" t="n">
        <v>-0.00026545921</v>
      </c>
      <c r="AP522" s="70" t="n">
        <v>0.0473234765</v>
      </c>
      <c r="AQ522" s="70" t="n">
        <v>1.14708364</v>
      </c>
      <c r="AR522" s="70" t="n">
        <v>4.24266195</v>
      </c>
      <c r="AS522" s="70" t="n">
        <v>0.572972536</v>
      </c>
      <c r="AT522" s="70" t="n">
        <v>0.281423241</v>
      </c>
      <c r="AU522" s="70" t="n">
        <v>-0.038047675</v>
      </c>
      <c r="AV522" s="70" t="n">
        <v>0.00627699494</v>
      </c>
      <c r="AW522" s="71">
        <f>MAX(ABS(Y522-AK522),ABS(Z522-AL522),ABS(AA522-AM522),ABS(AB522-AN522),ABS(AC522-AO522),ABS(AD522-AP522),ABS(AE522-AQ522),ABS(AF522-AR522),ABS(AG522-AS522),ABS(AH522-AT522),ABS(AI522-AU522),ABS(AJ522-AV522))</f>
        <v/>
      </c>
    </row>
    <row r="523">
      <c r="A523" s="67" t="inlineStr">
        <is>
          <t>M518</t>
        </is>
      </c>
      <c r="B523" s="52" t="inlineStr">
        <is>
          <t>ENV-394</t>
        </is>
      </c>
      <c r="C523" s="52" t="inlineStr">
        <is>
          <t>Environment</t>
        </is>
      </c>
      <c r="D523" s="52" t="inlineStr">
        <is>
          <t>Pine</t>
        </is>
      </c>
      <c r="E523" s="53" t="inlineStr">
        <is>
          <t>Group</t>
        </is>
      </c>
      <c r="F523" s="52" t="inlineStr">
        <is>
          <t>ENV-358</t>
        </is>
      </c>
      <c r="G523" s="68" t="n">
        <v>1</v>
      </c>
      <c r="H523" s="68" t="n">
        <v>1</v>
      </c>
      <c r="I523" s="68" t="n">
        <v>1</v>
      </c>
      <c r="J523" s="68" t="n">
        <v>0</v>
      </c>
      <c r="K523" s="68" t="n">
        <v>189.728729</v>
      </c>
      <c r="L523" s="68" t="n">
        <v>0</v>
      </c>
      <c r="M523" s="68" t="n">
        <v>-0.55381012</v>
      </c>
      <c r="N523" s="68" t="n">
        <v>0.204753041</v>
      </c>
      <c r="O523" s="68" t="n">
        <v>-16.7939396</v>
      </c>
      <c r="P523" s="69">
        <f>COS(RADIANS(K523))*COS(RADIANS(L523))+SIN(RADIANS(K523))*SIN(RADIANS(J523))*SIN(RADIANS(L523))</f>
        <v/>
      </c>
      <c r="Q523" s="69">
        <f>-COS(RADIANS(K523))*SIN(RADIANS(L523))+SIN(RADIANS(K523))*SIN(RADIANS(J523))*COS(RADIANS(L523))</f>
        <v/>
      </c>
      <c r="R523" s="69">
        <f>SIN(RADIANS(K523))*COS(RADIANS(J523))</f>
        <v/>
      </c>
      <c r="S523" s="69">
        <f>COS(RADIANS(J523))*SIN(RADIANS(L523))</f>
        <v/>
      </c>
      <c r="T523" s="69">
        <f>COS(RADIANS(J523))*COS(RADIANS(L523))</f>
        <v/>
      </c>
      <c r="U523" s="69">
        <f>-SIN(RADIANS(J523))</f>
        <v/>
      </c>
      <c r="V523" s="69">
        <f>-SIN(RADIANS(K523))*COS(RADIANS(L523))+COS(RADIANS(K523))*SIN(RADIANS(J523))*SIN(RADIANS(L523))</f>
        <v/>
      </c>
      <c r="W523" s="69">
        <f>SIN(RADIANS(K523))*SIN(RADIANS(L523))+COS(RADIANS(K523))*SIN(RADIANS(J523))*COS(RADIANS(L523))</f>
        <v/>
      </c>
      <c r="X523" s="69">
        <f>COS(RADIANS(K523))*COS(RADIANS(J523))</f>
        <v/>
      </c>
      <c r="Y523" s="69">
        <f>P523*G523</f>
        <v/>
      </c>
      <c r="Z523" s="69">
        <f>Q523*H523</f>
        <v/>
      </c>
      <c r="AA523" s="69">
        <f>R523*I523</f>
        <v/>
      </c>
      <c r="AB523" s="69">
        <f>M523</f>
        <v/>
      </c>
      <c r="AC523" s="69">
        <f>S523*G523</f>
        <v/>
      </c>
      <c r="AD523" s="69">
        <f>T523*H523</f>
        <v/>
      </c>
      <c r="AE523" s="69">
        <f>U523*I523</f>
        <v/>
      </c>
      <c r="AF523" s="69">
        <f>N523</f>
        <v/>
      </c>
      <c r="AG523" s="69">
        <f>V523*G523</f>
        <v/>
      </c>
      <c r="AH523" s="69">
        <f>W523*H523</f>
        <v/>
      </c>
      <c r="AI523" s="69">
        <f>X523*I523</f>
        <v/>
      </c>
      <c r="AJ523" s="69">
        <f>O523</f>
        <v/>
      </c>
      <c r="AK523" s="70" t="n">
        <v>-0.9856188299999999</v>
      </c>
      <c r="AL523" s="70" t="n">
        <v>0</v>
      </c>
      <c r="AM523" s="70" t="n">
        <v>-0.168983713</v>
      </c>
      <c r="AN523" s="70" t="n">
        <v>-0.55381012</v>
      </c>
      <c r="AO523" s="70" t="n">
        <v>0</v>
      </c>
      <c r="AP523" s="70" t="n">
        <v>1</v>
      </c>
      <c r="AQ523" s="70" t="n">
        <v>0</v>
      </c>
      <c r="AR523" s="70" t="n">
        <v>0.204753041</v>
      </c>
      <c r="AS523" s="70" t="n">
        <v>0.168983713</v>
      </c>
      <c r="AT523" s="70" t="n">
        <v>0</v>
      </c>
      <c r="AU523" s="70" t="n">
        <v>-0.9856188299999999</v>
      </c>
      <c r="AV523" s="70" t="n">
        <v>-16.7939396</v>
      </c>
      <c r="AW523" s="71">
        <f>MAX(ABS(Y523-AK523),ABS(Z523-AL523),ABS(AA523-AM523),ABS(AB523-AN523),ABS(AC523-AO523),ABS(AD523-AP523),ABS(AE523-AQ523),ABS(AF523-AR523),ABS(AG523-AS523),ABS(AH523-AT523),ABS(AI523-AU523),ABS(AJ523-AV523))</f>
        <v/>
      </c>
    </row>
    <row r="524">
      <c r="A524" s="67" t="inlineStr">
        <is>
          <t>M519</t>
        </is>
      </c>
      <c r="B524" s="52" t="inlineStr">
        <is>
          <t>ENV-395</t>
        </is>
      </c>
      <c r="C524" s="52" t="inlineStr">
        <is>
          <t>Environment</t>
        </is>
      </c>
      <c r="D524" s="52" t="inlineStr">
        <is>
          <t>Pine trunk</t>
        </is>
      </c>
      <c r="E524" s="58" t="inlineStr">
        <is>
          <t>Cylinder</t>
        </is>
      </c>
      <c r="F524" s="52" t="inlineStr">
        <is>
          <t>ENV-394</t>
        </is>
      </c>
      <c r="G524" s="68" t="n">
        <v>0.208319038</v>
      </c>
      <c r="H524" s="68" t="n">
        <v>0.208319038</v>
      </c>
      <c r="I524" s="68" t="n">
        <v>2.81456065</v>
      </c>
      <c r="J524" s="68" t="n">
        <v>90</v>
      </c>
      <c r="K524" s="68" t="n">
        <v>0</v>
      </c>
      <c r="L524" s="68" t="n">
        <v>0</v>
      </c>
      <c r="M524" s="68" t="n">
        <v>0</v>
      </c>
      <c r="N524" s="68" t="n">
        <v>1.40728033</v>
      </c>
      <c r="O524" s="68" t="n">
        <v>0</v>
      </c>
      <c r="P524" s="69">
        <f>COS(RADIANS(K524))*COS(RADIANS(L524))+SIN(RADIANS(K524))*SIN(RADIANS(J524))*SIN(RADIANS(L524))</f>
        <v/>
      </c>
      <c r="Q524" s="69">
        <f>-COS(RADIANS(K524))*SIN(RADIANS(L524))+SIN(RADIANS(K524))*SIN(RADIANS(J524))*COS(RADIANS(L524))</f>
        <v/>
      </c>
      <c r="R524" s="69">
        <f>SIN(RADIANS(K524))*COS(RADIANS(J524))</f>
        <v/>
      </c>
      <c r="S524" s="69">
        <f>COS(RADIANS(J524))*SIN(RADIANS(L524))</f>
        <v/>
      </c>
      <c r="T524" s="69">
        <f>COS(RADIANS(J524))*COS(RADIANS(L524))</f>
        <v/>
      </c>
      <c r="U524" s="69">
        <f>-SIN(RADIANS(J524))</f>
        <v/>
      </c>
      <c r="V524" s="69">
        <f>-SIN(RADIANS(K524))*COS(RADIANS(L524))+COS(RADIANS(K524))*SIN(RADIANS(J524))*SIN(RADIANS(L524))</f>
        <v/>
      </c>
      <c r="W524" s="69">
        <f>SIN(RADIANS(K524))*SIN(RADIANS(L524))+COS(RADIANS(K524))*SIN(RADIANS(J524))*COS(RADIANS(L524))</f>
        <v/>
      </c>
      <c r="X524" s="69">
        <f>COS(RADIANS(K524))*COS(RADIANS(J524))</f>
        <v/>
      </c>
      <c r="Y524" s="69">
        <f>P524*G524</f>
        <v/>
      </c>
      <c r="Z524" s="69">
        <f>Q524*H524</f>
        <v/>
      </c>
      <c r="AA524" s="69">
        <f>R524*I524</f>
        <v/>
      </c>
      <c r="AB524" s="69">
        <f>M524</f>
        <v/>
      </c>
      <c r="AC524" s="69">
        <f>S524*G524</f>
        <v/>
      </c>
      <c r="AD524" s="69">
        <f>T524*H524</f>
        <v/>
      </c>
      <c r="AE524" s="69">
        <f>U524*I524</f>
        <v/>
      </c>
      <c r="AF524" s="69">
        <f>N524</f>
        <v/>
      </c>
      <c r="AG524" s="69">
        <f>V524*G524</f>
        <v/>
      </c>
      <c r="AH524" s="69">
        <f>W524*H524</f>
        <v/>
      </c>
      <c r="AI524" s="69">
        <f>X524*I524</f>
        <v/>
      </c>
      <c r="AJ524" s="69">
        <f>O524</f>
        <v/>
      </c>
      <c r="AK524" s="70" t="n">
        <v>0.208319038</v>
      </c>
      <c r="AL524" s="70" t="n">
        <v>0</v>
      </c>
      <c r="AM524" s="70" t="n">
        <v>0</v>
      </c>
      <c r="AN524" s="70" t="n">
        <v>0</v>
      </c>
      <c r="AO524" s="70" t="n">
        <v>0</v>
      </c>
      <c r="AP524" s="70" t="n">
        <v>-9.105914240000001e-09</v>
      </c>
      <c r="AQ524" s="70" t="n">
        <v>-2.81456065</v>
      </c>
      <c r="AR524" s="70" t="n">
        <v>1.40728033</v>
      </c>
      <c r="AS524" s="70" t="n">
        <v>0</v>
      </c>
      <c r="AT524" s="70" t="n">
        <v>0.208319038</v>
      </c>
      <c r="AU524" s="70" t="n">
        <v>-1.23028357e-07</v>
      </c>
      <c r="AV524" s="70" t="n">
        <v>0</v>
      </c>
      <c r="AW524" s="71">
        <f>MAX(ABS(Y524-AK524),ABS(Z524-AL524),ABS(AA524-AM524),ABS(AB524-AN524),ABS(AC524-AO524),ABS(AD524-AP524),ABS(AE524-AQ524),ABS(AF524-AR524),ABS(AG524-AS524),ABS(AH524-AT524),ABS(AI524-AU524),ABS(AJ524-AV524))</f>
        <v/>
      </c>
    </row>
    <row r="525">
      <c r="A525" s="67" t="inlineStr">
        <is>
          <t>M520</t>
        </is>
      </c>
      <c r="B525" s="52" t="inlineStr">
        <is>
          <t>ENV-396</t>
        </is>
      </c>
      <c r="C525" s="52" t="inlineStr">
        <is>
          <t>Environment</t>
        </is>
      </c>
      <c r="D525" s="52" t="inlineStr">
        <is>
          <t>Pine crown</t>
        </is>
      </c>
      <c r="E525" s="61" t="inlineStr">
        <is>
          <t>Cone</t>
        </is>
      </c>
      <c r="F525" s="52" t="inlineStr">
        <is>
          <t>ENV-394</t>
        </is>
      </c>
      <c r="G525" s="68" t="n">
        <v>2.36869884</v>
      </c>
      <c r="H525" s="68" t="n">
        <v>2.53709126</v>
      </c>
      <c r="I525" s="68" t="n">
        <v>1.22781587</v>
      </c>
      <c r="J525" s="68" t="n">
        <v>-85.9857635</v>
      </c>
      <c r="K525" s="68" t="n">
        <v>264.963989</v>
      </c>
      <c r="L525" s="68" t="n">
        <v>-3.79205561</v>
      </c>
      <c r="M525" s="68" t="n">
        <v>-0.0269499868</v>
      </c>
      <c r="N525" s="68" t="n">
        <v>1.21390796</v>
      </c>
      <c r="O525" s="68" t="n">
        <v>-0.02373299</v>
      </c>
      <c r="P525" s="69">
        <f>COS(RADIANS(K525))*COS(RADIANS(L525))+SIN(RADIANS(K525))*SIN(RADIANS(J525))*SIN(RADIANS(L525))</f>
        <v/>
      </c>
      <c r="Q525" s="69">
        <f>-COS(RADIANS(K525))*SIN(RADIANS(L525))+SIN(RADIANS(K525))*SIN(RADIANS(J525))*COS(RADIANS(L525))</f>
        <v/>
      </c>
      <c r="R525" s="69">
        <f>SIN(RADIANS(K525))*COS(RADIANS(J525))</f>
        <v/>
      </c>
      <c r="S525" s="69">
        <f>COS(RADIANS(J525))*SIN(RADIANS(L525))</f>
        <v/>
      </c>
      <c r="T525" s="69">
        <f>COS(RADIANS(J525))*COS(RADIANS(L525))</f>
        <v/>
      </c>
      <c r="U525" s="69">
        <f>-SIN(RADIANS(J525))</f>
        <v/>
      </c>
      <c r="V525" s="69">
        <f>-SIN(RADIANS(K525))*COS(RADIANS(L525))+COS(RADIANS(K525))*SIN(RADIANS(J525))*SIN(RADIANS(L525))</f>
        <v/>
      </c>
      <c r="W525" s="69">
        <f>SIN(RADIANS(K525))*SIN(RADIANS(L525))+COS(RADIANS(K525))*SIN(RADIANS(J525))*COS(RADIANS(L525))</f>
        <v/>
      </c>
      <c r="X525" s="69">
        <f>COS(RADIANS(K525))*COS(RADIANS(J525))</f>
        <v/>
      </c>
      <c r="Y525" s="69">
        <f>P525*G525</f>
        <v/>
      </c>
      <c r="Z525" s="69">
        <f>Q525*H525</f>
        <v/>
      </c>
      <c r="AA525" s="69">
        <f>R525*I525</f>
        <v/>
      </c>
      <c r="AB525" s="69">
        <f>M525</f>
        <v/>
      </c>
      <c r="AC525" s="69">
        <f>S525*G525</f>
        <v/>
      </c>
      <c r="AD525" s="69">
        <f>T525*H525</f>
        <v/>
      </c>
      <c r="AE525" s="69">
        <f>U525*I525</f>
        <v/>
      </c>
      <c r="AF525" s="69">
        <f>N525</f>
        <v/>
      </c>
      <c r="AG525" s="69">
        <f>V525*G525</f>
        <v/>
      </c>
      <c r="AH525" s="69">
        <f>W525*H525</f>
        <v/>
      </c>
      <c r="AI525" s="69">
        <f>X525*I525</f>
        <v/>
      </c>
      <c r="AJ525" s="69">
        <f>O525</f>
        <v/>
      </c>
      <c r="AK525" s="70" t="n">
        <v>-0.36314097</v>
      </c>
      <c r="AL525" s="70" t="n">
        <v>2.50084853</v>
      </c>
      <c r="AM525" s="70" t="n">
        <v>-0.0856204852</v>
      </c>
      <c r="AN525" s="70" t="n">
        <v>-0.0269499868</v>
      </c>
      <c r="AO525" s="70" t="n">
        <v>-0.0109665245</v>
      </c>
      <c r="AP525" s="70" t="n">
        <v>0.177218243</v>
      </c>
      <c r="AQ525" s="70" t="n">
        <v>1.22480369</v>
      </c>
      <c r="AR525" s="70" t="n">
        <v>1.21390796</v>
      </c>
      <c r="AS525" s="70" t="n">
        <v>2.3406713</v>
      </c>
      <c r="AT525" s="70" t="n">
        <v>0.38882181</v>
      </c>
      <c r="AU525" s="70" t="n">
        <v>-0.00754504511</v>
      </c>
      <c r="AV525" s="70" t="n">
        <v>-0.02373299</v>
      </c>
      <c r="AW525" s="71">
        <f>MAX(ABS(Y525-AK525),ABS(Z525-AL525),ABS(AA525-AM525),ABS(AB525-AN525),ABS(AC525-AO525),ABS(AD525-AP525),ABS(AE525-AQ525),ABS(AF525-AR525),ABS(AG525-AS525),ABS(AH525-AT525),ABS(AI525-AU525),ABS(AJ525-AV525))</f>
        <v/>
      </c>
    </row>
    <row r="526">
      <c r="A526" s="67" t="inlineStr">
        <is>
          <t>M521</t>
        </is>
      </c>
      <c r="B526" s="52" t="inlineStr">
        <is>
          <t>ENV-397</t>
        </is>
      </c>
      <c r="C526" s="52" t="inlineStr">
        <is>
          <t>Environment</t>
        </is>
      </c>
      <c r="D526" s="52" t="inlineStr">
        <is>
          <t>Pine crown</t>
        </is>
      </c>
      <c r="E526" s="61" t="inlineStr">
        <is>
          <t>Cone</t>
        </is>
      </c>
      <c r="F526" s="52" t="inlineStr">
        <is>
          <t>ENV-394</t>
        </is>
      </c>
      <c r="G526" s="68" t="n">
        <v>2.01238346</v>
      </c>
      <c r="H526" s="68" t="n">
        <v>2.1290257</v>
      </c>
      <c r="I526" s="68" t="n">
        <v>0.87133503</v>
      </c>
      <c r="J526" s="68" t="n">
        <v>-86.89052580000001</v>
      </c>
      <c r="K526" s="68" t="n">
        <v>201.801483</v>
      </c>
      <c r="L526" s="68" t="n">
        <v>4.4952383</v>
      </c>
      <c r="M526" s="68" t="n">
        <v>-0.0277181678</v>
      </c>
      <c r="N526" s="68" t="n">
        <v>1.58411145</v>
      </c>
      <c r="O526" s="68" t="n">
        <v>0.0379092842</v>
      </c>
      <c r="P526" s="69">
        <f>COS(RADIANS(K526))*COS(RADIANS(L526))+SIN(RADIANS(K526))*SIN(RADIANS(J526))*SIN(RADIANS(L526))</f>
        <v/>
      </c>
      <c r="Q526" s="69">
        <f>-COS(RADIANS(K526))*SIN(RADIANS(L526))+SIN(RADIANS(K526))*SIN(RADIANS(J526))*COS(RADIANS(L526))</f>
        <v/>
      </c>
      <c r="R526" s="69">
        <f>SIN(RADIANS(K526))*COS(RADIANS(J526))</f>
        <v/>
      </c>
      <c r="S526" s="69">
        <f>COS(RADIANS(J526))*SIN(RADIANS(L526))</f>
        <v/>
      </c>
      <c r="T526" s="69">
        <f>COS(RADIANS(J526))*COS(RADIANS(L526))</f>
        <v/>
      </c>
      <c r="U526" s="69">
        <f>-SIN(RADIANS(J526))</f>
        <v/>
      </c>
      <c r="V526" s="69">
        <f>-SIN(RADIANS(K526))*COS(RADIANS(L526))+COS(RADIANS(K526))*SIN(RADIANS(J526))*SIN(RADIANS(L526))</f>
        <v/>
      </c>
      <c r="W526" s="69">
        <f>SIN(RADIANS(K526))*SIN(RADIANS(L526))+COS(RADIANS(K526))*SIN(RADIANS(J526))*COS(RADIANS(L526))</f>
        <v/>
      </c>
      <c r="X526" s="69">
        <f>COS(RADIANS(K526))*COS(RADIANS(J526))</f>
        <v/>
      </c>
      <c r="Y526" s="69">
        <f>P526*G526</f>
        <v/>
      </c>
      <c r="Z526" s="69">
        <f>Q526*H526</f>
        <v/>
      </c>
      <c r="AA526" s="69">
        <f>R526*I526</f>
        <v/>
      </c>
      <c r="AB526" s="69">
        <f>M526</f>
        <v/>
      </c>
      <c r="AC526" s="69">
        <f>S526*G526</f>
        <v/>
      </c>
      <c r="AD526" s="69">
        <f>T526*H526</f>
        <v/>
      </c>
      <c r="AE526" s="69">
        <f>U526*I526</f>
        <v/>
      </c>
      <c r="AF526" s="69">
        <f>N526</f>
        <v/>
      </c>
      <c r="AG526" s="69">
        <f>V526*G526</f>
        <v/>
      </c>
      <c r="AH526" s="69">
        <f>W526*H526</f>
        <v/>
      </c>
      <c r="AI526" s="69">
        <f>X526*I526</f>
        <v/>
      </c>
      <c r="AJ526" s="69">
        <f>O526</f>
        <v/>
      </c>
      <c r="AK526" s="70" t="n">
        <v>-1.80421162</v>
      </c>
      <c r="AL526" s="70" t="n">
        <v>0.942040384</v>
      </c>
      <c r="AM526" s="70" t="n">
        <v>-0.0175537113</v>
      </c>
      <c r="AN526" s="70" t="n">
        <v>-0.0277181678</v>
      </c>
      <c r="AO526" s="70" t="n">
        <v>0.00855552033</v>
      </c>
      <c r="AP526" s="70" t="n">
        <v>0.115131497</v>
      </c>
      <c r="AQ526" s="70" t="n">
        <v>0.870052159</v>
      </c>
      <c r="AR526" s="70" t="n">
        <v>1.58411145</v>
      </c>
      <c r="AS526" s="70" t="n">
        <v>0.8913105730000001</v>
      </c>
      <c r="AT526" s="70" t="n">
        <v>1.90579522</v>
      </c>
      <c r="AU526" s="70" t="n">
        <v>-0.0438840985</v>
      </c>
      <c r="AV526" s="70" t="n">
        <v>0.0379092842</v>
      </c>
      <c r="AW526" s="71">
        <f>MAX(ABS(Y526-AK526),ABS(Z526-AL526),ABS(AA526-AM526),ABS(AB526-AN526),ABS(AC526-AO526),ABS(AD526-AP526),ABS(AE526-AQ526),ABS(AF526-AR526),ABS(AG526-AS526),ABS(AH526-AT526),ABS(AI526-AU526),ABS(AJ526-AV526))</f>
        <v/>
      </c>
    </row>
    <row r="527">
      <c r="A527" s="67" t="inlineStr">
        <is>
          <t>M522</t>
        </is>
      </c>
      <c r="B527" s="52" t="inlineStr">
        <is>
          <t>ENV-398</t>
        </is>
      </c>
      <c r="C527" s="52" t="inlineStr">
        <is>
          <t>Environment</t>
        </is>
      </c>
      <c r="D527" s="52" t="inlineStr">
        <is>
          <t>Pine crown</t>
        </is>
      </c>
      <c r="E527" s="61" t="inlineStr">
        <is>
          <t>Cone</t>
        </is>
      </c>
      <c r="F527" s="52" t="inlineStr">
        <is>
          <t>ENV-394</t>
        </is>
      </c>
      <c r="G527" s="68" t="n">
        <v>1.47818518</v>
      </c>
      <c r="H527" s="68" t="n">
        <v>1.57019663</v>
      </c>
      <c r="I527" s="68" t="n">
        <v>0.769806206</v>
      </c>
      <c r="J527" s="68" t="n">
        <v>-89.0138474</v>
      </c>
      <c r="K527" s="68" t="n">
        <v>271.154175</v>
      </c>
      <c r="L527" s="68" t="n">
        <v>1.50279236</v>
      </c>
      <c r="M527" s="68" t="n">
        <v>0.0209259614</v>
      </c>
      <c r="N527" s="68" t="n">
        <v>2.00833559</v>
      </c>
      <c r="O527" s="68" t="n">
        <v>-0.0309716687</v>
      </c>
      <c r="P527" s="69">
        <f>COS(RADIANS(K527))*COS(RADIANS(L527))+SIN(RADIANS(K527))*SIN(RADIANS(J527))*SIN(RADIANS(L527))</f>
        <v/>
      </c>
      <c r="Q527" s="69">
        <f>-COS(RADIANS(K527))*SIN(RADIANS(L527))+SIN(RADIANS(K527))*SIN(RADIANS(J527))*COS(RADIANS(L527))</f>
        <v/>
      </c>
      <c r="R527" s="69">
        <f>SIN(RADIANS(K527))*COS(RADIANS(J527))</f>
        <v/>
      </c>
      <c r="S527" s="69">
        <f>COS(RADIANS(J527))*SIN(RADIANS(L527))</f>
        <v/>
      </c>
      <c r="T527" s="69">
        <f>COS(RADIANS(J527))*COS(RADIANS(L527))</f>
        <v/>
      </c>
      <c r="U527" s="69">
        <f>-SIN(RADIANS(J527))</f>
        <v/>
      </c>
      <c r="V527" s="69">
        <f>-SIN(RADIANS(K527))*COS(RADIANS(L527))+COS(RADIANS(K527))*SIN(RADIANS(J527))*SIN(RADIANS(L527))</f>
        <v/>
      </c>
      <c r="W527" s="69">
        <f>SIN(RADIANS(K527))*SIN(RADIANS(L527))+COS(RADIANS(K527))*SIN(RADIANS(J527))*COS(RADIANS(L527))</f>
        <v/>
      </c>
      <c r="X527" s="69">
        <f>COS(RADIANS(K527))*COS(RADIANS(J527))</f>
        <v/>
      </c>
      <c r="Y527" s="69">
        <f>P527*G527</f>
        <v/>
      </c>
      <c r="Z527" s="69">
        <f>Q527*H527</f>
        <v/>
      </c>
      <c r="AA527" s="69">
        <f>R527*I527</f>
        <v/>
      </c>
      <c r="AB527" s="69">
        <f>M527</f>
        <v/>
      </c>
      <c r="AC527" s="69">
        <f>S527*G527</f>
        <v/>
      </c>
      <c r="AD527" s="69">
        <f>T527*H527</f>
        <v/>
      </c>
      <c r="AE527" s="69">
        <f>U527*I527</f>
        <v/>
      </c>
      <c r="AF527" s="69">
        <f>N527</f>
        <v/>
      </c>
      <c r="AG527" s="69">
        <f>V527*G527</f>
        <v/>
      </c>
      <c r="AH527" s="69">
        <f>W527*H527</f>
        <v/>
      </c>
      <c r="AI527" s="69">
        <f>X527*I527</f>
        <v/>
      </c>
      <c r="AJ527" s="69">
        <f>O527</f>
        <v/>
      </c>
      <c r="AK527" s="70" t="n">
        <v>0.06851708889999999</v>
      </c>
      <c r="AL527" s="70" t="n">
        <v>1.56827617</v>
      </c>
      <c r="AM527" s="70" t="n">
        <v>-0.0132461861</v>
      </c>
      <c r="AN527" s="70" t="n">
        <v>0.0209259614</v>
      </c>
      <c r="AO527" s="70" t="n">
        <v>0.000667195302</v>
      </c>
      <c r="AP527" s="70" t="n">
        <v>0.0270148292</v>
      </c>
      <c r="AQ527" s="70" t="n">
        <v>0.769692183</v>
      </c>
      <c r="AR527" s="70" t="n">
        <v>2.00833559</v>
      </c>
      <c r="AS527" s="70" t="n">
        <v>1.47659612</v>
      </c>
      <c r="AT527" s="70" t="n">
        <v>-0.0727834404</v>
      </c>
      <c r="AU527" s="70" t="n">
        <v>0.000266867253</v>
      </c>
      <c r="AV527" s="70" t="n">
        <v>-0.0309716687</v>
      </c>
      <c r="AW527" s="71">
        <f>MAX(ABS(Y527-AK527),ABS(Z527-AL527),ABS(AA527-AM527),ABS(AB527-AN527),ABS(AC527-AO527),ABS(AD527-AP527),ABS(AE527-AQ527),ABS(AF527-AR527),ABS(AG527-AS527),ABS(AH527-AT527),ABS(AI527-AU527),ABS(AJ527-AV527))</f>
        <v/>
      </c>
    </row>
    <row r="528">
      <c r="A528" s="67" t="inlineStr">
        <is>
          <t>M523</t>
        </is>
      </c>
      <c r="B528" s="52" t="inlineStr">
        <is>
          <t>ENV-399</t>
        </is>
      </c>
      <c r="C528" s="52" t="inlineStr">
        <is>
          <t>Environment</t>
        </is>
      </c>
      <c r="D528" s="52" t="inlineStr">
        <is>
          <t>Pine crown</t>
        </is>
      </c>
      <c r="E528" s="61" t="inlineStr">
        <is>
          <t>Cone</t>
        </is>
      </c>
      <c r="F528" s="52" t="inlineStr">
        <is>
          <t>ENV-394</t>
        </is>
      </c>
      <c r="G528" s="68" t="n">
        <v>1.14476871</v>
      </c>
      <c r="H528" s="68" t="n">
        <v>1.1927613</v>
      </c>
      <c r="I528" s="68" t="n">
        <v>0.545147121</v>
      </c>
      <c r="J528" s="68" t="n">
        <v>-95.8651886</v>
      </c>
      <c r="K528" s="68" t="n">
        <v>192.415497</v>
      </c>
      <c r="L528" s="68" t="n">
        <v>-4.86168575</v>
      </c>
      <c r="M528" s="68" t="n">
        <v>-0.012011094</v>
      </c>
      <c r="N528" s="68" t="n">
        <v>2.34672236</v>
      </c>
      <c r="O528" s="68" t="n">
        <v>-0.025556989</v>
      </c>
      <c r="P528" s="69">
        <f>COS(RADIANS(K528))*COS(RADIANS(L528))+SIN(RADIANS(K528))*SIN(RADIANS(J528))*SIN(RADIANS(L528))</f>
        <v/>
      </c>
      <c r="Q528" s="69">
        <f>-COS(RADIANS(K528))*SIN(RADIANS(L528))+SIN(RADIANS(K528))*SIN(RADIANS(J528))*COS(RADIANS(L528))</f>
        <v/>
      </c>
      <c r="R528" s="69">
        <f>SIN(RADIANS(K528))*COS(RADIANS(J528))</f>
        <v/>
      </c>
      <c r="S528" s="69">
        <f>COS(RADIANS(J528))*SIN(RADIANS(L528))</f>
        <v/>
      </c>
      <c r="T528" s="69">
        <f>COS(RADIANS(J528))*COS(RADIANS(L528))</f>
        <v/>
      </c>
      <c r="U528" s="69">
        <f>-SIN(RADIANS(J528))</f>
        <v/>
      </c>
      <c r="V528" s="69">
        <f>-SIN(RADIANS(K528))*COS(RADIANS(L528))+COS(RADIANS(K528))*SIN(RADIANS(J528))*SIN(RADIANS(L528))</f>
        <v/>
      </c>
      <c r="W528" s="69">
        <f>SIN(RADIANS(K528))*SIN(RADIANS(L528))+COS(RADIANS(K528))*SIN(RADIANS(J528))*COS(RADIANS(L528))</f>
        <v/>
      </c>
      <c r="X528" s="69">
        <f>COS(RADIANS(K528))*COS(RADIANS(J528))</f>
        <v/>
      </c>
      <c r="Y528" s="69">
        <f>P528*G528</f>
        <v/>
      </c>
      <c r="Z528" s="69">
        <f>Q528*H528</f>
        <v/>
      </c>
      <c r="AA528" s="69">
        <f>R528*I528</f>
        <v/>
      </c>
      <c r="AB528" s="69">
        <f>M528</f>
        <v/>
      </c>
      <c r="AC528" s="69">
        <f>S528*G528</f>
        <v/>
      </c>
      <c r="AD528" s="69">
        <f>T528*H528</f>
        <v/>
      </c>
      <c r="AE528" s="69">
        <f>U528*I528</f>
        <v/>
      </c>
      <c r="AF528" s="69">
        <f>N528</f>
        <v/>
      </c>
      <c r="AG528" s="69">
        <f>V528*G528</f>
        <v/>
      </c>
      <c r="AH528" s="69">
        <f>W528*H528</f>
        <v/>
      </c>
      <c r="AI528" s="69">
        <f>X528*I528</f>
        <v/>
      </c>
      <c r="AJ528" s="69">
        <f>O528</f>
        <v/>
      </c>
      <c r="AK528" s="70" t="n">
        <v>-1.13472497</v>
      </c>
      <c r="AL528" s="70" t="n">
        <v>0.155459851</v>
      </c>
      <c r="AM528" s="70" t="n">
        <v>0.0119771156</v>
      </c>
      <c r="AN528" s="70" t="n">
        <v>-0.012011094</v>
      </c>
      <c r="AO528" s="70" t="n">
        <v>0.009914284569999999</v>
      </c>
      <c r="AP528" s="70" t="n">
        <v>-0.121447571</v>
      </c>
      <c r="AQ528" s="70" t="n">
        <v>0.54229331</v>
      </c>
      <c r="AR528" s="70" t="n">
        <v>2.34672236</v>
      </c>
      <c r="AS528" s="70" t="n">
        <v>0.150984496</v>
      </c>
      <c r="AT528" s="70" t="n">
        <v>1.17633426</v>
      </c>
      <c r="AU528" s="70" t="n">
        <v>0.0544048138</v>
      </c>
      <c r="AV528" s="70" t="n">
        <v>-0.025556989</v>
      </c>
      <c r="AW528" s="71">
        <f>MAX(ABS(Y528-AK528),ABS(Z528-AL528),ABS(AA528-AM528),ABS(AB528-AN528),ABS(AC528-AO528),ABS(AD528-AP528),ABS(AE528-AQ528),ABS(AF528-AR528),ABS(AG528-AS528),ABS(AH528-AT528),ABS(AI528-AU528),ABS(AJ528-AV528))</f>
        <v/>
      </c>
    </row>
    <row r="529">
      <c r="A529" s="67" t="inlineStr">
        <is>
          <t>M524</t>
        </is>
      </c>
      <c r="B529" s="52" t="inlineStr">
        <is>
          <t>ENV-400</t>
        </is>
      </c>
      <c r="C529" s="52" t="inlineStr">
        <is>
          <t>Environment</t>
        </is>
      </c>
      <c r="D529" s="52" t="inlineStr">
        <is>
          <t>Pine crown</t>
        </is>
      </c>
      <c r="E529" s="61" t="inlineStr">
        <is>
          <t>Cone</t>
        </is>
      </c>
      <c r="F529" s="52" t="inlineStr">
        <is>
          <t>ENV-394</t>
        </is>
      </c>
      <c r="G529" s="68" t="n">
        <v>0.799276412</v>
      </c>
      <c r="H529" s="68" t="n">
        <v>0.827537119</v>
      </c>
      <c r="I529" s="68" t="n">
        <v>0.343449473</v>
      </c>
      <c r="J529" s="68" t="n">
        <v>-95.7570114</v>
      </c>
      <c r="K529" s="68" t="n">
        <v>110.5672</v>
      </c>
      <c r="L529" s="68" t="n">
        <v>1.85614204</v>
      </c>
      <c r="M529" s="68" t="n">
        <v>-0.0393148325</v>
      </c>
      <c r="N529" s="68" t="n">
        <v>2.68151736</v>
      </c>
      <c r="O529" s="68" t="n">
        <v>-0.0168236867</v>
      </c>
      <c r="P529" s="69">
        <f>COS(RADIANS(K529))*COS(RADIANS(L529))+SIN(RADIANS(K529))*SIN(RADIANS(J529))*SIN(RADIANS(L529))</f>
        <v/>
      </c>
      <c r="Q529" s="69">
        <f>-COS(RADIANS(K529))*SIN(RADIANS(L529))+SIN(RADIANS(K529))*SIN(RADIANS(J529))*COS(RADIANS(L529))</f>
        <v/>
      </c>
      <c r="R529" s="69">
        <f>SIN(RADIANS(K529))*COS(RADIANS(J529))</f>
        <v/>
      </c>
      <c r="S529" s="69">
        <f>COS(RADIANS(J529))*SIN(RADIANS(L529))</f>
        <v/>
      </c>
      <c r="T529" s="69">
        <f>COS(RADIANS(J529))*COS(RADIANS(L529))</f>
        <v/>
      </c>
      <c r="U529" s="69">
        <f>-SIN(RADIANS(J529))</f>
        <v/>
      </c>
      <c r="V529" s="69">
        <f>-SIN(RADIANS(K529))*COS(RADIANS(L529))+COS(RADIANS(K529))*SIN(RADIANS(J529))*SIN(RADIANS(L529))</f>
        <v/>
      </c>
      <c r="W529" s="69">
        <f>SIN(RADIANS(K529))*SIN(RADIANS(L529))+COS(RADIANS(K529))*SIN(RADIANS(J529))*COS(RADIANS(L529))</f>
        <v/>
      </c>
      <c r="X529" s="69">
        <f>COS(RADIANS(K529))*COS(RADIANS(J529))</f>
        <v/>
      </c>
      <c r="Y529" s="69">
        <f>P529*G529</f>
        <v/>
      </c>
      <c r="Z529" s="69">
        <f>Q529*H529</f>
        <v/>
      </c>
      <c r="AA529" s="69">
        <f>R529*I529</f>
        <v/>
      </c>
      <c r="AB529" s="69">
        <f>M529</f>
        <v/>
      </c>
      <c r="AC529" s="69">
        <f>S529*G529</f>
        <v/>
      </c>
      <c r="AD529" s="69">
        <f>T529*H529</f>
        <v/>
      </c>
      <c r="AE529" s="69">
        <f>U529*I529</f>
        <v/>
      </c>
      <c r="AF529" s="69">
        <f>N529</f>
        <v/>
      </c>
      <c r="AG529" s="69">
        <f>V529*G529</f>
        <v/>
      </c>
      <c r="AH529" s="69">
        <f>W529*H529</f>
        <v/>
      </c>
      <c r="AI529" s="69">
        <f>X529*I529</f>
        <v/>
      </c>
      <c r="AJ529" s="69">
        <f>O529</f>
        <v/>
      </c>
      <c r="AK529" s="70" t="n">
        <v>-0.304759413</v>
      </c>
      <c r="AL529" s="70" t="n">
        <v>-0.761061847</v>
      </c>
      <c r="AM529" s="70" t="n">
        <v>-0.0322554559</v>
      </c>
      <c r="AN529" s="70" t="n">
        <v>-0.0393148325</v>
      </c>
      <c r="AO529" s="70" t="n">
        <v>-0.00259688729</v>
      </c>
      <c r="AP529" s="70" t="n">
        <v>-0.0829665512</v>
      </c>
      <c r="AQ529" s="70" t="n">
        <v>0.341717213</v>
      </c>
      <c r="AR529" s="70" t="n">
        <v>2.68151736</v>
      </c>
      <c r="AS529" s="70" t="n">
        <v>-0.738889515</v>
      </c>
      <c r="AT529" s="70" t="n">
        <v>0.31419608</v>
      </c>
      <c r="AU529" s="70" t="n">
        <v>0.0121029615</v>
      </c>
      <c r="AV529" s="70" t="n">
        <v>-0.0168236867</v>
      </c>
      <c r="AW529" s="71">
        <f>MAX(ABS(Y529-AK529),ABS(Z529-AL529),ABS(AA529-AM529),ABS(AB529-AN529),ABS(AC529-AO529),ABS(AD529-AP529),ABS(AE529-AQ529),ABS(AF529-AR529),ABS(AG529-AS529),ABS(AH529-AT529),ABS(AI529-AU529),ABS(AJ529-AV529))</f>
        <v/>
      </c>
    </row>
    <row r="530">
      <c r="A530" s="67" t="inlineStr">
        <is>
          <t>M525</t>
        </is>
      </c>
      <c r="B530" s="52" t="inlineStr">
        <is>
          <t>ENV-401</t>
        </is>
      </c>
      <c r="C530" s="52" t="inlineStr">
        <is>
          <t>Environment</t>
        </is>
      </c>
      <c r="D530" s="52" t="inlineStr">
        <is>
          <t>Pine crown</t>
        </is>
      </c>
      <c r="E530" s="61" t="inlineStr">
        <is>
          <t>Cone</t>
        </is>
      </c>
      <c r="F530" s="52" t="inlineStr">
        <is>
          <t>ENV-394</t>
        </is>
      </c>
      <c r="G530" s="68" t="n">
        <v>0.494656146</v>
      </c>
      <c r="H530" s="68" t="n">
        <v>0.523082256</v>
      </c>
      <c r="I530" s="68" t="n">
        <v>0.875460327</v>
      </c>
      <c r="J530" s="68" t="n">
        <v>-87.2612457</v>
      </c>
      <c r="K530" s="68" t="n">
        <v>134.998779</v>
      </c>
      <c r="L530" s="68" t="n">
        <v>-0.166415691</v>
      </c>
      <c r="M530" s="68" t="n">
        <v>-0.0256704576</v>
      </c>
      <c r="N530" s="68" t="n">
        <v>3.37229085</v>
      </c>
      <c r="O530" s="68" t="n">
        <v>0.0270935223</v>
      </c>
      <c r="P530" s="69">
        <f>COS(RADIANS(K530))*COS(RADIANS(L530))+SIN(RADIANS(K530))*SIN(RADIANS(J530))*SIN(RADIANS(L530))</f>
        <v/>
      </c>
      <c r="Q530" s="69">
        <f>-COS(RADIANS(K530))*SIN(RADIANS(L530))+SIN(RADIANS(K530))*SIN(RADIANS(J530))*COS(RADIANS(L530))</f>
        <v/>
      </c>
      <c r="R530" s="69">
        <f>SIN(RADIANS(K530))*COS(RADIANS(J530))</f>
        <v/>
      </c>
      <c r="S530" s="69">
        <f>COS(RADIANS(J530))*SIN(RADIANS(L530))</f>
        <v/>
      </c>
      <c r="T530" s="69">
        <f>COS(RADIANS(J530))*COS(RADIANS(L530))</f>
        <v/>
      </c>
      <c r="U530" s="69">
        <f>-SIN(RADIANS(J530))</f>
        <v/>
      </c>
      <c r="V530" s="69">
        <f>-SIN(RADIANS(K530))*COS(RADIANS(L530))+COS(RADIANS(K530))*SIN(RADIANS(J530))*SIN(RADIANS(L530))</f>
        <v/>
      </c>
      <c r="W530" s="69">
        <f>SIN(RADIANS(K530))*SIN(RADIANS(L530))+COS(RADIANS(K530))*SIN(RADIANS(J530))*COS(RADIANS(L530))</f>
        <v/>
      </c>
      <c r="X530" s="69">
        <f>COS(RADIANS(K530))*COS(RADIANS(J530))</f>
        <v/>
      </c>
      <c r="Y530" s="69">
        <f>P530*G530</f>
        <v/>
      </c>
      <c r="Z530" s="69">
        <f>Q530*H530</f>
        <v/>
      </c>
      <c r="AA530" s="69">
        <f>R530*I530</f>
        <v/>
      </c>
      <c r="AB530" s="69">
        <f>M530</f>
        <v/>
      </c>
      <c r="AC530" s="69">
        <f>S530*G530</f>
        <v/>
      </c>
      <c r="AD530" s="69">
        <f>T530*H530</f>
        <v/>
      </c>
      <c r="AE530" s="69">
        <f>U530*I530</f>
        <v/>
      </c>
      <c r="AF530" s="69">
        <f>N530</f>
        <v/>
      </c>
      <c r="AG530" s="69">
        <f>V530*G530</f>
        <v/>
      </c>
      <c r="AH530" s="69">
        <f>W530*H530</f>
        <v/>
      </c>
      <c r="AI530" s="69">
        <f>X530*I530</f>
        <v/>
      </c>
      <c r="AJ530" s="69">
        <f>O530</f>
        <v/>
      </c>
      <c r="AK530" s="70" t="n">
        <v>-0.348751068</v>
      </c>
      <c r="AL530" s="70" t="n">
        <v>-0.370533079</v>
      </c>
      <c r="AM530" s="70" t="n">
        <v>0.029579822</v>
      </c>
      <c r="AN530" s="70" t="n">
        <v>-0.0256704576</v>
      </c>
      <c r="AO530" s="70" t="n">
        <v>-6.86498024e-05</v>
      </c>
      <c r="AP530" s="70" t="n">
        <v>0.0249938425</v>
      </c>
      <c r="AQ530" s="70" t="n">
        <v>0.8744603990000001</v>
      </c>
      <c r="AR530" s="70" t="n">
        <v>3.37229085</v>
      </c>
      <c r="AS530" s="70" t="n">
        <v>-0.350795418</v>
      </c>
      <c r="AT530" s="70" t="n">
        <v>0.368368834</v>
      </c>
      <c r="AU530" s="70" t="n">
        <v>-0.0295785684</v>
      </c>
      <c r="AV530" s="70" t="n">
        <v>0.0270935223</v>
      </c>
      <c r="AW530" s="71">
        <f>MAX(ABS(Y530-AK530),ABS(Z530-AL530),ABS(AA530-AM530),ABS(AB530-AN530),ABS(AC530-AO530),ABS(AD530-AP530),ABS(AE530-AQ530),ABS(AF530-AR530),ABS(AG530-AS530),ABS(AH530-AT530),ABS(AI530-AU530),ABS(AJ530-AV530))</f>
        <v/>
      </c>
    </row>
    <row r="531">
      <c r="A531" s="67" t="inlineStr">
        <is>
          <t>M526</t>
        </is>
      </c>
      <c r="B531" s="52" t="inlineStr">
        <is>
          <t>ENV-402</t>
        </is>
      </c>
      <c r="C531" s="52" t="inlineStr">
        <is>
          <t>Environment</t>
        </is>
      </c>
      <c r="D531" s="52" t="inlineStr">
        <is>
          <t>Pine</t>
        </is>
      </c>
      <c r="E531" s="53" t="inlineStr">
        <is>
          <t>Group</t>
        </is>
      </c>
      <c r="F531" s="52" t="inlineStr">
        <is>
          <t>ENV-358</t>
        </is>
      </c>
      <c r="G531" s="68" t="n">
        <v>1</v>
      </c>
      <c r="H531" s="68" t="n">
        <v>1</v>
      </c>
      <c r="I531" s="68" t="n">
        <v>1</v>
      </c>
      <c r="J531" s="68" t="n">
        <v>0</v>
      </c>
      <c r="K531" s="68" t="n">
        <v>21.8644238</v>
      </c>
      <c r="L531" s="68" t="n">
        <v>0</v>
      </c>
      <c r="M531" s="68" t="n">
        <v>-4.68622208</v>
      </c>
      <c r="N531" s="68" t="n">
        <v>0.300034583</v>
      </c>
      <c r="O531" s="68" t="n">
        <v>-16.0965767</v>
      </c>
      <c r="P531" s="69">
        <f>COS(RADIANS(K531))*COS(RADIANS(L531))+SIN(RADIANS(K531))*SIN(RADIANS(J531))*SIN(RADIANS(L531))</f>
        <v/>
      </c>
      <c r="Q531" s="69">
        <f>-COS(RADIANS(K531))*SIN(RADIANS(L531))+SIN(RADIANS(K531))*SIN(RADIANS(J531))*COS(RADIANS(L531))</f>
        <v/>
      </c>
      <c r="R531" s="69">
        <f>SIN(RADIANS(K531))*COS(RADIANS(J531))</f>
        <v/>
      </c>
      <c r="S531" s="69">
        <f>COS(RADIANS(J531))*SIN(RADIANS(L531))</f>
        <v/>
      </c>
      <c r="T531" s="69">
        <f>COS(RADIANS(J531))*COS(RADIANS(L531))</f>
        <v/>
      </c>
      <c r="U531" s="69">
        <f>-SIN(RADIANS(J531))</f>
        <v/>
      </c>
      <c r="V531" s="69">
        <f>-SIN(RADIANS(K531))*COS(RADIANS(L531))+COS(RADIANS(K531))*SIN(RADIANS(J531))*SIN(RADIANS(L531))</f>
        <v/>
      </c>
      <c r="W531" s="69">
        <f>SIN(RADIANS(K531))*SIN(RADIANS(L531))+COS(RADIANS(K531))*SIN(RADIANS(J531))*COS(RADIANS(L531))</f>
        <v/>
      </c>
      <c r="X531" s="69">
        <f>COS(RADIANS(K531))*COS(RADIANS(J531))</f>
        <v/>
      </c>
      <c r="Y531" s="69">
        <f>P531*G531</f>
        <v/>
      </c>
      <c r="Z531" s="69">
        <f>Q531*H531</f>
        <v/>
      </c>
      <c r="AA531" s="69">
        <f>R531*I531</f>
        <v/>
      </c>
      <c r="AB531" s="69">
        <f>M531</f>
        <v/>
      </c>
      <c r="AC531" s="69">
        <f>S531*G531</f>
        <v/>
      </c>
      <c r="AD531" s="69">
        <f>T531*H531</f>
        <v/>
      </c>
      <c r="AE531" s="69">
        <f>U531*I531</f>
        <v/>
      </c>
      <c r="AF531" s="69">
        <f>N531</f>
        <v/>
      </c>
      <c r="AG531" s="69">
        <f>V531*G531</f>
        <v/>
      </c>
      <c r="AH531" s="69">
        <f>W531*H531</f>
        <v/>
      </c>
      <c r="AI531" s="69">
        <f>X531*I531</f>
        <v/>
      </c>
      <c r="AJ531" s="69">
        <f>O531</f>
        <v/>
      </c>
      <c r="AK531" s="70" t="n">
        <v>0.9280676839999999</v>
      </c>
      <c r="AL531" s="70" t="n">
        <v>0</v>
      </c>
      <c r="AM531" s="70" t="n">
        <v>0.372411638</v>
      </c>
      <c r="AN531" s="70" t="n">
        <v>-4.68622208</v>
      </c>
      <c r="AO531" s="70" t="n">
        <v>0</v>
      </c>
      <c r="AP531" s="70" t="n">
        <v>1</v>
      </c>
      <c r="AQ531" s="70" t="n">
        <v>0</v>
      </c>
      <c r="AR531" s="70" t="n">
        <v>0.300034583</v>
      </c>
      <c r="AS531" s="70" t="n">
        <v>-0.372411638</v>
      </c>
      <c r="AT531" s="70" t="n">
        <v>0</v>
      </c>
      <c r="AU531" s="70" t="n">
        <v>0.9280676839999999</v>
      </c>
      <c r="AV531" s="70" t="n">
        <v>-16.0965767</v>
      </c>
      <c r="AW531" s="71">
        <f>MAX(ABS(Y531-AK531),ABS(Z531-AL531),ABS(AA531-AM531),ABS(AB531-AN531),ABS(AC531-AO531),ABS(AD531-AP531),ABS(AE531-AQ531),ABS(AF531-AR531),ABS(AG531-AS531),ABS(AH531-AT531),ABS(AI531-AU531),ABS(AJ531-AV531))</f>
        <v/>
      </c>
    </row>
    <row r="532">
      <c r="A532" s="67" t="inlineStr">
        <is>
          <t>M527</t>
        </is>
      </c>
      <c r="B532" s="52" t="inlineStr">
        <is>
          <t>ENV-403</t>
        </is>
      </c>
      <c r="C532" s="52" t="inlineStr">
        <is>
          <t>Environment</t>
        </is>
      </c>
      <c r="D532" s="52" t="inlineStr">
        <is>
          <t>Pine trunk</t>
        </is>
      </c>
      <c r="E532" s="58" t="inlineStr">
        <is>
          <t>Cylinder</t>
        </is>
      </c>
      <c r="F532" s="52" t="inlineStr">
        <is>
          <t>ENV-402</t>
        </is>
      </c>
      <c r="G532" s="68" t="n">
        <v>0.215734169</v>
      </c>
      <c r="H532" s="68" t="n">
        <v>0.215734169</v>
      </c>
      <c r="I532" s="68" t="n">
        <v>2.94638515</v>
      </c>
      <c r="J532" s="68" t="n">
        <v>90</v>
      </c>
      <c r="K532" s="68" t="n">
        <v>0</v>
      </c>
      <c r="L532" s="68" t="n">
        <v>0</v>
      </c>
      <c r="M532" s="68" t="n">
        <v>0</v>
      </c>
      <c r="N532" s="68" t="n">
        <v>1.47319257</v>
      </c>
      <c r="O532" s="68" t="n">
        <v>0</v>
      </c>
      <c r="P532" s="69">
        <f>COS(RADIANS(K532))*COS(RADIANS(L532))+SIN(RADIANS(K532))*SIN(RADIANS(J532))*SIN(RADIANS(L532))</f>
        <v/>
      </c>
      <c r="Q532" s="69">
        <f>-COS(RADIANS(K532))*SIN(RADIANS(L532))+SIN(RADIANS(K532))*SIN(RADIANS(J532))*COS(RADIANS(L532))</f>
        <v/>
      </c>
      <c r="R532" s="69">
        <f>SIN(RADIANS(K532))*COS(RADIANS(J532))</f>
        <v/>
      </c>
      <c r="S532" s="69">
        <f>COS(RADIANS(J532))*SIN(RADIANS(L532))</f>
        <v/>
      </c>
      <c r="T532" s="69">
        <f>COS(RADIANS(J532))*COS(RADIANS(L532))</f>
        <v/>
      </c>
      <c r="U532" s="69">
        <f>-SIN(RADIANS(J532))</f>
        <v/>
      </c>
      <c r="V532" s="69">
        <f>-SIN(RADIANS(K532))*COS(RADIANS(L532))+COS(RADIANS(K532))*SIN(RADIANS(J532))*SIN(RADIANS(L532))</f>
        <v/>
      </c>
      <c r="W532" s="69">
        <f>SIN(RADIANS(K532))*SIN(RADIANS(L532))+COS(RADIANS(K532))*SIN(RADIANS(J532))*COS(RADIANS(L532))</f>
        <v/>
      </c>
      <c r="X532" s="69">
        <f>COS(RADIANS(K532))*COS(RADIANS(J532))</f>
        <v/>
      </c>
      <c r="Y532" s="69">
        <f>P532*G532</f>
        <v/>
      </c>
      <c r="Z532" s="69">
        <f>Q532*H532</f>
        <v/>
      </c>
      <c r="AA532" s="69">
        <f>R532*I532</f>
        <v/>
      </c>
      <c r="AB532" s="69">
        <f>M532</f>
        <v/>
      </c>
      <c r="AC532" s="69">
        <f>S532*G532</f>
        <v/>
      </c>
      <c r="AD532" s="69">
        <f>T532*H532</f>
        <v/>
      </c>
      <c r="AE532" s="69">
        <f>U532*I532</f>
        <v/>
      </c>
      <c r="AF532" s="69">
        <f>N532</f>
        <v/>
      </c>
      <c r="AG532" s="69">
        <f>V532*G532</f>
        <v/>
      </c>
      <c r="AH532" s="69">
        <f>W532*H532</f>
        <v/>
      </c>
      <c r="AI532" s="69">
        <f>X532*I532</f>
        <v/>
      </c>
      <c r="AJ532" s="69">
        <f>O532</f>
        <v/>
      </c>
      <c r="AK532" s="70" t="n">
        <v>0.215734169</v>
      </c>
      <c r="AL532" s="70" t="n">
        <v>0</v>
      </c>
      <c r="AM532" s="70" t="n">
        <v>0</v>
      </c>
      <c r="AN532" s="70" t="n">
        <v>0</v>
      </c>
      <c r="AO532" s="70" t="n">
        <v>0</v>
      </c>
      <c r="AP532" s="70" t="n">
        <v>-9.430039859999999e-09</v>
      </c>
      <c r="AQ532" s="70" t="n">
        <v>-2.94638515</v>
      </c>
      <c r="AR532" s="70" t="n">
        <v>1.47319257</v>
      </c>
      <c r="AS532" s="70" t="n">
        <v>0</v>
      </c>
      <c r="AT532" s="70" t="n">
        <v>0.215734169</v>
      </c>
      <c r="AU532" s="70" t="n">
        <v>-1.28790589e-07</v>
      </c>
      <c r="AV532" s="70" t="n">
        <v>0</v>
      </c>
      <c r="AW532" s="71">
        <f>MAX(ABS(Y532-AK532),ABS(Z532-AL532),ABS(AA532-AM532),ABS(AB532-AN532),ABS(AC532-AO532),ABS(AD532-AP532),ABS(AE532-AQ532),ABS(AF532-AR532),ABS(AG532-AS532),ABS(AH532-AT532),ABS(AI532-AU532),ABS(AJ532-AV532))</f>
        <v/>
      </c>
    </row>
    <row r="533">
      <c r="A533" s="67" t="inlineStr">
        <is>
          <t>M528</t>
        </is>
      </c>
      <c r="B533" s="52" t="inlineStr">
        <is>
          <t>ENV-404</t>
        </is>
      </c>
      <c r="C533" s="52" t="inlineStr">
        <is>
          <t>Environment</t>
        </is>
      </c>
      <c r="D533" s="52" t="inlineStr">
        <is>
          <t>Pine crown</t>
        </is>
      </c>
      <c r="E533" s="61" t="inlineStr">
        <is>
          <t>Cone</t>
        </is>
      </c>
      <c r="F533" s="52" t="inlineStr">
        <is>
          <t>ENV-402</t>
        </is>
      </c>
      <c r="G533" s="68" t="n">
        <v>2.25447965</v>
      </c>
      <c r="H533" s="68" t="n">
        <v>2.13512468</v>
      </c>
      <c r="I533" s="68" t="n">
        <v>0.9940217730000001</v>
      </c>
      <c r="J533" s="68" t="n">
        <v>-95.576622</v>
      </c>
      <c r="K533" s="68" t="n">
        <v>23.0938625</v>
      </c>
      <c r="L533" s="68" t="n">
        <v>4.98776436</v>
      </c>
      <c r="M533" s="68" t="n">
        <v>0.0098250322</v>
      </c>
      <c r="N533" s="68" t="n">
        <v>1.09701085</v>
      </c>
      <c r="O533" s="68" t="n">
        <v>0.0358241498</v>
      </c>
      <c r="P533" s="69">
        <f>COS(RADIANS(K533))*COS(RADIANS(L533))+SIN(RADIANS(K533))*SIN(RADIANS(J533))*SIN(RADIANS(L533))</f>
        <v/>
      </c>
      <c r="Q533" s="69">
        <f>-COS(RADIANS(K533))*SIN(RADIANS(L533))+SIN(RADIANS(K533))*SIN(RADIANS(J533))*COS(RADIANS(L533))</f>
        <v/>
      </c>
      <c r="R533" s="69">
        <f>SIN(RADIANS(K533))*COS(RADIANS(J533))</f>
        <v/>
      </c>
      <c r="S533" s="69">
        <f>COS(RADIANS(J533))*SIN(RADIANS(L533))</f>
        <v/>
      </c>
      <c r="T533" s="69">
        <f>COS(RADIANS(J533))*COS(RADIANS(L533))</f>
        <v/>
      </c>
      <c r="U533" s="69">
        <f>-SIN(RADIANS(J533))</f>
        <v/>
      </c>
      <c r="V533" s="69">
        <f>-SIN(RADIANS(K533))*COS(RADIANS(L533))+COS(RADIANS(K533))*SIN(RADIANS(J533))*SIN(RADIANS(L533))</f>
        <v/>
      </c>
      <c r="W533" s="69">
        <f>SIN(RADIANS(K533))*SIN(RADIANS(L533))+COS(RADIANS(K533))*SIN(RADIANS(J533))*COS(RADIANS(L533))</f>
        <v/>
      </c>
      <c r="X533" s="69">
        <f>COS(RADIANS(K533))*COS(RADIANS(J533))</f>
        <v/>
      </c>
      <c r="Y533" s="69">
        <f>P533*G533</f>
        <v/>
      </c>
      <c r="Z533" s="69">
        <f>Q533*H533</f>
        <v/>
      </c>
      <c r="AA533" s="69">
        <f>R533*I533</f>
        <v/>
      </c>
      <c r="AB533" s="69">
        <f>M533</f>
        <v/>
      </c>
      <c r="AC533" s="69">
        <f>S533*G533</f>
        <v/>
      </c>
      <c r="AD533" s="69">
        <f>T533*H533</f>
        <v/>
      </c>
      <c r="AE533" s="69">
        <f>U533*I533</f>
        <v/>
      </c>
      <c r="AF533" s="69">
        <f>N533</f>
        <v/>
      </c>
      <c r="AG533" s="69">
        <f>V533*G533</f>
        <v/>
      </c>
      <c r="AH533" s="69">
        <f>W533*H533</f>
        <v/>
      </c>
      <c r="AI533" s="69">
        <f>X533*I533</f>
        <v/>
      </c>
      <c r="AJ533" s="69">
        <f>O533</f>
        <v/>
      </c>
      <c r="AK533" s="70" t="n">
        <v>1.98944151</v>
      </c>
      <c r="AL533" s="70" t="n">
        <v>-1.00111639</v>
      </c>
      <c r="AM533" s="70" t="n">
        <v>-0.037888661</v>
      </c>
      <c r="AN533" s="70" t="n">
        <v>0.0098250322</v>
      </c>
      <c r="AO533" s="70" t="n">
        <v>-0.0190477613</v>
      </c>
      <c r="AP533" s="70" t="n">
        <v>-0.206699103</v>
      </c>
      <c r="AQ533" s="70" t="n">
        <v>0.989317238</v>
      </c>
      <c r="AR533" s="70" t="n">
        <v>1.09701085</v>
      </c>
      <c r="AS533" s="70" t="n">
        <v>-1.0603956</v>
      </c>
      <c r="AT533" s="70" t="n">
        <v>-1.87451315</v>
      </c>
      <c r="AU533" s="70" t="n">
        <v>-0.0888550878</v>
      </c>
      <c r="AV533" s="70" t="n">
        <v>0.0358241498</v>
      </c>
      <c r="AW533" s="71">
        <f>MAX(ABS(Y533-AK533),ABS(Z533-AL533),ABS(AA533-AM533),ABS(AB533-AN533),ABS(AC533-AO533),ABS(AD533-AP533),ABS(AE533-AQ533),ABS(AF533-AR533),ABS(AG533-AS533),ABS(AH533-AT533),ABS(AI533-AU533),ABS(AJ533-AV533))</f>
        <v/>
      </c>
    </row>
    <row r="534">
      <c r="A534" s="67" t="inlineStr">
        <is>
          <t>M529</t>
        </is>
      </c>
      <c r="B534" s="52" t="inlineStr">
        <is>
          <t>ENV-405</t>
        </is>
      </c>
      <c r="C534" s="52" t="inlineStr">
        <is>
          <t>Environment</t>
        </is>
      </c>
      <c r="D534" s="52" t="inlineStr">
        <is>
          <t>Pine crown</t>
        </is>
      </c>
      <c r="E534" s="61" t="inlineStr">
        <is>
          <t>Cone</t>
        </is>
      </c>
      <c r="F534" s="52" t="inlineStr">
        <is>
          <t>ENV-402</t>
        </is>
      </c>
      <c r="G534" s="68" t="n">
        <v>2.06901479</v>
      </c>
      <c r="H534" s="68" t="n">
        <v>2.17023277</v>
      </c>
      <c r="I534" s="68" t="n">
        <v>1.0519377</v>
      </c>
      <c r="J534" s="68" t="n">
        <v>-87.7743378</v>
      </c>
      <c r="K534" s="68" t="n">
        <v>309.501495</v>
      </c>
      <c r="L534" s="68" t="n">
        <v>-1.82643414</v>
      </c>
      <c r="M534" s="68" t="n">
        <v>-0.0129303634</v>
      </c>
      <c r="N534" s="68" t="n">
        <v>1.70538139</v>
      </c>
      <c r="O534" s="68" t="n">
        <v>-0.009071992710000001</v>
      </c>
      <c r="P534" s="69">
        <f>COS(RADIANS(K534))*COS(RADIANS(L534))+SIN(RADIANS(K534))*SIN(RADIANS(J534))*SIN(RADIANS(L534))</f>
        <v/>
      </c>
      <c r="Q534" s="69">
        <f>-COS(RADIANS(K534))*SIN(RADIANS(L534))+SIN(RADIANS(K534))*SIN(RADIANS(J534))*COS(RADIANS(L534))</f>
        <v/>
      </c>
      <c r="R534" s="69">
        <f>SIN(RADIANS(K534))*COS(RADIANS(J534))</f>
        <v/>
      </c>
      <c r="S534" s="69">
        <f>COS(RADIANS(J534))*SIN(RADIANS(L534))</f>
        <v/>
      </c>
      <c r="T534" s="69">
        <f>COS(RADIANS(J534))*COS(RADIANS(L534))</f>
        <v/>
      </c>
      <c r="U534" s="69">
        <f>-SIN(RADIANS(J534))</f>
        <v/>
      </c>
      <c r="V534" s="69">
        <f>-SIN(RADIANS(K534))*COS(RADIANS(L534))+COS(RADIANS(K534))*SIN(RADIANS(J534))*SIN(RADIANS(L534))</f>
        <v/>
      </c>
      <c r="W534" s="69">
        <f>SIN(RADIANS(K534))*SIN(RADIANS(L534))+COS(RADIANS(K534))*SIN(RADIANS(J534))*COS(RADIANS(L534))</f>
        <v/>
      </c>
      <c r="X534" s="69">
        <f>COS(RADIANS(K534))*COS(RADIANS(J534))</f>
        <v/>
      </c>
      <c r="Y534" s="69">
        <f>P534*G534</f>
        <v/>
      </c>
      <c r="Z534" s="69">
        <f>Q534*H534</f>
        <v/>
      </c>
      <c r="AA534" s="69">
        <f>R534*I534</f>
        <v/>
      </c>
      <c r="AB534" s="69">
        <f>M534</f>
        <v/>
      </c>
      <c r="AC534" s="69">
        <f>S534*G534</f>
        <v/>
      </c>
      <c r="AD534" s="69">
        <f>T534*H534</f>
        <v/>
      </c>
      <c r="AE534" s="69">
        <f>U534*I534</f>
        <v/>
      </c>
      <c r="AF534" s="69">
        <f>N534</f>
        <v/>
      </c>
      <c r="AG534" s="69">
        <f>V534*G534</f>
        <v/>
      </c>
      <c r="AH534" s="69">
        <f>W534*H534</f>
        <v/>
      </c>
      <c r="AI534" s="69">
        <f>X534*I534</f>
        <v/>
      </c>
      <c r="AJ534" s="69">
        <f>O534</f>
        <v/>
      </c>
      <c r="AK534" s="70" t="n">
        <v>1.26458442</v>
      </c>
      <c r="AL534" s="70" t="n">
        <v>1.71645427</v>
      </c>
      <c r="AM534" s="70" t="n">
        <v>-0.0315220281</v>
      </c>
      <c r="AN534" s="70" t="n">
        <v>-0.0129303634</v>
      </c>
      <c r="AO534" s="70" t="n">
        <v>-0.00256093685</v>
      </c>
      <c r="AP534" s="70" t="n">
        <v>0.0842389762</v>
      </c>
      <c r="AQ534" s="70" t="n">
        <v>1.05114412</v>
      </c>
      <c r="AR534" s="70" t="n">
        <v>1.70538139</v>
      </c>
      <c r="AS534" s="70" t="n">
        <v>1.63757217</v>
      </c>
      <c r="AT534" s="70" t="n">
        <v>-1.32536793</v>
      </c>
      <c r="AU534" s="70" t="n">
        <v>0.0259861387</v>
      </c>
      <c r="AV534" s="70" t="n">
        <v>-0.009071992710000001</v>
      </c>
      <c r="AW534" s="71">
        <f>MAX(ABS(Y534-AK534),ABS(Z534-AL534),ABS(AA534-AM534),ABS(AB534-AN534),ABS(AC534-AO534),ABS(AD534-AP534),ABS(AE534-AQ534),ABS(AF534-AR534),ABS(AG534-AS534),ABS(AH534-AT534),ABS(AI534-AU534),ABS(AJ534-AV534))</f>
        <v/>
      </c>
    </row>
    <row r="535">
      <c r="A535" s="67" t="inlineStr">
        <is>
          <t>M530</t>
        </is>
      </c>
      <c r="B535" s="52" t="inlineStr">
        <is>
          <t>ENV-406</t>
        </is>
      </c>
      <c r="C535" s="52" t="inlineStr">
        <is>
          <t>Environment</t>
        </is>
      </c>
      <c r="D535" s="52" t="inlineStr">
        <is>
          <t>Pine crown</t>
        </is>
      </c>
      <c r="E535" s="61" t="inlineStr">
        <is>
          <t>Cone</t>
        </is>
      </c>
      <c r="F535" s="52" t="inlineStr">
        <is>
          <t>ENV-402</t>
        </is>
      </c>
      <c r="G535" s="68" t="n">
        <v>1.75353634</v>
      </c>
      <c r="H535" s="68" t="n">
        <v>1.64179063</v>
      </c>
      <c r="I535" s="68" t="n">
        <v>0.758697629</v>
      </c>
      <c r="J535" s="68" t="n">
        <v>-94.89498140000001</v>
      </c>
      <c r="K535" s="68" t="n">
        <v>55.9389496</v>
      </c>
      <c r="L535" s="68" t="n">
        <v>-4.95132542</v>
      </c>
      <c r="M535" s="68" t="n">
        <v>-0.0110752154</v>
      </c>
      <c r="N535" s="68" t="n">
        <v>2.06057096</v>
      </c>
      <c r="O535" s="68" t="n">
        <v>0.0105367899</v>
      </c>
      <c r="P535" s="69">
        <f>COS(RADIANS(K535))*COS(RADIANS(L535))+SIN(RADIANS(K535))*SIN(RADIANS(J535))*SIN(RADIANS(L535))</f>
        <v/>
      </c>
      <c r="Q535" s="69">
        <f>-COS(RADIANS(K535))*SIN(RADIANS(L535))+SIN(RADIANS(K535))*SIN(RADIANS(J535))*COS(RADIANS(L535))</f>
        <v/>
      </c>
      <c r="R535" s="69">
        <f>SIN(RADIANS(K535))*COS(RADIANS(J535))</f>
        <v/>
      </c>
      <c r="S535" s="69">
        <f>COS(RADIANS(J535))*SIN(RADIANS(L535))</f>
        <v/>
      </c>
      <c r="T535" s="69">
        <f>COS(RADIANS(J535))*COS(RADIANS(L535))</f>
        <v/>
      </c>
      <c r="U535" s="69">
        <f>-SIN(RADIANS(J535))</f>
        <v/>
      </c>
      <c r="V535" s="69">
        <f>-SIN(RADIANS(K535))*COS(RADIANS(L535))+COS(RADIANS(K535))*SIN(RADIANS(J535))*SIN(RADIANS(L535))</f>
        <v/>
      </c>
      <c r="W535" s="69">
        <f>SIN(RADIANS(K535))*SIN(RADIANS(L535))+COS(RADIANS(K535))*SIN(RADIANS(J535))*COS(RADIANS(L535))</f>
        <v/>
      </c>
      <c r="X535" s="69">
        <f>COS(RADIANS(K535))*COS(RADIANS(J535))</f>
        <v/>
      </c>
      <c r="Y535" s="69">
        <f>P535*G535</f>
        <v/>
      </c>
      <c r="Z535" s="69">
        <f>Q535*H535</f>
        <v/>
      </c>
      <c r="AA535" s="69">
        <f>R535*I535</f>
        <v/>
      </c>
      <c r="AB535" s="69">
        <f>M535</f>
        <v/>
      </c>
      <c r="AC535" s="69">
        <f>S535*G535</f>
        <v/>
      </c>
      <c r="AD535" s="69">
        <f>T535*H535</f>
        <v/>
      </c>
      <c r="AE535" s="69">
        <f>U535*I535</f>
        <v/>
      </c>
      <c r="AF535" s="69">
        <f>N535</f>
        <v/>
      </c>
      <c r="AG535" s="69">
        <f>V535*G535</f>
        <v/>
      </c>
      <c r="AH535" s="69">
        <f>W535*H535</f>
        <v/>
      </c>
      <c r="AI535" s="69">
        <f>X535*I535</f>
        <v/>
      </c>
      <c r="AJ535" s="69">
        <f>O535</f>
        <v/>
      </c>
      <c r="AK535" s="70" t="n">
        <v>1.10337317</v>
      </c>
      <c r="AL535" s="70" t="n">
        <v>-1.27074564</v>
      </c>
      <c r="AM535" s="70" t="n">
        <v>-0.0536328591</v>
      </c>
      <c r="AN535" s="70" t="n">
        <v>-0.0110752154</v>
      </c>
      <c r="AO535" s="70" t="n">
        <v>0.0129143763</v>
      </c>
      <c r="AP535" s="70" t="n">
        <v>-0.139570817</v>
      </c>
      <c r="AQ535" s="70" t="n">
        <v>0.755930483</v>
      </c>
      <c r="AR535" s="70" t="n">
        <v>2.06057096</v>
      </c>
      <c r="AS535" s="70" t="n">
        <v>-1.36282444</v>
      </c>
      <c r="AT535" s="70" t="n">
        <v>-1.03014672</v>
      </c>
      <c r="AU535" s="70" t="n">
        <v>-0.0362590253</v>
      </c>
      <c r="AV535" s="70" t="n">
        <v>0.0105367899</v>
      </c>
      <c r="AW535" s="71">
        <f>MAX(ABS(Y535-AK535),ABS(Z535-AL535),ABS(AA535-AM535),ABS(AB535-AN535),ABS(AC535-AO535),ABS(AD535-AP535),ABS(AE535-AQ535),ABS(AF535-AR535),ABS(AG535-AS535),ABS(AH535-AT535),ABS(AI535-AU535),ABS(AJ535-AV535))</f>
        <v/>
      </c>
    </row>
    <row r="536">
      <c r="A536" s="67" t="inlineStr">
        <is>
          <t>M531</t>
        </is>
      </c>
      <c r="B536" s="52" t="inlineStr">
        <is>
          <t>ENV-407</t>
        </is>
      </c>
      <c r="C536" s="52" t="inlineStr">
        <is>
          <t>Environment</t>
        </is>
      </c>
      <c r="D536" s="52" t="inlineStr">
        <is>
          <t>Pine crown</t>
        </is>
      </c>
      <c r="E536" s="61" t="inlineStr">
        <is>
          <t>Cone</t>
        </is>
      </c>
      <c r="F536" s="52" t="inlineStr">
        <is>
          <t>ENV-402</t>
        </is>
      </c>
      <c r="G536" s="68" t="n">
        <v>1.23028171</v>
      </c>
      <c r="H536" s="68" t="n">
        <v>1.19797623</v>
      </c>
      <c r="I536" s="68" t="n">
        <v>0.626220822</v>
      </c>
      <c r="J536" s="68" t="n">
        <v>-85.5505981</v>
      </c>
      <c r="K536" s="68" t="n">
        <v>102.89119</v>
      </c>
      <c r="L536" s="68" t="n">
        <v>-2.53221202</v>
      </c>
      <c r="M536" s="68" t="n">
        <v>0.0119903609</v>
      </c>
      <c r="N536" s="68" t="n">
        <v>2.47049928</v>
      </c>
      <c r="O536" s="68" t="n">
        <v>0.0366208777</v>
      </c>
      <c r="P536" s="69">
        <f>COS(RADIANS(K536))*COS(RADIANS(L536))+SIN(RADIANS(K536))*SIN(RADIANS(J536))*SIN(RADIANS(L536))</f>
        <v/>
      </c>
      <c r="Q536" s="69">
        <f>-COS(RADIANS(K536))*SIN(RADIANS(L536))+SIN(RADIANS(K536))*SIN(RADIANS(J536))*COS(RADIANS(L536))</f>
        <v/>
      </c>
      <c r="R536" s="69">
        <f>SIN(RADIANS(K536))*COS(RADIANS(J536))</f>
        <v/>
      </c>
      <c r="S536" s="69">
        <f>COS(RADIANS(J536))*SIN(RADIANS(L536))</f>
        <v/>
      </c>
      <c r="T536" s="69">
        <f>COS(RADIANS(J536))*COS(RADIANS(L536))</f>
        <v/>
      </c>
      <c r="U536" s="69">
        <f>-SIN(RADIANS(J536))</f>
        <v/>
      </c>
      <c r="V536" s="69">
        <f>-SIN(RADIANS(K536))*COS(RADIANS(L536))+COS(RADIANS(K536))*SIN(RADIANS(J536))*SIN(RADIANS(L536))</f>
        <v/>
      </c>
      <c r="W536" s="69">
        <f>SIN(RADIANS(K536))*SIN(RADIANS(L536))+COS(RADIANS(K536))*SIN(RADIANS(J536))*COS(RADIANS(L536))</f>
        <v/>
      </c>
      <c r="X536" s="69">
        <f>COS(RADIANS(K536))*COS(RADIANS(J536))</f>
        <v/>
      </c>
      <c r="Y536" s="69">
        <f>P536*G536</f>
        <v/>
      </c>
      <c r="Z536" s="69">
        <f>Q536*H536</f>
        <v/>
      </c>
      <c r="AA536" s="69">
        <f>R536*I536</f>
        <v/>
      </c>
      <c r="AB536" s="69">
        <f>M536</f>
        <v/>
      </c>
      <c r="AC536" s="69">
        <f>S536*G536</f>
        <v/>
      </c>
      <c r="AD536" s="69">
        <f>T536*H536</f>
        <v/>
      </c>
      <c r="AE536" s="69">
        <f>U536*I536</f>
        <v/>
      </c>
      <c r="AF536" s="69">
        <f>N536</f>
        <v/>
      </c>
      <c r="AG536" s="69">
        <f>V536*G536</f>
        <v/>
      </c>
      <c r="AH536" s="69">
        <f>W536*H536</f>
        <v/>
      </c>
      <c r="AI536" s="69">
        <f>X536*I536</f>
        <v/>
      </c>
      <c r="AJ536" s="69">
        <f>O536</f>
        <v/>
      </c>
      <c r="AK536" s="70" t="n">
        <v>-0.221382722</v>
      </c>
      <c r="AL536" s="70" t="n">
        <v>-1.17493379</v>
      </c>
      <c r="AM536" s="70" t="n">
        <v>0.047356911</v>
      </c>
      <c r="AN536" s="70" t="n">
        <v>0.0119903609</v>
      </c>
      <c r="AO536" s="70" t="n">
        <v>-0.00421679951</v>
      </c>
      <c r="AP536" s="70" t="n">
        <v>0.09284665440000001</v>
      </c>
      <c r="AQ536" s="70" t="n">
        <v>0.624333501</v>
      </c>
      <c r="AR536" s="70" t="n">
        <v>2.47049928</v>
      </c>
      <c r="AS536" s="70" t="n">
        <v>-1.2101922</v>
      </c>
      <c r="AT536" s="70" t="n">
        <v>0.21460934</v>
      </c>
      <c r="AU536" s="70" t="n">
        <v>-0.0108385198</v>
      </c>
      <c r="AV536" s="70" t="n">
        <v>0.0366208777</v>
      </c>
      <c r="AW536" s="71">
        <f>MAX(ABS(Y536-AK536),ABS(Z536-AL536),ABS(AA536-AM536),ABS(AB536-AN536),ABS(AC536-AO536),ABS(AD536-AP536),ABS(AE536-AQ536),ABS(AF536-AR536),ABS(AG536-AS536),ABS(AH536-AT536),ABS(AI536-AU536),ABS(AJ536-AV536))</f>
        <v/>
      </c>
    </row>
    <row r="537">
      <c r="A537" s="67" t="inlineStr">
        <is>
          <t>M532</t>
        </is>
      </c>
      <c r="B537" s="52" t="inlineStr">
        <is>
          <t>ENV-408</t>
        </is>
      </c>
      <c r="C537" s="52" t="inlineStr">
        <is>
          <t>Environment</t>
        </is>
      </c>
      <c r="D537" s="52" t="inlineStr">
        <is>
          <t>Pine crown</t>
        </is>
      </c>
      <c r="E537" s="61" t="inlineStr">
        <is>
          <t>Cone</t>
        </is>
      </c>
      <c r="F537" s="52" t="inlineStr">
        <is>
          <t>ENV-402</t>
        </is>
      </c>
      <c r="G537" s="68" t="n">
        <v>0.9002159830000001</v>
      </c>
      <c r="H537" s="68" t="n">
        <v>0.827188432</v>
      </c>
      <c r="I537" s="68" t="n">
        <v>0.402484626</v>
      </c>
      <c r="J537" s="68" t="n">
        <v>-90.43843080000001</v>
      </c>
      <c r="K537" s="68" t="n">
        <v>331.363251</v>
      </c>
      <c r="L537" s="68" t="n">
        <v>-3.86405253</v>
      </c>
      <c r="M537" s="68" t="n">
        <v>-0.00593746826</v>
      </c>
      <c r="N537" s="68" t="n">
        <v>2.81887412</v>
      </c>
      <c r="O537" s="68" t="n">
        <v>0.00420238823</v>
      </c>
      <c r="P537" s="69">
        <f>COS(RADIANS(K537))*COS(RADIANS(L537))+SIN(RADIANS(K537))*SIN(RADIANS(J537))*SIN(RADIANS(L537))</f>
        <v/>
      </c>
      <c r="Q537" s="69">
        <f>-COS(RADIANS(K537))*SIN(RADIANS(L537))+SIN(RADIANS(K537))*SIN(RADIANS(J537))*COS(RADIANS(L537))</f>
        <v/>
      </c>
      <c r="R537" s="69">
        <f>SIN(RADIANS(K537))*COS(RADIANS(J537))</f>
        <v/>
      </c>
      <c r="S537" s="69">
        <f>COS(RADIANS(J537))*SIN(RADIANS(L537))</f>
        <v/>
      </c>
      <c r="T537" s="69">
        <f>COS(RADIANS(J537))*COS(RADIANS(L537))</f>
        <v/>
      </c>
      <c r="U537" s="69">
        <f>-SIN(RADIANS(J537))</f>
        <v/>
      </c>
      <c r="V537" s="69">
        <f>-SIN(RADIANS(K537))*COS(RADIANS(L537))+COS(RADIANS(K537))*SIN(RADIANS(J537))*SIN(RADIANS(L537))</f>
        <v/>
      </c>
      <c r="W537" s="69">
        <f>SIN(RADIANS(K537))*SIN(RADIANS(L537))+COS(RADIANS(K537))*SIN(RADIANS(J537))*COS(RADIANS(L537))</f>
        <v/>
      </c>
      <c r="X537" s="69">
        <f>COS(RADIANS(K537))*COS(RADIANS(J537))</f>
        <v/>
      </c>
      <c r="Y537" s="69">
        <f>P537*G537</f>
        <v/>
      </c>
      <c r="Z537" s="69">
        <f>Q537*H537</f>
        <v/>
      </c>
      <c r="AA537" s="69">
        <f>R537*I537</f>
        <v/>
      </c>
      <c r="AB537" s="69">
        <f>M537</f>
        <v/>
      </c>
      <c r="AC537" s="69">
        <f>S537*G537</f>
        <v/>
      </c>
      <c r="AD537" s="69">
        <f>T537*H537</f>
        <v/>
      </c>
      <c r="AE537" s="69">
        <f>U537*I537</f>
        <v/>
      </c>
      <c r="AF537" s="69">
        <f>N537</f>
        <v/>
      </c>
      <c r="AG537" s="69">
        <f>V537*G537</f>
        <v/>
      </c>
      <c r="AH537" s="69">
        <f>W537*H537</f>
        <v/>
      </c>
      <c r="AI537" s="69">
        <f>X537*I537</f>
        <v/>
      </c>
      <c r="AJ537" s="69">
        <f>O537</f>
        <v/>
      </c>
      <c r="AK537" s="70" t="n">
        <v>0.759228647</v>
      </c>
      <c r="AL537" s="70" t="n">
        <v>0.444445968</v>
      </c>
      <c r="AM537" s="70" t="n">
        <v>0.00147603988</v>
      </c>
      <c r="AN537" s="70" t="n">
        <v>-0.00593746826</v>
      </c>
      <c r="AO537" s="70" t="n">
        <v>0.000464216253</v>
      </c>
      <c r="AP537" s="70" t="n">
        <v>-0.00631536637</v>
      </c>
      <c r="AQ537" s="70" t="n">
        <v>0.402472854</v>
      </c>
      <c r="AR537" s="70" t="n">
        <v>2.81887412</v>
      </c>
      <c r="AS537" s="70" t="n">
        <v>0.483694524</v>
      </c>
      <c r="AT537" s="70" t="n">
        <v>-0.697616339</v>
      </c>
      <c r="AU537" s="70" t="n">
        <v>-0.00270312373</v>
      </c>
      <c r="AV537" s="70" t="n">
        <v>0.00420238823</v>
      </c>
      <c r="AW537" s="71">
        <f>MAX(ABS(Y537-AK537),ABS(Z537-AL537),ABS(AA537-AM537),ABS(AB537-AN537),ABS(AC537-AO537),ABS(AD537-AP537),ABS(AE537-AQ537),ABS(AF537-AR537),ABS(AG537-AS537),ABS(AH537-AT537),ABS(AI537-AU537),ABS(AJ537-AV537))</f>
        <v/>
      </c>
    </row>
    <row r="538">
      <c r="A538" s="67" t="inlineStr">
        <is>
          <t>M533</t>
        </is>
      </c>
      <c r="B538" s="52" t="inlineStr">
        <is>
          <t>ENV-409</t>
        </is>
      </c>
      <c r="C538" s="52" t="inlineStr">
        <is>
          <t>Environment</t>
        </is>
      </c>
      <c r="D538" s="52" t="inlineStr">
        <is>
          <t>Pine crown</t>
        </is>
      </c>
      <c r="E538" s="61" t="inlineStr">
        <is>
          <t>Cone</t>
        </is>
      </c>
      <c r="F538" s="52" t="inlineStr">
        <is>
          <t>ENV-402</t>
        </is>
      </c>
      <c r="G538" s="68" t="n">
        <v>0.542206049</v>
      </c>
      <c r="H538" s="68" t="n">
        <v>0.567976356</v>
      </c>
      <c r="I538" s="68" t="n">
        <v>0.9248945119999999</v>
      </c>
      <c r="J538" s="68" t="n">
        <v>-95.62629699999999</v>
      </c>
      <c r="K538" s="68" t="n">
        <v>207.975327</v>
      </c>
      <c r="L538" s="68" t="n">
        <v>3.31736088</v>
      </c>
      <c r="M538" s="68" t="n">
        <v>-0.0145368613</v>
      </c>
      <c r="N538" s="68" t="n">
        <v>3.52883244</v>
      </c>
      <c r="O538" s="68" t="n">
        <v>0.0124150217</v>
      </c>
      <c r="P538" s="69">
        <f>COS(RADIANS(K538))*COS(RADIANS(L538))+SIN(RADIANS(K538))*SIN(RADIANS(J538))*SIN(RADIANS(L538))</f>
        <v/>
      </c>
      <c r="Q538" s="69">
        <f>-COS(RADIANS(K538))*SIN(RADIANS(L538))+SIN(RADIANS(K538))*SIN(RADIANS(J538))*COS(RADIANS(L538))</f>
        <v/>
      </c>
      <c r="R538" s="69">
        <f>SIN(RADIANS(K538))*COS(RADIANS(J538))</f>
        <v/>
      </c>
      <c r="S538" s="69">
        <f>COS(RADIANS(J538))*SIN(RADIANS(L538))</f>
        <v/>
      </c>
      <c r="T538" s="69">
        <f>COS(RADIANS(J538))*COS(RADIANS(L538))</f>
        <v/>
      </c>
      <c r="U538" s="69">
        <f>-SIN(RADIANS(J538))</f>
        <v/>
      </c>
      <c r="V538" s="69">
        <f>-SIN(RADIANS(K538))*COS(RADIANS(L538))+COS(RADIANS(K538))*SIN(RADIANS(J538))*SIN(RADIANS(L538))</f>
        <v/>
      </c>
      <c r="W538" s="69">
        <f>SIN(RADIANS(K538))*SIN(RADIANS(L538))+COS(RADIANS(K538))*SIN(RADIANS(J538))*COS(RADIANS(L538))</f>
        <v/>
      </c>
      <c r="X538" s="69">
        <f>COS(RADIANS(K538))*COS(RADIANS(J538))</f>
        <v/>
      </c>
      <c r="Y538" s="69">
        <f>P538*G538</f>
        <v/>
      </c>
      <c r="Z538" s="69">
        <f>Q538*H538</f>
        <v/>
      </c>
      <c r="AA538" s="69">
        <f>R538*I538</f>
        <v/>
      </c>
      <c r="AB538" s="69">
        <f>M538</f>
        <v/>
      </c>
      <c r="AC538" s="69">
        <f>S538*G538</f>
        <v/>
      </c>
      <c r="AD538" s="69">
        <f>T538*H538</f>
        <v/>
      </c>
      <c r="AE538" s="69">
        <f>U538*I538</f>
        <v/>
      </c>
      <c r="AF538" s="69">
        <f>N538</f>
        <v/>
      </c>
      <c r="AG538" s="69">
        <f>V538*G538</f>
        <v/>
      </c>
      <c r="AH538" s="69">
        <f>W538*H538</f>
        <v/>
      </c>
      <c r="AI538" s="69">
        <f>X538*I538</f>
        <v/>
      </c>
      <c r="AJ538" s="69">
        <f>O538</f>
        <v/>
      </c>
      <c r="AK538" s="70" t="n">
        <v>-0.4633995</v>
      </c>
      <c r="AL538" s="70" t="n">
        <v>0.293731362</v>
      </c>
      <c r="AM538" s="70" t="n">
        <v>0.0425355434</v>
      </c>
      <c r="AN538" s="70" t="n">
        <v>-0.0145368613</v>
      </c>
      <c r="AO538" s="70" t="n">
        <v>-0.00307605462</v>
      </c>
      <c r="AP538" s="70" t="n">
        <v>-0.0555909574</v>
      </c>
      <c r="AQ538" s="70" t="n">
        <v>0.920438826</v>
      </c>
      <c r="AR538" s="70" t="n">
        <v>3.52883244</v>
      </c>
      <c r="AS538" s="70" t="n">
        <v>0.281493902</v>
      </c>
      <c r="AT538" s="70" t="n">
        <v>0.482937574</v>
      </c>
      <c r="AU538" s="70" t="n">
        <v>0.0800808519</v>
      </c>
      <c r="AV538" s="70" t="n">
        <v>0.0124150217</v>
      </c>
      <c r="AW538" s="71">
        <f>MAX(ABS(Y538-AK538),ABS(Z538-AL538),ABS(AA538-AM538),ABS(AB538-AN538),ABS(AC538-AO538),ABS(AD538-AP538),ABS(AE538-AQ538),ABS(AF538-AR538),ABS(AG538-AS538),ABS(AH538-AT538),ABS(AI538-AU538),ABS(AJ538-AV538))</f>
        <v/>
      </c>
    </row>
    <row r="539">
      <c r="A539" s="67" t="inlineStr">
        <is>
          <t>M534</t>
        </is>
      </c>
      <c r="B539" s="52" t="inlineStr">
        <is>
          <t>ENV-410</t>
        </is>
      </c>
      <c r="C539" s="52" t="inlineStr">
        <is>
          <t>Environment</t>
        </is>
      </c>
      <c r="D539" s="52" t="inlineStr">
        <is>
          <t>Forest patch</t>
        </is>
      </c>
      <c r="E539" s="53" t="inlineStr">
        <is>
          <t>Group</t>
        </is>
      </c>
      <c r="F539" s="52" t="inlineStr">
        <is>
          <t>ENV-00</t>
        </is>
      </c>
      <c r="G539" s="68" t="n">
        <v>1</v>
      </c>
      <c r="H539" s="68" t="n">
        <v>1</v>
      </c>
      <c r="I539" s="68" t="n">
        <v>1</v>
      </c>
      <c r="J539" s="68" t="n">
        <v>0</v>
      </c>
      <c r="K539" s="68" t="n">
        <v>0</v>
      </c>
      <c r="L539" s="68" t="n">
        <v>0</v>
      </c>
      <c r="M539" s="68" t="n">
        <v>0</v>
      </c>
      <c r="N539" s="68" t="n">
        <v>0</v>
      </c>
      <c r="O539" s="68" t="n">
        <v>0</v>
      </c>
      <c r="P539" s="69">
        <f>COS(RADIANS(K539))*COS(RADIANS(L539))+SIN(RADIANS(K539))*SIN(RADIANS(J539))*SIN(RADIANS(L539))</f>
        <v/>
      </c>
      <c r="Q539" s="69">
        <f>-COS(RADIANS(K539))*SIN(RADIANS(L539))+SIN(RADIANS(K539))*SIN(RADIANS(J539))*COS(RADIANS(L539))</f>
        <v/>
      </c>
      <c r="R539" s="69">
        <f>SIN(RADIANS(K539))*COS(RADIANS(J539))</f>
        <v/>
      </c>
      <c r="S539" s="69">
        <f>COS(RADIANS(J539))*SIN(RADIANS(L539))</f>
        <v/>
      </c>
      <c r="T539" s="69">
        <f>COS(RADIANS(J539))*COS(RADIANS(L539))</f>
        <v/>
      </c>
      <c r="U539" s="69">
        <f>-SIN(RADIANS(J539))</f>
        <v/>
      </c>
      <c r="V539" s="69">
        <f>-SIN(RADIANS(K539))*COS(RADIANS(L539))+COS(RADIANS(K539))*SIN(RADIANS(J539))*SIN(RADIANS(L539))</f>
        <v/>
      </c>
      <c r="W539" s="69">
        <f>SIN(RADIANS(K539))*SIN(RADIANS(L539))+COS(RADIANS(K539))*SIN(RADIANS(J539))*COS(RADIANS(L539))</f>
        <v/>
      </c>
      <c r="X539" s="69">
        <f>COS(RADIANS(K539))*COS(RADIANS(J539))</f>
        <v/>
      </c>
      <c r="Y539" s="69">
        <f>P539*G539</f>
        <v/>
      </c>
      <c r="Z539" s="69">
        <f>Q539*H539</f>
        <v/>
      </c>
      <c r="AA539" s="69">
        <f>R539*I539</f>
        <v/>
      </c>
      <c r="AB539" s="69">
        <f>M539</f>
        <v/>
      </c>
      <c r="AC539" s="69">
        <f>S539*G539</f>
        <v/>
      </c>
      <c r="AD539" s="69">
        <f>T539*H539</f>
        <v/>
      </c>
      <c r="AE539" s="69">
        <f>U539*I539</f>
        <v/>
      </c>
      <c r="AF539" s="69">
        <f>N539</f>
        <v/>
      </c>
      <c r="AG539" s="69">
        <f>V539*G539</f>
        <v/>
      </c>
      <c r="AH539" s="69">
        <f>W539*H539</f>
        <v/>
      </c>
      <c r="AI539" s="69">
        <f>X539*I539</f>
        <v/>
      </c>
      <c r="AJ539" s="69">
        <f>O539</f>
        <v/>
      </c>
      <c r="AK539" s="70" t="n">
        <v>1</v>
      </c>
      <c r="AL539" s="70" t="n">
        <v>0</v>
      </c>
      <c r="AM539" s="70" t="n">
        <v>0</v>
      </c>
      <c r="AN539" s="70" t="n">
        <v>0</v>
      </c>
      <c r="AO539" s="70" t="n">
        <v>0</v>
      </c>
      <c r="AP539" s="70" t="n">
        <v>1</v>
      </c>
      <c r="AQ539" s="70" t="n">
        <v>0</v>
      </c>
      <c r="AR539" s="70" t="n">
        <v>0</v>
      </c>
      <c r="AS539" s="70" t="n">
        <v>0</v>
      </c>
      <c r="AT539" s="70" t="n">
        <v>0</v>
      </c>
      <c r="AU539" s="70" t="n">
        <v>1</v>
      </c>
      <c r="AV539" s="70" t="n">
        <v>0</v>
      </c>
      <c r="AW539" s="71">
        <f>MAX(ABS(Y539-AK539),ABS(Z539-AL539),ABS(AA539-AM539),ABS(AB539-AN539),ABS(AC539-AO539),ABS(AD539-AP539),ABS(AE539-AQ539),ABS(AF539-AR539),ABS(AG539-AS539),ABS(AH539-AT539),ABS(AI539-AU539),ABS(AJ539-AV539))</f>
        <v/>
      </c>
    </row>
    <row r="540">
      <c r="A540" s="67" t="inlineStr">
        <is>
          <t>M535</t>
        </is>
      </c>
      <c r="B540" s="52" t="inlineStr">
        <is>
          <t>ENV-411</t>
        </is>
      </c>
      <c r="C540" s="52" t="inlineStr">
        <is>
          <t>Environment</t>
        </is>
      </c>
      <c r="D540" s="52" t="inlineStr">
        <is>
          <t>Pine</t>
        </is>
      </c>
      <c r="E540" s="53" t="inlineStr">
        <is>
          <t>Group</t>
        </is>
      </c>
      <c r="F540" s="52" t="inlineStr">
        <is>
          <t>ENV-410</t>
        </is>
      </c>
      <c r="G540" s="68" t="n">
        <v>1</v>
      </c>
      <c r="H540" s="68" t="n">
        <v>1</v>
      </c>
      <c r="I540" s="68" t="n">
        <v>1</v>
      </c>
      <c r="J540" s="68" t="n">
        <v>0</v>
      </c>
      <c r="K540" s="68" t="n">
        <v>55.3463326</v>
      </c>
      <c r="L540" s="68" t="n">
        <v>0</v>
      </c>
      <c r="M540" s="68" t="n">
        <v>-15.5057096</v>
      </c>
      <c r="N540" s="68" t="n">
        <v>0.0273074452</v>
      </c>
      <c r="O540" s="68" t="n">
        <v>-3.76946664</v>
      </c>
      <c r="P540" s="69">
        <f>COS(RADIANS(K540))*COS(RADIANS(L540))+SIN(RADIANS(K540))*SIN(RADIANS(J540))*SIN(RADIANS(L540))</f>
        <v/>
      </c>
      <c r="Q540" s="69">
        <f>-COS(RADIANS(K540))*SIN(RADIANS(L540))+SIN(RADIANS(K540))*SIN(RADIANS(J540))*COS(RADIANS(L540))</f>
        <v/>
      </c>
      <c r="R540" s="69">
        <f>SIN(RADIANS(K540))*COS(RADIANS(J540))</f>
        <v/>
      </c>
      <c r="S540" s="69">
        <f>COS(RADIANS(J540))*SIN(RADIANS(L540))</f>
        <v/>
      </c>
      <c r="T540" s="69">
        <f>COS(RADIANS(J540))*COS(RADIANS(L540))</f>
        <v/>
      </c>
      <c r="U540" s="69">
        <f>-SIN(RADIANS(J540))</f>
        <v/>
      </c>
      <c r="V540" s="69">
        <f>-SIN(RADIANS(K540))*COS(RADIANS(L540))+COS(RADIANS(K540))*SIN(RADIANS(J540))*SIN(RADIANS(L540))</f>
        <v/>
      </c>
      <c r="W540" s="69">
        <f>SIN(RADIANS(K540))*SIN(RADIANS(L540))+COS(RADIANS(K540))*SIN(RADIANS(J540))*COS(RADIANS(L540))</f>
        <v/>
      </c>
      <c r="X540" s="69">
        <f>COS(RADIANS(K540))*COS(RADIANS(J540))</f>
        <v/>
      </c>
      <c r="Y540" s="69">
        <f>P540*G540</f>
        <v/>
      </c>
      <c r="Z540" s="69">
        <f>Q540*H540</f>
        <v/>
      </c>
      <c r="AA540" s="69">
        <f>R540*I540</f>
        <v/>
      </c>
      <c r="AB540" s="69">
        <f>M540</f>
        <v/>
      </c>
      <c r="AC540" s="69">
        <f>S540*G540</f>
        <v/>
      </c>
      <c r="AD540" s="69">
        <f>T540*H540</f>
        <v/>
      </c>
      <c r="AE540" s="69">
        <f>U540*I540</f>
        <v/>
      </c>
      <c r="AF540" s="69">
        <f>N540</f>
        <v/>
      </c>
      <c r="AG540" s="69">
        <f>V540*G540</f>
        <v/>
      </c>
      <c r="AH540" s="69">
        <f>W540*H540</f>
        <v/>
      </c>
      <c r="AI540" s="69">
        <f>X540*I540</f>
        <v/>
      </c>
      <c r="AJ540" s="69">
        <f>O540</f>
        <v/>
      </c>
      <c r="AK540" s="70" t="n">
        <v>0.5686144829999999</v>
      </c>
      <c r="AL540" s="70" t="n">
        <v>0</v>
      </c>
      <c r="AM540" s="70" t="n">
        <v>0.82260412</v>
      </c>
      <c r="AN540" s="70" t="n">
        <v>-15.5057096</v>
      </c>
      <c r="AO540" s="70" t="n">
        <v>0</v>
      </c>
      <c r="AP540" s="70" t="n">
        <v>1</v>
      </c>
      <c r="AQ540" s="70" t="n">
        <v>0</v>
      </c>
      <c r="AR540" s="70" t="n">
        <v>0.0273074452</v>
      </c>
      <c r="AS540" s="70" t="n">
        <v>-0.82260412</v>
      </c>
      <c r="AT540" s="70" t="n">
        <v>0</v>
      </c>
      <c r="AU540" s="70" t="n">
        <v>0.5686144829999999</v>
      </c>
      <c r="AV540" s="70" t="n">
        <v>-3.76946664</v>
      </c>
      <c r="AW540" s="71">
        <f>MAX(ABS(Y540-AK540),ABS(Z540-AL540),ABS(AA540-AM540),ABS(AB540-AN540),ABS(AC540-AO540),ABS(AD540-AP540),ABS(AE540-AQ540),ABS(AF540-AR540),ABS(AG540-AS540),ABS(AH540-AT540),ABS(AI540-AU540),ABS(AJ540-AV540))</f>
        <v/>
      </c>
    </row>
    <row r="541">
      <c r="A541" s="67" t="inlineStr">
        <is>
          <t>M536</t>
        </is>
      </c>
      <c r="B541" s="52" t="inlineStr">
        <is>
          <t>ENV-412</t>
        </is>
      </c>
      <c r="C541" s="52" t="inlineStr">
        <is>
          <t>Environment</t>
        </is>
      </c>
      <c r="D541" s="52" t="inlineStr">
        <is>
          <t>Pine trunk</t>
        </is>
      </c>
      <c r="E541" s="58" t="inlineStr">
        <is>
          <t>Cylinder</t>
        </is>
      </c>
      <c r="F541" s="52" t="inlineStr">
        <is>
          <t>ENV-411</t>
        </is>
      </c>
      <c r="G541" s="68" t="n">
        <v>0.187698022</v>
      </c>
      <c r="H541" s="68" t="n">
        <v>0.187698022</v>
      </c>
      <c r="I541" s="68" t="n">
        <v>2.44796467</v>
      </c>
      <c r="J541" s="68" t="n">
        <v>90</v>
      </c>
      <c r="K541" s="68" t="n">
        <v>0</v>
      </c>
      <c r="L541" s="68" t="n">
        <v>0</v>
      </c>
      <c r="M541" s="68" t="n">
        <v>0</v>
      </c>
      <c r="N541" s="68" t="n">
        <v>1.22398233</v>
      </c>
      <c r="O541" s="68" t="n">
        <v>0</v>
      </c>
      <c r="P541" s="69">
        <f>COS(RADIANS(K541))*COS(RADIANS(L541))+SIN(RADIANS(K541))*SIN(RADIANS(J541))*SIN(RADIANS(L541))</f>
        <v/>
      </c>
      <c r="Q541" s="69">
        <f>-COS(RADIANS(K541))*SIN(RADIANS(L541))+SIN(RADIANS(K541))*SIN(RADIANS(J541))*COS(RADIANS(L541))</f>
        <v/>
      </c>
      <c r="R541" s="69">
        <f>SIN(RADIANS(K541))*COS(RADIANS(J541))</f>
        <v/>
      </c>
      <c r="S541" s="69">
        <f>COS(RADIANS(J541))*SIN(RADIANS(L541))</f>
        <v/>
      </c>
      <c r="T541" s="69">
        <f>COS(RADIANS(J541))*COS(RADIANS(L541))</f>
        <v/>
      </c>
      <c r="U541" s="69">
        <f>-SIN(RADIANS(J541))</f>
        <v/>
      </c>
      <c r="V541" s="69">
        <f>-SIN(RADIANS(K541))*COS(RADIANS(L541))+COS(RADIANS(K541))*SIN(RADIANS(J541))*SIN(RADIANS(L541))</f>
        <v/>
      </c>
      <c r="W541" s="69">
        <f>SIN(RADIANS(K541))*SIN(RADIANS(L541))+COS(RADIANS(K541))*SIN(RADIANS(J541))*COS(RADIANS(L541))</f>
        <v/>
      </c>
      <c r="X541" s="69">
        <f>COS(RADIANS(K541))*COS(RADIANS(J541))</f>
        <v/>
      </c>
      <c r="Y541" s="69">
        <f>P541*G541</f>
        <v/>
      </c>
      <c r="Z541" s="69">
        <f>Q541*H541</f>
        <v/>
      </c>
      <c r="AA541" s="69">
        <f>R541*I541</f>
        <v/>
      </c>
      <c r="AB541" s="69">
        <f>M541</f>
        <v/>
      </c>
      <c r="AC541" s="69">
        <f>S541*G541</f>
        <v/>
      </c>
      <c r="AD541" s="69">
        <f>T541*H541</f>
        <v/>
      </c>
      <c r="AE541" s="69">
        <f>U541*I541</f>
        <v/>
      </c>
      <c r="AF541" s="69">
        <f>N541</f>
        <v/>
      </c>
      <c r="AG541" s="69">
        <f>V541*G541</f>
        <v/>
      </c>
      <c r="AH541" s="69">
        <f>W541*H541</f>
        <v/>
      </c>
      <c r="AI541" s="69">
        <f>X541*I541</f>
        <v/>
      </c>
      <c r="AJ541" s="69">
        <f>O541</f>
        <v/>
      </c>
      <c r="AK541" s="70" t="n">
        <v>0.187698022</v>
      </c>
      <c r="AL541" s="70" t="n">
        <v>0</v>
      </c>
      <c r="AM541" s="70" t="n">
        <v>0</v>
      </c>
      <c r="AN541" s="70" t="n">
        <v>0</v>
      </c>
      <c r="AO541" s="70" t="n">
        <v>0</v>
      </c>
      <c r="AP541" s="70" t="n">
        <v>-8.20454105e-09</v>
      </c>
      <c r="AQ541" s="70" t="n">
        <v>-2.44796467</v>
      </c>
      <c r="AR541" s="70" t="n">
        <v>1.22398233</v>
      </c>
      <c r="AS541" s="70" t="n">
        <v>0</v>
      </c>
      <c r="AT541" s="70" t="n">
        <v>0.187698022</v>
      </c>
      <c r="AU541" s="70" t="n">
        <v>-1.07003935e-07</v>
      </c>
      <c r="AV541" s="70" t="n">
        <v>0</v>
      </c>
      <c r="AW541" s="71">
        <f>MAX(ABS(Y541-AK541),ABS(Z541-AL541),ABS(AA541-AM541),ABS(AB541-AN541),ABS(AC541-AO541),ABS(AD541-AP541),ABS(AE541-AQ541),ABS(AF541-AR541),ABS(AG541-AS541),ABS(AH541-AT541),ABS(AI541-AU541),ABS(AJ541-AV541))</f>
        <v/>
      </c>
    </row>
    <row r="542">
      <c r="A542" s="67" t="inlineStr">
        <is>
          <t>M537</t>
        </is>
      </c>
      <c r="B542" s="52" t="inlineStr">
        <is>
          <t>ENV-413</t>
        </is>
      </c>
      <c r="C542" s="52" t="inlineStr">
        <is>
          <t>Environment</t>
        </is>
      </c>
      <c r="D542" s="52" t="inlineStr">
        <is>
          <t>Pine crown</t>
        </is>
      </c>
      <c r="E542" s="61" t="inlineStr">
        <is>
          <t>Cone</t>
        </is>
      </c>
      <c r="F542" s="52" t="inlineStr">
        <is>
          <t>ENV-411</t>
        </is>
      </c>
      <c r="G542" s="68" t="n">
        <v>1.96956587</v>
      </c>
      <c r="H542" s="68" t="n">
        <v>2.15025091</v>
      </c>
      <c r="I542" s="68" t="n">
        <v>0.838807881</v>
      </c>
      <c r="J542" s="68" t="n">
        <v>-90.8718872</v>
      </c>
      <c r="K542" s="68" t="n">
        <v>307.573792</v>
      </c>
      <c r="L542" s="68" t="n">
        <v>-2.05075622</v>
      </c>
      <c r="M542" s="68" t="n">
        <v>0.00459140167</v>
      </c>
      <c r="N542" s="68" t="n">
        <v>1.01940393</v>
      </c>
      <c r="O542" s="68" t="n">
        <v>-0.0311558321</v>
      </c>
      <c r="P542" s="69">
        <f>COS(RADIANS(K542))*COS(RADIANS(L542))+SIN(RADIANS(K542))*SIN(RADIANS(J542))*SIN(RADIANS(L542))</f>
        <v/>
      </c>
      <c r="Q542" s="69">
        <f>-COS(RADIANS(K542))*SIN(RADIANS(L542))+SIN(RADIANS(K542))*SIN(RADIANS(J542))*COS(RADIANS(L542))</f>
        <v/>
      </c>
      <c r="R542" s="69">
        <f>SIN(RADIANS(K542))*COS(RADIANS(J542))</f>
        <v/>
      </c>
      <c r="S542" s="69">
        <f>COS(RADIANS(J542))*SIN(RADIANS(L542))</f>
        <v/>
      </c>
      <c r="T542" s="69">
        <f>COS(RADIANS(J542))*COS(RADIANS(L542))</f>
        <v/>
      </c>
      <c r="U542" s="69">
        <f>-SIN(RADIANS(J542))</f>
        <v/>
      </c>
      <c r="V542" s="69">
        <f>-SIN(RADIANS(K542))*COS(RADIANS(L542))+COS(RADIANS(K542))*SIN(RADIANS(J542))*SIN(RADIANS(L542))</f>
        <v/>
      </c>
      <c r="W542" s="69">
        <f>SIN(RADIANS(K542))*SIN(RADIANS(L542))+COS(RADIANS(K542))*SIN(RADIANS(J542))*COS(RADIANS(L542))</f>
        <v/>
      </c>
      <c r="X542" s="69">
        <f>COS(RADIANS(K542))*COS(RADIANS(J542))</f>
        <v/>
      </c>
      <c r="Y542" s="69">
        <f>P542*G542</f>
        <v/>
      </c>
      <c r="Z542" s="69">
        <f>Q542*H542</f>
        <v/>
      </c>
      <c r="AA542" s="69">
        <f>R542*I542</f>
        <v/>
      </c>
      <c r="AB542" s="69">
        <f>M542</f>
        <v/>
      </c>
      <c r="AC542" s="69">
        <f>S542*G542</f>
        <v/>
      </c>
      <c r="AD542" s="69">
        <f>T542*H542</f>
        <v/>
      </c>
      <c r="AE542" s="69">
        <f>U542*I542</f>
        <v/>
      </c>
      <c r="AF542" s="69">
        <f>N542</f>
        <v/>
      </c>
      <c r="AG542" s="69">
        <f>V542*G542</f>
        <v/>
      </c>
      <c r="AH542" s="69">
        <f>W542*H542</f>
        <v/>
      </c>
      <c r="AI542" s="69">
        <f>X542*I542</f>
        <v/>
      </c>
      <c r="AJ542" s="69">
        <f>O542</f>
        <v/>
      </c>
      <c r="AK542" s="70" t="n">
        <v>1.14438403</v>
      </c>
      <c r="AL542" s="70" t="n">
        <v>1.74985325</v>
      </c>
      <c r="AM542" s="70" t="n">
        <v>0.0101162959</v>
      </c>
      <c r="AN542" s="70" t="n">
        <v>0.00459140167</v>
      </c>
      <c r="AO542" s="70" t="n">
        <v>0.00107248535</v>
      </c>
      <c r="AP542" s="70" t="n">
        <v>-0.0326988995</v>
      </c>
      <c r="AQ542" s="70" t="n">
        <v>0.838710785</v>
      </c>
      <c r="AR542" s="70" t="n">
        <v>1.01940393</v>
      </c>
      <c r="AS542" s="70" t="n">
        <v>1.6029892</v>
      </c>
      <c r="AT542" s="70" t="n">
        <v>-1.2492094</v>
      </c>
      <c r="AU542" s="70" t="n">
        <v>-0.00778322993</v>
      </c>
      <c r="AV542" s="70" t="n">
        <v>-0.0311558321</v>
      </c>
      <c r="AW542" s="71">
        <f>MAX(ABS(Y542-AK542),ABS(Z542-AL542),ABS(AA542-AM542),ABS(AB542-AN542),ABS(AC542-AO542),ABS(AD542-AP542),ABS(AE542-AQ542),ABS(AF542-AR542),ABS(AG542-AS542),ABS(AH542-AT542),ABS(AI542-AU542),ABS(AJ542-AV542))</f>
        <v/>
      </c>
    </row>
    <row r="543">
      <c r="A543" s="67" t="inlineStr">
        <is>
          <t>M538</t>
        </is>
      </c>
      <c r="B543" s="52" t="inlineStr">
        <is>
          <t>ENV-414</t>
        </is>
      </c>
      <c r="C543" s="52" t="inlineStr">
        <is>
          <t>Environment</t>
        </is>
      </c>
      <c r="D543" s="52" t="inlineStr">
        <is>
          <t>Pine crown</t>
        </is>
      </c>
      <c r="E543" s="61" t="inlineStr">
        <is>
          <t>Cone</t>
        </is>
      </c>
      <c r="F543" s="52" t="inlineStr">
        <is>
          <t>ENV-411</t>
        </is>
      </c>
      <c r="G543" s="68" t="n">
        <v>1.70011652</v>
      </c>
      <c r="H543" s="68" t="n">
        <v>1.68277037</v>
      </c>
      <c r="I543" s="68" t="n">
        <v>0.862817824</v>
      </c>
      <c r="J543" s="68" t="n">
        <v>-89.0598755</v>
      </c>
      <c r="K543" s="68" t="n">
        <v>134.471802</v>
      </c>
      <c r="L543" s="68" t="n">
        <v>5.64916611</v>
      </c>
      <c r="M543" s="68" t="n">
        <v>0.0292878449</v>
      </c>
      <c r="N543" s="68" t="n">
        <v>1.49373055</v>
      </c>
      <c r="O543" s="68" t="n">
        <v>-0.0259728283</v>
      </c>
      <c r="P543" s="69">
        <f>COS(RADIANS(K543))*COS(RADIANS(L543))+SIN(RADIANS(K543))*SIN(RADIANS(J543))*SIN(RADIANS(L543))</f>
        <v/>
      </c>
      <c r="Q543" s="69">
        <f>-COS(RADIANS(K543))*SIN(RADIANS(L543))+SIN(RADIANS(K543))*SIN(RADIANS(J543))*COS(RADIANS(L543))</f>
        <v/>
      </c>
      <c r="R543" s="69">
        <f>SIN(RADIANS(K543))*COS(RADIANS(J543))</f>
        <v/>
      </c>
      <c r="S543" s="69">
        <f>COS(RADIANS(J543))*SIN(RADIANS(L543))</f>
        <v/>
      </c>
      <c r="T543" s="69">
        <f>COS(RADIANS(J543))*COS(RADIANS(L543))</f>
        <v/>
      </c>
      <c r="U543" s="69">
        <f>-SIN(RADIANS(J543))</f>
        <v/>
      </c>
      <c r="V543" s="69">
        <f>-SIN(RADIANS(K543))*COS(RADIANS(L543))+COS(RADIANS(K543))*SIN(RADIANS(J543))*SIN(RADIANS(L543))</f>
        <v/>
      </c>
      <c r="W543" s="69">
        <f>SIN(RADIANS(K543))*SIN(RADIANS(L543))+COS(RADIANS(K543))*SIN(RADIANS(J543))*COS(RADIANS(L543))</f>
        <v/>
      </c>
      <c r="X543" s="69">
        <f>COS(RADIANS(K543))*COS(RADIANS(J543))</f>
        <v/>
      </c>
      <c r="Y543" s="69">
        <f>P543*G543</f>
        <v/>
      </c>
      <c r="Z543" s="69">
        <f>Q543*H543</f>
        <v/>
      </c>
      <c r="AA543" s="69">
        <f>R543*I543</f>
        <v/>
      </c>
      <c r="AB543" s="69">
        <f>M543</f>
        <v/>
      </c>
      <c r="AC543" s="69">
        <f>S543*G543</f>
        <v/>
      </c>
      <c r="AD543" s="69">
        <f>T543*H543</f>
        <v/>
      </c>
      <c r="AE543" s="69">
        <f>U543*I543</f>
        <v/>
      </c>
      <c r="AF543" s="69">
        <f>N543</f>
        <v/>
      </c>
      <c r="AG543" s="69">
        <f>V543*G543</f>
        <v/>
      </c>
      <c r="AH543" s="69">
        <f>W543*H543</f>
        <v/>
      </c>
      <c r="AI543" s="69">
        <f>X543*I543</f>
        <v/>
      </c>
      <c r="AJ543" s="69">
        <f>O543</f>
        <v/>
      </c>
      <c r="AK543" s="70" t="n">
        <v>-1.30465329</v>
      </c>
      <c r="AL543" s="70" t="n">
        <v>-1.07877898</v>
      </c>
      <c r="AM543" s="70" t="n">
        <v>0.0101021677</v>
      </c>
      <c r="AN543" s="70" t="n">
        <v>0.0292878449</v>
      </c>
      <c r="AO543" s="70" t="n">
        <v>0.00274587073</v>
      </c>
      <c r="AP543" s="70" t="n">
        <v>0.0274760351</v>
      </c>
      <c r="AQ543" s="70" t="n">
        <v>0.862701714</v>
      </c>
      <c r="AR543" s="70" t="n">
        <v>1.49373055</v>
      </c>
      <c r="AS543" s="70" t="n">
        <v>-1.09007728</v>
      </c>
      <c r="AT543" s="70" t="n">
        <v>1.29119992</v>
      </c>
      <c r="AU543" s="70" t="n">
        <v>-0.009917607530000001</v>
      </c>
      <c r="AV543" s="70" t="n">
        <v>-0.0259728283</v>
      </c>
      <c r="AW543" s="71">
        <f>MAX(ABS(Y543-AK543),ABS(Z543-AL543),ABS(AA543-AM543),ABS(AB543-AN543),ABS(AC543-AO543),ABS(AD543-AP543),ABS(AE543-AQ543),ABS(AF543-AR543),ABS(AG543-AS543),ABS(AH543-AT543),ABS(AI543-AU543),ABS(AJ543-AV543))</f>
        <v/>
      </c>
    </row>
    <row r="544">
      <c r="A544" s="67" t="inlineStr">
        <is>
          <t>M539</t>
        </is>
      </c>
      <c r="B544" s="52" t="inlineStr">
        <is>
          <t>ENV-415</t>
        </is>
      </c>
      <c r="C544" s="52" t="inlineStr">
        <is>
          <t>Environment</t>
        </is>
      </c>
      <c r="D544" s="52" t="inlineStr">
        <is>
          <t>Pine crown</t>
        </is>
      </c>
      <c r="E544" s="61" t="inlineStr">
        <is>
          <t>Cone</t>
        </is>
      </c>
      <c r="F544" s="52" t="inlineStr">
        <is>
          <t>ENV-411</t>
        </is>
      </c>
      <c r="G544" s="68" t="n">
        <v>1.44844961</v>
      </c>
      <c r="H544" s="68" t="n">
        <v>1.56129098</v>
      </c>
      <c r="I544" s="68" t="n">
        <v>0.628911018</v>
      </c>
      <c r="J544" s="68" t="n">
        <v>-95.1976624</v>
      </c>
      <c r="K544" s="68" t="n">
        <v>185.313782</v>
      </c>
      <c r="L544" s="68" t="n">
        <v>5.38670921</v>
      </c>
      <c r="M544" s="68" t="n">
        <v>-0.00525105</v>
      </c>
      <c r="N544" s="68" t="n">
        <v>1.77717829</v>
      </c>
      <c r="O544" s="68" t="n">
        <v>-0.00371300802</v>
      </c>
      <c r="P544" s="69">
        <f>COS(RADIANS(K544))*COS(RADIANS(L544))+SIN(RADIANS(K544))*SIN(RADIANS(J544))*SIN(RADIANS(L544))</f>
        <v/>
      </c>
      <c r="Q544" s="69">
        <f>-COS(RADIANS(K544))*SIN(RADIANS(L544))+SIN(RADIANS(K544))*SIN(RADIANS(J544))*COS(RADIANS(L544))</f>
        <v/>
      </c>
      <c r="R544" s="69">
        <f>SIN(RADIANS(K544))*COS(RADIANS(J544))</f>
        <v/>
      </c>
      <c r="S544" s="69">
        <f>COS(RADIANS(J544))*SIN(RADIANS(L544))</f>
        <v/>
      </c>
      <c r="T544" s="69">
        <f>COS(RADIANS(J544))*COS(RADIANS(L544))</f>
        <v/>
      </c>
      <c r="U544" s="69">
        <f>-SIN(RADIANS(J544))</f>
        <v/>
      </c>
      <c r="V544" s="69">
        <f>-SIN(RADIANS(K544))*COS(RADIANS(L544))+COS(RADIANS(K544))*SIN(RADIANS(J544))*SIN(RADIANS(L544))</f>
        <v/>
      </c>
      <c r="W544" s="69">
        <f>SIN(RADIANS(K544))*SIN(RADIANS(L544))+COS(RADIANS(K544))*SIN(RADIANS(J544))*COS(RADIANS(L544))</f>
        <v/>
      </c>
      <c r="X544" s="69">
        <f>COS(RADIANS(K544))*COS(RADIANS(J544))</f>
        <v/>
      </c>
      <c r="Y544" s="69">
        <f>P544*G544</f>
        <v/>
      </c>
      <c r="Z544" s="69">
        <f>Q544*H544</f>
        <v/>
      </c>
      <c r="AA544" s="69">
        <f>R544*I544</f>
        <v/>
      </c>
      <c r="AB544" s="69">
        <f>M544</f>
        <v/>
      </c>
      <c r="AC544" s="69">
        <f>S544*G544</f>
        <v/>
      </c>
      <c r="AD544" s="69">
        <f>T544*H544</f>
        <v/>
      </c>
      <c r="AE544" s="69">
        <f>U544*I544</f>
        <v/>
      </c>
      <c r="AF544" s="69">
        <f>N544</f>
        <v/>
      </c>
      <c r="AG544" s="69">
        <f>V544*G544</f>
        <v/>
      </c>
      <c r="AH544" s="69">
        <f>W544*H544</f>
        <v/>
      </c>
      <c r="AI544" s="69">
        <f>X544*I544</f>
        <v/>
      </c>
      <c r="AJ544" s="69">
        <f>O544</f>
        <v/>
      </c>
      <c r="AK544" s="70" t="n">
        <v>-1.42331457</v>
      </c>
      <c r="AL544" s="70" t="n">
        <v>0.289300889</v>
      </c>
      <c r="AM544" s="70" t="n">
        <v>0.00527639873</v>
      </c>
      <c r="AN544" s="70" t="n">
        <v>-0.00525105</v>
      </c>
      <c r="AO544" s="70" t="n">
        <v>-0.0123183997</v>
      </c>
      <c r="AP544" s="70" t="n">
        <v>-0.140815899</v>
      </c>
      <c r="AQ544" s="70" t="n">
        <v>0.626325011</v>
      </c>
      <c r="AR544" s="70" t="n">
        <v>1.77717829</v>
      </c>
      <c r="AS544" s="70" t="n">
        <v>0.268384248</v>
      </c>
      <c r="AT544" s="70" t="n">
        <v>1.52777791</v>
      </c>
      <c r="AU544" s="70" t="n">
        <v>0.0567294806</v>
      </c>
      <c r="AV544" s="70" t="n">
        <v>-0.00371300802</v>
      </c>
      <c r="AW544" s="71">
        <f>MAX(ABS(Y544-AK544),ABS(Z544-AL544),ABS(AA544-AM544),ABS(AB544-AN544),ABS(AC544-AO544),ABS(AD544-AP544),ABS(AE544-AQ544),ABS(AF544-AR544),ABS(AG544-AS544),ABS(AH544-AT544),ABS(AI544-AU544),ABS(AJ544-AV544))</f>
        <v/>
      </c>
    </row>
    <row r="545">
      <c r="A545" s="67" t="inlineStr">
        <is>
          <t>M540</t>
        </is>
      </c>
      <c r="B545" s="52" t="inlineStr">
        <is>
          <t>ENV-416</t>
        </is>
      </c>
      <c r="C545" s="52" t="inlineStr">
        <is>
          <t>Environment</t>
        </is>
      </c>
      <c r="D545" s="52" t="inlineStr">
        <is>
          <t>Pine crown</t>
        </is>
      </c>
      <c r="E545" s="61" t="inlineStr">
        <is>
          <t>Cone</t>
        </is>
      </c>
      <c r="F545" s="52" t="inlineStr">
        <is>
          <t>ENV-411</t>
        </is>
      </c>
      <c r="G545" s="68" t="n">
        <v>0.991400003</v>
      </c>
      <c r="H545" s="68" t="n">
        <v>0.8993653660000001</v>
      </c>
      <c r="I545" s="68" t="n">
        <v>0.506705761</v>
      </c>
      <c r="J545" s="68" t="n">
        <v>-85.56931299999999</v>
      </c>
      <c r="K545" s="68" t="n">
        <v>168.962692</v>
      </c>
      <c r="L545" s="68" t="n">
        <v>2.8501606</v>
      </c>
      <c r="M545" s="68" t="n">
        <v>0.0207563601</v>
      </c>
      <c r="N545" s="68" t="n">
        <v>2.09601593</v>
      </c>
      <c r="O545" s="68" t="n">
        <v>-0.0188555755</v>
      </c>
      <c r="P545" s="69">
        <f>COS(RADIANS(K545))*COS(RADIANS(L545))+SIN(RADIANS(K545))*SIN(RADIANS(J545))*SIN(RADIANS(L545))</f>
        <v/>
      </c>
      <c r="Q545" s="69">
        <f>-COS(RADIANS(K545))*SIN(RADIANS(L545))+SIN(RADIANS(K545))*SIN(RADIANS(J545))*COS(RADIANS(L545))</f>
        <v/>
      </c>
      <c r="R545" s="69">
        <f>SIN(RADIANS(K545))*COS(RADIANS(J545))</f>
        <v/>
      </c>
      <c r="S545" s="69">
        <f>COS(RADIANS(J545))*SIN(RADIANS(L545))</f>
        <v/>
      </c>
      <c r="T545" s="69">
        <f>COS(RADIANS(J545))*COS(RADIANS(L545))</f>
        <v/>
      </c>
      <c r="U545" s="69">
        <f>-SIN(RADIANS(J545))</f>
        <v/>
      </c>
      <c r="V545" s="69">
        <f>-SIN(RADIANS(K545))*COS(RADIANS(L545))+COS(RADIANS(K545))*SIN(RADIANS(J545))*SIN(RADIANS(L545))</f>
        <v/>
      </c>
      <c r="W545" s="69">
        <f>SIN(RADIANS(K545))*SIN(RADIANS(L545))+COS(RADIANS(K545))*SIN(RADIANS(J545))*COS(RADIANS(L545))</f>
        <v/>
      </c>
      <c r="X545" s="69">
        <f>COS(RADIANS(K545))*COS(RADIANS(J545))</f>
        <v/>
      </c>
      <c r="Y545" s="69">
        <f>P545*G545</f>
        <v/>
      </c>
      <c r="Z545" s="69">
        <f>Q545*H545</f>
        <v/>
      </c>
      <c r="AA545" s="69">
        <f>R545*I545</f>
        <v/>
      </c>
      <c r="AB545" s="69">
        <f>M545</f>
        <v/>
      </c>
      <c r="AC545" s="69">
        <f>S545*G545</f>
        <v/>
      </c>
      <c r="AD545" s="69">
        <f>T545*H545</f>
        <v/>
      </c>
      <c r="AE545" s="69">
        <f>U545*I545</f>
        <v/>
      </c>
      <c r="AF545" s="69">
        <f>N545</f>
        <v/>
      </c>
      <c r="AG545" s="69">
        <f>V545*G545</f>
        <v/>
      </c>
      <c r="AH545" s="69">
        <f>W545*H545</f>
        <v/>
      </c>
      <c r="AI545" s="69">
        <f>X545*I545</f>
        <v/>
      </c>
      <c r="AJ545" s="69">
        <f>O545</f>
        <v/>
      </c>
      <c r="AK545" s="70" t="n">
        <v>-0.981267631</v>
      </c>
      <c r="AL545" s="70" t="n">
        <v>-0.127561912</v>
      </c>
      <c r="AM545" s="70" t="n">
        <v>0.00749413949</v>
      </c>
      <c r="AN545" s="70" t="n">
        <v>0.0207563601</v>
      </c>
      <c r="AO545" s="70" t="n">
        <v>0.00380830118</v>
      </c>
      <c r="AP545" s="70" t="n">
        <v>0.0693926364</v>
      </c>
      <c r="AQ545" s="70" t="n">
        <v>0.505191505</v>
      </c>
      <c r="AR545" s="70" t="n">
        <v>2.09601593</v>
      </c>
      <c r="AS545" s="70" t="n">
        <v>-0.1413268</v>
      </c>
      <c r="AT545" s="70" t="n">
        <v>0.887564421</v>
      </c>
      <c r="AU545" s="70" t="n">
        <v>-0.0384204239</v>
      </c>
      <c r="AV545" s="70" t="n">
        <v>-0.0188555755</v>
      </c>
      <c r="AW545" s="71">
        <f>MAX(ABS(Y545-AK545),ABS(Z545-AL545),ABS(AA545-AM545),ABS(AB545-AN545),ABS(AC545-AO545),ABS(AD545-AP545),ABS(AE545-AQ545),ABS(AF545-AR545),ABS(AG545-AS545),ABS(AH545-AT545),ABS(AI545-AU545),ABS(AJ545-AV545))</f>
        <v/>
      </c>
    </row>
    <row r="546">
      <c r="A546" s="67" t="inlineStr">
        <is>
          <t>M541</t>
        </is>
      </c>
      <c r="B546" s="52" t="inlineStr">
        <is>
          <t>ENV-417</t>
        </is>
      </c>
      <c r="C546" s="52" t="inlineStr">
        <is>
          <t>Environment</t>
        </is>
      </c>
      <c r="D546" s="52" t="inlineStr">
        <is>
          <t>Pine crown</t>
        </is>
      </c>
      <c r="E546" s="61" t="inlineStr">
        <is>
          <t>Cone</t>
        </is>
      </c>
      <c r="F546" s="52" t="inlineStr">
        <is>
          <t>ENV-411</t>
        </is>
      </c>
      <c r="G546" s="68" t="n">
        <v>0.78962481</v>
      </c>
      <c r="H546" s="68" t="n">
        <v>0.859942734</v>
      </c>
      <c r="I546" s="68" t="n">
        <v>0.41097638</v>
      </c>
      <c r="J546" s="68" t="n">
        <v>-86.0489731</v>
      </c>
      <c r="K546" s="68" t="n">
        <v>242.897263</v>
      </c>
      <c r="L546" s="68" t="n">
        <v>1.25295258</v>
      </c>
      <c r="M546" s="68" t="n">
        <v>-0.00989558175</v>
      </c>
      <c r="N546" s="68" t="n">
        <v>2.41538572</v>
      </c>
      <c r="O546" s="68" t="n">
        <v>0.0207852758</v>
      </c>
      <c r="P546" s="69">
        <f>COS(RADIANS(K546))*COS(RADIANS(L546))+SIN(RADIANS(K546))*SIN(RADIANS(J546))*SIN(RADIANS(L546))</f>
        <v/>
      </c>
      <c r="Q546" s="69">
        <f>-COS(RADIANS(K546))*SIN(RADIANS(L546))+SIN(RADIANS(K546))*SIN(RADIANS(J546))*COS(RADIANS(L546))</f>
        <v/>
      </c>
      <c r="R546" s="69">
        <f>SIN(RADIANS(K546))*COS(RADIANS(J546))</f>
        <v/>
      </c>
      <c r="S546" s="69">
        <f>COS(RADIANS(J546))*SIN(RADIANS(L546))</f>
        <v/>
      </c>
      <c r="T546" s="69">
        <f>COS(RADIANS(J546))*COS(RADIANS(L546))</f>
        <v/>
      </c>
      <c r="U546" s="69">
        <f>-SIN(RADIANS(J546))</f>
        <v/>
      </c>
      <c r="V546" s="69">
        <f>-SIN(RADIANS(K546))*COS(RADIANS(L546))+COS(RADIANS(K546))*SIN(RADIANS(J546))*SIN(RADIANS(L546))</f>
        <v/>
      </c>
      <c r="W546" s="69">
        <f>SIN(RADIANS(K546))*SIN(RADIANS(L546))+COS(RADIANS(K546))*SIN(RADIANS(J546))*COS(RADIANS(L546))</f>
        <v/>
      </c>
      <c r="X546" s="69">
        <f>COS(RADIANS(K546))*COS(RADIANS(J546))</f>
        <v/>
      </c>
      <c r="Y546" s="69">
        <f>P546*G546</f>
        <v/>
      </c>
      <c r="Z546" s="69">
        <f>Q546*H546</f>
        <v/>
      </c>
      <c r="AA546" s="69">
        <f>R546*I546</f>
        <v/>
      </c>
      <c r="AB546" s="69">
        <f>M546</f>
        <v/>
      </c>
      <c r="AC546" s="69">
        <f>S546*G546</f>
        <v/>
      </c>
      <c r="AD546" s="69">
        <f>T546*H546</f>
        <v/>
      </c>
      <c r="AE546" s="69">
        <f>U546*I546</f>
        <v/>
      </c>
      <c r="AF546" s="69">
        <f>N546</f>
        <v/>
      </c>
      <c r="AG546" s="69">
        <f>V546*G546</f>
        <v/>
      </c>
      <c r="AH546" s="69">
        <f>W546*H546</f>
        <v/>
      </c>
      <c r="AI546" s="69">
        <f>X546*I546</f>
        <v/>
      </c>
      <c r="AJ546" s="69">
        <f>O546</f>
        <v/>
      </c>
      <c r="AK546" s="70" t="n">
        <v>-0.344323367</v>
      </c>
      <c r="AL546" s="70" t="n">
        <v>0.772078216</v>
      </c>
      <c r="AM546" s="70" t="n">
        <v>-0.0252082534</v>
      </c>
      <c r="AN546" s="70" t="n">
        <v>-0.00989558175</v>
      </c>
      <c r="AO546" s="70" t="n">
        <v>0.00118970929</v>
      </c>
      <c r="AP546" s="70" t="n">
        <v>0.0592390895</v>
      </c>
      <c r="AQ546" s="70" t="n">
        <v>0.409999609</v>
      </c>
      <c r="AR546" s="70" t="n">
        <v>2.41538572</v>
      </c>
      <c r="AS546" s="70" t="n">
        <v>0.7105964420000001</v>
      </c>
      <c r="AT546" s="70" t="n">
        <v>0.37401551</v>
      </c>
      <c r="AU546" s="70" t="n">
        <v>-0.0129012344</v>
      </c>
      <c r="AV546" s="70" t="n">
        <v>0.0207852758</v>
      </c>
      <c r="AW546" s="71">
        <f>MAX(ABS(Y546-AK546),ABS(Z546-AL546),ABS(AA546-AM546),ABS(AB546-AN546),ABS(AC546-AO546),ABS(AD546-AP546),ABS(AE546-AQ546),ABS(AF546-AR546),ABS(AG546-AS546),ABS(AH546-AT546),ABS(AI546-AU546),ABS(AJ546-AV546))</f>
        <v/>
      </c>
    </row>
    <row r="547">
      <c r="A547" s="67" t="inlineStr">
        <is>
          <t>M542</t>
        </is>
      </c>
      <c r="B547" s="52" t="inlineStr">
        <is>
          <t>ENV-418</t>
        </is>
      </c>
      <c r="C547" s="52" t="inlineStr">
        <is>
          <t>Environment</t>
        </is>
      </c>
      <c r="D547" s="52" t="inlineStr">
        <is>
          <t>Pine crown</t>
        </is>
      </c>
      <c r="E547" s="61" t="inlineStr">
        <is>
          <t>Cone</t>
        </is>
      </c>
      <c r="F547" s="52" t="inlineStr">
        <is>
          <t>ENV-411</t>
        </is>
      </c>
      <c r="G547" s="68" t="n">
        <v>0.479194909</v>
      </c>
      <c r="H547" s="68" t="n">
        <v>0.487990141</v>
      </c>
      <c r="I547" s="68" t="n">
        <v>0.737986743</v>
      </c>
      <c r="J547" s="68" t="n">
        <v>-88.3149796</v>
      </c>
      <c r="K547" s="68" t="n">
        <v>150.489075</v>
      </c>
      <c r="L547" s="68" t="n">
        <v>2.29716873</v>
      </c>
      <c r="M547" s="68" t="n">
        <v>-0.0390776582</v>
      </c>
      <c r="N547" s="68" t="n">
        <v>2.93695784</v>
      </c>
      <c r="O547" s="68" t="n">
        <v>-0.0349935815</v>
      </c>
      <c r="P547" s="69">
        <f>COS(RADIANS(K547))*COS(RADIANS(L547))+SIN(RADIANS(K547))*SIN(RADIANS(J547))*SIN(RADIANS(L547))</f>
        <v/>
      </c>
      <c r="Q547" s="69">
        <f>-COS(RADIANS(K547))*SIN(RADIANS(L547))+SIN(RADIANS(K547))*SIN(RADIANS(J547))*COS(RADIANS(L547))</f>
        <v/>
      </c>
      <c r="R547" s="69">
        <f>SIN(RADIANS(K547))*COS(RADIANS(J547))</f>
        <v/>
      </c>
      <c r="S547" s="69">
        <f>COS(RADIANS(J547))*SIN(RADIANS(L547))</f>
        <v/>
      </c>
      <c r="T547" s="69">
        <f>COS(RADIANS(J547))*COS(RADIANS(L547))</f>
        <v/>
      </c>
      <c r="U547" s="69">
        <f>-SIN(RADIANS(J547))</f>
        <v/>
      </c>
      <c r="V547" s="69">
        <f>-SIN(RADIANS(K547))*COS(RADIANS(L547))+COS(RADIANS(K547))*SIN(RADIANS(J547))*SIN(RADIANS(L547))</f>
        <v/>
      </c>
      <c r="W547" s="69">
        <f>SIN(RADIANS(K547))*SIN(RADIANS(L547))+COS(RADIANS(K547))*SIN(RADIANS(J547))*COS(RADIANS(L547))</f>
        <v/>
      </c>
      <c r="X547" s="69">
        <f>COS(RADIANS(K547))*COS(RADIANS(J547))</f>
        <v/>
      </c>
      <c r="Y547" s="69">
        <f>P547*G547</f>
        <v/>
      </c>
      <c r="Z547" s="69">
        <f>Q547*H547</f>
        <v/>
      </c>
      <c r="AA547" s="69">
        <f>R547*I547</f>
        <v/>
      </c>
      <c r="AB547" s="69">
        <f>M547</f>
        <v/>
      </c>
      <c r="AC547" s="69">
        <f>S547*G547</f>
        <v/>
      </c>
      <c r="AD547" s="69">
        <f>T547*H547</f>
        <v/>
      </c>
      <c r="AE547" s="69">
        <f>U547*I547</f>
        <v/>
      </c>
      <c r="AF547" s="69">
        <f>N547</f>
        <v/>
      </c>
      <c r="AG547" s="69">
        <f>V547*G547</f>
        <v/>
      </c>
      <c r="AH547" s="69">
        <f>W547*H547</f>
        <v/>
      </c>
      <c r="AI547" s="69">
        <f>X547*I547</f>
        <v/>
      </c>
      <c r="AJ547" s="69">
        <f>O547</f>
        <v/>
      </c>
      <c r="AK547" s="70" t="n">
        <v>-0.426147103</v>
      </c>
      <c r="AL547" s="70" t="n">
        <v>-0.22305958</v>
      </c>
      <c r="AM547" s="70" t="n">
        <v>0.0106893536</v>
      </c>
      <c r="AN547" s="70" t="n">
        <v>-0.0390776582</v>
      </c>
      <c r="AO547" s="70" t="n">
        <v>0.000564785965</v>
      </c>
      <c r="AP547" s="70" t="n">
        <v>0.0143377054</v>
      </c>
      <c r="AQ547" s="70" t="n">
        <v>0.73766762</v>
      </c>
      <c r="AR547" s="70" t="n">
        <v>2.93695784</v>
      </c>
      <c r="AS547" s="70" t="n">
        <v>-0.219148517</v>
      </c>
      <c r="AT547" s="70" t="n">
        <v>0.433789343</v>
      </c>
      <c r="AU547" s="70" t="n">
        <v>-0.018884968</v>
      </c>
      <c r="AV547" s="70" t="n">
        <v>-0.0349935815</v>
      </c>
      <c r="AW547" s="71">
        <f>MAX(ABS(Y547-AK547),ABS(Z547-AL547),ABS(AA547-AM547),ABS(AB547-AN547),ABS(AC547-AO547),ABS(AD547-AP547),ABS(AE547-AQ547),ABS(AF547-AR547),ABS(AG547-AS547),ABS(AH547-AT547),ABS(AI547-AU547),ABS(AJ547-AV547))</f>
        <v/>
      </c>
    </row>
    <row r="548">
      <c r="A548" s="67" t="inlineStr">
        <is>
          <t>M543</t>
        </is>
      </c>
      <c r="B548" s="52" t="inlineStr">
        <is>
          <t>ENV-419</t>
        </is>
      </c>
      <c r="C548" s="52" t="inlineStr">
        <is>
          <t>Environment</t>
        </is>
      </c>
      <c r="D548" s="52" t="inlineStr">
        <is>
          <t>Pine</t>
        </is>
      </c>
      <c r="E548" s="53" t="inlineStr">
        <is>
          <t>Group</t>
        </is>
      </c>
      <c r="F548" s="52" t="inlineStr">
        <is>
          <t>ENV-410</t>
        </is>
      </c>
      <c r="G548" s="68" t="n">
        <v>1</v>
      </c>
      <c r="H548" s="68" t="n">
        <v>1</v>
      </c>
      <c r="I548" s="68" t="n">
        <v>1</v>
      </c>
      <c r="J548" s="68" t="n">
        <v>0</v>
      </c>
      <c r="K548" s="68" t="n">
        <v>105.154587</v>
      </c>
      <c r="L548" s="68" t="n">
        <v>0</v>
      </c>
      <c r="M548" s="68" t="n">
        <v>-14.0549431</v>
      </c>
      <c r="N548" s="68" t="n">
        <v>-0.116608165</v>
      </c>
      <c r="O548" s="68" t="n">
        <v>-5.59657669</v>
      </c>
      <c r="P548" s="69">
        <f>COS(RADIANS(K548))*COS(RADIANS(L548))+SIN(RADIANS(K548))*SIN(RADIANS(J548))*SIN(RADIANS(L548))</f>
        <v/>
      </c>
      <c r="Q548" s="69">
        <f>-COS(RADIANS(K548))*SIN(RADIANS(L548))+SIN(RADIANS(K548))*SIN(RADIANS(J548))*COS(RADIANS(L548))</f>
        <v/>
      </c>
      <c r="R548" s="69">
        <f>SIN(RADIANS(K548))*COS(RADIANS(J548))</f>
        <v/>
      </c>
      <c r="S548" s="69">
        <f>COS(RADIANS(J548))*SIN(RADIANS(L548))</f>
        <v/>
      </c>
      <c r="T548" s="69">
        <f>COS(RADIANS(J548))*COS(RADIANS(L548))</f>
        <v/>
      </c>
      <c r="U548" s="69">
        <f>-SIN(RADIANS(J548))</f>
        <v/>
      </c>
      <c r="V548" s="69">
        <f>-SIN(RADIANS(K548))*COS(RADIANS(L548))+COS(RADIANS(K548))*SIN(RADIANS(J548))*SIN(RADIANS(L548))</f>
        <v/>
      </c>
      <c r="W548" s="69">
        <f>SIN(RADIANS(K548))*SIN(RADIANS(L548))+COS(RADIANS(K548))*SIN(RADIANS(J548))*COS(RADIANS(L548))</f>
        <v/>
      </c>
      <c r="X548" s="69">
        <f>COS(RADIANS(K548))*COS(RADIANS(J548))</f>
        <v/>
      </c>
      <c r="Y548" s="69">
        <f>P548*G548</f>
        <v/>
      </c>
      <c r="Z548" s="69">
        <f>Q548*H548</f>
        <v/>
      </c>
      <c r="AA548" s="69">
        <f>R548*I548</f>
        <v/>
      </c>
      <c r="AB548" s="69">
        <f>M548</f>
        <v/>
      </c>
      <c r="AC548" s="69">
        <f>S548*G548</f>
        <v/>
      </c>
      <c r="AD548" s="69">
        <f>T548*H548</f>
        <v/>
      </c>
      <c r="AE548" s="69">
        <f>U548*I548</f>
        <v/>
      </c>
      <c r="AF548" s="69">
        <f>N548</f>
        <v/>
      </c>
      <c r="AG548" s="69">
        <f>V548*G548</f>
        <v/>
      </c>
      <c r="AH548" s="69">
        <f>W548*H548</f>
        <v/>
      </c>
      <c r="AI548" s="69">
        <f>X548*I548</f>
        <v/>
      </c>
      <c r="AJ548" s="69">
        <f>O548</f>
        <v/>
      </c>
      <c r="AK548" s="70" t="n">
        <v>-0.261424214</v>
      </c>
      <c r="AL548" s="70" t="n">
        <v>0</v>
      </c>
      <c r="AM548" s="70" t="n">
        <v>0.965224028</v>
      </c>
      <c r="AN548" s="70" t="n">
        <v>-14.0549431</v>
      </c>
      <c r="AO548" s="70" t="n">
        <v>0</v>
      </c>
      <c r="AP548" s="70" t="n">
        <v>1</v>
      </c>
      <c r="AQ548" s="70" t="n">
        <v>0</v>
      </c>
      <c r="AR548" s="70" t="n">
        <v>-0.116608165</v>
      </c>
      <c r="AS548" s="70" t="n">
        <v>-0.965224028</v>
      </c>
      <c r="AT548" s="70" t="n">
        <v>0</v>
      </c>
      <c r="AU548" s="70" t="n">
        <v>-0.261424214</v>
      </c>
      <c r="AV548" s="70" t="n">
        <v>-5.59657669</v>
      </c>
      <c r="AW548" s="71">
        <f>MAX(ABS(Y548-AK548),ABS(Z548-AL548),ABS(AA548-AM548),ABS(AB548-AN548),ABS(AC548-AO548),ABS(AD548-AP548),ABS(AE548-AQ548),ABS(AF548-AR548),ABS(AG548-AS548),ABS(AH548-AT548),ABS(AI548-AU548),ABS(AJ548-AV548))</f>
        <v/>
      </c>
    </row>
    <row r="549">
      <c r="A549" s="67" t="inlineStr">
        <is>
          <t>M544</t>
        </is>
      </c>
      <c r="B549" s="52" t="inlineStr">
        <is>
          <t>ENV-420</t>
        </is>
      </c>
      <c r="C549" s="52" t="inlineStr">
        <is>
          <t>Environment</t>
        </is>
      </c>
      <c r="D549" s="52" t="inlineStr">
        <is>
          <t>Pine trunk</t>
        </is>
      </c>
      <c r="E549" s="58" t="inlineStr">
        <is>
          <t>Cylinder</t>
        </is>
      </c>
      <c r="F549" s="52" t="inlineStr">
        <is>
          <t>ENV-419</t>
        </is>
      </c>
      <c r="G549" s="68" t="n">
        <v>0.223714054</v>
      </c>
      <c r="H549" s="68" t="n">
        <v>0.223714054</v>
      </c>
      <c r="I549" s="68" t="n">
        <v>3.08824992</v>
      </c>
      <c r="J549" s="68" t="n">
        <v>90</v>
      </c>
      <c r="K549" s="68" t="n">
        <v>0</v>
      </c>
      <c r="L549" s="68" t="n">
        <v>0</v>
      </c>
      <c r="M549" s="68" t="n">
        <v>0</v>
      </c>
      <c r="N549" s="68" t="n">
        <v>1.54412496</v>
      </c>
      <c r="O549" s="68" t="n">
        <v>0</v>
      </c>
      <c r="P549" s="69">
        <f>COS(RADIANS(K549))*COS(RADIANS(L549))+SIN(RADIANS(K549))*SIN(RADIANS(J549))*SIN(RADIANS(L549))</f>
        <v/>
      </c>
      <c r="Q549" s="69">
        <f>-COS(RADIANS(K549))*SIN(RADIANS(L549))+SIN(RADIANS(K549))*SIN(RADIANS(J549))*COS(RADIANS(L549))</f>
        <v/>
      </c>
      <c r="R549" s="69">
        <f>SIN(RADIANS(K549))*COS(RADIANS(J549))</f>
        <v/>
      </c>
      <c r="S549" s="69">
        <f>COS(RADIANS(J549))*SIN(RADIANS(L549))</f>
        <v/>
      </c>
      <c r="T549" s="69">
        <f>COS(RADIANS(J549))*COS(RADIANS(L549))</f>
        <v/>
      </c>
      <c r="U549" s="69">
        <f>-SIN(RADIANS(J549))</f>
        <v/>
      </c>
      <c r="V549" s="69">
        <f>-SIN(RADIANS(K549))*COS(RADIANS(L549))+COS(RADIANS(K549))*SIN(RADIANS(J549))*SIN(RADIANS(L549))</f>
        <v/>
      </c>
      <c r="W549" s="69">
        <f>SIN(RADIANS(K549))*SIN(RADIANS(L549))+COS(RADIANS(K549))*SIN(RADIANS(J549))*COS(RADIANS(L549))</f>
        <v/>
      </c>
      <c r="X549" s="69">
        <f>COS(RADIANS(K549))*COS(RADIANS(J549))</f>
        <v/>
      </c>
      <c r="Y549" s="69">
        <f>P549*G549</f>
        <v/>
      </c>
      <c r="Z549" s="69">
        <f>Q549*H549</f>
        <v/>
      </c>
      <c r="AA549" s="69">
        <f>R549*I549</f>
        <v/>
      </c>
      <c r="AB549" s="69">
        <f>M549</f>
        <v/>
      </c>
      <c r="AC549" s="69">
        <f>S549*G549</f>
        <v/>
      </c>
      <c r="AD549" s="69">
        <f>T549*H549</f>
        <v/>
      </c>
      <c r="AE549" s="69">
        <f>U549*I549</f>
        <v/>
      </c>
      <c r="AF549" s="69">
        <f>N549</f>
        <v/>
      </c>
      <c r="AG549" s="69">
        <f>V549*G549</f>
        <v/>
      </c>
      <c r="AH549" s="69">
        <f>W549*H549</f>
        <v/>
      </c>
      <c r="AI549" s="69">
        <f>X549*I549</f>
        <v/>
      </c>
      <c r="AJ549" s="69">
        <f>O549</f>
        <v/>
      </c>
      <c r="AK549" s="70" t="n">
        <v>0.223714054</v>
      </c>
      <c r="AL549" s="70" t="n">
        <v>0</v>
      </c>
      <c r="AM549" s="70" t="n">
        <v>0</v>
      </c>
      <c r="AN549" s="70" t="n">
        <v>0</v>
      </c>
      <c r="AO549" s="70" t="n">
        <v>0</v>
      </c>
      <c r="AP549" s="70" t="n">
        <v>-9.77885151e-09</v>
      </c>
      <c r="AQ549" s="70" t="n">
        <v>-3.08824992</v>
      </c>
      <c r="AR549" s="70" t="n">
        <v>1.54412496</v>
      </c>
      <c r="AS549" s="70" t="n">
        <v>0</v>
      </c>
      <c r="AT549" s="70" t="n">
        <v>0.223714054</v>
      </c>
      <c r="AU549" s="70" t="n">
        <v>-1.34991694e-07</v>
      </c>
      <c r="AV549" s="70" t="n">
        <v>0</v>
      </c>
      <c r="AW549" s="71">
        <f>MAX(ABS(Y549-AK549),ABS(Z549-AL549),ABS(AA549-AM549),ABS(AB549-AN549),ABS(AC549-AO549),ABS(AD549-AP549),ABS(AE549-AQ549),ABS(AF549-AR549),ABS(AG549-AS549),ABS(AH549-AT549),ABS(AI549-AU549),ABS(AJ549-AV549))</f>
        <v/>
      </c>
    </row>
    <row r="550">
      <c r="A550" s="67" t="inlineStr">
        <is>
          <t>M545</t>
        </is>
      </c>
      <c r="B550" s="52" t="inlineStr">
        <is>
          <t>ENV-421</t>
        </is>
      </c>
      <c r="C550" s="52" t="inlineStr">
        <is>
          <t>Environment</t>
        </is>
      </c>
      <c r="D550" s="52" t="inlineStr">
        <is>
          <t>Pine crown</t>
        </is>
      </c>
      <c r="E550" s="61" t="inlineStr">
        <is>
          <t>Cone</t>
        </is>
      </c>
      <c r="F550" s="52" t="inlineStr">
        <is>
          <t>ENV-419</t>
        </is>
      </c>
      <c r="G550" s="68" t="n">
        <v>2.53144121</v>
      </c>
      <c r="H550" s="68" t="n">
        <v>2.51401997</v>
      </c>
      <c r="I550" s="68" t="n">
        <v>1.12382269</v>
      </c>
      <c r="J550" s="68" t="n">
        <v>-86.18647</v>
      </c>
      <c r="K550" s="68" t="n">
        <v>161.755707</v>
      </c>
      <c r="L550" s="68" t="n">
        <v>-5.98024082</v>
      </c>
      <c r="M550" s="68" t="n">
        <v>-0.032446444</v>
      </c>
      <c r="N550" s="68" t="n">
        <v>1.16191137</v>
      </c>
      <c r="O550" s="68" t="n">
        <v>0.0243881568</v>
      </c>
      <c r="P550" s="69">
        <f>COS(RADIANS(K550))*COS(RADIANS(L550))+SIN(RADIANS(K550))*SIN(RADIANS(J550))*SIN(RADIANS(L550))</f>
        <v/>
      </c>
      <c r="Q550" s="69">
        <f>-COS(RADIANS(K550))*SIN(RADIANS(L550))+SIN(RADIANS(K550))*SIN(RADIANS(J550))*COS(RADIANS(L550))</f>
        <v/>
      </c>
      <c r="R550" s="69">
        <f>SIN(RADIANS(K550))*COS(RADIANS(J550))</f>
        <v/>
      </c>
      <c r="S550" s="69">
        <f>COS(RADIANS(J550))*SIN(RADIANS(L550))</f>
        <v/>
      </c>
      <c r="T550" s="69">
        <f>COS(RADIANS(J550))*COS(RADIANS(L550))</f>
        <v/>
      </c>
      <c r="U550" s="69">
        <f>-SIN(RADIANS(J550))</f>
        <v/>
      </c>
      <c r="V550" s="69">
        <f>-SIN(RADIANS(K550))*COS(RADIANS(L550))+COS(RADIANS(K550))*SIN(RADIANS(J550))*SIN(RADIANS(L550))</f>
        <v/>
      </c>
      <c r="W550" s="69">
        <f>SIN(RADIANS(K550))*SIN(RADIANS(L550))+COS(RADIANS(K550))*SIN(RADIANS(J550))*COS(RADIANS(L550))</f>
        <v/>
      </c>
      <c r="X550" s="69">
        <f>COS(RADIANS(K550))*COS(RADIANS(J550))</f>
        <v/>
      </c>
      <c r="Y550" s="69">
        <f>P550*G550</f>
        <v/>
      </c>
      <c r="Z550" s="69">
        <f>Q550*H550</f>
        <v/>
      </c>
      <c r="AA550" s="69">
        <f>R550*I550</f>
        <v/>
      </c>
      <c r="AB550" s="69">
        <f>M550</f>
        <v/>
      </c>
      <c r="AC550" s="69">
        <f>S550*G550</f>
        <v/>
      </c>
      <c r="AD550" s="69">
        <f>T550*H550</f>
        <v/>
      </c>
      <c r="AE550" s="69">
        <f>U550*I550</f>
        <v/>
      </c>
      <c r="AF550" s="69">
        <f>N550</f>
        <v/>
      </c>
      <c r="AG550" s="69">
        <f>V550*G550</f>
        <v/>
      </c>
      <c r="AH550" s="69">
        <f>W550*H550</f>
        <v/>
      </c>
      <c r="AI550" s="69">
        <f>X550*I550</f>
        <v/>
      </c>
      <c r="AJ550" s="69">
        <f>O550</f>
        <v/>
      </c>
      <c r="AK550" s="70" t="n">
        <v>-2.30871677</v>
      </c>
      <c r="AL550" s="70" t="n">
        <v>-1.02980316</v>
      </c>
      <c r="AM550" s="70" t="n">
        <v>0.0234003346</v>
      </c>
      <c r="AN550" s="70" t="n">
        <v>-0.032446444</v>
      </c>
      <c r="AO550" s="70" t="n">
        <v>-0.0175411887</v>
      </c>
      <c r="AP550" s="70" t="n">
        <v>0.166296363</v>
      </c>
      <c r="AQ550" s="70" t="n">
        <v>1.12133431</v>
      </c>
      <c r="AR550" s="70" t="n">
        <v>1.16191137</v>
      </c>
      <c r="AS550" s="70" t="n">
        <v>-1.03812993</v>
      </c>
      <c r="AT550" s="70" t="n">
        <v>2.2873888</v>
      </c>
      <c r="AU550" s="70" t="n">
        <v>-0.0709875375</v>
      </c>
      <c r="AV550" s="70" t="n">
        <v>0.0243881568</v>
      </c>
      <c r="AW550" s="71">
        <f>MAX(ABS(Y550-AK550),ABS(Z550-AL550),ABS(AA550-AM550),ABS(AB550-AN550),ABS(AC550-AO550),ABS(AD550-AP550),ABS(AE550-AQ550),ABS(AF550-AR550),ABS(AG550-AS550),ABS(AH550-AT550),ABS(AI550-AU550),ABS(AJ550-AV550))</f>
        <v/>
      </c>
    </row>
    <row r="551">
      <c r="A551" s="67" t="inlineStr">
        <is>
          <t>M546</t>
        </is>
      </c>
      <c r="B551" s="52" t="inlineStr">
        <is>
          <t>ENV-422</t>
        </is>
      </c>
      <c r="C551" s="52" t="inlineStr">
        <is>
          <t>Environment</t>
        </is>
      </c>
      <c r="D551" s="52" t="inlineStr">
        <is>
          <t>Pine crown</t>
        </is>
      </c>
      <c r="E551" s="61" t="inlineStr">
        <is>
          <t>Cone</t>
        </is>
      </c>
      <c r="F551" s="52" t="inlineStr">
        <is>
          <t>ENV-419</t>
        </is>
      </c>
      <c r="G551" s="68" t="n">
        <v>2.30346084</v>
      </c>
      <c r="H551" s="68" t="n">
        <v>2.13015795</v>
      </c>
      <c r="I551" s="68" t="n">
        <v>1.06659102</v>
      </c>
      <c r="J551" s="68" t="n">
        <v>-85.7220154</v>
      </c>
      <c r="K551" s="68" t="n">
        <v>234.132126</v>
      </c>
      <c r="L551" s="68" t="n">
        <v>-0.763820648</v>
      </c>
      <c r="M551" s="68" t="n">
        <v>0.0320730284</v>
      </c>
      <c r="N551" s="68" t="n">
        <v>1.65330708</v>
      </c>
      <c r="O551" s="68" t="n">
        <v>-0.0150768142</v>
      </c>
      <c r="P551" s="69">
        <f>COS(RADIANS(K551))*COS(RADIANS(L551))+SIN(RADIANS(K551))*SIN(RADIANS(J551))*SIN(RADIANS(L551))</f>
        <v/>
      </c>
      <c r="Q551" s="69">
        <f>-COS(RADIANS(K551))*SIN(RADIANS(L551))+SIN(RADIANS(K551))*SIN(RADIANS(J551))*COS(RADIANS(L551))</f>
        <v/>
      </c>
      <c r="R551" s="69">
        <f>SIN(RADIANS(K551))*COS(RADIANS(J551))</f>
        <v/>
      </c>
      <c r="S551" s="69">
        <f>COS(RADIANS(J551))*SIN(RADIANS(L551))</f>
        <v/>
      </c>
      <c r="T551" s="69">
        <f>COS(RADIANS(J551))*COS(RADIANS(L551))</f>
        <v/>
      </c>
      <c r="U551" s="69">
        <f>-SIN(RADIANS(J551))</f>
        <v/>
      </c>
      <c r="V551" s="69">
        <f>-SIN(RADIANS(K551))*COS(RADIANS(L551))+COS(RADIANS(K551))*SIN(RADIANS(J551))*SIN(RADIANS(L551))</f>
        <v/>
      </c>
      <c r="W551" s="69">
        <f>SIN(RADIANS(K551))*SIN(RADIANS(L551))+COS(RADIANS(K551))*SIN(RADIANS(J551))*COS(RADIANS(L551))</f>
        <v/>
      </c>
      <c r="X551" s="69">
        <f>COS(RADIANS(K551))*COS(RADIANS(J551))</f>
        <v/>
      </c>
      <c r="Y551" s="69">
        <f>P551*G551</f>
        <v/>
      </c>
      <c r="Z551" s="69">
        <f>Q551*H551</f>
        <v/>
      </c>
      <c r="AA551" s="69">
        <f>R551*I551</f>
        <v/>
      </c>
      <c r="AB551" s="69">
        <f>M551</f>
        <v/>
      </c>
      <c r="AC551" s="69">
        <f>S551*G551</f>
        <v/>
      </c>
      <c r="AD551" s="69">
        <f>T551*H551</f>
        <v/>
      </c>
      <c r="AE551" s="69">
        <f>U551*I551</f>
        <v/>
      </c>
      <c r="AF551" s="69">
        <f>N551</f>
        <v/>
      </c>
      <c r="AG551" s="69">
        <f>V551*G551</f>
        <v/>
      </c>
      <c r="AH551" s="69">
        <f>W551*H551</f>
        <v/>
      </c>
      <c r="AI551" s="69">
        <f>X551*I551</f>
        <v/>
      </c>
      <c r="AJ551" s="69">
        <f>O551</f>
        <v/>
      </c>
      <c r="AK551" s="70" t="n">
        <v>-1.37433374</v>
      </c>
      <c r="AL551" s="70" t="n">
        <v>1.70461631</v>
      </c>
      <c r="AM551" s="70" t="n">
        <v>-0.06447545440000001</v>
      </c>
      <c r="AN551" s="70" t="n">
        <v>0.0320730284</v>
      </c>
      <c r="AO551" s="70" t="n">
        <v>-0.00229060207</v>
      </c>
      <c r="AP551" s="70" t="n">
        <v>0.158886179</v>
      </c>
      <c r="AQ551" s="70" t="n">
        <v>1.06361938</v>
      </c>
      <c r="AR551" s="70" t="n">
        <v>1.65330708</v>
      </c>
      <c r="AS551" s="70" t="n">
        <v>1.84854889</v>
      </c>
      <c r="AT551" s="70" t="n">
        <v>1.26752162</v>
      </c>
      <c r="AU551" s="70" t="n">
        <v>-0.0466173552</v>
      </c>
      <c r="AV551" s="70" t="n">
        <v>-0.0150768142</v>
      </c>
      <c r="AW551" s="71">
        <f>MAX(ABS(Y551-AK551),ABS(Z551-AL551),ABS(AA551-AM551),ABS(AB551-AN551),ABS(AC551-AO551),ABS(AD551-AP551),ABS(AE551-AQ551),ABS(AF551-AR551),ABS(AG551-AS551),ABS(AH551-AT551),ABS(AI551-AU551),ABS(AJ551-AV551))</f>
        <v/>
      </c>
    </row>
    <row r="552">
      <c r="A552" s="67" t="inlineStr">
        <is>
          <t>M547</t>
        </is>
      </c>
      <c r="B552" s="52" t="inlineStr">
        <is>
          <t>ENV-423</t>
        </is>
      </c>
      <c r="C552" s="52" t="inlineStr">
        <is>
          <t>Environment</t>
        </is>
      </c>
      <c r="D552" s="52" t="inlineStr">
        <is>
          <t>Pine crown</t>
        </is>
      </c>
      <c r="E552" s="61" t="inlineStr">
        <is>
          <t>Cone</t>
        </is>
      </c>
      <c r="F552" s="52" t="inlineStr">
        <is>
          <t>ENV-419</t>
        </is>
      </c>
      <c r="G552" s="68" t="n">
        <v>1.75440347</v>
      </c>
      <c r="H552" s="68" t="n">
        <v>1.72522557</v>
      </c>
      <c r="I552" s="68" t="n">
        <v>0.755806983</v>
      </c>
      <c r="J552" s="68" t="n">
        <v>-93.3214035</v>
      </c>
      <c r="K552" s="68" t="n">
        <v>318.808777</v>
      </c>
      <c r="L552" s="68" t="n">
        <v>-2.66150808</v>
      </c>
      <c r="M552" s="68" t="n">
        <v>0.032788001</v>
      </c>
      <c r="N552" s="68" t="n">
        <v>1.9482795</v>
      </c>
      <c r="O552" s="68" t="n">
        <v>-0.0119813345</v>
      </c>
      <c r="P552" s="69">
        <f>COS(RADIANS(K552))*COS(RADIANS(L552))+SIN(RADIANS(K552))*SIN(RADIANS(J552))*SIN(RADIANS(L552))</f>
        <v/>
      </c>
      <c r="Q552" s="69">
        <f>-COS(RADIANS(K552))*SIN(RADIANS(L552))+SIN(RADIANS(K552))*SIN(RADIANS(J552))*COS(RADIANS(L552))</f>
        <v/>
      </c>
      <c r="R552" s="69">
        <f>SIN(RADIANS(K552))*COS(RADIANS(J552))</f>
        <v/>
      </c>
      <c r="S552" s="69">
        <f>COS(RADIANS(J552))*SIN(RADIANS(L552))</f>
        <v/>
      </c>
      <c r="T552" s="69">
        <f>COS(RADIANS(J552))*COS(RADIANS(L552))</f>
        <v/>
      </c>
      <c r="U552" s="69">
        <f>-SIN(RADIANS(J552))</f>
        <v/>
      </c>
      <c r="V552" s="69">
        <f>-SIN(RADIANS(K552))*COS(RADIANS(L552))+COS(RADIANS(K552))*SIN(RADIANS(J552))*SIN(RADIANS(L552))</f>
        <v/>
      </c>
      <c r="W552" s="69">
        <f>SIN(RADIANS(K552))*SIN(RADIANS(L552))+COS(RADIANS(K552))*SIN(RADIANS(J552))*COS(RADIANS(L552))</f>
        <v/>
      </c>
      <c r="X552" s="69">
        <f>COS(RADIANS(K552))*COS(RADIANS(J552))</f>
        <v/>
      </c>
      <c r="Y552" s="69">
        <f>P552*G552</f>
        <v/>
      </c>
      <c r="Z552" s="69">
        <f>Q552*H552</f>
        <v/>
      </c>
      <c r="AA552" s="69">
        <f>R552*I552</f>
        <v/>
      </c>
      <c r="AB552" s="69">
        <f>M552</f>
        <v/>
      </c>
      <c r="AC552" s="69">
        <f>S552*G552</f>
        <v/>
      </c>
      <c r="AD552" s="69">
        <f>T552*H552</f>
        <v/>
      </c>
      <c r="AE552" s="69">
        <f>U552*I552</f>
        <v/>
      </c>
      <c r="AF552" s="69">
        <f>N552</f>
        <v/>
      </c>
      <c r="AG552" s="69">
        <f>V552*G552</f>
        <v/>
      </c>
      <c r="AH552" s="69">
        <f>W552*H552</f>
        <v/>
      </c>
      <c r="AI552" s="69">
        <f>X552*I552</f>
        <v/>
      </c>
      <c r="AJ552" s="69">
        <f>O552</f>
        <v/>
      </c>
      <c r="AK552" s="70" t="n">
        <v>1.26523054</v>
      </c>
      <c r="AL552" s="70" t="n">
        <v>1.19334197</v>
      </c>
      <c r="AM552" s="70" t="n">
        <v>0.0288384464</v>
      </c>
      <c r="AN552" s="70" t="n">
        <v>0.032788001</v>
      </c>
      <c r="AO552" s="70" t="n">
        <v>0.00471992092</v>
      </c>
      <c r="AP552" s="70" t="n">
        <v>-0.09984662380000001</v>
      </c>
      <c r="AQ552" s="70" t="n">
        <v>0.754537404</v>
      </c>
      <c r="AR552" s="70" t="n">
        <v>1.9482795</v>
      </c>
      <c r="AS552" s="70" t="n">
        <v>1.21536028</v>
      </c>
      <c r="AT552" s="70" t="n">
        <v>-1.24192131</v>
      </c>
      <c r="AU552" s="70" t="n">
        <v>-0.032952074</v>
      </c>
      <c r="AV552" s="70" t="n">
        <v>-0.0119813345</v>
      </c>
      <c r="AW552" s="71">
        <f>MAX(ABS(Y552-AK552),ABS(Z552-AL552),ABS(AA552-AM552),ABS(AB552-AN552),ABS(AC552-AO552),ABS(AD552-AP552),ABS(AE552-AQ552),ABS(AF552-AR552),ABS(AG552-AS552),ABS(AH552-AT552),ABS(AI552-AU552),ABS(AJ552-AV552))</f>
        <v/>
      </c>
    </row>
    <row r="553">
      <c r="A553" s="67" t="inlineStr">
        <is>
          <t>M548</t>
        </is>
      </c>
      <c r="B553" s="52" t="inlineStr">
        <is>
          <t>ENV-424</t>
        </is>
      </c>
      <c r="C553" s="52" t="inlineStr">
        <is>
          <t>Environment</t>
        </is>
      </c>
      <c r="D553" s="52" t="inlineStr">
        <is>
          <t>Pine crown</t>
        </is>
      </c>
      <c r="E553" s="61" t="inlineStr">
        <is>
          <t>Cone</t>
        </is>
      </c>
      <c r="F553" s="52" t="inlineStr">
        <is>
          <t>ENV-419</t>
        </is>
      </c>
      <c r="G553" s="68" t="n">
        <v>1.50078237</v>
      </c>
      <c r="H553" s="68" t="n">
        <v>1.63380325</v>
      </c>
      <c r="I553" s="68" t="n">
        <v>0.7676054839999999</v>
      </c>
      <c r="J553" s="68" t="n">
        <v>-92.6679764</v>
      </c>
      <c r="K553" s="68" t="n">
        <v>169.54982</v>
      </c>
      <c r="L553" s="68" t="n">
        <v>-0.590363503</v>
      </c>
      <c r="M553" s="68" t="n">
        <v>-0.0217332691</v>
      </c>
      <c r="N553" s="68" t="n">
        <v>2.38152909</v>
      </c>
      <c r="O553" s="68" t="n">
        <v>-0.0303285494</v>
      </c>
      <c r="P553" s="69">
        <f>COS(RADIANS(K553))*COS(RADIANS(L553))+SIN(RADIANS(K553))*SIN(RADIANS(J553))*SIN(RADIANS(L553))</f>
        <v/>
      </c>
      <c r="Q553" s="69">
        <f>-COS(RADIANS(K553))*SIN(RADIANS(L553))+SIN(RADIANS(K553))*SIN(RADIANS(J553))*COS(RADIANS(L553))</f>
        <v/>
      </c>
      <c r="R553" s="69">
        <f>SIN(RADIANS(K553))*COS(RADIANS(J553))</f>
        <v/>
      </c>
      <c r="S553" s="69">
        <f>COS(RADIANS(J553))*SIN(RADIANS(L553))</f>
        <v/>
      </c>
      <c r="T553" s="69">
        <f>COS(RADIANS(J553))*COS(RADIANS(L553))</f>
        <v/>
      </c>
      <c r="U553" s="69">
        <f>-SIN(RADIANS(J553))</f>
        <v/>
      </c>
      <c r="V553" s="69">
        <f>-SIN(RADIANS(K553))*COS(RADIANS(L553))+COS(RADIANS(K553))*SIN(RADIANS(J553))*SIN(RADIANS(L553))</f>
        <v/>
      </c>
      <c r="W553" s="69">
        <f>SIN(RADIANS(K553))*SIN(RADIANS(L553))+COS(RADIANS(K553))*SIN(RADIANS(J553))*COS(RADIANS(L553))</f>
        <v/>
      </c>
      <c r="X553" s="69">
        <f>COS(RADIANS(K553))*COS(RADIANS(J553))</f>
        <v/>
      </c>
      <c r="Y553" s="69">
        <f>P553*G553</f>
        <v/>
      </c>
      <c r="Z553" s="69">
        <f>Q553*H553</f>
        <v/>
      </c>
      <c r="AA553" s="69">
        <f>R553*I553</f>
        <v/>
      </c>
      <c r="AB553" s="69">
        <f>M553</f>
        <v/>
      </c>
      <c r="AC553" s="69">
        <f>S553*G553</f>
        <v/>
      </c>
      <c r="AD553" s="69">
        <f>T553*H553</f>
        <v/>
      </c>
      <c r="AE553" s="69">
        <f>U553*I553</f>
        <v/>
      </c>
      <c r="AF553" s="69">
        <f>N553</f>
        <v/>
      </c>
      <c r="AG553" s="69">
        <f>V553*G553</f>
        <v/>
      </c>
      <c r="AH553" s="69">
        <f>W553*H553</f>
        <v/>
      </c>
      <c r="AI553" s="69">
        <f>X553*I553</f>
        <v/>
      </c>
      <c r="AJ553" s="69">
        <f>O553</f>
        <v/>
      </c>
      <c r="AK553" s="70" t="n">
        <v>-1.47300887</v>
      </c>
      <c r="AL553" s="70" t="n">
        <v>-0.312557667</v>
      </c>
      <c r="AM553" s="70" t="n">
        <v>-0.00648083165</v>
      </c>
      <c r="AN553" s="70" t="n">
        <v>-0.0217332691</v>
      </c>
      <c r="AO553" s="70" t="n">
        <v>0.000719795935</v>
      </c>
      <c r="AP553" s="70" t="n">
        <v>-0.0760464817</v>
      </c>
      <c r="AQ553" s="70" t="n">
        <v>0.766773403</v>
      </c>
      <c r="AR553" s="70" t="n">
        <v>2.38152909</v>
      </c>
      <c r="AS553" s="70" t="n">
        <v>-0.287388444</v>
      </c>
      <c r="AT553" s="70" t="n">
        <v>1.60182333</v>
      </c>
      <c r="AU553" s="70" t="n">
        <v>0.0351379551</v>
      </c>
      <c r="AV553" s="70" t="n">
        <v>-0.0303285494</v>
      </c>
      <c r="AW553" s="71">
        <f>MAX(ABS(Y553-AK553),ABS(Z553-AL553),ABS(AA553-AM553),ABS(AB553-AN553),ABS(AC553-AO553),ABS(AD553-AP553),ABS(AE553-AQ553),ABS(AF553-AR553),ABS(AG553-AS553),ABS(AH553-AT553),ABS(AI553-AU553),ABS(AJ553-AV553))</f>
        <v/>
      </c>
    </row>
    <row r="554">
      <c r="A554" s="67" t="inlineStr">
        <is>
          <t>M549</t>
        </is>
      </c>
      <c r="B554" s="52" t="inlineStr">
        <is>
          <t>ENV-425</t>
        </is>
      </c>
      <c r="C554" s="52" t="inlineStr">
        <is>
          <t>Environment</t>
        </is>
      </c>
      <c r="D554" s="52" t="inlineStr">
        <is>
          <t>Pine crown</t>
        </is>
      </c>
      <c r="E554" s="61" t="inlineStr">
        <is>
          <t>Cone</t>
        </is>
      </c>
      <c r="F554" s="52" t="inlineStr">
        <is>
          <t>ENV-419</t>
        </is>
      </c>
      <c r="G554" s="68" t="n">
        <v>1.23858893</v>
      </c>
      <c r="H554" s="68" t="n">
        <v>1.25809002</v>
      </c>
      <c r="I554" s="68" t="n">
        <v>0.541124701</v>
      </c>
      <c r="J554" s="68" t="n">
        <v>-89.8125381</v>
      </c>
      <c r="K554" s="68" t="n">
        <v>345.570953</v>
      </c>
      <c r="L554" s="68" t="n">
        <v>-5.3133955</v>
      </c>
      <c r="M554" s="68" t="n">
        <v>0.00126205385</v>
      </c>
      <c r="N554" s="68" t="n">
        <v>2.68134809</v>
      </c>
      <c r="O554" s="68" t="n">
        <v>0.0277778134</v>
      </c>
      <c r="P554" s="69">
        <f>COS(RADIANS(K554))*COS(RADIANS(L554))+SIN(RADIANS(K554))*SIN(RADIANS(J554))*SIN(RADIANS(L554))</f>
        <v/>
      </c>
      <c r="Q554" s="69">
        <f>-COS(RADIANS(K554))*SIN(RADIANS(L554))+SIN(RADIANS(K554))*SIN(RADIANS(J554))*COS(RADIANS(L554))</f>
        <v/>
      </c>
      <c r="R554" s="69">
        <f>SIN(RADIANS(K554))*COS(RADIANS(J554))</f>
        <v/>
      </c>
      <c r="S554" s="69">
        <f>COS(RADIANS(J554))*SIN(RADIANS(L554))</f>
        <v/>
      </c>
      <c r="T554" s="69">
        <f>COS(RADIANS(J554))*COS(RADIANS(L554))</f>
        <v/>
      </c>
      <c r="U554" s="69">
        <f>-SIN(RADIANS(J554))</f>
        <v/>
      </c>
      <c r="V554" s="69">
        <f>-SIN(RADIANS(K554))*COS(RADIANS(L554))+COS(RADIANS(K554))*SIN(RADIANS(J554))*SIN(RADIANS(L554))</f>
        <v/>
      </c>
      <c r="W554" s="69">
        <f>SIN(RADIANS(K554))*SIN(RADIANS(L554))+COS(RADIANS(K554))*SIN(RADIANS(J554))*COS(RADIANS(L554))</f>
        <v/>
      </c>
      <c r="X554" s="69">
        <f>COS(RADIANS(K554))*COS(RADIANS(J554))</f>
        <v/>
      </c>
      <c r="Y554" s="69">
        <f>P554*G554</f>
        <v/>
      </c>
      <c r="Z554" s="69">
        <f>Q554*H554</f>
        <v/>
      </c>
      <c r="AA554" s="69">
        <f>R554*I554</f>
        <v/>
      </c>
      <c r="AB554" s="69">
        <f>M554</f>
        <v/>
      </c>
      <c r="AC554" s="69">
        <f>S554*G554</f>
        <v/>
      </c>
      <c r="AD554" s="69">
        <f>T554*H554</f>
        <v/>
      </c>
      <c r="AE554" s="69">
        <f>U554*I554</f>
        <v/>
      </c>
      <c r="AF554" s="69">
        <f>N554</f>
        <v/>
      </c>
      <c r="AG554" s="69">
        <f>V554*G554</f>
        <v/>
      </c>
      <c r="AH554" s="69">
        <f>W554*H554</f>
        <v/>
      </c>
      <c r="AI554" s="69">
        <f>X554*I554</f>
        <v/>
      </c>
      <c r="AJ554" s="69">
        <f>O554</f>
        <v/>
      </c>
      <c r="AK554" s="70" t="n">
        <v>1.16578567</v>
      </c>
      <c r="AL554" s="70" t="n">
        <v>0.424971581</v>
      </c>
      <c r="AM554" s="70" t="n">
        <v>-0.000441158219</v>
      </c>
      <c r="AN554" s="70" t="n">
        <v>0.00126205385</v>
      </c>
      <c r="AO554" s="70" t="n">
        <v>-0.000375263713</v>
      </c>
      <c r="AP554" s="70" t="n">
        <v>0.00409849267</v>
      </c>
      <c r="AQ554" s="70" t="n">
        <v>0.541121781</v>
      </c>
      <c r="AR554" s="70" t="n">
        <v>2.68134809</v>
      </c>
      <c r="AS554" s="70" t="n">
        <v>0.418385327</v>
      </c>
      <c r="AT554" s="70" t="n">
        <v>-1.18413377</v>
      </c>
      <c r="AU554" s="70" t="n">
        <v>0.00171458989</v>
      </c>
      <c r="AV554" s="70" t="n">
        <v>0.0277778134</v>
      </c>
      <c r="AW554" s="71">
        <f>MAX(ABS(Y554-AK554),ABS(Z554-AL554),ABS(AA554-AM554),ABS(AB554-AN554),ABS(AC554-AO554),ABS(AD554-AP554),ABS(AE554-AQ554),ABS(AF554-AR554),ABS(AG554-AS554),ABS(AH554-AT554),ABS(AI554-AU554),ABS(AJ554-AV554))</f>
        <v/>
      </c>
    </row>
    <row r="555">
      <c r="A555" s="67" t="inlineStr">
        <is>
          <t>M550</t>
        </is>
      </c>
      <c r="B555" s="52" t="inlineStr">
        <is>
          <t>ENV-426</t>
        </is>
      </c>
      <c r="C555" s="52" t="inlineStr">
        <is>
          <t>Environment</t>
        </is>
      </c>
      <c r="D555" s="52" t="inlineStr">
        <is>
          <t>Pine crown</t>
        </is>
      </c>
      <c r="E555" s="61" t="inlineStr">
        <is>
          <t>Cone</t>
        </is>
      </c>
      <c r="F555" s="52" t="inlineStr">
        <is>
          <t>ENV-419</t>
        </is>
      </c>
      <c r="G555" s="68" t="n">
        <v>0.8704895969999999</v>
      </c>
      <c r="H555" s="68" t="n">
        <v>0.845031381</v>
      </c>
      <c r="I555" s="68" t="n">
        <v>0.409831733</v>
      </c>
      <c r="J555" s="68" t="n">
        <v>-84.93110660000001</v>
      </c>
      <c r="K555" s="68" t="n">
        <v>265.992828</v>
      </c>
      <c r="L555" s="68" t="n">
        <v>-4.50987148</v>
      </c>
      <c r="M555" s="68" t="n">
        <v>0.0126176402</v>
      </c>
      <c r="N555" s="68" t="n">
        <v>3.01844907</v>
      </c>
      <c r="O555" s="68" t="n">
        <v>0.00291468576</v>
      </c>
      <c r="P555" s="69">
        <f>COS(RADIANS(K555))*COS(RADIANS(L555))+SIN(RADIANS(K555))*SIN(RADIANS(J555))*SIN(RADIANS(L555))</f>
        <v/>
      </c>
      <c r="Q555" s="69">
        <f>-COS(RADIANS(K555))*SIN(RADIANS(L555))+SIN(RADIANS(K555))*SIN(RADIANS(J555))*COS(RADIANS(L555))</f>
        <v/>
      </c>
      <c r="R555" s="69">
        <f>SIN(RADIANS(K555))*COS(RADIANS(J555))</f>
        <v/>
      </c>
      <c r="S555" s="69">
        <f>COS(RADIANS(J555))*SIN(RADIANS(L555))</f>
        <v/>
      </c>
      <c r="T555" s="69">
        <f>COS(RADIANS(J555))*COS(RADIANS(L555))</f>
        <v/>
      </c>
      <c r="U555" s="69">
        <f>-SIN(RADIANS(J555))</f>
        <v/>
      </c>
      <c r="V555" s="69">
        <f>-SIN(RADIANS(K555))*COS(RADIANS(L555))+COS(RADIANS(K555))*SIN(RADIANS(J555))*SIN(RADIANS(L555))</f>
        <v/>
      </c>
      <c r="W555" s="69">
        <f>SIN(RADIANS(K555))*SIN(RADIANS(L555))+COS(RADIANS(K555))*SIN(RADIANS(J555))*COS(RADIANS(L555))</f>
        <v/>
      </c>
      <c r="X555" s="69">
        <f>COS(RADIANS(K555))*COS(RADIANS(J555))</f>
        <v/>
      </c>
      <c r="Y555" s="69">
        <f>P555*G555</f>
        <v/>
      </c>
      <c r="Z555" s="69">
        <f>Q555*H555</f>
        <v/>
      </c>
      <c r="AA555" s="69">
        <f>R555*I555</f>
        <v/>
      </c>
      <c r="AB555" s="69">
        <f>M555</f>
        <v/>
      </c>
      <c r="AC555" s="69">
        <f>S555*G555</f>
        <v/>
      </c>
      <c r="AD555" s="69">
        <f>T555*H555</f>
        <v/>
      </c>
      <c r="AE555" s="69">
        <f>U555*I555</f>
        <v/>
      </c>
      <c r="AF555" s="69">
        <f>N555</f>
        <v/>
      </c>
      <c r="AG555" s="69">
        <f>V555*G555</f>
        <v/>
      </c>
      <c r="AH555" s="69">
        <f>W555*H555</f>
        <v/>
      </c>
      <c r="AI555" s="69">
        <f>X555*I555</f>
        <v/>
      </c>
      <c r="AJ555" s="69">
        <f>O555</f>
        <v/>
      </c>
      <c r="AK555" s="70" t="n">
        <v>-0.128655449</v>
      </c>
      <c r="AL555" s="70" t="n">
        <v>0.832425714</v>
      </c>
      <c r="AM555" s="70" t="n">
        <v>-0.0361215472</v>
      </c>
      <c r="AN555" s="70" t="n">
        <v>0.0126176402</v>
      </c>
      <c r="AO555" s="70" t="n">
        <v>-0.00604756223</v>
      </c>
      <c r="AP555" s="70" t="n">
        <v>0.0744303167</v>
      </c>
      <c r="AQ555" s="70" t="n">
        <v>0.408228934</v>
      </c>
      <c r="AR555" s="70" t="n">
        <v>3.01844907</v>
      </c>
      <c r="AS555" s="70" t="n">
        <v>0.860908449</v>
      </c>
      <c r="AT555" s="70" t="n">
        <v>0.124921814</v>
      </c>
      <c r="AU555" s="70" t="n">
        <v>-0.00253040204</v>
      </c>
      <c r="AV555" s="70" t="n">
        <v>0.00291468576</v>
      </c>
      <c r="AW555" s="71">
        <f>MAX(ABS(Y555-AK555),ABS(Z555-AL555),ABS(AA555-AM555),ABS(AB555-AN555),ABS(AC555-AO555),ABS(AD555-AP555),ABS(AE555-AQ555),ABS(AF555-AR555),ABS(AG555-AS555),ABS(AH555-AT555),ABS(AI555-AU555),ABS(AJ555-AV555))</f>
        <v/>
      </c>
    </row>
    <row r="556">
      <c r="A556" s="67" t="inlineStr">
        <is>
          <t>M551</t>
        </is>
      </c>
      <c r="B556" s="52" t="inlineStr">
        <is>
          <t>ENV-427</t>
        </is>
      </c>
      <c r="C556" s="52" t="inlineStr">
        <is>
          <t>Environment</t>
        </is>
      </c>
      <c r="D556" s="52" t="inlineStr">
        <is>
          <t>Pine crown</t>
        </is>
      </c>
      <c r="E556" s="61" t="inlineStr">
        <is>
          <t>Cone</t>
        </is>
      </c>
      <c r="F556" s="52" t="inlineStr">
        <is>
          <t>ENV-419</t>
        </is>
      </c>
      <c r="G556" s="68" t="n">
        <v>0.587493241</v>
      </c>
      <c r="H556" s="68" t="n">
        <v>0.534796417</v>
      </c>
      <c r="I556" s="68" t="n">
        <v>0.978093684</v>
      </c>
      <c r="J556" s="68" t="n">
        <v>-95.4756393</v>
      </c>
      <c r="K556" s="68" t="n">
        <v>230.016418</v>
      </c>
      <c r="L556" s="68" t="n">
        <v>2.22646141</v>
      </c>
      <c r="M556" s="68" t="n">
        <v>-0.0273042098</v>
      </c>
      <c r="N556" s="68" t="n">
        <v>3.69729638</v>
      </c>
      <c r="O556" s="68" t="n">
        <v>-0.0398257859</v>
      </c>
      <c r="P556" s="69">
        <f>COS(RADIANS(K556))*COS(RADIANS(L556))+SIN(RADIANS(K556))*SIN(RADIANS(J556))*SIN(RADIANS(L556))</f>
        <v/>
      </c>
      <c r="Q556" s="69">
        <f>-COS(RADIANS(K556))*SIN(RADIANS(L556))+SIN(RADIANS(K556))*SIN(RADIANS(J556))*COS(RADIANS(L556))</f>
        <v/>
      </c>
      <c r="R556" s="69">
        <f>SIN(RADIANS(K556))*COS(RADIANS(J556))</f>
        <v/>
      </c>
      <c r="S556" s="69">
        <f>COS(RADIANS(J556))*SIN(RADIANS(L556))</f>
        <v/>
      </c>
      <c r="T556" s="69">
        <f>COS(RADIANS(J556))*COS(RADIANS(L556))</f>
        <v/>
      </c>
      <c r="U556" s="69">
        <f>-SIN(RADIANS(J556))</f>
        <v/>
      </c>
      <c r="V556" s="69">
        <f>-SIN(RADIANS(K556))*COS(RADIANS(L556))+COS(RADIANS(K556))*SIN(RADIANS(J556))*SIN(RADIANS(L556))</f>
        <v/>
      </c>
      <c r="W556" s="69">
        <f>SIN(RADIANS(K556))*SIN(RADIANS(L556))+COS(RADIANS(K556))*SIN(RADIANS(J556))*COS(RADIANS(L556))</f>
        <v/>
      </c>
      <c r="X556" s="69">
        <f>COS(RADIANS(K556))*COS(RADIANS(J556))</f>
        <v/>
      </c>
      <c r="Y556" s="69">
        <f>P556*G556</f>
        <v/>
      </c>
      <c r="Z556" s="69">
        <f>Q556*H556</f>
        <v/>
      </c>
      <c r="AA556" s="69">
        <f>R556*I556</f>
        <v/>
      </c>
      <c r="AB556" s="69">
        <f>M556</f>
        <v/>
      </c>
      <c r="AC556" s="69">
        <f>S556*G556</f>
        <v/>
      </c>
      <c r="AD556" s="69">
        <f>T556*H556</f>
        <v/>
      </c>
      <c r="AE556" s="69">
        <f>U556*I556</f>
        <v/>
      </c>
      <c r="AF556" s="69">
        <f>N556</f>
        <v/>
      </c>
      <c r="AG556" s="69">
        <f>V556*G556</f>
        <v/>
      </c>
      <c r="AH556" s="69">
        <f>W556*H556</f>
        <v/>
      </c>
      <c r="AI556" s="69">
        <f>X556*I556</f>
        <v/>
      </c>
      <c r="AJ556" s="69">
        <f>O556</f>
        <v/>
      </c>
      <c r="AK556" s="70" t="n">
        <v>-0.359810978</v>
      </c>
      <c r="AL556" s="70" t="n">
        <v>0.420948893</v>
      </c>
      <c r="AM556" s="70" t="n">
        <v>0.07151391360000001</v>
      </c>
      <c r="AN556" s="70" t="n">
        <v>-0.0273042098</v>
      </c>
      <c r="AO556" s="70" t="n">
        <v>-0.00217789924</v>
      </c>
      <c r="AP556" s="70" t="n">
        <v>-0.0509931929</v>
      </c>
      <c r="AQ556" s="70" t="n">
        <v>0.973630488</v>
      </c>
      <c r="AR556" s="70" t="n">
        <v>3.69729638</v>
      </c>
      <c r="AS556" s="70" t="n">
        <v>0.464413255</v>
      </c>
      <c r="AT556" s="70" t="n">
        <v>0.325897187</v>
      </c>
      <c r="AU556" s="70" t="n">
        <v>0.0599723645</v>
      </c>
      <c r="AV556" s="70" t="n">
        <v>-0.0398257859</v>
      </c>
      <c r="AW556" s="71">
        <f>MAX(ABS(Y556-AK556),ABS(Z556-AL556),ABS(AA556-AM556),ABS(AB556-AN556),ABS(AC556-AO556),ABS(AD556-AP556),ABS(AE556-AQ556),ABS(AF556-AR556),ABS(AG556-AS556),ABS(AH556-AT556),ABS(AI556-AU556),ABS(AJ556-AV556))</f>
        <v/>
      </c>
    </row>
    <row r="557">
      <c r="A557" s="67" t="inlineStr">
        <is>
          <t>M552</t>
        </is>
      </c>
      <c r="B557" s="52" t="inlineStr">
        <is>
          <t>ENV-428</t>
        </is>
      </c>
      <c r="C557" s="52" t="inlineStr">
        <is>
          <t>Environment</t>
        </is>
      </c>
      <c r="D557" s="52" t="inlineStr">
        <is>
          <t>Pine</t>
        </is>
      </c>
      <c r="E557" s="53" t="inlineStr">
        <is>
          <t>Group</t>
        </is>
      </c>
      <c r="F557" s="52" t="inlineStr">
        <is>
          <t>ENV-410</t>
        </is>
      </c>
      <c r="G557" s="68" t="n">
        <v>1</v>
      </c>
      <c r="H557" s="68" t="n">
        <v>1</v>
      </c>
      <c r="I557" s="68" t="n">
        <v>1</v>
      </c>
      <c r="J557" s="68" t="n">
        <v>0</v>
      </c>
      <c r="K557" s="68" t="n">
        <v>272.770111</v>
      </c>
      <c r="L557" s="68" t="n">
        <v>0</v>
      </c>
      <c r="M557" s="68" t="n">
        <v>-16.1637764</v>
      </c>
      <c r="N557" s="68" t="n">
        <v>0.373093963</v>
      </c>
      <c r="O557" s="68" t="n">
        <v>-6.39016485</v>
      </c>
      <c r="P557" s="69">
        <f>COS(RADIANS(K557))*COS(RADIANS(L557))+SIN(RADIANS(K557))*SIN(RADIANS(J557))*SIN(RADIANS(L557))</f>
        <v/>
      </c>
      <c r="Q557" s="69">
        <f>-COS(RADIANS(K557))*SIN(RADIANS(L557))+SIN(RADIANS(K557))*SIN(RADIANS(J557))*COS(RADIANS(L557))</f>
        <v/>
      </c>
      <c r="R557" s="69">
        <f>SIN(RADIANS(K557))*COS(RADIANS(J557))</f>
        <v/>
      </c>
      <c r="S557" s="69">
        <f>COS(RADIANS(J557))*SIN(RADIANS(L557))</f>
        <v/>
      </c>
      <c r="T557" s="69">
        <f>COS(RADIANS(J557))*COS(RADIANS(L557))</f>
        <v/>
      </c>
      <c r="U557" s="69">
        <f>-SIN(RADIANS(J557))</f>
        <v/>
      </c>
      <c r="V557" s="69">
        <f>-SIN(RADIANS(K557))*COS(RADIANS(L557))+COS(RADIANS(K557))*SIN(RADIANS(J557))*SIN(RADIANS(L557))</f>
        <v/>
      </c>
      <c r="W557" s="69">
        <f>SIN(RADIANS(K557))*SIN(RADIANS(L557))+COS(RADIANS(K557))*SIN(RADIANS(J557))*COS(RADIANS(L557))</f>
        <v/>
      </c>
      <c r="X557" s="69">
        <f>COS(RADIANS(K557))*COS(RADIANS(J557))</f>
        <v/>
      </c>
      <c r="Y557" s="69">
        <f>P557*G557</f>
        <v/>
      </c>
      <c r="Z557" s="69">
        <f>Q557*H557</f>
        <v/>
      </c>
      <c r="AA557" s="69">
        <f>R557*I557</f>
        <v/>
      </c>
      <c r="AB557" s="69">
        <f>M557</f>
        <v/>
      </c>
      <c r="AC557" s="69">
        <f>S557*G557</f>
        <v/>
      </c>
      <c r="AD557" s="69">
        <f>T557*H557</f>
        <v/>
      </c>
      <c r="AE557" s="69">
        <f>U557*I557</f>
        <v/>
      </c>
      <c r="AF557" s="69">
        <f>N557</f>
        <v/>
      </c>
      <c r="AG557" s="69">
        <f>V557*G557</f>
        <v/>
      </c>
      <c r="AH557" s="69">
        <f>W557*H557</f>
        <v/>
      </c>
      <c r="AI557" s="69">
        <f>X557*I557</f>
        <v/>
      </c>
      <c r="AJ557" s="69">
        <f>O557</f>
        <v/>
      </c>
      <c r="AK557" s="70" t="n">
        <v>0.0483291298</v>
      </c>
      <c r="AL557" s="70" t="n">
        <v>0</v>
      </c>
      <c r="AM557" s="70" t="n">
        <v>-0.998831451</v>
      </c>
      <c r="AN557" s="70" t="n">
        <v>-16.1637764</v>
      </c>
      <c r="AO557" s="70" t="n">
        <v>0</v>
      </c>
      <c r="AP557" s="70" t="n">
        <v>1</v>
      </c>
      <c r="AQ557" s="70" t="n">
        <v>0</v>
      </c>
      <c r="AR557" s="70" t="n">
        <v>0.373093963</v>
      </c>
      <c r="AS557" s="70" t="n">
        <v>0.998831451</v>
      </c>
      <c r="AT557" s="70" t="n">
        <v>0</v>
      </c>
      <c r="AU557" s="70" t="n">
        <v>0.0483291298</v>
      </c>
      <c r="AV557" s="70" t="n">
        <v>-6.39016485</v>
      </c>
      <c r="AW557" s="71">
        <f>MAX(ABS(Y557-AK557),ABS(Z557-AL557),ABS(AA557-AM557),ABS(AB557-AN557),ABS(AC557-AO557),ABS(AD557-AP557),ABS(AE557-AQ557),ABS(AF557-AR557),ABS(AG557-AS557),ABS(AH557-AT557),ABS(AI557-AU557),ABS(AJ557-AV557))</f>
        <v/>
      </c>
    </row>
    <row r="558">
      <c r="A558" s="67" t="inlineStr">
        <is>
          <t>M553</t>
        </is>
      </c>
      <c r="B558" s="52" t="inlineStr">
        <is>
          <t>ENV-429</t>
        </is>
      </c>
      <c r="C558" s="52" t="inlineStr">
        <is>
          <t>Environment</t>
        </is>
      </c>
      <c r="D558" s="52" t="inlineStr">
        <is>
          <t>Pine trunk</t>
        </is>
      </c>
      <c r="E558" s="58" t="inlineStr">
        <is>
          <t>Cylinder</t>
        </is>
      </c>
      <c r="F558" s="52" t="inlineStr">
        <is>
          <t>ENV-428</t>
        </is>
      </c>
      <c r="G558" s="68" t="n">
        <v>0.192370504</v>
      </c>
      <c r="H558" s="68" t="n">
        <v>0.192370504</v>
      </c>
      <c r="I558" s="68" t="n">
        <v>2.53103113</v>
      </c>
      <c r="J558" s="68" t="n">
        <v>90</v>
      </c>
      <c r="K558" s="68" t="n">
        <v>0</v>
      </c>
      <c r="L558" s="68" t="n">
        <v>0</v>
      </c>
      <c r="M558" s="68" t="n">
        <v>0</v>
      </c>
      <c r="N558" s="68" t="n">
        <v>1.26551557</v>
      </c>
      <c r="O558" s="68" t="n">
        <v>0</v>
      </c>
      <c r="P558" s="69">
        <f>COS(RADIANS(K558))*COS(RADIANS(L558))+SIN(RADIANS(K558))*SIN(RADIANS(J558))*SIN(RADIANS(L558))</f>
        <v/>
      </c>
      <c r="Q558" s="69">
        <f>-COS(RADIANS(K558))*SIN(RADIANS(L558))+SIN(RADIANS(K558))*SIN(RADIANS(J558))*COS(RADIANS(L558))</f>
        <v/>
      </c>
      <c r="R558" s="69">
        <f>SIN(RADIANS(K558))*COS(RADIANS(J558))</f>
        <v/>
      </c>
      <c r="S558" s="69">
        <f>COS(RADIANS(J558))*SIN(RADIANS(L558))</f>
        <v/>
      </c>
      <c r="T558" s="69">
        <f>COS(RADIANS(J558))*COS(RADIANS(L558))</f>
        <v/>
      </c>
      <c r="U558" s="69">
        <f>-SIN(RADIANS(J558))</f>
        <v/>
      </c>
      <c r="V558" s="69">
        <f>-SIN(RADIANS(K558))*COS(RADIANS(L558))+COS(RADIANS(K558))*SIN(RADIANS(J558))*SIN(RADIANS(L558))</f>
        <v/>
      </c>
      <c r="W558" s="69">
        <f>SIN(RADIANS(K558))*SIN(RADIANS(L558))+COS(RADIANS(K558))*SIN(RADIANS(J558))*COS(RADIANS(L558))</f>
        <v/>
      </c>
      <c r="X558" s="69">
        <f>COS(RADIANS(K558))*COS(RADIANS(J558))</f>
        <v/>
      </c>
      <c r="Y558" s="69">
        <f>P558*G558</f>
        <v/>
      </c>
      <c r="Z558" s="69">
        <f>Q558*H558</f>
        <v/>
      </c>
      <c r="AA558" s="69">
        <f>R558*I558</f>
        <v/>
      </c>
      <c r="AB558" s="69">
        <f>M558</f>
        <v/>
      </c>
      <c r="AC558" s="69">
        <f>S558*G558</f>
        <v/>
      </c>
      <c r="AD558" s="69">
        <f>T558*H558</f>
        <v/>
      </c>
      <c r="AE558" s="69">
        <f>U558*I558</f>
        <v/>
      </c>
      <c r="AF558" s="69">
        <f>N558</f>
        <v/>
      </c>
      <c r="AG558" s="69">
        <f>V558*G558</f>
        <v/>
      </c>
      <c r="AH558" s="69">
        <f>W558*H558</f>
        <v/>
      </c>
      <c r="AI558" s="69">
        <f>X558*I558</f>
        <v/>
      </c>
      <c r="AJ558" s="69">
        <f>O558</f>
        <v/>
      </c>
      <c r="AK558" s="70" t="n">
        <v>0.192370504</v>
      </c>
      <c r="AL558" s="70" t="n">
        <v>0</v>
      </c>
      <c r="AM558" s="70" t="n">
        <v>0</v>
      </c>
      <c r="AN558" s="70" t="n">
        <v>0</v>
      </c>
      <c r="AO558" s="70" t="n">
        <v>0</v>
      </c>
      <c r="AP558" s="70" t="n">
        <v>-8.408782120000001e-09</v>
      </c>
      <c r="AQ558" s="70" t="n">
        <v>-2.53103113</v>
      </c>
      <c r="AR558" s="70" t="n">
        <v>1.26551557</v>
      </c>
      <c r="AS558" s="70" t="n">
        <v>0</v>
      </c>
      <c r="AT558" s="70" t="n">
        <v>0.192370504</v>
      </c>
      <c r="AU558" s="70" t="n">
        <v>-1.10634886e-07</v>
      </c>
      <c r="AV558" s="70" t="n">
        <v>0</v>
      </c>
      <c r="AW558" s="71">
        <f>MAX(ABS(Y558-AK558),ABS(Z558-AL558),ABS(AA558-AM558),ABS(AB558-AN558),ABS(AC558-AO558),ABS(AD558-AP558),ABS(AE558-AQ558),ABS(AF558-AR558),ABS(AG558-AS558),ABS(AH558-AT558),ABS(AI558-AU558),ABS(AJ558-AV558))</f>
        <v/>
      </c>
    </row>
    <row r="559">
      <c r="A559" s="67" t="inlineStr">
        <is>
          <t>M554</t>
        </is>
      </c>
      <c r="B559" s="52" t="inlineStr">
        <is>
          <t>ENV-430</t>
        </is>
      </c>
      <c r="C559" s="52" t="inlineStr">
        <is>
          <t>Environment</t>
        </is>
      </c>
      <c r="D559" s="52" t="inlineStr">
        <is>
          <t>Pine crown</t>
        </is>
      </c>
      <c r="E559" s="61" t="inlineStr">
        <is>
          <t>Cone</t>
        </is>
      </c>
      <c r="F559" s="52" t="inlineStr">
        <is>
          <t>ENV-428</t>
        </is>
      </c>
      <c r="G559" s="68" t="n">
        <v>1.93703973</v>
      </c>
      <c r="H559" s="68" t="n">
        <v>2.10048771</v>
      </c>
      <c r="I559" s="68" t="n">
        <v>1.00590098</v>
      </c>
      <c r="J559" s="68" t="n">
        <v>-92.54599</v>
      </c>
      <c r="K559" s="68" t="n">
        <v>121.053329</v>
      </c>
      <c r="L559" s="68" t="n">
        <v>-3.47521734</v>
      </c>
      <c r="M559" s="68" t="n">
        <v>0.033844322</v>
      </c>
      <c r="N559" s="68" t="n">
        <v>1.10295057</v>
      </c>
      <c r="O559" s="68" t="n">
        <v>0.0259441286</v>
      </c>
      <c r="P559" s="69">
        <f>COS(RADIANS(K559))*COS(RADIANS(L559))+SIN(RADIANS(K559))*SIN(RADIANS(J559))*SIN(RADIANS(L559))</f>
        <v/>
      </c>
      <c r="Q559" s="69">
        <f>-COS(RADIANS(K559))*SIN(RADIANS(L559))+SIN(RADIANS(K559))*SIN(RADIANS(J559))*COS(RADIANS(L559))</f>
        <v/>
      </c>
      <c r="R559" s="69">
        <f>SIN(RADIANS(K559))*COS(RADIANS(J559))</f>
        <v/>
      </c>
      <c r="S559" s="69">
        <f>COS(RADIANS(J559))*SIN(RADIANS(L559))</f>
        <v/>
      </c>
      <c r="T559" s="69">
        <f>COS(RADIANS(J559))*COS(RADIANS(L559))</f>
        <v/>
      </c>
      <c r="U559" s="69">
        <f>-SIN(RADIANS(J559))</f>
        <v/>
      </c>
      <c r="V559" s="69">
        <f>-SIN(RADIANS(K559))*COS(RADIANS(L559))+COS(RADIANS(K559))*SIN(RADIANS(J559))*SIN(RADIANS(L559))</f>
        <v/>
      </c>
      <c r="W559" s="69">
        <f>SIN(RADIANS(K559))*SIN(RADIANS(L559))+COS(RADIANS(K559))*SIN(RADIANS(J559))*COS(RADIANS(L559))</f>
        <v/>
      </c>
      <c r="X559" s="69">
        <f>COS(RADIANS(K559))*COS(RADIANS(J559))</f>
        <v/>
      </c>
      <c r="Y559" s="69">
        <f>P559*G559</f>
        <v/>
      </c>
      <c r="Z559" s="69">
        <f>Q559*H559</f>
        <v/>
      </c>
      <c r="AA559" s="69">
        <f>R559*I559</f>
        <v/>
      </c>
      <c r="AB559" s="69">
        <f>M559</f>
        <v/>
      </c>
      <c r="AC559" s="69">
        <f>S559*G559</f>
        <v/>
      </c>
      <c r="AD559" s="69">
        <f>T559*H559</f>
        <v/>
      </c>
      <c r="AE559" s="69">
        <f>U559*I559</f>
        <v/>
      </c>
      <c r="AF559" s="69">
        <f>N559</f>
        <v/>
      </c>
      <c r="AG559" s="69">
        <f>V559*G559</f>
        <v/>
      </c>
      <c r="AH559" s="69">
        <f>W559*H559</f>
        <v/>
      </c>
      <c r="AI559" s="69">
        <f>X559*I559</f>
        <v/>
      </c>
      <c r="AJ559" s="69">
        <f>O559</f>
        <v/>
      </c>
      <c r="AK559" s="70" t="n">
        <v>-0.896866262</v>
      </c>
      <c r="AL559" s="70" t="n">
        <v>-1.86005831</v>
      </c>
      <c r="AM559" s="70" t="n">
        <v>-0.038279824</v>
      </c>
      <c r="AN559" s="70" t="n">
        <v>0.033844322</v>
      </c>
      <c r="AO559" s="70" t="n">
        <v>0.00521583483</v>
      </c>
      <c r="AP559" s="70" t="n">
        <v>-0.0931350291</v>
      </c>
      <c r="AQ559" s="70" t="n">
        <v>1.00490808</v>
      </c>
      <c r="AR559" s="70" t="n">
        <v>1.10295057</v>
      </c>
      <c r="AS559" s="70" t="n">
        <v>-1.71689439</v>
      </c>
      <c r="AT559" s="70" t="n">
        <v>0.971368849</v>
      </c>
      <c r="AU559" s="70" t="n">
        <v>0.0230493564</v>
      </c>
      <c r="AV559" s="70" t="n">
        <v>0.0259441286</v>
      </c>
      <c r="AW559" s="71">
        <f>MAX(ABS(Y559-AK559),ABS(Z559-AL559),ABS(AA559-AM559),ABS(AB559-AN559),ABS(AC559-AO559),ABS(AD559-AP559),ABS(AE559-AQ559),ABS(AF559-AR559),ABS(AG559-AS559),ABS(AH559-AT559),ABS(AI559-AU559),ABS(AJ559-AV559))</f>
        <v/>
      </c>
    </row>
    <row r="560">
      <c r="A560" s="67" t="inlineStr">
        <is>
          <t>M555</t>
        </is>
      </c>
      <c r="B560" s="52" t="inlineStr">
        <is>
          <t>ENV-431</t>
        </is>
      </c>
      <c r="C560" s="52" t="inlineStr">
        <is>
          <t>Environment</t>
        </is>
      </c>
      <c r="D560" s="52" t="inlineStr">
        <is>
          <t>Pine crown</t>
        </is>
      </c>
      <c r="E560" s="61" t="inlineStr">
        <is>
          <t>Cone</t>
        </is>
      </c>
      <c r="F560" s="52" t="inlineStr">
        <is>
          <t>ENV-428</t>
        </is>
      </c>
      <c r="G560" s="68" t="n">
        <v>1.79426992</v>
      </c>
      <c r="H560" s="68" t="n">
        <v>1.87946498</v>
      </c>
      <c r="I560" s="68" t="n">
        <v>0.92069906</v>
      </c>
      <c r="J560" s="68" t="n">
        <v>-93.26462549999999</v>
      </c>
      <c r="K560" s="68" t="n">
        <v>8.274229050000001</v>
      </c>
      <c r="L560" s="68" t="n">
        <v>1.88669014</v>
      </c>
      <c r="M560" s="68" t="n">
        <v>-0.011237368</v>
      </c>
      <c r="N560" s="68" t="n">
        <v>1.54218554</v>
      </c>
      <c r="O560" s="68" t="n">
        <v>0.0232454091</v>
      </c>
      <c r="P560" s="69">
        <f>COS(RADIANS(K560))*COS(RADIANS(L560))+SIN(RADIANS(K560))*SIN(RADIANS(J560))*SIN(RADIANS(L560))</f>
        <v/>
      </c>
      <c r="Q560" s="69">
        <f>-COS(RADIANS(K560))*SIN(RADIANS(L560))+SIN(RADIANS(K560))*SIN(RADIANS(J560))*COS(RADIANS(L560))</f>
        <v/>
      </c>
      <c r="R560" s="69">
        <f>SIN(RADIANS(K560))*COS(RADIANS(J560))</f>
        <v/>
      </c>
      <c r="S560" s="69">
        <f>COS(RADIANS(J560))*SIN(RADIANS(L560))</f>
        <v/>
      </c>
      <c r="T560" s="69">
        <f>COS(RADIANS(J560))*COS(RADIANS(L560))</f>
        <v/>
      </c>
      <c r="U560" s="69">
        <f>-SIN(RADIANS(J560))</f>
        <v/>
      </c>
      <c r="V560" s="69">
        <f>-SIN(RADIANS(K560))*COS(RADIANS(L560))+COS(RADIANS(K560))*SIN(RADIANS(J560))*SIN(RADIANS(L560))</f>
        <v/>
      </c>
      <c r="W560" s="69">
        <f>SIN(RADIANS(K560))*SIN(RADIANS(L560))+COS(RADIANS(K560))*SIN(RADIANS(J560))*COS(RADIANS(L560))</f>
        <v/>
      </c>
      <c r="X560" s="69">
        <f>COS(RADIANS(K560))*COS(RADIANS(J560))</f>
        <v/>
      </c>
      <c r="Y560" s="69">
        <f>P560*G560</f>
        <v/>
      </c>
      <c r="Z560" s="69">
        <f>Q560*H560</f>
        <v/>
      </c>
      <c r="AA560" s="69">
        <f>R560*I560</f>
        <v/>
      </c>
      <c r="AB560" s="69">
        <f>M560</f>
        <v/>
      </c>
      <c r="AC560" s="69">
        <f>S560*G560</f>
        <v/>
      </c>
      <c r="AD560" s="69">
        <f>T560*H560</f>
        <v/>
      </c>
      <c r="AE560" s="69">
        <f>U560*I560</f>
        <v/>
      </c>
      <c r="AF560" s="69">
        <f>N560</f>
        <v/>
      </c>
      <c r="AG560" s="69">
        <f>V560*G560</f>
        <v/>
      </c>
      <c r="AH560" s="69">
        <f>W560*H560</f>
        <v/>
      </c>
      <c r="AI560" s="69">
        <f>X560*I560</f>
        <v/>
      </c>
      <c r="AJ560" s="69">
        <f>O560</f>
        <v/>
      </c>
      <c r="AK560" s="70" t="n">
        <v>1.76614285</v>
      </c>
      <c r="AL560" s="70" t="n">
        <v>-0.331124097</v>
      </c>
      <c r="AM560" s="70" t="n">
        <v>-0.00754551683</v>
      </c>
      <c r="AN560" s="70" t="n">
        <v>-0.011237368</v>
      </c>
      <c r="AO560" s="70" t="n">
        <v>-0.00336406403</v>
      </c>
      <c r="AP560" s="70" t="n">
        <v>-0.10697338</v>
      </c>
      <c r="AQ560" s="70" t="n">
        <v>0.919204891</v>
      </c>
      <c r="AR560" s="70" t="n">
        <v>1.54218554</v>
      </c>
      <c r="AS560" s="70" t="n">
        <v>-0.316438407</v>
      </c>
      <c r="AT560" s="70" t="n">
        <v>-1.84697104</v>
      </c>
      <c r="AU560" s="70" t="n">
        <v>-0.0518860072</v>
      </c>
      <c r="AV560" s="70" t="n">
        <v>0.0232454091</v>
      </c>
      <c r="AW560" s="71">
        <f>MAX(ABS(Y560-AK560),ABS(Z560-AL560),ABS(AA560-AM560),ABS(AB560-AN560),ABS(AC560-AO560),ABS(AD560-AP560),ABS(AE560-AQ560),ABS(AF560-AR560),ABS(AG560-AS560),ABS(AH560-AT560),ABS(AI560-AU560),ABS(AJ560-AV560))</f>
        <v/>
      </c>
    </row>
    <row r="561">
      <c r="A561" s="67" t="inlineStr">
        <is>
          <t>M556</t>
        </is>
      </c>
      <c r="B561" s="52" t="inlineStr">
        <is>
          <t>ENV-432</t>
        </is>
      </c>
      <c r="C561" s="52" t="inlineStr">
        <is>
          <t>Environment</t>
        </is>
      </c>
      <c r="D561" s="52" t="inlineStr">
        <is>
          <t>Pine crown</t>
        </is>
      </c>
      <c r="E561" s="61" t="inlineStr">
        <is>
          <t>Cone</t>
        </is>
      </c>
      <c r="F561" s="52" t="inlineStr">
        <is>
          <t>ENV-428</t>
        </is>
      </c>
      <c r="G561" s="68" t="n">
        <v>1.35970974</v>
      </c>
      <c r="H561" s="68" t="n">
        <v>1.49325359</v>
      </c>
      <c r="I561" s="68" t="n">
        <v>0.650415003</v>
      </c>
      <c r="J561" s="68" t="n">
        <v>-85.612915</v>
      </c>
      <c r="K561" s="68" t="n">
        <v>217.076477</v>
      </c>
      <c r="L561" s="68" t="n">
        <v>0.301808357</v>
      </c>
      <c r="M561" s="68" t="n">
        <v>0.0236546993</v>
      </c>
      <c r="N561" s="68" t="n">
        <v>1.82434535</v>
      </c>
      <c r="O561" s="68" t="n">
        <v>0.0228300691</v>
      </c>
      <c r="P561" s="69">
        <f>COS(RADIANS(K561))*COS(RADIANS(L561))+SIN(RADIANS(K561))*SIN(RADIANS(J561))*SIN(RADIANS(L561))</f>
        <v/>
      </c>
      <c r="Q561" s="69">
        <f>-COS(RADIANS(K561))*SIN(RADIANS(L561))+SIN(RADIANS(K561))*SIN(RADIANS(J561))*COS(RADIANS(L561))</f>
        <v/>
      </c>
      <c r="R561" s="69">
        <f>SIN(RADIANS(K561))*COS(RADIANS(J561))</f>
        <v/>
      </c>
      <c r="S561" s="69">
        <f>COS(RADIANS(J561))*SIN(RADIANS(L561))</f>
        <v/>
      </c>
      <c r="T561" s="69">
        <f>COS(RADIANS(J561))*COS(RADIANS(L561))</f>
        <v/>
      </c>
      <c r="U561" s="69">
        <f>-SIN(RADIANS(J561))</f>
        <v/>
      </c>
      <c r="V561" s="69">
        <f>-SIN(RADIANS(K561))*COS(RADIANS(L561))+COS(RADIANS(K561))*SIN(RADIANS(J561))*SIN(RADIANS(L561))</f>
        <v/>
      </c>
      <c r="W561" s="69">
        <f>SIN(RADIANS(K561))*SIN(RADIANS(L561))+COS(RADIANS(K561))*SIN(RADIANS(J561))*COS(RADIANS(L561))</f>
        <v/>
      </c>
      <c r="X561" s="69">
        <f>COS(RADIANS(K561))*COS(RADIANS(J561))</f>
        <v/>
      </c>
      <c r="Y561" s="69">
        <f>P561*G561</f>
        <v/>
      </c>
      <c r="Z561" s="69">
        <f>Q561*H561</f>
        <v/>
      </c>
      <c r="AA561" s="69">
        <f>R561*I561</f>
        <v/>
      </c>
      <c r="AB561" s="69">
        <f>M561</f>
        <v/>
      </c>
      <c r="AC561" s="69">
        <f>S561*G561</f>
        <v/>
      </c>
      <c r="AD561" s="69">
        <f>T561*H561</f>
        <v/>
      </c>
      <c r="AE561" s="69">
        <f>U561*I561</f>
        <v/>
      </c>
      <c r="AF561" s="69">
        <f>N561</f>
        <v/>
      </c>
      <c r="AG561" s="69">
        <f>V561*G561</f>
        <v/>
      </c>
      <c r="AH561" s="69">
        <f>W561*H561</f>
        <v/>
      </c>
      <c r="AI561" s="69">
        <f>X561*I561</f>
        <v/>
      </c>
      <c r="AJ561" s="69">
        <f>O561</f>
        <v/>
      </c>
      <c r="AK561" s="70" t="n">
        <v>-1.0804987</v>
      </c>
      <c r="AL561" s="70" t="n">
        <v>0.903878987</v>
      </c>
      <c r="AM561" s="70" t="n">
        <v>-0.0299951192</v>
      </c>
      <c r="AN561" s="70" t="n">
        <v>0.0236546993</v>
      </c>
      <c r="AO561" s="70" t="n">
        <v>0.000547875126</v>
      </c>
      <c r="AP561" s="70" t="n">
        <v>0.114223704</v>
      </c>
      <c r="AQ561" s="70" t="n">
        <v>0.6485093240000001</v>
      </c>
      <c r="AR561" s="70" t="n">
        <v>1.82434535</v>
      </c>
      <c r="AS561" s="70" t="n">
        <v>0.825428843</v>
      </c>
      <c r="AT561" s="70" t="n">
        <v>1.18311536</v>
      </c>
      <c r="AU561" s="70" t="n">
        <v>-0.0396945067</v>
      </c>
      <c r="AV561" s="70" t="n">
        <v>0.0228300691</v>
      </c>
      <c r="AW561" s="71">
        <f>MAX(ABS(Y561-AK561),ABS(Z561-AL561),ABS(AA561-AM561),ABS(AB561-AN561),ABS(AC561-AO561),ABS(AD561-AP561),ABS(AE561-AQ561),ABS(AF561-AR561),ABS(AG561-AS561),ABS(AH561-AT561),ABS(AI561-AU561),ABS(AJ561-AV561))</f>
        <v/>
      </c>
    </row>
    <row r="562">
      <c r="A562" s="67" t="inlineStr">
        <is>
          <t>M557</t>
        </is>
      </c>
      <c r="B562" s="52" t="inlineStr">
        <is>
          <t>ENV-433</t>
        </is>
      </c>
      <c r="C562" s="52" t="inlineStr">
        <is>
          <t>Environment</t>
        </is>
      </c>
      <c r="D562" s="52" t="inlineStr">
        <is>
          <t>Pine crown</t>
        </is>
      </c>
      <c r="E562" s="61" t="inlineStr">
        <is>
          <t>Cone</t>
        </is>
      </c>
      <c r="F562" s="52" t="inlineStr">
        <is>
          <t>ENV-428</t>
        </is>
      </c>
      <c r="G562" s="68" t="n">
        <v>1.15110135</v>
      </c>
      <c r="H562" s="68" t="n">
        <v>1.18457079</v>
      </c>
      <c r="I562" s="68" t="n">
        <v>0.571391463</v>
      </c>
      <c r="J562" s="68" t="n">
        <v>-94.00548550000001</v>
      </c>
      <c r="K562" s="68" t="n">
        <v>14.4694023</v>
      </c>
      <c r="L562" s="68" t="n">
        <v>-3.41773582</v>
      </c>
      <c r="M562" s="68" t="n">
        <v>-0.0195066631</v>
      </c>
      <c r="N562" s="68" t="n">
        <v>2.18081093</v>
      </c>
      <c r="O562" s="68" t="n">
        <v>-0.0256709941</v>
      </c>
      <c r="P562" s="69">
        <f>COS(RADIANS(K562))*COS(RADIANS(L562))+SIN(RADIANS(K562))*SIN(RADIANS(J562))*SIN(RADIANS(L562))</f>
        <v/>
      </c>
      <c r="Q562" s="69">
        <f>-COS(RADIANS(K562))*SIN(RADIANS(L562))+SIN(RADIANS(K562))*SIN(RADIANS(J562))*COS(RADIANS(L562))</f>
        <v/>
      </c>
      <c r="R562" s="69">
        <f>SIN(RADIANS(K562))*COS(RADIANS(J562))</f>
        <v/>
      </c>
      <c r="S562" s="69">
        <f>COS(RADIANS(J562))*SIN(RADIANS(L562))</f>
        <v/>
      </c>
      <c r="T562" s="69">
        <f>COS(RADIANS(J562))*COS(RADIANS(L562))</f>
        <v/>
      </c>
      <c r="U562" s="69">
        <f>-SIN(RADIANS(J562))</f>
        <v/>
      </c>
      <c r="V562" s="69">
        <f>-SIN(RADIANS(K562))*COS(RADIANS(L562))+COS(RADIANS(K562))*SIN(RADIANS(J562))*SIN(RADIANS(L562))</f>
        <v/>
      </c>
      <c r="W562" s="69">
        <f>SIN(RADIANS(K562))*SIN(RADIANS(L562))+COS(RADIANS(K562))*SIN(RADIANS(J562))*COS(RADIANS(L562))</f>
        <v/>
      </c>
      <c r="X562" s="69">
        <f>COS(RADIANS(K562))*COS(RADIANS(J562))</f>
        <v/>
      </c>
      <c r="Y562" s="69">
        <f>P562*G562</f>
        <v/>
      </c>
      <c r="Z562" s="69">
        <f>Q562*H562</f>
        <v/>
      </c>
      <c r="AA562" s="69">
        <f>R562*I562</f>
        <v/>
      </c>
      <c r="AB562" s="69">
        <f>M562</f>
        <v/>
      </c>
      <c r="AC562" s="69">
        <f>S562*G562</f>
        <v/>
      </c>
      <c r="AD562" s="69">
        <f>T562*H562</f>
        <v/>
      </c>
      <c r="AE562" s="69">
        <f>U562*I562</f>
        <v/>
      </c>
      <c r="AF562" s="69">
        <f>N562</f>
        <v/>
      </c>
      <c r="AG562" s="69">
        <f>V562*G562</f>
        <v/>
      </c>
      <c r="AH562" s="69">
        <f>W562*H562</f>
        <v/>
      </c>
      <c r="AI562" s="69">
        <f>X562*I562</f>
        <v/>
      </c>
      <c r="AJ562" s="69">
        <f>O562</f>
        <v/>
      </c>
      <c r="AK562" s="70" t="n">
        <v>1.12971187</v>
      </c>
      <c r="AL562" s="70" t="n">
        <v>-0.226353526</v>
      </c>
      <c r="AM562" s="70" t="n">
        <v>-0.009972753000000001</v>
      </c>
      <c r="AN562" s="70" t="n">
        <v>-0.0195066631</v>
      </c>
      <c r="AO562" s="70" t="n">
        <v>0.00479348423</v>
      </c>
      <c r="AP562" s="70" t="n">
        <v>-0.0825975761</v>
      </c>
      <c r="AQ562" s="70" t="n">
        <v>0.569995761</v>
      </c>
      <c r="AR562" s="70" t="n">
        <v>2.18081093</v>
      </c>
      <c r="AS562" s="70" t="n">
        <v>-0.220821634</v>
      </c>
      <c r="AT562" s="70" t="n">
        <v>-1.15980577</v>
      </c>
      <c r="AU562" s="70" t="n">
        <v>-0.0386468992</v>
      </c>
      <c r="AV562" s="70" t="n">
        <v>-0.0256709941</v>
      </c>
      <c r="AW562" s="71">
        <f>MAX(ABS(Y562-AK562),ABS(Z562-AL562),ABS(AA562-AM562),ABS(AB562-AN562),ABS(AC562-AO562),ABS(AD562-AP562),ABS(AE562-AQ562),ABS(AF562-AR562),ABS(AG562-AS562),ABS(AH562-AT562),ABS(AI562-AU562),ABS(AJ562-AV562))</f>
        <v/>
      </c>
    </row>
    <row r="563">
      <c r="A563" s="67" t="inlineStr">
        <is>
          <t>M558</t>
        </is>
      </c>
      <c r="B563" s="52" t="inlineStr">
        <is>
          <t>ENV-434</t>
        </is>
      </c>
      <c r="C563" s="52" t="inlineStr">
        <is>
          <t>Environment</t>
        </is>
      </c>
      <c r="D563" s="52" t="inlineStr">
        <is>
          <t>Pine crown</t>
        </is>
      </c>
      <c r="E563" s="61" t="inlineStr">
        <is>
          <t>Cone</t>
        </is>
      </c>
      <c r="F563" s="52" t="inlineStr">
        <is>
          <t>ENV-428</t>
        </is>
      </c>
      <c r="G563" s="68" t="n">
        <v>0.71808672</v>
      </c>
      <c r="H563" s="68" t="n">
        <v>0.730607569</v>
      </c>
      <c r="I563" s="68" t="n">
        <v>0.335597157</v>
      </c>
      <c r="J563" s="68" t="n">
        <v>-88.6247711</v>
      </c>
      <c r="K563" s="68" t="n">
        <v>96.7617188</v>
      </c>
      <c r="L563" s="68" t="n">
        <v>1.02822018</v>
      </c>
      <c r="M563" s="68" t="n">
        <v>0.0143812336</v>
      </c>
      <c r="N563" s="68" t="n">
        <v>2.44564915</v>
      </c>
      <c r="O563" s="68" t="n">
        <v>0.025561586</v>
      </c>
      <c r="P563" s="69">
        <f>COS(RADIANS(K563))*COS(RADIANS(L563))+SIN(RADIANS(K563))*SIN(RADIANS(J563))*SIN(RADIANS(L563))</f>
        <v/>
      </c>
      <c r="Q563" s="69">
        <f>-COS(RADIANS(K563))*SIN(RADIANS(L563))+SIN(RADIANS(K563))*SIN(RADIANS(J563))*COS(RADIANS(L563))</f>
        <v/>
      </c>
      <c r="R563" s="69">
        <f>SIN(RADIANS(K563))*COS(RADIANS(J563))</f>
        <v/>
      </c>
      <c r="S563" s="69">
        <f>COS(RADIANS(J563))*SIN(RADIANS(L563))</f>
        <v/>
      </c>
      <c r="T563" s="69">
        <f>COS(RADIANS(J563))*COS(RADIANS(L563))</f>
        <v/>
      </c>
      <c r="U563" s="69">
        <f>-SIN(RADIANS(J563))</f>
        <v/>
      </c>
      <c r="V563" s="69">
        <f>-SIN(RADIANS(K563))*COS(RADIANS(L563))+COS(RADIANS(K563))*SIN(RADIANS(J563))*SIN(RADIANS(L563))</f>
        <v/>
      </c>
      <c r="W563" s="69">
        <f>SIN(RADIANS(K563))*SIN(RADIANS(L563))+COS(RADIANS(K563))*SIN(RADIANS(J563))*COS(RADIANS(L563))</f>
        <v/>
      </c>
      <c r="X563" s="69">
        <f>COS(RADIANS(K563))*COS(RADIANS(J563))</f>
        <v/>
      </c>
      <c r="Y563" s="69">
        <f>P563*G563</f>
        <v/>
      </c>
      <c r="Z563" s="69">
        <f>Q563*H563</f>
        <v/>
      </c>
      <c r="AA563" s="69">
        <f>R563*I563</f>
        <v/>
      </c>
      <c r="AB563" s="69">
        <f>M563</f>
        <v/>
      </c>
      <c r="AC563" s="69">
        <f>S563*G563</f>
        <v/>
      </c>
      <c r="AD563" s="69">
        <f>T563*H563</f>
        <v/>
      </c>
      <c r="AE563" s="69">
        <f>U563*I563</f>
        <v/>
      </c>
      <c r="AF563" s="69">
        <f>N563</f>
        <v/>
      </c>
      <c r="AG563" s="69">
        <f>V563*G563</f>
        <v/>
      </c>
      <c r="AH563" s="69">
        <f>W563*H563</f>
        <v/>
      </c>
      <c r="AI563" s="69">
        <f>X563*I563</f>
        <v/>
      </c>
      <c r="AJ563" s="69">
        <f>O563</f>
        <v/>
      </c>
      <c r="AK563" s="70" t="n">
        <v>-0.0973269343</v>
      </c>
      <c r="AL563" s="70" t="n">
        <v>-0.723656297</v>
      </c>
      <c r="AM563" s="70" t="n">
        <v>0.00799825694</v>
      </c>
      <c r="AN563" s="70" t="n">
        <v>0.0143812336</v>
      </c>
      <c r="AO563" s="70" t="n">
        <v>0.00030926129</v>
      </c>
      <c r="AP563" s="70" t="n">
        <v>0.0175316446</v>
      </c>
      <c r="AQ563" s="70" t="n">
        <v>0.335500509</v>
      </c>
      <c r="AR563" s="70" t="n">
        <v>2.44564915</v>
      </c>
      <c r="AS563" s="70" t="n">
        <v>-0.711460412</v>
      </c>
      <c r="AT563" s="70" t="n">
        <v>0.0990029499</v>
      </c>
      <c r="AU563" s="70" t="n">
        <v>-0.0009483150209999999</v>
      </c>
      <c r="AV563" s="70" t="n">
        <v>0.025561586</v>
      </c>
      <c r="AW563" s="71">
        <f>MAX(ABS(Y563-AK563),ABS(Z563-AL563),ABS(AA563-AM563),ABS(AB563-AN563),ABS(AC563-AO563),ABS(AD563-AP563),ABS(AE563-AQ563),ABS(AF563-AR563),ABS(AG563-AS563),ABS(AH563-AT563),ABS(AI563-AU563),ABS(AJ563-AV563))</f>
        <v/>
      </c>
    </row>
    <row r="564">
      <c r="A564" s="67" t="inlineStr">
        <is>
          <t>M559</t>
        </is>
      </c>
      <c r="B564" s="52" t="inlineStr">
        <is>
          <t>ENV-435</t>
        </is>
      </c>
      <c r="C564" s="52" t="inlineStr">
        <is>
          <t>Environment</t>
        </is>
      </c>
      <c r="D564" s="52" t="inlineStr">
        <is>
          <t>Pine crown</t>
        </is>
      </c>
      <c r="E564" s="61" t="inlineStr">
        <is>
          <t>Cone</t>
        </is>
      </c>
      <c r="F564" s="52" t="inlineStr">
        <is>
          <t>ENV-428</t>
        </is>
      </c>
      <c r="G564" s="68" t="n">
        <v>0.456553221</v>
      </c>
      <c r="H564" s="68" t="n">
        <v>0.438938141</v>
      </c>
      <c r="I564" s="68" t="n">
        <v>0.769136727</v>
      </c>
      <c r="J564" s="68" t="n">
        <v>-86.1522217</v>
      </c>
      <c r="K564" s="68" t="n">
        <v>300.259491</v>
      </c>
      <c r="L564" s="68" t="n">
        <v>-3.09534931</v>
      </c>
      <c r="M564" s="68" t="n">
        <v>0.00696710125</v>
      </c>
      <c r="N564" s="68" t="n">
        <v>3.03559947</v>
      </c>
      <c r="O564" s="68" t="n">
        <v>-0.026292786</v>
      </c>
      <c r="P564" s="69">
        <f>COS(RADIANS(K564))*COS(RADIANS(L564))+SIN(RADIANS(K564))*SIN(RADIANS(J564))*SIN(RADIANS(L564))</f>
        <v/>
      </c>
      <c r="Q564" s="69">
        <f>-COS(RADIANS(K564))*SIN(RADIANS(L564))+SIN(RADIANS(K564))*SIN(RADIANS(J564))*COS(RADIANS(L564))</f>
        <v/>
      </c>
      <c r="R564" s="69">
        <f>SIN(RADIANS(K564))*COS(RADIANS(J564))</f>
        <v/>
      </c>
      <c r="S564" s="69">
        <f>COS(RADIANS(J564))*SIN(RADIANS(L564))</f>
        <v/>
      </c>
      <c r="T564" s="69">
        <f>COS(RADIANS(J564))*COS(RADIANS(L564))</f>
        <v/>
      </c>
      <c r="U564" s="69">
        <f>-SIN(RADIANS(J564))</f>
        <v/>
      </c>
      <c r="V564" s="69">
        <f>-SIN(RADIANS(K564))*COS(RADIANS(L564))+COS(RADIANS(K564))*SIN(RADIANS(J564))*SIN(RADIANS(L564))</f>
        <v/>
      </c>
      <c r="W564" s="69">
        <f>SIN(RADIANS(K564))*SIN(RADIANS(L564))+COS(RADIANS(K564))*SIN(RADIANS(J564))*COS(RADIANS(L564))</f>
        <v/>
      </c>
      <c r="X564" s="69">
        <f>COS(RADIANS(K564))*COS(RADIANS(J564))</f>
        <v/>
      </c>
      <c r="Y564" s="69">
        <f>P564*G564</f>
        <v/>
      </c>
      <c r="Z564" s="69">
        <f>Q564*H564</f>
        <v/>
      </c>
      <c r="AA564" s="69">
        <f>R564*I564</f>
        <v/>
      </c>
      <c r="AB564" s="69">
        <f>M564</f>
        <v/>
      </c>
      <c r="AC564" s="69">
        <f>S564*G564</f>
        <v/>
      </c>
      <c r="AD564" s="69">
        <f>T564*H564</f>
        <v/>
      </c>
      <c r="AE564" s="69">
        <f>U564*I564</f>
        <v/>
      </c>
      <c r="AF564" s="69">
        <f>N564</f>
        <v/>
      </c>
      <c r="AG564" s="69">
        <f>V564*G564</f>
        <v/>
      </c>
      <c r="AH564" s="69">
        <f>W564*H564</f>
        <v/>
      </c>
      <c r="AI564" s="69">
        <f>X564*I564</f>
        <v/>
      </c>
      <c r="AJ564" s="69">
        <f>O564</f>
        <v/>
      </c>
      <c r="AK564" s="70" t="n">
        <v>0.208483323</v>
      </c>
      <c r="AL564" s="70" t="n">
        <v>0.389670938</v>
      </c>
      <c r="AM564" s="70" t="n">
        <v>-0.044581376</v>
      </c>
      <c r="AN564" s="70" t="n">
        <v>0.00696710125</v>
      </c>
      <c r="AO564" s="70" t="n">
        <v>-0.00165435241</v>
      </c>
      <c r="AP564" s="70" t="n">
        <v>0.0294123758</v>
      </c>
      <c r="AQ564" s="70" t="n">
        <v>0.767403007</v>
      </c>
      <c r="AR564" s="70" t="n">
        <v>3.03559947</v>
      </c>
      <c r="AS564" s="70" t="n">
        <v>0.406168461</v>
      </c>
      <c r="AT564" s="70" t="n">
        <v>-0.199895427</v>
      </c>
      <c r="AU564" s="70" t="n">
        <v>0.0260089841</v>
      </c>
      <c r="AV564" s="70" t="n">
        <v>-0.026292786</v>
      </c>
      <c r="AW564" s="71">
        <f>MAX(ABS(Y564-AK564),ABS(Z564-AL564),ABS(AA564-AM564),ABS(AB564-AN564),ABS(AC564-AO564),ABS(AD564-AP564),ABS(AE564-AQ564),ABS(AF564-AR564),ABS(AG564-AS564),ABS(AH564-AT564),ABS(AI564-AU564),ABS(AJ564-AV564))</f>
        <v/>
      </c>
    </row>
    <row r="565">
      <c r="A565" s="67" t="inlineStr">
        <is>
          <t>M560</t>
        </is>
      </c>
      <c r="B565" s="52" t="inlineStr">
        <is>
          <t>ENV-436</t>
        </is>
      </c>
      <c r="C565" s="52" t="inlineStr">
        <is>
          <t>Environment</t>
        </is>
      </c>
      <c r="D565" s="52" t="inlineStr">
        <is>
          <t>Pine</t>
        </is>
      </c>
      <c r="E565" s="53" t="inlineStr">
        <is>
          <t>Group</t>
        </is>
      </c>
      <c r="F565" s="52" t="inlineStr">
        <is>
          <t>ENV-410</t>
        </is>
      </c>
      <c r="G565" s="68" t="n">
        <v>1</v>
      </c>
      <c r="H565" s="68" t="n">
        <v>1</v>
      </c>
      <c r="I565" s="68" t="n">
        <v>1</v>
      </c>
      <c r="J565" s="68" t="n">
        <v>0</v>
      </c>
      <c r="K565" s="68" t="n">
        <v>113.512032</v>
      </c>
      <c r="L565" s="68" t="n">
        <v>0</v>
      </c>
      <c r="M565" s="68" t="n">
        <v>-14.9448185</v>
      </c>
      <c r="N565" s="68" t="n">
        <v>0.321196973</v>
      </c>
      <c r="O565" s="68" t="n">
        <v>-8.57336712</v>
      </c>
      <c r="P565" s="69">
        <f>COS(RADIANS(K565))*COS(RADIANS(L565))+SIN(RADIANS(K565))*SIN(RADIANS(J565))*SIN(RADIANS(L565))</f>
        <v/>
      </c>
      <c r="Q565" s="69">
        <f>-COS(RADIANS(K565))*SIN(RADIANS(L565))+SIN(RADIANS(K565))*SIN(RADIANS(J565))*COS(RADIANS(L565))</f>
        <v/>
      </c>
      <c r="R565" s="69">
        <f>SIN(RADIANS(K565))*COS(RADIANS(J565))</f>
        <v/>
      </c>
      <c r="S565" s="69">
        <f>COS(RADIANS(J565))*SIN(RADIANS(L565))</f>
        <v/>
      </c>
      <c r="T565" s="69">
        <f>COS(RADIANS(J565))*COS(RADIANS(L565))</f>
        <v/>
      </c>
      <c r="U565" s="69">
        <f>-SIN(RADIANS(J565))</f>
        <v/>
      </c>
      <c r="V565" s="69">
        <f>-SIN(RADIANS(K565))*COS(RADIANS(L565))+COS(RADIANS(K565))*SIN(RADIANS(J565))*SIN(RADIANS(L565))</f>
        <v/>
      </c>
      <c r="W565" s="69">
        <f>SIN(RADIANS(K565))*SIN(RADIANS(L565))+COS(RADIANS(K565))*SIN(RADIANS(J565))*COS(RADIANS(L565))</f>
        <v/>
      </c>
      <c r="X565" s="69">
        <f>COS(RADIANS(K565))*COS(RADIANS(J565))</f>
        <v/>
      </c>
      <c r="Y565" s="69">
        <f>P565*G565</f>
        <v/>
      </c>
      <c r="Z565" s="69">
        <f>Q565*H565</f>
        <v/>
      </c>
      <c r="AA565" s="69">
        <f>R565*I565</f>
        <v/>
      </c>
      <c r="AB565" s="69">
        <f>M565</f>
        <v/>
      </c>
      <c r="AC565" s="69">
        <f>S565*G565</f>
        <v/>
      </c>
      <c r="AD565" s="69">
        <f>T565*H565</f>
        <v/>
      </c>
      <c r="AE565" s="69">
        <f>U565*I565</f>
        <v/>
      </c>
      <c r="AF565" s="69">
        <f>N565</f>
        <v/>
      </c>
      <c r="AG565" s="69">
        <f>V565*G565</f>
        <v/>
      </c>
      <c r="AH565" s="69">
        <f>W565*H565</f>
        <v/>
      </c>
      <c r="AI565" s="69">
        <f>X565*I565</f>
        <v/>
      </c>
      <c r="AJ565" s="69">
        <f>O565</f>
        <v/>
      </c>
      <c r="AK565" s="70" t="n">
        <v>-0.398941666</v>
      </c>
      <c r="AL565" s="70" t="n">
        <v>0</v>
      </c>
      <c r="AM565" s="70" t="n">
        <v>0.916976333</v>
      </c>
      <c r="AN565" s="70" t="n">
        <v>-14.9448185</v>
      </c>
      <c r="AO565" s="70" t="n">
        <v>0</v>
      </c>
      <c r="AP565" s="70" t="n">
        <v>1</v>
      </c>
      <c r="AQ565" s="70" t="n">
        <v>0</v>
      </c>
      <c r="AR565" s="70" t="n">
        <v>0.321196973</v>
      </c>
      <c r="AS565" s="70" t="n">
        <v>-0.916976333</v>
      </c>
      <c r="AT565" s="70" t="n">
        <v>0</v>
      </c>
      <c r="AU565" s="70" t="n">
        <v>-0.398941666</v>
      </c>
      <c r="AV565" s="70" t="n">
        <v>-8.57336712</v>
      </c>
      <c r="AW565" s="71">
        <f>MAX(ABS(Y565-AK565),ABS(Z565-AL565),ABS(AA565-AM565),ABS(AB565-AN565),ABS(AC565-AO565),ABS(AD565-AP565),ABS(AE565-AQ565),ABS(AF565-AR565),ABS(AG565-AS565),ABS(AH565-AT565),ABS(AI565-AU565),ABS(AJ565-AV565))</f>
        <v/>
      </c>
    </row>
    <row r="566">
      <c r="A566" s="67" t="inlineStr">
        <is>
          <t>M561</t>
        </is>
      </c>
      <c r="B566" s="52" t="inlineStr">
        <is>
          <t>ENV-437</t>
        </is>
      </c>
      <c r="C566" s="52" t="inlineStr">
        <is>
          <t>Environment</t>
        </is>
      </c>
      <c r="D566" s="52" t="inlineStr">
        <is>
          <t>Pine trunk</t>
        </is>
      </c>
      <c r="E566" s="58" t="inlineStr">
        <is>
          <t>Cylinder</t>
        </is>
      </c>
      <c r="F566" s="52" t="inlineStr">
        <is>
          <t>ENV-436</t>
        </is>
      </c>
      <c r="G566" s="68" t="n">
        <v>0.229566187</v>
      </c>
      <c r="H566" s="68" t="n">
        <v>0.229566187</v>
      </c>
      <c r="I566" s="68" t="n">
        <v>3.19228768</v>
      </c>
      <c r="J566" s="68" t="n">
        <v>90</v>
      </c>
      <c r="K566" s="68" t="n">
        <v>0</v>
      </c>
      <c r="L566" s="68" t="n">
        <v>0</v>
      </c>
      <c r="M566" s="68" t="n">
        <v>0</v>
      </c>
      <c r="N566" s="68" t="n">
        <v>1.59614384</v>
      </c>
      <c r="O566" s="68" t="n">
        <v>0</v>
      </c>
      <c r="P566" s="69">
        <f>COS(RADIANS(K566))*COS(RADIANS(L566))+SIN(RADIANS(K566))*SIN(RADIANS(J566))*SIN(RADIANS(L566))</f>
        <v/>
      </c>
      <c r="Q566" s="69">
        <f>-COS(RADIANS(K566))*SIN(RADIANS(L566))+SIN(RADIANS(K566))*SIN(RADIANS(J566))*COS(RADIANS(L566))</f>
        <v/>
      </c>
      <c r="R566" s="69">
        <f>SIN(RADIANS(K566))*COS(RADIANS(J566))</f>
        <v/>
      </c>
      <c r="S566" s="69">
        <f>COS(RADIANS(J566))*SIN(RADIANS(L566))</f>
        <v/>
      </c>
      <c r="T566" s="69">
        <f>COS(RADIANS(J566))*COS(RADIANS(L566))</f>
        <v/>
      </c>
      <c r="U566" s="69">
        <f>-SIN(RADIANS(J566))</f>
        <v/>
      </c>
      <c r="V566" s="69">
        <f>-SIN(RADIANS(K566))*COS(RADIANS(L566))+COS(RADIANS(K566))*SIN(RADIANS(J566))*SIN(RADIANS(L566))</f>
        <v/>
      </c>
      <c r="W566" s="69">
        <f>SIN(RADIANS(K566))*SIN(RADIANS(L566))+COS(RADIANS(K566))*SIN(RADIANS(J566))*COS(RADIANS(L566))</f>
        <v/>
      </c>
      <c r="X566" s="69">
        <f>COS(RADIANS(K566))*COS(RADIANS(J566))</f>
        <v/>
      </c>
      <c r="Y566" s="69">
        <f>P566*G566</f>
        <v/>
      </c>
      <c r="Z566" s="69">
        <f>Q566*H566</f>
        <v/>
      </c>
      <c r="AA566" s="69">
        <f>R566*I566</f>
        <v/>
      </c>
      <c r="AB566" s="69">
        <f>M566</f>
        <v/>
      </c>
      <c r="AC566" s="69">
        <f>S566*G566</f>
        <v/>
      </c>
      <c r="AD566" s="69">
        <f>T566*H566</f>
        <v/>
      </c>
      <c r="AE566" s="69">
        <f>U566*I566</f>
        <v/>
      </c>
      <c r="AF566" s="69">
        <f>N566</f>
        <v/>
      </c>
      <c r="AG566" s="69">
        <f>V566*G566</f>
        <v/>
      </c>
      <c r="AH566" s="69">
        <f>W566*H566</f>
        <v/>
      </c>
      <c r="AI566" s="69">
        <f>X566*I566</f>
        <v/>
      </c>
      <c r="AJ566" s="69">
        <f>O566</f>
        <v/>
      </c>
      <c r="AK566" s="70" t="n">
        <v>0.229566187</v>
      </c>
      <c r="AL566" s="70" t="n">
        <v>0</v>
      </c>
      <c r="AM566" s="70" t="n">
        <v>0</v>
      </c>
      <c r="AN566" s="70" t="n">
        <v>0</v>
      </c>
      <c r="AO566" s="70" t="n">
        <v>0</v>
      </c>
      <c r="AP566" s="70" t="n">
        <v>-1.00346567e-08</v>
      </c>
      <c r="AQ566" s="70" t="n">
        <v>-3.19228768</v>
      </c>
      <c r="AR566" s="70" t="n">
        <v>1.59614384</v>
      </c>
      <c r="AS566" s="70" t="n">
        <v>0</v>
      </c>
      <c r="AT566" s="70" t="n">
        <v>0.229566187</v>
      </c>
      <c r="AU566" s="70" t="n">
        <v>-1.39539324e-07</v>
      </c>
      <c r="AV566" s="70" t="n">
        <v>0</v>
      </c>
      <c r="AW566" s="71">
        <f>MAX(ABS(Y566-AK566),ABS(Z566-AL566),ABS(AA566-AM566),ABS(AB566-AN566),ABS(AC566-AO566),ABS(AD566-AP566),ABS(AE566-AQ566),ABS(AF566-AR566),ABS(AG566-AS566),ABS(AH566-AT566),ABS(AI566-AU566),ABS(AJ566-AV566))</f>
        <v/>
      </c>
    </row>
    <row r="567">
      <c r="A567" s="67" t="inlineStr">
        <is>
          <t>M562</t>
        </is>
      </c>
      <c r="B567" s="52" t="inlineStr">
        <is>
          <t>ENV-438</t>
        </is>
      </c>
      <c r="C567" s="52" t="inlineStr">
        <is>
          <t>Environment</t>
        </is>
      </c>
      <c r="D567" s="52" t="inlineStr">
        <is>
          <t>Pine crown</t>
        </is>
      </c>
      <c r="E567" s="61" t="inlineStr">
        <is>
          <t>Cone</t>
        </is>
      </c>
      <c r="F567" s="52" t="inlineStr">
        <is>
          <t>ENV-436</t>
        </is>
      </c>
      <c r="G567" s="68" t="n">
        <v>2.42013764</v>
      </c>
      <c r="H567" s="68" t="n">
        <v>2.25506449</v>
      </c>
      <c r="I567" s="68" t="n">
        <v>1.03463674</v>
      </c>
      <c r="J567" s="68" t="n">
        <v>-85.5327606</v>
      </c>
      <c r="K567" s="68" t="n">
        <v>243.742798</v>
      </c>
      <c r="L567" s="68" t="n">
        <v>-3.93987894</v>
      </c>
      <c r="M567" s="68" t="n">
        <v>0.00298983604</v>
      </c>
      <c r="N567" s="68" t="n">
        <v>1.11731839</v>
      </c>
      <c r="O567" s="68" t="n">
        <v>0.0354051441</v>
      </c>
      <c r="P567" s="69">
        <f>COS(RADIANS(K567))*COS(RADIANS(L567))+SIN(RADIANS(K567))*SIN(RADIANS(J567))*SIN(RADIANS(L567))</f>
        <v/>
      </c>
      <c r="Q567" s="69">
        <f>-COS(RADIANS(K567))*SIN(RADIANS(L567))+SIN(RADIANS(K567))*SIN(RADIANS(J567))*COS(RADIANS(L567))</f>
        <v/>
      </c>
      <c r="R567" s="69">
        <f>SIN(RADIANS(K567))*COS(RADIANS(J567))</f>
        <v/>
      </c>
      <c r="S567" s="69">
        <f>COS(RADIANS(J567))*SIN(RADIANS(L567))</f>
        <v/>
      </c>
      <c r="T567" s="69">
        <f>COS(RADIANS(J567))*COS(RADIANS(L567))</f>
        <v/>
      </c>
      <c r="U567" s="69">
        <f>-SIN(RADIANS(J567))</f>
        <v/>
      </c>
      <c r="V567" s="69">
        <f>-SIN(RADIANS(K567))*COS(RADIANS(L567))+COS(RADIANS(K567))*SIN(RADIANS(J567))*SIN(RADIANS(L567))</f>
        <v/>
      </c>
      <c r="W567" s="69">
        <f>SIN(RADIANS(K567))*SIN(RADIANS(L567))+COS(RADIANS(K567))*SIN(RADIANS(J567))*COS(RADIANS(L567))</f>
        <v/>
      </c>
      <c r="X567" s="69">
        <f>COS(RADIANS(K567))*COS(RADIANS(J567))</f>
        <v/>
      </c>
      <c r="Y567" s="69">
        <f>P567*G567</f>
        <v/>
      </c>
      <c r="Z567" s="69">
        <f>Q567*H567</f>
        <v/>
      </c>
      <c r="AA567" s="69">
        <f>R567*I567</f>
        <v/>
      </c>
      <c r="AB567" s="69">
        <f>M567</f>
        <v/>
      </c>
      <c r="AC567" s="69">
        <f>S567*G567</f>
        <v/>
      </c>
      <c r="AD567" s="69">
        <f>T567*H567</f>
        <v/>
      </c>
      <c r="AE567" s="69">
        <f>U567*I567</f>
        <v/>
      </c>
      <c r="AF567" s="69">
        <f>N567</f>
        <v/>
      </c>
      <c r="AG567" s="69">
        <f>V567*G567</f>
        <v/>
      </c>
      <c r="AH567" s="69">
        <f>W567*H567</f>
        <v/>
      </c>
      <c r="AI567" s="69">
        <f>X567*I567</f>
        <v/>
      </c>
      <c r="AJ567" s="69">
        <f>O567</f>
        <v/>
      </c>
      <c r="AK567" s="70" t="n">
        <v>-1.21681738</v>
      </c>
      <c r="AL567" s="70" t="n">
        <v>1.94292402</v>
      </c>
      <c r="AM567" s="70" t="n">
        <v>-0.07227163759999999</v>
      </c>
      <c r="AN567" s="70" t="n">
        <v>0.00298983604</v>
      </c>
      <c r="AO567" s="70" t="n">
        <v>-0.012951917</v>
      </c>
      <c r="AP567" s="70" t="n">
        <v>0.175229594</v>
      </c>
      <c r="AQ567" s="70" t="n">
        <v>1.03149354</v>
      </c>
      <c r="AR567" s="70" t="n">
        <v>1.11731839</v>
      </c>
      <c r="AS567" s="70" t="n">
        <v>2.0919497</v>
      </c>
      <c r="AT567" s="70" t="n">
        <v>1.13121891</v>
      </c>
      <c r="AU567" s="70" t="n">
        <v>-0.0356516987</v>
      </c>
      <c r="AV567" s="70" t="n">
        <v>0.0354051441</v>
      </c>
      <c r="AW567" s="71">
        <f>MAX(ABS(Y567-AK567),ABS(Z567-AL567),ABS(AA567-AM567),ABS(AB567-AN567),ABS(AC567-AO567),ABS(AD567-AP567),ABS(AE567-AQ567),ABS(AF567-AR567),ABS(AG567-AS567),ABS(AH567-AT567),ABS(AI567-AU567),ABS(AJ567-AV567))</f>
        <v/>
      </c>
    </row>
    <row r="568">
      <c r="A568" s="67" t="inlineStr">
        <is>
          <t>M563</t>
        </is>
      </c>
      <c r="B568" s="52" t="inlineStr">
        <is>
          <t>ENV-439</t>
        </is>
      </c>
      <c r="C568" s="52" t="inlineStr">
        <is>
          <t>Environment</t>
        </is>
      </c>
      <c r="D568" s="52" t="inlineStr">
        <is>
          <t>Pine crown</t>
        </is>
      </c>
      <c r="E568" s="61" t="inlineStr">
        <is>
          <t>Cone</t>
        </is>
      </c>
      <c r="F568" s="52" t="inlineStr">
        <is>
          <t>ENV-436</t>
        </is>
      </c>
      <c r="G568" s="68" t="n">
        <v>2.32280612</v>
      </c>
      <c r="H568" s="68" t="n">
        <v>2.51723576</v>
      </c>
      <c r="I568" s="68" t="n">
        <v>1.21518946</v>
      </c>
      <c r="J568" s="68" t="n">
        <v>-90.4228821</v>
      </c>
      <c r="K568" s="68" t="n">
        <v>36.5747757</v>
      </c>
      <c r="L568" s="68" t="n">
        <v>-1.2993722</v>
      </c>
      <c r="M568" s="68" t="n">
        <v>-0.0135041513</v>
      </c>
      <c r="N568" s="68" t="n">
        <v>1.74834871</v>
      </c>
      <c r="O568" s="68" t="n">
        <v>0.0231921077</v>
      </c>
      <c r="P568" s="69">
        <f>COS(RADIANS(K568))*COS(RADIANS(L568))+SIN(RADIANS(K568))*SIN(RADIANS(J568))*SIN(RADIANS(L568))</f>
        <v/>
      </c>
      <c r="Q568" s="69">
        <f>-COS(RADIANS(K568))*SIN(RADIANS(L568))+SIN(RADIANS(K568))*SIN(RADIANS(J568))*COS(RADIANS(L568))</f>
        <v/>
      </c>
      <c r="R568" s="69">
        <f>SIN(RADIANS(K568))*COS(RADIANS(J568))</f>
        <v/>
      </c>
      <c r="S568" s="69">
        <f>COS(RADIANS(J568))*SIN(RADIANS(L568))</f>
        <v/>
      </c>
      <c r="T568" s="69">
        <f>COS(RADIANS(J568))*COS(RADIANS(L568))</f>
        <v/>
      </c>
      <c r="U568" s="69">
        <f>-SIN(RADIANS(J568))</f>
        <v/>
      </c>
      <c r="V568" s="69">
        <f>-SIN(RADIANS(K568))*COS(RADIANS(L568))+COS(RADIANS(K568))*SIN(RADIANS(J568))*SIN(RADIANS(L568))</f>
        <v/>
      </c>
      <c r="W568" s="69">
        <f>SIN(RADIANS(K568))*SIN(RADIANS(L568))+COS(RADIANS(K568))*SIN(RADIANS(J568))*COS(RADIANS(L568))</f>
        <v/>
      </c>
      <c r="X568" s="69">
        <f>COS(RADIANS(K568))*COS(RADIANS(J568))</f>
        <v/>
      </c>
      <c r="Y568" s="69">
        <f>P568*G568</f>
        <v/>
      </c>
      <c r="Z568" s="69">
        <f>Q568*H568</f>
        <v/>
      </c>
      <c r="AA568" s="69">
        <f>R568*I568</f>
        <v/>
      </c>
      <c r="AB568" s="69">
        <f>M568</f>
        <v/>
      </c>
      <c r="AC568" s="69">
        <f>S568*G568</f>
        <v/>
      </c>
      <c r="AD568" s="69">
        <f>T568*H568</f>
        <v/>
      </c>
      <c r="AE568" s="69">
        <f>U568*I568</f>
        <v/>
      </c>
      <c r="AF568" s="69">
        <f>N568</f>
        <v/>
      </c>
      <c r="AG568" s="69">
        <f>V568*G568</f>
        <v/>
      </c>
      <c r="AH568" s="69">
        <f>W568*H568</f>
        <v/>
      </c>
      <c r="AI568" s="69">
        <f>X568*I568</f>
        <v/>
      </c>
      <c r="AJ568" s="69">
        <f>O568</f>
        <v/>
      </c>
      <c r="AK568" s="70" t="n">
        <v>1.89630461</v>
      </c>
      <c r="AL568" s="70" t="n">
        <v>-1.45368099</v>
      </c>
      <c r="AM568" s="70" t="n">
        <v>-0.00534434058</v>
      </c>
      <c r="AN568" s="70" t="n">
        <v>-0.0135041513</v>
      </c>
      <c r="AO568" s="70" t="n">
        <v>0.000388762419</v>
      </c>
      <c r="AP568" s="70" t="n">
        <v>-0.0185741857</v>
      </c>
      <c r="AQ568" s="70" t="n">
        <v>1.21515632</v>
      </c>
      <c r="AR568" s="70" t="n">
        <v>1.74834871</v>
      </c>
      <c r="AS568" s="70" t="n">
        <v>-1.34143841</v>
      </c>
      <c r="AT568" s="70" t="n">
        <v>-2.0549798</v>
      </c>
      <c r="AU568" s="70" t="n">
        <v>-0.00720278313</v>
      </c>
      <c r="AV568" s="70" t="n">
        <v>0.0231921077</v>
      </c>
      <c r="AW568" s="71">
        <f>MAX(ABS(Y568-AK568),ABS(Z568-AL568),ABS(AA568-AM568),ABS(AB568-AN568),ABS(AC568-AO568),ABS(AD568-AP568),ABS(AE568-AQ568),ABS(AF568-AR568),ABS(AG568-AS568),ABS(AH568-AT568),ABS(AI568-AU568),ABS(AJ568-AV568))</f>
        <v/>
      </c>
    </row>
    <row r="569">
      <c r="A569" s="67" t="inlineStr">
        <is>
          <t>M564</t>
        </is>
      </c>
      <c r="B569" s="52" t="inlineStr">
        <is>
          <t>ENV-440</t>
        </is>
      </c>
      <c r="C569" s="52" t="inlineStr">
        <is>
          <t>Environment</t>
        </is>
      </c>
      <c r="D569" s="52" t="inlineStr">
        <is>
          <t>Pine crown</t>
        </is>
      </c>
      <c r="E569" s="61" t="inlineStr">
        <is>
          <t>Cone</t>
        </is>
      </c>
      <c r="F569" s="52" t="inlineStr">
        <is>
          <t>ENV-436</t>
        </is>
      </c>
      <c r="G569" s="68" t="n">
        <v>1.90801239</v>
      </c>
      <c r="H569" s="68" t="n">
        <v>2.01808453</v>
      </c>
      <c r="I569" s="68" t="n">
        <v>0.94541055</v>
      </c>
      <c r="J569" s="68" t="n">
        <v>-95.467247</v>
      </c>
      <c r="K569" s="68" t="n">
        <v>236.069931</v>
      </c>
      <c r="L569" s="68" t="n">
        <v>-3.96196532</v>
      </c>
      <c r="M569" s="68" t="n">
        <v>0.0345868841</v>
      </c>
      <c r="N569" s="68" t="n">
        <v>2.08178782</v>
      </c>
      <c r="O569" s="68" t="n">
        <v>0.0362655297</v>
      </c>
      <c r="P569" s="69">
        <f>COS(RADIANS(K569))*COS(RADIANS(L569))+SIN(RADIANS(K569))*SIN(RADIANS(J569))*SIN(RADIANS(L569))</f>
        <v/>
      </c>
      <c r="Q569" s="69">
        <f>-COS(RADIANS(K569))*SIN(RADIANS(L569))+SIN(RADIANS(K569))*SIN(RADIANS(J569))*COS(RADIANS(L569))</f>
        <v/>
      </c>
      <c r="R569" s="69">
        <f>SIN(RADIANS(K569))*COS(RADIANS(J569))</f>
        <v/>
      </c>
      <c r="S569" s="69">
        <f>COS(RADIANS(J569))*SIN(RADIANS(L569))</f>
        <v/>
      </c>
      <c r="T569" s="69">
        <f>COS(RADIANS(J569))*COS(RADIANS(L569))</f>
        <v/>
      </c>
      <c r="U569" s="69">
        <f>-SIN(RADIANS(J569))</f>
        <v/>
      </c>
      <c r="V569" s="69">
        <f>-SIN(RADIANS(K569))*COS(RADIANS(L569))+COS(RADIANS(K569))*SIN(RADIANS(J569))*SIN(RADIANS(L569))</f>
        <v/>
      </c>
      <c r="W569" s="69">
        <f>SIN(RADIANS(K569))*SIN(RADIANS(L569))+COS(RADIANS(K569))*SIN(RADIANS(J569))*COS(RADIANS(L569))</f>
        <v/>
      </c>
      <c r="X569" s="69">
        <f>COS(RADIANS(K569))*COS(RADIANS(J569))</f>
        <v/>
      </c>
      <c r="Y569" s="69">
        <f>P569*G569</f>
        <v/>
      </c>
      <c r="Z569" s="69">
        <f>Q569*H569</f>
        <v/>
      </c>
      <c r="AA569" s="69">
        <f>R569*I569</f>
        <v/>
      </c>
      <c r="AB569" s="69">
        <f>M569</f>
        <v/>
      </c>
      <c r="AC569" s="69">
        <f>S569*G569</f>
        <v/>
      </c>
      <c r="AD569" s="69">
        <f>T569*H569</f>
        <v/>
      </c>
      <c r="AE569" s="69">
        <f>U569*I569</f>
        <v/>
      </c>
      <c r="AF569" s="69">
        <f>N569</f>
        <v/>
      </c>
      <c r="AG569" s="69">
        <f>V569*G569</f>
        <v/>
      </c>
      <c r="AH569" s="69">
        <f>W569*H569</f>
        <v/>
      </c>
      <c r="AI569" s="69">
        <f>X569*I569</f>
        <v/>
      </c>
      <c r="AJ569" s="69">
        <f>O569</f>
        <v/>
      </c>
      <c r="AK569" s="70" t="n">
        <v>-1.17135656</v>
      </c>
      <c r="AL569" s="70" t="n">
        <v>1.58501184</v>
      </c>
      <c r="AM569" s="70" t="n">
        <v>0.0747376084</v>
      </c>
      <c r="AN569" s="70" t="n">
        <v>0.0345868841</v>
      </c>
      <c r="AO569" s="70" t="n">
        <v>0.0125606023</v>
      </c>
      <c r="AP569" s="70" t="n">
        <v>-0.191817239</v>
      </c>
      <c r="AQ569" s="70" t="n">
        <v>0.941109657</v>
      </c>
      <c r="AR569" s="70" t="n">
        <v>2.08178782</v>
      </c>
      <c r="AS569" s="70" t="n">
        <v>1.50608015</v>
      </c>
      <c r="AT569" s="70" t="n">
        <v>1.23434556</v>
      </c>
      <c r="AU569" s="70" t="n">
        <v>0.0502785183</v>
      </c>
      <c r="AV569" s="70" t="n">
        <v>0.0362655297</v>
      </c>
      <c r="AW569" s="71">
        <f>MAX(ABS(Y569-AK569),ABS(Z569-AL569),ABS(AA569-AM569),ABS(AB569-AN569),ABS(AC569-AO569),ABS(AD569-AP569),ABS(AE569-AQ569),ABS(AF569-AR569),ABS(AG569-AS569),ABS(AH569-AT569),ABS(AI569-AU569),ABS(AJ569-AV569))</f>
        <v/>
      </c>
    </row>
    <row r="570">
      <c r="A570" s="67" t="inlineStr">
        <is>
          <t>M565</t>
        </is>
      </c>
      <c r="B570" s="52" t="inlineStr">
        <is>
          <t>ENV-441</t>
        </is>
      </c>
      <c r="C570" s="52" t="inlineStr">
        <is>
          <t>Environment</t>
        </is>
      </c>
      <c r="D570" s="52" t="inlineStr">
        <is>
          <t>Pine crown</t>
        </is>
      </c>
      <c r="E570" s="61" t="inlineStr">
        <is>
          <t>Cone</t>
        </is>
      </c>
      <c r="F570" s="52" t="inlineStr">
        <is>
          <t>ENV-436</t>
        </is>
      </c>
      <c r="G570" s="68" t="n">
        <v>1.72445238</v>
      </c>
      <c r="H570" s="68" t="n">
        <v>1.56530154</v>
      </c>
      <c r="I570" s="68" t="n">
        <v>0.885018945</v>
      </c>
      <c r="J570" s="68" t="n">
        <v>-95.0549393</v>
      </c>
      <c r="K570" s="68" t="n">
        <v>328.730682</v>
      </c>
      <c r="L570" s="68" t="n">
        <v>4.79502106</v>
      </c>
      <c r="M570" s="68" t="n">
        <v>-0.0294538215</v>
      </c>
      <c r="N570" s="68" t="n">
        <v>2.49598861</v>
      </c>
      <c r="O570" s="68" t="n">
        <v>0.0391043052</v>
      </c>
      <c r="P570" s="69">
        <f>COS(RADIANS(K570))*COS(RADIANS(L570))+SIN(RADIANS(K570))*SIN(RADIANS(J570))*SIN(RADIANS(L570))</f>
        <v/>
      </c>
      <c r="Q570" s="69">
        <f>-COS(RADIANS(K570))*SIN(RADIANS(L570))+SIN(RADIANS(K570))*SIN(RADIANS(J570))*COS(RADIANS(L570))</f>
        <v/>
      </c>
      <c r="R570" s="69">
        <f>SIN(RADIANS(K570))*COS(RADIANS(J570))</f>
        <v/>
      </c>
      <c r="S570" s="69">
        <f>COS(RADIANS(J570))*SIN(RADIANS(L570))</f>
        <v/>
      </c>
      <c r="T570" s="69">
        <f>COS(RADIANS(J570))*COS(RADIANS(L570))</f>
        <v/>
      </c>
      <c r="U570" s="69">
        <f>-SIN(RADIANS(J570))</f>
        <v/>
      </c>
      <c r="V570" s="69">
        <f>-SIN(RADIANS(K570))*COS(RADIANS(L570))+COS(RADIANS(K570))*SIN(RADIANS(J570))*SIN(RADIANS(L570))</f>
        <v/>
      </c>
      <c r="W570" s="69">
        <f>SIN(RADIANS(K570))*SIN(RADIANS(L570))+COS(RADIANS(K570))*SIN(RADIANS(J570))*COS(RADIANS(L570))</f>
        <v/>
      </c>
      <c r="X570" s="69">
        <f>COS(RADIANS(K570))*COS(RADIANS(J570))</f>
        <v/>
      </c>
      <c r="Y570" s="69">
        <f>P570*G570</f>
        <v/>
      </c>
      <c r="Z570" s="69">
        <f>Q570*H570</f>
        <v/>
      </c>
      <c r="AA570" s="69">
        <f>R570*I570</f>
        <v/>
      </c>
      <c r="AB570" s="69">
        <f>M570</f>
        <v/>
      </c>
      <c r="AC570" s="69">
        <f>S570*G570</f>
        <v/>
      </c>
      <c r="AD570" s="69">
        <f>T570*H570</f>
        <v/>
      </c>
      <c r="AE570" s="69">
        <f>U570*I570</f>
        <v/>
      </c>
      <c r="AF570" s="69">
        <f>N570</f>
        <v/>
      </c>
      <c r="AG570" s="69">
        <f>V570*G570</f>
        <v/>
      </c>
      <c r="AH570" s="69">
        <f>W570*H570</f>
        <v/>
      </c>
      <c r="AI570" s="69">
        <f>X570*I570</f>
        <v/>
      </c>
      <c r="AJ570" s="69">
        <f>O570</f>
        <v/>
      </c>
      <c r="AK570" s="70" t="n">
        <v>1.5433259</v>
      </c>
      <c r="AL570" s="70" t="n">
        <v>0.694656372</v>
      </c>
      <c r="AM570" s="70" t="n">
        <v>0.0404762961</v>
      </c>
      <c r="AN570" s="70" t="n">
        <v>-0.0294538215</v>
      </c>
      <c r="AO570" s="70" t="n">
        <v>-0.0127011072</v>
      </c>
      <c r="AP570" s="70" t="n">
        <v>-0.137437388</v>
      </c>
      <c r="AQ570" s="70" t="n">
        <v>0.881576836</v>
      </c>
      <c r="AR570" s="70" t="n">
        <v>2.49598861</v>
      </c>
      <c r="AS570" s="70" t="n">
        <v>0.769233465</v>
      </c>
      <c r="AT570" s="70" t="n">
        <v>-1.39597011</v>
      </c>
      <c r="AU570" s="70" t="n">
        <v>-0.0666522235</v>
      </c>
      <c r="AV570" s="70" t="n">
        <v>0.0391043052</v>
      </c>
      <c r="AW570" s="71">
        <f>MAX(ABS(Y570-AK570),ABS(Z570-AL570),ABS(AA570-AM570),ABS(AB570-AN570),ABS(AC570-AO570),ABS(AD570-AP570),ABS(AE570-AQ570),ABS(AF570-AR570),ABS(AG570-AS570),ABS(AH570-AT570),ABS(AI570-AU570),ABS(AJ570-AV570))</f>
        <v/>
      </c>
    </row>
    <row r="571">
      <c r="A571" s="67" t="inlineStr">
        <is>
          <t>M566</t>
        </is>
      </c>
      <c r="B571" s="52" t="inlineStr">
        <is>
          <t>ENV-442</t>
        </is>
      </c>
      <c r="C571" s="52" t="inlineStr">
        <is>
          <t>Environment</t>
        </is>
      </c>
      <c r="D571" s="52" t="inlineStr">
        <is>
          <t>Pine crown</t>
        </is>
      </c>
      <c r="E571" s="61" t="inlineStr">
        <is>
          <t>Cone</t>
        </is>
      </c>
      <c r="F571" s="52" t="inlineStr">
        <is>
          <t>ENV-436</t>
        </is>
      </c>
      <c r="G571" s="68" t="n">
        <v>1.31035137</v>
      </c>
      <c r="H571" s="68" t="n">
        <v>1.23113608</v>
      </c>
      <c r="I571" s="68" t="n">
        <v>0.662435055</v>
      </c>
      <c r="J571" s="68" t="n">
        <v>-94.5254745</v>
      </c>
      <c r="K571" s="68" t="n">
        <v>154.138123</v>
      </c>
      <c r="L571" s="68" t="n">
        <v>2.31999779</v>
      </c>
      <c r="M571" s="68" t="n">
        <v>0.0127204359</v>
      </c>
      <c r="N571" s="68" t="n">
        <v>2.81423211</v>
      </c>
      <c r="O571" s="68" t="n">
        <v>-0.010487441</v>
      </c>
      <c r="P571" s="69">
        <f>COS(RADIANS(K571))*COS(RADIANS(L571))+SIN(RADIANS(K571))*SIN(RADIANS(J571))*SIN(RADIANS(L571))</f>
        <v/>
      </c>
      <c r="Q571" s="69">
        <f>-COS(RADIANS(K571))*SIN(RADIANS(L571))+SIN(RADIANS(K571))*SIN(RADIANS(J571))*COS(RADIANS(L571))</f>
        <v/>
      </c>
      <c r="R571" s="69">
        <f>SIN(RADIANS(K571))*COS(RADIANS(J571))</f>
        <v/>
      </c>
      <c r="S571" s="69">
        <f>COS(RADIANS(J571))*SIN(RADIANS(L571))</f>
        <v/>
      </c>
      <c r="T571" s="69">
        <f>COS(RADIANS(J571))*COS(RADIANS(L571))</f>
        <v/>
      </c>
      <c r="U571" s="69">
        <f>-SIN(RADIANS(J571))</f>
        <v/>
      </c>
      <c r="V571" s="69">
        <f>-SIN(RADIANS(K571))*COS(RADIANS(L571))+COS(RADIANS(K571))*SIN(RADIANS(J571))*SIN(RADIANS(L571))</f>
        <v/>
      </c>
      <c r="W571" s="69">
        <f>SIN(RADIANS(K571))*SIN(RADIANS(L571))+COS(RADIANS(K571))*SIN(RADIANS(J571))*COS(RADIANS(L571))</f>
        <v/>
      </c>
      <c r="X571" s="69">
        <f>COS(RADIANS(K571))*COS(RADIANS(J571))</f>
        <v/>
      </c>
      <c r="Y571" s="69">
        <f>P571*G571</f>
        <v/>
      </c>
      <c r="Z571" s="69">
        <f>Q571*H571</f>
        <v/>
      </c>
      <c r="AA571" s="69">
        <f>R571*I571</f>
        <v/>
      </c>
      <c r="AB571" s="69">
        <f>M571</f>
        <v/>
      </c>
      <c r="AC571" s="69">
        <f>S571*G571</f>
        <v/>
      </c>
      <c r="AD571" s="69">
        <f>T571*H571</f>
        <v/>
      </c>
      <c r="AE571" s="69">
        <f>U571*I571</f>
        <v/>
      </c>
      <c r="AF571" s="69">
        <f>N571</f>
        <v/>
      </c>
      <c r="AG571" s="69">
        <f>V571*G571</f>
        <v/>
      </c>
      <c r="AH571" s="69">
        <f>W571*H571</f>
        <v/>
      </c>
      <c r="AI571" s="69">
        <f>X571*I571</f>
        <v/>
      </c>
      <c r="AJ571" s="69">
        <f>O571</f>
        <v/>
      </c>
      <c r="AK571" s="70" t="n">
        <v>-1.20121658</v>
      </c>
      <c r="AL571" s="70" t="n">
        <v>-0.490066618</v>
      </c>
      <c r="AM571" s="70" t="n">
        <v>-0.0227993205</v>
      </c>
      <c r="AN571" s="70" t="n">
        <v>0.0127204359</v>
      </c>
      <c r="AO571" s="70" t="n">
        <v>-0.00418527378</v>
      </c>
      <c r="AP571" s="70" t="n">
        <v>-0.09705987570000001</v>
      </c>
      <c r="AQ571" s="70" t="n">
        <v>0.660369813</v>
      </c>
      <c r="AR571" s="70" t="n">
        <v>2.81423211</v>
      </c>
      <c r="AS571" s="70" t="n">
        <v>-0.523528397</v>
      </c>
      <c r="AT571" s="70" t="n">
        <v>1.12521565</v>
      </c>
      <c r="AU571" s="70" t="n">
        <v>0.0470329709</v>
      </c>
      <c r="AV571" s="70" t="n">
        <v>-0.010487441</v>
      </c>
      <c r="AW571" s="71">
        <f>MAX(ABS(Y571-AK571),ABS(Z571-AL571),ABS(AA571-AM571),ABS(AB571-AN571),ABS(AC571-AO571),ABS(AD571-AP571),ABS(AE571-AQ571),ABS(AF571-AR571),ABS(AG571-AS571),ABS(AH571-AT571),ABS(AI571-AU571),ABS(AJ571-AV571))</f>
        <v/>
      </c>
    </row>
    <row r="572">
      <c r="A572" s="67" t="inlineStr">
        <is>
          <t>M567</t>
        </is>
      </c>
      <c r="B572" s="52" t="inlineStr">
        <is>
          <t>ENV-443</t>
        </is>
      </c>
      <c r="C572" s="52" t="inlineStr">
        <is>
          <t>Environment</t>
        </is>
      </c>
      <c r="D572" s="52" t="inlineStr">
        <is>
          <t>Pine crown</t>
        </is>
      </c>
      <c r="E572" s="61" t="inlineStr">
        <is>
          <t>Cone</t>
        </is>
      </c>
      <c r="F572" s="52" t="inlineStr">
        <is>
          <t>ENV-436</t>
        </is>
      </c>
      <c r="G572" s="68" t="n">
        <v>0.865299642</v>
      </c>
      <c r="H572" s="68" t="n">
        <v>0.8384794</v>
      </c>
      <c r="I572" s="68" t="n">
        <v>0.431890458</v>
      </c>
      <c r="J572" s="68" t="n">
        <v>-88.58286289999999</v>
      </c>
      <c r="K572" s="68" t="n">
        <v>43.467556</v>
      </c>
      <c r="L572" s="68" t="n">
        <v>-1.38945293</v>
      </c>
      <c r="M572" s="68" t="n">
        <v>-0.0234488957</v>
      </c>
      <c r="N572" s="68" t="n">
        <v>3.1177721</v>
      </c>
      <c r="O572" s="68" t="n">
        <v>0.0250258371</v>
      </c>
      <c r="P572" s="69">
        <f>COS(RADIANS(K572))*COS(RADIANS(L572))+SIN(RADIANS(K572))*SIN(RADIANS(J572))*SIN(RADIANS(L572))</f>
        <v/>
      </c>
      <c r="Q572" s="69">
        <f>-COS(RADIANS(K572))*SIN(RADIANS(L572))+SIN(RADIANS(K572))*SIN(RADIANS(J572))*COS(RADIANS(L572))</f>
        <v/>
      </c>
      <c r="R572" s="69">
        <f>SIN(RADIANS(K572))*COS(RADIANS(J572))</f>
        <v/>
      </c>
      <c r="S572" s="69">
        <f>COS(RADIANS(J572))*SIN(RADIANS(L572))</f>
        <v/>
      </c>
      <c r="T572" s="69">
        <f>COS(RADIANS(J572))*COS(RADIANS(L572))</f>
        <v/>
      </c>
      <c r="U572" s="69">
        <f>-SIN(RADIANS(J572))</f>
        <v/>
      </c>
      <c r="V572" s="69">
        <f>-SIN(RADIANS(K572))*COS(RADIANS(L572))+COS(RADIANS(K572))*SIN(RADIANS(J572))*SIN(RADIANS(L572))</f>
        <v/>
      </c>
      <c r="W572" s="69">
        <f>SIN(RADIANS(K572))*SIN(RADIANS(L572))+COS(RADIANS(K572))*SIN(RADIANS(J572))*COS(RADIANS(L572))</f>
        <v/>
      </c>
      <c r="X572" s="69">
        <f>COS(RADIANS(K572))*COS(RADIANS(J572))</f>
        <v/>
      </c>
      <c r="Y572" s="69">
        <f>P572*G572</f>
        <v/>
      </c>
      <c r="Z572" s="69">
        <f>Q572*H572</f>
        <v/>
      </c>
      <c r="AA572" s="69">
        <f>R572*I572</f>
        <v/>
      </c>
      <c r="AB572" s="69">
        <f>M572</f>
        <v/>
      </c>
      <c r="AC572" s="69">
        <f>S572*G572</f>
        <v/>
      </c>
      <c r="AD572" s="69">
        <f>T572*H572</f>
        <v/>
      </c>
      <c r="AE572" s="69">
        <f>U572*I572</f>
        <v/>
      </c>
      <c r="AF572" s="69">
        <f>N572</f>
        <v/>
      </c>
      <c r="AG572" s="69">
        <f>V572*G572</f>
        <v/>
      </c>
      <c r="AH572" s="69">
        <f>W572*H572</f>
        <v/>
      </c>
      <c r="AI572" s="69">
        <f>X572*I572</f>
        <v/>
      </c>
      <c r="AJ572" s="69">
        <f>O572</f>
        <v/>
      </c>
      <c r="AK572" s="70" t="n">
        <v>0.64224869</v>
      </c>
      <c r="AL572" s="70" t="n">
        <v>-0.561724663</v>
      </c>
      <c r="AM572" s="70" t="n">
        <v>0.00734801218</v>
      </c>
      <c r="AN572" s="70" t="n">
        <v>-0.0234488957</v>
      </c>
      <c r="AO572" s="70" t="n">
        <v>-0.000518905814</v>
      </c>
      <c r="AP572" s="70" t="n">
        <v>0.0207304191</v>
      </c>
      <c r="AQ572" s="70" t="n">
        <v>0.431758374</v>
      </c>
      <c r="AR572" s="70" t="n">
        <v>3.1177721</v>
      </c>
      <c r="AS572" s="70" t="n">
        <v>-0.579879165</v>
      </c>
      <c r="AT572" s="70" t="n">
        <v>-0.6221601960000001</v>
      </c>
      <c r="AU572" s="70" t="n">
        <v>0.00775197614</v>
      </c>
      <c r="AV572" s="70" t="n">
        <v>0.0250258371</v>
      </c>
      <c r="AW572" s="71">
        <f>MAX(ABS(Y572-AK572),ABS(Z572-AL572),ABS(AA572-AM572),ABS(AB572-AN572),ABS(AC572-AO572),ABS(AD572-AP572),ABS(AE572-AQ572),ABS(AF572-AR572),ABS(AG572-AS572),ABS(AH572-AT572),ABS(AI572-AU572),ABS(AJ572-AV572))</f>
        <v/>
      </c>
    </row>
    <row r="573">
      <c r="A573" s="67" t="inlineStr">
        <is>
          <t>M568</t>
        </is>
      </c>
      <c r="B573" s="52" t="inlineStr">
        <is>
          <t>ENV-444</t>
        </is>
      </c>
      <c r="C573" s="52" t="inlineStr">
        <is>
          <t>Environment</t>
        </is>
      </c>
      <c r="D573" s="52" t="inlineStr">
        <is>
          <t>Pine crown</t>
        </is>
      </c>
      <c r="E573" s="61" t="inlineStr">
        <is>
          <t>Cone</t>
        </is>
      </c>
      <c r="F573" s="52" t="inlineStr">
        <is>
          <t>ENV-436</t>
        </is>
      </c>
      <c r="G573" s="68" t="n">
        <v>0.557311416</v>
      </c>
      <c r="H573" s="68" t="n">
        <v>0.5215283630000001</v>
      </c>
      <c r="I573" s="68" t="n">
        <v>1.01710784</v>
      </c>
      <c r="J573" s="68" t="n">
        <v>-94.6522903</v>
      </c>
      <c r="K573" s="68" t="n">
        <v>91.20909880000001</v>
      </c>
      <c r="L573" s="68" t="n">
        <v>5.68347168</v>
      </c>
      <c r="M573" s="68" t="n">
        <v>0.00724571571</v>
      </c>
      <c r="N573" s="68" t="n">
        <v>3.82084179</v>
      </c>
      <c r="O573" s="68" t="n">
        <v>-0.0183944181</v>
      </c>
      <c r="P573" s="69">
        <f>COS(RADIANS(K573))*COS(RADIANS(L573))+SIN(RADIANS(K573))*SIN(RADIANS(J573))*SIN(RADIANS(L573))</f>
        <v/>
      </c>
      <c r="Q573" s="69">
        <f>-COS(RADIANS(K573))*SIN(RADIANS(L573))+SIN(RADIANS(K573))*SIN(RADIANS(J573))*COS(RADIANS(L573))</f>
        <v/>
      </c>
      <c r="R573" s="69">
        <f>SIN(RADIANS(K573))*COS(RADIANS(J573))</f>
        <v/>
      </c>
      <c r="S573" s="69">
        <f>COS(RADIANS(J573))*SIN(RADIANS(L573))</f>
        <v/>
      </c>
      <c r="T573" s="69">
        <f>COS(RADIANS(J573))*COS(RADIANS(L573))</f>
        <v/>
      </c>
      <c r="U573" s="69">
        <f>-SIN(RADIANS(J573))</f>
        <v/>
      </c>
      <c r="V573" s="69">
        <f>-SIN(RADIANS(K573))*COS(RADIANS(L573))+COS(RADIANS(K573))*SIN(RADIANS(J573))*SIN(RADIANS(L573))</f>
        <v/>
      </c>
      <c r="W573" s="69">
        <f>SIN(RADIANS(K573))*SIN(RADIANS(L573))+COS(RADIANS(K573))*SIN(RADIANS(J573))*COS(RADIANS(L573))</f>
        <v/>
      </c>
      <c r="X573" s="69">
        <f>COS(RADIANS(K573))*COS(RADIANS(J573))</f>
        <v/>
      </c>
      <c r="Y573" s="69">
        <f>P573*G573</f>
        <v/>
      </c>
      <c r="Z573" s="69">
        <f>Q573*H573</f>
        <v/>
      </c>
      <c r="AA573" s="69">
        <f>R573*I573</f>
        <v/>
      </c>
      <c r="AB573" s="69">
        <f>M573</f>
        <v/>
      </c>
      <c r="AC573" s="69">
        <f>S573*G573</f>
        <v/>
      </c>
      <c r="AD573" s="69">
        <f>T573*H573</f>
        <v/>
      </c>
      <c r="AE573" s="69">
        <f>U573*I573</f>
        <v/>
      </c>
      <c r="AF573" s="69">
        <f>N573</f>
        <v/>
      </c>
      <c r="AG573" s="69">
        <f>V573*G573</f>
        <v/>
      </c>
      <c r="AH573" s="69">
        <f>W573*H573</f>
        <v/>
      </c>
      <c r="AI573" s="69">
        <f>X573*I573</f>
        <v/>
      </c>
      <c r="AJ573" s="69">
        <f>O573</f>
        <v/>
      </c>
      <c r="AK573" s="70" t="n">
        <v>-0.0667001307</v>
      </c>
      <c r="AL573" s="70" t="n">
        <v>-0.5160497429999999</v>
      </c>
      <c r="AM573" s="70" t="n">
        <v>-0.082477808</v>
      </c>
      <c r="AN573" s="70" t="n">
        <v>0.00724571571</v>
      </c>
      <c r="AO573" s="70" t="n">
        <v>-0.00447655004</v>
      </c>
      <c r="AP573" s="70" t="n">
        <v>-0.0420924835</v>
      </c>
      <c r="AQ573" s="70" t="n">
        <v>1.01375675</v>
      </c>
      <c r="AR573" s="70" t="n">
        <v>3.82084179</v>
      </c>
      <c r="AS573" s="70" t="n">
        <v>-0.553287506</v>
      </c>
      <c r="AT573" s="70" t="n">
        <v>0.0625515953</v>
      </c>
      <c r="AU573" s="70" t="n">
        <v>0.00174077367</v>
      </c>
      <c r="AV573" s="70" t="n">
        <v>-0.0183944181</v>
      </c>
      <c r="AW573" s="71">
        <f>MAX(ABS(Y573-AK573),ABS(Z573-AL573),ABS(AA573-AM573),ABS(AB573-AN573),ABS(AC573-AO573),ABS(AD573-AP573),ABS(AE573-AQ573),ABS(AF573-AR573),ABS(AG573-AS573),ABS(AH573-AT573),ABS(AI573-AU573),ABS(AJ573-AV573))</f>
        <v/>
      </c>
    </row>
    <row r="574">
      <c r="A574" s="67" t="inlineStr">
        <is>
          <t>M569</t>
        </is>
      </c>
      <c r="B574" s="52" t="inlineStr">
        <is>
          <t>ENV-445</t>
        </is>
      </c>
      <c r="C574" s="52" t="inlineStr">
        <is>
          <t>Environment</t>
        </is>
      </c>
      <c r="D574" s="52" t="inlineStr">
        <is>
          <t>Forest patch</t>
        </is>
      </c>
      <c r="E574" s="53" t="inlineStr">
        <is>
          <t>Group</t>
        </is>
      </c>
      <c r="F574" s="52" t="inlineStr">
        <is>
          <t>ENV-00</t>
        </is>
      </c>
      <c r="G574" s="68" t="n">
        <v>1</v>
      </c>
      <c r="H574" s="68" t="n">
        <v>1</v>
      </c>
      <c r="I574" s="68" t="n">
        <v>1</v>
      </c>
      <c r="J574" s="68" t="n">
        <v>0</v>
      </c>
      <c r="K574" s="68" t="n">
        <v>0</v>
      </c>
      <c r="L574" s="68" t="n">
        <v>0</v>
      </c>
      <c r="M574" s="68" t="n">
        <v>0</v>
      </c>
      <c r="N574" s="68" t="n">
        <v>0</v>
      </c>
      <c r="O574" s="68" t="n">
        <v>0</v>
      </c>
      <c r="P574" s="69">
        <f>COS(RADIANS(K574))*COS(RADIANS(L574))+SIN(RADIANS(K574))*SIN(RADIANS(J574))*SIN(RADIANS(L574))</f>
        <v/>
      </c>
      <c r="Q574" s="69">
        <f>-COS(RADIANS(K574))*SIN(RADIANS(L574))+SIN(RADIANS(K574))*SIN(RADIANS(J574))*COS(RADIANS(L574))</f>
        <v/>
      </c>
      <c r="R574" s="69">
        <f>SIN(RADIANS(K574))*COS(RADIANS(J574))</f>
        <v/>
      </c>
      <c r="S574" s="69">
        <f>COS(RADIANS(J574))*SIN(RADIANS(L574))</f>
        <v/>
      </c>
      <c r="T574" s="69">
        <f>COS(RADIANS(J574))*COS(RADIANS(L574))</f>
        <v/>
      </c>
      <c r="U574" s="69">
        <f>-SIN(RADIANS(J574))</f>
        <v/>
      </c>
      <c r="V574" s="69">
        <f>-SIN(RADIANS(K574))*COS(RADIANS(L574))+COS(RADIANS(K574))*SIN(RADIANS(J574))*SIN(RADIANS(L574))</f>
        <v/>
      </c>
      <c r="W574" s="69">
        <f>SIN(RADIANS(K574))*SIN(RADIANS(L574))+COS(RADIANS(K574))*SIN(RADIANS(J574))*COS(RADIANS(L574))</f>
        <v/>
      </c>
      <c r="X574" s="69">
        <f>COS(RADIANS(K574))*COS(RADIANS(J574))</f>
        <v/>
      </c>
      <c r="Y574" s="69">
        <f>P574*G574</f>
        <v/>
      </c>
      <c r="Z574" s="69">
        <f>Q574*H574</f>
        <v/>
      </c>
      <c r="AA574" s="69">
        <f>R574*I574</f>
        <v/>
      </c>
      <c r="AB574" s="69">
        <f>M574</f>
        <v/>
      </c>
      <c r="AC574" s="69">
        <f>S574*G574</f>
        <v/>
      </c>
      <c r="AD574" s="69">
        <f>T574*H574</f>
        <v/>
      </c>
      <c r="AE574" s="69">
        <f>U574*I574</f>
        <v/>
      </c>
      <c r="AF574" s="69">
        <f>N574</f>
        <v/>
      </c>
      <c r="AG574" s="69">
        <f>V574*G574</f>
        <v/>
      </c>
      <c r="AH574" s="69">
        <f>W574*H574</f>
        <v/>
      </c>
      <c r="AI574" s="69">
        <f>X574*I574</f>
        <v/>
      </c>
      <c r="AJ574" s="69">
        <f>O574</f>
        <v/>
      </c>
      <c r="AK574" s="70" t="n">
        <v>1</v>
      </c>
      <c r="AL574" s="70" t="n">
        <v>0</v>
      </c>
      <c r="AM574" s="70" t="n">
        <v>0</v>
      </c>
      <c r="AN574" s="70" t="n">
        <v>0</v>
      </c>
      <c r="AO574" s="70" t="n">
        <v>0</v>
      </c>
      <c r="AP574" s="70" t="n">
        <v>1</v>
      </c>
      <c r="AQ574" s="70" t="n">
        <v>0</v>
      </c>
      <c r="AR574" s="70" t="n">
        <v>0</v>
      </c>
      <c r="AS574" s="70" t="n">
        <v>0</v>
      </c>
      <c r="AT574" s="70" t="n">
        <v>0</v>
      </c>
      <c r="AU574" s="70" t="n">
        <v>1</v>
      </c>
      <c r="AV574" s="70" t="n">
        <v>0</v>
      </c>
      <c r="AW574" s="71">
        <f>MAX(ABS(Y574-AK574),ABS(Z574-AL574),ABS(AA574-AM574),ABS(AB574-AN574),ABS(AC574-AO574),ABS(AD574-AP574),ABS(AE574-AQ574),ABS(AF574-AR574),ABS(AG574-AS574),ABS(AH574-AT574),ABS(AI574-AU574),ABS(AJ574-AV574))</f>
        <v/>
      </c>
    </row>
    <row r="575">
      <c r="A575" s="67" t="inlineStr">
        <is>
          <t>M570</t>
        </is>
      </c>
      <c r="B575" s="52" t="inlineStr">
        <is>
          <t>ENV-446</t>
        </is>
      </c>
      <c r="C575" s="52" t="inlineStr">
        <is>
          <t>Environment</t>
        </is>
      </c>
      <c r="D575" s="52" t="inlineStr">
        <is>
          <t>Pine</t>
        </is>
      </c>
      <c r="E575" s="53" t="inlineStr">
        <is>
          <t>Group</t>
        </is>
      </c>
      <c r="F575" s="52" t="inlineStr">
        <is>
          <t>ENV-445</t>
        </is>
      </c>
      <c r="G575" s="68" t="n">
        <v>1</v>
      </c>
      <c r="H575" s="68" t="n">
        <v>1</v>
      </c>
      <c r="I575" s="68" t="n">
        <v>1</v>
      </c>
      <c r="J575" s="68" t="n">
        <v>0</v>
      </c>
      <c r="K575" s="68" t="n">
        <v>321.326233</v>
      </c>
      <c r="L575" s="68" t="n">
        <v>0</v>
      </c>
      <c r="M575" s="68" t="n">
        <v>13.4729757</v>
      </c>
      <c r="N575" s="68" t="n">
        <v>-0.160233811</v>
      </c>
      <c r="O575" s="68" t="n">
        <v>6.69699574</v>
      </c>
      <c r="P575" s="69">
        <f>COS(RADIANS(K575))*COS(RADIANS(L575))+SIN(RADIANS(K575))*SIN(RADIANS(J575))*SIN(RADIANS(L575))</f>
        <v/>
      </c>
      <c r="Q575" s="69">
        <f>-COS(RADIANS(K575))*SIN(RADIANS(L575))+SIN(RADIANS(K575))*SIN(RADIANS(J575))*COS(RADIANS(L575))</f>
        <v/>
      </c>
      <c r="R575" s="69">
        <f>SIN(RADIANS(K575))*COS(RADIANS(J575))</f>
        <v/>
      </c>
      <c r="S575" s="69">
        <f>COS(RADIANS(J575))*SIN(RADIANS(L575))</f>
        <v/>
      </c>
      <c r="T575" s="69">
        <f>COS(RADIANS(J575))*COS(RADIANS(L575))</f>
        <v/>
      </c>
      <c r="U575" s="69">
        <f>-SIN(RADIANS(J575))</f>
        <v/>
      </c>
      <c r="V575" s="69">
        <f>-SIN(RADIANS(K575))*COS(RADIANS(L575))+COS(RADIANS(K575))*SIN(RADIANS(J575))*SIN(RADIANS(L575))</f>
        <v/>
      </c>
      <c r="W575" s="69">
        <f>SIN(RADIANS(K575))*SIN(RADIANS(L575))+COS(RADIANS(K575))*SIN(RADIANS(J575))*COS(RADIANS(L575))</f>
        <v/>
      </c>
      <c r="X575" s="69">
        <f>COS(RADIANS(K575))*COS(RADIANS(J575))</f>
        <v/>
      </c>
      <c r="Y575" s="69">
        <f>P575*G575</f>
        <v/>
      </c>
      <c r="Z575" s="69">
        <f>Q575*H575</f>
        <v/>
      </c>
      <c r="AA575" s="69">
        <f>R575*I575</f>
        <v/>
      </c>
      <c r="AB575" s="69">
        <f>M575</f>
        <v/>
      </c>
      <c r="AC575" s="69">
        <f>S575*G575</f>
        <v/>
      </c>
      <c r="AD575" s="69">
        <f>T575*H575</f>
        <v/>
      </c>
      <c r="AE575" s="69">
        <f>U575*I575</f>
        <v/>
      </c>
      <c r="AF575" s="69">
        <f>N575</f>
        <v/>
      </c>
      <c r="AG575" s="69">
        <f>V575*G575</f>
        <v/>
      </c>
      <c r="AH575" s="69">
        <f>W575*H575</f>
        <v/>
      </c>
      <c r="AI575" s="69">
        <f>X575*I575</f>
        <v/>
      </c>
      <c r="AJ575" s="69">
        <f>O575</f>
        <v/>
      </c>
      <c r="AK575" s="70" t="n">
        <v>0.780716479</v>
      </c>
      <c r="AL575" s="70" t="n">
        <v>0</v>
      </c>
      <c r="AM575" s="70" t="n">
        <v>-0.62488544</v>
      </c>
      <c r="AN575" s="70" t="n">
        <v>13.4729757</v>
      </c>
      <c r="AO575" s="70" t="n">
        <v>0</v>
      </c>
      <c r="AP575" s="70" t="n">
        <v>1</v>
      </c>
      <c r="AQ575" s="70" t="n">
        <v>0</v>
      </c>
      <c r="AR575" s="70" t="n">
        <v>-0.160233811</v>
      </c>
      <c r="AS575" s="70" t="n">
        <v>0.62488544</v>
      </c>
      <c r="AT575" s="70" t="n">
        <v>0</v>
      </c>
      <c r="AU575" s="70" t="n">
        <v>0.780716479</v>
      </c>
      <c r="AV575" s="70" t="n">
        <v>6.69699574</v>
      </c>
      <c r="AW575" s="71">
        <f>MAX(ABS(Y575-AK575),ABS(Z575-AL575),ABS(AA575-AM575),ABS(AB575-AN575),ABS(AC575-AO575),ABS(AD575-AP575),ABS(AE575-AQ575),ABS(AF575-AR575),ABS(AG575-AS575),ABS(AH575-AT575),ABS(AI575-AU575),ABS(AJ575-AV575))</f>
        <v/>
      </c>
    </row>
    <row r="576">
      <c r="A576" s="67" t="inlineStr">
        <is>
          <t>M571</t>
        </is>
      </c>
      <c r="B576" s="52" t="inlineStr">
        <is>
          <t>ENV-447</t>
        </is>
      </c>
      <c r="C576" s="52" t="inlineStr">
        <is>
          <t>Environment</t>
        </is>
      </c>
      <c r="D576" s="52" t="inlineStr">
        <is>
          <t>Pine trunk</t>
        </is>
      </c>
      <c r="E576" s="58" t="inlineStr">
        <is>
          <t>Cylinder</t>
        </is>
      </c>
      <c r="F576" s="52" t="inlineStr">
        <is>
          <t>ENV-446</t>
        </is>
      </c>
      <c r="G576" s="68" t="n">
        <v>0.198358729</v>
      </c>
      <c r="H576" s="68" t="n">
        <v>0.198358729</v>
      </c>
      <c r="I576" s="68" t="n">
        <v>2.6374886</v>
      </c>
      <c r="J576" s="68" t="n">
        <v>90</v>
      </c>
      <c r="K576" s="68" t="n">
        <v>0</v>
      </c>
      <c r="L576" s="68" t="n">
        <v>0</v>
      </c>
      <c r="M576" s="68" t="n">
        <v>0</v>
      </c>
      <c r="N576" s="68" t="n">
        <v>1.3187443</v>
      </c>
      <c r="O576" s="68" t="n">
        <v>0</v>
      </c>
      <c r="P576" s="69">
        <f>COS(RADIANS(K576))*COS(RADIANS(L576))+SIN(RADIANS(K576))*SIN(RADIANS(J576))*SIN(RADIANS(L576))</f>
        <v/>
      </c>
      <c r="Q576" s="69">
        <f>-COS(RADIANS(K576))*SIN(RADIANS(L576))+SIN(RADIANS(K576))*SIN(RADIANS(J576))*COS(RADIANS(L576))</f>
        <v/>
      </c>
      <c r="R576" s="69">
        <f>SIN(RADIANS(K576))*COS(RADIANS(J576))</f>
        <v/>
      </c>
      <c r="S576" s="69">
        <f>COS(RADIANS(J576))*SIN(RADIANS(L576))</f>
        <v/>
      </c>
      <c r="T576" s="69">
        <f>COS(RADIANS(J576))*COS(RADIANS(L576))</f>
        <v/>
      </c>
      <c r="U576" s="69">
        <f>-SIN(RADIANS(J576))</f>
        <v/>
      </c>
      <c r="V576" s="69">
        <f>-SIN(RADIANS(K576))*COS(RADIANS(L576))+COS(RADIANS(K576))*SIN(RADIANS(J576))*SIN(RADIANS(L576))</f>
        <v/>
      </c>
      <c r="W576" s="69">
        <f>SIN(RADIANS(K576))*SIN(RADIANS(L576))+COS(RADIANS(K576))*SIN(RADIANS(J576))*COS(RADIANS(L576))</f>
        <v/>
      </c>
      <c r="X576" s="69">
        <f>COS(RADIANS(K576))*COS(RADIANS(J576))</f>
        <v/>
      </c>
      <c r="Y576" s="69">
        <f>P576*G576</f>
        <v/>
      </c>
      <c r="Z576" s="69">
        <f>Q576*H576</f>
        <v/>
      </c>
      <c r="AA576" s="69">
        <f>R576*I576</f>
        <v/>
      </c>
      <c r="AB576" s="69">
        <f>M576</f>
        <v/>
      </c>
      <c r="AC576" s="69">
        <f>S576*G576</f>
        <v/>
      </c>
      <c r="AD576" s="69">
        <f>T576*H576</f>
        <v/>
      </c>
      <c r="AE576" s="69">
        <f>U576*I576</f>
        <v/>
      </c>
      <c r="AF576" s="69">
        <f>N576</f>
        <v/>
      </c>
      <c r="AG576" s="69">
        <f>V576*G576</f>
        <v/>
      </c>
      <c r="AH576" s="69">
        <f>W576*H576</f>
        <v/>
      </c>
      <c r="AI576" s="69">
        <f>X576*I576</f>
        <v/>
      </c>
      <c r="AJ576" s="69">
        <f>O576</f>
        <v/>
      </c>
      <c r="AK576" s="70" t="n">
        <v>0.198358729</v>
      </c>
      <c r="AL576" s="70" t="n">
        <v>0</v>
      </c>
      <c r="AM576" s="70" t="n">
        <v>0</v>
      </c>
      <c r="AN576" s="70" t="n">
        <v>0</v>
      </c>
      <c r="AO576" s="70" t="n">
        <v>0</v>
      </c>
      <c r="AP576" s="70" t="n">
        <v>-8.670535399999999e-09</v>
      </c>
      <c r="AQ576" s="70" t="n">
        <v>-2.6374886</v>
      </c>
      <c r="AR576" s="70" t="n">
        <v>1.3187443</v>
      </c>
      <c r="AS576" s="70" t="n">
        <v>0</v>
      </c>
      <c r="AT576" s="70" t="n">
        <v>0.198358729</v>
      </c>
      <c r="AU576" s="70" t="n">
        <v>-1.15288287e-07</v>
      </c>
      <c r="AV576" s="70" t="n">
        <v>0</v>
      </c>
      <c r="AW576" s="71">
        <f>MAX(ABS(Y576-AK576),ABS(Z576-AL576),ABS(AA576-AM576),ABS(AB576-AN576),ABS(AC576-AO576),ABS(AD576-AP576),ABS(AE576-AQ576),ABS(AF576-AR576),ABS(AG576-AS576),ABS(AH576-AT576),ABS(AI576-AU576),ABS(AJ576-AV576))</f>
        <v/>
      </c>
    </row>
    <row r="577">
      <c r="A577" s="67" t="inlineStr">
        <is>
          <t>M572</t>
        </is>
      </c>
      <c r="B577" s="52" t="inlineStr">
        <is>
          <t>ENV-448</t>
        </is>
      </c>
      <c r="C577" s="52" t="inlineStr">
        <is>
          <t>Environment</t>
        </is>
      </c>
      <c r="D577" s="52" t="inlineStr">
        <is>
          <t>Pine crown</t>
        </is>
      </c>
      <c r="E577" s="61" t="inlineStr">
        <is>
          <t>Cone</t>
        </is>
      </c>
      <c r="F577" s="52" t="inlineStr">
        <is>
          <t>ENV-446</t>
        </is>
      </c>
      <c r="G577" s="68" t="n">
        <v>1.98150563</v>
      </c>
      <c r="H577" s="68" t="n">
        <v>1.86943054</v>
      </c>
      <c r="I577" s="68" t="n">
        <v>0.914425075</v>
      </c>
      <c r="J577" s="68" t="n">
        <v>-95.4170074</v>
      </c>
      <c r="K577" s="68" t="n">
        <v>98.05387880000001</v>
      </c>
      <c r="L577" s="68" t="n">
        <v>-4.83132458</v>
      </c>
      <c r="M577" s="68" t="n">
        <v>0.0191884115</v>
      </c>
      <c r="N577" s="68" t="n">
        <v>1.05721259</v>
      </c>
      <c r="O577" s="68" t="n">
        <v>0.0166627467</v>
      </c>
      <c r="P577" s="69">
        <f>COS(RADIANS(K577))*COS(RADIANS(L577))+SIN(RADIANS(K577))*SIN(RADIANS(J577))*SIN(RADIANS(L577))</f>
        <v/>
      </c>
      <c r="Q577" s="69">
        <f>-COS(RADIANS(K577))*SIN(RADIANS(L577))+SIN(RADIANS(K577))*SIN(RADIANS(J577))*COS(RADIANS(L577))</f>
        <v/>
      </c>
      <c r="R577" s="69">
        <f>SIN(RADIANS(K577))*COS(RADIANS(J577))</f>
        <v/>
      </c>
      <c r="S577" s="69">
        <f>COS(RADIANS(J577))*SIN(RADIANS(L577))</f>
        <v/>
      </c>
      <c r="T577" s="69">
        <f>COS(RADIANS(J577))*COS(RADIANS(L577))</f>
        <v/>
      </c>
      <c r="U577" s="69">
        <f>-SIN(RADIANS(J577))</f>
        <v/>
      </c>
      <c r="V577" s="69">
        <f>-SIN(RADIANS(K577))*COS(RADIANS(L577))+COS(RADIANS(K577))*SIN(RADIANS(J577))*SIN(RADIANS(L577))</f>
        <v/>
      </c>
      <c r="W577" s="69">
        <f>SIN(RADIANS(K577))*SIN(RADIANS(L577))+COS(RADIANS(K577))*SIN(RADIANS(J577))*COS(RADIANS(L577))</f>
        <v/>
      </c>
      <c r="X577" s="69">
        <f>COS(RADIANS(K577))*COS(RADIANS(J577))</f>
        <v/>
      </c>
      <c r="Y577" s="69">
        <f>P577*G577</f>
        <v/>
      </c>
      <c r="Z577" s="69">
        <f>Q577*H577</f>
        <v/>
      </c>
      <c r="AA577" s="69">
        <f>R577*I577</f>
        <v/>
      </c>
      <c r="AB577" s="69">
        <f>M577</f>
        <v/>
      </c>
      <c r="AC577" s="69">
        <f>S577*G577</f>
        <v/>
      </c>
      <c r="AD577" s="69">
        <f>T577*H577</f>
        <v/>
      </c>
      <c r="AE577" s="69">
        <f>U577*I577</f>
        <v/>
      </c>
      <c r="AF577" s="69">
        <f>N577</f>
        <v/>
      </c>
      <c r="AG577" s="69">
        <f>V577*G577</f>
        <v/>
      </c>
      <c r="AH577" s="69">
        <f>W577*H577</f>
        <v/>
      </c>
      <c r="AI577" s="69">
        <f>X577*I577</f>
        <v/>
      </c>
      <c r="AJ577" s="69">
        <f>O577</f>
        <v/>
      </c>
      <c r="AK577" s="70" t="n">
        <v>-0.112127483</v>
      </c>
      <c r="AL577" s="70" t="n">
        <v>-1.85823727</v>
      </c>
      <c r="AM577" s="70" t="n">
        <v>-0.0854738504</v>
      </c>
      <c r="AN577" s="70" t="n">
        <v>0.0191884115</v>
      </c>
      <c r="AO577" s="70" t="n">
        <v>0.0157548431</v>
      </c>
      <c r="AP577" s="70" t="n">
        <v>-0.175854504</v>
      </c>
      <c r="AQ577" s="70" t="n">
        <v>0.910341263</v>
      </c>
      <c r="AR577" s="70" t="n">
        <v>1.05721259</v>
      </c>
      <c r="AS577" s="70" t="n">
        <v>-1.97826791</v>
      </c>
      <c r="AT577" s="70" t="n">
        <v>0.103923716</v>
      </c>
      <c r="AU577" s="70" t="n">
        <v>0.0120945452</v>
      </c>
      <c r="AV577" s="70" t="n">
        <v>0.0166627467</v>
      </c>
      <c r="AW577" s="71">
        <f>MAX(ABS(Y577-AK577),ABS(Z577-AL577),ABS(AA577-AM577),ABS(AB577-AN577),ABS(AC577-AO577),ABS(AD577-AP577),ABS(AE577-AQ577),ABS(AF577-AR577),ABS(AG577-AS577),ABS(AH577-AT577),ABS(AI577-AU577),ABS(AJ577-AV577))</f>
        <v/>
      </c>
    </row>
    <row r="578">
      <c r="A578" s="67" t="inlineStr">
        <is>
          <t>M573</t>
        </is>
      </c>
      <c r="B578" s="52" t="inlineStr">
        <is>
          <t>ENV-449</t>
        </is>
      </c>
      <c r="C578" s="52" t="inlineStr">
        <is>
          <t>Environment</t>
        </is>
      </c>
      <c r="D578" s="52" t="inlineStr">
        <is>
          <t>Pine crown</t>
        </is>
      </c>
      <c r="E578" s="61" t="inlineStr">
        <is>
          <t>Cone</t>
        </is>
      </c>
      <c r="F578" s="52" t="inlineStr">
        <is>
          <t>ENV-446</t>
        </is>
      </c>
      <c r="G578" s="68" t="n">
        <v>1.76829767</v>
      </c>
      <c r="H578" s="68" t="n">
        <v>1.86733854</v>
      </c>
      <c r="I578" s="68" t="n">
        <v>0.800517261</v>
      </c>
      <c r="J578" s="68" t="n">
        <v>-88.7641296</v>
      </c>
      <c r="K578" s="68" t="n">
        <v>196.670898</v>
      </c>
      <c r="L578" s="68" t="n">
        <v>1.94710541</v>
      </c>
      <c r="M578" s="68" t="n">
        <v>0.013194982</v>
      </c>
      <c r="N578" s="68" t="n">
        <v>1.50710404</v>
      </c>
      <c r="O578" s="68" t="n">
        <v>0.0388408229</v>
      </c>
      <c r="P578" s="69">
        <f>COS(RADIANS(K578))*COS(RADIANS(L578))+SIN(RADIANS(K578))*SIN(RADIANS(J578))*SIN(RADIANS(L578))</f>
        <v/>
      </c>
      <c r="Q578" s="69">
        <f>-COS(RADIANS(K578))*SIN(RADIANS(L578))+SIN(RADIANS(K578))*SIN(RADIANS(J578))*COS(RADIANS(L578))</f>
        <v/>
      </c>
      <c r="R578" s="69">
        <f>SIN(RADIANS(K578))*COS(RADIANS(J578))</f>
        <v/>
      </c>
      <c r="S578" s="69">
        <f>COS(RADIANS(J578))*SIN(RADIANS(L578))</f>
        <v/>
      </c>
      <c r="T578" s="69">
        <f>COS(RADIANS(J578))*COS(RADIANS(L578))</f>
        <v/>
      </c>
      <c r="U578" s="69">
        <f>-SIN(RADIANS(J578))</f>
        <v/>
      </c>
      <c r="V578" s="69">
        <f>-SIN(RADIANS(K578))*COS(RADIANS(L578))+COS(RADIANS(K578))*SIN(RADIANS(J578))*SIN(RADIANS(L578))</f>
        <v/>
      </c>
      <c r="W578" s="69">
        <f>SIN(RADIANS(K578))*SIN(RADIANS(L578))+COS(RADIANS(K578))*SIN(RADIANS(J578))*COS(RADIANS(L578))</f>
        <v/>
      </c>
      <c r="X578" s="69">
        <f>COS(RADIANS(K578))*COS(RADIANS(J578))</f>
        <v/>
      </c>
      <c r="Y578" s="69">
        <f>P578*G578</f>
        <v/>
      </c>
      <c r="Z578" s="69">
        <f>Q578*H578</f>
        <v/>
      </c>
      <c r="AA578" s="69">
        <f>R578*I578</f>
        <v/>
      </c>
      <c r="AB578" s="69">
        <f>M578</f>
        <v/>
      </c>
      <c r="AC578" s="69">
        <f>S578*G578</f>
        <v/>
      </c>
      <c r="AD578" s="69">
        <f>T578*H578</f>
        <v/>
      </c>
      <c r="AE578" s="69">
        <f>U578*I578</f>
        <v/>
      </c>
      <c r="AF578" s="69">
        <f>N578</f>
        <v/>
      </c>
      <c r="AG578" s="69">
        <f>V578*G578</f>
        <v/>
      </c>
      <c r="AH578" s="69">
        <f>W578*H578</f>
        <v/>
      </c>
      <c r="AI578" s="69">
        <f>X578*I578</f>
        <v/>
      </c>
      <c r="AJ578" s="69">
        <f>O578</f>
        <v/>
      </c>
      <c r="AK578" s="70" t="n">
        <v>-1.67576337</v>
      </c>
      <c r="AL578" s="70" t="n">
        <v>0.596036553</v>
      </c>
      <c r="AM578" s="70" t="n">
        <v>-0.00495309709</v>
      </c>
      <c r="AN578" s="70" t="n">
        <v>0.013194982</v>
      </c>
      <c r="AO578" s="70" t="n">
        <v>0.00129584654</v>
      </c>
      <c r="AP578" s="70" t="n">
        <v>0.040251974</v>
      </c>
      <c r="AQ578" s="70" t="n">
        <v>0.800331056</v>
      </c>
      <c r="AR578" s="70" t="n">
        <v>1.50710404</v>
      </c>
      <c r="AS578" s="70" t="n">
        <v>0.564528227</v>
      </c>
      <c r="AT578" s="70" t="n">
        <v>1.76920128</v>
      </c>
      <c r="AU578" s="70" t="n">
        <v>-0.0165400486</v>
      </c>
      <c r="AV578" s="70" t="n">
        <v>0.0388408229</v>
      </c>
      <c r="AW578" s="71">
        <f>MAX(ABS(Y578-AK578),ABS(Z578-AL578),ABS(AA578-AM578),ABS(AB578-AN578),ABS(AC578-AO578),ABS(AD578-AP578),ABS(AE578-AQ578),ABS(AF578-AR578),ABS(AG578-AS578),ABS(AH578-AT578),ABS(AI578-AU578),ABS(AJ578-AV578))</f>
        <v/>
      </c>
    </row>
    <row r="579">
      <c r="A579" s="67" t="inlineStr">
        <is>
          <t>M574</t>
        </is>
      </c>
      <c r="B579" s="52" t="inlineStr">
        <is>
          <t>ENV-450</t>
        </is>
      </c>
      <c r="C579" s="52" t="inlineStr">
        <is>
          <t>Environment</t>
        </is>
      </c>
      <c r="D579" s="52" t="inlineStr">
        <is>
          <t>Pine crown</t>
        </is>
      </c>
      <c r="E579" s="61" t="inlineStr">
        <is>
          <t>Cone</t>
        </is>
      </c>
      <c r="F579" s="52" t="inlineStr">
        <is>
          <t>ENV-446</t>
        </is>
      </c>
      <c r="G579" s="68" t="n">
        <v>1.59044242</v>
      </c>
      <c r="H579" s="68" t="n">
        <v>1.50382888</v>
      </c>
      <c r="I579" s="68" t="n">
        <v>0.722239375</v>
      </c>
      <c r="J579" s="68" t="n">
        <v>-94.0419617</v>
      </c>
      <c r="K579" s="68" t="n">
        <v>257.658295</v>
      </c>
      <c r="L579" s="68" t="n">
        <v>5.08990383</v>
      </c>
      <c r="M579" s="68" t="n">
        <v>-0.00352383032</v>
      </c>
      <c r="N579" s="68" t="n">
        <v>1.90692663</v>
      </c>
      <c r="O579" s="68" t="n">
        <v>0.0395552814</v>
      </c>
      <c r="P579" s="69">
        <f>COS(RADIANS(K579))*COS(RADIANS(L579))+SIN(RADIANS(K579))*SIN(RADIANS(J579))*SIN(RADIANS(L579))</f>
        <v/>
      </c>
      <c r="Q579" s="69">
        <f>-COS(RADIANS(K579))*SIN(RADIANS(L579))+SIN(RADIANS(K579))*SIN(RADIANS(J579))*COS(RADIANS(L579))</f>
        <v/>
      </c>
      <c r="R579" s="69">
        <f>SIN(RADIANS(K579))*COS(RADIANS(J579))</f>
        <v/>
      </c>
      <c r="S579" s="69">
        <f>COS(RADIANS(J579))*SIN(RADIANS(L579))</f>
        <v/>
      </c>
      <c r="T579" s="69">
        <f>COS(RADIANS(J579))*COS(RADIANS(L579))</f>
        <v/>
      </c>
      <c r="U579" s="69">
        <f>-SIN(RADIANS(J579))</f>
        <v/>
      </c>
      <c r="V579" s="69">
        <f>-SIN(RADIANS(K579))*COS(RADIANS(L579))+COS(RADIANS(K579))*SIN(RADIANS(J579))*SIN(RADIANS(L579))</f>
        <v/>
      </c>
      <c r="W579" s="69">
        <f>SIN(RADIANS(K579))*SIN(RADIANS(L579))+COS(RADIANS(K579))*SIN(RADIANS(J579))*COS(RADIANS(L579))</f>
        <v/>
      </c>
      <c r="X579" s="69">
        <f>COS(RADIANS(K579))*COS(RADIANS(J579))</f>
        <v/>
      </c>
      <c r="Y579" s="69">
        <f>P579*G579</f>
        <v/>
      </c>
      <c r="Z579" s="69">
        <f>Q579*H579</f>
        <v/>
      </c>
      <c r="AA579" s="69">
        <f>R579*I579</f>
        <v/>
      </c>
      <c r="AB579" s="69">
        <f>M579</f>
        <v/>
      </c>
      <c r="AC579" s="69">
        <f>S579*G579</f>
        <v/>
      </c>
      <c r="AD579" s="69">
        <f>T579*H579</f>
        <v/>
      </c>
      <c r="AE579" s="69">
        <f>U579*I579</f>
        <v/>
      </c>
      <c r="AF579" s="69">
        <f>N579</f>
        <v/>
      </c>
      <c r="AG579" s="69">
        <f>V579*G579</f>
        <v/>
      </c>
      <c r="AH579" s="69">
        <f>W579*H579</f>
        <v/>
      </c>
      <c r="AI579" s="69">
        <f>X579*I579</f>
        <v/>
      </c>
      <c r="AJ579" s="69">
        <f>O579</f>
        <v/>
      </c>
      <c r="AK579" s="70" t="n">
        <v>-0.201104149</v>
      </c>
      <c r="AL579" s="70" t="n">
        <v>1.48816025</v>
      </c>
      <c r="AM579" s="70" t="n">
        <v>0.0497321598</v>
      </c>
      <c r="AN579" s="70" t="n">
        <v>-0.00352383032</v>
      </c>
      <c r="AO579" s="70" t="n">
        <v>-0.00994589645</v>
      </c>
      <c r="AP579" s="70" t="n">
        <v>-0.105582722</v>
      </c>
      <c r="AQ579" s="70" t="n">
        <v>0.720442951</v>
      </c>
      <c r="AR579" s="70" t="n">
        <v>1.90692663</v>
      </c>
      <c r="AS579" s="70" t="n">
        <v>1.57764554</v>
      </c>
      <c r="AT579" s="70" t="n">
        <v>0.189031735</v>
      </c>
      <c r="AU579" s="70" t="n">
        <v>0.010881274</v>
      </c>
      <c r="AV579" s="70" t="n">
        <v>0.0395552814</v>
      </c>
      <c r="AW579" s="71">
        <f>MAX(ABS(Y579-AK579),ABS(Z579-AL579),ABS(AA579-AM579),ABS(AB579-AN579),ABS(AC579-AO579),ABS(AD579-AP579),ABS(AE579-AQ579),ABS(AF579-AR579),ABS(AG579-AS579),ABS(AH579-AT579),ABS(AI579-AU579),ABS(AJ579-AV579))</f>
        <v/>
      </c>
    </row>
    <row r="580">
      <c r="A580" s="67" t="inlineStr">
        <is>
          <t>M575</t>
        </is>
      </c>
      <c r="B580" s="52" t="inlineStr">
        <is>
          <t>ENV-451</t>
        </is>
      </c>
      <c r="C580" s="52" t="inlineStr">
        <is>
          <t>Environment</t>
        </is>
      </c>
      <c r="D580" s="52" t="inlineStr">
        <is>
          <t>Pine crown</t>
        </is>
      </c>
      <c r="E580" s="61" t="inlineStr">
        <is>
          <t>Cone</t>
        </is>
      </c>
      <c r="F580" s="52" t="inlineStr">
        <is>
          <t>ENV-446</t>
        </is>
      </c>
      <c r="G580" s="68" t="n">
        <v>1.13408029</v>
      </c>
      <c r="H580" s="68" t="n">
        <v>1.20920181</v>
      </c>
      <c r="I580" s="68" t="n">
        <v>0.570280969</v>
      </c>
      <c r="J580" s="68" t="n">
        <v>-91.3611908</v>
      </c>
      <c r="K580" s="68" t="n">
        <v>208.899765</v>
      </c>
      <c r="L580" s="68" t="n">
        <v>-5.19630432</v>
      </c>
      <c r="M580" s="68" t="n">
        <v>-0.0201176498</v>
      </c>
      <c r="N580" s="68" t="n">
        <v>2.24747777</v>
      </c>
      <c r="O580" s="68" t="n">
        <v>0.0147828385</v>
      </c>
      <c r="P580" s="69">
        <f>COS(RADIANS(K580))*COS(RADIANS(L580))+SIN(RADIANS(K580))*SIN(RADIANS(J580))*SIN(RADIANS(L580))</f>
        <v/>
      </c>
      <c r="Q580" s="69">
        <f>-COS(RADIANS(K580))*SIN(RADIANS(L580))+SIN(RADIANS(K580))*SIN(RADIANS(J580))*COS(RADIANS(L580))</f>
        <v/>
      </c>
      <c r="R580" s="69">
        <f>SIN(RADIANS(K580))*COS(RADIANS(J580))</f>
        <v/>
      </c>
      <c r="S580" s="69">
        <f>COS(RADIANS(J580))*SIN(RADIANS(L580))</f>
        <v/>
      </c>
      <c r="T580" s="69">
        <f>COS(RADIANS(J580))*COS(RADIANS(L580))</f>
        <v/>
      </c>
      <c r="U580" s="69">
        <f>-SIN(RADIANS(J580))</f>
        <v/>
      </c>
      <c r="V580" s="69">
        <f>-SIN(RADIANS(K580))*COS(RADIANS(L580))+COS(RADIANS(K580))*SIN(RADIANS(J580))*SIN(RADIANS(L580))</f>
        <v/>
      </c>
      <c r="W580" s="69">
        <f>SIN(RADIANS(K580))*SIN(RADIANS(L580))+COS(RADIANS(K580))*SIN(RADIANS(J580))*COS(RADIANS(L580))</f>
        <v/>
      </c>
      <c r="X580" s="69">
        <f>COS(RADIANS(K580))*COS(RADIANS(J580))</f>
        <v/>
      </c>
      <c r="Y580" s="69">
        <f>P580*G580</f>
        <v/>
      </c>
      <c r="Z580" s="69">
        <f>Q580*H580</f>
        <v/>
      </c>
      <c r="AA580" s="69">
        <f>R580*I580</f>
        <v/>
      </c>
      <c r="AB580" s="69">
        <f>M580</f>
        <v/>
      </c>
      <c r="AC580" s="69">
        <f>S580*G580</f>
        <v/>
      </c>
      <c r="AD580" s="69">
        <f>T580*H580</f>
        <v/>
      </c>
      <c r="AE580" s="69">
        <f>U580*I580</f>
        <v/>
      </c>
      <c r="AF580" s="69">
        <f>N580</f>
        <v/>
      </c>
      <c r="AG580" s="69">
        <f>V580*G580</f>
        <v/>
      </c>
      <c r="AH580" s="69">
        <f>W580*H580</f>
        <v/>
      </c>
      <c r="AI580" s="69">
        <f>X580*I580</f>
        <v/>
      </c>
      <c r="AJ580" s="69">
        <f>O580</f>
        <v/>
      </c>
      <c r="AK580" s="70" t="n">
        <v>-1.03839338</v>
      </c>
      <c r="AL580" s="70" t="n">
        <v>0.485938877</v>
      </c>
      <c r="AM580" s="70" t="n">
        <v>0.00654700026</v>
      </c>
      <c r="AN580" s="70" t="n">
        <v>-0.0201176498</v>
      </c>
      <c r="AO580" s="70" t="n">
        <v>0.00243992126</v>
      </c>
      <c r="AP580" s="70" t="n">
        <v>-0.0286065731</v>
      </c>
      <c r="AQ580" s="70" t="n">
        <v>0.570120037</v>
      </c>
      <c r="AR580" s="70" t="n">
        <v>2.24747777</v>
      </c>
      <c r="AS580" s="70" t="n">
        <v>0.455929399</v>
      </c>
      <c r="AT580" s="70" t="n">
        <v>1.10689402</v>
      </c>
      <c r="AU580" s="70" t="n">
        <v>0.0118599785</v>
      </c>
      <c r="AV580" s="70" t="n">
        <v>0.0147828385</v>
      </c>
      <c r="AW580" s="71">
        <f>MAX(ABS(Y580-AK580),ABS(Z580-AL580),ABS(AA580-AM580),ABS(AB580-AN580),ABS(AC580-AO580),ABS(AD580-AP580),ABS(AE580-AQ580),ABS(AF580-AR580),ABS(AG580-AS580),ABS(AH580-AT580),ABS(AI580-AU580),ABS(AJ580-AV580))</f>
        <v/>
      </c>
    </row>
    <row r="581">
      <c r="A581" s="67" t="inlineStr">
        <is>
          <t>M576</t>
        </is>
      </c>
      <c r="B581" s="52" t="inlineStr">
        <is>
          <t>ENV-452</t>
        </is>
      </c>
      <c r="C581" s="52" t="inlineStr">
        <is>
          <t>Environment</t>
        </is>
      </c>
      <c r="D581" s="52" t="inlineStr">
        <is>
          <t>Pine crown</t>
        </is>
      </c>
      <c r="E581" s="61" t="inlineStr">
        <is>
          <t>Cone</t>
        </is>
      </c>
      <c r="F581" s="52" t="inlineStr">
        <is>
          <t>ENV-446</t>
        </is>
      </c>
      <c r="G581" s="68" t="n">
        <v>0.738779485</v>
      </c>
      <c r="H581" s="68" t="n">
        <v>0.688426673</v>
      </c>
      <c r="I581" s="68" t="n">
        <v>0.360223591</v>
      </c>
      <c r="J581" s="68" t="n">
        <v>-94.8747482</v>
      </c>
      <c r="K581" s="68" t="n">
        <v>55.5568314</v>
      </c>
      <c r="L581" s="68" t="n">
        <v>-2.59283066</v>
      </c>
      <c r="M581" s="68" t="n">
        <v>-0.0285241827</v>
      </c>
      <c r="N581" s="68" t="n">
        <v>2.54505014</v>
      </c>
      <c r="O581" s="68" t="n">
        <v>0.00175508857</v>
      </c>
      <c r="P581" s="69">
        <f>COS(RADIANS(K581))*COS(RADIANS(L581))+SIN(RADIANS(K581))*SIN(RADIANS(J581))*SIN(RADIANS(L581))</f>
        <v/>
      </c>
      <c r="Q581" s="69">
        <f>-COS(RADIANS(K581))*SIN(RADIANS(L581))+SIN(RADIANS(K581))*SIN(RADIANS(J581))*COS(RADIANS(L581))</f>
        <v/>
      </c>
      <c r="R581" s="69">
        <f>SIN(RADIANS(K581))*COS(RADIANS(J581))</f>
        <v/>
      </c>
      <c r="S581" s="69">
        <f>COS(RADIANS(J581))*SIN(RADIANS(L581))</f>
        <v/>
      </c>
      <c r="T581" s="69">
        <f>COS(RADIANS(J581))*COS(RADIANS(L581))</f>
        <v/>
      </c>
      <c r="U581" s="69">
        <f>-SIN(RADIANS(J581))</f>
        <v/>
      </c>
      <c r="V581" s="69">
        <f>-SIN(RADIANS(K581))*COS(RADIANS(L581))+COS(RADIANS(K581))*SIN(RADIANS(J581))*SIN(RADIANS(L581))</f>
        <v/>
      </c>
      <c r="W581" s="69">
        <f>SIN(RADIANS(K581))*SIN(RADIANS(L581))+COS(RADIANS(K581))*SIN(RADIANS(J581))*COS(RADIANS(L581))</f>
        <v/>
      </c>
      <c r="X581" s="69">
        <f>COS(RADIANS(K581))*COS(RADIANS(J581))</f>
        <v/>
      </c>
      <c r="Y581" s="69">
        <f>P581*G581</f>
        <v/>
      </c>
      <c r="Z581" s="69">
        <f>Q581*H581</f>
        <v/>
      </c>
      <c r="AA581" s="69">
        <f>R581*I581</f>
        <v/>
      </c>
      <c r="AB581" s="69">
        <f>M581</f>
        <v/>
      </c>
      <c r="AC581" s="69">
        <f>S581*G581</f>
        <v/>
      </c>
      <c r="AD581" s="69">
        <f>T581*H581</f>
        <v/>
      </c>
      <c r="AE581" s="69">
        <f>U581*I581</f>
        <v/>
      </c>
      <c r="AF581" s="69">
        <f>N581</f>
        <v/>
      </c>
      <c r="AG581" s="69">
        <f>V581*G581</f>
        <v/>
      </c>
      <c r="AH581" s="69">
        <f>W581*H581</f>
        <v/>
      </c>
      <c r="AI581" s="69">
        <f>X581*I581</f>
        <v/>
      </c>
      <c r="AJ581" s="69">
        <f>O581</f>
        <v/>
      </c>
      <c r="AK581" s="70" t="n">
        <v>0.444879472</v>
      </c>
      <c r="AL581" s="70" t="n">
        <v>-0.54749006</v>
      </c>
      <c r="AM581" s="70" t="n">
        <v>-0.0252445601</v>
      </c>
      <c r="AN581" s="70" t="n">
        <v>-0.0285241827</v>
      </c>
      <c r="AO581" s="70" t="n">
        <v>0.00284003932</v>
      </c>
      <c r="AP581" s="70" t="n">
        <v>-0.0584411882</v>
      </c>
      <c r="AQ581" s="70" t="n">
        <v>0.358920604</v>
      </c>
      <c r="AR581" s="70" t="n">
        <v>2.54505014</v>
      </c>
      <c r="AS581" s="70" t="n">
        <v>-0.589804411</v>
      </c>
      <c r="AT581" s="70" t="n">
        <v>-0.41324392</v>
      </c>
      <c r="AU581" s="70" t="n">
        <v>-0.0173132624</v>
      </c>
      <c r="AV581" s="70" t="n">
        <v>0.00175508857</v>
      </c>
      <c r="AW581" s="71">
        <f>MAX(ABS(Y581-AK581),ABS(Z581-AL581),ABS(AA581-AM581),ABS(AB581-AN581),ABS(AC581-AO581),ABS(AD581-AP581),ABS(AE581-AQ581),ABS(AF581-AR581),ABS(AG581-AS581),ABS(AH581-AT581),ABS(AI581-AU581),ABS(AJ581-AV581))</f>
        <v/>
      </c>
    </row>
    <row r="582">
      <c r="A582" s="67" t="inlineStr">
        <is>
          <t>M577</t>
        </is>
      </c>
      <c r="B582" s="52" t="inlineStr">
        <is>
          <t>ENV-453</t>
        </is>
      </c>
      <c r="C582" s="52" t="inlineStr">
        <is>
          <t>Environment</t>
        </is>
      </c>
      <c r="D582" s="52" t="inlineStr">
        <is>
          <t>Pine crown</t>
        </is>
      </c>
      <c r="E582" s="61" t="inlineStr">
        <is>
          <t>Cone</t>
        </is>
      </c>
      <c r="F582" s="52" t="inlineStr">
        <is>
          <t>ENV-446</t>
        </is>
      </c>
      <c r="G582" s="68" t="n">
        <v>0.453068465</v>
      </c>
      <c r="H582" s="68" t="n">
        <v>0.497372627</v>
      </c>
      <c r="I582" s="68" t="n">
        <v>0.809058249</v>
      </c>
      <c r="J582" s="68" t="n">
        <v>-87.44207</v>
      </c>
      <c r="K582" s="68" t="n">
        <v>176.118851</v>
      </c>
      <c r="L582" s="68" t="n">
        <v>0.431981087</v>
      </c>
      <c r="M582" s="68" t="n">
        <v>-0.0338866003</v>
      </c>
      <c r="N582" s="68" t="n">
        <v>3.16201782</v>
      </c>
      <c r="O582" s="68" t="n">
        <v>-0.0326879919</v>
      </c>
      <c r="P582" s="69">
        <f>COS(RADIANS(K582))*COS(RADIANS(L582))+SIN(RADIANS(K582))*SIN(RADIANS(J582))*SIN(RADIANS(L582))</f>
        <v/>
      </c>
      <c r="Q582" s="69">
        <f>-COS(RADIANS(K582))*SIN(RADIANS(L582))+SIN(RADIANS(K582))*SIN(RADIANS(J582))*COS(RADIANS(L582))</f>
        <v/>
      </c>
      <c r="R582" s="69">
        <f>SIN(RADIANS(K582))*COS(RADIANS(J582))</f>
        <v/>
      </c>
      <c r="S582" s="69">
        <f>COS(RADIANS(J582))*SIN(RADIANS(L582))</f>
        <v/>
      </c>
      <c r="T582" s="69">
        <f>COS(RADIANS(J582))*COS(RADIANS(L582))</f>
        <v/>
      </c>
      <c r="U582" s="69">
        <f>-SIN(RADIANS(J582))</f>
        <v/>
      </c>
      <c r="V582" s="69">
        <f>-SIN(RADIANS(K582))*COS(RADIANS(L582))+COS(RADIANS(K582))*SIN(RADIANS(J582))*SIN(RADIANS(L582))</f>
        <v/>
      </c>
      <c r="W582" s="69">
        <f>SIN(RADIANS(K582))*SIN(RADIANS(L582))+COS(RADIANS(K582))*SIN(RADIANS(J582))*COS(RADIANS(L582))</f>
        <v/>
      </c>
      <c r="X582" s="69">
        <f>COS(RADIANS(K582))*COS(RADIANS(J582))</f>
        <v/>
      </c>
      <c r="Y582" s="69">
        <f>P582*G582</f>
        <v/>
      </c>
      <c r="Z582" s="69">
        <f>Q582*H582</f>
        <v/>
      </c>
      <c r="AA582" s="69">
        <f>R582*I582</f>
        <v/>
      </c>
      <c r="AB582" s="69">
        <f>M582</f>
        <v/>
      </c>
      <c r="AC582" s="69">
        <f>S582*G582</f>
        <v/>
      </c>
      <c r="AD582" s="69">
        <f>T582*H582</f>
        <v/>
      </c>
      <c r="AE582" s="69">
        <f>U582*I582</f>
        <v/>
      </c>
      <c r="AF582" s="69">
        <f>N582</f>
        <v/>
      </c>
      <c r="AG582" s="69">
        <f>V582*G582</f>
        <v/>
      </c>
      <c r="AH582" s="69">
        <f>W582*H582</f>
        <v/>
      </c>
      <c r="AI582" s="69">
        <f>X582*I582</f>
        <v/>
      </c>
      <c r="AJ582" s="69">
        <f>O582</f>
        <v/>
      </c>
      <c r="AK582" s="70" t="n">
        <v>-0.4522475</v>
      </c>
      <c r="AL582" s="70" t="n">
        <v>-0.0298898071</v>
      </c>
      <c r="AM582" s="70" t="n">
        <v>0.00244402839</v>
      </c>
      <c r="AN582" s="70" t="n">
        <v>-0.0338866003</v>
      </c>
      <c r="AO582" s="70" t="n">
        <v>0.000152448687</v>
      </c>
      <c r="AP582" s="70" t="n">
        <v>0.0221968517</v>
      </c>
      <c r="AQ582" s="70" t="n">
        <v>0.808252096</v>
      </c>
      <c r="AR582" s="70" t="n">
        <v>3.16201782</v>
      </c>
      <c r="AS582" s="70" t="n">
        <v>-0.0272612832</v>
      </c>
      <c r="AT582" s="70" t="n">
        <v>0.495977223</v>
      </c>
      <c r="AU582" s="70" t="n">
        <v>-0.0360250436</v>
      </c>
      <c r="AV582" s="70" t="n">
        <v>-0.0326879919</v>
      </c>
      <c r="AW582" s="71">
        <f>MAX(ABS(Y582-AK582),ABS(Z582-AL582),ABS(AA582-AM582),ABS(AB582-AN582),ABS(AC582-AO582),ABS(AD582-AP582),ABS(AE582-AQ582),ABS(AF582-AR582),ABS(AG582-AS582),ABS(AH582-AT582),ABS(AI582-AU582),ABS(AJ582-AV582))</f>
        <v/>
      </c>
    </row>
    <row r="583">
      <c r="A583" s="67" t="inlineStr">
        <is>
          <t>M578</t>
        </is>
      </c>
      <c r="B583" s="52" t="inlineStr">
        <is>
          <t>ENV-454</t>
        </is>
      </c>
      <c r="C583" s="52" t="inlineStr">
        <is>
          <t>Environment</t>
        </is>
      </c>
      <c r="D583" s="52" t="inlineStr">
        <is>
          <t>Pine</t>
        </is>
      </c>
      <c r="E583" s="53" t="inlineStr">
        <is>
          <t>Group</t>
        </is>
      </c>
      <c r="F583" s="52" t="inlineStr">
        <is>
          <t>ENV-445</t>
        </is>
      </c>
      <c r="G583" s="68" t="n">
        <v>1</v>
      </c>
      <c r="H583" s="68" t="n">
        <v>1</v>
      </c>
      <c r="I583" s="68" t="n">
        <v>1</v>
      </c>
      <c r="J583" s="68" t="n">
        <v>0</v>
      </c>
      <c r="K583" s="68" t="n">
        <v>5.84792376</v>
      </c>
      <c r="L583" s="68" t="n">
        <v>0</v>
      </c>
      <c r="M583" s="68" t="n">
        <v>13.2058659</v>
      </c>
      <c r="N583" s="68" t="n">
        <v>-0.118885607</v>
      </c>
      <c r="O583" s="68" t="n">
        <v>3.37804723</v>
      </c>
      <c r="P583" s="69">
        <f>COS(RADIANS(K583))*COS(RADIANS(L583))+SIN(RADIANS(K583))*SIN(RADIANS(J583))*SIN(RADIANS(L583))</f>
        <v/>
      </c>
      <c r="Q583" s="69">
        <f>-COS(RADIANS(K583))*SIN(RADIANS(L583))+SIN(RADIANS(K583))*SIN(RADIANS(J583))*COS(RADIANS(L583))</f>
        <v/>
      </c>
      <c r="R583" s="69">
        <f>SIN(RADIANS(K583))*COS(RADIANS(J583))</f>
        <v/>
      </c>
      <c r="S583" s="69">
        <f>COS(RADIANS(J583))*SIN(RADIANS(L583))</f>
        <v/>
      </c>
      <c r="T583" s="69">
        <f>COS(RADIANS(J583))*COS(RADIANS(L583))</f>
        <v/>
      </c>
      <c r="U583" s="69">
        <f>-SIN(RADIANS(J583))</f>
        <v/>
      </c>
      <c r="V583" s="69">
        <f>-SIN(RADIANS(K583))*COS(RADIANS(L583))+COS(RADIANS(K583))*SIN(RADIANS(J583))*SIN(RADIANS(L583))</f>
        <v/>
      </c>
      <c r="W583" s="69">
        <f>SIN(RADIANS(K583))*SIN(RADIANS(L583))+COS(RADIANS(K583))*SIN(RADIANS(J583))*COS(RADIANS(L583))</f>
        <v/>
      </c>
      <c r="X583" s="69">
        <f>COS(RADIANS(K583))*COS(RADIANS(J583))</f>
        <v/>
      </c>
      <c r="Y583" s="69">
        <f>P583*G583</f>
        <v/>
      </c>
      <c r="Z583" s="69">
        <f>Q583*H583</f>
        <v/>
      </c>
      <c r="AA583" s="69">
        <f>R583*I583</f>
        <v/>
      </c>
      <c r="AB583" s="69">
        <f>M583</f>
        <v/>
      </c>
      <c r="AC583" s="69">
        <f>S583*G583</f>
        <v/>
      </c>
      <c r="AD583" s="69">
        <f>T583*H583</f>
        <v/>
      </c>
      <c r="AE583" s="69">
        <f>U583*I583</f>
        <v/>
      </c>
      <c r="AF583" s="69">
        <f>N583</f>
        <v/>
      </c>
      <c r="AG583" s="69">
        <f>V583*G583</f>
        <v/>
      </c>
      <c r="AH583" s="69">
        <f>W583*H583</f>
        <v/>
      </c>
      <c r="AI583" s="69">
        <f>X583*I583</f>
        <v/>
      </c>
      <c r="AJ583" s="69">
        <f>O583</f>
        <v/>
      </c>
      <c r="AK583" s="70" t="n">
        <v>0.994795859</v>
      </c>
      <c r="AL583" s="70" t="n">
        <v>0</v>
      </c>
      <c r="AM583" s="70" t="n">
        <v>0.101888418</v>
      </c>
      <c r="AN583" s="70" t="n">
        <v>13.2058659</v>
      </c>
      <c r="AO583" s="70" t="n">
        <v>0</v>
      </c>
      <c r="AP583" s="70" t="n">
        <v>1</v>
      </c>
      <c r="AQ583" s="70" t="n">
        <v>0</v>
      </c>
      <c r="AR583" s="70" t="n">
        <v>-0.118885607</v>
      </c>
      <c r="AS583" s="70" t="n">
        <v>-0.101888418</v>
      </c>
      <c r="AT583" s="70" t="n">
        <v>0</v>
      </c>
      <c r="AU583" s="70" t="n">
        <v>0.994795859</v>
      </c>
      <c r="AV583" s="70" t="n">
        <v>3.37804723</v>
      </c>
      <c r="AW583" s="71">
        <f>MAX(ABS(Y583-AK583),ABS(Z583-AL583),ABS(AA583-AM583),ABS(AB583-AN583),ABS(AC583-AO583),ABS(AD583-AP583),ABS(AE583-AQ583),ABS(AF583-AR583),ABS(AG583-AS583),ABS(AH583-AT583),ABS(AI583-AU583),ABS(AJ583-AV583))</f>
        <v/>
      </c>
    </row>
    <row r="584">
      <c r="A584" s="67" t="inlineStr">
        <is>
          <t>M579</t>
        </is>
      </c>
      <c r="B584" s="52" t="inlineStr">
        <is>
          <t>ENV-455</t>
        </is>
      </c>
      <c r="C584" s="52" t="inlineStr">
        <is>
          <t>Environment</t>
        </is>
      </c>
      <c r="D584" s="52" t="inlineStr">
        <is>
          <t>Pine trunk</t>
        </is>
      </c>
      <c r="E584" s="58" t="inlineStr">
        <is>
          <t>Cylinder</t>
        </is>
      </c>
      <c r="F584" s="52" t="inlineStr">
        <is>
          <t>ENV-454</t>
        </is>
      </c>
      <c r="G584" s="68" t="n">
        <v>0.199566111</v>
      </c>
      <c r="H584" s="68" t="n">
        <v>0.199566111</v>
      </c>
      <c r="I584" s="68" t="n">
        <v>2.65895295</v>
      </c>
      <c r="J584" s="68" t="n">
        <v>90</v>
      </c>
      <c r="K584" s="68" t="n">
        <v>0</v>
      </c>
      <c r="L584" s="68" t="n">
        <v>0</v>
      </c>
      <c r="M584" s="68" t="n">
        <v>0</v>
      </c>
      <c r="N584" s="68" t="n">
        <v>1.32947648</v>
      </c>
      <c r="O584" s="68" t="n">
        <v>0</v>
      </c>
      <c r="P584" s="69">
        <f>COS(RADIANS(K584))*COS(RADIANS(L584))+SIN(RADIANS(K584))*SIN(RADIANS(J584))*SIN(RADIANS(L584))</f>
        <v/>
      </c>
      <c r="Q584" s="69">
        <f>-COS(RADIANS(K584))*SIN(RADIANS(L584))+SIN(RADIANS(K584))*SIN(RADIANS(J584))*COS(RADIANS(L584))</f>
        <v/>
      </c>
      <c r="R584" s="69">
        <f>SIN(RADIANS(K584))*COS(RADIANS(J584))</f>
        <v/>
      </c>
      <c r="S584" s="69">
        <f>COS(RADIANS(J584))*SIN(RADIANS(L584))</f>
        <v/>
      </c>
      <c r="T584" s="69">
        <f>COS(RADIANS(J584))*COS(RADIANS(L584))</f>
        <v/>
      </c>
      <c r="U584" s="69">
        <f>-SIN(RADIANS(J584))</f>
        <v/>
      </c>
      <c r="V584" s="69">
        <f>-SIN(RADIANS(K584))*COS(RADIANS(L584))+COS(RADIANS(K584))*SIN(RADIANS(J584))*SIN(RADIANS(L584))</f>
        <v/>
      </c>
      <c r="W584" s="69">
        <f>SIN(RADIANS(K584))*SIN(RADIANS(L584))+COS(RADIANS(K584))*SIN(RADIANS(J584))*COS(RADIANS(L584))</f>
        <v/>
      </c>
      <c r="X584" s="69">
        <f>COS(RADIANS(K584))*COS(RADIANS(J584))</f>
        <v/>
      </c>
      <c r="Y584" s="69">
        <f>P584*G584</f>
        <v/>
      </c>
      <c r="Z584" s="69">
        <f>Q584*H584</f>
        <v/>
      </c>
      <c r="AA584" s="69">
        <f>R584*I584</f>
        <v/>
      </c>
      <c r="AB584" s="69">
        <f>M584</f>
        <v/>
      </c>
      <c r="AC584" s="69">
        <f>S584*G584</f>
        <v/>
      </c>
      <c r="AD584" s="69">
        <f>T584*H584</f>
        <v/>
      </c>
      <c r="AE584" s="69">
        <f>U584*I584</f>
        <v/>
      </c>
      <c r="AF584" s="69">
        <f>N584</f>
        <v/>
      </c>
      <c r="AG584" s="69">
        <f>V584*G584</f>
        <v/>
      </c>
      <c r="AH584" s="69">
        <f>W584*H584</f>
        <v/>
      </c>
      <c r="AI584" s="69">
        <f>X584*I584</f>
        <v/>
      </c>
      <c r="AJ584" s="69">
        <f>O584</f>
        <v/>
      </c>
      <c r="AK584" s="70" t="n">
        <v>0.199566111</v>
      </c>
      <c r="AL584" s="70" t="n">
        <v>0</v>
      </c>
      <c r="AM584" s="70" t="n">
        <v>0</v>
      </c>
      <c r="AN584" s="70" t="n">
        <v>0</v>
      </c>
      <c r="AO584" s="70" t="n">
        <v>0</v>
      </c>
      <c r="AP584" s="70" t="n">
        <v>-8.723311850000001e-09</v>
      </c>
      <c r="AQ584" s="70" t="n">
        <v>-2.65895295</v>
      </c>
      <c r="AR584" s="70" t="n">
        <v>1.32947648</v>
      </c>
      <c r="AS584" s="70" t="n">
        <v>0</v>
      </c>
      <c r="AT584" s="70" t="n">
        <v>0.199566111</v>
      </c>
      <c r="AU584" s="70" t="n">
        <v>-1.16226524e-07</v>
      </c>
      <c r="AV584" s="70" t="n">
        <v>0</v>
      </c>
      <c r="AW584" s="71">
        <f>MAX(ABS(Y584-AK584),ABS(Z584-AL584),ABS(AA584-AM584),ABS(AB584-AN584),ABS(AC584-AO584),ABS(AD584-AP584),ABS(AE584-AQ584),ABS(AF584-AR584),ABS(AG584-AS584),ABS(AH584-AT584),ABS(AI584-AU584),ABS(AJ584-AV584))</f>
        <v/>
      </c>
    </row>
    <row r="585">
      <c r="A585" s="67" t="inlineStr">
        <is>
          <t>M580</t>
        </is>
      </c>
      <c r="B585" s="52" t="inlineStr">
        <is>
          <t>ENV-456</t>
        </is>
      </c>
      <c r="C585" s="52" t="inlineStr">
        <is>
          <t>Environment</t>
        </is>
      </c>
      <c r="D585" s="52" t="inlineStr">
        <is>
          <t>Pine crown</t>
        </is>
      </c>
      <c r="E585" s="61" t="inlineStr">
        <is>
          <t>Cone</t>
        </is>
      </c>
      <c r="F585" s="52" t="inlineStr">
        <is>
          <t>ENV-454</t>
        </is>
      </c>
      <c r="G585" s="68" t="n">
        <v>2.22162199</v>
      </c>
      <c r="H585" s="68" t="n">
        <v>2.27426887</v>
      </c>
      <c r="I585" s="68" t="n">
        <v>1.0603255</v>
      </c>
      <c r="J585" s="68" t="n">
        <v>-93.28368380000001</v>
      </c>
      <c r="K585" s="68" t="n">
        <v>265.236938</v>
      </c>
      <c r="L585" s="68" t="n">
        <v>-4.02749491</v>
      </c>
      <c r="M585" s="68" t="n">
        <v>-0.0166670326</v>
      </c>
      <c r="N585" s="68" t="n">
        <v>1.13016272</v>
      </c>
      <c r="O585" s="68" t="n">
        <v>-0.0311586373</v>
      </c>
      <c r="P585" s="69">
        <f>COS(RADIANS(K585))*COS(RADIANS(L585))+SIN(RADIANS(K585))*SIN(RADIANS(J585))*SIN(RADIANS(L585))</f>
        <v/>
      </c>
      <c r="Q585" s="69">
        <f>-COS(RADIANS(K585))*SIN(RADIANS(L585))+SIN(RADIANS(K585))*SIN(RADIANS(J585))*COS(RADIANS(L585))</f>
        <v/>
      </c>
      <c r="R585" s="69">
        <f>SIN(RADIANS(K585))*COS(RADIANS(J585))</f>
        <v/>
      </c>
      <c r="S585" s="69">
        <f>COS(RADIANS(J585))*SIN(RADIANS(L585))</f>
        <v/>
      </c>
      <c r="T585" s="69">
        <f>COS(RADIANS(J585))*COS(RADIANS(L585))</f>
        <v/>
      </c>
      <c r="U585" s="69">
        <f>-SIN(RADIANS(J585))</f>
        <v/>
      </c>
      <c r="V585" s="69">
        <f>-SIN(RADIANS(K585))*COS(RADIANS(L585))+COS(RADIANS(K585))*SIN(RADIANS(J585))*SIN(RADIANS(L585))</f>
        <v/>
      </c>
      <c r="W585" s="69">
        <f>SIN(RADIANS(K585))*SIN(RADIANS(L585))+COS(RADIANS(K585))*SIN(RADIANS(J585))*COS(RADIANS(L585))</f>
        <v/>
      </c>
      <c r="X585" s="69">
        <f>COS(RADIANS(K585))*COS(RADIANS(J585))</f>
        <v/>
      </c>
      <c r="Y585" s="69">
        <f>P585*G585</f>
        <v/>
      </c>
      <c r="Z585" s="69">
        <f>Q585*H585</f>
        <v/>
      </c>
      <c r="AA585" s="69">
        <f>R585*I585</f>
        <v/>
      </c>
      <c r="AB585" s="69">
        <f>M585</f>
        <v/>
      </c>
      <c r="AC585" s="69">
        <f>S585*G585</f>
        <v/>
      </c>
      <c r="AD585" s="69">
        <f>T585*H585</f>
        <v/>
      </c>
      <c r="AE585" s="69">
        <f>U585*I585</f>
        <v/>
      </c>
      <c r="AF585" s="69">
        <f>N585</f>
        <v/>
      </c>
      <c r="AG585" s="69">
        <f>V585*G585</f>
        <v/>
      </c>
      <c r="AH585" s="69">
        <f>W585*H585</f>
        <v/>
      </c>
      <c r="AI585" s="69">
        <f>X585*I585</f>
        <v/>
      </c>
      <c r="AJ585" s="69">
        <f>O585</f>
        <v/>
      </c>
      <c r="AK585" s="70" t="n">
        <v>-0.339259952</v>
      </c>
      <c r="AL585" s="70" t="n">
        <v>2.24384236</v>
      </c>
      <c r="AM585" s="70" t="n">
        <v>0.0605255403</v>
      </c>
      <c r="AN585" s="70" t="n">
        <v>-0.0166670326</v>
      </c>
      <c r="AO585" s="70" t="n">
        <v>0.00893772021</v>
      </c>
      <c r="AP585" s="70" t="n">
        <v>-0.129948065</v>
      </c>
      <c r="AQ585" s="70" t="n">
        <v>1.05858469</v>
      </c>
      <c r="AR585" s="70" t="n">
        <v>1.13016272</v>
      </c>
      <c r="AS585" s="70" t="n">
        <v>2.1955471</v>
      </c>
      <c r="AT585" s="70" t="n">
        <v>0.347251654</v>
      </c>
      <c r="AU585" s="70" t="n">
        <v>0.00504318997</v>
      </c>
      <c r="AV585" s="70" t="n">
        <v>-0.0311586373</v>
      </c>
      <c r="AW585" s="71">
        <f>MAX(ABS(Y585-AK585),ABS(Z585-AL585),ABS(AA585-AM585),ABS(AB585-AN585),ABS(AC585-AO585),ABS(AD585-AP585),ABS(AE585-AQ585),ABS(AF585-AR585),ABS(AG585-AS585),ABS(AH585-AT585),ABS(AI585-AU585),ABS(AJ585-AV585))</f>
        <v/>
      </c>
    </row>
    <row r="586">
      <c r="A586" s="67" t="inlineStr">
        <is>
          <t>M581</t>
        </is>
      </c>
      <c r="B586" s="52" t="inlineStr">
        <is>
          <t>ENV-457</t>
        </is>
      </c>
      <c r="C586" s="52" t="inlineStr">
        <is>
          <t>Environment</t>
        </is>
      </c>
      <c r="D586" s="52" t="inlineStr">
        <is>
          <t>Pine crown</t>
        </is>
      </c>
      <c r="E586" s="61" t="inlineStr">
        <is>
          <t>Cone</t>
        </is>
      </c>
      <c r="F586" s="52" t="inlineStr">
        <is>
          <t>ENV-454</t>
        </is>
      </c>
      <c r="G586" s="68" t="n">
        <v>1.81622565</v>
      </c>
      <c r="H586" s="68" t="n">
        <v>1.64055181</v>
      </c>
      <c r="I586" s="68" t="n">
        <v>0.82007575</v>
      </c>
      <c r="J586" s="68" t="n">
        <v>-92.1635895</v>
      </c>
      <c r="K586" s="68" t="n">
        <v>315.151093</v>
      </c>
      <c r="L586" s="68" t="n">
        <v>-2.21535659</v>
      </c>
      <c r="M586" s="68" t="n">
        <v>0.0165155269</v>
      </c>
      <c r="N586" s="68" t="n">
        <v>1.52192581</v>
      </c>
      <c r="O586" s="68" t="n">
        <v>-0.032861013</v>
      </c>
      <c r="P586" s="69">
        <f>COS(RADIANS(K586))*COS(RADIANS(L586))+SIN(RADIANS(K586))*SIN(RADIANS(J586))*SIN(RADIANS(L586))</f>
        <v/>
      </c>
      <c r="Q586" s="69">
        <f>-COS(RADIANS(K586))*SIN(RADIANS(L586))+SIN(RADIANS(K586))*SIN(RADIANS(J586))*COS(RADIANS(L586))</f>
        <v/>
      </c>
      <c r="R586" s="69">
        <f>SIN(RADIANS(K586))*COS(RADIANS(J586))</f>
        <v/>
      </c>
      <c r="S586" s="69">
        <f>COS(RADIANS(J586))*SIN(RADIANS(L586))</f>
        <v/>
      </c>
      <c r="T586" s="69">
        <f>COS(RADIANS(J586))*COS(RADIANS(L586))</f>
        <v/>
      </c>
      <c r="U586" s="69">
        <f>-SIN(RADIANS(J586))</f>
        <v/>
      </c>
      <c r="V586" s="69">
        <f>-SIN(RADIANS(K586))*COS(RADIANS(L586))+COS(RADIANS(K586))*SIN(RADIANS(J586))*SIN(RADIANS(L586))</f>
        <v/>
      </c>
      <c r="W586" s="69">
        <f>SIN(RADIANS(K586))*SIN(RADIANS(L586))+COS(RADIANS(K586))*SIN(RADIANS(J586))*COS(RADIANS(L586))</f>
        <v/>
      </c>
      <c r="X586" s="69">
        <f>COS(RADIANS(K586))*COS(RADIANS(J586))</f>
        <v/>
      </c>
      <c r="Y586" s="69">
        <f>P586*G586</f>
        <v/>
      </c>
      <c r="Z586" s="69">
        <f>Q586*H586</f>
        <v/>
      </c>
      <c r="AA586" s="69">
        <f>R586*I586</f>
        <v/>
      </c>
      <c r="AB586" s="69">
        <f>M586</f>
        <v/>
      </c>
      <c r="AC586" s="69">
        <f>S586*G586</f>
        <v/>
      </c>
      <c r="AD586" s="69">
        <f>T586*H586</f>
        <v/>
      </c>
      <c r="AE586" s="69">
        <f>U586*I586</f>
        <v/>
      </c>
      <c r="AF586" s="69">
        <f>N586</f>
        <v/>
      </c>
      <c r="AG586" s="69">
        <f>V586*G586</f>
        <v/>
      </c>
      <c r="AH586" s="69">
        <f>W586*H586</f>
        <v/>
      </c>
      <c r="AI586" s="69">
        <f>X586*I586</f>
        <v/>
      </c>
      <c r="AJ586" s="69">
        <f>O586</f>
        <v/>
      </c>
      <c r="AK586" s="70" t="n">
        <v>1.23720777</v>
      </c>
      <c r="AL586" s="70" t="n">
        <v>1.20025349</v>
      </c>
      <c r="AM586" s="70" t="n">
        <v>0.0218343697</v>
      </c>
      <c r="AN586" s="70" t="n">
        <v>0.0165155269</v>
      </c>
      <c r="AO586" s="70" t="n">
        <v>0.00265052984</v>
      </c>
      <c r="AP586" s="70" t="n">
        <v>-0.0618892647</v>
      </c>
      <c r="AQ586" s="70" t="n">
        <v>0.819491148</v>
      </c>
      <c r="AR586" s="70" t="n">
        <v>1.52192581</v>
      </c>
      <c r="AS586" s="70" t="n">
        <v>1.32965624</v>
      </c>
      <c r="AT586" s="70" t="n">
        <v>-1.11667895</v>
      </c>
      <c r="AU586" s="70" t="n">
        <v>-0.0219498388</v>
      </c>
      <c r="AV586" s="70" t="n">
        <v>-0.032861013</v>
      </c>
      <c r="AW586" s="71">
        <f>MAX(ABS(Y586-AK586),ABS(Z586-AL586),ABS(AA586-AM586),ABS(AB586-AN586),ABS(AC586-AO586),ABS(AD586-AP586),ABS(AE586-AQ586),ABS(AF586-AR586),ABS(AG586-AS586),ABS(AH586-AT586),ABS(AI586-AU586),ABS(AJ586-AV586))</f>
        <v/>
      </c>
    </row>
    <row r="587">
      <c r="A587" s="67" t="inlineStr">
        <is>
          <t>M582</t>
        </is>
      </c>
      <c r="B587" s="52" t="inlineStr">
        <is>
          <t>ENV-458</t>
        </is>
      </c>
      <c r="C587" s="52" t="inlineStr">
        <is>
          <t>Environment</t>
        </is>
      </c>
      <c r="D587" s="52" t="inlineStr">
        <is>
          <t>Pine crown</t>
        </is>
      </c>
      <c r="E587" s="61" t="inlineStr">
        <is>
          <t>Cone</t>
        </is>
      </c>
      <c r="F587" s="52" t="inlineStr">
        <is>
          <t>ENV-454</t>
        </is>
      </c>
      <c r="G587" s="68" t="n">
        <v>1.57085192</v>
      </c>
      <c r="H587" s="68" t="n">
        <v>1.67144251</v>
      </c>
      <c r="I587" s="68" t="n">
        <v>0.746388137</v>
      </c>
      <c r="J587" s="68" t="n">
        <v>-85.5973511</v>
      </c>
      <c r="K587" s="68" t="n">
        <v>254.999207</v>
      </c>
      <c r="L587" s="68" t="n">
        <v>-5.00318241</v>
      </c>
      <c r="M587" s="68" t="n">
        <v>-0.0177862123</v>
      </c>
      <c r="N587" s="68" t="n">
        <v>1.92841065</v>
      </c>
      <c r="O587" s="68" t="n">
        <v>0.0247203261</v>
      </c>
      <c r="P587" s="69">
        <f>COS(RADIANS(K587))*COS(RADIANS(L587))+SIN(RADIANS(K587))*SIN(RADIANS(J587))*SIN(RADIANS(L587))</f>
        <v/>
      </c>
      <c r="Q587" s="69">
        <f>-COS(RADIANS(K587))*SIN(RADIANS(L587))+SIN(RADIANS(K587))*SIN(RADIANS(J587))*COS(RADIANS(L587))</f>
        <v/>
      </c>
      <c r="R587" s="69">
        <f>SIN(RADIANS(K587))*COS(RADIANS(J587))</f>
        <v/>
      </c>
      <c r="S587" s="69">
        <f>COS(RADIANS(J587))*SIN(RADIANS(L587))</f>
        <v/>
      </c>
      <c r="T587" s="69">
        <f>COS(RADIANS(J587))*COS(RADIANS(L587))</f>
        <v/>
      </c>
      <c r="U587" s="69">
        <f>-SIN(RADIANS(J587))</f>
        <v/>
      </c>
      <c r="V587" s="69">
        <f>-SIN(RADIANS(K587))*COS(RADIANS(L587))+COS(RADIANS(K587))*SIN(RADIANS(J587))*SIN(RADIANS(L587))</f>
        <v/>
      </c>
      <c r="W587" s="69">
        <f>SIN(RADIANS(K587))*SIN(RADIANS(L587))+COS(RADIANS(K587))*SIN(RADIANS(J587))*COS(RADIANS(L587))</f>
        <v/>
      </c>
      <c r="X587" s="69">
        <f>COS(RADIANS(K587))*COS(RADIANS(J587))</f>
        <v/>
      </c>
      <c r="Y587" s="69">
        <f>P587*G587</f>
        <v/>
      </c>
      <c r="Z587" s="69">
        <f>Q587*H587</f>
        <v/>
      </c>
      <c r="AA587" s="69">
        <f>R587*I587</f>
        <v/>
      </c>
      <c r="AB587" s="69">
        <f>M587</f>
        <v/>
      </c>
      <c r="AC587" s="69">
        <f>S587*G587</f>
        <v/>
      </c>
      <c r="AD587" s="69">
        <f>T587*H587</f>
        <v/>
      </c>
      <c r="AE587" s="69">
        <f>U587*I587</f>
        <v/>
      </c>
      <c r="AF587" s="69">
        <f>N587</f>
        <v/>
      </c>
      <c r="AG587" s="69">
        <f>V587*G587</f>
        <v/>
      </c>
      <c r="AH587" s="69">
        <f>W587*H587</f>
        <v/>
      </c>
      <c r="AI587" s="69">
        <f>X587*I587</f>
        <v/>
      </c>
      <c r="AJ587" s="69">
        <f>O587</f>
        <v/>
      </c>
      <c r="AK587" s="70" t="n">
        <v>-0.536974847</v>
      </c>
      <c r="AL587" s="70" t="n">
        <v>1.5658567</v>
      </c>
      <c r="AM587" s="70" t="n">
        <v>-0.0553440377</v>
      </c>
      <c r="AN587" s="70" t="n">
        <v>-0.0177862123</v>
      </c>
      <c r="AO587" s="70" t="n">
        <v>-0.0105164899</v>
      </c>
      <c r="AP587" s="70" t="n">
        <v>0.127819613</v>
      </c>
      <c r="AQ587" s="70" t="n">
        <v>0.744185686</v>
      </c>
      <c r="AR587" s="70" t="n">
        <v>1.92841065</v>
      </c>
      <c r="AS587" s="70" t="n">
        <v>1.47618532</v>
      </c>
      <c r="AT587" s="70" t="n">
        <v>0.5705040689999999</v>
      </c>
      <c r="AU587" s="70" t="n">
        <v>-0.0148302065</v>
      </c>
      <c r="AV587" s="70" t="n">
        <v>0.0247203261</v>
      </c>
      <c r="AW587" s="71">
        <f>MAX(ABS(Y587-AK587),ABS(Z587-AL587),ABS(AA587-AM587),ABS(AB587-AN587),ABS(AC587-AO587),ABS(AD587-AP587),ABS(AE587-AQ587),ABS(AF587-AR587),ABS(AG587-AS587),ABS(AH587-AT587),ABS(AI587-AU587),ABS(AJ587-AV587))</f>
        <v/>
      </c>
    </row>
    <row r="588">
      <c r="A588" s="67" t="inlineStr">
        <is>
          <t>M583</t>
        </is>
      </c>
      <c r="B588" s="52" t="inlineStr">
        <is>
          <t>ENV-459</t>
        </is>
      </c>
      <c r="C588" s="52" t="inlineStr">
        <is>
          <t>Environment</t>
        </is>
      </c>
      <c r="D588" s="52" t="inlineStr">
        <is>
          <t>Pine crown</t>
        </is>
      </c>
      <c r="E588" s="61" t="inlineStr">
        <is>
          <t>Cone</t>
        </is>
      </c>
      <c r="F588" s="52" t="inlineStr">
        <is>
          <t>ENV-454</t>
        </is>
      </c>
      <c r="G588" s="68" t="n">
        <v>1.24933064</v>
      </c>
      <c r="H588" s="68" t="n">
        <v>1.26679146</v>
      </c>
      <c r="I588" s="68" t="n">
        <v>0.5917506219999999</v>
      </c>
      <c r="J588" s="68" t="n">
        <v>-92.0117798</v>
      </c>
      <c r="K588" s="68" t="n">
        <v>248.447952</v>
      </c>
      <c r="L588" s="68" t="n">
        <v>-2.4179256</v>
      </c>
      <c r="M588" s="68" t="n">
        <v>-0.0175072812</v>
      </c>
      <c r="N588" s="68" t="n">
        <v>2.27176619</v>
      </c>
      <c r="O588" s="68" t="n">
        <v>-0.00102310255</v>
      </c>
      <c r="P588" s="69">
        <f>COS(RADIANS(K588))*COS(RADIANS(L588))+SIN(RADIANS(K588))*SIN(RADIANS(J588))*SIN(RADIANS(L588))</f>
        <v/>
      </c>
      <c r="Q588" s="69">
        <f>-COS(RADIANS(K588))*SIN(RADIANS(L588))+SIN(RADIANS(K588))*SIN(RADIANS(J588))*COS(RADIANS(L588))</f>
        <v/>
      </c>
      <c r="R588" s="69">
        <f>SIN(RADIANS(K588))*COS(RADIANS(J588))</f>
        <v/>
      </c>
      <c r="S588" s="69">
        <f>COS(RADIANS(J588))*SIN(RADIANS(L588))</f>
        <v/>
      </c>
      <c r="T588" s="69">
        <f>COS(RADIANS(J588))*COS(RADIANS(L588))</f>
        <v/>
      </c>
      <c r="U588" s="69">
        <f>-SIN(RADIANS(J588))</f>
        <v/>
      </c>
      <c r="V588" s="69">
        <f>-SIN(RADIANS(K588))*COS(RADIANS(L588))+COS(RADIANS(K588))*SIN(RADIANS(J588))*SIN(RADIANS(L588))</f>
        <v/>
      </c>
      <c r="W588" s="69">
        <f>SIN(RADIANS(K588))*SIN(RADIANS(L588))+COS(RADIANS(K588))*SIN(RADIANS(J588))*COS(RADIANS(L588))</f>
        <v/>
      </c>
      <c r="X588" s="69">
        <f>COS(RADIANS(K588))*COS(RADIANS(J588))</f>
        <v/>
      </c>
      <c r="Y588" s="69">
        <f>P588*G588</f>
        <v/>
      </c>
      <c r="Z588" s="69">
        <f>Q588*H588</f>
        <v/>
      </c>
      <c r="AA588" s="69">
        <f>R588*I588</f>
        <v/>
      </c>
      <c r="AB588" s="69">
        <f>M588</f>
        <v/>
      </c>
      <c r="AC588" s="69">
        <f>S588*G588</f>
        <v/>
      </c>
      <c r="AD588" s="69">
        <f>T588*H588</f>
        <v/>
      </c>
      <c r="AE588" s="69">
        <f>U588*I588</f>
        <v/>
      </c>
      <c r="AF588" s="69">
        <f>N588</f>
        <v/>
      </c>
      <c r="AG588" s="69">
        <f>V588*G588</f>
        <v/>
      </c>
      <c r="AH588" s="69">
        <f>W588*H588</f>
        <v/>
      </c>
      <c r="AI588" s="69">
        <f>X588*I588</f>
        <v/>
      </c>
      <c r="AJ588" s="69">
        <f>O588</f>
        <v/>
      </c>
      <c r="AK588" s="70" t="n">
        <v>-0.507519841</v>
      </c>
      <c r="AL588" s="70" t="n">
        <v>1.15681601</v>
      </c>
      <c r="AM588" s="70" t="n">
        <v>0.0193210039</v>
      </c>
      <c r="AN588" s="70" t="n">
        <v>-0.0175072812</v>
      </c>
      <c r="AO588" s="70" t="n">
        <v>0.00185027975</v>
      </c>
      <c r="AP588" s="70" t="n">
        <v>-0.0444310829</v>
      </c>
      <c r="AQ588" s="70" t="n">
        <v>0.591385901</v>
      </c>
      <c r="AR588" s="70" t="n">
        <v>2.27176619</v>
      </c>
      <c r="AS588" s="70" t="n">
        <v>1.14159846</v>
      </c>
      <c r="AT588" s="70" t="n">
        <v>0.51435709</v>
      </c>
      <c r="AU588" s="70" t="n">
        <v>0.00763102155</v>
      </c>
      <c r="AV588" s="70" t="n">
        <v>-0.00102310255</v>
      </c>
      <c r="AW588" s="71">
        <f>MAX(ABS(Y588-AK588),ABS(Z588-AL588),ABS(AA588-AM588),ABS(AB588-AN588),ABS(AC588-AO588),ABS(AD588-AP588),ABS(AE588-AQ588),ABS(AF588-AR588),ABS(AG588-AS588),ABS(AH588-AT588),ABS(AI588-AU588),ABS(AJ588-AV588))</f>
        <v/>
      </c>
    </row>
    <row r="589">
      <c r="A589" s="67" t="inlineStr">
        <is>
          <t>M584</t>
        </is>
      </c>
      <c r="B589" s="52" t="inlineStr">
        <is>
          <t>ENV-460</t>
        </is>
      </c>
      <c r="C589" s="52" t="inlineStr">
        <is>
          <t>Environment</t>
        </is>
      </c>
      <c r="D589" s="52" t="inlineStr">
        <is>
          <t>Pine crown</t>
        </is>
      </c>
      <c r="E589" s="61" t="inlineStr">
        <is>
          <t>Cone</t>
        </is>
      </c>
      <c r="F589" s="52" t="inlineStr">
        <is>
          <t>ENV-454</t>
        </is>
      </c>
      <c r="G589" s="68" t="n">
        <v>0.852937341</v>
      </c>
      <c r="H589" s="68" t="n">
        <v>0.888773084</v>
      </c>
      <c r="I589" s="68" t="n">
        <v>0.385139346</v>
      </c>
      <c r="J589" s="68" t="n">
        <v>-93.9911346</v>
      </c>
      <c r="K589" s="68" t="n">
        <v>161.50061</v>
      </c>
      <c r="L589" s="68" t="n">
        <v>0.150908947</v>
      </c>
      <c r="M589" s="68" t="n">
        <v>-0.00450359657</v>
      </c>
      <c r="N589" s="68" t="n">
        <v>2.57506704</v>
      </c>
      <c r="O589" s="68" t="n">
        <v>-0.00617146865</v>
      </c>
      <c r="P589" s="69">
        <f>COS(RADIANS(K589))*COS(RADIANS(L589))+SIN(RADIANS(K589))*SIN(RADIANS(J589))*SIN(RADIANS(L589))</f>
        <v/>
      </c>
      <c r="Q589" s="69">
        <f>-COS(RADIANS(K589))*SIN(RADIANS(L589))+SIN(RADIANS(K589))*SIN(RADIANS(J589))*COS(RADIANS(L589))</f>
        <v/>
      </c>
      <c r="R589" s="69">
        <f>SIN(RADIANS(K589))*COS(RADIANS(J589))</f>
        <v/>
      </c>
      <c r="S589" s="69">
        <f>COS(RADIANS(J589))*SIN(RADIANS(L589))</f>
        <v/>
      </c>
      <c r="T589" s="69">
        <f>COS(RADIANS(J589))*COS(RADIANS(L589))</f>
        <v/>
      </c>
      <c r="U589" s="69">
        <f>-SIN(RADIANS(J589))</f>
        <v/>
      </c>
      <c r="V589" s="69">
        <f>-SIN(RADIANS(K589))*COS(RADIANS(L589))+COS(RADIANS(K589))*SIN(RADIANS(J589))*SIN(RADIANS(L589))</f>
        <v/>
      </c>
      <c r="W589" s="69">
        <f>SIN(RADIANS(K589))*SIN(RADIANS(L589))+COS(RADIANS(K589))*SIN(RADIANS(J589))*COS(RADIANS(L589))</f>
        <v/>
      </c>
      <c r="X589" s="69">
        <f>COS(RADIANS(K589))*COS(RADIANS(J589))</f>
        <v/>
      </c>
      <c r="Y589" s="69">
        <f>P589*G589</f>
        <v/>
      </c>
      <c r="Z589" s="69">
        <f>Q589*H589</f>
        <v/>
      </c>
      <c r="AA589" s="69">
        <f>R589*I589</f>
        <v/>
      </c>
      <c r="AB589" s="69">
        <f>M589</f>
        <v/>
      </c>
      <c r="AC589" s="69">
        <f>S589*G589</f>
        <v/>
      </c>
      <c r="AD589" s="69">
        <f>T589*H589</f>
        <v/>
      </c>
      <c r="AE589" s="69">
        <f>U589*I589</f>
        <v/>
      </c>
      <c r="AF589" s="69">
        <f>N589</f>
        <v/>
      </c>
      <c r="AG589" s="69">
        <f>V589*G589</f>
        <v/>
      </c>
      <c r="AH589" s="69">
        <f>W589*H589</f>
        <v/>
      </c>
      <c r="AI589" s="69">
        <f>X589*I589</f>
        <v/>
      </c>
      <c r="AJ589" s="69">
        <f>O589</f>
        <v/>
      </c>
      <c r="AK589" s="70" t="n">
        <v>-0.809571862</v>
      </c>
      <c r="AL589" s="70" t="n">
        <v>-0.279097974</v>
      </c>
      <c r="AM589" s="70" t="n">
        <v>-0.00850555953</v>
      </c>
      <c r="AN589" s="70" t="n">
        <v>-0.00450359657</v>
      </c>
      <c r="AO589" s="70" t="n">
        <v>-0.00015636209</v>
      </c>
      <c r="AP589" s="70" t="n">
        <v>-0.061860282</v>
      </c>
      <c r="AQ589" s="70" t="n">
        <v>0.384205312</v>
      </c>
      <c r="AR589" s="70" t="n">
        <v>2.57506704</v>
      </c>
      <c r="AS589" s="70" t="n">
        <v>-0.26850608</v>
      </c>
      <c r="AT589" s="70" t="n">
        <v>0.841543317</v>
      </c>
      <c r="AU589" s="70" t="n">
        <v>0.0254213456</v>
      </c>
      <c r="AV589" s="70" t="n">
        <v>-0.00617146865</v>
      </c>
      <c r="AW589" s="71">
        <f>MAX(ABS(Y589-AK589),ABS(Z589-AL589),ABS(AA589-AM589),ABS(AB589-AN589),ABS(AC589-AO589),ABS(AD589-AP589),ABS(AE589-AQ589),ABS(AF589-AR589),ABS(AG589-AS589),ABS(AH589-AT589),ABS(AI589-AU589),ABS(AJ589-AV589))</f>
        <v/>
      </c>
    </row>
    <row r="590">
      <c r="A590" s="67" t="inlineStr">
        <is>
          <t>M585</t>
        </is>
      </c>
      <c r="B590" s="52" t="inlineStr">
        <is>
          <t>ENV-461</t>
        </is>
      </c>
      <c r="C590" s="52" t="inlineStr">
        <is>
          <t>Environment</t>
        </is>
      </c>
      <c r="D590" s="52" t="inlineStr">
        <is>
          <t>Pine crown</t>
        </is>
      </c>
      <c r="E590" s="61" t="inlineStr">
        <is>
          <t>Cone</t>
        </is>
      </c>
      <c r="F590" s="52" t="inlineStr">
        <is>
          <t>ENV-454</t>
        </is>
      </c>
      <c r="G590" s="68" t="n">
        <v>0.495489597</v>
      </c>
      <c r="H590" s="68" t="n">
        <v>0.506179273</v>
      </c>
      <c r="I590" s="68" t="n">
        <v>0.81710732</v>
      </c>
      <c r="J590" s="68" t="n">
        <v>-84.618515</v>
      </c>
      <c r="K590" s="68" t="n">
        <v>140.513397</v>
      </c>
      <c r="L590" s="68" t="n">
        <v>-2.091254</v>
      </c>
      <c r="M590" s="68" t="n">
        <v>-0.0376686119</v>
      </c>
      <c r="N590" s="68" t="n">
        <v>3.18750668</v>
      </c>
      <c r="O590" s="68" t="n">
        <v>-0.0100207422</v>
      </c>
      <c r="P590" s="69">
        <f>COS(RADIANS(K590))*COS(RADIANS(L590))+SIN(RADIANS(K590))*SIN(RADIANS(J590))*SIN(RADIANS(L590))</f>
        <v/>
      </c>
      <c r="Q590" s="69">
        <f>-COS(RADIANS(K590))*SIN(RADIANS(L590))+SIN(RADIANS(K590))*SIN(RADIANS(J590))*COS(RADIANS(L590))</f>
        <v/>
      </c>
      <c r="R590" s="69">
        <f>SIN(RADIANS(K590))*COS(RADIANS(J590))</f>
        <v/>
      </c>
      <c r="S590" s="69">
        <f>COS(RADIANS(J590))*SIN(RADIANS(L590))</f>
        <v/>
      </c>
      <c r="T590" s="69">
        <f>COS(RADIANS(J590))*COS(RADIANS(L590))</f>
        <v/>
      </c>
      <c r="U590" s="69">
        <f>-SIN(RADIANS(J590))</f>
        <v/>
      </c>
      <c r="V590" s="69">
        <f>-SIN(RADIANS(K590))*COS(RADIANS(L590))+COS(RADIANS(K590))*SIN(RADIANS(J590))*SIN(RADIANS(L590))</f>
        <v/>
      </c>
      <c r="W590" s="69">
        <f>SIN(RADIANS(K590))*SIN(RADIANS(L590))+COS(RADIANS(K590))*SIN(RADIANS(J590))*COS(RADIANS(L590))</f>
        <v/>
      </c>
      <c r="X590" s="69">
        <f>COS(RADIANS(K590))*COS(RADIANS(J590))</f>
        <v/>
      </c>
      <c r="Y590" s="69">
        <f>P590*G590</f>
        <v/>
      </c>
      <c r="Z590" s="69">
        <f>Q590*H590</f>
        <v/>
      </c>
      <c r="AA590" s="69">
        <f>R590*I590</f>
        <v/>
      </c>
      <c r="AB590" s="69">
        <f>M590</f>
        <v/>
      </c>
      <c r="AC590" s="69">
        <f>S590*G590</f>
        <v/>
      </c>
      <c r="AD590" s="69">
        <f>T590*H590</f>
        <v/>
      </c>
      <c r="AE590" s="69">
        <f>U590*I590</f>
        <v/>
      </c>
      <c r="AF590" s="69">
        <f>N590</f>
        <v/>
      </c>
      <c r="AG590" s="69">
        <f>V590*G590</f>
        <v/>
      </c>
      <c r="AH590" s="69">
        <f>W590*H590</f>
        <v/>
      </c>
      <c r="AI590" s="69">
        <f>X590*I590</f>
        <v/>
      </c>
      <c r="AJ590" s="69">
        <f>O590</f>
        <v/>
      </c>
      <c r="AK590" s="70" t="n">
        <v>-0.370704055</v>
      </c>
      <c r="AL590" s="70" t="n">
        <v>-0.334501505</v>
      </c>
      <c r="AM590" s="70" t="n">
        <v>0.0487311743</v>
      </c>
      <c r="AN590" s="70" t="n">
        <v>-0.0376686119</v>
      </c>
      <c r="AO590" s="70" t="n">
        <v>-0.00169575412</v>
      </c>
      <c r="AP590" s="70" t="n">
        <v>0.0474411957</v>
      </c>
      <c r="AQ590" s="70" t="n">
        <v>0.813505828</v>
      </c>
      <c r="AR590" s="70" t="n">
        <v>3.18750668</v>
      </c>
      <c r="AS590" s="70" t="n">
        <v>-0.328763694</v>
      </c>
      <c r="AT590" s="70" t="n">
        <v>0.376929104</v>
      </c>
      <c r="AU590" s="70" t="n">
        <v>-0.059143845</v>
      </c>
      <c r="AV590" s="70" t="n">
        <v>-0.0100207422</v>
      </c>
      <c r="AW590" s="71">
        <f>MAX(ABS(Y590-AK590),ABS(Z590-AL590),ABS(AA590-AM590),ABS(AB590-AN590),ABS(AC590-AO590),ABS(AD590-AP590),ABS(AE590-AQ590),ABS(AF590-AR590),ABS(AG590-AS590),ABS(AH590-AT590),ABS(AI590-AU590),ABS(AJ590-AV590))</f>
        <v/>
      </c>
    </row>
    <row r="591">
      <c r="A591" s="67" t="inlineStr">
        <is>
          <t>M586</t>
        </is>
      </c>
      <c r="B591" s="52" t="inlineStr">
        <is>
          <t>ENV-462</t>
        </is>
      </c>
      <c r="C591" s="52" t="inlineStr">
        <is>
          <t>Environment</t>
        </is>
      </c>
      <c r="D591" s="52" t="inlineStr">
        <is>
          <t>Pine</t>
        </is>
      </c>
      <c r="E591" s="53" t="inlineStr">
        <is>
          <t>Group</t>
        </is>
      </c>
      <c r="F591" s="52" t="inlineStr">
        <is>
          <t>ENV-445</t>
        </is>
      </c>
      <c r="G591" s="68" t="n">
        <v>1</v>
      </c>
      <c r="H591" s="68" t="n">
        <v>1</v>
      </c>
      <c r="I591" s="68" t="n">
        <v>1</v>
      </c>
      <c r="J591" s="68" t="n">
        <v>0</v>
      </c>
      <c r="K591" s="68" t="n">
        <v>225.349625</v>
      </c>
      <c r="L591" s="68" t="n">
        <v>0</v>
      </c>
      <c r="M591" s="68" t="n">
        <v>15.6201401</v>
      </c>
      <c r="N591" s="68" t="n">
        <v>-0.213508099</v>
      </c>
      <c r="O591" s="68" t="n">
        <v>4.32718372</v>
      </c>
      <c r="P591" s="69">
        <f>COS(RADIANS(K591))*COS(RADIANS(L591))+SIN(RADIANS(K591))*SIN(RADIANS(J591))*SIN(RADIANS(L591))</f>
        <v/>
      </c>
      <c r="Q591" s="69">
        <f>-COS(RADIANS(K591))*SIN(RADIANS(L591))+SIN(RADIANS(K591))*SIN(RADIANS(J591))*COS(RADIANS(L591))</f>
        <v/>
      </c>
      <c r="R591" s="69">
        <f>SIN(RADIANS(K591))*COS(RADIANS(J591))</f>
        <v/>
      </c>
      <c r="S591" s="69">
        <f>COS(RADIANS(J591))*SIN(RADIANS(L591))</f>
        <v/>
      </c>
      <c r="T591" s="69">
        <f>COS(RADIANS(J591))*COS(RADIANS(L591))</f>
        <v/>
      </c>
      <c r="U591" s="69">
        <f>-SIN(RADIANS(J591))</f>
        <v/>
      </c>
      <c r="V591" s="69">
        <f>-SIN(RADIANS(K591))*COS(RADIANS(L591))+COS(RADIANS(K591))*SIN(RADIANS(J591))*SIN(RADIANS(L591))</f>
        <v/>
      </c>
      <c r="W591" s="69">
        <f>SIN(RADIANS(K591))*SIN(RADIANS(L591))+COS(RADIANS(K591))*SIN(RADIANS(J591))*COS(RADIANS(L591))</f>
        <v/>
      </c>
      <c r="X591" s="69">
        <f>COS(RADIANS(K591))*COS(RADIANS(J591))</f>
        <v/>
      </c>
      <c r="Y591" s="69">
        <f>P591*G591</f>
        <v/>
      </c>
      <c r="Z591" s="69">
        <f>Q591*H591</f>
        <v/>
      </c>
      <c r="AA591" s="69">
        <f>R591*I591</f>
        <v/>
      </c>
      <c r="AB591" s="69">
        <f>M591</f>
        <v/>
      </c>
      <c r="AC591" s="69">
        <f>S591*G591</f>
        <v/>
      </c>
      <c r="AD591" s="69">
        <f>T591*H591</f>
        <v/>
      </c>
      <c r="AE591" s="69">
        <f>U591*I591</f>
        <v/>
      </c>
      <c r="AF591" s="69">
        <f>N591</f>
        <v/>
      </c>
      <c r="AG591" s="69">
        <f>V591*G591</f>
        <v/>
      </c>
      <c r="AH591" s="69">
        <f>W591*H591</f>
        <v/>
      </c>
      <c r="AI591" s="69">
        <f>X591*I591</f>
        <v/>
      </c>
      <c r="AJ591" s="69">
        <f>O591</f>
        <v/>
      </c>
      <c r="AK591" s="70" t="n">
        <v>-0.702778876</v>
      </c>
      <c r="AL591" s="70" t="n">
        <v>0</v>
      </c>
      <c r="AM591" s="70" t="n">
        <v>-0.711408377</v>
      </c>
      <c r="AN591" s="70" t="n">
        <v>15.6201401</v>
      </c>
      <c r="AO591" s="70" t="n">
        <v>0</v>
      </c>
      <c r="AP591" s="70" t="n">
        <v>1</v>
      </c>
      <c r="AQ591" s="70" t="n">
        <v>0</v>
      </c>
      <c r="AR591" s="70" t="n">
        <v>-0.213508099</v>
      </c>
      <c r="AS591" s="70" t="n">
        <v>0.711408377</v>
      </c>
      <c r="AT591" s="70" t="n">
        <v>0</v>
      </c>
      <c r="AU591" s="70" t="n">
        <v>-0.702778876</v>
      </c>
      <c r="AV591" s="70" t="n">
        <v>4.32718372</v>
      </c>
      <c r="AW591" s="71">
        <f>MAX(ABS(Y591-AK591),ABS(Z591-AL591),ABS(AA591-AM591),ABS(AB591-AN591),ABS(AC591-AO591),ABS(AD591-AP591),ABS(AE591-AQ591),ABS(AF591-AR591),ABS(AG591-AS591),ABS(AH591-AT591),ABS(AI591-AU591),ABS(AJ591-AV591))</f>
        <v/>
      </c>
    </row>
    <row r="592">
      <c r="A592" s="67" t="inlineStr">
        <is>
          <t>M587</t>
        </is>
      </c>
      <c r="B592" s="52" t="inlineStr">
        <is>
          <t>ENV-463</t>
        </is>
      </c>
      <c r="C592" s="52" t="inlineStr">
        <is>
          <t>Environment</t>
        </is>
      </c>
      <c r="D592" s="52" t="inlineStr">
        <is>
          <t>Pine trunk</t>
        </is>
      </c>
      <c r="E592" s="58" t="inlineStr">
        <is>
          <t>Cylinder</t>
        </is>
      </c>
      <c r="F592" s="52" t="inlineStr">
        <is>
          <t>ENV-462</t>
        </is>
      </c>
      <c r="G592" s="68" t="n">
        <v>0.185193554</v>
      </c>
      <c r="H592" s="68" t="n">
        <v>0.185193554</v>
      </c>
      <c r="I592" s="68" t="n">
        <v>2.40344095</v>
      </c>
      <c r="J592" s="68" t="n">
        <v>90</v>
      </c>
      <c r="K592" s="68" t="n">
        <v>0</v>
      </c>
      <c r="L592" s="68" t="n">
        <v>0</v>
      </c>
      <c r="M592" s="68" t="n">
        <v>0</v>
      </c>
      <c r="N592" s="68" t="n">
        <v>1.20172048</v>
      </c>
      <c r="O592" s="68" t="n">
        <v>0</v>
      </c>
      <c r="P592" s="69">
        <f>COS(RADIANS(K592))*COS(RADIANS(L592))+SIN(RADIANS(K592))*SIN(RADIANS(J592))*SIN(RADIANS(L592))</f>
        <v/>
      </c>
      <c r="Q592" s="69">
        <f>-COS(RADIANS(K592))*SIN(RADIANS(L592))+SIN(RADIANS(K592))*SIN(RADIANS(J592))*COS(RADIANS(L592))</f>
        <v/>
      </c>
      <c r="R592" s="69">
        <f>SIN(RADIANS(K592))*COS(RADIANS(J592))</f>
        <v/>
      </c>
      <c r="S592" s="69">
        <f>COS(RADIANS(J592))*SIN(RADIANS(L592))</f>
        <v/>
      </c>
      <c r="T592" s="69">
        <f>COS(RADIANS(J592))*COS(RADIANS(L592))</f>
        <v/>
      </c>
      <c r="U592" s="69">
        <f>-SIN(RADIANS(J592))</f>
        <v/>
      </c>
      <c r="V592" s="69">
        <f>-SIN(RADIANS(K592))*COS(RADIANS(L592))+COS(RADIANS(K592))*SIN(RADIANS(J592))*SIN(RADIANS(L592))</f>
        <v/>
      </c>
      <c r="W592" s="69">
        <f>SIN(RADIANS(K592))*SIN(RADIANS(L592))+COS(RADIANS(K592))*SIN(RADIANS(J592))*COS(RADIANS(L592))</f>
        <v/>
      </c>
      <c r="X592" s="69">
        <f>COS(RADIANS(K592))*COS(RADIANS(J592))</f>
        <v/>
      </c>
      <c r="Y592" s="69">
        <f>P592*G592</f>
        <v/>
      </c>
      <c r="Z592" s="69">
        <f>Q592*H592</f>
        <v/>
      </c>
      <c r="AA592" s="69">
        <f>R592*I592</f>
        <v/>
      </c>
      <c r="AB592" s="69">
        <f>M592</f>
        <v/>
      </c>
      <c r="AC592" s="69">
        <f>S592*G592</f>
        <v/>
      </c>
      <c r="AD592" s="69">
        <f>T592*H592</f>
        <v/>
      </c>
      <c r="AE592" s="69">
        <f>U592*I592</f>
        <v/>
      </c>
      <c r="AF592" s="69">
        <f>N592</f>
        <v/>
      </c>
      <c r="AG592" s="69">
        <f>V592*G592</f>
        <v/>
      </c>
      <c r="AH592" s="69">
        <f>W592*H592</f>
        <v/>
      </c>
      <c r="AI592" s="69">
        <f>X592*I592</f>
        <v/>
      </c>
      <c r="AJ592" s="69">
        <f>O592</f>
        <v/>
      </c>
      <c r="AK592" s="70" t="n">
        <v>0.185193554</v>
      </c>
      <c r="AL592" s="70" t="n">
        <v>0</v>
      </c>
      <c r="AM592" s="70" t="n">
        <v>0</v>
      </c>
      <c r="AN592" s="70" t="n">
        <v>0</v>
      </c>
      <c r="AO592" s="70" t="n">
        <v>0</v>
      </c>
      <c r="AP592" s="70" t="n">
        <v>-8.09506773e-09</v>
      </c>
      <c r="AQ592" s="70" t="n">
        <v>-2.40344095</v>
      </c>
      <c r="AR592" s="70" t="n">
        <v>1.20172048</v>
      </c>
      <c r="AS592" s="70" t="n">
        <v>0</v>
      </c>
      <c r="AT592" s="70" t="n">
        <v>0.185193554</v>
      </c>
      <c r="AU592" s="70" t="n">
        <v>-1.05057744e-07</v>
      </c>
      <c r="AV592" s="70" t="n">
        <v>0</v>
      </c>
      <c r="AW592" s="71">
        <f>MAX(ABS(Y592-AK592),ABS(Z592-AL592),ABS(AA592-AM592),ABS(AB592-AN592),ABS(AC592-AO592),ABS(AD592-AP592),ABS(AE592-AQ592),ABS(AF592-AR592),ABS(AG592-AS592),ABS(AH592-AT592),ABS(AI592-AU592),ABS(AJ592-AV592))</f>
        <v/>
      </c>
    </row>
    <row r="593">
      <c r="A593" s="67" t="inlineStr">
        <is>
          <t>M588</t>
        </is>
      </c>
      <c r="B593" s="52" t="inlineStr">
        <is>
          <t>ENV-464</t>
        </is>
      </c>
      <c r="C593" s="52" t="inlineStr">
        <is>
          <t>Environment</t>
        </is>
      </c>
      <c r="D593" s="52" t="inlineStr">
        <is>
          <t>Pine crown</t>
        </is>
      </c>
      <c r="E593" s="61" t="inlineStr">
        <is>
          <t>Cone</t>
        </is>
      </c>
      <c r="F593" s="52" t="inlineStr">
        <is>
          <t>ENV-462</t>
        </is>
      </c>
      <c r="G593" s="68" t="n">
        <v>1.80297935</v>
      </c>
      <c r="H593" s="68" t="n">
        <v>1.65135407</v>
      </c>
      <c r="I593" s="68" t="n">
        <v>0.939069748</v>
      </c>
      <c r="J593" s="68" t="n">
        <v>-95.8196106</v>
      </c>
      <c r="K593" s="68" t="n">
        <v>134.239624</v>
      </c>
      <c r="L593" s="68" t="n">
        <v>-0.84929657</v>
      </c>
      <c r="M593" s="68" t="n">
        <v>-0.00416888669</v>
      </c>
      <c r="N593" s="68" t="n">
        <v>1.0695349</v>
      </c>
      <c r="O593" s="68" t="n">
        <v>0.00816027448</v>
      </c>
      <c r="P593" s="69">
        <f>COS(RADIANS(K593))*COS(RADIANS(L593))+SIN(RADIANS(K593))*SIN(RADIANS(J593))*SIN(RADIANS(L593))</f>
        <v/>
      </c>
      <c r="Q593" s="69">
        <f>-COS(RADIANS(K593))*SIN(RADIANS(L593))+SIN(RADIANS(K593))*SIN(RADIANS(J593))*COS(RADIANS(L593))</f>
        <v/>
      </c>
      <c r="R593" s="69">
        <f>SIN(RADIANS(K593))*COS(RADIANS(J593))</f>
        <v/>
      </c>
      <c r="S593" s="69">
        <f>COS(RADIANS(J593))*SIN(RADIANS(L593))</f>
        <v/>
      </c>
      <c r="T593" s="69">
        <f>COS(RADIANS(J593))*COS(RADIANS(L593))</f>
        <v/>
      </c>
      <c r="U593" s="69">
        <f>-SIN(RADIANS(J593))</f>
        <v/>
      </c>
      <c r="V593" s="69">
        <f>-SIN(RADIANS(K593))*COS(RADIANS(L593))+COS(RADIANS(K593))*SIN(RADIANS(J593))*SIN(RADIANS(L593))</f>
        <v/>
      </c>
      <c r="W593" s="69">
        <f>SIN(RADIANS(K593))*SIN(RADIANS(L593))+COS(RADIANS(K593))*SIN(RADIANS(J593))*COS(RADIANS(L593))</f>
        <v/>
      </c>
      <c r="X593" s="69">
        <f>COS(RADIANS(K593))*COS(RADIANS(J593))</f>
        <v/>
      </c>
      <c r="Y593" s="69">
        <f>P593*G593</f>
        <v/>
      </c>
      <c r="Z593" s="69">
        <f>Q593*H593</f>
        <v/>
      </c>
      <c r="AA593" s="69">
        <f>R593*I593</f>
        <v/>
      </c>
      <c r="AB593" s="69">
        <f>M593</f>
        <v/>
      </c>
      <c r="AC593" s="69">
        <f>S593*G593</f>
        <v/>
      </c>
      <c r="AD593" s="69">
        <f>T593*H593</f>
        <v/>
      </c>
      <c r="AE593" s="69">
        <f>U593*I593</f>
        <v/>
      </c>
      <c r="AF593" s="69">
        <f>N593</f>
        <v/>
      </c>
      <c r="AG593" s="69">
        <f>V593*G593</f>
        <v/>
      </c>
      <c r="AH593" s="69">
        <f>W593*H593</f>
        <v/>
      </c>
      <c r="AI593" s="69">
        <f>X593*I593</f>
        <v/>
      </c>
      <c r="AJ593" s="69">
        <f>O593</f>
        <v/>
      </c>
      <c r="AK593" s="70" t="n">
        <v>-1.23868215</v>
      </c>
      <c r="AL593" s="70" t="n">
        <v>-1.19392669</v>
      </c>
      <c r="AM593" s="70" t="n">
        <v>-0.0682173595</v>
      </c>
      <c r="AN593" s="70" t="n">
        <v>-0.00416888669</v>
      </c>
      <c r="AO593" s="70" t="n">
        <v>0.00270979153</v>
      </c>
      <c r="AP593" s="70" t="n">
        <v>-0.167423636</v>
      </c>
      <c r="AQ593" s="70" t="n">
        <v>0.934229851</v>
      </c>
      <c r="AR593" s="70" t="n">
        <v>1.0695349</v>
      </c>
      <c r="AS593" s="70" t="n">
        <v>-1.31011224</v>
      </c>
      <c r="AT593" s="70" t="n">
        <v>1.12848508</v>
      </c>
      <c r="AU593" s="70" t="n">
        <v>0.06643033030000001</v>
      </c>
      <c r="AV593" s="70" t="n">
        <v>0.00816027448</v>
      </c>
      <c r="AW593" s="71">
        <f>MAX(ABS(Y593-AK593),ABS(Z593-AL593),ABS(AA593-AM593),ABS(AB593-AN593),ABS(AC593-AO593),ABS(AD593-AP593),ABS(AE593-AQ593),ABS(AF593-AR593),ABS(AG593-AS593),ABS(AH593-AT593),ABS(AI593-AU593),ABS(AJ593-AV593))</f>
        <v/>
      </c>
    </row>
    <row r="594">
      <c r="A594" s="67" t="inlineStr">
        <is>
          <t>M589</t>
        </is>
      </c>
      <c r="B594" s="52" t="inlineStr">
        <is>
          <t>ENV-465</t>
        </is>
      </c>
      <c r="C594" s="52" t="inlineStr">
        <is>
          <t>Environment</t>
        </is>
      </c>
      <c r="D594" s="52" t="inlineStr">
        <is>
          <t>Pine crown</t>
        </is>
      </c>
      <c r="E594" s="61" t="inlineStr">
        <is>
          <t>Cone</t>
        </is>
      </c>
      <c r="F594" s="52" t="inlineStr">
        <is>
          <t>ENV-462</t>
        </is>
      </c>
      <c r="G594" s="68" t="n">
        <v>1.6874274</v>
      </c>
      <c r="H594" s="68" t="n">
        <v>1.69236624</v>
      </c>
      <c r="I594" s="68" t="n">
        <v>0.863293409</v>
      </c>
      <c r="J594" s="68" t="n">
        <v>-86.6350327</v>
      </c>
      <c r="K594" s="68" t="n">
        <v>151.993149</v>
      </c>
      <c r="L594" s="68" t="n">
        <v>-5.40001106</v>
      </c>
      <c r="M594" s="68" t="n">
        <v>0.035804987</v>
      </c>
      <c r="N594" s="68" t="n">
        <v>1.48350871</v>
      </c>
      <c r="O594" s="68" t="n">
        <v>-0.00377920642</v>
      </c>
      <c r="P594" s="69">
        <f>COS(RADIANS(K594))*COS(RADIANS(L594))+SIN(RADIANS(K594))*SIN(RADIANS(J594))*SIN(RADIANS(L594))</f>
        <v/>
      </c>
      <c r="Q594" s="69">
        <f>-COS(RADIANS(K594))*SIN(RADIANS(L594))+SIN(RADIANS(K594))*SIN(RADIANS(J594))*COS(RADIANS(L594))</f>
        <v/>
      </c>
      <c r="R594" s="69">
        <f>SIN(RADIANS(K594))*COS(RADIANS(J594))</f>
        <v/>
      </c>
      <c r="S594" s="69">
        <f>COS(RADIANS(J594))*SIN(RADIANS(L594))</f>
        <v/>
      </c>
      <c r="T594" s="69">
        <f>COS(RADIANS(J594))*COS(RADIANS(L594))</f>
        <v/>
      </c>
      <c r="U594" s="69">
        <f>-SIN(RADIANS(J594))</f>
        <v/>
      </c>
      <c r="V594" s="69">
        <f>-SIN(RADIANS(K594))*COS(RADIANS(L594))+COS(RADIANS(K594))*SIN(RADIANS(J594))*SIN(RADIANS(L594))</f>
        <v/>
      </c>
      <c r="W594" s="69">
        <f>SIN(RADIANS(K594))*SIN(RADIANS(L594))+COS(RADIANS(K594))*SIN(RADIANS(J594))*COS(RADIANS(L594))</f>
        <v/>
      </c>
      <c r="X594" s="69">
        <f>COS(RADIANS(K594))*COS(RADIANS(J594))</f>
        <v/>
      </c>
      <c r="Y594" s="69">
        <f>P594*G594</f>
        <v/>
      </c>
      <c r="Z594" s="69">
        <f>Q594*H594</f>
        <v/>
      </c>
      <c r="AA594" s="69">
        <f>R594*I594</f>
        <v/>
      </c>
      <c r="AB594" s="69">
        <f>M594</f>
        <v/>
      </c>
      <c r="AC594" s="69">
        <f>S594*G594</f>
        <v/>
      </c>
      <c r="AD594" s="69">
        <f>T594*H594</f>
        <v/>
      </c>
      <c r="AE594" s="69">
        <f>U594*I594</f>
        <v/>
      </c>
      <c r="AF594" s="69">
        <f>N594</f>
        <v/>
      </c>
      <c r="AG594" s="69">
        <f>V594*G594</f>
        <v/>
      </c>
      <c r="AH594" s="69">
        <f>W594*H594</f>
        <v/>
      </c>
      <c r="AI594" s="69">
        <f>X594*I594</f>
        <v/>
      </c>
      <c r="AJ594" s="69">
        <f>O594</f>
        <v/>
      </c>
      <c r="AK594" s="70" t="n">
        <v>-1.40876269</v>
      </c>
      <c r="AL594" s="70" t="n">
        <v>-0.930420041</v>
      </c>
      <c r="AM594" s="70" t="n">
        <v>0.0237943344</v>
      </c>
      <c r="AN594" s="70" t="n">
        <v>0.035804987</v>
      </c>
      <c r="AO594" s="70" t="n">
        <v>-0.009320994839999999</v>
      </c>
      <c r="AP594" s="70" t="n">
        <v>0.0988942236</v>
      </c>
      <c r="AQ594" s="70" t="n">
        <v>0.861804962</v>
      </c>
      <c r="AR594" s="70" t="n">
        <v>1.48350871</v>
      </c>
      <c r="AS594" s="70" t="n">
        <v>-0.928823113</v>
      </c>
      <c r="AT594" s="70" t="n">
        <v>1.41019213</v>
      </c>
      <c r="AU594" s="70" t="n">
        <v>-0.0447377414</v>
      </c>
      <c r="AV594" s="70" t="n">
        <v>-0.00377920642</v>
      </c>
      <c r="AW594" s="71">
        <f>MAX(ABS(Y594-AK594),ABS(Z594-AL594),ABS(AA594-AM594),ABS(AB594-AN594),ABS(AC594-AO594),ABS(AD594-AP594),ABS(AE594-AQ594),ABS(AF594-AR594),ABS(AG594-AS594),ABS(AH594-AT594),ABS(AI594-AU594),ABS(AJ594-AV594))</f>
        <v/>
      </c>
    </row>
    <row r="595">
      <c r="A595" s="67" t="inlineStr">
        <is>
          <t>M590</t>
        </is>
      </c>
      <c r="B595" s="52" t="inlineStr">
        <is>
          <t>ENV-466</t>
        </is>
      </c>
      <c r="C595" s="52" t="inlineStr">
        <is>
          <t>Environment</t>
        </is>
      </c>
      <c r="D595" s="52" t="inlineStr">
        <is>
          <t>Pine crown</t>
        </is>
      </c>
      <c r="E595" s="61" t="inlineStr">
        <is>
          <t>Cone</t>
        </is>
      </c>
      <c r="F595" s="52" t="inlineStr">
        <is>
          <t>ENV-462</t>
        </is>
      </c>
      <c r="G595" s="68" t="n">
        <v>1.416924</v>
      </c>
      <c r="H595" s="68" t="n">
        <v>1.45848143</v>
      </c>
      <c r="I595" s="68" t="n">
        <v>0.700856984</v>
      </c>
      <c r="J595" s="68" t="n">
        <v>-91.08951570000001</v>
      </c>
      <c r="K595" s="68" t="n">
        <v>22.6494522</v>
      </c>
      <c r="L595" s="68" t="n">
        <v>-4.24790525</v>
      </c>
      <c r="M595" s="68" t="n">
        <v>-0.0351646841</v>
      </c>
      <c r="N595" s="68" t="n">
        <v>1.79363286</v>
      </c>
      <c r="O595" s="68" t="n">
        <v>0.00582142174</v>
      </c>
      <c r="P595" s="69">
        <f>COS(RADIANS(K595))*COS(RADIANS(L595))+SIN(RADIANS(K595))*SIN(RADIANS(J595))*SIN(RADIANS(L595))</f>
        <v/>
      </c>
      <c r="Q595" s="69">
        <f>-COS(RADIANS(K595))*SIN(RADIANS(L595))+SIN(RADIANS(K595))*SIN(RADIANS(J595))*COS(RADIANS(L595))</f>
        <v/>
      </c>
      <c r="R595" s="69">
        <f>SIN(RADIANS(K595))*COS(RADIANS(J595))</f>
        <v/>
      </c>
      <c r="S595" s="69">
        <f>COS(RADIANS(J595))*SIN(RADIANS(L595))</f>
        <v/>
      </c>
      <c r="T595" s="69">
        <f>COS(RADIANS(J595))*COS(RADIANS(L595))</f>
        <v/>
      </c>
      <c r="U595" s="69">
        <f>-SIN(RADIANS(J595))</f>
        <v/>
      </c>
      <c r="V595" s="69">
        <f>-SIN(RADIANS(K595))*COS(RADIANS(L595))+COS(RADIANS(K595))*SIN(RADIANS(J595))*SIN(RADIANS(L595))</f>
        <v/>
      </c>
      <c r="W595" s="69">
        <f>SIN(RADIANS(K595))*SIN(RADIANS(L595))+COS(RADIANS(K595))*SIN(RADIANS(J595))*COS(RADIANS(L595))</f>
        <v/>
      </c>
      <c r="X595" s="69">
        <f>COS(RADIANS(K595))*COS(RADIANS(J595))</f>
        <v/>
      </c>
      <c r="Y595" s="69">
        <f>P595*G595</f>
        <v/>
      </c>
      <c r="Z595" s="69">
        <f>Q595*H595</f>
        <v/>
      </c>
      <c r="AA595" s="69">
        <f>R595*I595</f>
        <v/>
      </c>
      <c r="AB595" s="69">
        <f>M595</f>
        <v/>
      </c>
      <c r="AC595" s="69">
        <f>S595*G595</f>
        <v/>
      </c>
      <c r="AD595" s="69">
        <f>T595*H595</f>
        <v/>
      </c>
      <c r="AE595" s="69">
        <f>U595*I595</f>
        <v/>
      </c>
      <c r="AF595" s="69">
        <f>N595</f>
        <v/>
      </c>
      <c r="AG595" s="69">
        <f>V595*G595</f>
        <v/>
      </c>
      <c r="AH595" s="69">
        <f>W595*H595</f>
        <v/>
      </c>
      <c r="AI595" s="69">
        <f>X595*I595</f>
        <v/>
      </c>
      <c r="AJ595" s="69">
        <f>O595</f>
        <v/>
      </c>
      <c r="AK595" s="70" t="n">
        <v>1.34446573</v>
      </c>
      <c r="AL595" s="70" t="n">
        <v>-0.46030435</v>
      </c>
      <c r="AM595" s="70" t="n">
        <v>-0.00513192592</v>
      </c>
      <c r="AN595" s="70" t="n">
        <v>-0.0351646841</v>
      </c>
      <c r="AO595" s="70" t="n">
        <v>0.00199566316</v>
      </c>
      <c r="AP595" s="70" t="n">
        <v>-0.0276562087</v>
      </c>
      <c r="AQ595" s="70" t="n">
        <v>0.700730264</v>
      </c>
      <c r="AR595" s="70" t="n">
        <v>1.79363286</v>
      </c>
      <c r="AS595" s="70" t="n">
        <v>-0.447304517</v>
      </c>
      <c r="AT595" s="70" t="n">
        <v>-1.38366306</v>
      </c>
      <c r="AU595" s="70" t="n">
        <v>-0.0122987283</v>
      </c>
      <c r="AV595" s="70" t="n">
        <v>0.00582142174</v>
      </c>
      <c r="AW595" s="71">
        <f>MAX(ABS(Y595-AK595),ABS(Z595-AL595),ABS(AA595-AM595),ABS(AB595-AN595),ABS(AC595-AO595),ABS(AD595-AP595),ABS(AE595-AQ595),ABS(AF595-AR595),ABS(AG595-AS595),ABS(AH595-AT595),ABS(AI595-AU595),ABS(AJ595-AV595))</f>
        <v/>
      </c>
    </row>
    <row r="596">
      <c r="A596" s="67" t="inlineStr">
        <is>
          <t>M591</t>
        </is>
      </c>
      <c r="B596" s="52" t="inlineStr">
        <is>
          <t>ENV-467</t>
        </is>
      </c>
      <c r="C596" s="52" t="inlineStr">
        <is>
          <t>Environment</t>
        </is>
      </c>
      <c r="D596" s="52" t="inlineStr">
        <is>
          <t>Pine crown</t>
        </is>
      </c>
      <c r="E596" s="61" t="inlineStr">
        <is>
          <t>Cone</t>
        </is>
      </c>
      <c r="F596" s="52" t="inlineStr">
        <is>
          <t>ENV-462</t>
        </is>
      </c>
      <c r="G596" s="68" t="n">
        <v>1.10512269</v>
      </c>
      <c r="H596" s="68" t="n">
        <v>1.10830784</v>
      </c>
      <c r="I596" s="68" t="n">
        <v>0.482948273</v>
      </c>
      <c r="J596" s="68" t="n">
        <v>-91.08578489999999</v>
      </c>
      <c r="K596" s="68" t="n">
        <v>232.378967</v>
      </c>
      <c r="L596" s="68" t="n">
        <v>-0.480846405</v>
      </c>
      <c r="M596" s="68" t="n">
        <v>-0.0107087269</v>
      </c>
      <c r="N596" s="68" t="n">
        <v>2.05602288</v>
      </c>
      <c r="O596" s="68" t="n">
        <v>-0.0384417288</v>
      </c>
      <c r="P596" s="69">
        <f>COS(RADIANS(K596))*COS(RADIANS(L596))+SIN(RADIANS(K596))*SIN(RADIANS(J596))*SIN(RADIANS(L596))</f>
        <v/>
      </c>
      <c r="Q596" s="69">
        <f>-COS(RADIANS(K596))*SIN(RADIANS(L596))+SIN(RADIANS(K596))*SIN(RADIANS(J596))*COS(RADIANS(L596))</f>
        <v/>
      </c>
      <c r="R596" s="69">
        <f>SIN(RADIANS(K596))*COS(RADIANS(J596))</f>
        <v/>
      </c>
      <c r="S596" s="69">
        <f>COS(RADIANS(J596))*SIN(RADIANS(L596))</f>
        <v/>
      </c>
      <c r="T596" s="69">
        <f>COS(RADIANS(J596))*COS(RADIANS(L596))</f>
        <v/>
      </c>
      <c r="U596" s="69">
        <f>-SIN(RADIANS(J596))</f>
        <v/>
      </c>
      <c r="V596" s="69">
        <f>-SIN(RADIANS(K596))*COS(RADIANS(L596))+COS(RADIANS(K596))*SIN(RADIANS(J596))*SIN(RADIANS(L596))</f>
        <v/>
      </c>
      <c r="W596" s="69">
        <f>SIN(RADIANS(K596))*SIN(RADIANS(L596))+COS(RADIANS(K596))*SIN(RADIANS(J596))*COS(RADIANS(L596))</f>
        <v/>
      </c>
      <c r="X596" s="69">
        <f>COS(RADIANS(K596))*COS(RADIANS(J596))</f>
        <v/>
      </c>
      <c r="Y596" s="69">
        <f>P596*G596</f>
        <v/>
      </c>
      <c r="Z596" s="69">
        <f>Q596*H596</f>
        <v/>
      </c>
      <c r="AA596" s="69">
        <f>R596*I596</f>
        <v/>
      </c>
      <c r="AB596" s="69">
        <f>M596</f>
        <v/>
      </c>
      <c r="AC596" s="69">
        <f>S596*G596</f>
        <v/>
      </c>
      <c r="AD596" s="69">
        <f>T596*H596</f>
        <v/>
      </c>
      <c r="AE596" s="69">
        <f>U596*I596</f>
        <v/>
      </c>
      <c r="AF596" s="69">
        <f>N596</f>
        <v/>
      </c>
      <c r="AG596" s="69">
        <f>V596*G596</f>
        <v/>
      </c>
      <c r="AH596" s="69">
        <f>W596*H596</f>
        <v/>
      </c>
      <c r="AI596" s="69">
        <f>X596*I596</f>
        <v/>
      </c>
      <c r="AJ596" s="69">
        <f>O596</f>
        <v/>
      </c>
      <c r="AK596" s="70" t="n">
        <v>-0.681927204</v>
      </c>
      <c r="AL596" s="70" t="n">
        <v>0.871986449</v>
      </c>
      <c r="AM596" s="70" t="n">
        <v>0.00724868942</v>
      </c>
      <c r="AN596" s="70" t="n">
        <v>-0.0107087269</v>
      </c>
      <c r="AO596" s="70" t="n">
        <v>0.000175746507</v>
      </c>
      <c r="AP596" s="70" t="n">
        <v>-0.0210011322</v>
      </c>
      <c r="AQ596" s="70" t="n">
        <v>0.482861578</v>
      </c>
      <c r="AR596" s="70" t="n">
        <v>2.05602288</v>
      </c>
      <c r="AS596" s="70" t="n">
        <v>0.869638681</v>
      </c>
      <c r="AT596" s="70" t="n">
        <v>0.683772504</v>
      </c>
      <c r="AU596" s="70" t="n">
        <v>0.00558647793</v>
      </c>
      <c r="AV596" s="70" t="n">
        <v>-0.0384417288</v>
      </c>
      <c r="AW596" s="71">
        <f>MAX(ABS(Y596-AK596),ABS(Z596-AL596),ABS(AA596-AM596),ABS(AB596-AN596),ABS(AC596-AO596),ABS(AD596-AP596),ABS(AE596-AQ596),ABS(AF596-AR596),ABS(AG596-AS596),ABS(AH596-AT596),ABS(AI596-AU596),ABS(AJ596-AV596))</f>
        <v/>
      </c>
    </row>
    <row r="597">
      <c r="A597" s="67" t="inlineStr">
        <is>
          <t>M592</t>
        </is>
      </c>
      <c r="B597" s="52" t="inlineStr">
        <is>
          <t>ENV-468</t>
        </is>
      </c>
      <c r="C597" s="52" t="inlineStr">
        <is>
          <t>Environment</t>
        </is>
      </c>
      <c r="D597" s="52" t="inlineStr">
        <is>
          <t>Pine crown</t>
        </is>
      </c>
      <c r="E597" s="61" t="inlineStr">
        <is>
          <t>Cone</t>
        </is>
      </c>
      <c r="F597" s="52" t="inlineStr">
        <is>
          <t>ENV-462</t>
        </is>
      </c>
      <c r="G597" s="68" t="n">
        <v>0.745143294</v>
      </c>
      <c r="H597" s="68" t="n">
        <v>0.674392462</v>
      </c>
      <c r="I597" s="68" t="n">
        <v>0.383580685</v>
      </c>
      <c r="J597" s="68" t="n">
        <v>-87.9145508</v>
      </c>
      <c r="K597" s="68" t="n">
        <v>129.805756</v>
      </c>
      <c r="L597" s="68" t="n">
        <v>1.50152969</v>
      </c>
      <c r="M597" s="68" t="n">
        <v>0.00935551152</v>
      </c>
      <c r="N597" s="68" t="n">
        <v>2.36526537</v>
      </c>
      <c r="O597" s="68" t="n">
        <v>0.0251026228</v>
      </c>
      <c r="P597" s="69">
        <f>COS(RADIANS(K597))*COS(RADIANS(L597))+SIN(RADIANS(K597))*SIN(RADIANS(J597))*SIN(RADIANS(L597))</f>
        <v/>
      </c>
      <c r="Q597" s="69">
        <f>-COS(RADIANS(K597))*SIN(RADIANS(L597))+SIN(RADIANS(K597))*SIN(RADIANS(J597))*COS(RADIANS(L597))</f>
        <v/>
      </c>
      <c r="R597" s="69">
        <f>SIN(RADIANS(K597))*COS(RADIANS(J597))</f>
        <v/>
      </c>
      <c r="S597" s="69">
        <f>COS(RADIANS(J597))*SIN(RADIANS(L597))</f>
        <v/>
      </c>
      <c r="T597" s="69">
        <f>COS(RADIANS(J597))*COS(RADIANS(L597))</f>
        <v/>
      </c>
      <c r="U597" s="69">
        <f>-SIN(RADIANS(J597))</f>
        <v/>
      </c>
      <c r="V597" s="69">
        <f>-SIN(RADIANS(K597))*COS(RADIANS(L597))+COS(RADIANS(K597))*SIN(RADIANS(J597))*SIN(RADIANS(L597))</f>
        <v/>
      </c>
      <c r="W597" s="69">
        <f>SIN(RADIANS(K597))*SIN(RADIANS(L597))+COS(RADIANS(K597))*SIN(RADIANS(J597))*COS(RADIANS(L597))</f>
        <v/>
      </c>
      <c r="X597" s="69">
        <f>COS(RADIANS(K597))*COS(RADIANS(J597))</f>
        <v/>
      </c>
      <c r="Y597" s="69">
        <f>P597*G597</f>
        <v/>
      </c>
      <c r="Z597" s="69">
        <f>Q597*H597</f>
        <v/>
      </c>
      <c r="AA597" s="69">
        <f>R597*I597</f>
        <v/>
      </c>
      <c r="AB597" s="69">
        <f>M597</f>
        <v/>
      </c>
      <c r="AC597" s="69">
        <f>S597*G597</f>
        <v/>
      </c>
      <c r="AD597" s="69">
        <f>T597*H597</f>
        <v/>
      </c>
      <c r="AE597" s="69">
        <f>U597*I597</f>
        <v/>
      </c>
      <c r="AF597" s="69">
        <f>N597</f>
        <v/>
      </c>
      <c r="AG597" s="69">
        <f>V597*G597</f>
        <v/>
      </c>
      <c r="AH597" s="69">
        <f>W597*H597</f>
        <v/>
      </c>
      <c r="AI597" s="69">
        <f>X597*I597</f>
        <v/>
      </c>
      <c r="AJ597" s="69">
        <f>O597</f>
        <v/>
      </c>
      <c r="AK597" s="70" t="n">
        <v>-0.491856992</v>
      </c>
      <c r="AL597" s="70" t="n">
        <v>-0.506247282</v>
      </c>
      <c r="AM597" s="70" t="n">
        <v>0.0107231475</v>
      </c>
      <c r="AN597" s="70" t="n">
        <v>0.00935551152</v>
      </c>
      <c r="AO597" s="70" t="n">
        <v>0.00071052881</v>
      </c>
      <c r="AP597" s="70" t="n">
        <v>0.0245326161</v>
      </c>
      <c r="AQ597" s="70" t="n">
        <v>0.38332662</v>
      </c>
      <c r="AR597" s="70" t="n">
        <v>2.36526537</v>
      </c>
      <c r="AS597" s="70" t="n">
        <v>-0.559745193</v>
      </c>
      <c r="AT597" s="70" t="n">
        <v>0.444878638</v>
      </c>
      <c r="AU597" s="70" t="n">
        <v>-0.008936012159999999</v>
      </c>
      <c r="AV597" s="70" t="n">
        <v>0.0251026228</v>
      </c>
      <c r="AW597" s="71">
        <f>MAX(ABS(Y597-AK597),ABS(Z597-AL597),ABS(AA597-AM597),ABS(AB597-AN597),ABS(AC597-AO597),ABS(AD597-AP597),ABS(AE597-AQ597),ABS(AF597-AR597),ABS(AG597-AS597),ABS(AH597-AT597),ABS(AI597-AU597),ABS(AJ597-AV597))</f>
        <v/>
      </c>
    </row>
    <row r="598">
      <c r="A598" s="67" t="inlineStr">
        <is>
          <t>M593</t>
        </is>
      </c>
      <c r="B598" s="52" t="inlineStr">
        <is>
          <t>ENV-469</t>
        </is>
      </c>
      <c r="C598" s="52" t="inlineStr">
        <is>
          <t>Environment</t>
        </is>
      </c>
      <c r="D598" s="52" t="inlineStr">
        <is>
          <t>Pine crown</t>
        </is>
      </c>
      <c r="E598" s="61" t="inlineStr">
        <is>
          <t>Cone</t>
        </is>
      </c>
      <c r="F598" s="52" t="inlineStr">
        <is>
          <t>ENV-462</t>
        </is>
      </c>
      <c r="G598" s="68" t="n">
        <v>0.433997899</v>
      </c>
      <c r="H598" s="68" t="n">
        <v>0.457441598</v>
      </c>
      <c r="I598" s="68" t="n">
        <v>0.72129035</v>
      </c>
      <c r="J598" s="68" t="n">
        <v>-87.0176392</v>
      </c>
      <c r="K598" s="68" t="n">
        <v>279.945343</v>
      </c>
      <c r="L598" s="68" t="n">
        <v>-4.51589775</v>
      </c>
      <c r="M598" s="68" t="n">
        <v>0.0134083889</v>
      </c>
      <c r="N598" s="68" t="n">
        <v>2.88408613</v>
      </c>
      <c r="O598" s="68" t="n">
        <v>-0.0189446025</v>
      </c>
      <c r="P598" s="69">
        <f>COS(RADIANS(K598))*COS(RADIANS(L598))+SIN(RADIANS(K598))*SIN(RADIANS(J598))*SIN(RADIANS(L598))</f>
        <v/>
      </c>
      <c r="Q598" s="69">
        <f>-COS(RADIANS(K598))*SIN(RADIANS(L598))+SIN(RADIANS(K598))*SIN(RADIANS(J598))*COS(RADIANS(L598))</f>
        <v/>
      </c>
      <c r="R598" s="69">
        <f>SIN(RADIANS(K598))*COS(RADIANS(J598))</f>
        <v/>
      </c>
      <c r="S598" s="69">
        <f>COS(RADIANS(J598))*SIN(RADIANS(L598))</f>
        <v/>
      </c>
      <c r="T598" s="69">
        <f>COS(RADIANS(J598))*COS(RADIANS(L598))</f>
        <v/>
      </c>
      <c r="U598" s="69">
        <f>-SIN(RADIANS(J598))</f>
        <v/>
      </c>
      <c r="V598" s="69">
        <f>-SIN(RADIANS(K598))*COS(RADIANS(L598))+COS(RADIANS(K598))*SIN(RADIANS(J598))*SIN(RADIANS(L598))</f>
        <v/>
      </c>
      <c r="W598" s="69">
        <f>SIN(RADIANS(K598))*SIN(RADIANS(L598))+COS(RADIANS(K598))*SIN(RADIANS(J598))*COS(RADIANS(L598))</f>
        <v/>
      </c>
      <c r="X598" s="69">
        <f>COS(RADIANS(K598))*COS(RADIANS(J598))</f>
        <v/>
      </c>
      <c r="Y598" s="69">
        <f>P598*G598</f>
        <v/>
      </c>
      <c r="Z598" s="69">
        <f>Q598*H598</f>
        <v/>
      </c>
      <c r="AA598" s="69">
        <f>R598*I598</f>
        <v/>
      </c>
      <c r="AB598" s="69">
        <f>M598</f>
        <v/>
      </c>
      <c r="AC598" s="69">
        <f>S598*G598</f>
        <v/>
      </c>
      <c r="AD598" s="69">
        <f>T598*H598</f>
        <v/>
      </c>
      <c r="AE598" s="69">
        <f>U598*I598</f>
        <v/>
      </c>
      <c r="AF598" s="69">
        <f>N598</f>
        <v/>
      </c>
      <c r="AG598" s="69">
        <f>V598*G598</f>
        <v/>
      </c>
      <c r="AH598" s="69">
        <f>W598*H598</f>
        <v/>
      </c>
      <c r="AI598" s="69">
        <f>X598*I598</f>
        <v/>
      </c>
      <c r="AJ598" s="69">
        <f>O598</f>
        <v/>
      </c>
      <c r="AK598" s="70" t="n">
        <v>0.0411105454</v>
      </c>
      <c r="AL598" s="70" t="n">
        <v>0.454780906</v>
      </c>
      <c r="AM598" s="70" t="n">
        <v>-0.036963705</v>
      </c>
      <c r="AN598" s="70" t="n">
        <v>0.0134083889</v>
      </c>
      <c r="AO598" s="70" t="n">
        <v>-0.00177787209</v>
      </c>
      <c r="AP598" s="70" t="n">
        <v>0.0237261038</v>
      </c>
      <c r="AQ598" s="70" t="n">
        <v>0.72031343</v>
      </c>
      <c r="AR598" s="70" t="n">
        <v>2.88408613</v>
      </c>
      <c r="AS598" s="70" t="n">
        <v>0.432042778</v>
      </c>
      <c r="AT598" s="70" t="n">
        <v>-0.0431765318</v>
      </c>
      <c r="AU598" s="70" t="n">
        <v>0.00648135645</v>
      </c>
      <c r="AV598" s="70" t="n">
        <v>-0.0189446025</v>
      </c>
      <c r="AW598" s="71">
        <f>MAX(ABS(Y598-AK598),ABS(Z598-AL598),ABS(AA598-AM598),ABS(AB598-AN598),ABS(AC598-AO598),ABS(AD598-AP598),ABS(AE598-AQ598),ABS(AF598-AR598),ABS(AG598-AS598),ABS(AH598-AT598),ABS(AI598-AU598),ABS(AJ598-AV598))</f>
        <v/>
      </c>
    </row>
    <row r="599">
      <c r="A599" s="67" t="inlineStr">
        <is>
          <t>M594</t>
        </is>
      </c>
      <c r="B599" s="52" t="inlineStr">
        <is>
          <t>ENV-470</t>
        </is>
      </c>
      <c r="C599" s="52" t="inlineStr">
        <is>
          <t>Environment</t>
        </is>
      </c>
      <c r="D599" s="52" t="inlineStr">
        <is>
          <t>Pine</t>
        </is>
      </c>
      <c r="E599" s="53" t="inlineStr">
        <is>
          <t>Group</t>
        </is>
      </c>
      <c r="F599" s="52" t="inlineStr">
        <is>
          <t>ENV-445</t>
        </is>
      </c>
      <c r="G599" s="68" t="n">
        <v>1</v>
      </c>
      <c r="H599" s="68" t="n">
        <v>1</v>
      </c>
      <c r="I599" s="68" t="n">
        <v>1</v>
      </c>
      <c r="J599" s="68" t="n">
        <v>0</v>
      </c>
      <c r="K599" s="68" t="n">
        <v>275.414856</v>
      </c>
      <c r="L599" s="68" t="n">
        <v>0</v>
      </c>
      <c r="M599" s="68" t="n">
        <v>11.4413929</v>
      </c>
      <c r="N599" s="68" t="n">
        <v>0.0811136737</v>
      </c>
      <c r="O599" s="68" t="n">
        <v>5.25755644</v>
      </c>
      <c r="P599" s="69">
        <f>COS(RADIANS(K599))*COS(RADIANS(L599))+SIN(RADIANS(K599))*SIN(RADIANS(J599))*SIN(RADIANS(L599))</f>
        <v/>
      </c>
      <c r="Q599" s="69">
        <f>-COS(RADIANS(K599))*SIN(RADIANS(L599))+SIN(RADIANS(K599))*SIN(RADIANS(J599))*COS(RADIANS(L599))</f>
        <v/>
      </c>
      <c r="R599" s="69">
        <f>SIN(RADIANS(K599))*COS(RADIANS(J599))</f>
        <v/>
      </c>
      <c r="S599" s="69">
        <f>COS(RADIANS(J599))*SIN(RADIANS(L599))</f>
        <v/>
      </c>
      <c r="T599" s="69">
        <f>COS(RADIANS(J599))*COS(RADIANS(L599))</f>
        <v/>
      </c>
      <c r="U599" s="69">
        <f>-SIN(RADIANS(J599))</f>
        <v/>
      </c>
      <c r="V599" s="69">
        <f>-SIN(RADIANS(K599))*COS(RADIANS(L599))+COS(RADIANS(K599))*SIN(RADIANS(J599))*SIN(RADIANS(L599))</f>
        <v/>
      </c>
      <c r="W599" s="69">
        <f>SIN(RADIANS(K599))*SIN(RADIANS(L599))+COS(RADIANS(K599))*SIN(RADIANS(J599))*COS(RADIANS(L599))</f>
        <v/>
      </c>
      <c r="X599" s="69">
        <f>COS(RADIANS(K599))*COS(RADIANS(J599))</f>
        <v/>
      </c>
      <c r="Y599" s="69">
        <f>P599*G599</f>
        <v/>
      </c>
      <c r="Z599" s="69">
        <f>Q599*H599</f>
        <v/>
      </c>
      <c r="AA599" s="69">
        <f>R599*I599</f>
        <v/>
      </c>
      <c r="AB599" s="69">
        <f>M599</f>
        <v/>
      </c>
      <c r="AC599" s="69">
        <f>S599*G599</f>
        <v/>
      </c>
      <c r="AD599" s="69">
        <f>T599*H599</f>
        <v/>
      </c>
      <c r="AE599" s="69">
        <f>U599*I599</f>
        <v/>
      </c>
      <c r="AF599" s="69">
        <f>N599</f>
        <v/>
      </c>
      <c r="AG599" s="69">
        <f>V599*G599</f>
        <v/>
      </c>
      <c r="AH599" s="69">
        <f>W599*H599</f>
        <v/>
      </c>
      <c r="AI599" s="69">
        <f>X599*I599</f>
        <v/>
      </c>
      <c r="AJ599" s="69">
        <f>O599</f>
        <v/>
      </c>
      <c r="AK599" s="70" t="n">
        <v>0.0943666101</v>
      </c>
      <c r="AL599" s="70" t="n">
        <v>0</v>
      </c>
      <c r="AM599" s="70" t="n">
        <v>-0.995537519</v>
      </c>
      <c r="AN599" s="70" t="n">
        <v>11.4413929</v>
      </c>
      <c r="AO599" s="70" t="n">
        <v>0</v>
      </c>
      <c r="AP599" s="70" t="n">
        <v>1</v>
      </c>
      <c r="AQ599" s="70" t="n">
        <v>0</v>
      </c>
      <c r="AR599" s="70" t="n">
        <v>0.0811136737</v>
      </c>
      <c r="AS599" s="70" t="n">
        <v>0.995537519</v>
      </c>
      <c r="AT599" s="70" t="n">
        <v>0</v>
      </c>
      <c r="AU599" s="70" t="n">
        <v>0.0943666101</v>
      </c>
      <c r="AV599" s="70" t="n">
        <v>5.25755644</v>
      </c>
      <c r="AW599" s="71">
        <f>MAX(ABS(Y599-AK599),ABS(Z599-AL599),ABS(AA599-AM599),ABS(AB599-AN599),ABS(AC599-AO599),ABS(AD599-AP599),ABS(AE599-AQ599),ABS(AF599-AR599),ABS(AG599-AS599),ABS(AH599-AT599),ABS(AI599-AU599),ABS(AJ599-AV599))</f>
        <v/>
      </c>
    </row>
    <row r="600">
      <c r="A600" s="67" t="inlineStr">
        <is>
          <t>M595</t>
        </is>
      </c>
      <c r="B600" s="52" t="inlineStr">
        <is>
          <t>ENV-471</t>
        </is>
      </c>
      <c r="C600" s="52" t="inlineStr">
        <is>
          <t>Environment</t>
        </is>
      </c>
      <c r="D600" s="52" t="inlineStr">
        <is>
          <t>Pine trunk</t>
        </is>
      </c>
      <c r="E600" s="58" t="inlineStr">
        <is>
          <t>Cylinder</t>
        </is>
      </c>
      <c r="F600" s="52" t="inlineStr">
        <is>
          <t>ENV-470</t>
        </is>
      </c>
      <c r="G600" s="68" t="n">
        <v>0.226630822</v>
      </c>
      <c r="H600" s="68" t="n">
        <v>0.226630822</v>
      </c>
      <c r="I600" s="68" t="n">
        <v>3.14010334</v>
      </c>
      <c r="J600" s="68" t="n">
        <v>90</v>
      </c>
      <c r="K600" s="68" t="n">
        <v>0</v>
      </c>
      <c r="L600" s="68" t="n">
        <v>0</v>
      </c>
      <c r="M600" s="68" t="n">
        <v>0</v>
      </c>
      <c r="N600" s="68" t="n">
        <v>1.57005167</v>
      </c>
      <c r="O600" s="68" t="n">
        <v>0</v>
      </c>
      <c r="P600" s="69">
        <f>COS(RADIANS(K600))*COS(RADIANS(L600))+SIN(RADIANS(K600))*SIN(RADIANS(J600))*SIN(RADIANS(L600))</f>
        <v/>
      </c>
      <c r="Q600" s="69">
        <f>-COS(RADIANS(K600))*SIN(RADIANS(L600))+SIN(RADIANS(K600))*SIN(RADIANS(J600))*COS(RADIANS(L600))</f>
        <v/>
      </c>
      <c r="R600" s="69">
        <f>SIN(RADIANS(K600))*COS(RADIANS(J600))</f>
        <v/>
      </c>
      <c r="S600" s="69">
        <f>COS(RADIANS(J600))*SIN(RADIANS(L600))</f>
        <v/>
      </c>
      <c r="T600" s="69">
        <f>COS(RADIANS(J600))*COS(RADIANS(L600))</f>
        <v/>
      </c>
      <c r="U600" s="69">
        <f>-SIN(RADIANS(J600))</f>
        <v/>
      </c>
      <c r="V600" s="69">
        <f>-SIN(RADIANS(K600))*COS(RADIANS(L600))+COS(RADIANS(K600))*SIN(RADIANS(J600))*SIN(RADIANS(L600))</f>
        <v/>
      </c>
      <c r="W600" s="69">
        <f>SIN(RADIANS(K600))*SIN(RADIANS(L600))+COS(RADIANS(K600))*SIN(RADIANS(J600))*COS(RADIANS(L600))</f>
        <v/>
      </c>
      <c r="X600" s="69">
        <f>COS(RADIANS(K600))*COS(RADIANS(J600))</f>
        <v/>
      </c>
      <c r="Y600" s="69">
        <f>P600*G600</f>
        <v/>
      </c>
      <c r="Z600" s="69">
        <f>Q600*H600</f>
        <v/>
      </c>
      <c r="AA600" s="69">
        <f>R600*I600</f>
        <v/>
      </c>
      <c r="AB600" s="69">
        <f>M600</f>
        <v/>
      </c>
      <c r="AC600" s="69">
        <f>S600*G600</f>
        <v/>
      </c>
      <c r="AD600" s="69">
        <f>T600*H600</f>
        <v/>
      </c>
      <c r="AE600" s="69">
        <f>U600*I600</f>
        <v/>
      </c>
      <c r="AF600" s="69">
        <f>N600</f>
        <v/>
      </c>
      <c r="AG600" s="69">
        <f>V600*G600</f>
        <v/>
      </c>
      <c r="AH600" s="69">
        <f>W600*H600</f>
        <v/>
      </c>
      <c r="AI600" s="69">
        <f>X600*I600</f>
        <v/>
      </c>
      <c r="AJ600" s="69">
        <f>O600</f>
        <v/>
      </c>
      <c r="AK600" s="70" t="n">
        <v>0.226630822</v>
      </c>
      <c r="AL600" s="70" t="n">
        <v>0</v>
      </c>
      <c r="AM600" s="70" t="n">
        <v>0</v>
      </c>
      <c r="AN600" s="70" t="n">
        <v>0</v>
      </c>
      <c r="AO600" s="70" t="n">
        <v>0</v>
      </c>
      <c r="AP600" s="70" t="n">
        <v>-9.90634774e-09</v>
      </c>
      <c r="AQ600" s="70" t="n">
        <v>-3.14010334</v>
      </c>
      <c r="AR600" s="70" t="n">
        <v>1.57005167</v>
      </c>
      <c r="AS600" s="70" t="n">
        <v>0</v>
      </c>
      <c r="AT600" s="70" t="n">
        <v>0.226630822</v>
      </c>
      <c r="AU600" s="70" t="n">
        <v>-1.37258283e-07</v>
      </c>
      <c r="AV600" s="70" t="n">
        <v>0</v>
      </c>
      <c r="AW600" s="71">
        <f>MAX(ABS(Y600-AK600),ABS(Z600-AL600),ABS(AA600-AM600),ABS(AB600-AN600),ABS(AC600-AO600),ABS(AD600-AP600),ABS(AE600-AQ600),ABS(AF600-AR600),ABS(AG600-AS600),ABS(AH600-AT600),ABS(AI600-AU600),ABS(AJ600-AV600))</f>
        <v/>
      </c>
    </row>
    <row r="601">
      <c r="A601" s="67" t="inlineStr">
        <is>
          <t>M596</t>
        </is>
      </c>
      <c r="B601" s="52" t="inlineStr">
        <is>
          <t>ENV-472</t>
        </is>
      </c>
      <c r="C601" s="52" t="inlineStr">
        <is>
          <t>Environment</t>
        </is>
      </c>
      <c r="D601" s="52" t="inlineStr">
        <is>
          <t>Pine crown</t>
        </is>
      </c>
      <c r="E601" s="61" t="inlineStr">
        <is>
          <t>Cone</t>
        </is>
      </c>
      <c r="F601" s="52" t="inlineStr">
        <is>
          <t>ENV-470</t>
        </is>
      </c>
      <c r="G601" s="68" t="n">
        <v>2.62644649</v>
      </c>
      <c r="H601" s="68" t="n">
        <v>2.38443685</v>
      </c>
      <c r="I601" s="68" t="n">
        <v>1.18079543</v>
      </c>
      <c r="J601" s="68" t="n">
        <v>-89.64546199999999</v>
      </c>
      <c r="K601" s="68" t="n">
        <v>170.873108</v>
      </c>
      <c r="L601" s="68" t="n">
        <v>5.87269402</v>
      </c>
      <c r="M601" s="68" t="n">
        <v>0.0168063194</v>
      </c>
      <c r="N601" s="68" t="n">
        <v>1.19039774</v>
      </c>
      <c r="O601" s="68" t="n">
        <v>0.00114590302</v>
      </c>
      <c r="P601" s="69">
        <f>COS(RADIANS(K601))*COS(RADIANS(L601))+SIN(RADIANS(K601))*SIN(RADIANS(J601))*SIN(RADIANS(L601))</f>
        <v/>
      </c>
      <c r="Q601" s="69">
        <f>-COS(RADIANS(K601))*SIN(RADIANS(L601))+SIN(RADIANS(K601))*SIN(RADIANS(J601))*COS(RADIANS(L601))</f>
        <v/>
      </c>
      <c r="R601" s="69">
        <f>SIN(RADIANS(K601))*COS(RADIANS(J601))</f>
        <v/>
      </c>
      <c r="S601" s="69">
        <f>COS(RADIANS(J601))*SIN(RADIANS(L601))</f>
        <v/>
      </c>
      <c r="T601" s="69">
        <f>COS(RADIANS(J601))*COS(RADIANS(L601))</f>
        <v/>
      </c>
      <c r="U601" s="69">
        <f>-SIN(RADIANS(J601))</f>
        <v/>
      </c>
      <c r="V601" s="69">
        <f>-SIN(RADIANS(K601))*COS(RADIANS(L601))+COS(RADIANS(K601))*SIN(RADIANS(J601))*SIN(RADIANS(L601))</f>
        <v/>
      </c>
      <c r="W601" s="69">
        <f>SIN(RADIANS(K601))*SIN(RADIANS(L601))+COS(RADIANS(K601))*SIN(RADIANS(J601))*COS(RADIANS(L601))</f>
        <v/>
      </c>
      <c r="X601" s="69">
        <f>COS(RADIANS(K601))*COS(RADIANS(J601))</f>
        <v/>
      </c>
      <c r="Y601" s="69">
        <f>P601*G601</f>
        <v/>
      </c>
      <c r="Z601" s="69">
        <f>Q601*H601</f>
        <v/>
      </c>
      <c r="AA601" s="69">
        <f>R601*I601</f>
        <v/>
      </c>
      <c r="AB601" s="69">
        <f>M601</f>
        <v/>
      </c>
      <c r="AC601" s="69">
        <f>S601*G601</f>
        <v/>
      </c>
      <c r="AD601" s="69">
        <f>T601*H601</f>
        <v/>
      </c>
      <c r="AE601" s="69">
        <f>U601*I601</f>
        <v/>
      </c>
      <c r="AF601" s="69">
        <f>N601</f>
        <v/>
      </c>
      <c r="AG601" s="69">
        <f>V601*G601</f>
        <v/>
      </c>
      <c r="AH601" s="69">
        <f>W601*H601</f>
        <v/>
      </c>
      <c r="AI601" s="69">
        <f>X601*I601</f>
        <v/>
      </c>
      <c r="AJ601" s="69">
        <f>O601</f>
        <v/>
      </c>
      <c r="AK601" s="70" t="n">
        <v>-2.6222105</v>
      </c>
      <c r="AL601" s="70" t="n">
        <v>-0.135347456</v>
      </c>
      <c r="AM601" s="70" t="n">
        <v>0.00115895551</v>
      </c>
      <c r="AN601" s="70" t="n">
        <v>0.0168063194</v>
      </c>
      <c r="AO601" s="70" t="n">
        <v>0.00166284898</v>
      </c>
      <c r="AP601" s="70" t="n">
        <v>0.0146767767</v>
      </c>
      <c r="AQ601" s="70" t="n">
        <v>1.18077278</v>
      </c>
      <c r="AR601" s="70" t="n">
        <v>1.19039774</v>
      </c>
      <c r="AS601" s="70" t="n">
        <v>-0.149097651</v>
      </c>
      <c r="AT601" s="70" t="n">
        <v>2.38054729</v>
      </c>
      <c r="AU601" s="70" t="n">
        <v>-0.00721392035</v>
      </c>
      <c r="AV601" s="70" t="n">
        <v>0.00114590302</v>
      </c>
      <c r="AW601" s="71">
        <f>MAX(ABS(Y601-AK601),ABS(Z601-AL601),ABS(AA601-AM601),ABS(AB601-AN601),ABS(AC601-AO601),ABS(AD601-AP601),ABS(AE601-AQ601),ABS(AF601-AR601),ABS(AG601-AS601),ABS(AH601-AT601),ABS(AI601-AU601),ABS(AJ601-AV601))</f>
        <v/>
      </c>
    </row>
    <row r="602">
      <c r="A602" s="67" t="inlineStr">
        <is>
          <t>M597</t>
        </is>
      </c>
      <c r="B602" s="52" t="inlineStr">
        <is>
          <t>ENV-473</t>
        </is>
      </c>
      <c r="C602" s="52" t="inlineStr">
        <is>
          <t>Environment</t>
        </is>
      </c>
      <c r="D602" s="52" t="inlineStr">
        <is>
          <t>Pine crown</t>
        </is>
      </c>
      <c r="E602" s="61" t="inlineStr">
        <is>
          <t>Cone</t>
        </is>
      </c>
      <c r="F602" s="52" t="inlineStr">
        <is>
          <t>ENV-470</t>
        </is>
      </c>
      <c r="G602" s="68" t="n">
        <v>2.28922915</v>
      </c>
      <c r="H602" s="68" t="n">
        <v>2.18266249</v>
      </c>
      <c r="I602" s="68" t="n">
        <v>1.16985095</v>
      </c>
      <c r="J602" s="68" t="n">
        <v>-90.7327652</v>
      </c>
      <c r="K602" s="68" t="n">
        <v>7.80020714</v>
      </c>
      <c r="L602" s="68" t="n">
        <v>5.45818329</v>
      </c>
      <c r="M602" s="68" t="n">
        <v>0.0166342072</v>
      </c>
      <c r="N602" s="68" t="n">
        <v>1.71527529</v>
      </c>
      <c r="O602" s="68" t="n">
        <v>-0.000336598605</v>
      </c>
      <c r="P602" s="69">
        <f>COS(RADIANS(K602))*COS(RADIANS(L602))+SIN(RADIANS(K602))*SIN(RADIANS(J602))*SIN(RADIANS(L602))</f>
        <v/>
      </c>
      <c r="Q602" s="69">
        <f>-COS(RADIANS(K602))*SIN(RADIANS(L602))+SIN(RADIANS(K602))*SIN(RADIANS(J602))*COS(RADIANS(L602))</f>
        <v/>
      </c>
      <c r="R602" s="69">
        <f>SIN(RADIANS(K602))*COS(RADIANS(J602))</f>
        <v/>
      </c>
      <c r="S602" s="69">
        <f>COS(RADIANS(J602))*SIN(RADIANS(L602))</f>
        <v/>
      </c>
      <c r="T602" s="69">
        <f>COS(RADIANS(J602))*COS(RADIANS(L602))</f>
        <v/>
      </c>
      <c r="U602" s="69">
        <f>-SIN(RADIANS(J602))</f>
        <v/>
      </c>
      <c r="V602" s="69">
        <f>-SIN(RADIANS(K602))*COS(RADIANS(L602))+COS(RADIANS(K602))*SIN(RADIANS(J602))*SIN(RADIANS(L602))</f>
        <v/>
      </c>
      <c r="W602" s="69">
        <f>SIN(RADIANS(K602))*SIN(RADIANS(L602))+COS(RADIANS(K602))*SIN(RADIANS(J602))*COS(RADIANS(L602))</f>
        <v/>
      </c>
      <c r="X602" s="69">
        <f>COS(RADIANS(K602))*COS(RADIANS(J602))</f>
        <v/>
      </c>
      <c r="Y602" s="69">
        <f>P602*G602</f>
        <v/>
      </c>
      <c r="Z602" s="69">
        <f>Q602*H602</f>
        <v/>
      </c>
      <c r="AA602" s="69">
        <f>R602*I602</f>
        <v/>
      </c>
      <c r="AB602" s="69">
        <f>M602</f>
        <v/>
      </c>
      <c r="AC602" s="69">
        <f>S602*G602</f>
        <v/>
      </c>
      <c r="AD602" s="69">
        <f>T602*H602</f>
        <v/>
      </c>
      <c r="AE602" s="69">
        <f>U602*I602</f>
        <v/>
      </c>
      <c r="AF602" s="69">
        <f>N602</f>
        <v/>
      </c>
      <c r="AG602" s="69">
        <f>V602*G602</f>
        <v/>
      </c>
      <c r="AH602" s="69">
        <f>W602*H602</f>
        <v/>
      </c>
      <c r="AI602" s="69">
        <f>X602*I602</f>
        <v/>
      </c>
      <c r="AJ602" s="69">
        <f>O602</f>
        <v/>
      </c>
      <c r="AK602" s="70" t="n">
        <v>2.22821355</v>
      </c>
      <c r="AL602" s="70" t="n">
        <v>-0.500554144</v>
      </c>
      <c r="AM602" s="70" t="n">
        <v>-0.00203051604</v>
      </c>
      <c r="AN602" s="70" t="n">
        <v>0.0166342072</v>
      </c>
      <c r="AO602" s="70" t="n">
        <v>-0.00278478977</v>
      </c>
      <c r="AP602" s="70" t="n">
        <v>-0.0277873836</v>
      </c>
      <c r="AQ602" s="70" t="n">
        <v>1.16975522</v>
      </c>
      <c r="AR602" s="70" t="n">
        <v>1.71527529</v>
      </c>
      <c r="AS602" s="70" t="n">
        <v>-0.52500093</v>
      </c>
      <c r="AT602" s="70" t="n">
        <v>-2.12430906</v>
      </c>
      <c r="AU602" s="70" t="n">
        <v>-0.0148227289</v>
      </c>
      <c r="AV602" s="70" t="n">
        <v>-0.000336598605</v>
      </c>
      <c r="AW602" s="71">
        <f>MAX(ABS(Y602-AK602),ABS(Z602-AL602),ABS(AA602-AM602),ABS(AB602-AN602),ABS(AC602-AO602),ABS(AD602-AP602),ABS(AE602-AQ602),ABS(AF602-AR602),ABS(AG602-AS602),ABS(AH602-AT602),ABS(AI602-AU602),ABS(AJ602-AV602))</f>
        <v/>
      </c>
    </row>
    <row r="603">
      <c r="A603" s="67" t="inlineStr">
        <is>
          <t>M598</t>
        </is>
      </c>
      <c r="B603" s="52" t="inlineStr">
        <is>
          <t>ENV-474</t>
        </is>
      </c>
      <c r="C603" s="52" t="inlineStr">
        <is>
          <t>Environment</t>
        </is>
      </c>
      <c r="D603" s="52" t="inlineStr">
        <is>
          <t>Pine crown</t>
        </is>
      </c>
      <c r="E603" s="61" t="inlineStr">
        <is>
          <t>Cone</t>
        </is>
      </c>
      <c r="F603" s="52" t="inlineStr">
        <is>
          <t>ENV-470</t>
        </is>
      </c>
      <c r="G603" s="68" t="n">
        <v>2.05387306</v>
      </c>
      <c r="H603" s="68" t="n">
        <v>1.90245235</v>
      </c>
      <c r="I603" s="68" t="n">
        <v>0.951311171</v>
      </c>
      <c r="J603" s="68" t="n">
        <v>-89.18241879999999</v>
      </c>
      <c r="K603" s="68" t="n">
        <v>292.043671</v>
      </c>
      <c r="L603" s="68" t="n">
        <v>4.14406395</v>
      </c>
      <c r="M603" s="68" t="n">
        <v>0.0175659023</v>
      </c>
      <c r="N603" s="68" t="n">
        <v>2.06532335</v>
      </c>
      <c r="O603" s="68" t="n">
        <v>0.0316880941</v>
      </c>
      <c r="P603" s="69">
        <f>COS(RADIANS(K603))*COS(RADIANS(L603))+SIN(RADIANS(K603))*SIN(RADIANS(J603))*SIN(RADIANS(L603))</f>
        <v/>
      </c>
      <c r="Q603" s="69">
        <f>-COS(RADIANS(K603))*SIN(RADIANS(L603))+SIN(RADIANS(K603))*SIN(RADIANS(J603))*COS(RADIANS(L603))</f>
        <v/>
      </c>
      <c r="R603" s="69">
        <f>SIN(RADIANS(K603))*COS(RADIANS(J603))</f>
        <v/>
      </c>
      <c r="S603" s="69">
        <f>COS(RADIANS(J603))*SIN(RADIANS(L603))</f>
        <v/>
      </c>
      <c r="T603" s="69">
        <f>COS(RADIANS(J603))*COS(RADIANS(L603))</f>
        <v/>
      </c>
      <c r="U603" s="69">
        <f>-SIN(RADIANS(J603))</f>
        <v/>
      </c>
      <c r="V603" s="69">
        <f>-SIN(RADIANS(K603))*COS(RADIANS(L603))+COS(RADIANS(K603))*SIN(RADIANS(J603))*SIN(RADIANS(L603))</f>
        <v/>
      </c>
      <c r="W603" s="69">
        <f>SIN(RADIANS(K603))*SIN(RADIANS(L603))+COS(RADIANS(K603))*SIN(RADIANS(J603))*COS(RADIANS(L603))</f>
        <v/>
      </c>
      <c r="X603" s="69">
        <f>COS(RADIANS(K603))*COS(RADIANS(J603))</f>
        <v/>
      </c>
      <c r="Y603" s="69">
        <f>P603*G603</f>
        <v/>
      </c>
      <c r="Z603" s="69">
        <f>Q603*H603</f>
        <v/>
      </c>
      <c r="AA603" s="69">
        <f>R603*I603</f>
        <v/>
      </c>
      <c r="AB603" s="69">
        <f>M603</f>
        <v/>
      </c>
      <c r="AC603" s="69">
        <f>S603*G603</f>
        <v/>
      </c>
      <c r="AD603" s="69">
        <f>T603*H603</f>
        <v/>
      </c>
      <c r="AE603" s="69">
        <f>U603*I603</f>
        <v/>
      </c>
      <c r="AF603" s="69">
        <f>N603</f>
        <v/>
      </c>
      <c r="AG603" s="69">
        <f>V603*G603</f>
        <v/>
      </c>
      <c r="AH603" s="69">
        <f>W603*H603</f>
        <v/>
      </c>
      <c r="AI603" s="69">
        <f>X603*I603</f>
        <v/>
      </c>
      <c r="AJ603" s="69">
        <f>O603</f>
        <v/>
      </c>
      <c r="AK603" s="70" t="n">
        <v>0.906389296</v>
      </c>
      <c r="AL603" s="70" t="n">
        <v>1.70699167</v>
      </c>
      <c r="AM603" s="70" t="n">
        <v>-0.0125819026</v>
      </c>
      <c r="AN603" s="70" t="n">
        <v>0.0175659023</v>
      </c>
      <c r="AO603" s="70" t="n">
        <v>0.00211782707</v>
      </c>
      <c r="AP603" s="70" t="n">
        <v>0.0270750113</v>
      </c>
      <c r="AQ603" s="70" t="n">
        <v>0.951214314</v>
      </c>
      <c r="AR603" s="70" t="n">
        <v>2.06532335</v>
      </c>
      <c r="AS603" s="70" t="n">
        <v>1.84305418</v>
      </c>
      <c r="AT603" s="70" t="n">
        <v>-0.839506745</v>
      </c>
      <c r="AU603" s="70" t="n">
        <v>0.00509458408</v>
      </c>
      <c r="AV603" s="70" t="n">
        <v>0.0316880941</v>
      </c>
      <c r="AW603" s="71">
        <f>MAX(ABS(Y603-AK603),ABS(Z603-AL603),ABS(AA603-AM603),ABS(AB603-AN603),ABS(AC603-AO603),ABS(AD603-AP603),ABS(AE603-AQ603),ABS(AF603-AR603),ABS(AG603-AS603),ABS(AH603-AT603),ABS(AI603-AU603),ABS(AJ603-AV603))</f>
        <v/>
      </c>
    </row>
    <row r="604">
      <c r="A604" s="67" t="inlineStr">
        <is>
          <t>M599</t>
        </is>
      </c>
      <c r="B604" s="52" t="inlineStr">
        <is>
          <t>ENV-475</t>
        </is>
      </c>
      <c r="C604" s="52" t="inlineStr">
        <is>
          <t>Environment</t>
        </is>
      </c>
      <c r="D604" s="52" t="inlineStr">
        <is>
          <t>Pine crown</t>
        </is>
      </c>
      <c r="E604" s="61" t="inlineStr">
        <is>
          <t>Cone</t>
        </is>
      </c>
      <c r="F604" s="52" t="inlineStr">
        <is>
          <t>ENV-470</t>
        </is>
      </c>
      <c r="G604" s="68" t="n">
        <v>1.4317739</v>
      </c>
      <c r="H604" s="68" t="n">
        <v>1.55061698</v>
      </c>
      <c r="I604" s="68" t="n">
        <v>0.70440203</v>
      </c>
      <c r="J604" s="68" t="n">
        <v>-86.79306029999999</v>
      </c>
      <c r="K604" s="68" t="n">
        <v>78.5080032</v>
      </c>
      <c r="L604" s="68" t="n">
        <v>-3.18523979</v>
      </c>
      <c r="M604" s="68" t="n">
        <v>0.0264857113</v>
      </c>
      <c r="N604" s="68" t="n">
        <v>2.37771511</v>
      </c>
      <c r="O604" s="68" t="n">
        <v>-0.000237129629</v>
      </c>
      <c r="P604" s="69">
        <f>COS(RADIANS(K604))*COS(RADIANS(L604))+SIN(RADIANS(K604))*SIN(RADIANS(J604))*SIN(RADIANS(L604))</f>
        <v/>
      </c>
      <c r="Q604" s="69">
        <f>-COS(RADIANS(K604))*SIN(RADIANS(L604))+SIN(RADIANS(K604))*SIN(RADIANS(J604))*COS(RADIANS(L604))</f>
        <v/>
      </c>
      <c r="R604" s="69">
        <f>SIN(RADIANS(K604))*COS(RADIANS(J604))</f>
        <v/>
      </c>
      <c r="S604" s="69">
        <f>COS(RADIANS(J604))*SIN(RADIANS(L604))</f>
        <v/>
      </c>
      <c r="T604" s="69">
        <f>COS(RADIANS(J604))*COS(RADIANS(L604))</f>
        <v/>
      </c>
      <c r="U604" s="69">
        <f>-SIN(RADIANS(J604))</f>
        <v/>
      </c>
      <c r="V604" s="69">
        <f>-SIN(RADIANS(K604))*COS(RADIANS(L604))+COS(RADIANS(K604))*SIN(RADIANS(J604))*SIN(RADIANS(L604))</f>
        <v/>
      </c>
      <c r="W604" s="69">
        <f>SIN(RADIANS(K604))*SIN(RADIANS(L604))+COS(RADIANS(K604))*SIN(RADIANS(J604))*COS(RADIANS(L604))</f>
        <v/>
      </c>
      <c r="X604" s="69">
        <f>COS(RADIANS(K604))*COS(RADIANS(J604))</f>
        <v/>
      </c>
      <c r="Y604" s="69">
        <f>P604*G604</f>
        <v/>
      </c>
      <c r="Z604" s="69">
        <f>Q604*H604</f>
        <v/>
      </c>
      <c r="AA604" s="69">
        <f>R604*I604</f>
        <v/>
      </c>
      <c r="AB604" s="69">
        <f>M604</f>
        <v/>
      </c>
      <c r="AC604" s="69">
        <f>S604*G604</f>
        <v/>
      </c>
      <c r="AD604" s="69">
        <f>T604*H604</f>
        <v/>
      </c>
      <c r="AE604" s="69">
        <f>U604*I604</f>
        <v/>
      </c>
      <c r="AF604" s="69">
        <f>N604</f>
        <v/>
      </c>
      <c r="AG604" s="69">
        <f>V604*G604</f>
        <v/>
      </c>
      <c r="AH604" s="69">
        <f>W604*H604</f>
        <v/>
      </c>
      <c r="AI604" s="69">
        <f>X604*I604</f>
        <v/>
      </c>
      <c r="AJ604" s="69">
        <f>O604</f>
        <v/>
      </c>
      <c r="AK604" s="70" t="n">
        <v>0.362651676</v>
      </c>
      <c r="AL604" s="70" t="n">
        <v>-1.49764216</v>
      </c>
      <c r="AM604" s="70" t="n">
        <v>0.0386159271</v>
      </c>
      <c r="AN604" s="70" t="n">
        <v>0.0264857113</v>
      </c>
      <c r="AO604" s="70" t="n">
        <v>-0.00445052236</v>
      </c>
      <c r="AP604" s="70" t="n">
        <v>0.0866111591</v>
      </c>
      <c r="AQ604" s="70" t="n">
        <v>0.703298926</v>
      </c>
      <c r="AR604" s="70" t="n">
        <v>2.37771511</v>
      </c>
      <c r="AS604" s="70" t="n">
        <v>-1.38507783</v>
      </c>
      <c r="AT604" s="70" t="n">
        <v>-0.392402381</v>
      </c>
      <c r="AU604" s="70" t="n">
        <v>0.007850880730000001</v>
      </c>
      <c r="AV604" s="70" t="n">
        <v>-0.000237129629</v>
      </c>
      <c r="AW604" s="71">
        <f>MAX(ABS(Y604-AK604),ABS(Z604-AL604),ABS(AA604-AM604),ABS(AB604-AN604),ABS(AC604-AO604),ABS(AD604-AP604),ABS(AE604-AQ604),ABS(AF604-AR604),ABS(AG604-AS604),ABS(AH604-AT604),ABS(AI604-AU604),ABS(AJ604-AV604))</f>
        <v/>
      </c>
    </row>
    <row r="605">
      <c r="A605" s="67" t="inlineStr">
        <is>
          <t>M600</t>
        </is>
      </c>
      <c r="B605" s="52" t="inlineStr">
        <is>
          <t>ENV-476</t>
        </is>
      </c>
      <c r="C605" s="52" t="inlineStr">
        <is>
          <t>Environment</t>
        </is>
      </c>
      <c r="D605" s="52" t="inlineStr">
        <is>
          <t>Pine crown</t>
        </is>
      </c>
      <c r="E605" s="61" t="inlineStr">
        <is>
          <t>Cone</t>
        </is>
      </c>
      <c r="F605" s="52" t="inlineStr">
        <is>
          <t>ENV-470</t>
        </is>
      </c>
      <c r="G605" s="68" t="n">
        <v>1.26059854</v>
      </c>
      <c r="H605" s="68" t="n">
        <v>1.28410053</v>
      </c>
      <c r="I605" s="68" t="n">
        <v>0.62492919</v>
      </c>
      <c r="J605" s="68" t="n">
        <v>-93.41920469999999</v>
      </c>
      <c r="K605" s="68" t="n">
        <v>84.0436325</v>
      </c>
      <c r="L605" s="68" t="n">
        <v>-3.84379435</v>
      </c>
      <c r="M605" s="68" t="n">
        <v>0.000575799495</v>
      </c>
      <c r="N605" s="68" t="n">
        <v>2.75925016</v>
      </c>
      <c r="O605" s="68" t="n">
        <v>-0.0221973322</v>
      </c>
      <c r="P605" s="69">
        <f>COS(RADIANS(K605))*COS(RADIANS(L605))+SIN(RADIANS(K605))*SIN(RADIANS(J605))*SIN(RADIANS(L605))</f>
        <v/>
      </c>
      <c r="Q605" s="69">
        <f>-COS(RADIANS(K605))*SIN(RADIANS(L605))+SIN(RADIANS(K605))*SIN(RADIANS(J605))*COS(RADIANS(L605))</f>
        <v/>
      </c>
      <c r="R605" s="69">
        <f>SIN(RADIANS(K605))*COS(RADIANS(J605))</f>
        <v/>
      </c>
      <c r="S605" s="69">
        <f>COS(RADIANS(J605))*SIN(RADIANS(L605))</f>
        <v/>
      </c>
      <c r="T605" s="69">
        <f>COS(RADIANS(J605))*COS(RADIANS(L605))</f>
        <v/>
      </c>
      <c r="U605" s="69">
        <f>-SIN(RADIANS(J605))</f>
        <v/>
      </c>
      <c r="V605" s="69">
        <f>-SIN(RADIANS(K605))*COS(RADIANS(L605))+COS(RADIANS(K605))*SIN(RADIANS(J605))*SIN(RADIANS(L605))</f>
        <v/>
      </c>
      <c r="W605" s="69">
        <f>SIN(RADIANS(K605))*SIN(RADIANS(L605))+COS(RADIANS(K605))*SIN(RADIANS(J605))*COS(RADIANS(L605))</f>
        <v/>
      </c>
      <c r="X605" s="69">
        <f>COS(RADIANS(K605))*COS(RADIANS(J605))</f>
        <v/>
      </c>
      <c r="Y605" s="69">
        <f>P605*G605</f>
        <v/>
      </c>
      <c r="Z605" s="69">
        <f>Q605*H605</f>
        <v/>
      </c>
      <c r="AA605" s="69">
        <f>R605*I605</f>
        <v/>
      </c>
      <c r="AB605" s="69">
        <f>M605</f>
        <v/>
      </c>
      <c r="AC605" s="69">
        <f>S605*G605</f>
        <v/>
      </c>
      <c r="AD605" s="69">
        <f>T605*H605</f>
        <v/>
      </c>
      <c r="AE605" s="69">
        <f>U605*I605</f>
        <v/>
      </c>
      <c r="AF605" s="69">
        <f>N605</f>
        <v/>
      </c>
      <c r="AG605" s="69">
        <f>V605*G605</f>
        <v/>
      </c>
      <c r="AH605" s="69">
        <f>W605*H605</f>
        <v/>
      </c>
      <c r="AI605" s="69">
        <f>X605*I605</f>
        <v/>
      </c>
      <c r="AJ605" s="69">
        <f>O605</f>
        <v/>
      </c>
      <c r="AK605" s="70" t="n">
        <v>0.214419708</v>
      </c>
      <c r="AL605" s="70" t="n">
        <v>-1.26309383</v>
      </c>
      <c r="AM605" s="70" t="n">
        <v>-0.0370702036</v>
      </c>
      <c r="AN605" s="70" t="n">
        <v>0.000575799495</v>
      </c>
      <c r="AO605" s="70" t="n">
        <v>0.00504003651</v>
      </c>
      <c r="AP605" s="70" t="n">
        <v>-0.0764128119</v>
      </c>
      <c r="AQ605" s="70" t="n">
        <v>0.623816729</v>
      </c>
      <c r="AR605" s="70" t="n">
        <v>2.75925016</v>
      </c>
      <c r="AS605" s="70" t="n">
        <v>-1.24221873</v>
      </c>
      <c r="AT605" s="70" t="n">
        <v>-0.218332976</v>
      </c>
      <c r="AU605" s="70" t="n">
        <v>-0.00386769511</v>
      </c>
      <c r="AV605" s="70" t="n">
        <v>-0.0221973322</v>
      </c>
      <c r="AW605" s="71">
        <f>MAX(ABS(Y605-AK605),ABS(Z605-AL605),ABS(AA605-AM605),ABS(AB605-AN605),ABS(AC605-AO605),ABS(AD605-AP605),ABS(AE605-AQ605),ABS(AF605-AR605),ABS(AG605-AS605),ABS(AH605-AT605),ABS(AI605-AU605),ABS(AJ605-AV605))</f>
        <v/>
      </c>
    </row>
    <row r="606">
      <c r="A606" s="67" t="inlineStr">
        <is>
          <t>M601</t>
        </is>
      </c>
      <c r="B606" s="52" t="inlineStr">
        <is>
          <t>ENV-477</t>
        </is>
      </c>
      <c r="C606" s="52" t="inlineStr">
        <is>
          <t>Environment</t>
        </is>
      </c>
      <c r="D606" s="52" t="inlineStr">
        <is>
          <t>Pine crown</t>
        </is>
      </c>
      <c r="E606" s="61" t="inlineStr">
        <is>
          <t>Cone</t>
        </is>
      </c>
      <c r="F606" s="52" t="inlineStr">
        <is>
          <t>ENV-470</t>
        </is>
      </c>
      <c r="G606" s="68" t="n">
        <v>0.8900396820000001</v>
      </c>
      <c r="H606" s="68" t="n">
        <v>0.973257005</v>
      </c>
      <c r="I606" s="68" t="n">
        <v>0.428513795</v>
      </c>
      <c r="J606" s="68" t="n">
        <v>-84.7603683</v>
      </c>
      <c r="K606" s="68" t="n">
        <v>69.7123108</v>
      </c>
      <c r="L606" s="68" t="n">
        <v>2.30428886</v>
      </c>
      <c r="M606" s="68" t="n">
        <v>0.0168474205</v>
      </c>
      <c r="N606" s="68" t="n">
        <v>3.07179666</v>
      </c>
      <c r="O606" s="68" t="n">
        <v>0.0150007568</v>
      </c>
      <c r="P606" s="69">
        <f>COS(RADIANS(K606))*COS(RADIANS(L606))+SIN(RADIANS(K606))*SIN(RADIANS(J606))*SIN(RADIANS(L606))</f>
        <v/>
      </c>
      <c r="Q606" s="69">
        <f>-COS(RADIANS(K606))*SIN(RADIANS(L606))+SIN(RADIANS(K606))*SIN(RADIANS(J606))*COS(RADIANS(L606))</f>
        <v/>
      </c>
      <c r="R606" s="69">
        <f>SIN(RADIANS(K606))*COS(RADIANS(J606))</f>
        <v/>
      </c>
      <c r="S606" s="69">
        <f>COS(RADIANS(J606))*SIN(RADIANS(L606))</f>
        <v/>
      </c>
      <c r="T606" s="69">
        <f>COS(RADIANS(J606))*COS(RADIANS(L606))</f>
        <v/>
      </c>
      <c r="U606" s="69">
        <f>-SIN(RADIANS(J606))</f>
        <v/>
      </c>
      <c r="V606" s="69">
        <f>-SIN(RADIANS(K606))*COS(RADIANS(L606))+COS(RADIANS(K606))*SIN(RADIANS(J606))*SIN(RADIANS(L606))</f>
        <v/>
      </c>
      <c r="W606" s="69">
        <f>SIN(RADIANS(K606))*SIN(RADIANS(L606))+COS(RADIANS(K606))*SIN(RADIANS(J606))*COS(RADIANS(L606))</f>
        <v/>
      </c>
      <c r="X606" s="69">
        <f>COS(RADIANS(K606))*COS(RADIANS(J606))</f>
        <v/>
      </c>
      <c r="Y606" s="69">
        <f>P606*G606</f>
        <v/>
      </c>
      <c r="Z606" s="69">
        <f>Q606*H606</f>
        <v/>
      </c>
      <c r="AA606" s="69">
        <f>R606*I606</f>
        <v/>
      </c>
      <c r="AB606" s="69">
        <f>M606</f>
        <v/>
      </c>
      <c r="AC606" s="69">
        <f>S606*G606</f>
        <v/>
      </c>
      <c r="AD606" s="69">
        <f>T606*H606</f>
        <v/>
      </c>
      <c r="AE606" s="69">
        <f>U606*I606</f>
        <v/>
      </c>
      <c r="AF606" s="69">
        <f>N606</f>
        <v/>
      </c>
      <c r="AG606" s="69">
        <f>V606*G606</f>
        <v/>
      </c>
      <c r="AH606" s="69">
        <f>W606*H606</f>
        <v/>
      </c>
      <c r="AI606" s="69">
        <f>X606*I606</f>
        <v/>
      </c>
      <c r="AJ606" s="69">
        <f>O606</f>
        <v/>
      </c>
      <c r="AK606" s="70" t="n">
        <v>0.274932355</v>
      </c>
      <c r="AL606" s="70" t="n">
        <v>-0.921898186</v>
      </c>
      <c r="AM606" s="70" t="n">
        <v>0.0367048122</v>
      </c>
      <c r="AN606" s="70" t="n">
        <v>0.0168474205</v>
      </c>
      <c r="AO606" s="70" t="n">
        <v>0.00326797576</v>
      </c>
      <c r="AP606" s="70" t="n">
        <v>0.0888072625</v>
      </c>
      <c r="AQ606" s="70" t="n">
        <v>0.426723242</v>
      </c>
      <c r="AR606" s="70" t="n">
        <v>3.07179666</v>
      </c>
      <c r="AS606" s="70" t="n">
        <v>-0.84650594</v>
      </c>
      <c r="AT606" s="70" t="n">
        <v>-0.299075812</v>
      </c>
      <c r="AU606" s="70" t="n">
        <v>0.0135685559</v>
      </c>
      <c r="AV606" s="70" t="n">
        <v>0.0150007568</v>
      </c>
      <c r="AW606" s="71">
        <f>MAX(ABS(Y606-AK606),ABS(Z606-AL606),ABS(AA606-AM606),ABS(AB606-AN606),ABS(AC606-AO606),ABS(AD606-AP606),ABS(AE606-AQ606),ABS(AF606-AR606),ABS(AG606-AS606),ABS(AH606-AT606),ABS(AI606-AU606),ABS(AJ606-AV606))</f>
        <v/>
      </c>
    </row>
    <row r="607">
      <c r="A607" s="67" t="inlineStr">
        <is>
          <t>M602</t>
        </is>
      </c>
      <c r="B607" s="52" t="inlineStr">
        <is>
          <t>ENV-478</t>
        </is>
      </c>
      <c r="C607" s="52" t="inlineStr">
        <is>
          <t>Environment</t>
        </is>
      </c>
      <c r="D607" s="52" t="inlineStr">
        <is>
          <t>Pine crown</t>
        </is>
      </c>
      <c r="E607" s="61" t="inlineStr">
        <is>
          <t>Cone</t>
        </is>
      </c>
      <c r="F607" s="52" t="inlineStr">
        <is>
          <t>ENV-470</t>
        </is>
      </c>
      <c r="G607" s="68" t="n">
        <v>0.606968343</v>
      </c>
      <c r="H607" s="68" t="n">
        <v>0.583804846</v>
      </c>
      <c r="I607" s="68" t="n">
        <v>0.9975387449999999</v>
      </c>
      <c r="J607" s="68" t="n">
        <v>-93.9209213</v>
      </c>
      <c r="K607" s="68" t="n">
        <v>317.99765</v>
      </c>
      <c r="L607" s="68" t="n">
        <v>3.85176182</v>
      </c>
      <c r="M607" s="68" t="n">
        <v>-0.0183780957</v>
      </c>
      <c r="N607" s="68" t="n">
        <v>3.75887251</v>
      </c>
      <c r="O607" s="68" t="n">
        <v>0.0266721845</v>
      </c>
      <c r="P607" s="69">
        <f>COS(RADIANS(K607))*COS(RADIANS(L607))+SIN(RADIANS(K607))*SIN(RADIANS(J607))*SIN(RADIANS(L607))</f>
        <v/>
      </c>
      <c r="Q607" s="69">
        <f>-COS(RADIANS(K607))*SIN(RADIANS(L607))+SIN(RADIANS(K607))*SIN(RADIANS(J607))*COS(RADIANS(L607))</f>
        <v/>
      </c>
      <c r="R607" s="69">
        <f>SIN(RADIANS(K607))*COS(RADIANS(J607))</f>
        <v/>
      </c>
      <c r="S607" s="69">
        <f>COS(RADIANS(J607))*SIN(RADIANS(L607))</f>
        <v/>
      </c>
      <c r="T607" s="69">
        <f>COS(RADIANS(J607))*COS(RADIANS(L607))</f>
        <v/>
      </c>
      <c r="U607" s="69">
        <f>-SIN(RADIANS(J607))</f>
        <v/>
      </c>
      <c r="V607" s="69">
        <f>-SIN(RADIANS(K607))*COS(RADIANS(L607))+COS(RADIANS(K607))*SIN(RADIANS(J607))*SIN(RADIANS(L607))</f>
        <v/>
      </c>
      <c r="W607" s="69">
        <f>SIN(RADIANS(K607))*SIN(RADIANS(L607))+COS(RADIANS(K607))*SIN(RADIANS(J607))*COS(RADIANS(L607))</f>
        <v/>
      </c>
      <c r="X607" s="69">
        <f>COS(RADIANS(K607))*COS(RADIANS(J607))</f>
        <v/>
      </c>
      <c r="Y607" s="69">
        <f>P607*G607</f>
        <v/>
      </c>
      <c r="Z607" s="69">
        <f>Q607*H607</f>
        <v/>
      </c>
      <c r="AA607" s="69">
        <f>R607*I607</f>
        <v/>
      </c>
      <c r="AB607" s="69">
        <f>M607</f>
        <v/>
      </c>
      <c r="AC607" s="69">
        <f>S607*G607</f>
        <v/>
      </c>
      <c r="AD607" s="69">
        <f>T607*H607</f>
        <v/>
      </c>
      <c r="AE607" s="69">
        <f>U607*I607</f>
        <v/>
      </c>
      <c r="AF607" s="69">
        <f>N607</f>
        <v/>
      </c>
      <c r="AG607" s="69">
        <f>V607*G607</f>
        <v/>
      </c>
      <c r="AH607" s="69">
        <f>W607*H607</f>
        <v/>
      </c>
      <c r="AI607" s="69">
        <f>X607*I607</f>
        <v/>
      </c>
      <c r="AJ607" s="69">
        <f>O607</f>
        <v/>
      </c>
      <c r="AK607" s="70" t="n">
        <v>0.47724992</v>
      </c>
      <c r="AL607" s="70" t="n">
        <v>0.35972169</v>
      </c>
      <c r="AM607" s="70" t="n">
        <v>0.0456443317</v>
      </c>
      <c r="AN607" s="70" t="n">
        <v>-0.0183780957</v>
      </c>
      <c r="AO607" s="70" t="n">
        <v>-0.00278805965</v>
      </c>
      <c r="AP607" s="70" t="n">
        <v>-0.0398301519</v>
      </c>
      <c r="AQ607" s="70" t="n">
        <v>0.995203912</v>
      </c>
      <c r="AR607" s="70" t="n">
        <v>3.75887251</v>
      </c>
      <c r="AS607" s="70" t="n">
        <v>0.375013739</v>
      </c>
      <c r="AT607" s="70" t="n">
        <v>-0.45808509</v>
      </c>
      <c r="AU607" s="70" t="n">
        <v>-0.0506889857</v>
      </c>
      <c r="AV607" s="70" t="n">
        <v>0.0266721845</v>
      </c>
      <c r="AW607" s="71">
        <f>MAX(ABS(Y607-AK607),ABS(Z607-AL607),ABS(AA607-AM607),ABS(AB607-AN607),ABS(AC607-AO607),ABS(AD607-AP607),ABS(AE607-AQ607),ABS(AF607-AR607),ABS(AG607-AS607),ABS(AH607-AT607),ABS(AI607-AU607),ABS(AJ607-AV607))</f>
        <v/>
      </c>
    </row>
    <row r="608">
      <c r="A608" s="67" t="inlineStr">
        <is>
          <t>M603</t>
        </is>
      </c>
      <c r="B608" s="52" t="inlineStr">
        <is>
          <t>ENV-479</t>
        </is>
      </c>
      <c r="C608" s="52" t="inlineStr">
        <is>
          <t>Environment</t>
        </is>
      </c>
      <c r="D608" s="52" t="inlineStr">
        <is>
          <t>Forest patch</t>
        </is>
      </c>
      <c r="E608" s="53" t="inlineStr">
        <is>
          <t>Group</t>
        </is>
      </c>
      <c r="F608" s="52" t="inlineStr">
        <is>
          <t>ENV-00</t>
        </is>
      </c>
      <c r="G608" s="68" t="n">
        <v>1</v>
      </c>
      <c r="H608" s="68" t="n">
        <v>1</v>
      </c>
      <c r="I608" s="68" t="n">
        <v>1</v>
      </c>
      <c r="J608" s="68" t="n">
        <v>0</v>
      </c>
      <c r="K608" s="68" t="n">
        <v>0</v>
      </c>
      <c r="L608" s="68" t="n">
        <v>0</v>
      </c>
      <c r="M608" s="68" t="n">
        <v>0</v>
      </c>
      <c r="N608" s="68" t="n">
        <v>0</v>
      </c>
      <c r="O608" s="68" t="n">
        <v>0</v>
      </c>
      <c r="P608" s="69">
        <f>COS(RADIANS(K608))*COS(RADIANS(L608))+SIN(RADIANS(K608))*SIN(RADIANS(J608))*SIN(RADIANS(L608))</f>
        <v/>
      </c>
      <c r="Q608" s="69">
        <f>-COS(RADIANS(K608))*SIN(RADIANS(L608))+SIN(RADIANS(K608))*SIN(RADIANS(J608))*COS(RADIANS(L608))</f>
        <v/>
      </c>
      <c r="R608" s="69">
        <f>SIN(RADIANS(K608))*COS(RADIANS(J608))</f>
        <v/>
      </c>
      <c r="S608" s="69">
        <f>COS(RADIANS(J608))*SIN(RADIANS(L608))</f>
        <v/>
      </c>
      <c r="T608" s="69">
        <f>COS(RADIANS(J608))*COS(RADIANS(L608))</f>
        <v/>
      </c>
      <c r="U608" s="69">
        <f>-SIN(RADIANS(J608))</f>
        <v/>
      </c>
      <c r="V608" s="69">
        <f>-SIN(RADIANS(K608))*COS(RADIANS(L608))+COS(RADIANS(K608))*SIN(RADIANS(J608))*SIN(RADIANS(L608))</f>
        <v/>
      </c>
      <c r="W608" s="69">
        <f>SIN(RADIANS(K608))*SIN(RADIANS(L608))+COS(RADIANS(K608))*SIN(RADIANS(J608))*COS(RADIANS(L608))</f>
        <v/>
      </c>
      <c r="X608" s="69">
        <f>COS(RADIANS(K608))*COS(RADIANS(J608))</f>
        <v/>
      </c>
      <c r="Y608" s="69">
        <f>P608*G608</f>
        <v/>
      </c>
      <c r="Z608" s="69">
        <f>Q608*H608</f>
        <v/>
      </c>
      <c r="AA608" s="69">
        <f>R608*I608</f>
        <v/>
      </c>
      <c r="AB608" s="69">
        <f>M608</f>
        <v/>
      </c>
      <c r="AC608" s="69">
        <f>S608*G608</f>
        <v/>
      </c>
      <c r="AD608" s="69">
        <f>T608*H608</f>
        <v/>
      </c>
      <c r="AE608" s="69">
        <f>U608*I608</f>
        <v/>
      </c>
      <c r="AF608" s="69">
        <f>N608</f>
        <v/>
      </c>
      <c r="AG608" s="69">
        <f>V608*G608</f>
        <v/>
      </c>
      <c r="AH608" s="69">
        <f>W608*H608</f>
        <v/>
      </c>
      <c r="AI608" s="69">
        <f>X608*I608</f>
        <v/>
      </c>
      <c r="AJ608" s="69">
        <f>O608</f>
        <v/>
      </c>
      <c r="AK608" s="70" t="n">
        <v>1</v>
      </c>
      <c r="AL608" s="70" t="n">
        <v>0</v>
      </c>
      <c r="AM608" s="70" t="n">
        <v>0</v>
      </c>
      <c r="AN608" s="70" t="n">
        <v>0</v>
      </c>
      <c r="AO608" s="70" t="n">
        <v>0</v>
      </c>
      <c r="AP608" s="70" t="n">
        <v>1</v>
      </c>
      <c r="AQ608" s="70" t="n">
        <v>0</v>
      </c>
      <c r="AR608" s="70" t="n">
        <v>0</v>
      </c>
      <c r="AS608" s="70" t="n">
        <v>0</v>
      </c>
      <c r="AT608" s="70" t="n">
        <v>0</v>
      </c>
      <c r="AU608" s="70" t="n">
        <v>1</v>
      </c>
      <c r="AV608" s="70" t="n">
        <v>0</v>
      </c>
      <c r="AW608" s="71">
        <f>MAX(ABS(Y608-AK608),ABS(Z608-AL608),ABS(AA608-AM608),ABS(AB608-AN608),ABS(AC608-AO608),ABS(AD608-AP608),ABS(AE608-AQ608),ABS(AF608-AR608),ABS(AG608-AS608),ABS(AH608-AT608),ABS(AI608-AU608),ABS(AJ608-AV608))</f>
        <v/>
      </c>
    </row>
    <row r="609">
      <c r="A609" s="67" t="inlineStr">
        <is>
          <t>M604</t>
        </is>
      </c>
      <c r="B609" s="52" t="inlineStr">
        <is>
          <t>ENV-480</t>
        </is>
      </c>
      <c r="C609" s="52" t="inlineStr">
        <is>
          <t>Environment</t>
        </is>
      </c>
      <c r="D609" s="52" t="inlineStr">
        <is>
          <t>Pine</t>
        </is>
      </c>
      <c r="E609" s="53" t="inlineStr">
        <is>
          <t>Group</t>
        </is>
      </c>
      <c r="F609" s="52" t="inlineStr">
        <is>
          <t>ENV-479</t>
        </is>
      </c>
      <c r="G609" s="68" t="n">
        <v>1</v>
      </c>
      <c r="H609" s="68" t="n">
        <v>1</v>
      </c>
      <c r="I609" s="68" t="n">
        <v>1</v>
      </c>
      <c r="J609" s="68" t="n">
        <v>0</v>
      </c>
      <c r="K609" s="68" t="n">
        <v>39.2659721</v>
      </c>
      <c r="L609" s="68" t="n">
        <v>0</v>
      </c>
      <c r="M609" s="68" t="n">
        <v>8.46959114</v>
      </c>
      <c r="N609" s="68" t="n">
        <v>-0.07014756649999999</v>
      </c>
      <c r="O609" s="68" t="n">
        <v>-12.7680569</v>
      </c>
      <c r="P609" s="69">
        <f>COS(RADIANS(K609))*COS(RADIANS(L609))+SIN(RADIANS(K609))*SIN(RADIANS(J609))*SIN(RADIANS(L609))</f>
        <v/>
      </c>
      <c r="Q609" s="69">
        <f>-COS(RADIANS(K609))*SIN(RADIANS(L609))+SIN(RADIANS(K609))*SIN(RADIANS(J609))*COS(RADIANS(L609))</f>
        <v/>
      </c>
      <c r="R609" s="69">
        <f>SIN(RADIANS(K609))*COS(RADIANS(J609))</f>
        <v/>
      </c>
      <c r="S609" s="69">
        <f>COS(RADIANS(J609))*SIN(RADIANS(L609))</f>
        <v/>
      </c>
      <c r="T609" s="69">
        <f>COS(RADIANS(J609))*COS(RADIANS(L609))</f>
        <v/>
      </c>
      <c r="U609" s="69">
        <f>-SIN(RADIANS(J609))</f>
        <v/>
      </c>
      <c r="V609" s="69">
        <f>-SIN(RADIANS(K609))*COS(RADIANS(L609))+COS(RADIANS(K609))*SIN(RADIANS(J609))*SIN(RADIANS(L609))</f>
        <v/>
      </c>
      <c r="W609" s="69">
        <f>SIN(RADIANS(K609))*SIN(RADIANS(L609))+COS(RADIANS(K609))*SIN(RADIANS(J609))*COS(RADIANS(L609))</f>
        <v/>
      </c>
      <c r="X609" s="69">
        <f>COS(RADIANS(K609))*COS(RADIANS(J609))</f>
        <v/>
      </c>
      <c r="Y609" s="69">
        <f>P609*G609</f>
        <v/>
      </c>
      <c r="Z609" s="69">
        <f>Q609*H609</f>
        <v/>
      </c>
      <c r="AA609" s="69">
        <f>R609*I609</f>
        <v/>
      </c>
      <c r="AB609" s="69">
        <f>M609</f>
        <v/>
      </c>
      <c r="AC609" s="69">
        <f>S609*G609</f>
        <v/>
      </c>
      <c r="AD609" s="69">
        <f>T609*H609</f>
        <v/>
      </c>
      <c r="AE609" s="69">
        <f>U609*I609</f>
        <v/>
      </c>
      <c r="AF609" s="69">
        <f>N609</f>
        <v/>
      </c>
      <c r="AG609" s="69">
        <f>V609*G609</f>
        <v/>
      </c>
      <c r="AH609" s="69">
        <f>W609*H609</f>
        <v/>
      </c>
      <c r="AI609" s="69">
        <f>X609*I609</f>
        <v/>
      </c>
      <c r="AJ609" s="69">
        <f>O609</f>
        <v/>
      </c>
      <c r="AK609" s="70" t="n">
        <v>0.774216175</v>
      </c>
      <c r="AL609" s="70" t="n">
        <v>0</v>
      </c>
      <c r="AM609" s="70" t="n">
        <v>0.632921219</v>
      </c>
      <c r="AN609" s="70" t="n">
        <v>8.46959114</v>
      </c>
      <c r="AO609" s="70" t="n">
        <v>0</v>
      </c>
      <c r="AP609" s="70" t="n">
        <v>1</v>
      </c>
      <c r="AQ609" s="70" t="n">
        <v>0</v>
      </c>
      <c r="AR609" s="70" t="n">
        <v>-0.07014756649999999</v>
      </c>
      <c r="AS609" s="70" t="n">
        <v>-0.632921219</v>
      </c>
      <c r="AT609" s="70" t="n">
        <v>0</v>
      </c>
      <c r="AU609" s="70" t="n">
        <v>0.774216175</v>
      </c>
      <c r="AV609" s="70" t="n">
        <v>-12.7680569</v>
      </c>
      <c r="AW609" s="71">
        <f>MAX(ABS(Y609-AK609),ABS(Z609-AL609),ABS(AA609-AM609),ABS(AB609-AN609),ABS(AC609-AO609),ABS(AD609-AP609),ABS(AE609-AQ609),ABS(AF609-AR609),ABS(AG609-AS609),ABS(AH609-AT609),ABS(AI609-AU609),ABS(AJ609-AV609))</f>
        <v/>
      </c>
    </row>
    <row r="610">
      <c r="A610" s="67" t="inlineStr">
        <is>
          <t>M605</t>
        </is>
      </c>
      <c r="B610" s="52" t="inlineStr">
        <is>
          <t>ENV-481</t>
        </is>
      </c>
      <c r="C610" s="52" t="inlineStr">
        <is>
          <t>Environment</t>
        </is>
      </c>
      <c r="D610" s="52" t="inlineStr">
        <is>
          <t>Pine trunk</t>
        </is>
      </c>
      <c r="E610" s="58" t="inlineStr">
        <is>
          <t>Cylinder</t>
        </is>
      </c>
      <c r="F610" s="52" t="inlineStr">
        <is>
          <t>ENV-480</t>
        </is>
      </c>
      <c r="G610" s="68" t="n">
        <v>0.230340883</v>
      </c>
      <c r="H610" s="68" t="n">
        <v>0.230340883</v>
      </c>
      <c r="I610" s="68" t="n">
        <v>3.20606017</v>
      </c>
      <c r="J610" s="68" t="n">
        <v>90</v>
      </c>
      <c r="K610" s="68" t="n">
        <v>0</v>
      </c>
      <c r="L610" s="68" t="n">
        <v>0</v>
      </c>
      <c r="M610" s="68" t="n">
        <v>0</v>
      </c>
      <c r="N610" s="68" t="n">
        <v>1.60303009</v>
      </c>
      <c r="O610" s="68" t="n">
        <v>0</v>
      </c>
      <c r="P610" s="69">
        <f>COS(RADIANS(K610))*COS(RADIANS(L610))+SIN(RADIANS(K610))*SIN(RADIANS(J610))*SIN(RADIANS(L610))</f>
        <v/>
      </c>
      <c r="Q610" s="69">
        <f>-COS(RADIANS(K610))*SIN(RADIANS(L610))+SIN(RADIANS(K610))*SIN(RADIANS(J610))*COS(RADIANS(L610))</f>
        <v/>
      </c>
      <c r="R610" s="69">
        <f>SIN(RADIANS(K610))*COS(RADIANS(J610))</f>
        <v/>
      </c>
      <c r="S610" s="69">
        <f>COS(RADIANS(J610))*SIN(RADIANS(L610))</f>
        <v/>
      </c>
      <c r="T610" s="69">
        <f>COS(RADIANS(J610))*COS(RADIANS(L610))</f>
        <v/>
      </c>
      <c r="U610" s="69">
        <f>-SIN(RADIANS(J610))</f>
        <v/>
      </c>
      <c r="V610" s="69">
        <f>-SIN(RADIANS(K610))*COS(RADIANS(L610))+COS(RADIANS(K610))*SIN(RADIANS(J610))*SIN(RADIANS(L610))</f>
        <v/>
      </c>
      <c r="W610" s="69">
        <f>SIN(RADIANS(K610))*SIN(RADIANS(L610))+COS(RADIANS(K610))*SIN(RADIANS(J610))*COS(RADIANS(L610))</f>
        <v/>
      </c>
      <c r="X610" s="69">
        <f>COS(RADIANS(K610))*COS(RADIANS(J610))</f>
        <v/>
      </c>
      <c r="Y610" s="69">
        <f>P610*G610</f>
        <v/>
      </c>
      <c r="Z610" s="69">
        <f>Q610*H610</f>
        <v/>
      </c>
      <c r="AA610" s="69">
        <f>R610*I610</f>
        <v/>
      </c>
      <c r="AB610" s="69">
        <f>M610</f>
        <v/>
      </c>
      <c r="AC610" s="69">
        <f>S610*G610</f>
        <v/>
      </c>
      <c r="AD610" s="69">
        <f>T610*H610</f>
        <v/>
      </c>
      <c r="AE610" s="69">
        <f>U610*I610</f>
        <v/>
      </c>
      <c r="AF610" s="69">
        <f>N610</f>
        <v/>
      </c>
      <c r="AG610" s="69">
        <f>V610*G610</f>
        <v/>
      </c>
      <c r="AH610" s="69">
        <f>W610*H610</f>
        <v/>
      </c>
      <c r="AI610" s="69">
        <f>X610*I610</f>
        <v/>
      </c>
      <c r="AJ610" s="69">
        <f>O610</f>
        <v/>
      </c>
      <c r="AK610" s="70" t="n">
        <v>0.230340883</v>
      </c>
      <c r="AL610" s="70" t="n">
        <v>0</v>
      </c>
      <c r="AM610" s="70" t="n">
        <v>0</v>
      </c>
      <c r="AN610" s="70" t="n">
        <v>0</v>
      </c>
      <c r="AO610" s="70" t="n">
        <v>0</v>
      </c>
      <c r="AP610" s="70" t="n">
        <v>-1.00685194e-08</v>
      </c>
      <c r="AQ610" s="70" t="n">
        <v>-3.20606017</v>
      </c>
      <c r="AR610" s="70" t="n">
        <v>1.60303009</v>
      </c>
      <c r="AS610" s="70" t="n">
        <v>0</v>
      </c>
      <c r="AT610" s="70" t="n">
        <v>0.230340883</v>
      </c>
      <c r="AU610" s="70" t="n">
        <v>-1.40141339e-07</v>
      </c>
      <c r="AV610" s="70" t="n">
        <v>0</v>
      </c>
      <c r="AW610" s="71">
        <f>MAX(ABS(Y610-AK610),ABS(Z610-AL610),ABS(AA610-AM610),ABS(AB610-AN610),ABS(AC610-AO610),ABS(AD610-AP610),ABS(AE610-AQ610),ABS(AF610-AR610),ABS(AG610-AS610),ABS(AH610-AT610),ABS(AI610-AU610),ABS(AJ610-AV610))</f>
        <v/>
      </c>
    </row>
    <row r="611">
      <c r="A611" s="67" t="inlineStr">
        <is>
          <t>M606</t>
        </is>
      </c>
      <c r="B611" s="52" t="inlineStr">
        <is>
          <t>ENV-482</t>
        </is>
      </c>
      <c r="C611" s="52" t="inlineStr">
        <is>
          <t>Environment</t>
        </is>
      </c>
      <c r="D611" s="52" t="inlineStr">
        <is>
          <t>Pine crown</t>
        </is>
      </c>
      <c r="E611" s="61" t="inlineStr">
        <is>
          <t>Cone</t>
        </is>
      </c>
      <c r="F611" s="52" t="inlineStr">
        <is>
          <t>ENV-480</t>
        </is>
      </c>
      <c r="G611" s="68" t="n">
        <v>2.83148432</v>
      </c>
      <c r="H611" s="68" t="n">
        <v>2.8837533</v>
      </c>
      <c r="I611" s="68" t="n">
        <v>1.48053658</v>
      </c>
      <c r="J611" s="68" t="n">
        <v>-92.5122452</v>
      </c>
      <c r="K611" s="68" t="n">
        <v>156.512375</v>
      </c>
      <c r="L611" s="68" t="n">
        <v>0.268488407</v>
      </c>
      <c r="M611" s="68" t="n">
        <v>0.036440216</v>
      </c>
      <c r="N611" s="68" t="n">
        <v>1.34026837</v>
      </c>
      <c r="O611" s="68" t="n">
        <v>-0.0046472922</v>
      </c>
      <c r="P611" s="69">
        <f>COS(RADIANS(K611))*COS(RADIANS(L611))+SIN(RADIANS(K611))*SIN(RADIANS(J611))*SIN(RADIANS(L611))</f>
        <v/>
      </c>
      <c r="Q611" s="69">
        <f>-COS(RADIANS(K611))*SIN(RADIANS(L611))+SIN(RADIANS(K611))*SIN(RADIANS(J611))*COS(RADIANS(L611))</f>
        <v/>
      </c>
      <c r="R611" s="69">
        <f>SIN(RADIANS(K611))*COS(RADIANS(J611))</f>
        <v/>
      </c>
      <c r="S611" s="69">
        <f>COS(RADIANS(J611))*SIN(RADIANS(L611))</f>
        <v/>
      </c>
      <c r="T611" s="69">
        <f>COS(RADIANS(J611))*COS(RADIANS(L611))</f>
        <v/>
      </c>
      <c r="U611" s="69">
        <f>-SIN(RADIANS(J611))</f>
        <v/>
      </c>
      <c r="V611" s="69">
        <f>-SIN(RADIANS(K611))*COS(RADIANS(L611))+COS(RADIANS(K611))*SIN(RADIANS(J611))*SIN(RADIANS(L611))</f>
        <v/>
      </c>
      <c r="W611" s="69">
        <f>SIN(RADIANS(K611))*SIN(RADIANS(L611))+COS(RADIANS(K611))*SIN(RADIANS(J611))*COS(RADIANS(L611))</f>
        <v/>
      </c>
      <c r="X611" s="69">
        <f>COS(RADIANS(K611))*COS(RADIANS(J611))</f>
        <v/>
      </c>
      <c r="Y611" s="69">
        <f>P611*G611</f>
        <v/>
      </c>
      <c r="Z611" s="69">
        <f>Q611*H611</f>
        <v/>
      </c>
      <c r="AA611" s="69">
        <f>R611*I611</f>
        <v/>
      </c>
      <c r="AB611" s="69">
        <f>M611</f>
        <v/>
      </c>
      <c r="AC611" s="69">
        <f>S611*G611</f>
        <v/>
      </c>
      <c r="AD611" s="69">
        <f>T611*H611</f>
        <v/>
      </c>
      <c r="AE611" s="69">
        <f>U611*I611</f>
        <v/>
      </c>
      <c r="AF611" s="69">
        <f>N611</f>
        <v/>
      </c>
      <c r="AG611" s="69">
        <f>V611*G611</f>
        <v/>
      </c>
      <c r="AH611" s="69">
        <f>W611*H611</f>
        <v/>
      </c>
      <c r="AI611" s="69">
        <f>X611*I611</f>
        <v/>
      </c>
      <c r="AJ611" s="69">
        <f>O611</f>
        <v/>
      </c>
      <c r="AK611" s="70" t="n">
        <v>-2.60213947</v>
      </c>
      <c r="AL611" s="70" t="n">
        <v>-1.13581181</v>
      </c>
      <c r="AM611" s="70" t="n">
        <v>-0.0258644838</v>
      </c>
      <c r="AN611" s="70" t="n">
        <v>0.036440216</v>
      </c>
      <c r="AO611" s="70" t="n">
        <v>-0.000581589178</v>
      </c>
      <c r="AP611" s="70" t="n">
        <v>-0.126402065</v>
      </c>
      <c r="AQ611" s="70" t="n">
        <v>1.47911358</v>
      </c>
      <c r="AR611" s="70" t="n">
        <v>1.34026837</v>
      </c>
      <c r="AS611" s="70" t="n">
        <v>-1.11632109</v>
      </c>
      <c r="AT611" s="70" t="n">
        <v>2.64763808</v>
      </c>
      <c r="AU611" s="70" t="n">
        <v>0.059519399</v>
      </c>
      <c r="AV611" s="70" t="n">
        <v>-0.0046472922</v>
      </c>
      <c r="AW611" s="71">
        <f>MAX(ABS(Y611-AK611),ABS(Z611-AL611),ABS(AA611-AM611),ABS(AB611-AN611),ABS(AC611-AO611),ABS(AD611-AP611),ABS(AE611-AQ611),ABS(AF611-AR611),ABS(AG611-AS611),ABS(AH611-AT611),ABS(AI611-AU611),ABS(AJ611-AV611))</f>
        <v/>
      </c>
    </row>
    <row r="612">
      <c r="A612" s="67" t="inlineStr">
        <is>
          <t>M607</t>
        </is>
      </c>
      <c r="B612" s="52" t="inlineStr">
        <is>
          <t>ENV-483</t>
        </is>
      </c>
      <c r="C612" s="52" t="inlineStr">
        <is>
          <t>Environment</t>
        </is>
      </c>
      <c r="D612" s="52" t="inlineStr">
        <is>
          <t>Pine crown</t>
        </is>
      </c>
      <c r="E612" s="61" t="inlineStr">
        <is>
          <t>Cone</t>
        </is>
      </c>
      <c r="F612" s="52" t="inlineStr">
        <is>
          <t>ENV-480</t>
        </is>
      </c>
      <c r="G612" s="68" t="n">
        <v>2.10813284</v>
      </c>
      <c r="H612" s="68" t="n">
        <v>2.07494926</v>
      </c>
      <c r="I612" s="68" t="n">
        <v>0.980312765</v>
      </c>
      <c r="J612" s="68" t="n">
        <v>-87.4173279</v>
      </c>
      <c r="K612" s="68" t="n">
        <v>290.793427</v>
      </c>
      <c r="L612" s="68" t="n">
        <v>-3.83541298</v>
      </c>
      <c r="M612" s="68" t="n">
        <v>-0.0359879248</v>
      </c>
      <c r="N612" s="68" t="n">
        <v>1.63365614</v>
      </c>
      <c r="O612" s="68" t="n">
        <v>0.0208329782</v>
      </c>
      <c r="P612" s="69">
        <f>COS(RADIANS(K612))*COS(RADIANS(L612))+SIN(RADIANS(K612))*SIN(RADIANS(J612))*SIN(RADIANS(L612))</f>
        <v/>
      </c>
      <c r="Q612" s="69">
        <f>-COS(RADIANS(K612))*SIN(RADIANS(L612))+SIN(RADIANS(K612))*SIN(RADIANS(J612))*COS(RADIANS(L612))</f>
        <v/>
      </c>
      <c r="R612" s="69">
        <f>SIN(RADIANS(K612))*COS(RADIANS(J612))</f>
        <v/>
      </c>
      <c r="S612" s="69">
        <f>COS(RADIANS(J612))*SIN(RADIANS(L612))</f>
        <v/>
      </c>
      <c r="T612" s="69">
        <f>COS(RADIANS(J612))*COS(RADIANS(L612))</f>
        <v/>
      </c>
      <c r="U612" s="69">
        <f>-SIN(RADIANS(J612))</f>
        <v/>
      </c>
      <c r="V612" s="69">
        <f>-SIN(RADIANS(K612))*COS(RADIANS(L612))+COS(RADIANS(K612))*SIN(RADIANS(J612))*SIN(RADIANS(L612))</f>
        <v/>
      </c>
      <c r="W612" s="69">
        <f>SIN(RADIANS(K612))*SIN(RADIANS(L612))+COS(RADIANS(K612))*SIN(RADIANS(J612))*COS(RADIANS(L612))</f>
        <v/>
      </c>
      <c r="X612" s="69">
        <f>COS(RADIANS(K612))*COS(RADIANS(J612))</f>
        <v/>
      </c>
      <c r="Y612" s="69">
        <f>P612*G612</f>
        <v/>
      </c>
      <c r="Z612" s="69">
        <f>Q612*H612</f>
        <v/>
      </c>
      <c r="AA612" s="69">
        <f>R612*I612</f>
        <v/>
      </c>
      <c r="AB612" s="69">
        <f>M612</f>
        <v/>
      </c>
      <c r="AC612" s="69">
        <f>S612*G612</f>
        <v/>
      </c>
      <c r="AD612" s="69">
        <f>T612*H612</f>
        <v/>
      </c>
      <c r="AE612" s="69">
        <f>U612*I612</f>
        <v/>
      </c>
      <c r="AF612" s="69">
        <f>N612</f>
        <v/>
      </c>
      <c r="AG612" s="69">
        <f>V612*G612</f>
        <v/>
      </c>
      <c r="AH612" s="69">
        <f>W612*H612</f>
        <v/>
      </c>
      <c r="AI612" s="69">
        <f>X612*I612</f>
        <v/>
      </c>
      <c r="AJ612" s="69">
        <f>O612</f>
        <v/>
      </c>
      <c r="AK612" s="70" t="n">
        <v>0.615014493</v>
      </c>
      <c r="AL612" s="70" t="n">
        <v>1.98276198</v>
      </c>
      <c r="AM612" s="70" t="n">
        <v>-0.0412965119</v>
      </c>
      <c r="AN612" s="70" t="n">
        <v>-0.0359879248</v>
      </c>
      <c r="AO612" s="70" t="n">
        <v>-0.00635421975</v>
      </c>
      <c r="AP612" s="70" t="n">
        <v>0.09328951689999999</v>
      </c>
      <c r="AQ612" s="70" t="n">
        <v>0.979317009</v>
      </c>
      <c r="AR612" s="70" t="n">
        <v>1.63365614</v>
      </c>
      <c r="AS612" s="70" t="n">
        <v>2.01641774</v>
      </c>
      <c r="AT612" s="70" t="n">
        <v>-0.604455292</v>
      </c>
      <c r="AU612" s="70" t="n">
        <v>0.0156816449</v>
      </c>
      <c r="AV612" s="70" t="n">
        <v>0.0208329782</v>
      </c>
      <c r="AW612" s="71">
        <f>MAX(ABS(Y612-AK612),ABS(Z612-AL612),ABS(AA612-AM612),ABS(AB612-AN612),ABS(AC612-AO612),ABS(AD612-AP612),ABS(AE612-AQ612),ABS(AF612-AR612),ABS(AG612-AS612),ABS(AH612-AT612),ABS(AI612-AU612),ABS(AJ612-AV612))</f>
        <v/>
      </c>
    </row>
    <row r="613">
      <c r="A613" s="67" t="inlineStr">
        <is>
          <t>M608</t>
        </is>
      </c>
      <c r="B613" s="52" t="inlineStr">
        <is>
          <t>ENV-484</t>
        </is>
      </c>
      <c r="C613" s="52" t="inlineStr">
        <is>
          <t>Environment</t>
        </is>
      </c>
      <c r="D613" s="52" t="inlineStr">
        <is>
          <t>Pine crown</t>
        </is>
      </c>
      <c r="E613" s="61" t="inlineStr">
        <is>
          <t>Cone</t>
        </is>
      </c>
      <c r="F613" s="52" t="inlineStr">
        <is>
          <t>ENV-480</t>
        </is>
      </c>
      <c r="G613" s="68" t="n">
        <v>1.98400187</v>
      </c>
      <c r="H613" s="68" t="n">
        <v>1.81078339</v>
      </c>
      <c r="I613" s="68" t="n">
        <v>0.988093317</v>
      </c>
      <c r="J613" s="68" t="n">
        <v>-84.4417267</v>
      </c>
      <c r="K613" s="68" t="n">
        <v>48.4399872</v>
      </c>
      <c r="L613" s="68" t="n">
        <v>-2.25293612</v>
      </c>
      <c r="M613" s="68" t="n">
        <v>-0.0368100032</v>
      </c>
      <c r="N613" s="68" t="n">
        <v>2.108253</v>
      </c>
      <c r="O613" s="68" t="n">
        <v>-0.0223317854</v>
      </c>
      <c r="P613" s="69">
        <f>COS(RADIANS(K613))*COS(RADIANS(L613))+SIN(RADIANS(K613))*SIN(RADIANS(J613))*SIN(RADIANS(L613))</f>
        <v/>
      </c>
      <c r="Q613" s="69">
        <f>-COS(RADIANS(K613))*SIN(RADIANS(L613))+SIN(RADIANS(K613))*SIN(RADIANS(J613))*COS(RADIANS(L613))</f>
        <v/>
      </c>
      <c r="R613" s="69">
        <f>SIN(RADIANS(K613))*COS(RADIANS(J613))</f>
        <v/>
      </c>
      <c r="S613" s="69">
        <f>COS(RADIANS(J613))*SIN(RADIANS(L613))</f>
        <v/>
      </c>
      <c r="T613" s="69">
        <f>COS(RADIANS(J613))*COS(RADIANS(L613))</f>
        <v/>
      </c>
      <c r="U613" s="69">
        <f>-SIN(RADIANS(J613))</f>
        <v/>
      </c>
      <c r="V613" s="69">
        <f>-SIN(RADIANS(K613))*COS(RADIANS(L613))+COS(RADIANS(K613))*SIN(RADIANS(J613))*SIN(RADIANS(L613))</f>
        <v/>
      </c>
      <c r="W613" s="69">
        <f>SIN(RADIANS(K613))*SIN(RADIANS(L613))+COS(RADIANS(K613))*SIN(RADIANS(J613))*COS(RADIANS(L613))</f>
        <v/>
      </c>
      <c r="X613" s="69">
        <f>COS(RADIANS(K613))*COS(RADIANS(J613))</f>
        <v/>
      </c>
      <c r="Y613" s="69">
        <f>P613*G613</f>
        <v/>
      </c>
      <c r="Z613" s="69">
        <f>Q613*H613</f>
        <v/>
      </c>
      <c r="AA613" s="69">
        <f>R613*I613</f>
        <v/>
      </c>
      <c r="AB613" s="69">
        <f>M613</f>
        <v/>
      </c>
      <c r="AC613" s="69">
        <f>S613*G613</f>
        <v/>
      </c>
      <c r="AD613" s="69">
        <f>T613*H613</f>
        <v/>
      </c>
      <c r="AE613" s="69">
        <f>U613*I613</f>
        <v/>
      </c>
      <c r="AF613" s="69">
        <f>N613</f>
        <v/>
      </c>
      <c r="AG613" s="69">
        <f>V613*G613</f>
        <v/>
      </c>
      <c r="AH613" s="69">
        <f>W613*H613</f>
        <v/>
      </c>
      <c r="AI613" s="69">
        <f>X613*I613</f>
        <v/>
      </c>
      <c r="AJ613" s="69">
        <f>O613</f>
        <v/>
      </c>
      <c r="AK613" s="70" t="n">
        <v>1.37326264</v>
      </c>
      <c r="AL613" s="70" t="n">
        <v>-1.30030239</v>
      </c>
      <c r="AM613" s="70" t="n">
        <v>0.0716121495</v>
      </c>
      <c r="AN613" s="70" t="n">
        <v>-0.0368100032</v>
      </c>
      <c r="AO613" s="70" t="n">
        <v>-0.00755426008</v>
      </c>
      <c r="AP613" s="70" t="n">
        <v>0.175253302</v>
      </c>
      <c r="AQ613" s="70" t="n">
        <v>0.983447492</v>
      </c>
      <c r="AR613" s="70" t="n">
        <v>2.108253</v>
      </c>
      <c r="AS613" s="70" t="n">
        <v>-1.4319067</v>
      </c>
      <c r="AT613" s="70" t="n">
        <v>-1.24797285</v>
      </c>
      <c r="AU613" s="70" t="n">
        <v>0.06349092720000001</v>
      </c>
      <c r="AV613" s="70" t="n">
        <v>-0.0223317854</v>
      </c>
      <c r="AW613" s="71">
        <f>MAX(ABS(Y613-AK613),ABS(Z613-AL613),ABS(AA613-AM613),ABS(AB613-AN613),ABS(AC613-AO613),ABS(AD613-AP613),ABS(AE613-AQ613),ABS(AF613-AR613),ABS(AG613-AS613),ABS(AH613-AT613),ABS(AI613-AU613),ABS(AJ613-AV613))</f>
        <v/>
      </c>
    </row>
    <row r="614">
      <c r="A614" s="67" t="inlineStr">
        <is>
          <t>M609</t>
        </is>
      </c>
      <c r="B614" s="52" t="inlineStr">
        <is>
          <t>ENV-485</t>
        </is>
      </c>
      <c r="C614" s="52" t="inlineStr">
        <is>
          <t>Environment</t>
        </is>
      </c>
      <c r="D614" s="52" t="inlineStr">
        <is>
          <t>Pine crown</t>
        </is>
      </c>
      <c r="E614" s="61" t="inlineStr">
        <is>
          <t>Cone</t>
        </is>
      </c>
      <c r="F614" s="52" t="inlineStr">
        <is>
          <t>ENV-480</t>
        </is>
      </c>
      <c r="G614" s="68" t="n">
        <v>1.57009804</v>
      </c>
      <c r="H614" s="68" t="n">
        <v>1.62320292</v>
      </c>
      <c r="I614" s="68" t="n">
        <v>0.77916652</v>
      </c>
      <c r="J614" s="68" t="n">
        <v>-84.41938020000001</v>
      </c>
      <c r="K614" s="68" t="n">
        <v>181.054916</v>
      </c>
      <c r="L614" s="68" t="n">
        <v>-0.660603046</v>
      </c>
      <c r="M614" s="68" t="n">
        <v>-0.0168193094</v>
      </c>
      <c r="N614" s="68" t="n">
        <v>2.45044303</v>
      </c>
      <c r="O614" s="68" t="n">
        <v>0.0207798332</v>
      </c>
      <c r="P614" s="69">
        <f>COS(RADIANS(K614))*COS(RADIANS(L614))+SIN(RADIANS(K614))*SIN(RADIANS(J614))*SIN(RADIANS(L614))</f>
        <v/>
      </c>
      <c r="Q614" s="69">
        <f>-COS(RADIANS(K614))*SIN(RADIANS(L614))+SIN(RADIANS(K614))*SIN(RADIANS(J614))*COS(RADIANS(L614))</f>
        <v/>
      </c>
      <c r="R614" s="69">
        <f>SIN(RADIANS(K614))*COS(RADIANS(J614))</f>
        <v/>
      </c>
      <c r="S614" s="69">
        <f>COS(RADIANS(J614))*SIN(RADIANS(L614))</f>
        <v/>
      </c>
      <c r="T614" s="69">
        <f>COS(RADIANS(J614))*COS(RADIANS(L614))</f>
        <v/>
      </c>
      <c r="U614" s="69">
        <f>-SIN(RADIANS(J614))</f>
        <v/>
      </c>
      <c r="V614" s="69">
        <f>-SIN(RADIANS(K614))*COS(RADIANS(L614))+COS(RADIANS(K614))*SIN(RADIANS(J614))*SIN(RADIANS(L614))</f>
        <v/>
      </c>
      <c r="W614" s="69">
        <f>SIN(RADIANS(K614))*SIN(RADIANS(L614))+COS(RADIANS(K614))*SIN(RADIANS(J614))*COS(RADIANS(L614))</f>
        <v/>
      </c>
      <c r="X614" s="69">
        <f>COS(RADIANS(K614))*COS(RADIANS(J614))</f>
        <v/>
      </c>
      <c r="Y614" s="69">
        <f>P614*G614</f>
        <v/>
      </c>
      <c r="Z614" s="69">
        <f>Q614*H614</f>
        <v/>
      </c>
      <c r="AA614" s="69">
        <f>R614*I614</f>
        <v/>
      </c>
      <c r="AB614" s="69">
        <f>M614</f>
        <v/>
      </c>
      <c r="AC614" s="69">
        <f>S614*G614</f>
        <v/>
      </c>
      <c r="AD614" s="69">
        <f>T614*H614</f>
        <v/>
      </c>
      <c r="AE614" s="69">
        <f>U614*I614</f>
        <v/>
      </c>
      <c r="AF614" s="69">
        <f>N614</f>
        <v/>
      </c>
      <c r="AG614" s="69">
        <f>V614*G614</f>
        <v/>
      </c>
      <c r="AH614" s="69">
        <f>W614*H614</f>
        <v/>
      </c>
      <c r="AI614" s="69">
        <f>X614*I614</f>
        <v/>
      </c>
      <c r="AJ614" s="69">
        <f>O614</f>
        <v/>
      </c>
      <c r="AK614" s="70" t="n">
        <v>-1.57005918</v>
      </c>
      <c r="AL614" s="70" t="n">
        <v>0.0110292034</v>
      </c>
      <c r="AM614" s="70" t="n">
        <v>-0.00139499572</v>
      </c>
      <c r="AN614" s="70" t="n">
        <v>-0.0168193094</v>
      </c>
      <c r="AO614" s="70" t="n">
        <v>-0.00176038581</v>
      </c>
      <c r="AP614" s="70" t="n">
        <v>0.15783985</v>
      </c>
      <c r="AQ614" s="70" t="n">
        <v>0.775473535</v>
      </c>
      <c r="AR614" s="70" t="n">
        <v>2.45044303</v>
      </c>
      <c r="AS614" s="70" t="n">
        <v>0.0108911516</v>
      </c>
      <c r="AT614" s="70" t="n">
        <v>1.61547279</v>
      </c>
      <c r="AU614" s="70" t="n">
        <v>-0.0757581443</v>
      </c>
      <c r="AV614" s="70" t="n">
        <v>0.0207798332</v>
      </c>
      <c r="AW614" s="71">
        <f>MAX(ABS(Y614-AK614),ABS(Z614-AL614),ABS(AA614-AM614),ABS(AB614-AN614),ABS(AC614-AO614),ABS(AD614-AP614),ABS(AE614-AQ614),ABS(AF614-AR614),ABS(AG614-AS614),ABS(AH614-AT614),ABS(AI614-AU614),ABS(AJ614-AV614))</f>
        <v/>
      </c>
    </row>
    <row r="615">
      <c r="A615" s="67" t="inlineStr">
        <is>
          <t>M610</t>
        </is>
      </c>
      <c r="B615" s="52" t="inlineStr">
        <is>
          <t>ENV-486</t>
        </is>
      </c>
      <c r="C615" s="52" t="inlineStr">
        <is>
          <t>Environment</t>
        </is>
      </c>
      <c r="D615" s="52" t="inlineStr">
        <is>
          <t>Pine crown</t>
        </is>
      </c>
      <c r="E615" s="61" t="inlineStr">
        <is>
          <t>Cone</t>
        </is>
      </c>
      <c r="F615" s="52" t="inlineStr">
        <is>
          <t>ENV-480</t>
        </is>
      </c>
      <c r="G615" s="68" t="n">
        <v>1.26858234</v>
      </c>
      <c r="H615" s="68" t="n">
        <v>1.22384834</v>
      </c>
      <c r="I615" s="68" t="n">
        <v>0.665793777</v>
      </c>
      <c r="J615" s="68" t="n">
        <v>-95.3700104</v>
      </c>
      <c r="K615" s="68" t="n">
        <v>336.532623</v>
      </c>
      <c r="L615" s="68" t="n">
        <v>1.11638451</v>
      </c>
      <c r="M615" s="68" t="n">
        <v>0.0378050953</v>
      </c>
      <c r="N615" s="68" t="n">
        <v>2.82547307</v>
      </c>
      <c r="O615" s="68" t="n">
        <v>0.0325746089</v>
      </c>
      <c r="P615" s="69">
        <f>COS(RADIANS(K615))*COS(RADIANS(L615))+SIN(RADIANS(K615))*SIN(RADIANS(J615))*SIN(RADIANS(L615))</f>
        <v/>
      </c>
      <c r="Q615" s="69">
        <f>-COS(RADIANS(K615))*SIN(RADIANS(L615))+SIN(RADIANS(K615))*SIN(RADIANS(J615))*COS(RADIANS(L615))</f>
        <v/>
      </c>
      <c r="R615" s="69">
        <f>SIN(RADIANS(K615))*COS(RADIANS(J615))</f>
        <v/>
      </c>
      <c r="S615" s="69">
        <f>COS(RADIANS(J615))*SIN(RADIANS(L615))</f>
        <v/>
      </c>
      <c r="T615" s="69">
        <f>COS(RADIANS(J615))*COS(RADIANS(L615))</f>
        <v/>
      </c>
      <c r="U615" s="69">
        <f>-SIN(RADIANS(J615))</f>
        <v/>
      </c>
      <c r="V615" s="69">
        <f>-SIN(RADIANS(K615))*COS(RADIANS(L615))+COS(RADIANS(K615))*SIN(RADIANS(J615))*SIN(RADIANS(L615))</f>
        <v/>
      </c>
      <c r="W615" s="69">
        <f>SIN(RADIANS(K615))*SIN(RADIANS(L615))+COS(RADIANS(K615))*SIN(RADIANS(J615))*COS(RADIANS(L615))</f>
        <v/>
      </c>
      <c r="X615" s="69">
        <f>COS(RADIANS(K615))*COS(RADIANS(J615))</f>
        <v/>
      </c>
      <c r="Y615" s="69">
        <f>P615*G615</f>
        <v/>
      </c>
      <c r="Z615" s="69">
        <f>Q615*H615</f>
        <v/>
      </c>
      <c r="AA615" s="69">
        <f>R615*I615</f>
        <v/>
      </c>
      <c r="AB615" s="69">
        <f>M615</f>
        <v/>
      </c>
      <c r="AC615" s="69">
        <f>S615*G615</f>
        <v/>
      </c>
      <c r="AD615" s="69">
        <f>T615*H615</f>
        <v/>
      </c>
      <c r="AE615" s="69">
        <f>U615*I615</f>
        <v/>
      </c>
      <c r="AF615" s="69">
        <f>N615</f>
        <v/>
      </c>
      <c r="AG615" s="69">
        <f>V615*G615</f>
        <v/>
      </c>
      <c r="AH615" s="69">
        <f>W615*H615</f>
        <v/>
      </c>
      <c r="AI615" s="69">
        <f>X615*I615</f>
        <v/>
      </c>
      <c r="AJ615" s="69">
        <f>O615</f>
        <v/>
      </c>
      <c r="AK615" s="70" t="n">
        <v>1.17323267</v>
      </c>
      <c r="AL615" s="70" t="n">
        <v>0.463265598</v>
      </c>
      <c r="AM615" s="70" t="n">
        <v>0.024813436</v>
      </c>
      <c r="AN615" s="70" t="n">
        <v>0.0378050953</v>
      </c>
      <c r="AO615" s="70" t="n">
        <v>-0.00231312495</v>
      </c>
      <c r="AP615" s="70" t="n">
        <v>-0.114514865</v>
      </c>
      <c r="AQ615" s="70" t="n">
        <v>0.662871659</v>
      </c>
      <c r="AR615" s="70" t="n">
        <v>2.82547307</v>
      </c>
      <c r="AS615" s="70" t="n">
        <v>0.482515156</v>
      </c>
      <c r="AT615" s="70" t="n">
        <v>-1.12697637</v>
      </c>
      <c r="AU615" s="70" t="n">
        <v>-0.0571559817</v>
      </c>
      <c r="AV615" s="70" t="n">
        <v>0.0325746089</v>
      </c>
      <c r="AW615" s="71">
        <f>MAX(ABS(Y615-AK615),ABS(Z615-AL615),ABS(AA615-AM615),ABS(AB615-AN615),ABS(AC615-AO615),ABS(AD615-AP615),ABS(AE615-AQ615),ABS(AF615-AR615),ABS(AG615-AS615),ABS(AH615-AT615),ABS(AI615-AU615),ABS(AJ615-AV615))</f>
        <v/>
      </c>
    </row>
    <row r="616">
      <c r="A616" s="67" t="inlineStr">
        <is>
          <t>M611</t>
        </is>
      </c>
      <c r="B616" s="52" t="inlineStr">
        <is>
          <t>ENV-487</t>
        </is>
      </c>
      <c r="C616" s="52" t="inlineStr">
        <is>
          <t>Environment</t>
        </is>
      </c>
      <c r="D616" s="52" t="inlineStr">
        <is>
          <t>Pine crown</t>
        </is>
      </c>
      <c r="E616" s="61" t="inlineStr">
        <is>
          <t>Cone</t>
        </is>
      </c>
      <c r="F616" s="52" t="inlineStr">
        <is>
          <t>ENV-480</t>
        </is>
      </c>
      <c r="G616" s="68" t="n">
        <v>0.866975069</v>
      </c>
      <c r="H616" s="68" t="n">
        <v>0.948741615</v>
      </c>
      <c r="I616" s="68" t="n">
        <v>0.386835277</v>
      </c>
      <c r="J616" s="68" t="n">
        <v>-86.4444427</v>
      </c>
      <c r="K616" s="68" t="n">
        <v>100.387039</v>
      </c>
      <c r="L616" s="68" t="n">
        <v>4.34632969</v>
      </c>
      <c r="M616" s="68" t="n">
        <v>0.0331546813</v>
      </c>
      <c r="N616" s="68" t="n">
        <v>3.10693264</v>
      </c>
      <c r="O616" s="68" t="n">
        <v>0.022475902</v>
      </c>
      <c r="P616" s="69">
        <f>COS(RADIANS(K616))*COS(RADIANS(L616))+SIN(RADIANS(K616))*SIN(RADIANS(J616))*SIN(RADIANS(L616))</f>
        <v/>
      </c>
      <c r="Q616" s="69">
        <f>-COS(RADIANS(K616))*SIN(RADIANS(L616))+SIN(RADIANS(K616))*SIN(RADIANS(J616))*COS(RADIANS(L616))</f>
        <v/>
      </c>
      <c r="R616" s="69">
        <f>SIN(RADIANS(K616))*COS(RADIANS(J616))</f>
        <v/>
      </c>
      <c r="S616" s="69">
        <f>COS(RADIANS(J616))*SIN(RADIANS(L616))</f>
        <v/>
      </c>
      <c r="T616" s="69">
        <f>COS(RADIANS(J616))*COS(RADIANS(L616))</f>
        <v/>
      </c>
      <c r="U616" s="69">
        <f>-SIN(RADIANS(J616))</f>
        <v/>
      </c>
      <c r="V616" s="69">
        <f>-SIN(RADIANS(K616))*COS(RADIANS(L616))+COS(RADIANS(K616))*SIN(RADIANS(J616))*SIN(RADIANS(L616))</f>
        <v/>
      </c>
      <c r="W616" s="69">
        <f>SIN(RADIANS(K616))*SIN(RADIANS(L616))+COS(RADIANS(K616))*SIN(RADIANS(J616))*COS(RADIANS(L616))</f>
        <v/>
      </c>
      <c r="X616" s="69">
        <f>COS(RADIANS(K616))*COS(RADIANS(J616))</f>
        <v/>
      </c>
      <c r="Y616" s="69">
        <f>P616*G616</f>
        <v/>
      </c>
      <c r="Z616" s="69">
        <f>Q616*H616</f>
        <v/>
      </c>
      <c r="AA616" s="69">
        <f>R616*I616</f>
        <v/>
      </c>
      <c r="AB616" s="69">
        <f>M616</f>
        <v/>
      </c>
      <c r="AC616" s="69">
        <f>S616*G616</f>
        <v/>
      </c>
      <c r="AD616" s="69">
        <f>T616*H616</f>
        <v/>
      </c>
      <c r="AE616" s="69">
        <f>U616*I616</f>
        <v/>
      </c>
      <c r="AF616" s="69">
        <f>N616</f>
        <v/>
      </c>
      <c r="AG616" s="69">
        <f>V616*G616</f>
        <v/>
      </c>
      <c r="AH616" s="69">
        <f>W616*H616</f>
        <v/>
      </c>
      <c r="AI616" s="69">
        <f>X616*I616</f>
        <v/>
      </c>
      <c r="AJ616" s="69">
        <f>O616</f>
        <v/>
      </c>
      <c r="AK616" s="70" t="n">
        <v>-0.220365778</v>
      </c>
      <c r="AL616" s="70" t="n">
        <v>-0.915755749</v>
      </c>
      <c r="AM616" s="70" t="n">
        <v>0.0235969573</v>
      </c>
      <c r="AN616" s="70" t="n">
        <v>0.0331546813</v>
      </c>
      <c r="AO616" s="70" t="n">
        <v>0.00407470344</v>
      </c>
      <c r="AP616" s="70" t="n">
        <v>0.0586682558</v>
      </c>
      <c r="AQ616" s="70" t="n">
        <v>0.386090666</v>
      </c>
      <c r="AR616" s="70" t="n">
        <v>3.10693264</v>
      </c>
      <c r="AS616" s="70" t="n">
        <v>-0.838491619</v>
      </c>
      <c r="AT616" s="70" t="n">
        <v>0.240956858</v>
      </c>
      <c r="AU616" s="70" t="n">
        <v>-0.00432533491</v>
      </c>
      <c r="AV616" s="70" t="n">
        <v>0.022475902</v>
      </c>
      <c r="AW616" s="71">
        <f>MAX(ABS(Y616-AK616),ABS(Z616-AL616),ABS(AA616-AM616),ABS(AB616-AN616),ABS(AC616-AO616),ABS(AD616-AP616),ABS(AE616-AQ616),ABS(AF616-AR616),ABS(AG616-AS616),ABS(AH616-AT616),ABS(AI616-AU616),ABS(AJ616-AV616))</f>
        <v/>
      </c>
    </row>
    <row r="617">
      <c r="A617" s="67" t="inlineStr">
        <is>
          <t>M612</t>
        </is>
      </c>
      <c r="B617" s="52" t="inlineStr">
        <is>
          <t>ENV-488</t>
        </is>
      </c>
      <c r="C617" s="52" t="inlineStr">
        <is>
          <t>Environment</t>
        </is>
      </c>
      <c r="D617" s="52" t="inlineStr">
        <is>
          <t>Pine crown</t>
        </is>
      </c>
      <c r="E617" s="61" t="inlineStr">
        <is>
          <t>Cone</t>
        </is>
      </c>
      <c r="F617" s="52" t="inlineStr">
        <is>
          <t>ENV-480</t>
        </is>
      </c>
      <c r="G617" s="68" t="n">
        <v>0.5769813660000001</v>
      </c>
      <c r="H617" s="68" t="n">
        <v>0.622353673</v>
      </c>
      <c r="I617" s="68" t="n">
        <v>1.02227259</v>
      </c>
      <c r="J617" s="68" t="n">
        <v>-95.0746231</v>
      </c>
      <c r="K617" s="68" t="n">
        <v>236.402435</v>
      </c>
      <c r="L617" s="68" t="n">
        <v>1.98599768</v>
      </c>
      <c r="M617" s="68" t="n">
        <v>-0.0107784886</v>
      </c>
      <c r="N617" s="68" t="n">
        <v>3.83719659</v>
      </c>
      <c r="O617" s="68" t="n">
        <v>0.000247668475</v>
      </c>
      <c r="P617" s="69">
        <f>COS(RADIANS(K617))*COS(RADIANS(L617))+SIN(RADIANS(K617))*SIN(RADIANS(J617))*SIN(RADIANS(L617))</f>
        <v/>
      </c>
      <c r="Q617" s="69">
        <f>-COS(RADIANS(K617))*SIN(RADIANS(L617))+SIN(RADIANS(K617))*SIN(RADIANS(J617))*COS(RADIANS(L617))</f>
        <v/>
      </c>
      <c r="R617" s="69">
        <f>SIN(RADIANS(K617))*COS(RADIANS(J617))</f>
        <v/>
      </c>
      <c r="S617" s="69">
        <f>COS(RADIANS(J617))*SIN(RADIANS(L617))</f>
        <v/>
      </c>
      <c r="T617" s="69">
        <f>COS(RADIANS(J617))*COS(RADIANS(L617))</f>
        <v/>
      </c>
      <c r="U617" s="69">
        <f>-SIN(RADIANS(J617))</f>
        <v/>
      </c>
      <c r="V617" s="69">
        <f>-SIN(RADIANS(K617))*COS(RADIANS(L617))+COS(RADIANS(K617))*SIN(RADIANS(J617))*SIN(RADIANS(L617))</f>
        <v/>
      </c>
      <c r="W617" s="69">
        <f>SIN(RADIANS(K617))*SIN(RADIANS(L617))+COS(RADIANS(K617))*SIN(RADIANS(J617))*COS(RADIANS(L617))</f>
        <v/>
      </c>
      <c r="X617" s="69">
        <f>COS(RADIANS(K617))*COS(RADIANS(J617))</f>
        <v/>
      </c>
      <c r="Y617" s="69">
        <f>P617*G617</f>
        <v/>
      </c>
      <c r="Z617" s="69">
        <f>Q617*H617</f>
        <v/>
      </c>
      <c r="AA617" s="69">
        <f>R617*I617</f>
        <v/>
      </c>
      <c r="AB617" s="69">
        <f>M617</f>
        <v/>
      </c>
      <c r="AC617" s="69">
        <f>S617*G617</f>
        <v/>
      </c>
      <c r="AD617" s="69">
        <f>T617*H617</f>
        <v/>
      </c>
      <c r="AE617" s="69">
        <f>U617*I617</f>
        <v/>
      </c>
      <c r="AF617" s="69">
        <f>N617</f>
        <v/>
      </c>
      <c r="AG617" s="69">
        <f>V617*G617</f>
        <v/>
      </c>
      <c r="AH617" s="69">
        <f>W617*H617</f>
        <v/>
      </c>
      <c r="AI617" s="69">
        <f>X617*I617</f>
        <v/>
      </c>
      <c r="AJ617" s="69">
        <f>O617</f>
        <v/>
      </c>
      <c r="AK617" s="70" t="n">
        <v>-0.302494556</v>
      </c>
      <c r="AL617" s="70" t="n">
        <v>0.527978837</v>
      </c>
      <c r="AM617" s="70" t="n">
        <v>0.0753176138</v>
      </c>
      <c r="AN617" s="70" t="n">
        <v>-0.0107784886</v>
      </c>
      <c r="AO617" s="70" t="n">
        <v>-0.00176866085</v>
      </c>
      <c r="AP617" s="70" t="n">
        <v>-0.055016119</v>
      </c>
      <c r="AQ617" s="70" t="n">
        <v>1.0182656</v>
      </c>
      <c r="AR617" s="70" t="n">
        <v>3.83719659</v>
      </c>
      <c r="AS617" s="70" t="n">
        <v>0.491326153</v>
      </c>
      <c r="AT617" s="70" t="n">
        <v>0.32486248</v>
      </c>
      <c r="AU617" s="70" t="n">
        <v>0.0500362851</v>
      </c>
      <c r="AV617" s="70" t="n">
        <v>0.000247668475</v>
      </c>
      <c r="AW617" s="71">
        <f>MAX(ABS(Y617-AK617),ABS(Z617-AL617),ABS(AA617-AM617),ABS(AB617-AN617),ABS(AC617-AO617),ABS(AD617-AP617),ABS(AE617-AQ617),ABS(AF617-AR617),ABS(AG617-AS617),ABS(AH617-AT617),ABS(AI617-AU617),ABS(AJ617-AV617))</f>
        <v/>
      </c>
    </row>
    <row r="618">
      <c r="A618" s="67" t="inlineStr">
        <is>
          <t>M613</t>
        </is>
      </c>
      <c r="B618" s="52" t="inlineStr">
        <is>
          <t>ENV-489</t>
        </is>
      </c>
      <c r="C618" s="52" t="inlineStr">
        <is>
          <t>Environment</t>
        </is>
      </c>
      <c r="D618" s="52" t="inlineStr">
        <is>
          <t>Pine</t>
        </is>
      </c>
      <c r="E618" s="53" t="inlineStr">
        <is>
          <t>Group</t>
        </is>
      </c>
      <c r="F618" s="52" t="inlineStr">
        <is>
          <t>ENV-479</t>
        </is>
      </c>
      <c r="G618" s="68" t="n">
        <v>1</v>
      </c>
      <c r="H618" s="68" t="n">
        <v>1</v>
      </c>
      <c r="I618" s="68" t="n">
        <v>1</v>
      </c>
      <c r="J618" s="68" t="n">
        <v>0</v>
      </c>
      <c r="K618" s="68" t="n">
        <v>135.110016</v>
      </c>
      <c r="L618" s="68" t="n">
        <v>0</v>
      </c>
      <c r="M618" s="68" t="n">
        <v>8.482873919999999</v>
      </c>
      <c r="N618" s="68" t="n">
        <v>0.330617547</v>
      </c>
      <c r="O618" s="68" t="n">
        <v>-14.7922239</v>
      </c>
      <c r="P618" s="69">
        <f>COS(RADIANS(K618))*COS(RADIANS(L618))+SIN(RADIANS(K618))*SIN(RADIANS(J618))*SIN(RADIANS(L618))</f>
        <v/>
      </c>
      <c r="Q618" s="69">
        <f>-COS(RADIANS(K618))*SIN(RADIANS(L618))+SIN(RADIANS(K618))*SIN(RADIANS(J618))*COS(RADIANS(L618))</f>
        <v/>
      </c>
      <c r="R618" s="69">
        <f>SIN(RADIANS(K618))*COS(RADIANS(J618))</f>
        <v/>
      </c>
      <c r="S618" s="69">
        <f>COS(RADIANS(J618))*SIN(RADIANS(L618))</f>
        <v/>
      </c>
      <c r="T618" s="69">
        <f>COS(RADIANS(J618))*COS(RADIANS(L618))</f>
        <v/>
      </c>
      <c r="U618" s="69">
        <f>-SIN(RADIANS(J618))</f>
        <v/>
      </c>
      <c r="V618" s="69">
        <f>-SIN(RADIANS(K618))*COS(RADIANS(L618))+COS(RADIANS(K618))*SIN(RADIANS(J618))*SIN(RADIANS(L618))</f>
        <v/>
      </c>
      <c r="W618" s="69">
        <f>SIN(RADIANS(K618))*SIN(RADIANS(L618))+COS(RADIANS(K618))*SIN(RADIANS(J618))*COS(RADIANS(L618))</f>
        <v/>
      </c>
      <c r="X618" s="69">
        <f>COS(RADIANS(K618))*COS(RADIANS(J618))</f>
        <v/>
      </c>
      <c r="Y618" s="69">
        <f>P618*G618</f>
        <v/>
      </c>
      <c r="Z618" s="69">
        <f>Q618*H618</f>
        <v/>
      </c>
      <c r="AA618" s="69">
        <f>R618*I618</f>
        <v/>
      </c>
      <c r="AB618" s="69">
        <f>M618</f>
        <v/>
      </c>
      <c r="AC618" s="69">
        <f>S618*G618</f>
        <v/>
      </c>
      <c r="AD618" s="69">
        <f>T618*H618</f>
        <v/>
      </c>
      <c r="AE618" s="69">
        <f>U618*I618</f>
        <v/>
      </c>
      <c r="AF618" s="69">
        <f>N618</f>
        <v/>
      </c>
      <c r="AG618" s="69">
        <f>V618*G618</f>
        <v/>
      </c>
      <c r="AH618" s="69">
        <f>W618*H618</f>
        <v/>
      </c>
      <c r="AI618" s="69">
        <f>X618*I618</f>
        <v/>
      </c>
      <c r="AJ618" s="69">
        <f>O618</f>
        <v/>
      </c>
      <c r="AK618" s="70" t="n">
        <v>-0.708463311</v>
      </c>
      <c r="AL618" s="70" t="n">
        <v>0</v>
      </c>
      <c r="AM618" s="70" t="n">
        <v>0.705747664</v>
      </c>
      <c r="AN618" s="70" t="n">
        <v>8.482873919999999</v>
      </c>
      <c r="AO618" s="70" t="n">
        <v>0</v>
      </c>
      <c r="AP618" s="70" t="n">
        <v>1</v>
      </c>
      <c r="AQ618" s="70" t="n">
        <v>0</v>
      </c>
      <c r="AR618" s="70" t="n">
        <v>0.330617547</v>
      </c>
      <c r="AS618" s="70" t="n">
        <v>-0.705747664</v>
      </c>
      <c r="AT618" s="70" t="n">
        <v>0</v>
      </c>
      <c r="AU618" s="70" t="n">
        <v>-0.708463311</v>
      </c>
      <c r="AV618" s="70" t="n">
        <v>-14.7922239</v>
      </c>
      <c r="AW618" s="71">
        <f>MAX(ABS(Y618-AK618),ABS(Z618-AL618),ABS(AA618-AM618),ABS(AB618-AN618),ABS(AC618-AO618),ABS(AD618-AP618),ABS(AE618-AQ618),ABS(AF618-AR618),ABS(AG618-AS618),ABS(AH618-AT618),ABS(AI618-AU618),ABS(AJ618-AV618))</f>
        <v/>
      </c>
    </row>
    <row r="619">
      <c r="A619" s="67" t="inlineStr">
        <is>
          <t>M614</t>
        </is>
      </c>
      <c r="B619" s="52" t="inlineStr">
        <is>
          <t>ENV-490</t>
        </is>
      </c>
      <c r="C619" s="52" t="inlineStr">
        <is>
          <t>Environment</t>
        </is>
      </c>
      <c r="D619" s="52" t="inlineStr">
        <is>
          <t>Pine trunk</t>
        </is>
      </c>
      <c r="E619" s="58" t="inlineStr">
        <is>
          <t>Cylinder</t>
        </is>
      </c>
      <c r="F619" s="52" t="inlineStr">
        <is>
          <t>ENV-489</t>
        </is>
      </c>
      <c r="G619" s="68" t="n">
        <v>0.246281996</v>
      </c>
      <c r="H619" s="68" t="n">
        <v>0.246281996</v>
      </c>
      <c r="I619" s="68" t="n">
        <v>3.48945785</v>
      </c>
      <c r="J619" s="68" t="n">
        <v>90</v>
      </c>
      <c r="K619" s="68" t="n">
        <v>0</v>
      </c>
      <c r="L619" s="68" t="n">
        <v>0</v>
      </c>
      <c r="M619" s="68" t="n">
        <v>0</v>
      </c>
      <c r="N619" s="68" t="n">
        <v>1.74472892</v>
      </c>
      <c r="O619" s="68" t="n">
        <v>0</v>
      </c>
      <c r="P619" s="69">
        <f>COS(RADIANS(K619))*COS(RADIANS(L619))+SIN(RADIANS(K619))*SIN(RADIANS(J619))*SIN(RADIANS(L619))</f>
        <v/>
      </c>
      <c r="Q619" s="69">
        <f>-COS(RADIANS(K619))*SIN(RADIANS(L619))+SIN(RADIANS(K619))*SIN(RADIANS(J619))*COS(RADIANS(L619))</f>
        <v/>
      </c>
      <c r="R619" s="69">
        <f>SIN(RADIANS(K619))*COS(RADIANS(J619))</f>
        <v/>
      </c>
      <c r="S619" s="69">
        <f>COS(RADIANS(J619))*SIN(RADIANS(L619))</f>
        <v/>
      </c>
      <c r="T619" s="69">
        <f>COS(RADIANS(J619))*COS(RADIANS(L619))</f>
        <v/>
      </c>
      <c r="U619" s="69">
        <f>-SIN(RADIANS(J619))</f>
        <v/>
      </c>
      <c r="V619" s="69">
        <f>-SIN(RADIANS(K619))*COS(RADIANS(L619))+COS(RADIANS(K619))*SIN(RADIANS(J619))*SIN(RADIANS(L619))</f>
        <v/>
      </c>
      <c r="W619" s="69">
        <f>SIN(RADIANS(K619))*SIN(RADIANS(L619))+COS(RADIANS(K619))*SIN(RADIANS(J619))*COS(RADIANS(L619))</f>
        <v/>
      </c>
      <c r="X619" s="69">
        <f>COS(RADIANS(K619))*COS(RADIANS(J619))</f>
        <v/>
      </c>
      <c r="Y619" s="69">
        <f>P619*G619</f>
        <v/>
      </c>
      <c r="Z619" s="69">
        <f>Q619*H619</f>
        <v/>
      </c>
      <c r="AA619" s="69">
        <f>R619*I619</f>
        <v/>
      </c>
      <c r="AB619" s="69">
        <f>M619</f>
        <v/>
      </c>
      <c r="AC619" s="69">
        <f>S619*G619</f>
        <v/>
      </c>
      <c r="AD619" s="69">
        <f>T619*H619</f>
        <v/>
      </c>
      <c r="AE619" s="69">
        <f>U619*I619</f>
        <v/>
      </c>
      <c r="AF619" s="69">
        <f>N619</f>
        <v/>
      </c>
      <c r="AG619" s="69">
        <f>V619*G619</f>
        <v/>
      </c>
      <c r="AH619" s="69">
        <f>W619*H619</f>
        <v/>
      </c>
      <c r="AI619" s="69">
        <f>X619*I619</f>
        <v/>
      </c>
      <c r="AJ619" s="69">
        <f>O619</f>
        <v/>
      </c>
      <c r="AK619" s="70" t="n">
        <v>0.246281996</v>
      </c>
      <c r="AL619" s="70" t="n">
        <v>0</v>
      </c>
      <c r="AM619" s="70" t="n">
        <v>0</v>
      </c>
      <c r="AN619" s="70" t="n">
        <v>0</v>
      </c>
      <c r="AO619" s="70" t="n">
        <v>0</v>
      </c>
      <c r="AP619" s="70" t="n">
        <v>-1.07653282e-08</v>
      </c>
      <c r="AQ619" s="70" t="n">
        <v>-3.48945785</v>
      </c>
      <c r="AR619" s="70" t="n">
        <v>1.74472892</v>
      </c>
      <c r="AS619" s="70" t="n">
        <v>0</v>
      </c>
      <c r="AT619" s="70" t="n">
        <v>0.246281996</v>
      </c>
      <c r="AU619" s="70" t="n">
        <v>-1.5252904e-07</v>
      </c>
      <c r="AV619" s="70" t="n">
        <v>0</v>
      </c>
      <c r="AW619" s="71">
        <f>MAX(ABS(Y619-AK619),ABS(Z619-AL619),ABS(AA619-AM619),ABS(AB619-AN619),ABS(AC619-AO619),ABS(AD619-AP619),ABS(AE619-AQ619),ABS(AF619-AR619),ABS(AG619-AS619),ABS(AH619-AT619),ABS(AI619-AU619),ABS(AJ619-AV619))</f>
        <v/>
      </c>
    </row>
    <row r="620">
      <c r="A620" s="67" t="inlineStr">
        <is>
          <t>M615</t>
        </is>
      </c>
      <c r="B620" s="52" t="inlineStr">
        <is>
          <t>ENV-491</t>
        </is>
      </c>
      <c r="C620" s="52" t="inlineStr">
        <is>
          <t>Environment</t>
        </is>
      </c>
      <c r="D620" s="52" t="inlineStr">
        <is>
          <t>Pine crown</t>
        </is>
      </c>
      <c r="E620" s="61" t="inlineStr">
        <is>
          <t>Cone</t>
        </is>
      </c>
      <c r="F620" s="52" t="inlineStr">
        <is>
          <t>ENV-489</t>
        </is>
      </c>
      <c r="G620" s="68" t="n">
        <v>2.79236221</v>
      </c>
      <c r="H620" s="68" t="n">
        <v>2.98423767</v>
      </c>
      <c r="I620" s="68" t="n">
        <v>1.18760383</v>
      </c>
      <c r="J620" s="68" t="n">
        <v>-95.7335434</v>
      </c>
      <c r="K620" s="68" t="n">
        <v>314.45047</v>
      </c>
      <c r="L620" s="68" t="n">
        <v>3.12927628</v>
      </c>
      <c r="M620" s="68" t="n">
        <v>-0.0378874205</v>
      </c>
      <c r="N620" s="68" t="n">
        <v>1.19380188</v>
      </c>
      <c r="O620" s="68" t="n">
        <v>0.0234933123</v>
      </c>
      <c r="P620" s="69">
        <f>COS(RADIANS(K620))*COS(RADIANS(L620))+SIN(RADIANS(K620))*SIN(RADIANS(J620))*SIN(RADIANS(L620))</f>
        <v/>
      </c>
      <c r="Q620" s="69">
        <f>-COS(RADIANS(K620))*SIN(RADIANS(L620))+SIN(RADIANS(K620))*SIN(RADIANS(J620))*COS(RADIANS(L620))</f>
        <v/>
      </c>
      <c r="R620" s="69">
        <f>SIN(RADIANS(K620))*COS(RADIANS(J620))</f>
        <v/>
      </c>
      <c r="S620" s="69">
        <f>COS(RADIANS(J620))*SIN(RADIANS(L620))</f>
        <v/>
      </c>
      <c r="T620" s="69">
        <f>COS(RADIANS(J620))*COS(RADIANS(L620))</f>
        <v/>
      </c>
      <c r="U620" s="69">
        <f>-SIN(RADIANS(J620))</f>
        <v/>
      </c>
      <c r="V620" s="69">
        <f>-SIN(RADIANS(K620))*COS(RADIANS(L620))+COS(RADIANS(K620))*SIN(RADIANS(J620))*SIN(RADIANS(L620))</f>
        <v/>
      </c>
      <c r="W620" s="69">
        <f>SIN(RADIANS(K620))*SIN(RADIANS(L620))+COS(RADIANS(K620))*SIN(RADIANS(J620))*COS(RADIANS(L620))</f>
        <v/>
      </c>
      <c r="X620" s="69">
        <f>COS(RADIANS(K620))*COS(RADIANS(J620))</f>
        <v/>
      </c>
      <c r="Y620" s="69">
        <f>P620*G620</f>
        <v/>
      </c>
      <c r="Z620" s="69">
        <f>Q620*H620</f>
        <v/>
      </c>
      <c r="AA620" s="69">
        <f>R620*I620</f>
        <v/>
      </c>
      <c r="AB620" s="69">
        <f>M620</f>
        <v/>
      </c>
      <c r="AC620" s="69">
        <f>S620*G620</f>
        <v/>
      </c>
      <c r="AD620" s="69">
        <f>T620*H620</f>
        <v/>
      </c>
      <c r="AE620" s="69">
        <f>U620*I620</f>
        <v/>
      </c>
      <c r="AF620" s="69">
        <f>N620</f>
        <v/>
      </c>
      <c r="AG620" s="69">
        <f>V620*G620</f>
        <v/>
      </c>
      <c r="AH620" s="69">
        <f>W620*H620</f>
        <v/>
      </c>
      <c r="AI620" s="69">
        <f>X620*I620</f>
        <v/>
      </c>
      <c r="AJ620" s="69">
        <f>O620</f>
        <v/>
      </c>
      <c r="AK620" s="70" t="n">
        <v>2.06082535</v>
      </c>
      <c r="AL620" s="70" t="n">
        <v>2.00241542</v>
      </c>
      <c r="AM620" s="70" t="n">
        <v>0.08469494430000001</v>
      </c>
      <c r="AN620" s="70" t="n">
        <v>-0.0378874205</v>
      </c>
      <c r="AO620" s="70" t="n">
        <v>-0.0152283367</v>
      </c>
      <c r="AP620" s="70" t="n">
        <v>-0.29768762</v>
      </c>
      <c r="AQ620" s="70" t="n">
        <v>1.18166256</v>
      </c>
      <c r="AR620" s="70" t="n">
        <v>1.19380188</v>
      </c>
      <c r="AS620" s="70" t="n">
        <v>1.88415861</v>
      </c>
      <c r="AT620" s="70" t="n">
        <v>-2.19257617</v>
      </c>
      <c r="AU620" s="70" t="n">
        <v>-0.083085753</v>
      </c>
      <c r="AV620" s="70" t="n">
        <v>0.0234933123</v>
      </c>
      <c r="AW620" s="71">
        <f>MAX(ABS(Y620-AK620),ABS(Z620-AL620),ABS(AA620-AM620),ABS(AB620-AN620),ABS(AC620-AO620),ABS(AD620-AP620),ABS(AE620-AQ620),ABS(AF620-AR620),ABS(AG620-AS620),ABS(AH620-AT620),ABS(AI620-AU620),ABS(AJ620-AV620))</f>
        <v/>
      </c>
    </row>
    <row r="621">
      <c r="A621" s="67" t="inlineStr">
        <is>
          <t>M616</t>
        </is>
      </c>
      <c r="B621" s="52" t="inlineStr">
        <is>
          <t>ENV-492</t>
        </is>
      </c>
      <c r="C621" s="52" t="inlineStr">
        <is>
          <t>Environment</t>
        </is>
      </c>
      <c r="D621" s="52" t="inlineStr">
        <is>
          <t>Pine crown</t>
        </is>
      </c>
      <c r="E621" s="61" t="inlineStr">
        <is>
          <t>Cone</t>
        </is>
      </c>
      <c r="F621" s="52" t="inlineStr">
        <is>
          <t>ENV-489</t>
        </is>
      </c>
      <c r="G621" s="68" t="n">
        <v>2.55573678</v>
      </c>
      <c r="H621" s="68" t="n">
        <v>2.32320333</v>
      </c>
      <c r="I621" s="68" t="n">
        <v>1.31272924</v>
      </c>
      <c r="J621" s="68" t="n">
        <v>-95.9555664</v>
      </c>
      <c r="K621" s="68" t="n">
        <v>338.126709</v>
      </c>
      <c r="L621" s="68" t="n">
        <v>-3.65164375</v>
      </c>
      <c r="M621" s="68" t="n">
        <v>0.0196485035</v>
      </c>
      <c r="N621" s="68" t="n">
        <v>1.85636592</v>
      </c>
      <c r="O621" s="68" t="n">
        <v>0.00617825612</v>
      </c>
      <c r="P621" s="69">
        <f>COS(RADIANS(K621))*COS(RADIANS(L621))+SIN(RADIANS(K621))*SIN(RADIANS(J621))*SIN(RADIANS(L621))</f>
        <v/>
      </c>
      <c r="Q621" s="69">
        <f>-COS(RADIANS(K621))*SIN(RADIANS(L621))+SIN(RADIANS(K621))*SIN(RADIANS(J621))*COS(RADIANS(L621))</f>
        <v/>
      </c>
      <c r="R621" s="69">
        <f>SIN(RADIANS(K621))*COS(RADIANS(J621))</f>
        <v/>
      </c>
      <c r="S621" s="69">
        <f>COS(RADIANS(J621))*SIN(RADIANS(L621))</f>
        <v/>
      </c>
      <c r="T621" s="69">
        <f>COS(RADIANS(J621))*COS(RADIANS(L621))</f>
        <v/>
      </c>
      <c r="U621" s="69">
        <f>-SIN(RADIANS(J621))</f>
        <v/>
      </c>
      <c r="V621" s="69">
        <f>-SIN(RADIANS(K621))*COS(RADIANS(L621))+COS(RADIANS(K621))*SIN(RADIANS(J621))*SIN(RADIANS(L621))</f>
        <v/>
      </c>
      <c r="W621" s="69">
        <f>SIN(RADIANS(K621))*SIN(RADIANS(L621))+COS(RADIANS(K621))*SIN(RADIANS(J621))*COS(RADIANS(L621))</f>
        <v/>
      </c>
      <c r="X621" s="69">
        <f>COS(RADIANS(K621))*COS(RADIANS(J621))</f>
        <v/>
      </c>
      <c r="Y621" s="69">
        <f>P621*G621</f>
        <v/>
      </c>
      <c r="Z621" s="69">
        <f>Q621*H621</f>
        <v/>
      </c>
      <c r="AA621" s="69">
        <f>R621*I621</f>
        <v/>
      </c>
      <c r="AB621" s="69">
        <f>M621</f>
        <v/>
      </c>
      <c r="AC621" s="69">
        <f>S621*G621</f>
        <v/>
      </c>
      <c r="AD621" s="69">
        <f>T621*H621</f>
        <v/>
      </c>
      <c r="AE621" s="69">
        <f>U621*I621</f>
        <v/>
      </c>
      <c r="AF621" s="69">
        <f>N621</f>
        <v/>
      </c>
      <c r="AG621" s="69">
        <f>V621*G621</f>
        <v/>
      </c>
      <c r="AH621" s="69">
        <f>W621*H621</f>
        <v/>
      </c>
      <c r="AI621" s="69">
        <f>X621*I621</f>
        <v/>
      </c>
      <c r="AJ621" s="69">
        <f>O621</f>
        <v/>
      </c>
      <c r="AK621" s="70" t="n">
        <v>2.30661917</v>
      </c>
      <c r="AL621" s="70" t="n">
        <v>0.996414244</v>
      </c>
      <c r="AM621" s="70" t="n">
        <v>0.0507438332</v>
      </c>
      <c r="AN621" s="70" t="n">
        <v>0.0196485035</v>
      </c>
      <c r="AO621" s="70" t="n">
        <v>0.0168890748</v>
      </c>
      <c r="AP621" s="70" t="n">
        <v>-0.240559578</v>
      </c>
      <c r="AQ621" s="70" t="n">
        <v>1.30564404</v>
      </c>
      <c r="AR621" s="70" t="n">
        <v>1.85636592</v>
      </c>
      <c r="AS621" s="70" t="n">
        <v>1.10046041</v>
      </c>
      <c r="AT621" s="70" t="n">
        <v>-2.08484149</v>
      </c>
      <c r="AU621" s="70" t="n">
        <v>-0.126399681</v>
      </c>
      <c r="AV621" s="70" t="n">
        <v>0.00617825612</v>
      </c>
      <c r="AW621" s="71">
        <f>MAX(ABS(Y621-AK621),ABS(Z621-AL621),ABS(AA621-AM621),ABS(AB621-AN621),ABS(AC621-AO621),ABS(AD621-AP621),ABS(AE621-AQ621),ABS(AF621-AR621),ABS(AG621-AS621),ABS(AH621-AT621),ABS(AI621-AU621),ABS(AJ621-AV621))</f>
        <v/>
      </c>
    </row>
    <row r="622">
      <c r="A622" s="67" t="inlineStr">
        <is>
          <t>M617</t>
        </is>
      </c>
      <c r="B622" s="52" t="inlineStr">
        <is>
          <t>ENV-493</t>
        </is>
      </c>
      <c r="C622" s="52" t="inlineStr">
        <is>
          <t>Environment</t>
        </is>
      </c>
      <c r="D622" s="52" t="inlineStr">
        <is>
          <t>Pine crown</t>
        </is>
      </c>
      <c r="E622" s="61" t="inlineStr">
        <is>
          <t>Cone</t>
        </is>
      </c>
      <c r="F622" s="52" t="inlineStr">
        <is>
          <t>ENV-489</t>
        </is>
      </c>
      <c r="G622" s="68" t="n">
        <v>1.95263553</v>
      </c>
      <c r="H622" s="68" t="n">
        <v>1.99077499</v>
      </c>
      <c r="I622" s="68" t="n">
        <v>0.919829547</v>
      </c>
      <c r="J622" s="68" t="n">
        <v>-91.97227479999999</v>
      </c>
      <c r="K622" s="68" t="n">
        <v>17.8659363</v>
      </c>
      <c r="L622" s="68" t="n">
        <v>2.47788811</v>
      </c>
      <c r="M622" s="68" t="n">
        <v>0.0179921724</v>
      </c>
      <c r="N622" s="68" t="n">
        <v>2.17955661</v>
      </c>
      <c r="O622" s="68" t="n">
        <v>-0.0346619561</v>
      </c>
      <c r="P622" s="69">
        <f>COS(RADIANS(K622))*COS(RADIANS(L622))+SIN(RADIANS(K622))*SIN(RADIANS(J622))*SIN(RADIANS(L622))</f>
        <v/>
      </c>
      <c r="Q622" s="69">
        <f>-COS(RADIANS(K622))*SIN(RADIANS(L622))+SIN(RADIANS(K622))*SIN(RADIANS(J622))*COS(RADIANS(L622))</f>
        <v/>
      </c>
      <c r="R622" s="69">
        <f>SIN(RADIANS(K622))*COS(RADIANS(J622))</f>
        <v/>
      </c>
      <c r="S622" s="69">
        <f>COS(RADIANS(J622))*SIN(RADIANS(L622))</f>
        <v/>
      </c>
      <c r="T622" s="69">
        <f>COS(RADIANS(J622))*COS(RADIANS(L622))</f>
        <v/>
      </c>
      <c r="U622" s="69">
        <f>-SIN(RADIANS(J622))</f>
        <v/>
      </c>
      <c r="V622" s="69">
        <f>-SIN(RADIANS(K622))*COS(RADIANS(L622))+COS(RADIANS(K622))*SIN(RADIANS(J622))*SIN(RADIANS(L622))</f>
        <v/>
      </c>
      <c r="W622" s="69">
        <f>SIN(RADIANS(K622))*SIN(RADIANS(L622))+COS(RADIANS(K622))*SIN(RADIANS(J622))*COS(RADIANS(L622))</f>
        <v/>
      </c>
      <c r="X622" s="69">
        <f>COS(RADIANS(K622))*COS(RADIANS(J622))</f>
        <v/>
      </c>
      <c r="Y622" s="69">
        <f>P622*G622</f>
        <v/>
      </c>
      <c r="Z622" s="69">
        <f>Q622*H622</f>
        <v/>
      </c>
      <c r="AA622" s="69">
        <f>R622*I622</f>
        <v/>
      </c>
      <c r="AB622" s="69">
        <f>M622</f>
        <v/>
      </c>
      <c r="AC622" s="69">
        <f>S622*G622</f>
        <v/>
      </c>
      <c r="AD622" s="69">
        <f>T622*H622</f>
        <v/>
      </c>
      <c r="AE622" s="69">
        <f>U622*I622</f>
        <v/>
      </c>
      <c r="AF622" s="69">
        <f>N622</f>
        <v/>
      </c>
      <c r="AG622" s="69">
        <f>V622*G622</f>
        <v/>
      </c>
      <c r="AH622" s="69">
        <f>W622*H622</f>
        <v/>
      </c>
      <c r="AI622" s="69">
        <f>X622*I622</f>
        <v/>
      </c>
      <c r="AJ622" s="69">
        <f>O622</f>
        <v/>
      </c>
      <c r="AK622" s="70" t="n">
        <v>1.83085191</v>
      </c>
      <c r="AL622" s="70" t="n">
        <v>-0.691737235</v>
      </c>
      <c r="AM622" s="70" t="n">
        <v>-0.009711997579999999</v>
      </c>
      <c r="AN622" s="70" t="n">
        <v>0.0179921724</v>
      </c>
      <c r="AO622" s="70" t="n">
        <v>-0.0029053858</v>
      </c>
      <c r="AP622" s="70" t="n">
        <v>-0.0684502125</v>
      </c>
      <c r="AQ622" s="70" t="n">
        <v>0.919284642</v>
      </c>
      <c r="AR622" s="70" t="n">
        <v>2.17955661</v>
      </c>
      <c r="AS622" s="70" t="n">
        <v>-0.678791821</v>
      </c>
      <c r="AT622" s="70" t="n">
        <v>-1.86547554</v>
      </c>
      <c r="AU622" s="70" t="n">
        <v>-0.030130161</v>
      </c>
      <c r="AV622" s="70" t="n">
        <v>-0.0346619561</v>
      </c>
      <c r="AW622" s="71">
        <f>MAX(ABS(Y622-AK622),ABS(Z622-AL622),ABS(AA622-AM622),ABS(AB622-AN622),ABS(AC622-AO622),ABS(AD622-AP622),ABS(AE622-AQ622),ABS(AF622-AR622),ABS(AG622-AS622),ABS(AH622-AT622),ABS(AI622-AU622),ABS(AJ622-AV622))</f>
        <v/>
      </c>
    </row>
    <row r="623">
      <c r="A623" s="67" t="inlineStr">
        <is>
          <t>M618</t>
        </is>
      </c>
      <c r="B623" s="52" t="inlineStr">
        <is>
          <t>ENV-494</t>
        </is>
      </c>
      <c r="C623" s="52" t="inlineStr">
        <is>
          <t>Environment</t>
        </is>
      </c>
      <c r="D623" s="52" t="inlineStr">
        <is>
          <t>Pine crown</t>
        </is>
      </c>
      <c r="E623" s="61" t="inlineStr">
        <is>
          <t>Cone</t>
        </is>
      </c>
      <c r="F623" s="52" t="inlineStr">
        <is>
          <t>ENV-489</t>
        </is>
      </c>
      <c r="G623" s="68" t="n">
        <v>1.81151223</v>
      </c>
      <c r="H623" s="68" t="n">
        <v>1.85878301</v>
      </c>
      <c r="I623" s="68" t="n">
        <v>0.840005815</v>
      </c>
      <c r="J623" s="68" t="n">
        <v>-91.2917023</v>
      </c>
      <c r="K623" s="68" t="n">
        <v>257.214691</v>
      </c>
      <c r="L623" s="68" t="n">
        <v>3.44923115</v>
      </c>
      <c r="M623" s="68" t="n">
        <v>-0.0279459767</v>
      </c>
      <c r="N623" s="68" t="n">
        <v>2.63273144</v>
      </c>
      <c r="O623" s="68" t="n">
        <v>-0.0340198502</v>
      </c>
      <c r="P623" s="69">
        <f>COS(RADIANS(K623))*COS(RADIANS(L623))+SIN(RADIANS(K623))*SIN(RADIANS(J623))*SIN(RADIANS(L623))</f>
        <v/>
      </c>
      <c r="Q623" s="69">
        <f>-COS(RADIANS(K623))*SIN(RADIANS(L623))+SIN(RADIANS(K623))*SIN(RADIANS(J623))*COS(RADIANS(L623))</f>
        <v/>
      </c>
      <c r="R623" s="69">
        <f>SIN(RADIANS(K623))*COS(RADIANS(J623))</f>
        <v/>
      </c>
      <c r="S623" s="69">
        <f>COS(RADIANS(J623))*SIN(RADIANS(L623))</f>
        <v/>
      </c>
      <c r="T623" s="69">
        <f>COS(RADIANS(J623))*COS(RADIANS(L623))</f>
        <v/>
      </c>
      <c r="U623" s="69">
        <f>-SIN(RADIANS(J623))</f>
        <v/>
      </c>
      <c r="V623" s="69">
        <f>-SIN(RADIANS(K623))*COS(RADIANS(L623))+COS(RADIANS(K623))*SIN(RADIANS(J623))*SIN(RADIANS(L623))</f>
        <v/>
      </c>
      <c r="W623" s="69">
        <f>SIN(RADIANS(K623))*SIN(RADIANS(L623))+COS(RADIANS(K623))*SIN(RADIANS(J623))*COS(RADIANS(L623))</f>
        <v/>
      </c>
      <c r="X623" s="69">
        <f>COS(RADIANS(K623))*COS(RADIANS(J623))</f>
        <v/>
      </c>
      <c r="Y623" s="69">
        <f>P623*G623</f>
        <v/>
      </c>
      <c r="Z623" s="69">
        <f>Q623*H623</f>
        <v/>
      </c>
      <c r="AA623" s="69">
        <f>R623*I623</f>
        <v/>
      </c>
      <c r="AB623" s="69">
        <f>M623</f>
        <v/>
      </c>
      <c r="AC623" s="69">
        <f>S623*G623</f>
        <v/>
      </c>
      <c r="AD623" s="69">
        <f>T623*H623</f>
        <v/>
      </c>
      <c r="AE623" s="69">
        <f>U623*I623</f>
        <v/>
      </c>
      <c r="AF623" s="69">
        <f>N623</f>
        <v/>
      </c>
      <c r="AG623" s="69">
        <f>V623*G623</f>
        <v/>
      </c>
      <c r="AH623" s="69">
        <f>W623*H623</f>
        <v/>
      </c>
      <c r="AI623" s="69">
        <f>X623*I623</f>
        <v/>
      </c>
      <c r="AJ623" s="69">
        <f>O623</f>
        <v/>
      </c>
      <c r="AK623" s="70" t="n">
        <v>-0.293900281</v>
      </c>
      <c r="AL623" s="70" t="n">
        <v>1.83370137</v>
      </c>
      <c r="AM623" s="70" t="n">
        <v>0.0184664503</v>
      </c>
      <c r="AN623" s="70" t="n">
        <v>-0.0279459767</v>
      </c>
      <c r="AO623" s="70" t="n">
        <v>-0.00245687645</v>
      </c>
      <c r="AP623" s="70" t="n">
        <v>-0.041825965</v>
      </c>
      <c r="AQ623" s="70" t="n">
        <v>0.839792371</v>
      </c>
      <c r="AR623" s="70" t="n">
        <v>2.63273144</v>
      </c>
      <c r="AS623" s="70" t="n">
        <v>1.7875104</v>
      </c>
      <c r="AT623" s="70" t="n">
        <v>0.301437467</v>
      </c>
      <c r="AU623" s="70" t="n">
        <v>0.00419049943</v>
      </c>
      <c r="AV623" s="70" t="n">
        <v>-0.0340198502</v>
      </c>
      <c r="AW623" s="71">
        <f>MAX(ABS(Y623-AK623),ABS(Z623-AL623),ABS(AA623-AM623),ABS(AB623-AN623),ABS(AC623-AO623),ABS(AD623-AP623),ABS(AE623-AQ623),ABS(AF623-AR623),ABS(AG623-AS623),ABS(AH623-AT623),ABS(AI623-AU623),ABS(AJ623-AV623))</f>
        <v/>
      </c>
    </row>
    <row r="624">
      <c r="A624" s="67" t="inlineStr">
        <is>
          <t>M619</t>
        </is>
      </c>
      <c r="B624" s="52" t="inlineStr">
        <is>
          <t>ENV-495</t>
        </is>
      </c>
      <c r="C624" s="52" t="inlineStr">
        <is>
          <t>Environment</t>
        </is>
      </c>
      <c r="D624" s="52" t="inlineStr">
        <is>
          <t>Pine crown</t>
        </is>
      </c>
      <c r="E624" s="61" t="inlineStr">
        <is>
          <t>Cone</t>
        </is>
      </c>
      <c r="F624" s="52" t="inlineStr">
        <is>
          <t>ENV-489</t>
        </is>
      </c>
      <c r="G624" s="68" t="n">
        <v>1.27220261</v>
      </c>
      <c r="H624" s="68" t="n">
        <v>1.15268826</v>
      </c>
      <c r="I624" s="68" t="n">
        <v>0.554182649</v>
      </c>
      <c r="J624" s="68" t="n">
        <v>-88.1789551</v>
      </c>
      <c r="K624" s="68" t="n">
        <v>138.208206</v>
      </c>
      <c r="L624" s="68" t="n">
        <v>4.49721146</v>
      </c>
      <c r="M624" s="68" t="n">
        <v>0.0238782763</v>
      </c>
      <c r="N624" s="68" t="n">
        <v>2.96641707</v>
      </c>
      <c r="O624" s="68" t="n">
        <v>0.00335131213</v>
      </c>
      <c r="P624" s="69">
        <f>COS(RADIANS(K624))*COS(RADIANS(L624))+SIN(RADIANS(K624))*SIN(RADIANS(J624))*SIN(RADIANS(L624))</f>
        <v/>
      </c>
      <c r="Q624" s="69">
        <f>-COS(RADIANS(K624))*SIN(RADIANS(L624))+SIN(RADIANS(K624))*SIN(RADIANS(J624))*COS(RADIANS(L624))</f>
        <v/>
      </c>
      <c r="R624" s="69">
        <f>SIN(RADIANS(K624))*COS(RADIANS(J624))</f>
        <v/>
      </c>
      <c r="S624" s="69">
        <f>COS(RADIANS(J624))*SIN(RADIANS(L624))</f>
        <v/>
      </c>
      <c r="T624" s="69">
        <f>COS(RADIANS(J624))*COS(RADIANS(L624))</f>
        <v/>
      </c>
      <c r="U624" s="69">
        <f>-SIN(RADIANS(J624))</f>
        <v/>
      </c>
      <c r="V624" s="69">
        <f>-SIN(RADIANS(K624))*COS(RADIANS(L624))+COS(RADIANS(K624))*SIN(RADIANS(J624))*SIN(RADIANS(L624))</f>
        <v/>
      </c>
      <c r="W624" s="69">
        <f>SIN(RADIANS(K624))*SIN(RADIANS(L624))+COS(RADIANS(K624))*SIN(RADIANS(J624))*COS(RADIANS(L624))</f>
        <v/>
      </c>
      <c r="X624" s="69">
        <f>COS(RADIANS(K624))*COS(RADIANS(J624))</f>
        <v/>
      </c>
      <c r="Y624" s="69">
        <f>P624*G624</f>
        <v/>
      </c>
      <c r="Z624" s="69">
        <f>Q624*H624</f>
        <v/>
      </c>
      <c r="AA624" s="69">
        <f>R624*I624</f>
        <v/>
      </c>
      <c r="AB624" s="69">
        <f>M624</f>
        <v/>
      </c>
      <c r="AC624" s="69">
        <f>S624*G624</f>
        <v/>
      </c>
      <c r="AD624" s="69">
        <f>T624*H624</f>
        <v/>
      </c>
      <c r="AE624" s="69">
        <f>U624*I624</f>
        <v/>
      </c>
      <c r="AF624" s="69">
        <f>N624</f>
        <v/>
      </c>
      <c r="AG624" s="69">
        <f>V624*G624</f>
        <v/>
      </c>
      <c r="AH624" s="69">
        <f>W624*H624</f>
        <v/>
      </c>
      <c r="AI624" s="69">
        <f>X624*I624</f>
        <v/>
      </c>
      <c r="AJ624" s="69">
        <f>O624</f>
        <v/>
      </c>
      <c r="AK624" s="70" t="n">
        <v>-1.01204288</v>
      </c>
      <c r="AL624" s="70" t="n">
        <v>-0.698042095</v>
      </c>
      <c r="AM624" s="70" t="n">
        <v>0.0117362365</v>
      </c>
      <c r="AN624" s="70" t="n">
        <v>0.0238782763</v>
      </c>
      <c r="AO624" s="70" t="n">
        <v>0.00316996966</v>
      </c>
      <c r="AP624" s="70" t="n">
        <v>0.0365171507</v>
      </c>
      <c r="AQ624" s="70" t="n">
        <v>0.553902745</v>
      </c>
      <c r="AR624" s="70" t="n">
        <v>2.96641707</v>
      </c>
      <c r="AS624" s="70" t="n">
        <v>-0.770881832</v>
      </c>
      <c r="AT624" s="70" t="n">
        <v>0.916566312</v>
      </c>
      <c r="AU624" s="70" t="n">
        <v>-0.013130052</v>
      </c>
      <c r="AV624" s="70" t="n">
        <v>0.00335131213</v>
      </c>
      <c r="AW624" s="71">
        <f>MAX(ABS(Y624-AK624),ABS(Z624-AL624),ABS(AA624-AM624),ABS(AB624-AN624),ABS(AC624-AO624),ABS(AD624-AP624),ABS(AE624-AQ624),ABS(AF624-AR624),ABS(AG624-AS624),ABS(AH624-AT624),ABS(AI624-AU624),ABS(AJ624-AV624))</f>
        <v/>
      </c>
    </row>
    <row r="625">
      <c r="A625" s="67" t="inlineStr">
        <is>
          <t>M620</t>
        </is>
      </c>
      <c r="B625" s="52" t="inlineStr">
        <is>
          <t>ENV-496</t>
        </is>
      </c>
      <c r="C625" s="52" t="inlineStr">
        <is>
          <t>Environment</t>
        </is>
      </c>
      <c r="D625" s="52" t="inlineStr">
        <is>
          <t>Pine crown</t>
        </is>
      </c>
      <c r="E625" s="61" t="inlineStr">
        <is>
          <t>Cone</t>
        </is>
      </c>
      <c r="F625" s="52" t="inlineStr">
        <is>
          <t>ENV-489</t>
        </is>
      </c>
      <c r="G625" s="68" t="n">
        <v>1.05938673</v>
      </c>
      <c r="H625" s="68" t="n">
        <v>1.09872019</v>
      </c>
      <c r="I625" s="68" t="n">
        <v>0.533443153</v>
      </c>
      <c r="J625" s="68" t="n">
        <v>-95.8828049</v>
      </c>
      <c r="K625" s="68" t="n">
        <v>193.01123</v>
      </c>
      <c r="L625" s="68" t="n">
        <v>-0.128944397</v>
      </c>
      <c r="M625" s="68" t="n">
        <v>0.0309241787</v>
      </c>
      <c r="N625" s="68" t="n">
        <v>3.42074656</v>
      </c>
      <c r="O625" s="68" t="n">
        <v>0.0105937682</v>
      </c>
      <c r="P625" s="69">
        <f>COS(RADIANS(K625))*COS(RADIANS(L625))+SIN(RADIANS(K625))*SIN(RADIANS(J625))*SIN(RADIANS(L625))</f>
        <v/>
      </c>
      <c r="Q625" s="69">
        <f>-COS(RADIANS(K625))*SIN(RADIANS(L625))+SIN(RADIANS(K625))*SIN(RADIANS(J625))*COS(RADIANS(L625))</f>
        <v/>
      </c>
      <c r="R625" s="69">
        <f>SIN(RADIANS(K625))*COS(RADIANS(J625))</f>
        <v/>
      </c>
      <c r="S625" s="69">
        <f>COS(RADIANS(J625))*SIN(RADIANS(L625))</f>
        <v/>
      </c>
      <c r="T625" s="69">
        <f>COS(RADIANS(J625))*COS(RADIANS(L625))</f>
        <v/>
      </c>
      <c r="U625" s="69">
        <f>-SIN(RADIANS(J625))</f>
        <v/>
      </c>
      <c r="V625" s="69">
        <f>-SIN(RADIANS(K625))*COS(RADIANS(L625))+COS(RADIANS(K625))*SIN(RADIANS(J625))*SIN(RADIANS(L625))</f>
        <v/>
      </c>
      <c r="W625" s="69">
        <f>SIN(RADIANS(K625))*SIN(RADIANS(L625))+COS(RADIANS(K625))*SIN(RADIANS(J625))*COS(RADIANS(L625))</f>
        <v/>
      </c>
      <c r="X625" s="69">
        <f>COS(RADIANS(K625))*COS(RADIANS(J625))</f>
        <v/>
      </c>
      <c r="Y625" s="69">
        <f>P625*G625</f>
        <v/>
      </c>
      <c r="Z625" s="69">
        <f>Q625*H625</f>
        <v/>
      </c>
      <c r="AA625" s="69">
        <f>R625*I625</f>
        <v/>
      </c>
      <c r="AB625" s="69">
        <f>M625</f>
        <v/>
      </c>
      <c r="AC625" s="69">
        <f>S625*G625</f>
        <v/>
      </c>
      <c r="AD625" s="69">
        <f>T625*H625</f>
        <v/>
      </c>
      <c r="AE625" s="69">
        <f>U625*I625</f>
        <v/>
      </c>
      <c r="AF625" s="69">
        <f>N625</f>
        <v/>
      </c>
      <c r="AG625" s="69">
        <f>V625*G625</f>
        <v/>
      </c>
      <c r="AH625" s="69">
        <f>W625*H625</f>
        <v/>
      </c>
      <c r="AI625" s="69">
        <f>X625*I625</f>
        <v/>
      </c>
      <c r="AJ625" s="69">
        <f>O625</f>
        <v/>
      </c>
      <c r="AK625" s="70" t="n">
        <v>-1.03271937</v>
      </c>
      <c r="AL625" s="70" t="n">
        <v>0.243655518</v>
      </c>
      <c r="AM625" s="70" t="n">
        <v>0.0123095894</v>
      </c>
      <c r="AN625" s="70" t="n">
        <v>0.0309241787</v>
      </c>
      <c r="AO625" s="70" t="n">
        <v>0.000244361552</v>
      </c>
      <c r="AP625" s="70" t="n">
        <v>-0.112612069</v>
      </c>
      <c r="AQ625" s="70" t="n">
        <v>0.530633867</v>
      </c>
      <c r="AR625" s="70" t="n">
        <v>3.42074656</v>
      </c>
      <c r="AS625" s="70" t="n">
        <v>0.236201137</v>
      </c>
      <c r="AT625" s="70" t="n">
        <v>1.0654279</v>
      </c>
      <c r="AU625" s="70" t="n">
        <v>0.0532710552</v>
      </c>
      <c r="AV625" s="70" t="n">
        <v>0.0105937682</v>
      </c>
      <c r="AW625" s="71">
        <f>MAX(ABS(Y625-AK625),ABS(Z625-AL625),ABS(AA625-AM625),ABS(AB625-AN625),ABS(AC625-AO625),ABS(AD625-AP625),ABS(AE625-AQ625),ABS(AF625-AR625),ABS(AG625-AS625),ABS(AH625-AT625),ABS(AI625-AU625),ABS(AJ625-AV625))</f>
        <v/>
      </c>
    </row>
    <row r="626">
      <c r="A626" s="67" t="inlineStr">
        <is>
          <t>M621</t>
        </is>
      </c>
      <c r="B626" s="52" t="inlineStr">
        <is>
          <t>ENV-497</t>
        </is>
      </c>
      <c r="C626" s="52" t="inlineStr">
        <is>
          <t>Environment</t>
        </is>
      </c>
      <c r="D626" s="52" t="inlineStr">
        <is>
          <t>Pine crown</t>
        </is>
      </c>
      <c r="E626" s="61" t="inlineStr">
        <is>
          <t>Cone</t>
        </is>
      </c>
      <c r="F626" s="52" t="inlineStr">
        <is>
          <t>ENV-489</t>
        </is>
      </c>
      <c r="G626" s="68" t="n">
        <v>0.655417204</v>
      </c>
      <c r="H626" s="68" t="n">
        <v>0.70686996</v>
      </c>
      <c r="I626" s="68" t="n">
        <v>1.12854671</v>
      </c>
      <c r="J626" s="68" t="n">
        <v>-89.0501938</v>
      </c>
      <c r="K626" s="68" t="n">
        <v>56.6339417</v>
      </c>
      <c r="L626" s="68" t="n">
        <v>0.9352808</v>
      </c>
      <c r="M626" s="68" t="n">
        <v>0.0353022441</v>
      </c>
      <c r="N626" s="68" t="n">
        <v>4.17373133</v>
      </c>
      <c r="O626" s="68" t="n">
        <v>-0.0206527077</v>
      </c>
      <c r="P626" s="69">
        <f>COS(RADIANS(K626))*COS(RADIANS(L626))+SIN(RADIANS(K626))*SIN(RADIANS(J626))*SIN(RADIANS(L626))</f>
        <v/>
      </c>
      <c r="Q626" s="69">
        <f>-COS(RADIANS(K626))*SIN(RADIANS(L626))+SIN(RADIANS(K626))*SIN(RADIANS(J626))*COS(RADIANS(L626))</f>
        <v/>
      </c>
      <c r="R626" s="69">
        <f>SIN(RADIANS(K626))*COS(RADIANS(J626))</f>
        <v/>
      </c>
      <c r="S626" s="69">
        <f>COS(RADIANS(J626))*SIN(RADIANS(L626))</f>
        <v/>
      </c>
      <c r="T626" s="69">
        <f>COS(RADIANS(J626))*COS(RADIANS(L626))</f>
        <v/>
      </c>
      <c r="U626" s="69">
        <f>-SIN(RADIANS(J626))</f>
        <v/>
      </c>
      <c r="V626" s="69">
        <f>-SIN(RADIANS(K626))*COS(RADIANS(L626))+COS(RADIANS(K626))*SIN(RADIANS(J626))*SIN(RADIANS(L626))</f>
        <v/>
      </c>
      <c r="W626" s="69">
        <f>SIN(RADIANS(K626))*SIN(RADIANS(L626))+COS(RADIANS(K626))*SIN(RADIANS(J626))*COS(RADIANS(L626))</f>
        <v/>
      </c>
      <c r="X626" s="69">
        <f>COS(RADIANS(K626))*COS(RADIANS(J626))</f>
        <v/>
      </c>
      <c r="Y626" s="69">
        <f>P626*G626</f>
        <v/>
      </c>
      <c r="Z626" s="69">
        <f>Q626*H626</f>
        <v/>
      </c>
      <c r="AA626" s="69">
        <f>R626*I626</f>
        <v/>
      </c>
      <c r="AB626" s="69">
        <f>M626</f>
        <v/>
      </c>
      <c r="AC626" s="69">
        <f>S626*G626</f>
        <v/>
      </c>
      <c r="AD626" s="69">
        <f>T626*H626</f>
        <v/>
      </c>
      <c r="AE626" s="69">
        <f>U626*I626</f>
        <v/>
      </c>
      <c r="AF626" s="69">
        <f>N626</f>
        <v/>
      </c>
      <c r="AG626" s="69">
        <f>V626*G626</f>
        <v/>
      </c>
      <c r="AH626" s="69">
        <f>W626*H626</f>
        <v/>
      </c>
      <c r="AI626" s="69">
        <f>X626*I626</f>
        <v/>
      </c>
      <c r="AJ626" s="69">
        <f>O626</f>
        <v/>
      </c>
      <c r="AK626" s="70" t="n">
        <v>0.35148856</v>
      </c>
      <c r="AL626" s="70" t="n">
        <v>-0.5965453979999999</v>
      </c>
      <c r="AM626" s="70" t="n">
        <v>0.0156239485</v>
      </c>
      <c r="AN626" s="70" t="n">
        <v>0.0353022441</v>
      </c>
      <c r="AO626" s="70" t="n">
        <v>0.000177342285</v>
      </c>
      <c r="AP626" s="70" t="n">
        <v>0.0117159113</v>
      </c>
      <c r="AQ626" s="70" t="n">
        <v>1.12839162</v>
      </c>
      <c r="AR626" s="70" t="n">
        <v>4.17373133</v>
      </c>
      <c r="AS626" s="70" t="n">
        <v>-0.553197503</v>
      </c>
      <c r="AT626" s="70" t="n">
        <v>-0.379027039</v>
      </c>
      <c r="AU626" s="70" t="n">
        <v>0.0102888225</v>
      </c>
      <c r="AV626" s="70" t="n">
        <v>-0.0206527077</v>
      </c>
      <c r="AW626" s="71">
        <f>MAX(ABS(Y626-AK626),ABS(Z626-AL626),ABS(AA626-AM626),ABS(AB626-AN626),ABS(AC626-AO626),ABS(AD626-AP626),ABS(AE626-AQ626),ABS(AF626-AR626),ABS(AG626-AS626),ABS(AH626-AT626),ABS(AI626-AU626),ABS(AJ626-AV626))</f>
        <v/>
      </c>
    </row>
    <row r="627">
      <c r="A627" s="67" t="inlineStr">
        <is>
          <t>M622</t>
        </is>
      </c>
      <c r="B627" s="52" t="inlineStr">
        <is>
          <t>ENV-498</t>
        </is>
      </c>
      <c r="C627" s="52" t="inlineStr">
        <is>
          <t>Environment</t>
        </is>
      </c>
      <c r="D627" s="52" t="inlineStr">
        <is>
          <t>Pine</t>
        </is>
      </c>
      <c r="E627" s="53" t="inlineStr">
        <is>
          <t>Group</t>
        </is>
      </c>
      <c r="F627" s="52" t="inlineStr">
        <is>
          <t>ENV-479</t>
        </is>
      </c>
      <c r="G627" s="68" t="n">
        <v>1</v>
      </c>
      <c r="H627" s="68" t="n">
        <v>1</v>
      </c>
      <c r="I627" s="68" t="n">
        <v>1</v>
      </c>
      <c r="J627" s="68" t="n">
        <v>0</v>
      </c>
      <c r="K627" s="68" t="n">
        <v>213.940826</v>
      </c>
      <c r="L627" s="68" t="n">
        <v>0</v>
      </c>
      <c r="M627" s="68" t="n">
        <v>10.6455803</v>
      </c>
      <c r="N627" s="68" t="n">
        <v>0.507023513</v>
      </c>
      <c r="O627" s="68" t="n">
        <v>-13.392457</v>
      </c>
      <c r="P627" s="69">
        <f>COS(RADIANS(K627))*COS(RADIANS(L627))+SIN(RADIANS(K627))*SIN(RADIANS(J627))*SIN(RADIANS(L627))</f>
        <v/>
      </c>
      <c r="Q627" s="69">
        <f>-COS(RADIANS(K627))*SIN(RADIANS(L627))+SIN(RADIANS(K627))*SIN(RADIANS(J627))*COS(RADIANS(L627))</f>
        <v/>
      </c>
      <c r="R627" s="69">
        <f>SIN(RADIANS(K627))*COS(RADIANS(J627))</f>
        <v/>
      </c>
      <c r="S627" s="69">
        <f>COS(RADIANS(J627))*SIN(RADIANS(L627))</f>
        <v/>
      </c>
      <c r="T627" s="69">
        <f>COS(RADIANS(J627))*COS(RADIANS(L627))</f>
        <v/>
      </c>
      <c r="U627" s="69">
        <f>-SIN(RADIANS(J627))</f>
        <v/>
      </c>
      <c r="V627" s="69">
        <f>-SIN(RADIANS(K627))*COS(RADIANS(L627))+COS(RADIANS(K627))*SIN(RADIANS(J627))*SIN(RADIANS(L627))</f>
        <v/>
      </c>
      <c r="W627" s="69">
        <f>SIN(RADIANS(K627))*SIN(RADIANS(L627))+COS(RADIANS(K627))*SIN(RADIANS(J627))*COS(RADIANS(L627))</f>
        <v/>
      </c>
      <c r="X627" s="69">
        <f>COS(RADIANS(K627))*COS(RADIANS(J627))</f>
        <v/>
      </c>
      <c r="Y627" s="69">
        <f>P627*G627</f>
        <v/>
      </c>
      <c r="Z627" s="69">
        <f>Q627*H627</f>
        <v/>
      </c>
      <c r="AA627" s="69">
        <f>R627*I627</f>
        <v/>
      </c>
      <c r="AB627" s="69">
        <f>M627</f>
        <v/>
      </c>
      <c r="AC627" s="69">
        <f>S627*G627</f>
        <v/>
      </c>
      <c r="AD627" s="69">
        <f>T627*H627</f>
        <v/>
      </c>
      <c r="AE627" s="69">
        <f>U627*I627</f>
        <v/>
      </c>
      <c r="AF627" s="69">
        <f>N627</f>
        <v/>
      </c>
      <c r="AG627" s="69">
        <f>V627*G627</f>
        <v/>
      </c>
      <c r="AH627" s="69">
        <f>W627*H627</f>
        <v/>
      </c>
      <c r="AI627" s="69">
        <f>X627*I627</f>
        <v/>
      </c>
      <c r="AJ627" s="69">
        <f>O627</f>
        <v/>
      </c>
      <c r="AK627" s="70" t="n">
        <v>-0.829614639</v>
      </c>
      <c r="AL627" s="70" t="n">
        <v>0</v>
      </c>
      <c r="AM627" s="70" t="n">
        <v>-0.5583363770000001</v>
      </c>
      <c r="AN627" s="70" t="n">
        <v>10.6455803</v>
      </c>
      <c r="AO627" s="70" t="n">
        <v>0</v>
      </c>
      <c r="AP627" s="70" t="n">
        <v>1</v>
      </c>
      <c r="AQ627" s="70" t="n">
        <v>0</v>
      </c>
      <c r="AR627" s="70" t="n">
        <v>0.507023513</v>
      </c>
      <c r="AS627" s="70" t="n">
        <v>0.5583363770000001</v>
      </c>
      <c r="AT627" s="70" t="n">
        <v>0</v>
      </c>
      <c r="AU627" s="70" t="n">
        <v>-0.829614639</v>
      </c>
      <c r="AV627" s="70" t="n">
        <v>-13.392457</v>
      </c>
      <c r="AW627" s="71">
        <f>MAX(ABS(Y627-AK627),ABS(Z627-AL627),ABS(AA627-AM627),ABS(AB627-AN627),ABS(AC627-AO627),ABS(AD627-AP627),ABS(AE627-AQ627),ABS(AF627-AR627),ABS(AG627-AS627),ABS(AH627-AT627),ABS(AI627-AU627),ABS(AJ627-AV627))</f>
        <v/>
      </c>
    </row>
    <row r="628">
      <c r="A628" s="67" t="inlineStr">
        <is>
          <t>M623</t>
        </is>
      </c>
      <c r="B628" s="52" t="inlineStr">
        <is>
          <t>ENV-499</t>
        </is>
      </c>
      <c r="C628" s="52" t="inlineStr">
        <is>
          <t>Environment</t>
        </is>
      </c>
      <c r="D628" s="52" t="inlineStr">
        <is>
          <t>Pine trunk</t>
        </is>
      </c>
      <c r="E628" s="58" t="inlineStr">
        <is>
          <t>Cylinder</t>
        </is>
      </c>
      <c r="F628" s="52" t="inlineStr">
        <is>
          <t>ENV-498</t>
        </is>
      </c>
      <c r="G628" s="68" t="n">
        <v>0.208782211</v>
      </c>
      <c r="H628" s="68" t="n">
        <v>0.208782211</v>
      </c>
      <c r="I628" s="68" t="n">
        <v>2.82279491</v>
      </c>
      <c r="J628" s="68" t="n">
        <v>90</v>
      </c>
      <c r="K628" s="68" t="n">
        <v>0</v>
      </c>
      <c r="L628" s="68" t="n">
        <v>0</v>
      </c>
      <c r="M628" s="68" t="n">
        <v>0</v>
      </c>
      <c r="N628" s="68" t="n">
        <v>1.41139746</v>
      </c>
      <c r="O628" s="68" t="n">
        <v>0</v>
      </c>
      <c r="P628" s="69">
        <f>COS(RADIANS(K628))*COS(RADIANS(L628))+SIN(RADIANS(K628))*SIN(RADIANS(J628))*SIN(RADIANS(L628))</f>
        <v/>
      </c>
      <c r="Q628" s="69">
        <f>-COS(RADIANS(K628))*SIN(RADIANS(L628))+SIN(RADIANS(K628))*SIN(RADIANS(J628))*COS(RADIANS(L628))</f>
        <v/>
      </c>
      <c r="R628" s="69">
        <f>SIN(RADIANS(K628))*COS(RADIANS(J628))</f>
        <v/>
      </c>
      <c r="S628" s="69">
        <f>COS(RADIANS(J628))*SIN(RADIANS(L628))</f>
        <v/>
      </c>
      <c r="T628" s="69">
        <f>COS(RADIANS(J628))*COS(RADIANS(L628))</f>
        <v/>
      </c>
      <c r="U628" s="69">
        <f>-SIN(RADIANS(J628))</f>
        <v/>
      </c>
      <c r="V628" s="69">
        <f>-SIN(RADIANS(K628))*COS(RADIANS(L628))+COS(RADIANS(K628))*SIN(RADIANS(J628))*SIN(RADIANS(L628))</f>
        <v/>
      </c>
      <c r="W628" s="69">
        <f>SIN(RADIANS(K628))*SIN(RADIANS(L628))+COS(RADIANS(K628))*SIN(RADIANS(J628))*COS(RADIANS(L628))</f>
        <v/>
      </c>
      <c r="X628" s="69">
        <f>COS(RADIANS(K628))*COS(RADIANS(J628))</f>
        <v/>
      </c>
      <c r="Y628" s="69">
        <f>P628*G628</f>
        <v/>
      </c>
      <c r="Z628" s="69">
        <f>Q628*H628</f>
        <v/>
      </c>
      <c r="AA628" s="69">
        <f>R628*I628</f>
        <v/>
      </c>
      <c r="AB628" s="69">
        <f>M628</f>
        <v/>
      </c>
      <c r="AC628" s="69">
        <f>S628*G628</f>
        <v/>
      </c>
      <c r="AD628" s="69">
        <f>T628*H628</f>
        <v/>
      </c>
      <c r="AE628" s="69">
        <f>U628*I628</f>
        <v/>
      </c>
      <c r="AF628" s="69">
        <f>N628</f>
        <v/>
      </c>
      <c r="AG628" s="69">
        <f>V628*G628</f>
        <v/>
      </c>
      <c r="AH628" s="69">
        <f>W628*H628</f>
        <v/>
      </c>
      <c r="AI628" s="69">
        <f>X628*I628</f>
        <v/>
      </c>
      <c r="AJ628" s="69">
        <f>O628</f>
        <v/>
      </c>
      <c r="AK628" s="70" t="n">
        <v>0.208782211</v>
      </c>
      <c r="AL628" s="70" t="n">
        <v>0</v>
      </c>
      <c r="AM628" s="70" t="n">
        <v>0</v>
      </c>
      <c r="AN628" s="70" t="n">
        <v>0</v>
      </c>
      <c r="AO628" s="70" t="n">
        <v>0</v>
      </c>
      <c r="AP628" s="70" t="n">
        <v>-9.12616027e-09</v>
      </c>
      <c r="AQ628" s="70" t="n">
        <v>-2.82279491</v>
      </c>
      <c r="AR628" s="70" t="n">
        <v>1.41139746</v>
      </c>
      <c r="AS628" s="70" t="n">
        <v>0</v>
      </c>
      <c r="AT628" s="70" t="n">
        <v>0.208782211</v>
      </c>
      <c r="AU628" s="70" t="n">
        <v>-1.2338829e-07</v>
      </c>
      <c r="AV628" s="70" t="n">
        <v>0</v>
      </c>
      <c r="AW628" s="71">
        <f>MAX(ABS(Y628-AK628),ABS(Z628-AL628),ABS(AA628-AM628),ABS(AB628-AN628),ABS(AC628-AO628),ABS(AD628-AP628),ABS(AE628-AQ628),ABS(AF628-AR628),ABS(AG628-AS628),ABS(AH628-AT628),ABS(AI628-AU628),ABS(AJ628-AV628))</f>
        <v/>
      </c>
    </row>
    <row r="629">
      <c r="A629" s="67" t="inlineStr">
        <is>
          <t>M624</t>
        </is>
      </c>
      <c r="B629" s="52" t="inlineStr">
        <is>
          <t>ENV-500</t>
        </is>
      </c>
      <c r="C629" s="52" t="inlineStr">
        <is>
          <t>Environment</t>
        </is>
      </c>
      <c r="D629" s="52" t="inlineStr">
        <is>
          <t>Pine crown</t>
        </is>
      </c>
      <c r="E629" s="61" t="inlineStr">
        <is>
          <t>Cone</t>
        </is>
      </c>
      <c r="F629" s="52" t="inlineStr">
        <is>
          <t>ENV-498</t>
        </is>
      </c>
      <c r="G629" s="68" t="n">
        <v>2.41969419</v>
      </c>
      <c r="H629" s="68" t="n">
        <v>2.35226798</v>
      </c>
      <c r="I629" s="68" t="n">
        <v>1.10517931</v>
      </c>
      <c r="J629" s="68" t="n">
        <v>-95.29371639999999</v>
      </c>
      <c r="K629" s="68" t="n">
        <v>214.944962</v>
      </c>
      <c r="L629" s="68" t="n">
        <v>-5.00152731</v>
      </c>
      <c r="M629" s="68" t="n">
        <v>0.0285713375</v>
      </c>
      <c r="N629" s="68" t="n">
        <v>1.15258968</v>
      </c>
      <c r="O629" s="68" t="n">
        <v>-0.0257981773</v>
      </c>
      <c r="P629" s="69">
        <f>COS(RADIANS(K629))*COS(RADIANS(L629))+SIN(RADIANS(K629))*SIN(RADIANS(J629))*SIN(RADIANS(L629))</f>
        <v/>
      </c>
      <c r="Q629" s="69">
        <f>-COS(RADIANS(K629))*SIN(RADIANS(L629))+SIN(RADIANS(K629))*SIN(RADIANS(J629))*COS(RADIANS(L629))</f>
        <v/>
      </c>
      <c r="R629" s="69">
        <f>SIN(RADIANS(K629))*COS(RADIANS(J629))</f>
        <v/>
      </c>
      <c r="S629" s="69">
        <f>COS(RADIANS(J629))*SIN(RADIANS(L629))</f>
        <v/>
      </c>
      <c r="T629" s="69">
        <f>COS(RADIANS(J629))*COS(RADIANS(L629))</f>
        <v/>
      </c>
      <c r="U629" s="69">
        <f>-SIN(RADIANS(J629))</f>
        <v/>
      </c>
      <c r="V629" s="69">
        <f>-SIN(RADIANS(K629))*COS(RADIANS(L629))+COS(RADIANS(K629))*SIN(RADIANS(J629))*SIN(RADIANS(L629))</f>
        <v/>
      </c>
      <c r="W629" s="69">
        <f>SIN(RADIANS(K629))*SIN(RADIANS(L629))+COS(RADIANS(K629))*SIN(RADIANS(J629))*COS(RADIANS(L629))</f>
        <v/>
      </c>
      <c r="X629" s="69">
        <f>COS(RADIANS(K629))*COS(RADIANS(J629))</f>
        <v/>
      </c>
      <c r="Y629" s="69">
        <f>P629*G629</f>
        <v/>
      </c>
      <c r="Z629" s="69">
        <f>Q629*H629</f>
        <v/>
      </c>
      <c r="AA629" s="69">
        <f>R629*I629</f>
        <v/>
      </c>
      <c r="AB629" s="69">
        <f>M629</f>
        <v/>
      </c>
      <c r="AC629" s="69">
        <f>S629*G629</f>
        <v/>
      </c>
      <c r="AD629" s="69">
        <f>T629*H629</f>
        <v/>
      </c>
      <c r="AE629" s="69">
        <f>U629*I629</f>
        <v/>
      </c>
      <c r="AF629" s="69">
        <f>N629</f>
        <v/>
      </c>
      <c r="AG629" s="69">
        <f>V629*G629</f>
        <v/>
      </c>
      <c r="AH629" s="69">
        <f>W629*H629</f>
        <v/>
      </c>
      <c r="AI629" s="69">
        <f>X629*I629</f>
        <v/>
      </c>
      <c r="AJ629" s="69">
        <f>O629</f>
        <v/>
      </c>
      <c r="AK629" s="70" t="n">
        <v>-2.09619451</v>
      </c>
      <c r="AL629" s="70" t="n">
        <v>1.1683979</v>
      </c>
      <c r="AM629" s="70" t="n">
        <v>0.0584047325</v>
      </c>
      <c r="AN629" s="70" t="n">
        <v>0.0285713375</v>
      </c>
      <c r="AO629" s="70" t="n">
        <v>0.0194629673</v>
      </c>
      <c r="AP629" s="70" t="n">
        <v>-0.216197312</v>
      </c>
      <c r="AQ629" s="70" t="n">
        <v>1.10046554</v>
      </c>
      <c r="AR629" s="70" t="n">
        <v>1.15258968</v>
      </c>
      <c r="AS629" s="70" t="n">
        <v>1.20851588</v>
      </c>
      <c r="AT629" s="70" t="n">
        <v>2.03009129</v>
      </c>
      <c r="AU629" s="70" t="n">
        <v>0.0835813284</v>
      </c>
      <c r="AV629" s="70" t="n">
        <v>-0.0257981773</v>
      </c>
      <c r="AW629" s="71">
        <f>MAX(ABS(Y629-AK629),ABS(Z629-AL629),ABS(AA629-AM629),ABS(AB629-AN629),ABS(AC629-AO629),ABS(AD629-AP629),ABS(AE629-AQ629),ABS(AF629-AR629),ABS(AG629-AS629),ABS(AH629-AT629),ABS(AI629-AU629),ABS(AJ629-AV629))</f>
        <v/>
      </c>
    </row>
    <row r="630">
      <c r="A630" s="67" t="inlineStr">
        <is>
          <t>M625</t>
        </is>
      </c>
      <c r="B630" s="52" t="inlineStr">
        <is>
          <t>ENV-501</t>
        </is>
      </c>
      <c r="C630" s="52" t="inlineStr">
        <is>
          <t>Environment</t>
        </is>
      </c>
      <c r="D630" s="52" t="inlineStr">
        <is>
          <t>Pine crown</t>
        </is>
      </c>
      <c r="E630" s="61" t="inlineStr">
        <is>
          <t>Cone</t>
        </is>
      </c>
      <c r="F630" s="52" t="inlineStr">
        <is>
          <t>ENV-498</t>
        </is>
      </c>
      <c r="G630" s="68" t="n">
        <v>2.05670261</v>
      </c>
      <c r="H630" s="68" t="n">
        <v>2.23383594</v>
      </c>
      <c r="I630" s="68" t="n">
        <v>1.03199506</v>
      </c>
      <c r="J630" s="68" t="n">
        <v>-89.53285219999999</v>
      </c>
      <c r="K630" s="68" t="n">
        <v>252.153122</v>
      </c>
      <c r="L630" s="68" t="n">
        <v>2.8616066</v>
      </c>
      <c r="M630" s="68" t="n">
        <v>-0.00175702944</v>
      </c>
      <c r="N630" s="68" t="n">
        <v>1.66637576</v>
      </c>
      <c r="O630" s="68" t="n">
        <v>0.039853245</v>
      </c>
      <c r="P630" s="69">
        <f>COS(RADIANS(K630))*COS(RADIANS(L630))+SIN(RADIANS(K630))*SIN(RADIANS(J630))*SIN(RADIANS(L630))</f>
        <v/>
      </c>
      <c r="Q630" s="69">
        <f>-COS(RADIANS(K630))*SIN(RADIANS(L630))+SIN(RADIANS(K630))*SIN(RADIANS(J630))*COS(RADIANS(L630))</f>
        <v/>
      </c>
      <c r="R630" s="69">
        <f>SIN(RADIANS(K630))*COS(RADIANS(J630))</f>
        <v/>
      </c>
      <c r="S630" s="69">
        <f>COS(RADIANS(J630))*SIN(RADIANS(L630))</f>
        <v/>
      </c>
      <c r="T630" s="69">
        <f>COS(RADIANS(J630))*COS(RADIANS(L630))</f>
        <v/>
      </c>
      <c r="U630" s="69">
        <f>-SIN(RADIANS(J630))</f>
        <v/>
      </c>
      <c r="V630" s="69">
        <f>-SIN(RADIANS(K630))*COS(RADIANS(L630))+COS(RADIANS(K630))*SIN(RADIANS(J630))*SIN(RADIANS(L630))</f>
        <v/>
      </c>
      <c r="W630" s="69">
        <f>SIN(RADIANS(K630))*SIN(RADIANS(L630))+COS(RADIANS(K630))*SIN(RADIANS(J630))*COS(RADIANS(L630))</f>
        <v/>
      </c>
      <c r="X630" s="69">
        <f>COS(RADIANS(K630))*COS(RADIANS(J630))</f>
        <v/>
      </c>
      <c r="Y630" s="69">
        <f>P630*G630</f>
        <v/>
      </c>
      <c r="Z630" s="69">
        <f>Q630*H630</f>
        <v/>
      </c>
      <c r="AA630" s="69">
        <f>R630*I630</f>
        <v/>
      </c>
      <c r="AB630" s="69">
        <f>M630</f>
        <v/>
      </c>
      <c r="AC630" s="69">
        <f>S630*G630</f>
        <v/>
      </c>
      <c r="AD630" s="69">
        <f>T630*H630</f>
        <v/>
      </c>
      <c r="AE630" s="69">
        <f>U630*I630</f>
        <v/>
      </c>
      <c r="AF630" s="69">
        <f>N630</f>
        <v/>
      </c>
      <c r="AG630" s="69">
        <f>V630*G630</f>
        <v/>
      </c>
      <c r="AH630" s="69">
        <f>W630*H630</f>
        <v/>
      </c>
      <c r="AI630" s="69">
        <f>X630*I630</f>
        <v/>
      </c>
      <c r="AJ630" s="69">
        <f>O630</f>
        <v/>
      </c>
      <c r="AK630" s="70" t="n">
        <v>-0.531806231</v>
      </c>
      <c r="AL630" s="70" t="n">
        <v>2.15779757</v>
      </c>
      <c r="AM630" s="70" t="n">
        <v>-0.00800915435</v>
      </c>
      <c r="AN630" s="70" t="n">
        <v>-0.00175702944</v>
      </c>
      <c r="AO630" s="70" t="n">
        <v>0.000837154454</v>
      </c>
      <c r="AP630" s="70" t="n">
        <v>0.018190166</v>
      </c>
      <c r="AQ630" s="70" t="n">
        <v>1.03196073</v>
      </c>
      <c r="AR630" s="70" t="n">
        <v>1.66637576</v>
      </c>
      <c r="AS630" s="70" t="n">
        <v>1.98675787</v>
      </c>
      <c r="AT630" s="70" t="n">
        <v>0.577581704</v>
      </c>
      <c r="AU630" s="70" t="n">
        <v>-0.00257868785</v>
      </c>
      <c r="AV630" s="70" t="n">
        <v>0.039853245</v>
      </c>
      <c r="AW630" s="71">
        <f>MAX(ABS(Y630-AK630),ABS(Z630-AL630),ABS(AA630-AM630),ABS(AB630-AN630),ABS(AC630-AO630),ABS(AD630-AP630),ABS(AE630-AQ630),ABS(AF630-AR630),ABS(AG630-AS630),ABS(AH630-AT630),ABS(AI630-AU630),ABS(AJ630-AV630))</f>
        <v/>
      </c>
    </row>
    <row r="631">
      <c r="A631" s="67" t="inlineStr">
        <is>
          <t>M626</t>
        </is>
      </c>
      <c r="B631" s="52" t="inlineStr">
        <is>
          <t>ENV-502</t>
        </is>
      </c>
      <c r="C631" s="52" t="inlineStr">
        <is>
          <t>Environment</t>
        </is>
      </c>
      <c r="D631" s="52" t="inlineStr">
        <is>
          <t>Pine crown</t>
        </is>
      </c>
      <c r="E631" s="61" t="inlineStr">
        <is>
          <t>Cone</t>
        </is>
      </c>
      <c r="F631" s="52" t="inlineStr">
        <is>
          <t>ENV-498</t>
        </is>
      </c>
      <c r="G631" s="68" t="n">
        <v>1.68211341</v>
      </c>
      <c r="H631" s="68" t="n">
        <v>1.82401407</v>
      </c>
      <c r="I631" s="68" t="n">
        <v>0.7579716440000001</v>
      </c>
      <c r="J631" s="68" t="n">
        <v>-87.0460968</v>
      </c>
      <c r="K631" s="68" t="n">
        <v>105.105469</v>
      </c>
      <c r="L631" s="68" t="n">
        <v>-1.20232773</v>
      </c>
      <c r="M631" s="68" t="n">
        <v>-0.008364811539999999</v>
      </c>
      <c r="N631" s="68" t="n">
        <v>2.00602794</v>
      </c>
      <c r="O631" s="68" t="n">
        <v>0.026321128</v>
      </c>
      <c r="P631" s="69">
        <f>COS(RADIANS(K631))*COS(RADIANS(L631))+SIN(RADIANS(K631))*SIN(RADIANS(J631))*SIN(RADIANS(L631))</f>
        <v/>
      </c>
      <c r="Q631" s="69">
        <f>-COS(RADIANS(K631))*SIN(RADIANS(L631))+SIN(RADIANS(K631))*SIN(RADIANS(J631))*COS(RADIANS(L631))</f>
        <v/>
      </c>
      <c r="R631" s="69">
        <f>SIN(RADIANS(K631))*COS(RADIANS(J631))</f>
        <v/>
      </c>
      <c r="S631" s="69">
        <f>COS(RADIANS(J631))*SIN(RADIANS(L631))</f>
        <v/>
      </c>
      <c r="T631" s="69">
        <f>COS(RADIANS(J631))*COS(RADIANS(L631))</f>
        <v/>
      </c>
      <c r="U631" s="69">
        <f>-SIN(RADIANS(J631))</f>
        <v/>
      </c>
      <c r="V631" s="69">
        <f>-SIN(RADIANS(K631))*COS(RADIANS(L631))+COS(RADIANS(K631))*SIN(RADIANS(J631))*SIN(RADIANS(L631))</f>
        <v/>
      </c>
      <c r="W631" s="69">
        <f>SIN(RADIANS(K631))*SIN(RADIANS(L631))+COS(RADIANS(K631))*SIN(RADIANS(J631))*COS(RADIANS(L631))</f>
        <v/>
      </c>
      <c r="X631" s="69">
        <f>COS(RADIANS(K631))*COS(RADIANS(J631))</f>
        <v/>
      </c>
      <c r="Y631" s="69">
        <f>P631*G631</f>
        <v/>
      </c>
      <c r="Z631" s="69">
        <f>Q631*H631</f>
        <v/>
      </c>
      <c r="AA631" s="69">
        <f>R631*I631</f>
        <v/>
      </c>
      <c r="AB631" s="69">
        <f>M631</f>
        <v/>
      </c>
      <c r="AC631" s="69">
        <f>S631*G631</f>
        <v/>
      </c>
      <c r="AD631" s="69">
        <f>T631*H631</f>
        <v/>
      </c>
      <c r="AE631" s="69">
        <f>U631*I631</f>
        <v/>
      </c>
      <c r="AF631" s="69">
        <f>N631</f>
        <v/>
      </c>
      <c r="AG631" s="69">
        <f>V631*G631</f>
        <v/>
      </c>
      <c r="AH631" s="69">
        <f>W631*H631</f>
        <v/>
      </c>
      <c r="AI631" s="69">
        <f>X631*I631</f>
        <v/>
      </c>
      <c r="AJ631" s="69">
        <f>O631</f>
        <v/>
      </c>
      <c r="AK631" s="70" t="n">
        <v>-0.404225677</v>
      </c>
      <c r="AL631" s="70" t="n">
        <v>-1.76823699</v>
      </c>
      <c r="AM631" s="70" t="n">
        <v>0.0377105661</v>
      </c>
      <c r="AN631" s="70" t="n">
        <v>-0.008364811539999999</v>
      </c>
      <c r="AO631" s="70" t="n">
        <v>-0.00181888381</v>
      </c>
      <c r="AP631" s="70" t="n">
        <v>0.0939753354</v>
      </c>
      <c r="AQ631" s="70" t="n">
        <v>0.756964505</v>
      </c>
      <c r="AR631" s="70" t="n">
        <v>2.00602794</v>
      </c>
      <c r="AS631" s="70" t="n">
        <v>-1.63282084</v>
      </c>
      <c r="AT631" s="70" t="n">
        <v>0.437645018</v>
      </c>
      <c r="AU631" s="70" t="n">
        <v>-0.0101789553</v>
      </c>
      <c r="AV631" s="70" t="n">
        <v>0.026321128</v>
      </c>
      <c r="AW631" s="71">
        <f>MAX(ABS(Y631-AK631),ABS(Z631-AL631),ABS(AA631-AM631),ABS(AB631-AN631),ABS(AC631-AO631),ABS(AD631-AP631),ABS(AE631-AQ631),ABS(AF631-AR631),ABS(AG631-AS631),ABS(AH631-AT631),ABS(AI631-AU631),ABS(AJ631-AV631))</f>
        <v/>
      </c>
    </row>
    <row r="632">
      <c r="A632" s="67" t="inlineStr">
        <is>
          <t>M627</t>
        </is>
      </c>
      <c r="B632" s="52" t="inlineStr">
        <is>
          <t>ENV-503</t>
        </is>
      </c>
      <c r="C632" s="52" t="inlineStr">
        <is>
          <t>Environment</t>
        </is>
      </c>
      <c r="D632" s="52" t="inlineStr">
        <is>
          <t>Pine crown</t>
        </is>
      </c>
      <c r="E632" s="61" t="inlineStr">
        <is>
          <t>Cone</t>
        </is>
      </c>
      <c r="F632" s="52" t="inlineStr">
        <is>
          <t>ENV-498</t>
        </is>
      </c>
      <c r="G632" s="68" t="n">
        <v>1.23364151</v>
      </c>
      <c r="H632" s="68" t="n">
        <v>1.27330256</v>
      </c>
      <c r="I632" s="68" t="n">
        <v>0.540283203</v>
      </c>
      <c r="J632" s="68" t="n">
        <v>-88.4954453</v>
      </c>
      <c r="K632" s="68" t="n">
        <v>280.27243</v>
      </c>
      <c r="L632" s="68" t="n">
        <v>-0.375163078</v>
      </c>
      <c r="M632" s="68" t="n">
        <v>0.0231194943</v>
      </c>
      <c r="N632" s="68" t="n">
        <v>2.34948969</v>
      </c>
      <c r="O632" s="68" t="n">
        <v>0.0387941971</v>
      </c>
      <c r="P632" s="69">
        <f>COS(RADIANS(K632))*COS(RADIANS(L632))+SIN(RADIANS(K632))*SIN(RADIANS(J632))*SIN(RADIANS(L632))</f>
        <v/>
      </c>
      <c r="Q632" s="69">
        <f>-COS(RADIANS(K632))*SIN(RADIANS(L632))+SIN(RADIANS(K632))*SIN(RADIANS(J632))*COS(RADIANS(L632))</f>
        <v/>
      </c>
      <c r="R632" s="69">
        <f>SIN(RADIANS(K632))*COS(RADIANS(J632))</f>
        <v/>
      </c>
      <c r="S632" s="69">
        <f>COS(RADIANS(J632))*SIN(RADIANS(L632))</f>
        <v/>
      </c>
      <c r="T632" s="69">
        <f>COS(RADIANS(J632))*COS(RADIANS(L632))</f>
        <v/>
      </c>
      <c r="U632" s="69">
        <f>-SIN(RADIANS(J632))</f>
        <v/>
      </c>
      <c r="V632" s="69">
        <f>-SIN(RADIANS(K632))*COS(RADIANS(L632))+COS(RADIANS(K632))*SIN(RADIANS(J632))*SIN(RADIANS(L632))</f>
        <v/>
      </c>
      <c r="W632" s="69">
        <f>SIN(RADIANS(K632))*SIN(RADIANS(L632))+COS(RADIANS(K632))*SIN(RADIANS(J632))*COS(RADIANS(L632))</f>
        <v/>
      </c>
      <c r="X632" s="69">
        <f>COS(RADIANS(K632))*COS(RADIANS(J632))</f>
        <v/>
      </c>
      <c r="Y632" s="69">
        <f>P632*G632</f>
        <v/>
      </c>
      <c r="Z632" s="69">
        <f>Q632*H632</f>
        <v/>
      </c>
      <c r="AA632" s="69">
        <f>R632*I632</f>
        <v/>
      </c>
      <c r="AB632" s="69">
        <f>M632</f>
        <v/>
      </c>
      <c r="AC632" s="69">
        <f>S632*G632</f>
        <v/>
      </c>
      <c r="AD632" s="69">
        <f>T632*H632</f>
        <v/>
      </c>
      <c r="AE632" s="69">
        <f>U632*I632</f>
        <v/>
      </c>
      <c r="AF632" s="69">
        <f>N632</f>
        <v/>
      </c>
      <c r="AG632" s="69">
        <f>V632*G632</f>
        <v/>
      </c>
      <c r="AH632" s="69">
        <f>W632*H632</f>
        <v/>
      </c>
      <c r="AI632" s="69">
        <f>X632*I632</f>
        <v/>
      </c>
      <c r="AJ632" s="69">
        <f>O632</f>
        <v/>
      </c>
      <c r="AK632" s="70" t="n">
        <v>0.212043881</v>
      </c>
      <c r="AL632" s="70" t="n">
        <v>1.25392067</v>
      </c>
      <c r="AM632" s="70" t="n">
        <v>-0.0139584206</v>
      </c>
      <c r="AN632" s="70" t="n">
        <v>0.0231194943</v>
      </c>
      <c r="AO632" s="70" t="n">
        <v>-0.000212087907</v>
      </c>
      <c r="AP632" s="70" t="n">
        <v>0.033431422</v>
      </c>
      <c r="AQ632" s="70" t="n">
        <v>0.540096939</v>
      </c>
      <c r="AR632" s="70" t="n">
        <v>2.34948969</v>
      </c>
      <c r="AS632" s="70" t="n">
        <v>1.21528137</v>
      </c>
      <c r="AT632" s="70" t="n">
        <v>-0.218779892</v>
      </c>
      <c r="AU632" s="70" t="n">
        <v>0.00252973987</v>
      </c>
      <c r="AV632" s="70" t="n">
        <v>0.0387941971</v>
      </c>
      <c r="AW632" s="71">
        <f>MAX(ABS(Y632-AK632),ABS(Z632-AL632),ABS(AA632-AM632),ABS(AB632-AN632),ABS(AC632-AO632),ABS(AD632-AP632),ABS(AE632-AQ632),ABS(AF632-AR632),ABS(AG632-AS632),ABS(AH632-AT632),ABS(AI632-AU632),ABS(AJ632-AV632))</f>
        <v/>
      </c>
    </row>
    <row r="633">
      <c r="A633" s="67" t="inlineStr">
        <is>
          <t>M628</t>
        </is>
      </c>
      <c r="B633" s="52" t="inlineStr">
        <is>
          <t>ENV-504</t>
        </is>
      </c>
      <c r="C633" s="52" t="inlineStr">
        <is>
          <t>Environment</t>
        </is>
      </c>
      <c r="D633" s="52" t="inlineStr">
        <is>
          <t>Pine crown</t>
        </is>
      </c>
      <c r="E633" s="61" t="inlineStr">
        <is>
          <t>Cone</t>
        </is>
      </c>
      <c r="F633" s="52" t="inlineStr">
        <is>
          <t>ENV-498</t>
        </is>
      </c>
      <c r="G633" s="68" t="n">
        <v>0.896938324</v>
      </c>
      <c r="H633" s="68" t="n">
        <v>0.81609118</v>
      </c>
      <c r="I633" s="68" t="n">
        <v>0.467963487</v>
      </c>
      <c r="J633" s="68" t="n">
        <v>-84.2267303</v>
      </c>
      <c r="K633" s="68" t="n">
        <v>256.177643</v>
      </c>
      <c r="L633" s="68" t="n">
        <v>3.84266663</v>
      </c>
      <c r="M633" s="68" t="n">
        <v>0.0169550702</v>
      </c>
      <c r="N633" s="68" t="n">
        <v>2.75051045</v>
      </c>
      <c r="O633" s="68" t="n">
        <v>-0.00149874762</v>
      </c>
      <c r="P633" s="69">
        <f>COS(RADIANS(K633))*COS(RADIANS(L633))+SIN(RADIANS(K633))*SIN(RADIANS(J633))*SIN(RADIANS(L633))</f>
        <v/>
      </c>
      <c r="Q633" s="69">
        <f>-COS(RADIANS(K633))*SIN(RADIANS(L633))+SIN(RADIANS(K633))*SIN(RADIANS(J633))*COS(RADIANS(L633))</f>
        <v/>
      </c>
      <c r="R633" s="69">
        <f>SIN(RADIANS(K633))*COS(RADIANS(J633))</f>
        <v/>
      </c>
      <c r="S633" s="69">
        <f>COS(RADIANS(J633))*SIN(RADIANS(L633))</f>
        <v/>
      </c>
      <c r="T633" s="69">
        <f>COS(RADIANS(J633))*COS(RADIANS(L633))</f>
        <v/>
      </c>
      <c r="U633" s="69">
        <f>-SIN(RADIANS(J633))</f>
        <v/>
      </c>
      <c r="V633" s="69">
        <f>-SIN(RADIANS(K633))*COS(RADIANS(L633))+COS(RADIANS(K633))*SIN(RADIANS(J633))*SIN(RADIANS(L633))</f>
        <v/>
      </c>
      <c r="W633" s="69">
        <f>SIN(RADIANS(K633))*SIN(RADIANS(L633))+COS(RADIANS(K633))*SIN(RADIANS(J633))*COS(RADIANS(L633))</f>
        <v/>
      </c>
      <c r="X633" s="69">
        <f>COS(RADIANS(K633))*COS(RADIANS(J633))</f>
        <v/>
      </c>
      <c r="Y633" s="69">
        <f>P633*G633</f>
        <v/>
      </c>
      <c r="Z633" s="69">
        <f>Q633*H633</f>
        <v/>
      </c>
      <c r="AA633" s="69">
        <f>R633*I633</f>
        <v/>
      </c>
      <c r="AB633" s="69">
        <f>M633</f>
        <v/>
      </c>
      <c r="AC633" s="69">
        <f>S633*G633</f>
        <v/>
      </c>
      <c r="AD633" s="69">
        <f>T633*H633</f>
        <v/>
      </c>
      <c r="AE633" s="69">
        <f>U633*I633</f>
        <v/>
      </c>
      <c r="AF633" s="69">
        <f>N633</f>
        <v/>
      </c>
      <c r="AG633" s="69">
        <f>V633*G633</f>
        <v/>
      </c>
      <c r="AH633" s="69">
        <f>W633*H633</f>
        <v/>
      </c>
      <c r="AI633" s="69">
        <f>X633*I633</f>
        <v/>
      </c>
      <c r="AJ633" s="69">
        <f>O633</f>
        <v/>
      </c>
      <c r="AK633" s="70" t="n">
        <v>-0.155734301</v>
      </c>
      <c r="AL633" s="70" t="n">
        <v>0.799732625</v>
      </c>
      <c r="AM633" s="70" t="n">
        <v>-0.0457102545</v>
      </c>
      <c r="AN633" s="70" t="n">
        <v>0.0169550702</v>
      </c>
      <c r="AO633" s="70" t="n">
        <v>0.00604659785</v>
      </c>
      <c r="AP633" s="70" t="n">
        <v>0.0819078013</v>
      </c>
      <c r="AQ633" s="70" t="n">
        <v>0.465589851</v>
      </c>
      <c r="AR633" s="70" t="n">
        <v>2.75051045</v>
      </c>
      <c r="AS633" s="70" t="n">
        <v>0.883294165</v>
      </c>
      <c r="AT633" s="70" t="n">
        <v>0.140440807</v>
      </c>
      <c r="AU633" s="70" t="n">
        <v>-0.0112464121</v>
      </c>
      <c r="AV633" s="70" t="n">
        <v>-0.00149874762</v>
      </c>
      <c r="AW633" s="71">
        <f>MAX(ABS(Y633-AK633),ABS(Z633-AL633),ABS(AA633-AM633),ABS(AB633-AN633),ABS(AC633-AO633),ABS(AD633-AP633),ABS(AE633-AQ633),ABS(AF633-AR633),ABS(AG633-AS633),ABS(AH633-AT633),ABS(AI633-AU633),ABS(AJ633-AV633))</f>
        <v/>
      </c>
    </row>
    <row r="634">
      <c r="A634" s="67" t="inlineStr">
        <is>
          <t>M629</t>
        </is>
      </c>
      <c r="B634" s="52" t="inlineStr">
        <is>
          <t>ENV-505</t>
        </is>
      </c>
      <c r="C634" s="52" t="inlineStr">
        <is>
          <t>Environment</t>
        </is>
      </c>
      <c r="D634" s="52" t="inlineStr">
        <is>
          <t>Pine crown</t>
        </is>
      </c>
      <c r="E634" s="61" t="inlineStr">
        <is>
          <t>Cone</t>
        </is>
      </c>
      <c r="F634" s="52" t="inlineStr">
        <is>
          <t>ENV-498</t>
        </is>
      </c>
      <c r="G634" s="68" t="n">
        <v>0.522052169</v>
      </c>
      <c r="H634" s="68" t="n">
        <v>0.516821682</v>
      </c>
      <c r="I634" s="68" t="n">
        <v>0.878548086</v>
      </c>
      <c r="J634" s="68" t="n">
        <v>-95.9487915</v>
      </c>
      <c r="K634" s="68" t="n">
        <v>355.427277</v>
      </c>
      <c r="L634" s="68" t="n">
        <v>-1.02996445</v>
      </c>
      <c r="M634" s="68" t="n">
        <v>0.0362454057</v>
      </c>
      <c r="N634" s="68" t="n">
        <v>3.38206887</v>
      </c>
      <c r="O634" s="68" t="n">
        <v>-0.0363049544</v>
      </c>
      <c r="P634" s="69">
        <f>COS(RADIANS(K634))*COS(RADIANS(L634))+SIN(RADIANS(K634))*SIN(RADIANS(J634))*SIN(RADIANS(L634))</f>
        <v/>
      </c>
      <c r="Q634" s="69">
        <f>-COS(RADIANS(K634))*SIN(RADIANS(L634))+SIN(RADIANS(K634))*SIN(RADIANS(J634))*COS(RADIANS(L634))</f>
        <v/>
      </c>
      <c r="R634" s="69">
        <f>SIN(RADIANS(K634))*COS(RADIANS(J634))</f>
        <v/>
      </c>
      <c r="S634" s="69">
        <f>COS(RADIANS(J634))*SIN(RADIANS(L634))</f>
        <v/>
      </c>
      <c r="T634" s="69">
        <f>COS(RADIANS(J634))*COS(RADIANS(L634))</f>
        <v/>
      </c>
      <c r="U634" s="69">
        <f>-SIN(RADIANS(J634))</f>
        <v/>
      </c>
      <c r="V634" s="69">
        <f>-SIN(RADIANS(K634))*COS(RADIANS(L634))+COS(RADIANS(K634))*SIN(RADIANS(J634))*SIN(RADIANS(L634))</f>
        <v/>
      </c>
      <c r="W634" s="69">
        <f>SIN(RADIANS(K634))*SIN(RADIANS(L634))+COS(RADIANS(K634))*SIN(RADIANS(J634))*COS(RADIANS(L634))</f>
        <v/>
      </c>
      <c r="X634" s="69">
        <f>COS(RADIANS(K634))*COS(RADIANS(J634))</f>
        <v/>
      </c>
      <c r="Y634" s="69">
        <f>P634*G634</f>
        <v/>
      </c>
      <c r="Z634" s="69">
        <f>Q634*H634</f>
        <v/>
      </c>
      <c r="AA634" s="69">
        <f>R634*I634</f>
        <v/>
      </c>
      <c r="AB634" s="69">
        <f>M634</f>
        <v/>
      </c>
      <c r="AC634" s="69">
        <f>S634*G634</f>
        <v/>
      </c>
      <c r="AD634" s="69">
        <f>T634*H634</f>
        <v/>
      </c>
      <c r="AE634" s="69">
        <f>U634*I634</f>
        <v/>
      </c>
      <c r="AF634" s="69">
        <f>N634</f>
        <v/>
      </c>
      <c r="AG634" s="69">
        <f>V634*G634</f>
        <v/>
      </c>
      <c r="AH634" s="69">
        <f>W634*H634</f>
        <v/>
      </c>
      <c r="AI634" s="69">
        <f>X634*I634</f>
        <v/>
      </c>
      <c r="AJ634" s="69">
        <f>O634</f>
        <v/>
      </c>
      <c r="AK634" s="70" t="n">
        <v>0.519562304</v>
      </c>
      <c r="AL634" s="70" t="n">
        <v>0.0502349623</v>
      </c>
      <c r="AM634" s="70" t="n">
        <v>0.00725904852</v>
      </c>
      <c r="AN634" s="70" t="n">
        <v>0.0362454057</v>
      </c>
      <c r="AO634" s="70" t="n">
        <v>0.00097255921</v>
      </c>
      <c r="AP634" s="70" t="n">
        <v>-0.0535545647</v>
      </c>
      <c r="AQ634" s="70" t="n">
        <v>0.873817027</v>
      </c>
      <c r="AR634" s="70" t="n">
        <v>3.38206887</v>
      </c>
      <c r="AS634" s="70" t="n">
        <v>0.0509170815</v>
      </c>
      <c r="AT634" s="70" t="n">
        <v>-0.511578918</v>
      </c>
      <c r="AU634" s="70" t="n">
        <v>-0.0907626003</v>
      </c>
      <c r="AV634" s="70" t="n">
        <v>-0.0363049544</v>
      </c>
      <c r="AW634" s="71">
        <f>MAX(ABS(Y634-AK634),ABS(Z634-AL634),ABS(AA634-AM634),ABS(AB634-AN634),ABS(AC634-AO634),ABS(AD634-AP634),ABS(AE634-AQ634),ABS(AF634-AR634),ABS(AG634-AS634),ABS(AH634-AT634),ABS(AI634-AU634),ABS(AJ634-AV634))</f>
        <v/>
      </c>
    </row>
    <row r="635">
      <c r="A635" s="67" t="inlineStr">
        <is>
          <t>M630</t>
        </is>
      </c>
      <c r="B635" s="52" t="inlineStr">
        <is>
          <t>ENV-506</t>
        </is>
      </c>
      <c r="C635" s="52" t="inlineStr">
        <is>
          <t>Environment</t>
        </is>
      </c>
      <c r="D635" s="52" t="inlineStr">
        <is>
          <t>Pine</t>
        </is>
      </c>
      <c r="E635" s="53" t="inlineStr">
        <is>
          <t>Group</t>
        </is>
      </c>
      <c r="F635" s="52" t="inlineStr">
        <is>
          <t>ENV-479</t>
        </is>
      </c>
      <c r="G635" s="68" t="n">
        <v>1</v>
      </c>
      <c r="H635" s="68" t="n">
        <v>1</v>
      </c>
      <c r="I635" s="68" t="n">
        <v>1</v>
      </c>
      <c r="J635" s="68" t="n">
        <v>0</v>
      </c>
      <c r="K635" s="68" t="n">
        <v>19.4881802</v>
      </c>
      <c r="L635" s="68" t="n">
        <v>0</v>
      </c>
      <c r="M635" s="68" t="n">
        <v>6.4080143</v>
      </c>
      <c r="N635" s="68" t="n">
        <v>-0.00640140474</v>
      </c>
      <c r="O635" s="68" t="n">
        <v>-14.5480852</v>
      </c>
      <c r="P635" s="69">
        <f>COS(RADIANS(K635))*COS(RADIANS(L635))+SIN(RADIANS(K635))*SIN(RADIANS(J635))*SIN(RADIANS(L635))</f>
        <v/>
      </c>
      <c r="Q635" s="69">
        <f>-COS(RADIANS(K635))*SIN(RADIANS(L635))+SIN(RADIANS(K635))*SIN(RADIANS(J635))*COS(RADIANS(L635))</f>
        <v/>
      </c>
      <c r="R635" s="69">
        <f>SIN(RADIANS(K635))*COS(RADIANS(J635))</f>
        <v/>
      </c>
      <c r="S635" s="69">
        <f>COS(RADIANS(J635))*SIN(RADIANS(L635))</f>
        <v/>
      </c>
      <c r="T635" s="69">
        <f>COS(RADIANS(J635))*COS(RADIANS(L635))</f>
        <v/>
      </c>
      <c r="U635" s="69">
        <f>-SIN(RADIANS(J635))</f>
        <v/>
      </c>
      <c r="V635" s="69">
        <f>-SIN(RADIANS(K635))*COS(RADIANS(L635))+COS(RADIANS(K635))*SIN(RADIANS(J635))*SIN(RADIANS(L635))</f>
        <v/>
      </c>
      <c r="W635" s="69">
        <f>SIN(RADIANS(K635))*SIN(RADIANS(L635))+COS(RADIANS(K635))*SIN(RADIANS(J635))*COS(RADIANS(L635))</f>
        <v/>
      </c>
      <c r="X635" s="69">
        <f>COS(RADIANS(K635))*COS(RADIANS(J635))</f>
        <v/>
      </c>
      <c r="Y635" s="69">
        <f>P635*G635</f>
        <v/>
      </c>
      <c r="Z635" s="69">
        <f>Q635*H635</f>
        <v/>
      </c>
      <c r="AA635" s="69">
        <f>R635*I635</f>
        <v/>
      </c>
      <c r="AB635" s="69">
        <f>M635</f>
        <v/>
      </c>
      <c r="AC635" s="69">
        <f>S635*G635</f>
        <v/>
      </c>
      <c r="AD635" s="69">
        <f>T635*H635</f>
        <v/>
      </c>
      <c r="AE635" s="69">
        <f>U635*I635</f>
        <v/>
      </c>
      <c r="AF635" s="69">
        <f>N635</f>
        <v/>
      </c>
      <c r="AG635" s="69">
        <f>V635*G635</f>
        <v/>
      </c>
      <c r="AH635" s="69">
        <f>W635*H635</f>
        <v/>
      </c>
      <c r="AI635" s="69">
        <f>X635*I635</f>
        <v/>
      </c>
      <c r="AJ635" s="69">
        <f>O635</f>
        <v/>
      </c>
      <c r="AK635" s="70" t="n">
        <v>0.94271034</v>
      </c>
      <c r="AL635" s="70" t="n">
        <v>0</v>
      </c>
      <c r="AM635" s="70" t="n">
        <v>0.333612412</v>
      </c>
      <c r="AN635" s="70" t="n">
        <v>6.4080143</v>
      </c>
      <c r="AO635" s="70" t="n">
        <v>0</v>
      </c>
      <c r="AP635" s="70" t="n">
        <v>1</v>
      </c>
      <c r="AQ635" s="70" t="n">
        <v>0</v>
      </c>
      <c r="AR635" s="70" t="n">
        <v>-0.00640140474</v>
      </c>
      <c r="AS635" s="70" t="n">
        <v>-0.333612412</v>
      </c>
      <c r="AT635" s="70" t="n">
        <v>0</v>
      </c>
      <c r="AU635" s="70" t="n">
        <v>0.94271034</v>
      </c>
      <c r="AV635" s="70" t="n">
        <v>-14.5480852</v>
      </c>
      <c r="AW635" s="71">
        <f>MAX(ABS(Y635-AK635),ABS(Z635-AL635),ABS(AA635-AM635),ABS(AB635-AN635),ABS(AC635-AO635),ABS(AD635-AP635),ABS(AE635-AQ635),ABS(AF635-AR635),ABS(AG635-AS635),ABS(AH635-AT635),ABS(AI635-AU635),ABS(AJ635-AV635))</f>
        <v/>
      </c>
    </row>
    <row r="636">
      <c r="A636" s="67" t="inlineStr">
        <is>
          <t>M631</t>
        </is>
      </c>
      <c r="B636" s="52" t="inlineStr">
        <is>
          <t>ENV-507</t>
        </is>
      </c>
      <c r="C636" s="52" t="inlineStr">
        <is>
          <t>Environment</t>
        </is>
      </c>
      <c r="D636" s="52" t="inlineStr">
        <is>
          <t>Pine trunk</t>
        </is>
      </c>
      <c r="E636" s="58" t="inlineStr">
        <is>
          <t>Cylinder</t>
        </is>
      </c>
      <c r="F636" s="52" t="inlineStr">
        <is>
          <t>ENV-506</t>
        </is>
      </c>
      <c r="G636" s="68" t="n">
        <v>0.214193597</v>
      </c>
      <c r="H636" s="68" t="n">
        <v>0.214193597</v>
      </c>
      <c r="I636" s="68" t="n">
        <v>2.91899729</v>
      </c>
      <c r="J636" s="68" t="n">
        <v>90</v>
      </c>
      <c r="K636" s="68" t="n">
        <v>0</v>
      </c>
      <c r="L636" s="68" t="n">
        <v>0</v>
      </c>
      <c r="M636" s="68" t="n">
        <v>0</v>
      </c>
      <c r="N636" s="68" t="n">
        <v>1.45949864</v>
      </c>
      <c r="O636" s="68" t="n">
        <v>0</v>
      </c>
      <c r="P636" s="69">
        <f>COS(RADIANS(K636))*COS(RADIANS(L636))+SIN(RADIANS(K636))*SIN(RADIANS(J636))*SIN(RADIANS(L636))</f>
        <v/>
      </c>
      <c r="Q636" s="69">
        <f>-COS(RADIANS(K636))*SIN(RADIANS(L636))+SIN(RADIANS(K636))*SIN(RADIANS(J636))*COS(RADIANS(L636))</f>
        <v/>
      </c>
      <c r="R636" s="69">
        <f>SIN(RADIANS(K636))*COS(RADIANS(J636))</f>
        <v/>
      </c>
      <c r="S636" s="69">
        <f>COS(RADIANS(J636))*SIN(RADIANS(L636))</f>
        <v/>
      </c>
      <c r="T636" s="69">
        <f>COS(RADIANS(J636))*COS(RADIANS(L636))</f>
        <v/>
      </c>
      <c r="U636" s="69">
        <f>-SIN(RADIANS(J636))</f>
        <v/>
      </c>
      <c r="V636" s="69">
        <f>-SIN(RADIANS(K636))*COS(RADIANS(L636))+COS(RADIANS(K636))*SIN(RADIANS(J636))*SIN(RADIANS(L636))</f>
        <v/>
      </c>
      <c r="W636" s="69">
        <f>SIN(RADIANS(K636))*SIN(RADIANS(L636))+COS(RADIANS(K636))*SIN(RADIANS(J636))*COS(RADIANS(L636))</f>
        <v/>
      </c>
      <c r="X636" s="69">
        <f>COS(RADIANS(K636))*COS(RADIANS(J636))</f>
        <v/>
      </c>
      <c r="Y636" s="69">
        <f>P636*G636</f>
        <v/>
      </c>
      <c r="Z636" s="69">
        <f>Q636*H636</f>
        <v/>
      </c>
      <c r="AA636" s="69">
        <f>R636*I636</f>
        <v/>
      </c>
      <c r="AB636" s="69">
        <f>M636</f>
        <v/>
      </c>
      <c r="AC636" s="69">
        <f>S636*G636</f>
        <v/>
      </c>
      <c r="AD636" s="69">
        <f>T636*H636</f>
        <v/>
      </c>
      <c r="AE636" s="69">
        <f>U636*I636</f>
        <v/>
      </c>
      <c r="AF636" s="69">
        <f>N636</f>
        <v/>
      </c>
      <c r="AG636" s="69">
        <f>V636*G636</f>
        <v/>
      </c>
      <c r="AH636" s="69">
        <f>W636*H636</f>
        <v/>
      </c>
      <c r="AI636" s="69">
        <f>X636*I636</f>
        <v/>
      </c>
      <c r="AJ636" s="69">
        <f>O636</f>
        <v/>
      </c>
      <c r="AK636" s="70" t="n">
        <v>0.214193597</v>
      </c>
      <c r="AL636" s="70" t="n">
        <v>0</v>
      </c>
      <c r="AM636" s="70" t="n">
        <v>0</v>
      </c>
      <c r="AN636" s="70" t="n">
        <v>0</v>
      </c>
      <c r="AO636" s="70" t="n">
        <v>0</v>
      </c>
      <c r="AP636" s="70" t="n">
        <v>-9.36269995e-09</v>
      </c>
      <c r="AQ636" s="70" t="n">
        <v>-2.91899729</v>
      </c>
      <c r="AR636" s="70" t="n">
        <v>1.45949864</v>
      </c>
      <c r="AS636" s="70" t="n">
        <v>0</v>
      </c>
      <c r="AT636" s="70" t="n">
        <v>0.214193597</v>
      </c>
      <c r="AU636" s="70" t="n">
        <v>-1.27593424e-07</v>
      </c>
      <c r="AV636" s="70" t="n">
        <v>0</v>
      </c>
      <c r="AW636" s="71">
        <f>MAX(ABS(Y636-AK636),ABS(Z636-AL636),ABS(AA636-AM636),ABS(AB636-AN636),ABS(AC636-AO636),ABS(AD636-AP636),ABS(AE636-AQ636),ABS(AF636-AR636),ABS(AG636-AS636),ABS(AH636-AT636),ABS(AI636-AU636),ABS(AJ636-AV636))</f>
        <v/>
      </c>
    </row>
    <row r="637">
      <c r="A637" s="67" t="inlineStr">
        <is>
          <t>M632</t>
        </is>
      </c>
      <c r="B637" s="52" t="inlineStr">
        <is>
          <t>ENV-508</t>
        </is>
      </c>
      <c r="C637" s="52" t="inlineStr">
        <is>
          <t>Environment</t>
        </is>
      </c>
      <c r="D637" s="52" t="inlineStr">
        <is>
          <t>Pine crown</t>
        </is>
      </c>
      <c r="E637" s="61" t="inlineStr">
        <is>
          <t>Cone</t>
        </is>
      </c>
      <c r="F637" s="52" t="inlineStr">
        <is>
          <t>ENV-506</t>
        </is>
      </c>
      <c r="G637" s="68" t="n">
        <v>2.44815946</v>
      </c>
      <c r="H637" s="68" t="n">
        <v>2.58829808</v>
      </c>
      <c r="I637" s="68" t="n">
        <v>1.22799456</v>
      </c>
      <c r="J637" s="68" t="n">
        <v>-91.5313263</v>
      </c>
      <c r="K637" s="68" t="n">
        <v>168.714081</v>
      </c>
      <c r="L637" s="68" t="n">
        <v>-1.87408447</v>
      </c>
      <c r="M637" s="68" t="n">
        <v>0.0167699046</v>
      </c>
      <c r="N637" s="68" t="n">
        <v>1.21399736</v>
      </c>
      <c r="O637" s="68" t="n">
        <v>0.0322558805</v>
      </c>
      <c r="P637" s="69">
        <f>COS(RADIANS(K637))*COS(RADIANS(L637))+SIN(RADIANS(K637))*SIN(RADIANS(J637))*SIN(RADIANS(L637))</f>
        <v/>
      </c>
      <c r="Q637" s="69">
        <f>-COS(RADIANS(K637))*SIN(RADIANS(L637))+SIN(RADIANS(K637))*SIN(RADIANS(J637))*COS(RADIANS(L637))</f>
        <v/>
      </c>
      <c r="R637" s="69">
        <f>SIN(RADIANS(K637))*COS(RADIANS(J637))</f>
        <v/>
      </c>
      <c r="S637" s="69">
        <f>COS(RADIANS(J637))*SIN(RADIANS(L637))</f>
        <v/>
      </c>
      <c r="T637" s="69">
        <f>COS(RADIANS(J637))*COS(RADIANS(L637))</f>
        <v/>
      </c>
      <c r="U637" s="69">
        <f>-SIN(RADIANS(J637))</f>
        <v/>
      </c>
      <c r="V637" s="69">
        <f>-SIN(RADIANS(K637))*COS(RADIANS(L637))+COS(RADIANS(K637))*SIN(RADIANS(J637))*SIN(RADIANS(L637))</f>
        <v/>
      </c>
      <c r="W637" s="69">
        <f>SIN(RADIANS(K637))*SIN(RADIANS(L637))+COS(RADIANS(K637))*SIN(RADIANS(J637))*COS(RADIANS(L637))</f>
        <v/>
      </c>
      <c r="X637" s="69">
        <f>COS(RADIANS(K637))*COS(RADIANS(J637))</f>
        <v/>
      </c>
      <c r="Y637" s="69">
        <f>P637*G637</f>
        <v/>
      </c>
      <c r="Z637" s="69">
        <f>Q637*H637</f>
        <v/>
      </c>
      <c r="AA637" s="69">
        <f>R637*I637</f>
        <v/>
      </c>
      <c r="AB637" s="69">
        <f>M637</f>
        <v/>
      </c>
      <c r="AC637" s="69">
        <f>S637*G637</f>
        <v/>
      </c>
      <c r="AD637" s="69">
        <f>T637*H637</f>
        <v/>
      </c>
      <c r="AE637" s="69">
        <f>U637*I637</f>
        <v/>
      </c>
      <c r="AF637" s="69">
        <f>N637</f>
        <v/>
      </c>
      <c r="AG637" s="69">
        <f>V637*G637</f>
        <v/>
      </c>
      <c r="AH637" s="69">
        <f>W637*H637</f>
        <v/>
      </c>
      <c r="AI637" s="69">
        <f>X637*I637</f>
        <v/>
      </c>
      <c r="AJ637" s="69">
        <f>O637</f>
        <v/>
      </c>
      <c r="AK637" s="70" t="n">
        <v>-2.38387179</v>
      </c>
      <c r="AL637" s="70" t="n">
        <v>-0.5890997650000001</v>
      </c>
      <c r="AM637" s="70" t="n">
        <v>-0.00642230967</v>
      </c>
      <c r="AN637" s="70" t="n">
        <v>0.0167699046</v>
      </c>
      <c r="AO637" s="70" t="n">
        <v>0.00213954551</v>
      </c>
      <c r="AP637" s="70" t="n">
        <v>-0.0691312924</v>
      </c>
      <c r="AQ637" s="70" t="n">
        <v>1.22755599</v>
      </c>
      <c r="AR637" s="70" t="n">
        <v>1.21399736</v>
      </c>
      <c r="AS637" s="70" t="n">
        <v>-0.557347059</v>
      </c>
      <c r="AT637" s="70" t="n">
        <v>2.51941848</v>
      </c>
      <c r="AU637" s="70" t="n">
        <v>0.0321816951</v>
      </c>
      <c r="AV637" s="70" t="n">
        <v>0.0322558805</v>
      </c>
      <c r="AW637" s="71">
        <f>MAX(ABS(Y637-AK637),ABS(Z637-AL637),ABS(AA637-AM637),ABS(AB637-AN637),ABS(AC637-AO637),ABS(AD637-AP637),ABS(AE637-AQ637),ABS(AF637-AR637),ABS(AG637-AS637),ABS(AH637-AT637),ABS(AI637-AU637),ABS(AJ637-AV637))</f>
        <v/>
      </c>
    </row>
    <row r="638">
      <c r="A638" s="67" t="inlineStr">
        <is>
          <t>M633</t>
        </is>
      </c>
      <c r="B638" s="52" t="inlineStr">
        <is>
          <t>ENV-509</t>
        </is>
      </c>
      <c r="C638" s="52" t="inlineStr">
        <is>
          <t>Environment</t>
        </is>
      </c>
      <c r="D638" s="52" t="inlineStr">
        <is>
          <t>Pine crown</t>
        </is>
      </c>
      <c r="E638" s="61" t="inlineStr">
        <is>
          <t>Cone</t>
        </is>
      </c>
      <c r="F638" s="52" t="inlineStr">
        <is>
          <t>ENV-506</t>
        </is>
      </c>
      <c r="G638" s="68" t="n">
        <v>1.88225579</v>
      </c>
      <c r="H638" s="68" t="n">
        <v>1.8625654</v>
      </c>
      <c r="I638" s="68" t="n">
        <v>0.801871181</v>
      </c>
      <c r="J638" s="68" t="n">
        <v>-89.4742737</v>
      </c>
      <c r="K638" s="68" t="n">
        <v>74.996582</v>
      </c>
      <c r="L638" s="68" t="n">
        <v>-0.349294662</v>
      </c>
      <c r="M638" s="68" t="n">
        <v>-0.0389680229</v>
      </c>
      <c r="N638" s="68" t="n">
        <v>1.57391405</v>
      </c>
      <c r="O638" s="68" t="n">
        <v>-0.0302905068</v>
      </c>
      <c r="P638" s="69">
        <f>COS(RADIANS(K638))*COS(RADIANS(L638))+SIN(RADIANS(K638))*SIN(RADIANS(J638))*SIN(RADIANS(L638))</f>
        <v/>
      </c>
      <c r="Q638" s="69">
        <f>-COS(RADIANS(K638))*SIN(RADIANS(L638))+SIN(RADIANS(K638))*SIN(RADIANS(J638))*COS(RADIANS(L638))</f>
        <v/>
      </c>
      <c r="R638" s="69">
        <f>SIN(RADIANS(K638))*COS(RADIANS(J638))</f>
        <v/>
      </c>
      <c r="S638" s="69">
        <f>COS(RADIANS(J638))*SIN(RADIANS(L638))</f>
        <v/>
      </c>
      <c r="T638" s="69">
        <f>COS(RADIANS(J638))*COS(RADIANS(L638))</f>
        <v/>
      </c>
      <c r="U638" s="69">
        <f>-SIN(RADIANS(J638))</f>
        <v/>
      </c>
      <c r="V638" s="69">
        <f>-SIN(RADIANS(K638))*COS(RADIANS(L638))+COS(RADIANS(K638))*SIN(RADIANS(J638))*SIN(RADIANS(L638))</f>
        <v/>
      </c>
      <c r="W638" s="69">
        <f>SIN(RADIANS(K638))*SIN(RADIANS(L638))+COS(RADIANS(K638))*SIN(RADIANS(J638))*COS(RADIANS(L638))</f>
        <v/>
      </c>
      <c r="X638" s="69">
        <f>COS(RADIANS(K638))*COS(RADIANS(J638))</f>
        <v/>
      </c>
      <c r="Y638" s="69">
        <f>P638*G638</f>
        <v/>
      </c>
      <c r="Z638" s="69">
        <f>Q638*H638</f>
        <v/>
      </c>
      <c r="AA638" s="69">
        <f>R638*I638</f>
        <v/>
      </c>
      <c r="AB638" s="69">
        <f>M638</f>
        <v/>
      </c>
      <c r="AC638" s="69">
        <f>S638*G638</f>
        <v/>
      </c>
      <c r="AD638" s="69">
        <f>T638*H638</f>
        <v/>
      </c>
      <c r="AE638" s="69">
        <f>U638*I638</f>
        <v/>
      </c>
      <c r="AF638" s="69">
        <f>N638</f>
        <v/>
      </c>
      <c r="AG638" s="69">
        <f>V638*G638</f>
        <v/>
      </c>
      <c r="AH638" s="69">
        <f>W638*H638</f>
        <v/>
      </c>
      <c r="AI638" s="69">
        <f>X638*I638</f>
        <v/>
      </c>
      <c r="AJ638" s="69">
        <f>O638</f>
        <v/>
      </c>
      <c r="AK638" s="70" t="n">
        <v>0.49834612</v>
      </c>
      <c r="AL638" s="70" t="n">
        <v>-1.79602253</v>
      </c>
      <c r="AM638" s="70" t="n">
        <v>0.00710674189</v>
      </c>
      <c r="AN638" s="70" t="n">
        <v>-0.0389680229</v>
      </c>
      <c r="AO638" s="70" t="n">
        <v>-0.000105286897</v>
      </c>
      <c r="AP638" s="70" t="n">
        <v>0.0170896258</v>
      </c>
      <c r="AQ638" s="70" t="n">
        <v>0.801837444</v>
      </c>
      <c r="AR638" s="70" t="n">
        <v>1.57391405</v>
      </c>
      <c r="AS638" s="70" t="n">
        <v>-1.81508613</v>
      </c>
      <c r="AT638" s="70" t="n">
        <v>-0.493113101</v>
      </c>
      <c r="AU638" s="70" t="n">
        <v>0.00190469995</v>
      </c>
      <c r="AV638" s="70" t="n">
        <v>-0.0302905068</v>
      </c>
      <c r="AW638" s="71">
        <f>MAX(ABS(Y638-AK638),ABS(Z638-AL638),ABS(AA638-AM638),ABS(AB638-AN638),ABS(AC638-AO638),ABS(AD638-AP638),ABS(AE638-AQ638),ABS(AF638-AR638),ABS(AG638-AS638),ABS(AH638-AT638),ABS(AI638-AU638),ABS(AJ638-AV638))</f>
        <v/>
      </c>
    </row>
    <row r="639">
      <c r="A639" s="67" t="inlineStr">
        <is>
          <t>M634</t>
        </is>
      </c>
      <c r="B639" s="52" t="inlineStr">
        <is>
          <t>ENV-510</t>
        </is>
      </c>
      <c r="C639" s="52" t="inlineStr">
        <is>
          <t>Environment</t>
        </is>
      </c>
      <c r="D639" s="52" t="inlineStr">
        <is>
          <t>Pine crown</t>
        </is>
      </c>
      <c r="E639" s="61" t="inlineStr">
        <is>
          <t>Cone</t>
        </is>
      </c>
      <c r="F639" s="52" t="inlineStr">
        <is>
          <t>ENV-506</t>
        </is>
      </c>
      <c r="G639" s="68" t="n">
        <v>1.60371149</v>
      </c>
      <c r="H639" s="68" t="n">
        <v>1.64705634</v>
      </c>
      <c r="I639" s="68" t="n">
        <v>0.806476295</v>
      </c>
      <c r="J639" s="68" t="n">
        <v>-88.4162216</v>
      </c>
      <c r="K639" s="68" t="n">
        <v>238.182693</v>
      </c>
      <c r="L639" s="68" t="n">
        <v>5.09329796</v>
      </c>
      <c r="M639" s="68" t="n">
        <v>-0.012528792</v>
      </c>
      <c r="N639" s="68" t="n">
        <v>2.07245374</v>
      </c>
      <c r="O639" s="68" t="n">
        <v>0.0159618817</v>
      </c>
      <c r="P639" s="69">
        <f>COS(RADIANS(K639))*COS(RADIANS(L639))+SIN(RADIANS(K639))*SIN(RADIANS(J639))*SIN(RADIANS(L639))</f>
        <v/>
      </c>
      <c r="Q639" s="69">
        <f>-COS(RADIANS(K639))*SIN(RADIANS(L639))+SIN(RADIANS(K639))*SIN(RADIANS(J639))*COS(RADIANS(L639))</f>
        <v/>
      </c>
      <c r="R639" s="69">
        <f>SIN(RADIANS(K639))*COS(RADIANS(J639))</f>
        <v/>
      </c>
      <c r="S639" s="69">
        <f>COS(RADIANS(J639))*SIN(RADIANS(L639))</f>
        <v/>
      </c>
      <c r="T639" s="69">
        <f>COS(RADIANS(J639))*COS(RADIANS(L639))</f>
        <v/>
      </c>
      <c r="U639" s="69">
        <f>-SIN(RADIANS(J639))</f>
        <v/>
      </c>
      <c r="V639" s="69">
        <f>-SIN(RADIANS(K639))*COS(RADIANS(L639))+COS(RADIANS(K639))*SIN(RADIANS(J639))*SIN(RADIANS(L639))</f>
        <v/>
      </c>
      <c r="W639" s="69">
        <f>SIN(RADIANS(K639))*SIN(RADIANS(L639))+COS(RADIANS(K639))*SIN(RADIANS(J639))*COS(RADIANS(L639))</f>
        <v/>
      </c>
      <c r="X639" s="69">
        <f>COS(RADIANS(K639))*COS(RADIANS(J639))</f>
        <v/>
      </c>
      <c r="Y639" s="69">
        <f>P639*G639</f>
        <v/>
      </c>
      <c r="Z639" s="69">
        <f>Q639*H639</f>
        <v/>
      </c>
      <c r="AA639" s="69">
        <f>R639*I639</f>
        <v/>
      </c>
      <c r="AB639" s="69">
        <f>M639</f>
        <v/>
      </c>
      <c r="AC639" s="69">
        <f>S639*G639</f>
        <v/>
      </c>
      <c r="AD639" s="69">
        <f>T639*H639</f>
        <v/>
      </c>
      <c r="AE639" s="69">
        <f>U639*I639</f>
        <v/>
      </c>
      <c r="AF639" s="69">
        <f>N639</f>
        <v/>
      </c>
      <c r="AG639" s="69">
        <f>V639*G639</f>
        <v/>
      </c>
      <c r="AH639" s="69">
        <f>W639*H639</f>
        <v/>
      </c>
      <c r="AI639" s="69">
        <f>X639*I639</f>
        <v/>
      </c>
      <c r="AJ639" s="69">
        <f>O639</f>
        <v/>
      </c>
      <c r="AK639" s="70" t="n">
        <v>-0.721224725</v>
      </c>
      <c r="AL639" s="70" t="n">
        <v>1.47059011</v>
      </c>
      <c r="AM639" s="70" t="n">
        <v>-0.0189404301</v>
      </c>
      <c r="AN639" s="70" t="n">
        <v>-0.012528792</v>
      </c>
      <c r="AO639" s="70" t="n">
        <v>0.00393501204</v>
      </c>
      <c r="AP639" s="70" t="n">
        <v>0.0453425311</v>
      </c>
      <c r="AQ639" s="70" t="n">
        <v>0.806168199</v>
      </c>
      <c r="AR639" s="70" t="n">
        <v>2.07245374</v>
      </c>
      <c r="AS639" s="70" t="n">
        <v>1.43237913</v>
      </c>
      <c r="AT639" s="70" t="n">
        <v>0.740340054</v>
      </c>
      <c r="AU639" s="70" t="n">
        <v>-0.0117514897</v>
      </c>
      <c r="AV639" s="70" t="n">
        <v>0.0159618817</v>
      </c>
      <c r="AW639" s="71">
        <f>MAX(ABS(Y639-AK639),ABS(Z639-AL639),ABS(AA639-AM639),ABS(AB639-AN639),ABS(AC639-AO639),ABS(AD639-AP639),ABS(AE639-AQ639),ABS(AF639-AR639),ABS(AG639-AS639),ABS(AH639-AT639),ABS(AI639-AU639),ABS(AJ639-AV639))</f>
        <v/>
      </c>
    </row>
    <row r="640">
      <c r="A640" s="67" t="inlineStr">
        <is>
          <t>M635</t>
        </is>
      </c>
      <c r="B640" s="52" t="inlineStr">
        <is>
          <t>ENV-511</t>
        </is>
      </c>
      <c r="C640" s="52" t="inlineStr">
        <is>
          <t>Environment</t>
        </is>
      </c>
      <c r="D640" s="52" t="inlineStr">
        <is>
          <t>Pine crown</t>
        </is>
      </c>
      <c r="E640" s="61" t="inlineStr">
        <is>
          <t>Cone</t>
        </is>
      </c>
      <c r="F640" s="52" t="inlineStr">
        <is>
          <t>ENV-506</t>
        </is>
      </c>
      <c r="G640" s="68" t="n">
        <v>1.24545205</v>
      </c>
      <c r="H640" s="68" t="n">
        <v>1.2833097</v>
      </c>
      <c r="I640" s="68" t="n">
        <v>0.605200827</v>
      </c>
      <c r="J640" s="68" t="n">
        <v>-86.7156906</v>
      </c>
      <c r="K640" s="68" t="n">
        <v>26.8449001</v>
      </c>
      <c r="L640" s="68" t="n">
        <v>-0.192248344</v>
      </c>
      <c r="M640" s="68" t="n">
        <v>0.0310694501</v>
      </c>
      <c r="N640" s="68" t="n">
        <v>2.44269514</v>
      </c>
      <c r="O640" s="68" t="n">
        <v>-0.0183636378</v>
      </c>
      <c r="P640" s="69">
        <f>COS(RADIANS(K640))*COS(RADIANS(L640))+SIN(RADIANS(K640))*SIN(RADIANS(J640))*SIN(RADIANS(L640))</f>
        <v/>
      </c>
      <c r="Q640" s="69">
        <f>-COS(RADIANS(K640))*SIN(RADIANS(L640))+SIN(RADIANS(K640))*SIN(RADIANS(J640))*COS(RADIANS(L640))</f>
        <v/>
      </c>
      <c r="R640" s="69">
        <f>SIN(RADIANS(K640))*COS(RADIANS(J640))</f>
        <v/>
      </c>
      <c r="S640" s="69">
        <f>COS(RADIANS(J640))*SIN(RADIANS(L640))</f>
        <v/>
      </c>
      <c r="T640" s="69">
        <f>COS(RADIANS(J640))*COS(RADIANS(L640))</f>
        <v/>
      </c>
      <c r="U640" s="69">
        <f>-SIN(RADIANS(J640))</f>
        <v/>
      </c>
      <c r="V640" s="69">
        <f>-SIN(RADIANS(K640))*COS(RADIANS(L640))+COS(RADIANS(K640))*SIN(RADIANS(J640))*SIN(RADIANS(L640))</f>
        <v/>
      </c>
      <c r="W640" s="69">
        <f>SIN(RADIANS(K640))*SIN(RADIANS(L640))+COS(RADIANS(K640))*SIN(RADIANS(J640))*COS(RADIANS(L640))</f>
        <v/>
      </c>
      <c r="X640" s="69">
        <f>COS(RADIANS(K640))*COS(RADIANS(J640))</f>
        <v/>
      </c>
      <c r="Y640" s="69">
        <f>P640*G640</f>
        <v/>
      </c>
      <c r="Z640" s="69">
        <f>Q640*H640</f>
        <v/>
      </c>
      <c r="AA640" s="69">
        <f>R640*I640</f>
        <v/>
      </c>
      <c r="AB640" s="69">
        <f>M640</f>
        <v/>
      </c>
      <c r="AC640" s="69">
        <f>S640*G640</f>
        <v/>
      </c>
      <c r="AD640" s="69">
        <f>T640*H640</f>
        <v/>
      </c>
      <c r="AE640" s="69">
        <f>U640*I640</f>
        <v/>
      </c>
      <c r="AF640" s="69">
        <f>N640</f>
        <v/>
      </c>
      <c r="AG640" s="69">
        <f>V640*G640</f>
        <v/>
      </c>
      <c r="AH640" s="69">
        <f>W640*H640</f>
        <v/>
      </c>
      <c r="AI640" s="69">
        <f>X640*I640</f>
        <v/>
      </c>
      <c r="AJ640" s="69">
        <f>O640</f>
        <v/>
      </c>
      <c r="AK640" s="70" t="n">
        <v>1.11311018</v>
      </c>
      <c r="AL640" s="70" t="n">
        <v>-0.574716032</v>
      </c>
      <c r="AM640" s="70" t="n">
        <v>0.0156572182</v>
      </c>
      <c r="AN640" s="70" t="n">
        <v>0.0310694501</v>
      </c>
      <c r="AO640" s="70" t="n">
        <v>-0.000239413988</v>
      </c>
      <c r="AP640" s="70" t="n">
        <v>0.073521167</v>
      </c>
      <c r="AQ640" s="70" t="n">
        <v>0.6042068</v>
      </c>
      <c r="AR640" s="70" t="n">
        <v>2.44269514</v>
      </c>
      <c r="AS640" s="70" t="n">
        <v>-0.5586918</v>
      </c>
      <c r="AT640" s="70" t="n">
        <v>-1.14506769</v>
      </c>
      <c r="AU640" s="70" t="n">
        <v>0.030935755</v>
      </c>
      <c r="AV640" s="70" t="n">
        <v>-0.0183636378</v>
      </c>
      <c r="AW640" s="71">
        <f>MAX(ABS(Y640-AK640),ABS(Z640-AL640),ABS(AA640-AM640),ABS(AB640-AN640),ABS(AC640-AO640),ABS(AD640-AP640),ABS(AE640-AQ640),ABS(AF640-AR640),ABS(AG640-AS640),ABS(AH640-AT640),ABS(AI640-AU640),ABS(AJ640-AV640))</f>
        <v/>
      </c>
    </row>
    <row r="641">
      <c r="A641" s="67" t="inlineStr">
        <is>
          <t>M636</t>
        </is>
      </c>
      <c r="B641" s="52" t="inlineStr">
        <is>
          <t>ENV-512</t>
        </is>
      </c>
      <c r="C641" s="52" t="inlineStr">
        <is>
          <t>Environment</t>
        </is>
      </c>
      <c r="D641" s="52" t="inlineStr">
        <is>
          <t>Pine crown</t>
        </is>
      </c>
      <c r="E641" s="61" t="inlineStr">
        <is>
          <t>Cone</t>
        </is>
      </c>
      <c r="F641" s="52" t="inlineStr">
        <is>
          <t>ENV-506</t>
        </is>
      </c>
      <c r="G641" s="68" t="n">
        <v>0.922888756</v>
      </c>
      <c r="H641" s="68" t="n">
        <v>0.948118508</v>
      </c>
      <c r="I641" s="68" t="n">
        <v>0.425341755</v>
      </c>
      <c r="J641" s="68" t="n">
        <v>-94.7041092</v>
      </c>
      <c r="K641" s="68" t="n">
        <v>248.874512</v>
      </c>
      <c r="L641" s="68" t="n">
        <v>-0.0220451355</v>
      </c>
      <c r="M641" s="68" t="n">
        <v>0.0362274945</v>
      </c>
      <c r="N641" s="68" t="n">
        <v>2.80789781</v>
      </c>
      <c r="O641" s="68" t="n">
        <v>-0.0126974434</v>
      </c>
      <c r="P641" s="69">
        <f>COS(RADIANS(K641))*COS(RADIANS(L641))+SIN(RADIANS(K641))*SIN(RADIANS(J641))*SIN(RADIANS(L641))</f>
        <v/>
      </c>
      <c r="Q641" s="69">
        <f>-COS(RADIANS(K641))*SIN(RADIANS(L641))+SIN(RADIANS(K641))*SIN(RADIANS(J641))*COS(RADIANS(L641))</f>
        <v/>
      </c>
      <c r="R641" s="69">
        <f>SIN(RADIANS(K641))*COS(RADIANS(J641))</f>
        <v/>
      </c>
      <c r="S641" s="69">
        <f>COS(RADIANS(J641))*SIN(RADIANS(L641))</f>
        <v/>
      </c>
      <c r="T641" s="69">
        <f>COS(RADIANS(J641))*COS(RADIANS(L641))</f>
        <v/>
      </c>
      <c r="U641" s="69">
        <f>-SIN(RADIANS(J641))</f>
        <v/>
      </c>
      <c r="V641" s="69">
        <f>-SIN(RADIANS(K641))*COS(RADIANS(L641))+COS(RADIANS(K641))*SIN(RADIANS(J641))*SIN(RADIANS(L641))</f>
        <v/>
      </c>
      <c r="W641" s="69">
        <f>SIN(RADIANS(K641))*SIN(RADIANS(L641))+COS(RADIANS(K641))*SIN(RADIANS(J641))*COS(RADIANS(L641))</f>
        <v/>
      </c>
      <c r="X641" s="69">
        <f>COS(RADIANS(K641))*COS(RADIANS(J641))</f>
        <v/>
      </c>
      <c r="Y641" s="69">
        <f>P641*G641</f>
        <v/>
      </c>
      <c r="Z641" s="69">
        <f>Q641*H641</f>
        <v/>
      </c>
      <c r="AA641" s="69">
        <f>R641*I641</f>
        <v/>
      </c>
      <c r="AB641" s="69">
        <f>M641</f>
        <v/>
      </c>
      <c r="AC641" s="69">
        <f>S641*G641</f>
        <v/>
      </c>
      <c r="AD641" s="69">
        <f>T641*H641</f>
        <v/>
      </c>
      <c r="AE641" s="69">
        <f>U641*I641</f>
        <v/>
      </c>
      <c r="AF641" s="69">
        <f>N641</f>
        <v/>
      </c>
      <c r="AG641" s="69">
        <f>V641*G641</f>
        <v/>
      </c>
      <c r="AH641" s="69">
        <f>W641*H641</f>
        <v/>
      </c>
      <c r="AI641" s="69">
        <f>X641*I641</f>
        <v/>
      </c>
      <c r="AJ641" s="69">
        <f>O641</f>
        <v/>
      </c>
      <c r="AK641" s="70" t="n">
        <v>-0.332949847</v>
      </c>
      <c r="AL641" s="70" t="n">
        <v>0.881287992</v>
      </c>
      <c r="AM641" s="70" t="n">
        <v>0.0325379632</v>
      </c>
      <c r="AN641" s="70" t="n">
        <v>0.0362274945</v>
      </c>
      <c r="AO641" s="70" t="n">
        <v>2.9121009e-05</v>
      </c>
      <c r="AP641" s="70" t="n">
        <v>-0.0777552053</v>
      </c>
      <c r="AQ641" s="70" t="n">
        <v>0.423908979</v>
      </c>
      <c r="AR641" s="70" t="n">
        <v>2.80789781</v>
      </c>
      <c r="AS641" s="70" t="n">
        <v>0.8607369070000001</v>
      </c>
      <c r="AT641" s="70" t="n">
        <v>0.34090206</v>
      </c>
      <c r="AU641" s="70" t="n">
        <v>0.0125719784</v>
      </c>
      <c r="AV641" s="70" t="n">
        <v>-0.0126974434</v>
      </c>
      <c r="AW641" s="71">
        <f>MAX(ABS(Y641-AK641),ABS(Z641-AL641),ABS(AA641-AM641),ABS(AB641-AN641),ABS(AC641-AO641),ABS(AD641-AP641),ABS(AE641-AQ641),ABS(AF641-AR641),ABS(AG641-AS641),ABS(AH641-AT641),ABS(AI641-AU641),ABS(AJ641-AV641))</f>
        <v/>
      </c>
    </row>
    <row r="642">
      <c r="A642" s="67" t="inlineStr">
        <is>
          <t>M637</t>
        </is>
      </c>
      <c r="B642" s="52" t="inlineStr">
        <is>
          <t>ENV-513</t>
        </is>
      </c>
      <c r="C642" s="52" t="inlineStr">
        <is>
          <t>Environment</t>
        </is>
      </c>
      <c r="D642" s="52" t="inlineStr">
        <is>
          <t>Pine crown</t>
        </is>
      </c>
      <c r="E642" s="61" t="inlineStr">
        <is>
          <t>Cone</t>
        </is>
      </c>
      <c r="F642" s="52" t="inlineStr">
        <is>
          <t>ENV-506</t>
        </is>
      </c>
      <c r="G642" s="68" t="n">
        <v>0.53013289</v>
      </c>
      <c r="H642" s="68" t="n">
        <v>0.505955637</v>
      </c>
      <c r="I642" s="68" t="n">
        <v>0.914624035</v>
      </c>
      <c r="J642" s="68" t="n">
        <v>-90.71018979999999</v>
      </c>
      <c r="K642" s="68" t="n">
        <v>305.441162</v>
      </c>
      <c r="L642" s="68" t="n">
        <v>2.32282734</v>
      </c>
      <c r="M642" s="68" t="n">
        <v>-0.0321845114</v>
      </c>
      <c r="N642" s="68" t="n">
        <v>3.49630928</v>
      </c>
      <c r="O642" s="68" t="n">
        <v>0.0181713104</v>
      </c>
      <c r="P642" s="69">
        <f>COS(RADIANS(K642))*COS(RADIANS(L642))+SIN(RADIANS(K642))*SIN(RADIANS(J642))*SIN(RADIANS(L642))</f>
        <v/>
      </c>
      <c r="Q642" s="69">
        <f>-COS(RADIANS(K642))*SIN(RADIANS(L642))+SIN(RADIANS(K642))*SIN(RADIANS(J642))*COS(RADIANS(L642))</f>
        <v/>
      </c>
      <c r="R642" s="69">
        <f>SIN(RADIANS(K642))*COS(RADIANS(J642))</f>
        <v/>
      </c>
      <c r="S642" s="69">
        <f>COS(RADIANS(J642))*SIN(RADIANS(L642))</f>
        <v/>
      </c>
      <c r="T642" s="69">
        <f>COS(RADIANS(J642))*COS(RADIANS(L642))</f>
        <v/>
      </c>
      <c r="U642" s="69">
        <f>-SIN(RADIANS(J642))</f>
        <v/>
      </c>
      <c r="V642" s="69">
        <f>-SIN(RADIANS(K642))*COS(RADIANS(L642))+COS(RADIANS(K642))*SIN(RADIANS(J642))*SIN(RADIANS(L642))</f>
        <v/>
      </c>
      <c r="W642" s="69">
        <f>SIN(RADIANS(K642))*SIN(RADIANS(L642))+COS(RADIANS(K642))*SIN(RADIANS(J642))*COS(RADIANS(L642))</f>
        <v/>
      </c>
      <c r="X642" s="69">
        <f>COS(RADIANS(K642))*COS(RADIANS(J642))</f>
        <v/>
      </c>
      <c r="Y642" s="69">
        <f>P642*G642</f>
        <v/>
      </c>
      <c r="Z642" s="69">
        <f>Q642*H642</f>
        <v/>
      </c>
      <c r="AA642" s="69">
        <f>R642*I642</f>
        <v/>
      </c>
      <c r="AB642" s="69">
        <f>M642</f>
        <v/>
      </c>
      <c r="AC642" s="69">
        <f>S642*G642</f>
        <v/>
      </c>
      <c r="AD642" s="69">
        <f>T642*H642</f>
        <v/>
      </c>
      <c r="AE642" s="69">
        <f>U642*I642</f>
        <v/>
      </c>
      <c r="AF642" s="69">
        <f>N642</f>
        <v/>
      </c>
      <c r="AG642" s="69">
        <f>V642*G642</f>
        <v/>
      </c>
      <c r="AH642" s="69">
        <f>W642*H642</f>
        <v/>
      </c>
      <c r="AI642" s="69">
        <f>X642*I642</f>
        <v/>
      </c>
      <c r="AJ642" s="69">
        <f>O642</f>
        <v/>
      </c>
      <c r="AK642" s="70" t="n">
        <v>0.324657589</v>
      </c>
      <c r="AL642" s="70" t="n">
        <v>0.399946511</v>
      </c>
      <c r="AM642" s="70" t="n">
        <v>0.00923618302</v>
      </c>
      <c r="AN642" s="70" t="n">
        <v>-0.0321845114</v>
      </c>
      <c r="AO642" s="70" t="n">
        <v>-0.000266321498</v>
      </c>
      <c r="AP642" s="70" t="n">
        <v>-0.0062661618</v>
      </c>
      <c r="AQ642" s="70" t="n">
        <v>0.914553761</v>
      </c>
      <c r="AR642" s="70" t="n">
        <v>3.49630928</v>
      </c>
      <c r="AS642" s="70" t="n">
        <v>0.419092178</v>
      </c>
      <c r="AT642" s="70" t="n">
        <v>-0.30982998</v>
      </c>
      <c r="AU642" s="70" t="n">
        <v>-0.00657380652</v>
      </c>
      <c r="AV642" s="70" t="n">
        <v>0.0181713104</v>
      </c>
      <c r="AW642" s="71">
        <f>MAX(ABS(Y642-AK642),ABS(Z642-AL642),ABS(AA642-AM642),ABS(AB642-AN642),ABS(AC642-AO642),ABS(AD642-AP642),ABS(AE642-AQ642),ABS(AF642-AR642),ABS(AG642-AS642),ABS(AH642-AT642),ABS(AI642-AU642),ABS(AJ642-AV642))</f>
        <v/>
      </c>
    </row>
    <row r="643">
      <c r="A643" s="67" t="inlineStr">
        <is>
          <t>M638</t>
        </is>
      </c>
      <c r="B643" s="52" t="inlineStr">
        <is>
          <t>ENV-514</t>
        </is>
      </c>
      <c r="C643" s="52" t="inlineStr">
        <is>
          <t>Environment</t>
        </is>
      </c>
      <c r="D643" s="52" t="inlineStr">
        <is>
          <t>Lone pines</t>
        </is>
      </c>
      <c r="E643" s="53" t="inlineStr">
        <is>
          <t>Group</t>
        </is>
      </c>
      <c r="F643" s="52" t="inlineStr">
        <is>
          <t>ENV-00</t>
        </is>
      </c>
      <c r="G643" s="68" t="n">
        <v>1</v>
      </c>
      <c r="H643" s="68" t="n">
        <v>1</v>
      </c>
      <c r="I643" s="68" t="n">
        <v>1</v>
      </c>
      <c r="J643" s="68" t="n">
        <v>0</v>
      </c>
      <c r="K643" s="68" t="n">
        <v>0</v>
      </c>
      <c r="L643" s="68" t="n">
        <v>0</v>
      </c>
      <c r="M643" s="68" t="n">
        <v>0</v>
      </c>
      <c r="N643" s="68" t="n">
        <v>0</v>
      </c>
      <c r="O643" s="68" t="n">
        <v>0</v>
      </c>
      <c r="P643" s="69">
        <f>COS(RADIANS(K643))*COS(RADIANS(L643))+SIN(RADIANS(K643))*SIN(RADIANS(J643))*SIN(RADIANS(L643))</f>
        <v/>
      </c>
      <c r="Q643" s="69">
        <f>-COS(RADIANS(K643))*SIN(RADIANS(L643))+SIN(RADIANS(K643))*SIN(RADIANS(J643))*COS(RADIANS(L643))</f>
        <v/>
      </c>
      <c r="R643" s="69">
        <f>SIN(RADIANS(K643))*COS(RADIANS(J643))</f>
        <v/>
      </c>
      <c r="S643" s="69">
        <f>COS(RADIANS(J643))*SIN(RADIANS(L643))</f>
        <v/>
      </c>
      <c r="T643" s="69">
        <f>COS(RADIANS(J643))*COS(RADIANS(L643))</f>
        <v/>
      </c>
      <c r="U643" s="69">
        <f>-SIN(RADIANS(J643))</f>
        <v/>
      </c>
      <c r="V643" s="69">
        <f>-SIN(RADIANS(K643))*COS(RADIANS(L643))+COS(RADIANS(K643))*SIN(RADIANS(J643))*SIN(RADIANS(L643))</f>
        <v/>
      </c>
      <c r="W643" s="69">
        <f>SIN(RADIANS(K643))*SIN(RADIANS(L643))+COS(RADIANS(K643))*SIN(RADIANS(J643))*COS(RADIANS(L643))</f>
        <v/>
      </c>
      <c r="X643" s="69">
        <f>COS(RADIANS(K643))*COS(RADIANS(J643))</f>
        <v/>
      </c>
      <c r="Y643" s="69">
        <f>P643*G643</f>
        <v/>
      </c>
      <c r="Z643" s="69">
        <f>Q643*H643</f>
        <v/>
      </c>
      <c r="AA643" s="69">
        <f>R643*I643</f>
        <v/>
      </c>
      <c r="AB643" s="69">
        <f>M643</f>
        <v/>
      </c>
      <c r="AC643" s="69">
        <f>S643*G643</f>
        <v/>
      </c>
      <c r="AD643" s="69">
        <f>T643*H643</f>
        <v/>
      </c>
      <c r="AE643" s="69">
        <f>U643*I643</f>
        <v/>
      </c>
      <c r="AF643" s="69">
        <f>N643</f>
        <v/>
      </c>
      <c r="AG643" s="69">
        <f>V643*G643</f>
        <v/>
      </c>
      <c r="AH643" s="69">
        <f>W643*H643</f>
        <v/>
      </c>
      <c r="AI643" s="69">
        <f>X643*I643</f>
        <v/>
      </c>
      <c r="AJ643" s="69">
        <f>O643</f>
        <v/>
      </c>
      <c r="AK643" s="70" t="n">
        <v>1</v>
      </c>
      <c r="AL643" s="70" t="n">
        <v>0</v>
      </c>
      <c r="AM643" s="70" t="n">
        <v>0</v>
      </c>
      <c r="AN643" s="70" t="n">
        <v>0</v>
      </c>
      <c r="AO643" s="70" t="n">
        <v>0</v>
      </c>
      <c r="AP643" s="70" t="n">
        <v>1</v>
      </c>
      <c r="AQ643" s="70" t="n">
        <v>0</v>
      </c>
      <c r="AR643" s="70" t="n">
        <v>0</v>
      </c>
      <c r="AS643" s="70" t="n">
        <v>0</v>
      </c>
      <c r="AT643" s="70" t="n">
        <v>0</v>
      </c>
      <c r="AU643" s="70" t="n">
        <v>1</v>
      </c>
      <c r="AV643" s="70" t="n">
        <v>0</v>
      </c>
      <c r="AW643" s="71">
        <f>MAX(ABS(Y643-AK643),ABS(Z643-AL643),ABS(AA643-AM643),ABS(AB643-AN643),ABS(AC643-AO643),ABS(AD643-AP643),ABS(AE643-AQ643),ABS(AF643-AR643),ABS(AG643-AS643),ABS(AH643-AT643),ABS(AI643-AU643),ABS(AJ643-AV643))</f>
        <v/>
      </c>
    </row>
    <row r="644">
      <c r="A644" s="67" t="inlineStr">
        <is>
          <t>M639</t>
        </is>
      </c>
      <c r="B644" s="52" t="inlineStr">
        <is>
          <t>ENV-515</t>
        </is>
      </c>
      <c r="C644" s="52" t="inlineStr">
        <is>
          <t>Environment</t>
        </is>
      </c>
      <c r="D644" s="52" t="inlineStr">
        <is>
          <t>Pine</t>
        </is>
      </c>
      <c r="E644" s="53" t="inlineStr">
        <is>
          <t>Group</t>
        </is>
      </c>
      <c r="F644" s="52" t="inlineStr">
        <is>
          <t>ENV-514</t>
        </is>
      </c>
      <c r="G644" s="68" t="n">
        <v>1</v>
      </c>
      <c r="H644" s="68" t="n">
        <v>1</v>
      </c>
      <c r="I644" s="68" t="n">
        <v>1</v>
      </c>
      <c r="J644" s="68" t="n">
        <v>0</v>
      </c>
      <c r="K644" s="68" t="n">
        <v>10</v>
      </c>
      <c r="L644" s="68" t="n">
        <v>0</v>
      </c>
      <c r="M644" s="68" t="n">
        <v>-6.5</v>
      </c>
      <c r="N644" s="68" t="n">
        <v>0.251826376</v>
      </c>
      <c r="O644" s="68" t="n">
        <v>13</v>
      </c>
      <c r="P644" s="69">
        <f>COS(RADIANS(K644))*COS(RADIANS(L644))+SIN(RADIANS(K644))*SIN(RADIANS(J644))*SIN(RADIANS(L644))</f>
        <v/>
      </c>
      <c r="Q644" s="69">
        <f>-COS(RADIANS(K644))*SIN(RADIANS(L644))+SIN(RADIANS(K644))*SIN(RADIANS(J644))*COS(RADIANS(L644))</f>
        <v/>
      </c>
      <c r="R644" s="69">
        <f>SIN(RADIANS(K644))*COS(RADIANS(J644))</f>
        <v/>
      </c>
      <c r="S644" s="69">
        <f>COS(RADIANS(J644))*SIN(RADIANS(L644))</f>
        <v/>
      </c>
      <c r="T644" s="69">
        <f>COS(RADIANS(J644))*COS(RADIANS(L644))</f>
        <v/>
      </c>
      <c r="U644" s="69">
        <f>-SIN(RADIANS(J644))</f>
        <v/>
      </c>
      <c r="V644" s="69">
        <f>-SIN(RADIANS(K644))*COS(RADIANS(L644))+COS(RADIANS(K644))*SIN(RADIANS(J644))*SIN(RADIANS(L644))</f>
        <v/>
      </c>
      <c r="W644" s="69">
        <f>SIN(RADIANS(K644))*SIN(RADIANS(L644))+COS(RADIANS(K644))*SIN(RADIANS(J644))*COS(RADIANS(L644))</f>
        <v/>
      </c>
      <c r="X644" s="69">
        <f>COS(RADIANS(K644))*COS(RADIANS(J644))</f>
        <v/>
      </c>
      <c r="Y644" s="69">
        <f>P644*G644</f>
        <v/>
      </c>
      <c r="Z644" s="69">
        <f>Q644*H644</f>
        <v/>
      </c>
      <c r="AA644" s="69">
        <f>R644*I644</f>
        <v/>
      </c>
      <c r="AB644" s="69">
        <f>M644</f>
        <v/>
      </c>
      <c r="AC644" s="69">
        <f>S644*G644</f>
        <v/>
      </c>
      <c r="AD644" s="69">
        <f>T644*H644</f>
        <v/>
      </c>
      <c r="AE644" s="69">
        <f>U644*I644</f>
        <v/>
      </c>
      <c r="AF644" s="69">
        <f>N644</f>
        <v/>
      </c>
      <c r="AG644" s="69">
        <f>V644*G644</f>
        <v/>
      </c>
      <c r="AH644" s="69">
        <f>W644*H644</f>
        <v/>
      </c>
      <c r="AI644" s="69">
        <f>X644*I644</f>
        <v/>
      </c>
      <c r="AJ644" s="69">
        <f>O644</f>
        <v/>
      </c>
      <c r="AK644" s="70" t="n">
        <v>0.98480773</v>
      </c>
      <c r="AL644" s="70" t="n">
        <v>0</v>
      </c>
      <c r="AM644" s="70" t="n">
        <v>0.173648193</v>
      </c>
      <c r="AN644" s="70" t="n">
        <v>-6.5</v>
      </c>
      <c r="AO644" s="70" t="n">
        <v>0</v>
      </c>
      <c r="AP644" s="70" t="n">
        <v>1</v>
      </c>
      <c r="AQ644" s="70" t="n">
        <v>0</v>
      </c>
      <c r="AR644" s="70" t="n">
        <v>0.251826376</v>
      </c>
      <c r="AS644" s="70" t="n">
        <v>-0.173648193</v>
      </c>
      <c r="AT644" s="70" t="n">
        <v>0</v>
      </c>
      <c r="AU644" s="70" t="n">
        <v>0.98480773</v>
      </c>
      <c r="AV644" s="70" t="n">
        <v>13</v>
      </c>
      <c r="AW644" s="71">
        <f>MAX(ABS(Y644-AK644),ABS(Z644-AL644),ABS(AA644-AM644),ABS(AB644-AN644),ABS(AC644-AO644),ABS(AD644-AP644),ABS(AE644-AQ644),ABS(AF644-AR644),ABS(AG644-AS644),ABS(AH644-AT644),ABS(AI644-AU644),ABS(AJ644-AV644))</f>
        <v/>
      </c>
    </row>
    <row r="645">
      <c r="A645" s="67" t="inlineStr">
        <is>
          <t>M640</t>
        </is>
      </c>
      <c r="B645" s="52" t="inlineStr">
        <is>
          <t>ENV-516</t>
        </is>
      </c>
      <c r="C645" s="52" t="inlineStr">
        <is>
          <t>Environment</t>
        </is>
      </c>
      <c r="D645" s="52" t="inlineStr">
        <is>
          <t>Pine trunk</t>
        </is>
      </c>
      <c r="E645" s="58" t="inlineStr">
        <is>
          <t>Cylinder</t>
        </is>
      </c>
      <c r="F645" s="52" t="inlineStr">
        <is>
          <t>ENV-515</t>
        </is>
      </c>
      <c r="G645" s="68" t="n">
        <v>0.238999993</v>
      </c>
      <c r="H645" s="68" t="n">
        <v>0.238999993</v>
      </c>
      <c r="I645" s="68" t="n">
        <v>3.3599999</v>
      </c>
      <c r="J645" s="68" t="n">
        <v>90</v>
      </c>
      <c r="K645" s="68" t="n">
        <v>0</v>
      </c>
      <c r="L645" s="68" t="n">
        <v>0</v>
      </c>
      <c r="M645" s="68" t="n">
        <v>0</v>
      </c>
      <c r="N645" s="68" t="n">
        <v>1.67999995</v>
      </c>
      <c r="O645" s="68" t="n">
        <v>0</v>
      </c>
      <c r="P645" s="69">
        <f>COS(RADIANS(K645))*COS(RADIANS(L645))+SIN(RADIANS(K645))*SIN(RADIANS(J645))*SIN(RADIANS(L645))</f>
        <v/>
      </c>
      <c r="Q645" s="69">
        <f>-COS(RADIANS(K645))*SIN(RADIANS(L645))+SIN(RADIANS(K645))*SIN(RADIANS(J645))*COS(RADIANS(L645))</f>
        <v/>
      </c>
      <c r="R645" s="69">
        <f>SIN(RADIANS(K645))*COS(RADIANS(J645))</f>
        <v/>
      </c>
      <c r="S645" s="69">
        <f>COS(RADIANS(J645))*SIN(RADIANS(L645))</f>
        <v/>
      </c>
      <c r="T645" s="69">
        <f>COS(RADIANS(J645))*COS(RADIANS(L645))</f>
        <v/>
      </c>
      <c r="U645" s="69">
        <f>-SIN(RADIANS(J645))</f>
        <v/>
      </c>
      <c r="V645" s="69">
        <f>-SIN(RADIANS(K645))*COS(RADIANS(L645))+COS(RADIANS(K645))*SIN(RADIANS(J645))*SIN(RADIANS(L645))</f>
        <v/>
      </c>
      <c r="W645" s="69">
        <f>SIN(RADIANS(K645))*SIN(RADIANS(L645))+COS(RADIANS(K645))*SIN(RADIANS(J645))*COS(RADIANS(L645))</f>
        <v/>
      </c>
      <c r="X645" s="69">
        <f>COS(RADIANS(K645))*COS(RADIANS(J645))</f>
        <v/>
      </c>
      <c r="Y645" s="69">
        <f>P645*G645</f>
        <v/>
      </c>
      <c r="Z645" s="69">
        <f>Q645*H645</f>
        <v/>
      </c>
      <c r="AA645" s="69">
        <f>R645*I645</f>
        <v/>
      </c>
      <c r="AB645" s="69">
        <f>M645</f>
        <v/>
      </c>
      <c r="AC645" s="69">
        <f>S645*G645</f>
        <v/>
      </c>
      <c r="AD645" s="69">
        <f>T645*H645</f>
        <v/>
      </c>
      <c r="AE645" s="69">
        <f>U645*I645</f>
        <v/>
      </c>
      <c r="AF645" s="69">
        <f>N645</f>
        <v/>
      </c>
      <c r="AG645" s="69">
        <f>V645*G645</f>
        <v/>
      </c>
      <c r="AH645" s="69">
        <f>W645*H645</f>
        <v/>
      </c>
      <c r="AI645" s="69">
        <f>X645*I645</f>
        <v/>
      </c>
      <c r="AJ645" s="69">
        <f>O645</f>
        <v/>
      </c>
      <c r="AK645" s="70" t="n">
        <v>0.238999993</v>
      </c>
      <c r="AL645" s="70" t="n">
        <v>0</v>
      </c>
      <c r="AM645" s="70" t="n">
        <v>0</v>
      </c>
      <c r="AN645" s="70" t="n">
        <v>0</v>
      </c>
      <c r="AO645" s="70" t="n">
        <v>0</v>
      </c>
      <c r="AP645" s="70" t="n">
        <v>-1.04470219e-08</v>
      </c>
      <c r="AQ645" s="70" t="n">
        <v>-3.3599999</v>
      </c>
      <c r="AR645" s="70" t="n">
        <v>1.67999995</v>
      </c>
      <c r="AS645" s="70" t="n">
        <v>0</v>
      </c>
      <c r="AT645" s="70" t="n">
        <v>0.238999993</v>
      </c>
      <c r="AU645" s="70" t="n">
        <v>-1.46870264e-07</v>
      </c>
      <c r="AV645" s="70" t="n">
        <v>0</v>
      </c>
      <c r="AW645" s="71">
        <f>MAX(ABS(Y645-AK645),ABS(Z645-AL645),ABS(AA645-AM645),ABS(AB645-AN645),ABS(AC645-AO645),ABS(AD645-AP645),ABS(AE645-AQ645),ABS(AF645-AR645),ABS(AG645-AS645),ABS(AH645-AT645),ABS(AI645-AU645),ABS(AJ645-AV645))</f>
        <v/>
      </c>
    </row>
    <row r="646">
      <c r="A646" s="67" t="inlineStr">
        <is>
          <t>M641</t>
        </is>
      </c>
      <c r="B646" s="52" t="inlineStr">
        <is>
          <t>ENV-517</t>
        </is>
      </c>
      <c r="C646" s="52" t="inlineStr">
        <is>
          <t>Environment</t>
        </is>
      </c>
      <c r="D646" s="52" t="inlineStr">
        <is>
          <t>Pine crown</t>
        </is>
      </c>
      <c r="E646" s="61" t="inlineStr">
        <is>
          <t>Cone</t>
        </is>
      </c>
      <c r="F646" s="52" t="inlineStr">
        <is>
          <t>ENV-515</t>
        </is>
      </c>
      <c r="G646" s="68" t="n">
        <v>2.70677185</v>
      </c>
      <c r="H646" s="68" t="n">
        <v>2.66307235</v>
      </c>
      <c r="I646" s="68" t="n">
        <v>1.40383351</v>
      </c>
      <c r="J646" s="68" t="n">
        <v>-92.51270289999999</v>
      </c>
      <c r="K646" s="68" t="n">
        <v>343.320831</v>
      </c>
      <c r="L646" s="68" t="n">
        <v>-3.05231595</v>
      </c>
      <c r="M646" s="68" t="n">
        <v>0.0192394778</v>
      </c>
      <c r="N646" s="68" t="n">
        <v>1.30191684</v>
      </c>
      <c r="O646" s="68" t="n">
        <v>-0.0271061752</v>
      </c>
      <c r="P646" s="69">
        <f>COS(RADIANS(K646))*COS(RADIANS(L646))+SIN(RADIANS(K646))*SIN(RADIANS(J646))*SIN(RADIANS(L646))</f>
        <v/>
      </c>
      <c r="Q646" s="69">
        <f>-COS(RADIANS(K646))*SIN(RADIANS(L646))+SIN(RADIANS(K646))*SIN(RADIANS(J646))*COS(RADIANS(L646))</f>
        <v/>
      </c>
      <c r="R646" s="69">
        <f>SIN(RADIANS(K646))*COS(RADIANS(J646))</f>
        <v/>
      </c>
      <c r="S646" s="69">
        <f>COS(RADIANS(J646))*SIN(RADIANS(L646))</f>
        <v/>
      </c>
      <c r="T646" s="69">
        <f>COS(RADIANS(J646))*COS(RADIANS(L646))</f>
        <v/>
      </c>
      <c r="U646" s="69">
        <f>-SIN(RADIANS(J646))</f>
        <v/>
      </c>
      <c r="V646" s="69">
        <f>-SIN(RADIANS(K646))*COS(RADIANS(L646))+COS(RADIANS(K646))*SIN(RADIANS(J646))*SIN(RADIANS(L646))</f>
        <v/>
      </c>
      <c r="W646" s="69">
        <f>SIN(RADIANS(K646))*SIN(RADIANS(L646))+COS(RADIANS(K646))*SIN(RADIANS(J646))*COS(RADIANS(L646))</f>
        <v/>
      </c>
      <c r="X646" s="69">
        <f>COS(RADIANS(K646))*COS(RADIANS(J646))</f>
        <v/>
      </c>
      <c r="Y646" s="69">
        <f>P646*G646</f>
        <v/>
      </c>
      <c r="Z646" s="69">
        <f>Q646*H646</f>
        <v/>
      </c>
      <c r="AA646" s="69">
        <f>R646*I646</f>
        <v/>
      </c>
      <c r="AB646" s="69">
        <f>M646</f>
        <v/>
      </c>
      <c r="AC646" s="69">
        <f>S646*G646</f>
        <v/>
      </c>
      <c r="AD646" s="69">
        <f>T646*H646</f>
        <v/>
      </c>
      <c r="AE646" s="69">
        <f>U646*I646</f>
        <v/>
      </c>
      <c r="AF646" s="69">
        <f>N646</f>
        <v/>
      </c>
      <c r="AG646" s="69">
        <f>V646*G646</f>
        <v/>
      </c>
      <c r="AH646" s="69">
        <f>W646*H646</f>
        <v/>
      </c>
      <c r="AI646" s="69">
        <f>X646*I646</f>
        <v/>
      </c>
      <c r="AJ646" s="69">
        <f>O646</f>
        <v/>
      </c>
      <c r="AK646" s="70" t="n">
        <v>2.54788375</v>
      </c>
      <c r="AL646" s="70" t="n">
        <v>0.8983531</v>
      </c>
      <c r="AM646" s="70" t="n">
        <v>0.0176642854</v>
      </c>
      <c r="AN646" s="70" t="n">
        <v>0.0192394778</v>
      </c>
      <c r="AO646" s="70" t="n">
        <v>0.00631877547</v>
      </c>
      <c r="AP646" s="70" t="n">
        <v>-0.11658597</v>
      </c>
      <c r="AQ646" s="70" t="n">
        <v>1.4024837</v>
      </c>
      <c r="AR646" s="70" t="n">
        <v>1.30191684</v>
      </c>
      <c r="AS646" s="70" t="n">
        <v>0.913707733</v>
      </c>
      <c r="AT646" s="70" t="n">
        <v>-2.50426126</v>
      </c>
      <c r="AU646" s="70" t="n">
        <v>-0.0589559749</v>
      </c>
      <c r="AV646" s="70" t="n">
        <v>-0.0271061752</v>
      </c>
      <c r="AW646" s="71">
        <f>MAX(ABS(Y646-AK646),ABS(Z646-AL646),ABS(AA646-AM646),ABS(AB646-AN646),ABS(AC646-AO646),ABS(AD646-AP646),ABS(AE646-AQ646),ABS(AF646-AR646),ABS(AG646-AS646),ABS(AH646-AT646),ABS(AI646-AU646),ABS(AJ646-AV646))</f>
        <v/>
      </c>
    </row>
    <row r="647">
      <c r="A647" s="67" t="inlineStr">
        <is>
          <t>M642</t>
        </is>
      </c>
      <c r="B647" s="52" t="inlineStr">
        <is>
          <t>ENV-518</t>
        </is>
      </c>
      <c r="C647" s="52" t="inlineStr">
        <is>
          <t>Environment</t>
        </is>
      </c>
      <c r="D647" s="52" t="inlineStr">
        <is>
          <t>Pine crown</t>
        </is>
      </c>
      <c r="E647" s="61" t="inlineStr">
        <is>
          <t>Cone</t>
        </is>
      </c>
      <c r="F647" s="52" t="inlineStr">
        <is>
          <t>ENV-515</t>
        </is>
      </c>
      <c r="G647" s="68" t="n">
        <v>2.19197893</v>
      </c>
      <c r="H647" s="68" t="n">
        <v>2.21413875</v>
      </c>
      <c r="I647" s="68" t="n">
        <v>1.04869962</v>
      </c>
      <c r="J647" s="68" t="n">
        <v>-85.67900849999999</v>
      </c>
      <c r="K647" s="68" t="n">
        <v>96.8061829</v>
      </c>
      <c r="L647" s="68" t="n">
        <v>-4.5943346</v>
      </c>
      <c r="M647" s="68" t="n">
        <v>0.0231161565</v>
      </c>
      <c r="N647" s="68" t="n">
        <v>1.69854081</v>
      </c>
      <c r="O647" s="68" t="n">
        <v>0.00216051191</v>
      </c>
      <c r="P647" s="69">
        <f>COS(RADIANS(K647))*COS(RADIANS(L647))+SIN(RADIANS(K647))*SIN(RADIANS(J647))*SIN(RADIANS(L647))</f>
        <v/>
      </c>
      <c r="Q647" s="69">
        <f>-COS(RADIANS(K647))*SIN(RADIANS(L647))+SIN(RADIANS(K647))*SIN(RADIANS(J647))*COS(RADIANS(L647))</f>
        <v/>
      </c>
      <c r="R647" s="69">
        <f>SIN(RADIANS(K647))*COS(RADIANS(J647))</f>
        <v/>
      </c>
      <c r="S647" s="69">
        <f>COS(RADIANS(J647))*SIN(RADIANS(L647))</f>
        <v/>
      </c>
      <c r="T647" s="69">
        <f>COS(RADIANS(J647))*COS(RADIANS(L647))</f>
        <v/>
      </c>
      <c r="U647" s="69">
        <f>-SIN(RADIANS(J647))</f>
        <v/>
      </c>
      <c r="V647" s="69">
        <f>-SIN(RADIANS(K647))*COS(RADIANS(L647))+COS(RADIANS(K647))*SIN(RADIANS(J647))*SIN(RADIANS(L647))</f>
        <v/>
      </c>
      <c r="W647" s="69">
        <f>SIN(RADIANS(K647))*SIN(RADIANS(L647))+COS(RADIANS(K647))*SIN(RADIANS(J647))*COS(RADIANS(L647))</f>
        <v/>
      </c>
      <c r="X647" s="69">
        <f>COS(RADIANS(K647))*COS(RADIANS(J647))</f>
        <v/>
      </c>
      <c r="Y647" s="69">
        <f>P647*G647</f>
        <v/>
      </c>
      <c r="Z647" s="69">
        <f>Q647*H647</f>
        <v/>
      </c>
      <c r="AA647" s="69">
        <f>R647*I647</f>
        <v/>
      </c>
      <c r="AB647" s="69">
        <f>M647</f>
        <v/>
      </c>
      <c r="AC647" s="69">
        <f>S647*G647</f>
        <v/>
      </c>
      <c r="AD647" s="69">
        <f>T647*H647</f>
        <v/>
      </c>
      <c r="AE647" s="69">
        <f>U647*I647</f>
        <v/>
      </c>
      <c r="AF647" s="69">
        <f>N647</f>
        <v/>
      </c>
      <c r="AG647" s="69">
        <f>V647*G647</f>
        <v/>
      </c>
      <c r="AH647" s="69">
        <f>W647*H647</f>
        <v/>
      </c>
      <c r="AI647" s="69">
        <f>X647*I647</f>
        <v/>
      </c>
      <c r="AJ647" s="69">
        <f>O647</f>
        <v/>
      </c>
      <c r="AK647" s="70" t="n">
        <v>-0.0850940719</v>
      </c>
      <c r="AL647" s="70" t="n">
        <v>-2.2062602</v>
      </c>
      <c r="AM647" s="70" t="n">
        <v>0.078456372</v>
      </c>
      <c r="AN647" s="70" t="n">
        <v>0.0231161565</v>
      </c>
      <c r="AO647" s="70" t="n">
        <v>-0.0132287676</v>
      </c>
      <c r="AP647" s="70" t="n">
        <v>0.166286007</v>
      </c>
      <c r="AQ647" s="70" t="n">
        <v>1.04571879</v>
      </c>
      <c r="AR647" s="70" t="n">
        <v>1.69854081</v>
      </c>
      <c r="AS647" s="70" t="n">
        <v>-2.19028664</v>
      </c>
      <c r="AT647" s="70" t="n">
        <v>0.0847103223</v>
      </c>
      <c r="AU647" s="70" t="n">
        <v>-0.009363953019999999</v>
      </c>
      <c r="AV647" s="70" t="n">
        <v>0.00216051191</v>
      </c>
      <c r="AW647" s="71">
        <f>MAX(ABS(Y647-AK647),ABS(Z647-AL647),ABS(AA647-AM647),ABS(AB647-AN647),ABS(AC647-AO647),ABS(AD647-AP647),ABS(AE647-AQ647),ABS(AF647-AR647),ABS(AG647-AS647),ABS(AH647-AT647),ABS(AI647-AU647),ABS(AJ647-AV647))</f>
        <v/>
      </c>
    </row>
    <row r="648">
      <c r="A648" s="67" t="inlineStr">
        <is>
          <t>M643</t>
        </is>
      </c>
      <c r="B648" s="52" t="inlineStr">
        <is>
          <t>ENV-519</t>
        </is>
      </c>
      <c r="C648" s="52" t="inlineStr">
        <is>
          <t>Environment</t>
        </is>
      </c>
      <c r="D648" s="52" t="inlineStr">
        <is>
          <t>Pine crown</t>
        </is>
      </c>
      <c r="E648" s="61" t="inlineStr">
        <is>
          <t>Cone</t>
        </is>
      </c>
      <c r="F648" s="52" t="inlineStr">
        <is>
          <t>ENV-515</t>
        </is>
      </c>
      <c r="G648" s="68" t="n">
        <v>2.18021607</v>
      </c>
      <c r="H648" s="68" t="n">
        <v>1.96891189</v>
      </c>
      <c r="I648" s="68" t="n">
        <v>1.1054157</v>
      </c>
      <c r="J648" s="68" t="n">
        <v>-89.2145233</v>
      </c>
      <c r="K648" s="68" t="n">
        <v>170.850082</v>
      </c>
      <c r="L648" s="68" t="n">
        <v>0.0146789551</v>
      </c>
      <c r="M648" s="68" t="n">
        <v>0.0356657058</v>
      </c>
      <c r="N648" s="68" t="n">
        <v>2.22418618</v>
      </c>
      <c r="O648" s="68" t="n">
        <v>0.00300997123</v>
      </c>
      <c r="P648" s="69">
        <f>COS(RADIANS(K648))*COS(RADIANS(L648))+SIN(RADIANS(K648))*SIN(RADIANS(J648))*SIN(RADIANS(L648))</f>
        <v/>
      </c>
      <c r="Q648" s="69">
        <f>-COS(RADIANS(K648))*SIN(RADIANS(L648))+SIN(RADIANS(K648))*SIN(RADIANS(J648))*COS(RADIANS(L648))</f>
        <v/>
      </c>
      <c r="R648" s="69">
        <f>SIN(RADIANS(K648))*COS(RADIANS(J648))</f>
        <v/>
      </c>
      <c r="S648" s="69">
        <f>COS(RADIANS(J648))*SIN(RADIANS(L648))</f>
        <v/>
      </c>
      <c r="T648" s="69">
        <f>COS(RADIANS(J648))*COS(RADIANS(L648))</f>
        <v/>
      </c>
      <c r="U648" s="69">
        <f>-SIN(RADIANS(J648))</f>
        <v/>
      </c>
      <c r="V648" s="69">
        <f>-SIN(RADIANS(K648))*COS(RADIANS(L648))+COS(RADIANS(K648))*SIN(RADIANS(J648))*SIN(RADIANS(L648))</f>
        <v/>
      </c>
      <c r="W648" s="69">
        <f>SIN(RADIANS(K648))*SIN(RADIANS(L648))+COS(RADIANS(K648))*SIN(RADIANS(J648))*COS(RADIANS(L648))</f>
        <v/>
      </c>
      <c r="X648" s="69">
        <f>COS(RADIANS(K648))*COS(RADIANS(J648))</f>
        <v/>
      </c>
      <c r="Y648" s="69">
        <f>P648*G648</f>
        <v/>
      </c>
      <c r="Z648" s="69">
        <f>Q648*H648</f>
        <v/>
      </c>
      <c r="AA648" s="69">
        <f>R648*I648</f>
        <v/>
      </c>
      <c r="AB648" s="69">
        <f>M648</f>
        <v/>
      </c>
      <c r="AC648" s="69">
        <f>S648*G648</f>
        <v/>
      </c>
      <c r="AD648" s="69">
        <f>T648*H648</f>
        <v/>
      </c>
      <c r="AE648" s="69">
        <f>U648*I648</f>
        <v/>
      </c>
      <c r="AF648" s="69">
        <f>N648</f>
        <v/>
      </c>
      <c r="AG648" s="69">
        <f>V648*G648</f>
        <v/>
      </c>
      <c r="AH648" s="69">
        <f>W648*H648</f>
        <v/>
      </c>
      <c r="AI648" s="69">
        <f>X648*I648</f>
        <v/>
      </c>
      <c r="AJ648" s="69">
        <f>O648</f>
        <v/>
      </c>
      <c r="AK648" s="70" t="n">
        <v>-2.15256286</v>
      </c>
      <c r="AL648" s="70" t="n">
        <v>-0.312565178</v>
      </c>
      <c r="AM648" s="70" t="n">
        <v>0.0024097329</v>
      </c>
      <c r="AN648" s="70" t="n">
        <v>0.0356657058</v>
      </c>
      <c r="AO648" s="70" t="n">
        <v>7.65717868e-06</v>
      </c>
      <c r="AP648" s="70" t="n">
        <v>0.0269912481</v>
      </c>
      <c r="AQ648" s="70" t="n">
        <v>1.10531175</v>
      </c>
      <c r="AR648" s="70" t="n">
        <v>2.22418618</v>
      </c>
      <c r="AS648" s="70" t="n">
        <v>-0.346142381</v>
      </c>
      <c r="AT648" s="70" t="n">
        <v>1.94375622</v>
      </c>
      <c r="AU648" s="70" t="n">
        <v>-0.0149610061</v>
      </c>
      <c r="AV648" s="70" t="n">
        <v>0.00300997123</v>
      </c>
      <c r="AW648" s="71">
        <f>MAX(ABS(Y648-AK648),ABS(Z648-AL648),ABS(AA648-AM648),ABS(AB648-AN648),ABS(AC648-AO648),ABS(AD648-AP648),ABS(AE648-AQ648),ABS(AF648-AR648),ABS(AG648-AS648),ABS(AH648-AT648),ABS(AI648-AU648),ABS(AJ648-AV648))</f>
        <v/>
      </c>
    </row>
    <row r="649">
      <c r="A649" s="67" t="inlineStr">
        <is>
          <t>M644</t>
        </is>
      </c>
      <c r="B649" s="52" t="inlineStr">
        <is>
          <t>ENV-520</t>
        </is>
      </c>
      <c r="C649" s="52" t="inlineStr">
        <is>
          <t>Environment</t>
        </is>
      </c>
      <c r="D649" s="52" t="inlineStr">
        <is>
          <t>Pine crown</t>
        </is>
      </c>
      <c r="E649" s="61" t="inlineStr">
        <is>
          <t>Cone</t>
        </is>
      </c>
      <c r="F649" s="52" t="inlineStr">
        <is>
          <t>ENV-515</t>
        </is>
      </c>
      <c r="G649" s="68" t="n">
        <v>1.53483987</v>
      </c>
      <c r="H649" s="68" t="n">
        <v>1.6092943</v>
      </c>
      <c r="I649" s="68" t="n">
        <v>0.744025826</v>
      </c>
      <c r="J649" s="68" t="n">
        <v>-84.4495163</v>
      </c>
      <c r="K649" s="68" t="n">
        <v>272.233643</v>
      </c>
      <c r="L649" s="68" t="n">
        <v>3.46709919</v>
      </c>
      <c r="M649" s="68" t="n">
        <v>0.00223251805</v>
      </c>
      <c r="N649" s="68" t="n">
        <v>2.51536679</v>
      </c>
      <c r="O649" s="68" t="n">
        <v>0.0276536718</v>
      </c>
      <c r="P649" s="69">
        <f>COS(RADIANS(K649))*COS(RADIANS(L649))+SIN(RADIANS(K649))*SIN(RADIANS(J649))*SIN(RADIANS(L649))</f>
        <v/>
      </c>
      <c r="Q649" s="69">
        <f>-COS(RADIANS(K649))*SIN(RADIANS(L649))+SIN(RADIANS(K649))*SIN(RADIANS(J649))*COS(RADIANS(L649))</f>
        <v/>
      </c>
      <c r="R649" s="69">
        <f>SIN(RADIANS(K649))*COS(RADIANS(J649))</f>
        <v/>
      </c>
      <c r="S649" s="69">
        <f>COS(RADIANS(J649))*SIN(RADIANS(L649))</f>
        <v/>
      </c>
      <c r="T649" s="69">
        <f>COS(RADIANS(J649))*COS(RADIANS(L649))</f>
        <v/>
      </c>
      <c r="U649" s="69">
        <f>-SIN(RADIANS(J649))</f>
        <v/>
      </c>
      <c r="V649" s="69">
        <f>-SIN(RADIANS(K649))*COS(RADIANS(L649))+COS(RADIANS(K649))*SIN(RADIANS(J649))*SIN(RADIANS(L649))</f>
        <v/>
      </c>
      <c r="W649" s="69">
        <f>SIN(RADIANS(K649))*SIN(RADIANS(L649))+COS(RADIANS(K649))*SIN(RADIANS(J649))*COS(RADIANS(L649))</f>
        <v/>
      </c>
      <c r="X649" s="69">
        <f>COS(RADIANS(K649))*COS(RADIANS(J649))</f>
        <v/>
      </c>
      <c r="Y649" s="69">
        <f>P649*G649</f>
        <v/>
      </c>
      <c r="Z649" s="69">
        <f>Q649*H649</f>
        <v/>
      </c>
      <c r="AA649" s="69">
        <f>R649*I649</f>
        <v/>
      </c>
      <c r="AB649" s="69">
        <f>M649</f>
        <v/>
      </c>
      <c r="AC649" s="69">
        <f>S649*G649</f>
        <v/>
      </c>
      <c r="AD649" s="69">
        <f>T649*H649</f>
        <v/>
      </c>
      <c r="AE649" s="69">
        <f>U649*I649</f>
        <v/>
      </c>
      <c r="AF649" s="69">
        <f>N649</f>
        <v/>
      </c>
      <c r="AG649" s="69">
        <f>V649*G649</f>
        <v/>
      </c>
      <c r="AH649" s="69">
        <f>W649*H649</f>
        <v/>
      </c>
      <c r="AI649" s="69">
        <f>X649*I649</f>
        <v/>
      </c>
      <c r="AJ649" s="69">
        <f>O649</f>
        <v/>
      </c>
      <c r="AK649" s="70" t="n">
        <v>0.152025387</v>
      </c>
      <c r="AL649" s="70" t="n">
        <v>1.59380925</v>
      </c>
      <c r="AM649" s="70" t="n">
        <v>-0.07190945</v>
      </c>
      <c r="AN649" s="70" t="n">
        <v>0.00223251805</v>
      </c>
      <c r="AO649" s="70" t="n">
        <v>0.008977795950000001</v>
      </c>
      <c r="AP649" s="70" t="n">
        <v>0.155370265</v>
      </c>
      <c r="AQ649" s="70" t="n">
        <v>0.740537345</v>
      </c>
      <c r="AR649" s="70" t="n">
        <v>2.51536679</v>
      </c>
      <c r="AS649" s="70" t="n">
        <v>1.52726579</v>
      </c>
      <c r="AT649" s="70" t="n">
        <v>-0.159562498</v>
      </c>
      <c r="AU649" s="70" t="n">
        <v>0.00280479598</v>
      </c>
      <c r="AV649" s="70" t="n">
        <v>0.0276536718</v>
      </c>
      <c r="AW649" s="71">
        <f>MAX(ABS(Y649-AK649),ABS(Z649-AL649),ABS(AA649-AM649),ABS(AB649-AN649),ABS(AC649-AO649),ABS(AD649-AP649),ABS(AE649-AQ649),ABS(AF649-AR649),ABS(AG649-AS649),ABS(AH649-AT649),ABS(AI649-AU649),ABS(AJ649-AV649))</f>
        <v/>
      </c>
    </row>
    <row r="650">
      <c r="A650" s="67" t="inlineStr">
        <is>
          <t>M645</t>
        </is>
      </c>
      <c r="B650" s="52" t="inlineStr">
        <is>
          <t>ENV-521</t>
        </is>
      </c>
      <c r="C650" s="52" t="inlineStr">
        <is>
          <t>Environment</t>
        </is>
      </c>
      <c r="D650" s="52" t="inlineStr">
        <is>
          <t>Pine crown</t>
        </is>
      </c>
      <c r="E650" s="61" t="inlineStr">
        <is>
          <t>Cone</t>
        </is>
      </c>
      <c r="F650" s="52" t="inlineStr">
        <is>
          <t>ENV-515</t>
        </is>
      </c>
      <c r="G650" s="68" t="n">
        <v>1.39220619</v>
      </c>
      <c r="H650" s="68" t="n">
        <v>1.39331865</v>
      </c>
      <c r="I650" s="68" t="n">
        <v>0.661548615</v>
      </c>
      <c r="J650" s="68" t="n">
        <v>-95.78285219999999</v>
      </c>
      <c r="K650" s="68" t="n">
        <v>129.732635</v>
      </c>
      <c r="L650" s="68" t="n">
        <v>0.11130619</v>
      </c>
      <c r="M650" s="68" t="n">
        <v>-0.0308185034</v>
      </c>
      <c r="N650" s="68" t="n">
        <v>2.93022346</v>
      </c>
      <c r="O650" s="68" t="n">
        <v>0.009069669989999999</v>
      </c>
      <c r="P650" s="69">
        <f>COS(RADIANS(K650))*COS(RADIANS(L650))+SIN(RADIANS(K650))*SIN(RADIANS(J650))*SIN(RADIANS(L650))</f>
        <v/>
      </c>
      <c r="Q650" s="69">
        <f>-COS(RADIANS(K650))*SIN(RADIANS(L650))+SIN(RADIANS(K650))*SIN(RADIANS(J650))*COS(RADIANS(L650))</f>
        <v/>
      </c>
      <c r="R650" s="69">
        <f>SIN(RADIANS(K650))*COS(RADIANS(J650))</f>
        <v/>
      </c>
      <c r="S650" s="69">
        <f>COS(RADIANS(J650))*SIN(RADIANS(L650))</f>
        <v/>
      </c>
      <c r="T650" s="69">
        <f>COS(RADIANS(J650))*COS(RADIANS(L650))</f>
        <v/>
      </c>
      <c r="U650" s="69">
        <f>-SIN(RADIANS(J650))</f>
        <v/>
      </c>
      <c r="V650" s="69">
        <f>-SIN(RADIANS(K650))*COS(RADIANS(L650))+COS(RADIANS(K650))*SIN(RADIANS(J650))*SIN(RADIANS(L650))</f>
        <v/>
      </c>
      <c r="W650" s="69">
        <f>SIN(RADIANS(K650))*SIN(RADIANS(L650))+COS(RADIANS(K650))*SIN(RADIANS(J650))*COS(RADIANS(L650))</f>
        <v/>
      </c>
      <c r="X650" s="69">
        <f>COS(RADIANS(K650))*COS(RADIANS(J650))</f>
        <v/>
      </c>
      <c r="Y650" s="69">
        <f>P650*G650</f>
        <v/>
      </c>
      <c r="Z650" s="69">
        <f>Q650*H650</f>
        <v/>
      </c>
      <c r="AA650" s="69">
        <f>R650*I650</f>
        <v/>
      </c>
      <c r="AB650" s="69">
        <f>M650</f>
        <v/>
      </c>
      <c r="AC650" s="69">
        <f>S650*G650</f>
        <v/>
      </c>
      <c r="AD650" s="69">
        <f>T650*H650</f>
        <v/>
      </c>
      <c r="AE650" s="69">
        <f>U650*I650</f>
        <v/>
      </c>
      <c r="AF650" s="69">
        <f>N650</f>
        <v/>
      </c>
      <c r="AG650" s="69">
        <f>V650*G650</f>
        <v/>
      </c>
      <c r="AH650" s="69">
        <f>W650*H650</f>
        <v/>
      </c>
      <c r="AI650" s="69">
        <f>X650*I650</f>
        <v/>
      </c>
      <c r="AJ650" s="69">
        <f>O650</f>
        <v/>
      </c>
      <c r="AK650" s="70" t="n">
        <v>-0.89197427</v>
      </c>
      <c r="AL650" s="70" t="n">
        <v>-1.06432641</v>
      </c>
      <c r="AM650" s="70" t="n">
        <v>-0.0512613319</v>
      </c>
      <c r="AN650" s="70" t="n">
        <v>-0.0308185034</v>
      </c>
      <c r="AO650" s="70" t="n">
        <v>-0.000272509555</v>
      </c>
      <c r="AP650" s="70" t="n">
        <v>-0.140388444</v>
      </c>
      <c r="AQ650" s="70" t="n">
        <v>0.658181906</v>
      </c>
      <c r="AR650" s="70" t="n">
        <v>2.93022346</v>
      </c>
      <c r="AS650" s="70" t="n">
        <v>-1.06893396</v>
      </c>
      <c r="AT650" s="70" t="n">
        <v>0.888165236</v>
      </c>
      <c r="AU650" s="70" t="n">
        <v>0.0426073372</v>
      </c>
      <c r="AV650" s="70" t="n">
        <v>0.009069669989999999</v>
      </c>
      <c r="AW650" s="71">
        <f>MAX(ABS(Y650-AK650),ABS(Z650-AL650),ABS(AA650-AM650),ABS(AB650-AN650),ABS(AC650-AO650),ABS(AD650-AP650),ABS(AE650-AQ650),ABS(AF650-AR650),ABS(AG650-AS650),ABS(AH650-AT650),ABS(AI650-AU650),ABS(AJ650-AV650))</f>
        <v/>
      </c>
    </row>
    <row r="651">
      <c r="A651" s="67" t="inlineStr">
        <is>
          <t>M646</t>
        </is>
      </c>
      <c r="B651" s="52" t="inlineStr">
        <is>
          <t>ENV-522</t>
        </is>
      </c>
      <c r="C651" s="52" t="inlineStr">
        <is>
          <t>Environment</t>
        </is>
      </c>
      <c r="D651" s="52" t="inlineStr">
        <is>
          <t>Pine crown</t>
        </is>
      </c>
      <c r="E651" s="61" t="inlineStr">
        <is>
          <t>Cone</t>
        </is>
      </c>
      <c r="F651" s="52" t="inlineStr">
        <is>
          <t>ENV-515</t>
        </is>
      </c>
      <c r="G651" s="68" t="n">
        <v>0.938098729</v>
      </c>
      <c r="H651" s="68" t="n">
        <v>1.01341295</v>
      </c>
      <c r="I651" s="68" t="n">
        <v>0.457544535</v>
      </c>
      <c r="J651" s="68" t="n">
        <v>-92.8773346</v>
      </c>
      <c r="K651" s="68" t="n">
        <v>197.945435</v>
      </c>
      <c r="L651" s="68" t="n">
        <v>2.94387531</v>
      </c>
      <c r="M651" s="68" t="n">
        <v>0.0365542844</v>
      </c>
      <c r="N651" s="68" t="n">
        <v>3.27293062</v>
      </c>
      <c r="O651" s="68" t="n">
        <v>0.0255338699</v>
      </c>
      <c r="P651" s="69">
        <f>COS(RADIANS(K651))*COS(RADIANS(L651))+SIN(RADIANS(K651))*SIN(RADIANS(J651))*SIN(RADIANS(L651))</f>
        <v/>
      </c>
      <c r="Q651" s="69">
        <f>-COS(RADIANS(K651))*SIN(RADIANS(L651))+SIN(RADIANS(K651))*SIN(RADIANS(J651))*COS(RADIANS(L651))</f>
        <v/>
      </c>
      <c r="R651" s="69">
        <f>SIN(RADIANS(K651))*COS(RADIANS(J651))</f>
        <v/>
      </c>
      <c r="S651" s="69">
        <f>COS(RADIANS(J651))*SIN(RADIANS(L651))</f>
        <v/>
      </c>
      <c r="T651" s="69">
        <f>COS(RADIANS(J651))*COS(RADIANS(L651))</f>
        <v/>
      </c>
      <c r="U651" s="69">
        <f>-SIN(RADIANS(J651))</f>
        <v/>
      </c>
      <c r="V651" s="69">
        <f>-SIN(RADIANS(K651))*COS(RADIANS(L651))+COS(RADIANS(K651))*SIN(RADIANS(J651))*SIN(RADIANS(L651))</f>
        <v/>
      </c>
      <c r="W651" s="69">
        <f>SIN(RADIANS(K651))*SIN(RADIANS(L651))+COS(RADIANS(K651))*SIN(RADIANS(J651))*COS(RADIANS(L651))</f>
        <v/>
      </c>
      <c r="X651" s="69">
        <f>COS(RADIANS(K651))*COS(RADIANS(J651))</f>
        <v/>
      </c>
      <c r="Y651" s="69">
        <f>P651*G651</f>
        <v/>
      </c>
      <c r="Z651" s="69">
        <f>Q651*H651</f>
        <v/>
      </c>
      <c r="AA651" s="69">
        <f>R651*I651</f>
        <v/>
      </c>
      <c r="AB651" s="69">
        <f>M651</f>
        <v/>
      </c>
      <c r="AC651" s="69">
        <f>S651*G651</f>
        <v/>
      </c>
      <c r="AD651" s="69">
        <f>T651*H651</f>
        <v/>
      </c>
      <c r="AE651" s="69">
        <f>U651*I651</f>
        <v/>
      </c>
      <c r="AF651" s="69">
        <f>N651</f>
        <v/>
      </c>
      <c r="AG651" s="69">
        <f>V651*G651</f>
        <v/>
      </c>
      <c r="AH651" s="69">
        <f>W651*H651</f>
        <v/>
      </c>
      <c r="AI651" s="69">
        <f>X651*I651</f>
        <v/>
      </c>
      <c r="AJ651" s="69">
        <f>O651</f>
        <v/>
      </c>
      <c r="AK651" s="70" t="n">
        <v>-0.876457095</v>
      </c>
      <c r="AL651" s="70" t="n">
        <v>0.360953182</v>
      </c>
      <c r="AM651" s="70" t="n">
        <v>0.00707662525</v>
      </c>
      <c r="AN651" s="70" t="n">
        <v>0.0365542844</v>
      </c>
      <c r="AO651" s="70" t="n">
        <v>-0.00241846358</v>
      </c>
      <c r="AP651" s="70" t="n">
        <v>-0.0508040451</v>
      </c>
      <c r="AQ651" s="70" t="n">
        <v>0.456967711</v>
      </c>
      <c r="AR651" s="70" t="n">
        <v>3.27293062</v>
      </c>
      <c r="AS651" s="70" t="n">
        <v>0.334434211</v>
      </c>
      <c r="AT651" s="70" t="n">
        <v>0.94558841</v>
      </c>
      <c r="AU651" s="70" t="n">
        <v>0.0218503904</v>
      </c>
      <c r="AV651" s="70" t="n">
        <v>0.0255338699</v>
      </c>
      <c r="AW651" s="71">
        <f>MAX(ABS(Y651-AK651),ABS(Z651-AL651),ABS(AA651-AM651),ABS(AB651-AN651),ABS(AC651-AO651),ABS(AD651-AP651),ABS(AE651-AQ651),ABS(AF651-AR651),ABS(AG651-AS651),ABS(AH651-AT651),ABS(AI651-AU651),ABS(AJ651-AV651))</f>
        <v/>
      </c>
    </row>
    <row r="652">
      <c r="A652" s="67" t="inlineStr">
        <is>
          <t>M647</t>
        </is>
      </c>
      <c r="B652" s="52" t="inlineStr">
        <is>
          <t>ENV-523</t>
        </is>
      </c>
      <c r="C652" s="52" t="inlineStr">
        <is>
          <t>Environment</t>
        </is>
      </c>
      <c r="D652" s="52" t="inlineStr">
        <is>
          <t>Pine crown</t>
        </is>
      </c>
      <c r="E652" s="61" t="inlineStr">
        <is>
          <t>Cone</t>
        </is>
      </c>
      <c r="F652" s="52" t="inlineStr">
        <is>
          <t>ENV-515</t>
        </is>
      </c>
      <c r="G652" s="68" t="n">
        <v>0.60425818</v>
      </c>
      <c r="H652" s="68" t="n">
        <v>0.589380264</v>
      </c>
      <c r="I652" s="68" t="n">
        <v>1.08000004</v>
      </c>
      <c r="J652" s="68" t="n">
        <v>-93.3931046</v>
      </c>
      <c r="K652" s="68" t="n">
        <v>266.851013</v>
      </c>
      <c r="L652" s="68" t="n">
        <v>-4.54595232</v>
      </c>
      <c r="M652" s="68" t="n">
        <v>0.0290117413</v>
      </c>
      <c r="N652" s="68" t="n">
        <v>4.01999998</v>
      </c>
      <c r="O652" s="68" t="n">
        <v>-0.00427443907</v>
      </c>
      <c r="P652" s="69">
        <f>COS(RADIANS(K652))*COS(RADIANS(L652))+SIN(RADIANS(K652))*SIN(RADIANS(J652))*SIN(RADIANS(L652))</f>
        <v/>
      </c>
      <c r="Q652" s="69">
        <f>-COS(RADIANS(K652))*SIN(RADIANS(L652))+SIN(RADIANS(K652))*SIN(RADIANS(J652))*COS(RADIANS(L652))</f>
        <v/>
      </c>
      <c r="R652" s="69">
        <f>SIN(RADIANS(K652))*COS(RADIANS(J652))</f>
        <v/>
      </c>
      <c r="S652" s="69">
        <f>COS(RADIANS(J652))*SIN(RADIANS(L652))</f>
        <v/>
      </c>
      <c r="T652" s="69">
        <f>COS(RADIANS(J652))*COS(RADIANS(L652))</f>
        <v/>
      </c>
      <c r="U652" s="69">
        <f>-SIN(RADIANS(J652))</f>
        <v/>
      </c>
      <c r="V652" s="69">
        <f>-SIN(RADIANS(K652))*COS(RADIANS(L652))+COS(RADIANS(K652))*SIN(RADIANS(J652))*SIN(RADIANS(L652))</f>
        <v/>
      </c>
      <c r="W652" s="69">
        <f>SIN(RADIANS(K652))*SIN(RADIANS(L652))+COS(RADIANS(K652))*SIN(RADIANS(J652))*COS(RADIANS(L652))</f>
        <v/>
      </c>
      <c r="X652" s="69">
        <f>COS(RADIANS(K652))*COS(RADIANS(J652))</f>
        <v/>
      </c>
      <c r="Y652" s="69">
        <f>P652*G652</f>
        <v/>
      </c>
      <c r="Z652" s="69">
        <f>Q652*H652</f>
        <v/>
      </c>
      <c r="AA652" s="69">
        <f>R652*I652</f>
        <v/>
      </c>
      <c r="AB652" s="69">
        <f>M652</f>
        <v/>
      </c>
      <c r="AC652" s="69">
        <f>S652*G652</f>
        <v/>
      </c>
      <c r="AD652" s="69">
        <f>T652*H652</f>
        <v/>
      </c>
      <c r="AE652" s="69">
        <f>U652*I652</f>
        <v/>
      </c>
      <c r="AF652" s="69">
        <f>N652</f>
        <v/>
      </c>
      <c r="AG652" s="69">
        <f>V652*G652</f>
        <v/>
      </c>
      <c r="AH652" s="69">
        <f>W652*H652</f>
        <v/>
      </c>
      <c r="AI652" s="69">
        <f>X652*I652</f>
        <v/>
      </c>
      <c r="AJ652" s="69">
        <f>O652</f>
        <v/>
      </c>
      <c r="AK652" s="70" t="n">
        <v>-0.08082526919999999</v>
      </c>
      <c r="AL652" s="70" t="n">
        <v>0.583044529</v>
      </c>
      <c r="AM652" s="70" t="n">
        <v>0.0638247356</v>
      </c>
      <c r="AN652" s="70" t="n">
        <v>0.0290117413</v>
      </c>
      <c r="AO652" s="70" t="n">
        <v>0.00283459201</v>
      </c>
      <c r="AP652" s="70" t="n">
        <v>-0.0347735211</v>
      </c>
      <c r="AQ652" s="70" t="n">
        <v>1.07810676</v>
      </c>
      <c r="AR652" s="70" t="n">
        <v>4.01999998</v>
      </c>
      <c r="AS652" s="70" t="n">
        <v>0.598821521</v>
      </c>
      <c r="AT652" s="70" t="n">
        <v>0.0788603947</v>
      </c>
      <c r="AU652" s="70" t="n">
        <v>0.00351132872</v>
      </c>
      <c r="AV652" s="70" t="n">
        <v>-0.00427443907</v>
      </c>
      <c r="AW652" s="71">
        <f>MAX(ABS(Y652-AK652),ABS(Z652-AL652),ABS(AA652-AM652),ABS(AB652-AN652),ABS(AC652-AO652),ABS(AD652-AP652),ABS(AE652-AQ652),ABS(AF652-AR652),ABS(AG652-AS652),ABS(AH652-AT652),ABS(AI652-AU652),ABS(AJ652-AV652))</f>
        <v/>
      </c>
    </row>
    <row r="653">
      <c r="A653" s="67" t="inlineStr">
        <is>
          <t>M648</t>
        </is>
      </c>
      <c r="B653" s="52" t="inlineStr">
        <is>
          <t>ENV-524</t>
        </is>
      </c>
      <c r="C653" s="52" t="inlineStr">
        <is>
          <t>Environment</t>
        </is>
      </c>
      <c r="D653" s="52" t="inlineStr">
        <is>
          <t>Pine</t>
        </is>
      </c>
      <c r="E653" s="53" t="inlineStr">
        <is>
          <t>Group</t>
        </is>
      </c>
      <c r="F653" s="52" t="inlineStr">
        <is>
          <t>ENV-514</t>
        </is>
      </c>
      <c r="G653" s="68" t="n">
        <v>1</v>
      </c>
      <c r="H653" s="68" t="n">
        <v>1</v>
      </c>
      <c r="I653" s="68" t="n">
        <v>1</v>
      </c>
      <c r="J653" s="68" t="n">
        <v>0</v>
      </c>
      <c r="K653" s="68" t="n">
        <v>70</v>
      </c>
      <c r="L653" s="68" t="n">
        <v>0</v>
      </c>
      <c r="M653" s="68" t="n">
        <v>12.8000002</v>
      </c>
      <c r="N653" s="68" t="n">
        <v>0.450554907</v>
      </c>
      <c r="O653" s="68" t="n">
        <v>-12.3000002</v>
      </c>
      <c r="P653" s="69">
        <f>COS(RADIANS(K653))*COS(RADIANS(L653))+SIN(RADIANS(K653))*SIN(RADIANS(J653))*SIN(RADIANS(L653))</f>
        <v/>
      </c>
      <c r="Q653" s="69">
        <f>-COS(RADIANS(K653))*SIN(RADIANS(L653))+SIN(RADIANS(K653))*SIN(RADIANS(J653))*COS(RADIANS(L653))</f>
        <v/>
      </c>
      <c r="R653" s="69">
        <f>SIN(RADIANS(K653))*COS(RADIANS(J653))</f>
        <v/>
      </c>
      <c r="S653" s="69">
        <f>COS(RADIANS(J653))*SIN(RADIANS(L653))</f>
        <v/>
      </c>
      <c r="T653" s="69">
        <f>COS(RADIANS(J653))*COS(RADIANS(L653))</f>
        <v/>
      </c>
      <c r="U653" s="69">
        <f>-SIN(RADIANS(J653))</f>
        <v/>
      </c>
      <c r="V653" s="69">
        <f>-SIN(RADIANS(K653))*COS(RADIANS(L653))+COS(RADIANS(K653))*SIN(RADIANS(J653))*SIN(RADIANS(L653))</f>
        <v/>
      </c>
      <c r="W653" s="69">
        <f>SIN(RADIANS(K653))*SIN(RADIANS(L653))+COS(RADIANS(K653))*SIN(RADIANS(J653))*COS(RADIANS(L653))</f>
        <v/>
      </c>
      <c r="X653" s="69">
        <f>COS(RADIANS(K653))*COS(RADIANS(J653))</f>
        <v/>
      </c>
      <c r="Y653" s="69">
        <f>P653*G653</f>
        <v/>
      </c>
      <c r="Z653" s="69">
        <f>Q653*H653</f>
        <v/>
      </c>
      <c r="AA653" s="69">
        <f>R653*I653</f>
        <v/>
      </c>
      <c r="AB653" s="69">
        <f>M653</f>
        <v/>
      </c>
      <c r="AC653" s="69">
        <f>S653*G653</f>
        <v/>
      </c>
      <c r="AD653" s="69">
        <f>T653*H653</f>
        <v/>
      </c>
      <c r="AE653" s="69">
        <f>U653*I653</f>
        <v/>
      </c>
      <c r="AF653" s="69">
        <f>N653</f>
        <v/>
      </c>
      <c r="AG653" s="69">
        <f>V653*G653</f>
        <v/>
      </c>
      <c r="AH653" s="69">
        <f>W653*H653</f>
        <v/>
      </c>
      <c r="AI653" s="69">
        <f>X653*I653</f>
        <v/>
      </c>
      <c r="AJ653" s="69">
        <f>O653</f>
        <v/>
      </c>
      <c r="AK653" s="70" t="n">
        <v>0.342020035</v>
      </c>
      <c r="AL653" s="70" t="n">
        <v>0</v>
      </c>
      <c r="AM653" s="70" t="n">
        <v>0.9396926759999999</v>
      </c>
      <c r="AN653" s="70" t="n">
        <v>12.8000002</v>
      </c>
      <c r="AO653" s="70" t="n">
        <v>0</v>
      </c>
      <c r="AP653" s="70" t="n">
        <v>1</v>
      </c>
      <c r="AQ653" s="70" t="n">
        <v>0</v>
      </c>
      <c r="AR653" s="70" t="n">
        <v>0.450554907</v>
      </c>
      <c r="AS653" s="70" t="n">
        <v>-0.9396926759999999</v>
      </c>
      <c r="AT653" s="70" t="n">
        <v>0</v>
      </c>
      <c r="AU653" s="70" t="n">
        <v>0.342020035</v>
      </c>
      <c r="AV653" s="70" t="n">
        <v>-12.3000002</v>
      </c>
      <c r="AW653" s="71">
        <f>MAX(ABS(Y653-AK653),ABS(Z653-AL653),ABS(AA653-AM653),ABS(AB653-AN653),ABS(AC653-AO653),ABS(AD653-AP653),ABS(AE653-AQ653),ABS(AF653-AR653),ABS(AG653-AS653),ABS(AH653-AT653),ABS(AI653-AU653),ABS(AJ653-AV653))</f>
        <v/>
      </c>
    </row>
    <row r="654">
      <c r="A654" s="67" t="inlineStr">
        <is>
          <t>M649</t>
        </is>
      </c>
      <c r="B654" s="52" t="inlineStr">
        <is>
          <t>ENV-525</t>
        </is>
      </c>
      <c r="C654" s="52" t="inlineStr">
        <is>
          <t>Environment</t>
        </is>
      </c>
      <c r="D654" s="52" t="inlineStr">
        <is>
          <t>Pine trunk</t>
        </is>
      </c>
      <c r="E654" s="58" t="inlineStr">
        <is>
          <t>Cylinder</t>
        </is>
      </c>
      <c r="F654" s="52" t="inlineStr">
        <is>
          <t>ENV-524</t>
        </is>
      </c>
      <c r="G654" s="68" t="n">
        <v>0.203000009</v>
      </c>
      <c r="H654" s="68" t="n">
        <v>0.203000009</v>
      </c>
      <c r="I654" s="68" t="n">
        <v>2.72000003</v>
      </c>
      <c r="J654" s="68" t="n">
        <v>90</v>
      </c>
      <c r="K654" s="68" t="n">
        <v>0</v>
      </c>
      <c r="L654" s="68" t="n">
        <v>0</v>
      </c>
      <c r="M654" s="68" t="n">
        <v>0</v>
      </c>
      <c r="N654" s="68" t="n">
        <v>1.36000001</v>
      </c>
      <c r="O654" s="68" t="n">
        <v>0</v>
      </c>
      <c r="P654" s="69">
        <f>COS(RADIANS(K654))*COS(RADIANS(L654))+SIN(RADIANS(K654))*SIN(RADIANS(J654))*SIN(RADIANS(L654))</f>
        <v/>
      </c>
      <c r="Q654" s="69">
        <f>-COS(RADIANS(K654))*SIN(RADIANS(L654))+SIN(RADIANS(K654))*SIN(RADIANS(J654))*COS(RADIANS(L654))</f>
        <v/>
      </c>
      <c r="R654" s="69">
        <f>SIN(RADIANS(K654))*COS(RADIANS(J654))</f>
        <v/>
      </c>
      <c r="S654" s="69">
        <f>COS(RADIANS(J654))*SIN(RADIANS(L654))</f>
        <v/>
      </c>
      <c r="T654" s="69">
        <f>COS(RADIANS(J654))*COS(RADIANS(L654))</f>
        <v/>
      </c>
      <c r="U654" s="69">
        <f>-SIN(RADIANS(J654))</f>
        <v/>
      </c>
      <c r="V654" s="69">
        <f>-SIN(RADIANS(K654))*COS(RADIANS(L654))+COS(RADIANS(K654))*SIN(RADIANS(J654))*SIN(RADIANS(L654))</f>
        <v/>
      </c>
      <c r="W654" s="69">
        <f>SIN(RADIANS(K654))*SIN(RADIANS(L654))+COS(RADIANS(K654))*SIN(RADIANS(J654))*COS(RADIANS(L654))</f>
        <v/>
      </c>
      <c r="X654" s="69">
        <f>COS(RADIANS(K654))*COS(RADIANS(J654))</f>
        <v/>
      </c>
      <c r="Y654" s="69">
        <f>P654*G654</f>
        <v/>
      </c>
      <c r="Z654" s="69">
        <f>Q654*H654</f>
        <v/>
      </c>
      <c r="AA654" s="69">
        <f>R654*I654</f>
        <v/>
      </c>
      <c r="AB654" s="69">
        <f>M654</f>
        <v/>
      </c>
      <c r="AC654" s="69">
        <f>S654*G654</f>
        <v/>
      </c>
      <c r="AD654" s="69">
        <f>T654*H654</f>
        <v/>
      </c>
      <c r="AE654" s="69">
        <f>U654*I654</f>
        <v/>
      </c>
      <c r="AF654" s="69">
        <f>N654</f>
        <v/>
      </c>
      <c r="AG654" s="69">
        <f>V654*G654</f>
        <v/>
      </c>
      <c r="AH654" s="69">
        <f>W654*H654</f>
        <v/>
      </c>
      <c r="AI654" s="69">
        <f>X654*I654</f>
        <v/>
      </c>
      <c r="AJ654" s="69">
        <f>O654</f>
        <v/>
      </c>
      <c r="AK654" s="70" t="n">
        <v>0.203000009</v>
      </c>
      <c r="AL654" s="70" t="n">
        <v>0</v>
      </c>
      <c r="AM654" s="70" t="n">
        <v>0</v>
      </c>
      <c r="AN654" s="70" t="n">
        <v>0</v>
      </c>
      <c r="AO654" s="70" t="n">
        <v>0</v>
      </c>
      <c r="AP654" s="70" t="n">
        <v>-8.87341223e-09</v>
      </c>
      <c r="AQ654" s="70" t="n">
        <v>-2.72000003</v>
      </c>
      <c r="AR654" s="70" t="n">
        <v>1.36000001</v>
      </c>
      <c r="AS654" s="70" t="n">
        <v>0</v>
      </c>
      <c r="AT654" s="70" t="n">
        <v>0.203000009</v>
      </c>
      <c r="AU654" s="70" t="n">
        <v>-1.18894974e-07</v>
      </c>
      <c r="AV654" s="70" t="n">
        <v>0</v>
      </c>
      <c r="AW654" s="71">
        <f>MAX(ABS(Y654-AK654),ABS(Z654-AL654),ABS(AA654-AM654),ABS(AB654-AN654),ABS(AC654-AO654),ABS(AD654-AP654),ABS(AE654-AQ654),ABS(AF654-AR654),ABS(AG654-AS654),ABS(AH654-AT654),ABS(AI654-AU654),ABS(AJ654-AV654))</f>
        <v/>
      </c>
    </row>
    <row r="655">
      <c r="A655" s="67" t="inlineStr">
        <is>
          <t>M650</t>
        </is>
      </c>
      <c r="B655" s="52" t="inlineStr">
        <is>
          <t>ENV-526</t>
        </is>
      </c>
      <c r="C655" s="52" t="inlineStr">
        <is>
          <t>Environment</t>
        </is>
      </c>
      <c r="D655" s="52" t="inlineStr">
        <is>
          <t>Pine crown</t>
        </is>
      </c>
      <c r="E655" s="61" t="inlineStr">
        <is>
          <t>Cone</t>
        </is>
      </c>
      <c r="F655" s="52" t="inlineStr">
        <is>
          <t>ENV-524</t>
        </is>
      </c>
      <c r="G655" s="68" t="n">
        <v>2.09719634</v>
      </c>
      <c r="H655" s="68" t="n">
        <v>2.03906679</v>
      </c>
      <c r="I655" s="68" t="n">
        <v>0.895611584</v>
      </c>
      <c r="J655" s="68" t="n">
        <v>-88.06204990000001</v>
      </c>
      <c r="K655" s="68" t="n">
        <v>238.12088</v>
      </c>
      <c r="L655" s="68" t="n">
        <v>-4.70847607</v>
      </c>
      <c r="M655" s="68" t="n">
        <v>-0.0366230085</v>
      </c>
      <c r="N655" s="68" t="n">
        <v>1.04780579</v>
      </c>
      <c r="O655" s="68" t="n">
        <v>0.026107125</v>
      </c>
      <c r="P655" s="69">
        <f>COS(RADIANS(K655))*COS(RADIANS(L655))+SIN(RADIANS(K655))*SIN(RADIANS(J655))*SIN(RADIANS(L655))</f>
        <v/>
      </c>
      <c r="Q655" s="69">
        <f>-COS(RADIANS(K655))*SIN(RADIANS(L655))+SIN(RADIANS(K655))*SIN(RADIANS(J655))*COS(RADIANS(L655))</f>
        <v/>
      </c>
      <c r="R655" s="69">
        <f>SIN(RADIANS(K655))*COS(RADIANS(J655))</f>
        <v/>
      </c>
      <c r="S655" s="69">
        <f>COS(RADIANS(J655))*SIN(RADIANS(L655))</f>
        <v/>
      </c>
      <c r="T655" s="69">
        <f>COS(RADIANS(J655))*COS(RADIANS(L655))</f>
        <v/>
      </c>
      <c r="U655" s="69">
        <f>-SIN(RADIANS(J655))</f>
        <v/>
      </c>
      <c r="V655" s="69">
        <f>-SIN(RADIANS(K655))*COS(RADIANS(L655))+COS(RADIANS(K655))*SIN(RADIANS(J655))*SIN(RADIANS(L655))</f>
        <v/>
      </c>
      <c r="W655" s="69">
        <f>SIN(RADIANS(K655))*SIN(RADIANS(L655))+COS(RADIANS(K655))*SIN(RADIANS(J655))*COS(RADIANS(L655))</f>
        <v/>
      </c>
      <c r="X655" s="69">
        <f>COS(RADIANS(K655))*COS(RADIANS(J655))</f>
        <v/>
      </c>
      <c r="Y655" s="69">
        <f>P655*G655</f>
        <v/>
      </c>
      <c r="Z655" s="69">
        <f>Q655*H655</f>
        <v/>
      </c>
      <c r="AA655" s="69">
        <f>R655*I655</f>
        <v/>
      </c>
      <c r="AB655" s="69">
        <f>M655</f>
        <v/>
      </c>
      <c r="AC655" s="69">
        <f>S655*G655</f>
        <v/>
      </c>
      <c r="AD655" s="69">
        <f>T655*H655</f>
        <v/>
      </c>
      <c r="AE655" s="69">
        <f>U655*I655</f>
        <v/>
      </c>
      <c r="AF655" s="69">
        <f>N655</f>
        <v/>
      </c>
      <c r="AG655" s="69">
        <f>V655*G655</f>
        <v/>
      </c>
      <c r="AH655" s="69">
        <f>W655*H655</f>
        <v/>
      </c>
      <c r="AI655" s="69">
        <f>X655*I655</f>
        <v/>
      </c>
      <c r="AJ655" s="69">
        <f>O655</f>
        <v/>
      </c>
      <c r="AK655" s="70" t="n">
        <v>-1.24995244</v>
      </c>
      <c r="AL655" s="70" t="n">
        <v>1.6362747</v>
      </c>
      <c r="AM655" s="70" t="n">
        <v>-0.0257186387</v>
      </c>
      <c r="AN655" s="70" t="n">
        <v>-0.0366230085</v>
      </c>
      <c r="AO655" s="70" t="n">
        <v>-0.0058216285</v>
      </c>
      <c r="AP655" s="70" t="n">
        <v>0.0687226504</v>
      </c>
      <c r="AQ655" s="70" t="n">
        <v>0.895099342</v>
      </c>
      <c r="AR655" s="70" t="n">
        <v>1.04780579</v>
      </c>
      <c r="AS655" s="70" t="n">
        <v>1.68398857</v>
      </c>
      <c r="AT655" s="70" t="n">
        <v>1.21477401</v>
      </c>
      <c r="AU655" s="70" t="n">
        <v>-0.0159954391</v>
      </c>
      <c r="AV655" s="70" t="n">
        <v>0.026107125</v>
      </c>
      <c r="AW655" s="71">
        <f>MAX(ABS(Y655-AK655),ABS(Z655-AL655),ABS(AA655-AM655),ABS(AB655-AN655),ABS(AC655-AO655),ABS(AD655-AP655),ABS(AE655-AQ655),ABS(AF655-AR655),ABS(AG655-AS655),ABS(AH655-AT655),ABS(AI655-AU655),ABS(AJ655-AV655))</f>
        <v/>
      </c>
    </row>
    <row r="656">
      <c r="A656" s="67" t="inlineStr">
        <is>
          <t>M651</t>
        </is>
      </c>
      <c r="B656" s="52" t="inlineStr">
        <is>
          <t>ENV-527</t>
        </is>
      </c>
      <c r="C656" s="52" t="inlineStr">
        <is>
          <t>Environment</t>
        </is>
      </c>
      <c r="D656" s="52" t="inlineStr">
        <is>
          <t>Pine crown</t>
        </is>
      </c>
      <c r="E656" s="61" t="inlineStr">
        <is>
          <t>Cone</t>
        </is>
      </c>
      <c r="F656" s="52" t="inlineStr">
        <is>
          <t>ENV-524</t>
        </is>
      </c>
      <c r="G656" s="68" t="n">
        <v>2.00024366</v>
      </c>
      <c r="H656" s="68" t="n">
        <v>1.86234164</v>
      </c>
      <c r="I656" s="68" t="n">
        <v>1.01542318</v>
      </c>
      <c r="J656" s="68" t="n">
        <v>-91.07179259999999</v>
      </c>
      <c r="K656" s="68" t="n">
        <v>214.011505</v>
      </c>
      <c r="L656" s="68" t="n">
        <v>-4.28632307</v>
      </c>
      <c r="M656" s="68" t="n">
        <v>-0.0332829356</v>
      </c>
      <c r="N656" s="68" t="n">
        <v>1.63394094</v>
      </c>
      <c r="O656" s="68" t="n">
        <v>-0.0212315992</v>
      </c>
      <c r="P656" s="69">
        <f>COS(RADIANS(K656))*COS(RADIANS(L656))+SIN(RADIANS(K656))*SIN(RADIANS(J656))*SIN(RADIANS(L656))</f>
        <v/>
      </c>
      <c r="Q656" s="69">
        <f>-COS(RADIANS(K656))*SIN(RADIANS(L656))+SIN(RADIANS(K656))*SIN(RADIANS(J656))*COS(RADIANS(L656))</f>
        <v/>
      </c>
      <c r="R656" s="69">
        <f>SIN(RADIANS(K656))*COS(RADIANS(J656))</f>
        <v/>
      </c>
      <c r="S656" s="69">
        <f>COS(RADIANS(J656))*SIN(RADIANS(L656))</f>
        <v/>
      </c>
      <c r="T656" s="69">
        <f>COS(RADIANS(J656))*COS(RADIANS(L656))</f>
        <v/>
      </c>
      <c r="U656" s="69">
        <f>-SIN(RADIANS(J656))</f>
        <v/>
      </c>
      <c r="V656" s="69">
        <f>-SIN(RADIANS(K656))*COS(RADIANS(L656))+COS(RADIANS(K656))*SIN(RADIANS(J656))*SIN(RADIANS(L656))</f>
        <v/>
      </c>
      <c r="W656" s="69">
        <f>SIN(RADIANS(K656))*SIN(RADIANS(L656))+COS(RADIANS(K656))*SIN(RADIANS(J656))*COS(RADIANS(L656))</f>
        <v/>
      </c>
      <c r="X656" s="69">
        <f>COS(RADIANS(K656))*COS(RADIANS(J656))</f>
        <v/>
      </c>
      <c r="Y656" s="69">
        <f>P656*G656</f>
        <v/>
      </c>
      <c r="Z656" s="69">
        <f>Q656*H656</f>
        <v/>
      </c>
      <c r="AA656" s="69">
        <f>R656*I656</f>
        <v/>
      </c>
      <c r="AB656" s="69">
        <f>M656</f>
        <v/>
      </c>
      <c r="AC656" s="69">
        <f>S656*G656</f>
        <v/>
      </c>
      <c r="AD656" s="69">
        <f>T656*H656</f>
        <v/>
      </c>
      <c r="AE656" s="69">
        <f>U656*I656</f>
        <v/>
      </c>
      <c r="AF656" s="69">
        <f>N656</f>
        <v/>
      </c>
      <c r="AG656" s="69">
        <f>V656*G656</f>
        <v/>
      </c>
      <c r="AH656" s="69">
        <f>W656*H656</f>
        <v/>
      </c>
      <c r="AI656" s="69">
        <f>X656*I656</f>
        <v/>
      </c>
      <c r="AJ656" s="69">
        <f>O656</f>
        <v/>
      </c>
      <c r="AK656" s="70" t="n">
        <v>-1.73702431</v>
      </c>
      <c r="AL656" s="70" t="n">
        <v>0.92324245</v>
      </c>
      <c r="AM656" s="70" t="n">
        <v>0.0106242755</v>
      </c>
      <c r="AN656" s="70" t="n">
        <v>-0.0332829356</v>
      </c>
      <c r="AO656" s="70" t="n">
        <v>0.00279641314</v>
      </c>
      <c r="AP656" s="70" t="n">
        <v>-0.0347379558</v>
      </c>
      <c r="AQ656" s="70" t="n">
        <v>1.01524556</v>
      </c>
      <c r="AR656" s="70" t="n">
        <v>1.63394094</v>
      </c>
      <c r="AS656" s="70" t="n">
        <v>0.991823316</v>
      </c>
      <c r="AT656" s="70" t="n">
        <v>1.61701369</v>
      </c>
      <c r="AU656" s="70" t="n">
        <v>0.0157443155</v>
      </c>
      <c r="AV656" s="70" t="n">
        <v>-0.0212315992</v>
      </c>
      <c r="AW656" s="71">
        <f>MAX(ABS(Y656-AK656),ABS(Z656-AL656),ABS(AA656-AM656),ABS(AB656-AN656),ABS(AC656-AO656),ABS(AD656-AP656),ABS(AE656-AQ656),ABS(AF656-AR656),ABS(AG656-AS656),ABS(AH656-AT656),ABS(AI656-AU656),ABS(AJ656-AV656))</f>
        <v/>
      </c>
    </row>
    <row r="657">
      <c r="A657" s="67" t="inlineStr">
        <is>
          <t>M652</t>
        </is>
      </c>
      <c r="B657" s="52" t="inlineStr">
        <is>
          <t>ENV-528</t>
        </is>
      </c>
      <c r="C657" s="52" t="inlineStr">
        <is>
          <t>Environment</t>
        </is>
      </c>
      <c r="D657" s="52" t="inlineStr">
        <is>
          <t>Pine crown</t>
        </is>
      </c>
      <c r="E657" s="61" t="inlineStr">
        <is>
          <t>Cone</t>
        </is>
      </c>
      <c r="F657" s="52" t="inlineStr">
        <is>
          <t>ENV-524</t>
        </is>
      </c>
      <c r="G657" s="68" t="n">
        <v>1.47686589</v>
      </c>
      <c r="H657" s="68" t="n">
        <v>1.60804641</v>
      </c>
      <c r="I657" s="68" t="n">
        <v>0.6980630759999999</v>
      </c>
      <c r="J657" s="68" t="n">
        <v>-95.89779660000001</v>
      </c>
      <c r="K657" s="68" t="n">
        <v>69.18886569999999</v>
      </c>
      <c r="L657" s="68" t="n">
        <v>-0.0979452133</v>
      </c>
      <c r="M657" s="68" t="n">
        <v>0.027574189</v>
      </c>
      <c r="N657" s="68" t="n">
        <v>1.93101037</v>
      </c>
      <c r="O657" s="68" t="n">
        <v>0.0298423246</v>
      </c>
      <c r="P657" s="69">
        <f>COS(RADIANS(K657))*COS(RADIANS(L657))+SIN(RADIANS(K657))*SIN(RADIANS(J657))*SIN(RADIANS(L657))</f>
        <v/>
      </c>
      <c r="Q657" s="69">
        <f>-COS(RADIANS(K657))*SIN(RADIANS(L657))+SIN(RADIANS(K657))*SIN(RADIANS(J657))*COS(RADIANS(L657))</f>
        <v/>
      </c>
      <c r="R657" s="69">
        <f>SIN(RADIANS(K657))*COS(RADIANS(J657))</f>
        <v/>
      </c>
      <c r="S657" s="69">
        <f>COS(RADIANS(J657))*SIN(RADIANS(L657))</f>
        <v/>
      </c>
      <c r="T657" s="69">
        <f>COS(RADIANS(J657))*COS(RADIANS(L657))</f>
        <v/>
      </c>
      <c r="U657" s="69">
        <f>-SIN(RADIANS(J657))</f>
        <v/>
      </c>
      <c r="V657" s="69">
        <f>-SIN(RADIANS(K657))*COS(RADIANS(L657))+COS(RADIANS(K657))*SIN(RADIANS(J657))*SIN(RADIANS(L657))</f>
        <v/>
      </c>
      <c r="W657" s="69">
        <f>SIN(RADIANS(K657))*SIN(RADIANS(L657))+COS(RADIANS(K657))*SIN(RADIANS(J657))*COS(RADIANS(L657))</f>
        <v/>
      </c>
      <c r="X657" s="69">
        <f>COS(RADIANS(K657))*COS(RADIANS(J657))</f>
        <v/>
      </c>
      <c r="Y657" s="69">
        <f>P657*G657</f>
        <v/>
      </c>
      <c r="Z657" s="69">
        <f>Q657*H657</f>
        <v/>
      </c>
      <c r="AA657" s="69">
        <f>R657*I657</f>
        <v/>
      </c>
      <c r="AB657" s="69">
        <f>M657</f>
        <v/>
      </c>
      <c r="AC657" s="69">
        <f>S657*G657</f>
        <v/>
      </c>
      <c r="AD657" s="69">
        <f>T657*H657</f>
        <v/>
      </c>
      <c r="AE657" s="69">
        <f>U657*I657</f>
        <v/>
      </c>
      <c r="AF657" s="69">
        <f>N657</f>
        <v/>
      </c>
      <c r="AG657" s="69">
        <f>V657*G657</f>
        <v/>
      </c>
      <c r="AH657" s="69">
        <f>W657*H657</f>
        <v/>
      </c>
      <c r="AI657" s="69">
        <f>X657*I657</f>
        <v/>
      </c>
      <c r="AJ657" s="69">
        <f>O657</f>
        <v/>
      </c>
      <c r="AK657" s="70" t="n">
        <v>0.52706027</v>
      </c>
      <c r="AL657" s="70" t="n">
        <v>-1.49419677</v>
      </c>
      <c r="AM657" s="70" t="n">
        <v>-0.0670491233</v>
      </c>
      <c r="AN657" s="70" t="n">
        <v>0.027574189</v>
      </c>
      <c r="AO657" s="70" t="n">
        <v>0.000259418739</v>
      </c>
      <c r="AP657" s="70" t="n">
        <v>-0.165233374</v>
      </c>
      <c r="AQ657" s="70" t="n">
        <v>0.694368064</v>
      </c>
      <c r="AR657" s="70" t="n">
        <v>1.93101037</v>
      </c>
      <c r="AS657" s="70" t="n">
        <v>-1.3796159</v>
      </c>
      <c r="AT657" s="70" t="n">
        <v>-0.570865095</v>
      </c>
      <c r="AU657" s="70" t="n">
        <v>-0.0254844818</v>
      </c>
      <c r="AV657" s="70" t="n">
        <v>0.0298423246</v>
      </c>
      <c r="AW657" s="71">
        <f>MAX(ABS(Y657-AK657),ABS(Z657-AL657),ABS(AA657-AM657),ABS(AB657-AN657),ABS(AC657-AO657),ABS(AD657-AP657),ABS(AE657-AQ657),ABS(AF657-AR657),ABS(AG657-AS657),ABS(AH657-AT657),ABS(AI657-AU657),ABS(AJ657-AV657))</f>
        <v/>
      </c>
    </row>
    <row r="658">
      <c r="A658" s="67" t="inlineStr">
        <is>
          <t>M653</t>
        </is>
      </c>
      <c r="B658" s="52" t="inlineStr">
        <is>
          <t>ENV-529</t>
        </is>
      </c>
      <c r="C658" s="52" t="inlineStr">
        <is>
          <t>Environment</t>
        </is>
      </c>
      <c r="D658" s="52" t="inlineStr">
        <is>
          <t>Pine crown</t>
        </is>
      </c>
      <c r="E658" s="61" t="inlineStr">
        <is>
          <t>Cone</t>
        </is>
      </c>
      <c r="F658" s="52" t="inlineStr">
        <is>
          <t>ENV-524</t>
        </is>
      </c>
      <c r="G658" s="68" t="n">
        <v>1.16827083</v>
      </c>
      <c r="H658" s="68" t="n">
        <v>1.16280878</v>
      </c>
      <c r="I658" s="68" t="n">
        <v>0.575492144</v>
      </c>
      <c r="J658" s="68" t="n">
        <v>-88.8007965</v>
      </c>
      <c r="K658" s="68" t="n">
        <v>205.983932</v>
      </c>
      <c r="L658" s="68" t="n">
        <v>-3.38974714</v>
      </c>
      <c r="M658" s="68" t="n">
        <v>0.00680667907</v>
      </c>
      <c r="N658" s="68" t="n">
        <v>2.30218506</v>
      </c>
      <c r="O658" s="68" t="n">
        <v>-0.00740373507</v>
      </c>
      <c r="P658" s="69">
        <f>COS(RADIANS(K658))*COS(RADIANS(L658))+SIN(RADIANS(K658))*SIN(RADIANS(J658))*SIN(RADIANS(L658))</f>
        <v/>
      </c>
      <c r="Q658" s="69">
        <f>-COS(RADIANS(K658))*SIN(RADIANS(L658))+SIN(RADIANS(K658))*SIN(RADIANS(J658))*COS(RADIANS(L658))</f>
        <v/>
      </c>
      <c r="R658" s="69">
        <f>SIN(RADIANS(K658))*COS(RADIANS(J658))</f>
        <v/>
      </c>
      <c r="S658" s="69">
        <f>COS(RADIANS(J658))*SIN(RADIANS(L658))</f>
        <v/>
      </c>
      <c r="T658" s="69">
        <f>COS(RADIANS(J658))*COS(RADIANS(L658))</f>
        <v/>
      </c>
      <c r="U658" s="69">
        <f>-SIN(RADIANS(J658))</f>
        <v/>
      </c>
      <c r="V658" s="69">
        <f>-SIN(RADIANS(K658))*COS(RADIANS(L658))+COS(RADIANS(K658))*SIN(RADIANS(J658))*SIN(RADIANS(L658))</f>
        <v/>
      </c>
      <c r="W658" s="69">
        <f>SIN(RADIANS(K658))*SIN(RADIANS(L658))+COS(RADIANS(K658))*SIN(RADIANS(J658))*COS(RADIANS(L658))</f>
        <v/>
      </c>
      <c r="X658" s="69">
        <f>COS(RADIANS(K658))*COS(RADIANS(J658))</f>
        <v/>
      </c>
      <c r="Y658" s="69">
        <f>P658*G658</f>
        <v/>
      </c>
      <c r="Z658" s="69">
        <f>Q658*H658</f>
        <v/>
      </c>
      <c r="AA658" s="69">
        <f>R658*I658</f>
        <v/>
      </c>
      <c r="AB658" s="69">
        <f>M658</f>
        <v/>
      </c>
      <c r="AC658" s="69">
        <f>S658*G658</f>
        <v/>
      </c>
      <c r="AD658" s="69">
        <f>T658*H658</f>
        <v/>
      </c>
      <c r="AE658" s="69">
        <f>U658*I658</f>
        <v/>
      </c>
      <c r="AF658" s="69">
        <f>N658</f>
        <v/>
      </c>
      <c r="AG658" s="69">
        <f>V658*G658</f>
        <v/>
      </c>
      <c r="AH658" s="69">
        <f>W658*H658</f>
        <v/>
      </c>
      <c r="AI658" s="69">
        <f>X658*I658</f>
        <v/>
      </c>
      <c r="AJ658" s="69">
        <f>O658</f>
        <v/>
      </c>
      <c r="AK658" s="70" t="n">
        <v>-1.0785985</v>
      </c>
      <c r="AL658" s="70" t="n">
        <v>0.446641564</v>
      </c>
      <c r="AM658" s="70" t="n">
        <v>-0.00527675264</v>
      </c>
      <c r="AN658" s="70" t="n">
        <v>0.00680667907</v>
      </c>
      <c r="AO658" s="70" t="n">
        <v>-0.00144567294</v>
      </c>
      <c r="AP658" s="70" t="n">
        <v>0.0242931042</v>
      </c>
      <c r="AQ658" s="70" t="n">
        <v>0.57536608</v>
      </c>
      <c r="AR658" s="70" t="n">
        <v>2.30218506</v>
      </c>
      <c r="AS658" s="70" t="n">
        <v>0.448865086</v>
      </c>
      <c r="AT658" s="70" t="n">
        <v>1.07333374</v>
      </c>
      <c r="AU658" s="70" t="n">
        <v>-0.0108266519</v>
      </c>
      <c r="AV658" s="70" t="n">
        <v>-0.00740373507</v>
      </c>
      <c r="AW658" s="71">
        <f>MAX(ABS(Y658-AK658),ABS(Z658-AL658),ABS(AA658-AM658),ABS(AB658-AN658),ABS(AC658-AO658),ABS(AD658-AP658),ABS(AE658-AQ658),ABS(AF658-AR658),ABS(AG658-AS658),ABS(AH658-AT658),ABS(AI658-AU658),ABS(AJ658-AV658))</f>
        <v/>
      </c>
    </row>
    <row r="659">
      <c r="A659" s="67" t="inlineStr">
        <is>
          <t>M654</t>
        </is>
      </c>
      <c r="B659" s="52" t="inlineStr">
        <is>
          <t>ENV-530</t>
        </is>
      </c>
      <c r="C659" s="52" t="inlineStr">
        <is>
          <t>Environment</t>
        </is>
      </c>
      <c r="D659" s="52" t="inlineStr">
        <is>
          <t>Pine crown</t>
        </is>
      </c>
      <c r="E659" s="61" t="inlineStr">
        <is>
          <t>Cone</t>
        </is>
      </c>
      <c r="F659" s="52" t="inlineStr">
        <is>
          <t>ENV-524</t>
        </is>
      </c>
      <c r="G659" s="68" t="n">
        <v>0.861677825</v>
      </c>
      <c r="H659" s="68" t="n">
        <v>0.876424611</v>
      </c>
      <c r="I659" s="68" t="n">
        <v>0.43650201</v>
      </c>
      <c r="J659" s="68" t="n">
        <v>-88.88555150000001</v>
      </c>
      <c r="K659" s="68" t="n">
        <v>266.320038</v>
      </c>
      <c r="L659" s="68" t="n">
        <v>-5.79314661</v>
      </c>
      <c r="M659" s="68" t="n">
        <v>-0.037261337</v>
      </c>
      <c r="N659" s="68" t="n">
        <v>2.65068793</v>
      </c>
      <c r="O659" s="68" t="n">
        <v>-0.00514675304</v>
      </c>
      <c r="P659" s="69">
        <f>COS(RADIANS(K659))*COS(RADIANS(L659))+SIN(RADIANS(K659))*SIN(RADIANS(J659))*SIN(RADIANS(L659))</f>
        <v/>
      </c>
      <c r="Q659" s="69">
        <f>-COS(RADIANS(K659))*SIN(RADIANS(L659))+SIN(RADIANS(K659))*SIN(RADIANS(J659))*COS(RADIANS(L659))</f>
        <v/>
      </c>
      <c r="R659" s="69">
        <f>SIN(RADIANS(K659))*COS(RADIANS(J659))</f>
        <v/>
      </c>
      <c r="S659" s="69">
        <f>COS(RADIANS(J659))*SIN(RADIANS(L659))</f>
        <v/>
      </c>
      <c r="T659" s="69">
        <f>COS(RADIANS(J659))*COS(RADIANS(L659))</f>
        <v/>
      </c>
      <c r="U659" s="69">
        <f>-SIN(RADIANS(J659))</f>
        <v/>
      </c>
      <c r="V659" s="69">
        <f>-SIN(RADIANS(K659))*COS(RADIANS(L659))+COS(RADIANS(K659))*SIN(RADIANS(J659))*SIN(RADIANS(L659))</f>
        <v/>
      </c>
      <c r="W659" s="69">
        <f>SIN(RADIANS(K659))*SIN(RADIANS(L659))+COS(RADIANS(K659))*SIN(RADIANS(J659))*COS(RADIANS(L659))</f>
        <v/>
      </c>
      <c r="X659" s="69">
        <f>COS(RADIANS(K659))*COS(RADIANS(J659))</f>
        <v/>
      </c>
      <c r="Y659" s="69">
        <f>P659*G659</f>
        <v/>
      </c>
      <c r="Z659" s="69">
        <f>Q659*H659</f>
        <v/>
      </c>
      <c r="AA659" s="69">
        <f>R659*I659</f>
        <v/>
      </c>
      <c r="AB659" s="69">
        <f>M659</f>
        <v/>
      </c>
      <c r="AC659" s="69">
        <f>S659*G659</f>
        <v/>
      </c>
      <c r="AD659" s="69">
        <f>T659*H659</f>
        <v/>
      </c>
      <c r="AE659" s="69">
        <f>U659*I659</f>
        <v/>
      </c>
      <c r="AF659" s="69">
        <f>N659</f>
        <v/>
      </c>
      <c r="AG659" s="69">
        <f>V659*G659</f>
        <v/>
      </c>
      <c r="AH659" s="69">
        <f>W659*H659</f>
        <v/>
      </c>
      <c r="AI659" s="69">
        <f>X659*I659</f>
        <v/>
      </c>
      <c r="AJ659" s="69">
        <f>O659</f>
        <v/>
      </c>
      <c r="AK659" s="70" t="n">
        <v>-0.141802654</v>
      </c>
      <c r="AL659" s="70" t="n">
        <v>0.864308119</v>
      </c>
      <c r="AM659" s="70" t="n">
        <v>-0.0084721949</v>
      </c>
      <c r="AN659" s="70" t="n">
        <v>-0.037261337</v>
      </c>
      <c r="AO659" s="70" t="n">
        <v>-0.00169161928</v>
      </c>
      <c r="AP659" s="70" t="n">
        <v>0.01695887</v>
      </c>
      <c r="AQ659" s="70" t="n">
        <v>0.436419427</v>
      </c>
      <c r="AR659" s="70" t="n">
        <v>2.65068793</v>
      </c>
      <c r="AS659" s="70" t="n">
        <v>0.8499280809999999</v>
      </c>
      <c r="AT659" s="70" t="n">
        <v>0.144235581</v>
      </c>
      <c r="AU659" s="70" t="n">
        <v>-0.000544897979</v>
      </c>
      <c r="AV659" s="70" t="n">
        <v>-0.00514675304</v>
      </c>
      <c r="AW659" s="71">
        <f>MAX(ABS(Y659-AK659),ABS(Z659-AL659),ABS(AA659-AM659),ABS(AB659-AN659),ABS(AC659-AO659),ABS(AD659-AP659),ABS(AE659-AQ659),ABS(AF659-AR659),ABS(AG659-AS659),ABS(AH659-AT659),ABS(AI659-AU659),ABS(AJ659-AV659))</f>
        <v/>
      </c>
    </row>
    <row r="660">
      <c r="A660" s="67" t="inlineStr">
        <is>
          <t>M655</t>
        </is>
      </c>
      <c r="B660" s="52" t="inlineStr">
        <is>
          <t>ENV-531</t>
        </is>
      </c>
      <c r="C660" s="52" t="inlineStr">
        <is>
          <t>Environment</t>
        </is>
      </c>
      <c r="D660" s="52" t="inlineStr">
        <is>
          <t>Pine crown</t>
        </is>
      </c>
      <c r="E660" s="61" t="inlineStr">
        <is>
          <t>Cone</t>
        </is>
      </c>
      <c r="F660" s="52" t="inlineStr">
        <is>
          <t>ENV-524</t>
        </is>
      </c>
      <c r="G660" s="68" t="n">
        <v>0.457727492</v>
      </c>
      <c r="H660" s="68" t="n">
        <v>0.440303177</v>
      </c>
      <c r="I660" s="68" t="n">
        <v>0.840000093</v>
      </c>
      <c r="J660" s="68" t="n">
        <v>-84.8631287</v>
      </c>
      <c r="K660" s="68" t="n">
        <v>26.742054</v>
      </c>
      <c r="L660" s="68" t="n">
        <v>5.95552731</v>
      </c>
      <c r="M660" s="68" t="n">
        <v>0.00236745179</v>
      </c>
      <c r="N660" s="68" t="n">
        <v>3.26000023</v>
      </c>
      <c r="O660" s="68" t="n">
        <v>-0.009933667259999999</v>
      </c>
      <c r="P660" s="69">
        <f>COS(RADIANS(K660))*COS(RADIANS(L660))+SIN(RADIANS(K660))*SIN(RADIANS(J660))*SIN(RADIANS(L660))</f>
        <v/>
      </c>
      <c r="Q660" s="69">
        <f>-COS(RADIANS(K660))*SIN(RADIANS(L660))+SIN(RADIANS(K660))*SIN(RADIANS(J660))*COS(RADIANS(L660))</f>
        <v/>
      </c>
      <c r="R660" s="69">
        <f>SIN(RADIANS(K660))*COS(RADIANS(J660))</f>
        <v/>
      </c>
      <c r="S660" s="69">
        <f>COS(RADIANS(J660))*SIN(RADIANS(L660))</f>
        <v/>
      </c>
      <c r="T660" s="69">
        <f>COS(RADIANS(J660))*COS(RADIANS(L660))</f>
        <v/>
      </c>
      <c r="U660" s="69">
        <f>-SIN(RADIANS(J660))</f>
        <v/>
      </c>
      <c r="V660" s="69">
        <f>-SIN(RADIANS(K660))*COS(RADIANS(L660))+COS(RADIANS(K660))*SIN(RADIANS(J660))*SIN(RADIANS(L660))</f>
        <v/>
      </c>
      <c r="W660" s="69">
        <f>SIN(RADIANS(K660))*SIN(RADIANS(L660))+COS(RADIANS(K660))*SIN(RADIANS(J660))*COS(RADIANS(L660))</f>
        <v/>
      </c>
      <c r="X660" s="69">
        <f>COS(RADIANS(K660))*COS(RADIANS(J660))</f>
        <v/>
      </c>
      <c r="Y660" s="69">
        <f>P660*G660</f>
        <v/>
      </c>
      <c r="Z660" s="69">
        <f>Q660*H660</f>
        <v/>
      </c>
      <c r="AA660" s="69">
        <f>R660*I660</f>
        <v/>
      </c>
      <c r="AB660" s="69">
        <f>M660</f>
        <v/>
      </c>
      <c r="AC660" s="69">
        <f>S660*G660</f>
        <v/>
      </c>
      <c r="AD660" s="69">
        <f>T660*H660</f>
        <v/>
      </c>
      <c r="AE660" s="69">
        <f>U660*I660</f>
        <v/>
      </c>
      <c r="AF660" s="69">
        <f>N660</f>
        <v/>
      </c>
      <c r="AG660" s="69">
        <f>V660*G660</f>
        <v/>
      </c>
      <c r="AH660" s="69">
        <f>W660*H660</f>
        <v/>
      </c>
      <c r="AI660" s="69">
        <f>X660*I660</f>
        <v/>
      </c>
      <c r="AJ660" s="69">
        <f>O660</f>
        <v/>
      </c>
      <c r="AK660" s="70" t="n">
        <v>0.38527891</v>
      </c>
      <c r="AL660" s="70" t="n">
        <v>-0.237062454</v>
      </c>
      <c r="AM660" s="70" t="n">
        <v>0.033842437</v>
      </c>
      <c r="AN660" s="70" t="n">
        <v>0.00236745179</v>
      </c>
      <c r="AO660" s="70" t="n">
        <v>0.00425222795</v>
      </c>
      <c r="AP660" s="70" t="n">
        <v>0.0392099023</v>
      </c>
      <c r="AQ660" s="70" t="n">
        <v>0.836626351</v>
      </c>
      <c r="AR660" s="70" t="n">
        <v>3.26000023</v>
      </c>
      <c r="AS660" s="70" t="n">
        <v>-0.24709627</v>
      </c>
      <c r="AT660" s="70" t="n">
        <v>-0.368959188</v>
      </c>
      <c r="AU660" s="70" t="n">
        <v>0.06716533750000001</v>
      </c>
      <c r="AV660" s="70" t="n">
        <v>-0.009933667259999999</v>
      </c>
      <c r="AW660" s="71">
        <f>MAX(ABS(Y660-AK660),ABS(Z660-AL660),ABS(AA660-AM660),ABS(AB660-AN660),ABS(AC660-AO660),ABS(AD660-AP660),ABS(AE660-AQ660),ABS(AF660-AR660),ABS(AG660-AS660),ABS(AH660-AT660),ABS(AI660-AU660),ABS(AJ660-AV660))</f>
        <v/>
      </c>
    </row>
    <row r="661">
      <c r="A661" s="67" t="inlineStr">
        <is>
          <t>M656</t>
        </is>
      </c>
      <c r="B661" s="52" t="inlineStr">
        <is>
          <t>ENV-532</t>
        </is>
      </c>
      <c r="C661" s="52" t="inlineStr">
        <is>
          <t>Environment</t>
        </is>
      </c>
      <c r="D661" s="52" t="inlineStr">
        <is>
          <t>Pine</t>
        </is>
      </c>
      <c r="E661" s="53" t="inlineStr">
        <is>
          <t>Group</t>
        </is>
      </c>
      <c r="F661" s="52" t="inlineStr">
        <is>
          <t>ENV-514</t>
        </is>
      </c>
      <c r="G661" s="68" t="n">
        <v>1</v>
      </c>
      <c r="H661" s="68" t="n">
        <v>1</v>
      </c>
      <c r="I661" s="68" t="n">
        <v>1</v>
      </c>
      <c r="J661" s="68" t="n">
        <v>0</v>
      </c>
      <c r="K661" s="68" t="n">
        <v>140</v>
      </c>
      <c r="L661" s="68" t="n">
        <v>0</v>
      </c>
      <c r="M661" s="68" t="n">
        <v>-9.5</v>
      </c>
      <c r="N661" s="68" t="n">
        <v>0.713067114</v>
      </c>
      <c r="O661" s="68" t="n">
        <v>-14.5</v>
      </c>
      <c r="P661" s="69">
        <f>COS(RADIANS(K661))*COS(RADIANS(L661))+SIN(RADIANS(K661))*SIN(RADIANS(J661))*SIN(RADIANS(L661))</f>
        <v/>
      </c>
      <c r="Q661" s="69">
        <f>-COS(RADIANS(K661))*SIN(RADIANS(L661))+SIN(RADIANS(K661))*SIN(RADIANS(J661))*COS(RADIANS(L661))</f>
        <v/>
      </c>
      <c r="R661" s="69">
        <f>SIN(RADIANS(K661))*COS(RADIANS(J661))</f>
        <v/>
      </c>
      <c r="S661" s="69">
        <f>COS(RADIANS(J661))*SIN(RADIANS(L661))</f>
        <v/>
      </c>
      <c r="T661" s="69">
        <f>COS(RADIANS(J661))*COS(RADIANS(L661))</f>
        <v/>
      </c>
      <c r="U661" s="69">
        <f>-SIN(RADIANS(J661))</f>
        <v/>
      </c>
      <c r="V661" s="69">
        <f>-SIN(RADIANS(K661))*COS(RADIANS(L661))+COS(RADIANS(K661))*SIN(RADIANS(J661))*SIN(RADIANS(L661))</f>
        <v/>
      </c>
      <c r="W661" s="69">
        <f>SIN(RADIANS(K661))*SIN(RADIANS(L661))+COS(RADIANS(K661))*SIN(RADIANS(J661))*COS(RADIANS(L661))</f>
        <v/>
      </c>
      <c r="X661" s="69">
        <f>COS(RADIANS(K661))*COS(RADIANS(J661))</f>
        <v/>
      </c>
      <c r="Y661" s="69">
        <f>P661*G661</f>
        <v/>
      </c>
      <c r="Z661" s="69">
        <f>Q661*H661</f>
        <v/>
      </c>
      <c r="AA661" s="69">
        <f>R661*I661</f>
        <v/>
      </c>
      <c r="AB661" s="69">
        <f>M661</f>
        <v/>
      </c>
      <c r="AC661" s="69">
        <f>S661*G661</f>
        <v/>
      </c>
      <c r="AD661" s="69">
        <f>T661*H661</f>
        <v/>
      </c>
      <c r="AE661" s="69">
        <f>U661*I661</f>
        <v/>
      </c>
      <c r="AF661" s="69">
        <f>N661</f>
        <v/>
      </c>
      <c r="AG661" s="69">
        <f>V661*G661</f>
        <v/>
      </c>
      <c r="AH661" s="69">
        <f>W661*H661</f>
        <v/>
      </c>
      <c r="AI661" s="69">
        <f>X661*I661</f>
        <v/>
      </c>
      <c r="AJ661" s="69">
        <f>O661</f>
        <v/>
      </c>
      <c r="AK661" s="70" t="n">
        <v>-0.766044617</v>
      </c>
      <c r="AL661" s="70" t="n">
        <v>0</v>
      </c>
      <c r="AM661" s="70" t="n">
        <v>0.642787457</v>
      </c>
      <c r="AN661" s="70" t="n">
        <v>-9.5</v>
      </c>
      <c r="AO661" s="70" t="n">
        <v>0</v>
      </c>
      <c r="AP661" s="70" t="n">
        <v>1</v>
      </c>
      <c r="AQ661" s="70" t="n">
        <v>0</v>
      </c>
      <c r="AR661" s="70" t="n">
        <v>0.713067114</v>
      </c>
      <c r="AS661" s="70" t="n">
        <v>-0.642787457</v>
      </c>
      <c r="AT661" s="70" t="n">
        <v>0</v>
      </c>
      <c r="AU661" s="70" t="n">
        <v>-0.766044617</v>
      </c>
      <c r="AV661" s="70" t="n">
        <v>-14.5</v>
      </c>
      <c r="AW661" s="71">
        <f>MAX(ABS(Y661-AK661),ABS(Z661-AL661),ABS(AA661-AM661),ABS(AB661-AN661),ABS(AC661-AO661),ABS(AD661-AP661),ABS(AE661-AQ661),ABS(AF661-AR661),ABS(AG661-AS661),ABS(AH661-AT661),ABS(AI661-AU661),ABS(AJ661-AV661))</f>
        <v/>
      </c>
    </row>
    <row r="662">
      <c r="A662" s="67" t="inlineStr">
        <is>
          <t>M657</t>
        </is>
      </c>
      <c r="B662" s="52" t="inlineStr">
        <is>
          <t>ENV-533</t>
        </is>
      </c>
      <c r="C662" s="52" t="inlineStr">
        <is>
          <t>Environment</t>
        </is>
      </c>
      <c r="D662" s="52" t="inlineStr">
        <is>
          <t>Pine trunk</t>
        </is>
      </c>
      <c r="E662" s="58" t="inlineStr">
        <is>
          <t>Cylinder</t>
        </is>
      </c>
      <c r="F662" s="52" t="inlineStr">
        <is>
          <t>ENV-532</t>
        </is>
      </c>
      <c r="G662" s="68" t="n">
        <v>0.221000001</v>
      </c>
      <c r="H662" s="68" t="n">
        <v>0.221000001</v>
      </c>
      <c r="I662" s="68" t="n">
        <v>3.03999996</v>
      </c>
      <c r="J662" s="68" t="n">
        <v>90</v>
      </c>
      <c r="K662" s="68" t="n">
        <v>0</v>
      </c>
      <c r="L662" s="68" t="n">
        <v>0</v>
      </c>
      <c r="M662" s="68" t="n">
        <v>0</v>
      </c>
      <c r="N662" s="68" t="n">
        <v>1.51999998</v>
      </c>
      <c r="O662" s="68" t="n">
        <v>0</v>
      </c>
      <c r="P662" s="69">
        <f>COS(RADIANS(K662))*COS(RADIANS(L662))+SIN(RADIANS(K662))*SIN(RADIANS(J662))*SIN(RADIANS(L662))</f>
        <v/>
      </c>
      <c r="Q662" s="69">
        <f>-COS(RADIANS(K662))*SIN(RADIANS(L662))+SIN(RADIANS(K662))*SIN(RADIANS(J662))*COS(RADIANS(L662))</f>
        <v/>
      </c>
      <c r="R662" s="69">
        <f>SIN(RADIANS(K662))*COS(RADIANS(J662))</f>
        <v/>
      </c>
      <c r="S662" s="69">
        <f>COS(RADIANS(J662))*SIN(RADIANS(L662))</f>
        <v/>
      </c>
      <c r="T662" s="69">
        <f>COS(RADIANS(J662))*COS(RADIANS(L662))</f>
        <v/>
      </c>
      <c r="U662" s="69">
        <f>-SIN(RADIANS(J662))</f>
        <v/>
      </c>
      <c r="V662" s="69">
        <f>-SIN(RADIANS(K662))*COS(RADIANS(L662))+COS(RADIANS(K662))*SIN(RADIANS(J662))*SIN(RADIANS(L662))</f>
        <v/>
      </c>
      <c r="W662" s="69">
        <f>SIN(RADIANS(K662))*SIN(RADIANS(L662))+COS(RADIANS(K662))*SIN(RADIANS(J662))*COS(RADIANS(L662))</f>
        <v/>
      </c>
      <c r="X662" s="69">
        <f>COS(RADIANS(K662))*COS(RADIANS(J662))</f>
        <v/>
      </c>
      <c r="Y662" s="69">
        <f>P662*G662</f>
        <v/>
      </c>
      <c r="Z662" s="69">
        <f>Q662*H662</f>
        <v/>
      </c>
      <c r="AA662" s="69">
        <f>R662*I662</f>
        <v/>
      </c>
      <c r="AB662" s="69">
        <f>M662</f>
        <v/>
      </c>
      <c r="AC662" s="69">
        <f>S662*G662</f>
        <v/>
      </c>
      <c r="AD662" s="69">
        <f>T662*H662</f>
        <v/>
      </c>
      <c r="AE662" s="69">
        <f>U662*I662</f>
        <v/>
      </c>
      <c r="AF662" s="69">
        <f>N662</f>
        <v/>
      </c>
      <c r="AG662" s="69">
        <f>V662*G662</f>
        <v/>
      </c>
      <c r="AH662" s="69">
        <f>W662*H662</f>
        <v/>
      </c>
      <c r="AI662" s="69">
        <f>X662*I662</f>
        <v/>
      </c>
      <c r="AJ662" s="69">
        <f>O662</f>
        <v/>
      </c>
      <c r="AK662" s="70" t="n">
        <v>0.221000001</v>
      </c>
      <c r="AL662" s="70" t="n">
        <v>0</v>
      </c>
      <c r="AM662" s="70" t="n">
        <v>0</v>
      </c>
      <c r="AN662" s="70" t="n">
        <v>0</v>
      </c>
      <c r="AO662" s="70" t="n">
        <v>0</v>
      </c>
      <c r="AP662" s="70" t="n">
        <v>-9.660216629999999e-09</v>
      </c>
      <c r="AQ662" s="70" t="n">
        <v>-3.03999996</v>
      </c>
      <c r="AR662" s="70" t="n">
        <v>1.51999998</v>
      </c>
      <c r="AS662" s="70" t="n">
        <v>0</v>
      </c>
      <c r="AT662" s="70" t="n">
        <v>0.221000001</v>
      </c>
      <c r="AU662" s="70" t="n">
        <v>-1.32882619e-07</v>
      </c>
      <c r="AV662" s="70" t="n">
        <v>0</v>
      </c>
      <c r="AW662" s="71">
        <f>MAX(ABS(Y662-AK662),ABS(Z662-AL662),ABS(AA662-AM662),ABS(AB662-AN662),ABS(AC662-AO662),ABS(AD662-AP662),ABS(AE662-AQ662),ABS(AF662-AR662),ABS(AG662-AS662),ABS(AH662-AT662),ABS(AI662-AU662),ABS(AJ662-AV662))</f>
        <v/>
      </c>
    </row>
    <row r="663">
      <c r="A663" s="67" t="inlineStr">
        <is>
          <t>M658</t>
        </is>
      </c>
      <c r="B663" s="52" t="inlineStr">
        <is>
          <t>ENV-534</t>
        </is>
      </c>
      <c r="C663" s="52" t="inlineStr">
        <is>
          <t>Environment</t>
        </is>
      </c>
      <c r="D663" s="52" t="inlineStr">
        <is>
          <t>Pine crown</t>
        </is>
      </c>
      <c r="E663" s="61" t="inlineStr">
        <is>
          <t>Cone</t>
        </is>
      </c>
      <c r="F663" s="52" t="inlineStr">
        <is>
          <t>ENV-532</t>
        </is>
      </c>
      <c r="G663" s="68" t="n">
        <v>2.67595315</v>
      </c>
      <c r="H663" s="68" t="n">
        <v>2.70627785</v>
      </c>
      <c r="I663" s="68" t="n">
        <v>1.1927253</v>
      </c>
      <c r="J663" s="68" t="n">
        <v>-93.8706894</v>
      </c>
      <c r="K663" s="68" t="n">
        <v>202.066895</v>
      </c>
      <c r="L663" s="68" t="n">
        <v>-5.23182821</v>
      </c>
      <c r="M663" s="68" t="n">
        <v>0.0171485841</v>
      </c>
      <c r="N663" s="68" t="n">
        <v>1.19636273</v>
      </c>
      <c r="O663" s="68" t="n">
        <v>0.0347783417</v>
      </c>
      <c r="P663" s="69">
        <f>COS(RADIANS(K663))*COS(RADIANS(L663))+SIN(RADIANS(K663))*SIN(RADIANS(J663))*SIN(RADIANS(L663))</f>
        <v/>
      </c>
      <c r="Q663" s="69">
        <f>-COS(RADIANS(K663))*SIN(RADIANS(L663))+SIN(RADIANS(K663))*SIN(RADIANS(J663))*COS(RADIANS(L663))</f>
        <v/>
      </c>
      <c r="R663" s="69">
        <f>SIN(RADIANS(K663))*COS(RADIANS(J663))</f>
        <v/>
      </c>
      <c r="S663" s="69">
        <f>COS(RADIANS(J663))*SIN(RADIANS(L663))</f>
        <v/>
      </c>
      <c r="T663" s="69">
        <f>COS(RADIANS(J663))*COS(RADIANS(L663))</f>
        <v/>
      </c>
      <c r="U663" s="69">
        <f>-SIN(RADIANS(J663))</f>
        <v/>
      </c>
      <c r="V663" s="69">
        <f>-SIN(RADIANS(K663))*COS(RADIANS(L663))+COS(RADIANS(K663))*SIN(RADIANS(J663))*SIN(RADIANS(L663))</f>
        <v/>
      </c>
      <c r="W663" s="69">
        <f>SIN(RADIANS(K663))*SIN(RADIANS(L663))+COS(RADIANS(K663))*SIN(RADIANS(J663))*COS(RADIANS(L663))</f>
        <v/>
      </c>
      <c r="X663" s="69">
        <f>COS(RADIANS(K663))*COS(RADIANS(J663))</f>
        <v/>
      </c>
      <c r="Y663" s="69">
        <f>P663*G663</f>
        <v/>
      </c>
      <c r="Z663" s="69">
        <f>Q663*H663</f>
        <v/>
      </c>
      <c r="AA663" s="69">
        <f>R663*I663</f>
        <v/>
      </c>
      <c r="AB663" s="69">
        <f>M663</f>
        <v/>
      </c>
      <c r="AC663" s="69">
        <f>S663*G663</f>
        <v/>
      </c>
      <c r="AD663" s="69">
        <f>T663*H663</f>
        <v/>
      </c>
      <c r="AE663" s="69">
        <f>U663*I663</f>
        <v/>
      </c>
      <c r="AF663" s="69">
        <f>N663</f>
        <v/>
      </c>
      <c r="AG663" s="69">
        <f>V663*G663</f>
        <v/>
      </c>
      <c r="AH663" s="69">
        <f>W663*H663</f>
        <v/>
      </c>
      <c r="AI663" s="69">
        <f>X663*I663</f>
        <v/>
      </c>
      <c r="AJ663" s="69">
        <f>O663</f>
        <v/>
      </c>
      <c r="AK663" s="70" t="n">
        <v>-2.561059</v>
      </c>
      <c r="AL663" s="70" t="n">
        <v>0.781476319</v>
      </c>
      <c r="AM663" s="70" t="n">
        <v>0.0302485339</v>
      </c>
      <c r="AN663" s="70" t="n">
        <v>0.0171485841</v>
      </c>
      <c r="AO663" s="70" t="n">
        <v>0.0164718051</v>
      </c>
      <c r="AP663" s="70" t="n">
        <v>-0.181925997</v>
      </c>
      <c r="AQ663" s="70" t="n">
        <v>1.19000459</v>
      </c>
      <c r="AR663" s="70" t="n">
        <v>1.19636273</v>
      </c>
      <c r="AS663" s="70" t="n">
        <v>0.775519252</v>
      </c>
      <c r="AT663" s="70" t="n">
        <v>2.58459592</v>
      </c>
      <c r="AU663" s="70" t="n">
        <v>0.0746167973</v>
      </c>
      <c r="AV663" s="70" t="n">
        <v>0.0347783417</v>
      </c>
      <c r="AW663" s="71">
        <f>MAX(ABS(Y663-AK663),ABS(Z663-AL663),ABS(AA663-AM663),ABS(AB663-AN663),ABS(AC663-AO663),ABS(AD663-AP663),ABS(AE663-AQ663),ABS(AF663-AR663),ABS(AG663-AS663),ABS(AH663-AT663),ABS(AI663-AU663),ABS(AJ663-AV663))</f>
        <v/>
      </c>
    </row>
    <row r="664">
      <c r="A664" s="67" t="inlineStr">
        <is>
          <t>M659</t>
        </is>
      </c>
      <c r="B664" s="52" t="inlineStr">
        <is>
          <t>ENV-535</t>
        </is>
      </c>
      <c r="C664" s="52" t="inlineStr">
        <is>
          <t>Environment</t>
        </is>
      </c>
      <c r="D664" s="52" t="inlineStr">
        <is>
          <t>Pine crown</t>
        </is>
      </c>
      <c r="E664" s="61" t="inlineStr">
        <is>
          <t>Cone</t>
        </is>
      </c>
      <c r="F664" s="52" t="inlineStr">
        <is>
          <t>ENV-532</t>
        </is>
      </c>
      <c r="G664" s="68" t="n">
        <v>2.11207986</v>
      </c>
      <c r="H664" s="68" t="n">
        <v>2.22381139</v>
      </c>
      <c r="I664" s="68" t="n">
        <v>0.98020345</v>
      </c>
      <c r="J664" s="68" t="n">
        <v>-89.7919998</v>
      </c>
      <c r="K664" s="68" t="n">
        <v>36.1921387</v>
      </c>
      <c r="L664" s="68" t="n">
        <v>-3.60270452</v>
      </c>
      <c r="M664" s="68" t="n">
        <v>-0.0315374993</v>
      </c>
      <c r="N664" s="68" t="n">
        <v>1.69150662</v>
      </c>
      <c r="O664" s="68" t="n">
        <v>0.025843814</v>
      </c>
      <c r="P664" s="69">
        <f>COS(RADIANS(K664))*COS(RADIANS(L664))+SIN(RADIANS(K664))*SIN(RADIANS(J664))*SIN(RADIANS(L664))</f>
        <v/>
      </c>
      <c r="Q664" s="69">
        <f>-COS(RADIANS(K664))*SIN(RADIANS(L664))+SIN(RADIANS(K664))*SIN(RADIANS(J664))*COS(RADIANS(L664))</f>
        <v/>
      </c>
      <c r="R664" s="69">
        <f>SIN(RADIANS(K664))*COS(RADIANS(J664))</f>
        <v/>
      </c>
      <c r="S664" s="69">
        <f>COS(RADIANS(J664))*SIN(RADIANS(L664))</f>
        <v/>
      </c>
      <c r="T664" s="69">
        <f>COS(RADIANS(J664))*COS(RADIANS(L664))</f>
        <v/>
      </c>
      <c r="U664" s="69">
        <f>-SIN(RADIANS(J664))</f>
        <v/>
      </c>
      <c r="V664" s="69">
        <f>-SIN(RADIANS(K664))*COS(RADIANS(L664))+COS(RADIANS(K664))*SIN(RADIANS(J664))*SIN(RADIANS(L664))</f>
        <v/>
      </c>
      <c r="W664" s="69">
        <f>SIN(RADIANS(K664))*SIN(RADIANS(L664))+COS(RADIANS(K664))*SIN(RADIANS(J664))*COS(RADIANS(L664))</f>
        <v/>
      </c>
      <c r="X664" s="69">
        <f>COS(RADIANS(K664))*COS(RADIANS(J664))</f>
        <v/>
      </c>
      <c r="Y664" s="69">
        <f>P664*G664</f>
        <v/>
      </c>
      <c r="Z664" s="69">
        <f>Q664*H664</f>
        <v/>
      </c>
      <c r="AA664" s="69">
        <f>R664*I664</f>
        <v/>
      </c>
      <c r="AB664" s="69">
        <f>M664</f>
        <v/>
      </c>
      <c r="AC664" s="69">
        <f>S664*G664</f>
        <v/>
      </c>
      <c r="AD664" s="69">
        <f>T664*H664</f>
        <v/>
      </c>
      <c r="AE664" s="69">
        <f>U664*I664</f>
        <v/>
      </c>
      <c r="AF664" s="69">
        <f>N664</f>
        <v/>
      </c>
      <c r="AG664" s="69">
        <f>V664*G664</f>
        <v/>
      </c>
      <c r="AH664" s="69">
        <f>W664*H664</f>
        <v/>
      </c>
      <c r="AI664" s="69">
        <f>X664*I664</f>
        <v/>
      </c>
      <c r="AJ664" s="69">
        <f>O664</f>
        <v/>
      </c>
      <c r="AK664" s="70" t="n">
        <v>1.77953601</v>
      </c>
      <c r="AL664" s="70" t="n">
        <v>-1.19777036</v>
      </c>
      <c r="AM664" s="70" t="n">
        <v>0.00210119528</v>
      </c>
      <c r="AN664" s="70" t="n">
        <v>-0.0315374993</v>
      </c>
      <c r="AO664" s="70" t="n">
        <v>-0.000481797062</v>
      </c>
      <c r="AP664" s="70" t="n">
        <v>0.00805698987</v>
      </c>
      <c r="AQ664" s="70" t="n">
        <v>0.980196953</v>
      </c>
      <c r="AR664" s="70" t="n">
        <v>1.69150662</v>
      </c>
      <c r="AS664" s="70" t="n">
        <v>-1.13759947</v>
      </c>
      <c r="AT664" s="70" t="n">
        <v>-1.87366426</v>
      </c>
      <c r="AU664" s="70" t="n">
        <v>0.00287174596</v>
      </c>
      <c r="AV664" s="70" t="n">
        <v>0.025843814</v>
      </c>
      <c r="AW664" s="71">
        <f>MAX(ABS(Y664-AK664),ABS(Z664-AL664),ABS(AA664-AM664),ABS(AB664-AN664),ABS(AC664-AO664),ABS(AD664-AP664),ABS(AE664-AQ664),ABS(AF664-AR664),ABS(AG664-AS664),ABS(AH664-AT664),ABS(AI664-AU664),ABS(AJ664-AV664))</f>
        <v/>
      </c>
    </row>
    <row r="665">
      <c r="A665" s="67" t="inlineStr">
        <is>
          <t>M660</t>
        </is>
      </c>
      <c r="B665" s="52" t="inlineStr">
        <is>
          <t>ENV-536</t>
        </is>
      </c>
      <c r="C665" s="52" t="inlineStr">
        <is>
          <t>Environment</t>
        </is>
      </c>
      <c r="D665" s="52" t="inlineStr">
        <is>
          <t>Pine crown</t>
        </is>
      </c>
      <c r="E665" s="61" t="inlineStr">
        <is>
          <t>Cone</t>
        </is>
      </c>
      <c r="F665" s="52" t="inlineStr">
        <is>
          <t>ENV-532</t>
        </is>
      </c>
      <c r="G665" s="68" t="n">
        <v>1.85737288</v>
      </c>
      <c r="H665" s="68" t="n">
        <v>1.86697221</v>
      </c>
      <c r="I665" s="68" t="n">
        <v>0.870360553</v>
      </c>
      <c r="J665" s="68" t="n">
        <v>-93.8207779</v>
      </c>
      <c r="K665" s="68" t="n">
        <v>235.884903</v>
      </c>
      <c r="L665" s="68" t="n">
        <v>2.95084953</v>
      </c>
      <c r="M665" s="68" t="n">
        <v>-0.0144967306</v>
      </c>
      <c r="N665" s="68" t="n">
        <v>2.15744162</v>
      </c>
      <c r="O665" s="68" t="n">
        <v>0.0138657577</v>
      </c>
      <c r="P665" s="69">
        <f>COS(RADIANS(K665))*COS(RADIANS(L665))+SIN(RADIANS(K665))*SIN(RADIANS(J665))*SIN(RADIANS(L665))</f>
        <v/>
      </c>
      <c r="Q665" s="69">
        <f>-COS(RADIANS(K665))*SIN(RADIANS(L665))+SIN(RADIANS(K665))*SIN(RADIANS(J665))*COS(RADIANS(L665))</f>
        <v/>
      </c>
      <c r="R665" s="69">
        <f>SIN(RADIANS(K665))*COS(RADIANS(J665))</f>
        <v/>
      </c>
      <c r="S665" s="69">
        <f>COS(RADIANS(J665))*SIN(RADIANS(L665))</f>
        <v/>
      </c>
      <c r="T665" s="69">
        <f>COS(RADIANS(J665))*COS(RADIANS(L665))</f>
        <v/>
      </c>
      <c r="U665" s="69">
        <f>-SIN(RADIANS(J665))</f>
        <v/>
      </c>
      <c r="V665" s="69">
        <f>-SIN(RADIANS(K665))*COS(RADIANS(L665))+COS(RADIANS(K665))*SIN(RADIANS(J665))*SIN(RADIANS(L665))</f>
        <v/>
      </c>
      <c r="W665" s="69">
        <f>SIN(RADIANS(K665))*SIN(RADIANS(L665))+COS(RADIANS(K665))*SIN(RADIANS(J665))*COS(RADIANS(L665))</f>
        <v/>
      </c>
      <c r="X665" s="69">
        <f>COS(RADIANS(K665))*COS(RADIANS(J665))</f>
        <v/>
      </c>
      <c r="Y665" s="69">
        <f>P665*G665</f>
        <v/>
      </c>
      <c r="Z665" s="69">
        <f>Q665*H665</f>
        <v/>
      </c>
      <c r="AA665" s="69">
        <f>R665*I665</f>
        <v/>
      </c>
      <c r="AB665" s="69">
        <f>M665</f>
        <v/>
      </c>
      <c r="AC665" s="69">
        <f>S665*G665</f>
        <v/>
      </c>
      <c r="AD665" s="69">
        <f>T665*H665</f>
        <v/>
      </c>
      <c r="AE665" s="69">
        <f>U665*I665</f>
        <v/>
      </c>
      <c r="AF665" s="69">
        <f>N665</f>
        <v/>
      </c>
      <c r="AG665" s="69">
        <f>V665*G665</f>
        <v/>
      </c>
      <c r="AH665" s="69">
        <f>W665*H665</f>
        <v/>
      </c>
      <c r="AI665" s="69">
        <f>X665*I665</f>
        <v/>
      </c>
      <c r="AJ665" s="69">
        <f>O665</f>
        <v/>
      </c>
      <c r="AK665" s="70" t="n">
        <v>-0.961352944</v>
      </c>
      <c r="AL665" s="70" t="n">
        <v>1.59411383</v>
      </c>
      <c r="AM665" s="70" t="n">
        <v>0.0480166227</v>
      </c>
      <c r="AN665" s="70" t="n">
        <v>-0.0144967306</v>
      </c>
      <c r="AO665" s="70" t="n">
        <v>-0.00637146598</v>
      </c>
      <c r="AP665" s="70" t="n">
        <v>-0.124242291</v>
      </c>
      <c r="AQ665" s="70" t="n">
        <v>0.868426025</v>
      </c>
      <c r="AR665" s="70" t="n">
        <v>2.15744162</v>
      </c>
      <c r="AS665" s="70" t="n">
        <v>1.58921158</v>
      </c>
      <c r="AT665" s="70" t="n">
        <v>0.963820398</v>
      </c>
      <c r="AU665" s="70" t="n">
        <v>0.0325281247</v>
      </c>
      <c r="AV665" s="70" t="n">
        <v>0.0138657577</v>
      </c>
      <c r="AW665" s="71">
        <f>MAX(ABS(Y665-AK665),ABS(Z665-AL665),ABS(AA665-AM665),ABS(AB665-AN665),ABS(AC665-AO665),ABS(AD665-AP665),ABS(AE665-AQ665),ABS(AF665-AR665),ABS(AG665-AS665),ABS(AH665-AT665),ABS(AI665-AU665),ABS(AJ665-AV665))</f>
        <v/>
      </c>
    </row>
    <row r="666">
      <c r="A666" s="67" t="inlineStr">
        <is>
          <t>M661</t>
        </is>
      </c>
      <c r="B666" s="52" t="inlineStr">
        <is>
          <t>ENV-537</t>
        </is>
      </c>
      <c r="C666" s="52" t="inlineStr">
        <is>
          <t>Environment</t>
        </is>
      </c>
      <c r="D666" s="52" t="inlineStr">
        <is>
          <t>Pine crown</t>
        </is>
      </c>
      <c r="E666" s="61" t="inlineStr">
        <is>
          <t>Cone</t>
        </is>
      </c>
      <c r="F666" s="52" t="inlineStr">
        <is>
          <t>ENV-532</t>
        </is>
      </c>
      <c r="G666" s="68" t="n">
        <v>1.2765609</v>
      </c>
      <c r="H666" s="68" t="n">
        <v>1.2590189</v>
      </c>
      <c r="I666" s="68" t="n">
        <v>0.582613468</v>
      </c>
      <c r="J666" s="68" t="n">
        <v>-85.4115601</v>
      </c>
      <c r="K666" s="68" t="n">
        <v>13.2119179</v>
      </c>
      <c r="L666" s="68" t="n">
        <v>5.36998844</v>
      </c>
      <c r="M666" s="68" t="n">
        <v>-0.0306571722</v>
      </c>
      <c r="N666" s="68" t="n">
        <v>2.50780821</v>
      </c>
      <c r="O666" s="68" t="n">
        <v>-0.00698636845</v>
      </c>
      <c r="P666" s="69">
        <f>COS(RADIANS(K666))*COS(RADIANS(L666))+SIN(RADIANS(K666))*SIN(RADIANS(J666))*SIN(RADIANS(L666))</f>
        <v/>
      </c>
      <c r="Q666" s="69">
        <f>-COS(RADIANS(K666))*SIN(RADIANS(L666))+SIN(RADIANS(K666))*SIN(RADIANS(J666))*COS(RADIANS(L666))</f>
        <v/>
      </c>
      <c r="R666" s="69">
        <f>SIN(RADIANS(K666))*COS(RADIANS(J666))</f>
        <v/>
      </c>
      <c r="S666" s="69">
        <f>COS(RADIANS(J666))*SIN(RADIANS(L666))</f>
        <v/>
      </c>
      <c r="T666" s="69">
        <f>COS(RADIANS(J666))*COS(RADIANS(L666))</f>
        <v/>
      </c>
      <c r="U666" s="69">
        <f>-SIN(RADIANS(J666))</f>
        <v/>
      </c>
      <c r="V666" s="69">
        <f>-SIN(RADIANS(K666))*COS(RADIANS(L666))+COS(RADIANS(K666))*SIN(RADIANS(J666))*SIN(RADIANS(L666))</f>
        <v/>
      </c>
      <c r="W666" s="69">
        <f>SIN(RADIANS(K666))*SIN(RADIANS(L666))+COS(RADIANS(K666))*SIN(RADIANS(J666))*COS(RADIANS(L666))</f>
        <v/>
      </c>
      <c r="X666" s="69">
        <f>COS(RADIANS(K666))*COS(RADIANS(J666))</f>
        <v/>
      </c>
      <c r="Y666" s="69">
        <f>P666*G666</f>
        <v/>
      </c>
      <c r="Z666" s="69">
        <f>Q666*H666</f>
        <v/>
      </c>
      <c r="AA666" s="69">
        <f>R666*I666</f>
        <v/>
      </c>
      <c r="AB666" s="69">
        <f>M666</f>
        <v/>
      </c>
      <c r="AC666" s="69">
        <f>S666*G666</f>
        <v/>
      </c>
      <c r="AD666" s="69">
        <f>T666*H666</f>
        <v/>
      </c>
      <c r="AE666" s="69">
        <f>U666*I666</f>
        <v/>
      </c>
      <c r="AF666" s="69">
        <f>N666</f>
        <v/>
      </c>
      <c r="AG666" s="69">
        <f>V666*G666</f>
        <v/>
      </c>
      <c r="AH666" s="69">
        <f>W666*H666</f>
        <v/>
      </c>
      <c r="AI666" s="69">
        <f>X666*I666</f>
        <v/>
      </c>
      <c r="AJ666" s="69">
        <f>O666</f>
        <v/>
      </c>
      <c r="AK666" s="70" t="n">
        <v>1.21010005</v>
      </c>
      <c r="AL666" s="70" t="n">
        <v>-0.400280744</v>
      </c>
      <c r="AM666" s="70" t="n">
        <v>0.0106523642</v>
      </c>
      <c r="AN666" s="70" t="n">
        <v>-0.0306571722</v>
      </c>
      <c r="AO666" s="70" t="n">
        <v>0.009557274169999999</v>
      </c>
      <c r="AP666" s="70" t="n">
        <v>0.100276642</v>
      </c>
      <c r="AQ666" s="70" t="n">
        <v>0.5807462329999999</v>
      </c>
      <c r="AR666" s="70" t="n">
        <v>2.50780821</v>
      </c>
      <c r="AS666" s="70" t="n">
        <v>-0.406416178</v>
      </c>
      <c r="AT666" s="70" t="n">
        <v>-1.18947399</v>
      </c>
      <c r="AU666" s="70" t="n">
        <v>0.0453741252</v>
      </c>
      <c r="AV666" s="70" t="n">
        <v>-0.00698636845</v>
      </c>
      <c r="AW666" s="71">
        <f>MAX(ABS(Y666-AK666),ABS(Z666-AL666),ABS(AA666-AM666),ABS(AB666-AN666),ABS(AC666-AO666),ABS(AD666-AP666),ABS(AE666-AQ666),ABS(AF666-AR666),ABS(AG666-AS666),ABS(AH666-AT666),ABS(AI666-AU666),ABS(AJ666-AV666))</f>
        <v/>
      </c>
    </row>
    <row r="667">
      <c r="A667" s="67" t="inlineStr">
        <is>
          <t>M662</t>
        </is>
      </c>
      <c r="B667" s="52" t="inlineStr">
        <is>
          <t>ENV-538</t>
        </is>
      </c>
      <c r="C667" s="52" t="inlineStr">
        <is>
          <t>Environment</t>
        </is>
      </c>
      <c r="D667" s="52" t="inlineStr">
        <is>
          <t>Pine crown</t>
        </is>
      </c>
      <c r="E667" s="61" t="inlineStr">
        <is>
          <t>Cone</t>
        </is>
      </c>
      <c r="F667" s="52" t="inlineStr">
        <is>
          <t>ENV-532</t>
        </is>
      </c>
      <c r="G667" s="68" t="n">
        <v>0.9712784290000001</v>
      </c>
      <c r="H667" s="68" t="n">
        <v>0.892885566</v>
      </c>
      <c r="I667" s="68" t="n">
        <v>0.433508635</v>
      </c>
      <c r="J667" s="68" t="n">
        <v>-87.06404879999999</v>
      </c>
      <c r="K667" s="68" t="n">
        <v>51.3751373</v>
      </c>
      <c r="L667" s="68" t="n">
        <v>0.212810516</v>
      </c>
      <c r="M667" s="68" t="n">
        <v>0.0253548548</v>
      </c>
      <c r="N667" s="68" t="n">
        <v>2.91096783</v>
      </c>
      <c r="O667" s="68" t="n">
        <v>-0.0191202499</v>
      </c>
      <c r="P667" s="69">
        <f>COS(RADIANS(K667))*COS(RADIANS(L667))+SIN(RADIANS(K667))*SIN(RADIANS(J667))*SIN(RADIANS(L667))</f>
        <v/>
      </c>
      <c r="Q667" s="69">
        <f>-COS(RADIANS(K667))*SIN(RADIANS(L667))+SIN(RADIANS(K667))*SIN(RADIANS(J667))*COS(RADIANS(L667))</f>
        <v/>
      </c>
      <c r="R667" s="69">
        <f>SIN(RADIANS(K667))*COS(RADIANS(J667))</f>
        <v/>
      </c>
      <c r="S667" s="69">
        <f>COS(RADIANS(J667))*SIN(RADIANS(L667))</f>
        <v/>
      </c>
      <c r="T667" s="69">
        <f>COS(RADIANS(J667))*COS(RADIANS(L667))</f>
        <v/>
      </c>
      <c r="U667" s="69">
        <f>-SIN(RADIANS(J667))</f>
        <v/>
      </c>
      <c r="V667" s="69">
        <f>-SIN(RADIANS(K667))*COS(RADIANS(L667))+COS(RADIANS(K667))*SIN(RADIANS(J667))*SIN(RADIANS(L667))</f>
        <v/>
      </c>
      <c r="W667" s="69">
        <f>SIN(RADIANS(K667))*SIN(RADIANS(L667))+COS(RADIANS(K667))*SIN(RADIANS(J667))*COS(RADIANS(L667))</f>
        <v/>
      </c>
      <c r="X667" s="69">
        <f>COS(RADIANS(K667))*COS(RADIANS(J667))</f>
        <v/>
      </c>
      <c r="Y667" s="69">
        <f>P667*G667</f>
        <v/>
      </c>
      <c r="Z667" s="69">
        <f>Q667*H667</f>
        <v/>
      </c>
      <c r="AA667" s="69">
        <f>R667*I667</f>
        <v/>
      </c>
      <c r="AB667" s="69">
        <f>M667</f>
        <v/>
      </c>
      <c r="AC667" s="69">
        <f>S667*G667</f>
        <v/>
      </c>
      <c r="AD667" s="69">
        <f>T667*H667</f>
        <v/>
      </c>
      <c r="AE667" s="69">
        <f>U667*I667</f>
        <v/>
      </c>
      <c r="AF667" s="69">
        <f>N667</f>
        <v/>
      </c>
      <c r="AG667" s="69">
        <f>V667*G667</f>
        <v/>
      </c>
      <c r="AH667" s="69">
        <f>W667*H667</f>
        <v/>
      </c>
      <c r="AI667" s="69">
        <f>X667*I667</f>
        <v/>
      </c>
      <c r="AJ667" s="69">
        <f>O667</f>
        <v/>
      </c>
      <c r="AK667" s="70" t="n">
        <v>0.60347122</v>
      </c>
      <c r="AL667" s="70" t="n">
        <v>-0.698716223</v>
      </c>
      <c r="AM667" s="70" t="n">
        <v>0.0173469912</v>
      </c>
      <c r="AN667" s="70" t="n">
        <v>0.0253548548</v>
      </c>
      <c r="AO667" s="70" t="n">
        <v>0.000184777804</v>
      </c>
      <c r="AP667" s="70" t="n">
        <v>0.0457329676</v>
      </c>
      <c r="AQ667" s="70" t="n">
        <v>0.432939619</v>
      </c>
      <c r="AR667" s="70" t="n">
        <v>2.91096783</v>
      </c>
      <c r="AS667" s="70" t="n">
        <v>-0.761054695</v>
      </c>
      <c r="AT667" s="70" t="n">
        <v>-0.5540294650000001</v>
      </c>
      <c r="AU667" s="70" t="n">
        <v>0.0138602508</v>
      </c>
      <c r="AV667" s="70" t="n">
        <v>-0.0191202499</v>
      </c>
      <c r="AW667" s="71">
        <f>MAX(ABS(Y667-AK667),ABS(Z667-AL667),ABS(AA667-AM667),ABS(AB667-AN667),ABS(AC667-AO667),ABS(AD667-AP667),ABS(AE667-AQ667),ABS(AF667-AR667),ABS(AG667-AS667),ABS(AH667-AT667),ABS(AI667-AU667),ABS(AJ667-AV667))</f>
        <v/>
      </c>
    </row>
    <row r="668">
      <c r="A668" s="67" t="inlineStr">
        <is>
          <t>M663</t>
        </is>
      </c>
      <c r="B668" s="52" t="inlineStr">
        <is>
          <t>ENV-539</t>
        </is>
      </c>
      <c r="C668" s="52" t="inlineStr">
        <is>
          <t>Environment</t>
        </is>
      </c>
      <c r="D668" s="52" t="inlineStr">
        <is>
          <t>Pine crown</t>
        </is>
      </c>
      <c r="E668" s="61" t="inlineStr">
        <is>
          <t>Cone</t>
        </is>
      </c>
      <c r="F668" s="52" t="inlineStr">
        <is>
          <t>ENV-532</t>
        </is>
      </c>
      <c r="G668" s="68" t="n">
        <v>0.550411046</v>
      </c>
      <c r="H668" s="68" t="n">
        <v>0.506392658</v>
      </c>
      <c r="I668" s="68" t="n">
        <v>0.959999979</v>
      </c>
      <c r="J668" s="68" t="n">
        <v>-90.2542648</v>
      </c>
      <c r="K668" s="68" t="n">
        <v>186.947479</v>
      </c>
      <c r="L668" s="68" t="n">
        <v>2.70133114</v>
      </c>
      <c r="M668" s="68" t="n">
        <v>0.00931029394</v>
      </c>
      <c r="N668" s="68" t="n">
        <v>3.63999987</v>
      </c>
      <c r="O668" s="68" t="n">
        <v>-0.0391289368</v>
      </c>
      <c r="P668" s="69">
        <f>COS(RADIANS(K668))*COS(RADIANS(L668))+SIN(RADIANS(K668))*SIN(RADIANS(J668))*SIN(RADIANS(L668))</f>
        <v/>
      </c>
      <c r="Q668" s="69">
        <f>-COS(RADIANS(K668))*SIN(RADIANS(L668))+SIN(RADIANS(K668))*SIN(RADIANS(J668))*COS(RADIANS(L668))</f>
        <v/>
      </c>
      <c r="R668" s="69">
        <f>SIN(RADIANS(K668))*COS(RADIANS(J668))</f>
        <v/>
      </c>
      <c r="S668" s="69">
        <f>COS(RADIANS(J668))*SIN(RADIANS(L668))</f>
        <v/>
      </c>
      <c r="T668" s="69">
        <f>COS(RADIANS(J668))*COS(RADIANS(L668))</f>
        <v/>
      </c>
      <c r="U668" s="69">
        <f>-SIN(RADIANS(J668))</f>
        <v/>
      </c>
      <c r="V668" s="69">
        <f>-SIN(RADIANS(K668))*COS(RADIANS(L668))+COS(RADIANS(K668))*SIN(RADIANS(J668))*SIN(RADIANS(L668))</f>
        <v/>
      </c>
      <c r="W668" s="69">
        <f>SIN(RADIANS(K668))*SIN(RADIANS(L668))+COS(RADIANS(K668))*SIN(RADIANS(J668))*COS(RADIANS(L668))</f>
        <v/>
      </c>
      <c r="X668" s="69">
        <f>COS(RADIANS(K668))*COS(RADIANS(J668))</f>
        <v/>
      </c>
      <c r="Y668" s="69">
        <f>P668*G668</f>
        <v/>
      </c>
      <c r="Z668" s="69">
        <f>Q668*H668</f>
        <v/>
      </c>
      <c r="AA668" s="69">
        <f>R668*I668</f>
        <v/>
      </c>
      <c r="AB668" s="69">
        <f>M668</f>
        <v/>
      </c>
      <c r="AC668" s="69">
        <f>S668*G668</f>
        <v/>
      </c>
      <c r="AD668" s="69">
        <f>T668*H668</f>
        <v/>
      </c>
      <c r="AE668" s="69">
        <f>U668*I668</f>
        <v/>
      </c>
      <c r="AF668" s="69">
        <f>N668</f>
        <v/>
      </c>
      <c r="AG668" s="69">
        <f>V668*G668</f>
        <v/>
      </c>
      <c r="AH668" s="69">
        <f>W668*H668</f>
        <v/>
      </c>
      <c r="AI668" s="69">
        <f>X668*I668</f>
        <v/>
      </c>
      <c r="AJ668" s="69">
        <f>O668</f>
        <v/>
      </c>
      <c r="AK668" s="70" t="n">
        <v>-0.542624772</v>
      </c>
      <c r="AL668" s="70" t="n">
        <v>0.08487533780000001</v>
      </c>
      <c r="AM668" s="70" t="n">
        <v>0.000515327265</v>
      </c>
      <c r="AN668" s="70" t="n">
        <v>0.00931029394</v>
      </c>
      <c r="AO668" s="70" t="n">
        <v>-0.000115120441</v>
      </c>
      <c r="AP668" s="70" t="n">
        <v>-0.00224478915</v>
      </c>
      <c r="AQ668" s="70" t="n">
        <v>0.959990561</v>
      </c>
      <c r="AR668" s="70" t="n">
        <v>3.63999987</v>
      </c>
      <c r="AS668" s="70" t="n">
        <v>0.0922535583</v>
      </c>
      <c r="AT668" s="70" t="n">
        <v>0.499224067</v>
      </c>
      <c r="AU668" s="70" t="n">
        <v>0.00422903849</v>
      </c>
      <c r="AV668" s="70" t="n">
        <v>-0.0391289368</v>
      </c>
      <c r="AW668" s="71">
        <f>MAX(ABS(Y668-AK668),ABS(Z668-AL668),ABS(AA668-AM668),ABS(AB668-AN668),ABS(AC668-AO668),ABS(AD668-AP668),ABS(AE668-AQ668),ABS(AF668-AR668),ABS(AG668-AS668),ABS(AH668-AT668),ABS(AI668-AU668),ABS(AJ668-AV668))</f>
        <v/>
      </c>
    </row>
    <row r="669">
      <c r="A669" s="67" t="inlineStr">
        <is>
          <t>M664</t>
        </is>
      </c>
      <c r="B669" s="52" t="inlineStr">
        <is>
          <t>ENV-540</t>
        </is>
      </c>
      <c r="C669" s="52" t="inlineStr">
        <is>
          <t>Environment</t>
        </is>
      </c>
      <c r="D669" s="52" t="inlineStr">
        <is>
          <t>Shrubs</t>
        </is>
      </c>
      <c r="E669" s="53" t="inlineStr">
        <is>
          <t>Group</t>
        </is>
      </c>
      <c r="F669" s="52" t="inlineStr">
        <is>
          <t>ENV-00</t>
        </is>
      </c>
      <c r="G669" s="68" t="n">
        <v>1</v>
      </c>
      <c r="H669" s="68" t="n">
        <v>1</v>
      </c>
      <c r="I669" s="68" t="n">
        <v>1</v>
      </c>
      <c r="J669" s="68" t="n">
        <v>0</v>
      </c>
      <c r="K669" s="68" t="n">
        <v>0</v>
      </c>
      <c r="L669" s="68" t="n">
        <v>0</v>
      </c>
      <c r="M669" s="68" t="n">
        <v>0</v>
      </c>
      <c r="N669" s="68" t="n">
        <v>0</v>
      </c>
      <c r="O669" s="68" t="n">
        <v>0</v>
      </c>
      <c r="P669" s="69">
        <f>COS(RADIANS(K669))*COS(RADIANS(L669))+SIN(RADIANS(K669))*SIN(RADIANS(J669))*SIN(RADIANS(L669))</f>
        <v/>
      </c>
      <c r="Q669" s="69">
        <f>-COS(RADIANS(K669))*SIN(RADIANS(L669))+SIN(RADIANS(K669))*SIN(RADIANS(J669))*COS(RADIANS(L669))</f>
        <v/>
      </c>
      <c r="R669" s="69">
        <f>SIN(RADIANS(K669))*COS(RADIANS(J669))</f>
        <v/>
      </c>
      <c r="S669" s="69">
        <f>COS(RADIANS(J669))*SIN(RADIANS(L669))</f>
        <v/>
      </c>
      <c r="T669" s="69">
        <f>COS(RADIANS(J669))*COS(RADIANS(L669))</f>
        <v/>
      </c>
      <c r="U669" s="69">
        <f>-SIN(RADIANS(J669))</f>
        <v/>
      </c>
      <c r="V669" s="69">
        <f>-SIN(RADIANS(K669))*COS(RADIANS(L669))+COS(RADIANS(K669))*SIN(RADIANS(J669))*SIN(RADIANS(L669))</f>
        <v/>
      </c>
      <c r="W669" s="69">
        <f>SIN(RADIANS(K669))*SIN(RADIANS(L669))+COS(RADIANS(K669))*SIN(RADIANS(J669))*COS(RADIANS(L669))</f>
        <v/>
      </c>
      <c r="X669" s="69">
        <f>COS(RADIANS(K669))*COS(RADIANS(J669))</f>
        <v/>
      </c>
      <c r="Y669" s="69">
        <f>P669*G669</f>
        <v/>
      </c>
      <c r="Z669" s="69">
        <f>Q669*H669</f>
        <v/>
      </c>
      <c r="AA669" s="69">
        <f>R669*I669</f>
        <v/>
      </c>
      <c r="AB669" s="69">
        <f>M669</f>
        <v/>
      </c>
      <c r="AC669" s="69">
        <f>S669*G669</f>
        <v/>
      </c>
      <c r="AD669" s="69">
        <f>T669*H669</f>
        <v/>
      </c>
      <c r="AE669" s="69">
        <f>U669*I669</f>
        <v/>
      </c>
      <c r="AF669" s="69">
        <f>N669</f>
        <v/>
      </c>
      <c r="AG669" s="69">
        <f>V669*G669</f>
        <v/>
      </c>
      <c r="AH669" s="69">
        <f>W669*H669</f>
        <v/>
      </c>
      <c r="AI669" s="69">
        <f>X669*I669</f>
        <v/>
      </c>
      <c r="AJ669" s="69">
        <f>O669</f>
        <v/>
      </c>
      <c r="AK669" s="70" t="n">
        <v>1</v>
      </c>
      <c r="AL669" s="70" t="n">
        <v>0</v>
      </c>
      <c r="AM669" s="70" t="n">
        <v>0</v>
      </c>
      <c r="AN669" s="70" t="n">
        <v>0</v>
      </c>
      <c r="AO669" s="70" t="n">
        <v>0</v>
      </c>
      <c r="AP669" s="70" t="n">
        <v>1</v>
      </c>
      <c r="AQ669" s="70" t="n">
        <v>0</v>
      </c>
      <c r="AR669" s="70" t="n">
        <v>0</v>
      </c>
      <c r="AS669" s="70" t="n">
        <v>0</v>
      </c>
      <c r="AT669" s="70" t="n">
        <v>0</v>
      </c>
      <c r="AU669" s="70" t="n">
        <v>1</v>
      </c>
      <c r="AV669" s="70" t="n">
        <v>0</v>
      </c>
      <c r="AW669" s="71">
        <f>MAX(ABS(Y669-AK669),ABS(Z669-AL669),ABS(AA669-AM669),ABS(AB669-AN669),ABS(AC669-AO669),ABS(AD669-AP669),ABS(AE669-AQ669),ABS(AF669-AR669),ABS(AG669-AS669),ABS(AH669-AT669),ABS(AI669-AU669),ABS(AJ669-AV669))</f>
        <v/>
      </c>
    </row>
    <row r="670">
      <c r="A670" s="67" t="inlineStr">
        <is>
          <t>M665</t>
        </is>
      </c>
      <c r="B670" s="52" t="inlineStr">
        <is>
          <t>ENV-541</t>
        </is>
      </c>
      <c r="C670" s="52" t="inlineStr">
        <is>
          <t>Environment</t>
        </is>
      </c>
      <c r="D670" s="52" t="inlineStr">
        <is>
          <t>Bush</t>
        </is>
      </c>
      <c r="E670" s="53" t="inlineStr">
        <is>
          <t>Group</t>
        </is>
      </c>
      <c r="F670" s="52" t="inlineStr">
        <is>
          <t>ENV-540</t>
        </is>
      </c>
      <c r="G670" s="68" t="n">
        <v>1</v>
      </c>
      <c r="H670" s="68" t="n">
        <v>1</v>
      </c>
      <c r="I670" s="68" t="n">
        <v>1</v>
      </c>
      <c r="J670" s="68" t="n">
        <v>0</v>
      </c>
      <c r="K670" s="68" t="n">
        <v>10</v>
      </c>
      <c r="L670" s="68" t="n">
        <v>0</v>
      </c>
      <c r="M670" s="68" t="n">
        <v>-12</v>
      </c>
      <c r="N670" s="68" t="n">
        <v>0.0793719962</v>
      </c>
      <c r="O670" s="68" t="n">
        <v>-8.399999619999999</v>
      </c>
      <c r="P670" s="69">
        <f>COS(RADIANS(K670))*COS(RADIANS(L670))+SIN(RADIANS(K670))*SIN(RADIANS(J670))*SIN(RADIANS(L670))</f>
        <v/>
      </c>
      <c r="Q670" s="69">
        <f>-COS(RADIANS(K670))*SIN(RADIANS(L670))+SIN(RADIANS(K670))*SIN(RADIANS(J670))*COS(RADIANS(L670))</f>
        <v/>
      </c>
      <c r="R670" s="69">
        <f>SIN(RADIANS(K670))*COS(RADIANS(J670))</f>
        <v/>
      </c>
      <c r="S670" s="69">
        <f>COS(RADIANS(J670))*SIN(RADIANS(L670))</f>
        <v/>
      </c>
      <c r="T670" s="69">
        <f>COS(RADIANS(J670))*COS(RADIANS(L670))</f>
        <v/>
      </c>
      <c r="U670" s="69">
        <f>-SIN(RADIANS(J670))</f>
        <v/>
      </c>
      <c r="V670" s="69">
        <f>-SIN(RADIANS(K670))*COS(RADIANS(L670))+COS(RADIANS(K670))*SIN(RADIANS(J670))*SIN(RADIANS(L670))</f>
        <v/>
      </c>
      <c r="W670" s="69">
        <f>SIN(RADIANS(K670))*SIN(RADIANS(L670))+COS(RADIANS(K670))*SIN(RADIANS(J670))*COS(RADIANS(L670))</f>
        <v/>
      </c>
      <c r="X670" s="69">
        <f>COS(RADIANS(K670))*COS(RADIANS(J670))</f>
        <v/>
      </c>
      <c r="Y670" s="69">
        <f>P670*G670</f>
        <v/>
      </c>
      <c r="Z670" s="69">
        <f>Q670*H670</f>
        <v/>
      </c>
      <c r="AA670" s="69">
        <f>R670*I670</f>
        <v/>
      </c>
      <c r="AB670" s="69">
        <f>M670</f>
        <v/>
      </c>
      <c r="AC670" s="69">
        <f>S670*G670</f>
        <v/>
      </c>
      <c r="AD670" s="69">
        <f>T670*H670</f>
        <v/>
      </c>
      <c r="AE670" s="69">
        <f>U670*I670</f>
        <v/>
      </c>
      <c r="AF670" s="69">
        <f>N670</f>
        <v/>
      </c>
      <c r="AG670" s="69">
        <f>V670*G670</f>
        <v/>
      </c>
      <c r="AH670" s="69">
        <f>W670*H670</f>
        <v/>
      </c>
      <c r="AI670" s="69">
        <f>X670*I670</f>
        <v/>
      </c>
      <c r="AJ670" s="69">
        <f>O670</f>
        <v/>
      </c>
      <c r="AK670" s="70" t="n">
        <v>0.98480773</v>
      </c>
      <c r="AL670" s="70" t="n">
        <v>0</v>
      </c>
      <c r="AM670" s="70" t="n">
        <v>0.173648193</v>
      </c>
      <c r="AN670" s="70" t="n">
        <v>-12</v>
      </c>
      <c r="AO670" s="70" t="n">
        <v>0</v>
      </c>
      <c r="AP670" s="70" t="n">
        <v>1</v>
      </c>
      <c r="AQ670" s="70" t="n">
        <v>0</v>
      </c>
      <c r="AR670" s="70" t="n">
        <v>0.0793719962</v>
      </c>
      <c r="AS670" s="70" t="n">
        <v>-0.173648193</v>
      </c>
      <c r="AT670" s="70" t="n">
        <v>0</v>
      </c>
      <c r="AU670" s="70" t="n">
        <v>0.98480773</v>
      </c>
      <c r="AV670" s="70" t="n">
        <v>-8.399999619999999</v>
      </c>
      <c r="AW670" s="71">
        <f>MAX(ABS(Y670-AK670),ABS(Z670-AL670),ABS(AA670-AM670),ABS(AB670-AN670),ABS(AC670-AO670),ABS(AD670-AP670),ABS(AE670-AQ670),ABS(AF670-AR670),ABS(AG670-AS670),ABS(AH670-AT670),ABS(AI670-AU670),ABS(AJ670-AV670))</f>
        <v/>
      </c>
    </row>
    <row r="671">
      <c r="A671" s="67" t="inlineStr">
        <is>
          <t>M666</t>
        </is>
      </c>
      <c r="B671" s="52" t="inlineStr">
        <is>
          <t>ENV-542</t>
        </is>
      </c>
      <c r="C671" s="52" t="inlineStr">
        <is>
          <t>Environment</t>
        </is>
      </c>
      <c r="D671" s="52" t="inlineStr">
        <is>
          <t>Bush</t>
        </is>
      </c>
      <c r="E671" s="59" t="inlineStr">
        <is>
          <t>Sphere</t>
        </is>
      </c>
      <c r="F671" s="52" t="inlineStr">
        <is>
          <t>ENV-541</t>
        </is>
      </c>
      <c r="G671" s="68" t="n">
        <v>0.895971298</v>
      </c>
      <c r="H671" s="68" t="n">
        <v>0.627179921</v>
      </c>
      <c r="I671" s="68" t="n">
        <v>0.895971298</v>
      </c>
      <c r="J671" s="68" t="n">
        <v>0</v>
      </c>
      <c r="K671" s="68" t="n">
        <v>80.32947540000001</v>
      </c>
      <c r="L671" s="68" t="n">
        <v>0</v>
      </c>
      <c r="M671" s="68" t="n">
        <v>0.0552859791</v>
      </c>
      <c r="N671" s="68" t="n">
        <v>0.346939266</v>
      </c>
      <c r="O671" s="68" t="n">
        <v>0.0893475935</v>
      </c>
      <c r="P671" s="69">
        <f>COS(RADIANS(K671))*COS(RADIANS(L671))+SIN(RADIANS(K671))*SIN(RADIANS(J671))*SIN(RADIANS(L671))</f>
        <v/>
      </c>
      <c r="Q671" s="69">
        <f>-COS(RADIANS(K671))*SIN(RADIANS(L671))+SIN(RADIANS(K671))*SIN(RADIANS(J671))*COS(RADIANS(L671))</f>
        <v/>
      </c>
      <c r="R671" s="69">
        <f>SIN(RADIANS(K671))*COS(RADIANS(J671))</f>
        <v/>
      </c>
      <c r="S671" s="69">
        <f>COS(RADIANS(J671))*SIN(RADIANS(L671))</f>
        <v/>
      </c>
      <c r="T671" s="69">
        <f>COS(RADIANS(J671))*COS(RADIANS(L671))</f>
        <v/>
      </c>
      <c r="U671" s="69">
        <f>-SIN(RADIANS(J671))</f>
        <v/>
      </c>
      <c r="V671" s="69">
        <f>-SIN(RADIANS(K671))*COS(RADIANS(L671))+COS(RADIANS(K671))*SIN(RADIANS(J671))*SIN(RADIANS(L671))</f>
        <v/>
      </c>
      <c r="W671" s="69">
        <f>SIN(RADIANS(K671))*SIN(RADIANS(L671))+COS(RADIANS(K671))*SIN(RADIANS(J671))*COS(RADIANS(L671))</f>
        <v/>
      </c>
      <c r="X671" s="69">
        <f>COS(RADIANS(K671))*COS(RADIANS(J671))</f>
        <v/>
      </c>
      <c r="Y671" s="69">
        <f>P671*G671</f>
        <v/>
      </c>
      <c r="Z671" s="69">
        <f>Q671*H671</f>
        <v/>
      </c>
      <c r="AA671" s="69">
        <f>R671*I671</f>
        <v/>
      </c>
      <c r="AB671" s="69">
        <f>M671</f>
        <v/>
      </c>
      <c r="AC671" s="69">
        <f>S671*G671</f>
        <v/>
      </c>
      <c r="AD671" s="69">
        <f>T671*H671</f>
        <v/>
      </c>
      <c r="AE671" s="69">
        <f>U671*I671</f>
        <v/>
      </c>
      <c r="AF671" s="69">
        <f>N671</f>
        <v/>
      </c>
      <c r="AG671" s="69">
        <f>V671*G671</f>
        <v/>
      </c>
      <c r="AH671" s="69">
        <f>W671*H671</f>
        <v/>
      </c>
      <c r="AI671" s="69">
        <f>X671*I671</f>
        <v/>
      </c>
      <c r="AJ671" s="69">
        <f>O671</f>
        <v/>
      </c>
      <c r="AK671" s="70" t="n">
        <v>0.150507241</v>
      </c>
      <c r="AL671" s="70" t="n">
        <v>0</v>
      </c>
      <c r="AM671" s="70" t="n">
        <v>0.8832395669999999</v>
      </c>
      <c r="AN671" s="70" t="n">
        <v>0.0552859791</v>
      </c>
      <c r="AO671" s="70" t="n">
        <v>0</v>
      </c>
      <c r="AP671" s="70" t="n">
        <v>0.627179921</v>
      </c>
      <c r="AQ671" s="70" t="n">
        <v>0</v>
      </c>
      <c r="AR671" s="70" t="n">
        <v>0.346939266</v>
      </c>
      <c r="AS671" s="70" t="n">
        <v>-0.8832395669999999</v>
      </c>
      <c r="AT671" s="70" t="n">
        <v>0</v>
      </c>
      <c r="AU671" s="70" t="n">
        <v>0.150507241</v>
      </c>
      <c r="AV671" s="70" t="n">
        <v>0.0893475935</v>
      </c>
      <c r="AW671" s="71">
        <f>MAX(ABS(Y671-AK671),ABS(Z671-AL671),ABS(AA671-AM671),ABS(AB671-AN671),ABS(AC671-AO671),ABS(AD671-AP671),ABS(AE671-AQ671),ABS(AF671-AR671),ABS(AG671-AS671),ABS(AH671-AT671),ABS(AI671-AU671),ABS(AJ671-AV671))</f>
        <v/>
      </c>
    </row>
    <row r="672">
      <c r="A672" s="67" t="inlineStr">
        <is>
          <t>M667</t>
        </is>
      </c>
      <c r="B672" s="52" t="inlineStr">
        <is>
          <t>ENV-543</t>
        </is>
      </c>
      <c r="C672" s="52" t="inlineStr">
        <is>
          <t>Environment</t>
        </is>
      </c>
      <c r="D672" s="52" t="inlineStr">
        <is>
          <t>Bush</t>
        </is>
      </c>
      <c r="E672" s="59" t="inlineStr">
        <is>
          <t>Sphere</t>
        </is>
      </c>
      <c r="F672" s="52" t="inlineStr">
        <is>
          <t>ENV-541</t>
        </is>
      </c>
      <c r="G672" s="68" t="n">
        <v>0.855965316</v>
      </c>
      <c r="H672" s="68" t="n">
        <v>0.599175692</v>
      </c>
      <c r="I672" s="68" t="n">
        <v>0.855965316</v>
      </c>
      <c r="J672" s="68" t="n">
        <v>0</v>
      </c>
      <c r="K672" s="68" t="n">
        <v>70.8781891</v>
      </c>
      <c r="L672" s="68" t="n">
        <v>0</v>
      </c>
      <c r="M672" s="68" t="n">
        <v>0.114670753</v>
      </c>
      <c r="N672" s="68" t="n">
        <v>0.298260719</v>
      </c>
      <c r="O672" s="68" t="n">
        <v>0.200633153</v>
      </c>
      <c r="P672" s="69">
        <f>COS(RADIANS(K672))*COS(RADIANS(L672))+SIN(RADIANS(K672))*SIN(RADIANS(J672))*SIN(RADIANS(L672))</f>
        <v/>
      </c>
      <c r="Q672" s="69">
        <f>-COS(RADIANS(K672))*SIN(RADIANS(L672))+SIN(RADIANS(K672))*SIN(RADIANS(J672))*COS(RADIANS(L672))</f>
        <v/>
      </c>
      <c r="R672" s="69">
        <f>SIN(RADIANS(K672))*COS(RADIANS(J672))</f>
        <v/>
      </c>
      <c r="S672" s="69">
        <f>COS(RADIANS(J672))*SIN(RADIANS(L672))</f>
        <v/>
      </c>
      <c r="T672" s="69">
        <f>COS(RADIANS(J672))*COS(RADIANS(L672))</f>
        <v/>
      </c>
      <c r="U672" s="69">
        <f>-SIN(RADIANS(J672))</f>
        <v/>
      </c>
      <c r="V672" s="69">
        <f>-SIN(RADIANS(K672))*COS(RADIANS(L672))+COS(RADIANS(K672))*SIN(RADIANS(J672))*SIN(RADIANS(L672))</f>
        <v/>
      </c>
      <c r="W672" s="69">
        <f>SIN(RADIANS(K672))*SIN(RADIANS(L672))+COS(RADIANS(K672))*SIN(RADIANS(J672))*COS(RADIANS(L672))</f>
        <v/>
      </c>
      <c r="X672" s="69">
        <f>COS(RADIANS(K672))*COS(RADIANS(J672))</f>
        <v/>
      </c>
      <c r="Y672" s="69">
        <f>P672*G672</f>
        <v/>
      </c>
      <c r="Z672" s="69">
        <f>Q672*H672</f>
        <v/>
      </c>
      <c r="AA672" s="69">
        <f>R672*I672</f>
        <v/>
      </c>
      <c r="AB672" s="69">
        <f>M672</f>
        <v/>
      </c>
      <c r="AC672" s="69">
        <f>S672*G672</f>
        <v/>
      </c>
      <c r="AD672" s="69">
        <f>T672*H672</f>
        <v/>
      </c>
      <c r="AE672" s="69">
        <f>U672*I672</f>
        <v/>
      </c>
      <c r="AF672" s="69">
        <f>N672</f>
        <v/>
      </c>
      <c r="AG672" s="69">
        <f>V672*G672</f>
        <v/>
      </c>
      <c r="AH672" s="69">
        <f>W672*H672</f>
        <v/>
      </c>
      <c r="AI672" s="69">
        <f>X672*I672</f>
        <v/>
      </c>
      <c r="AJ672" s="69">
        <f>O672</f>
        <v/>
      </c>
      <c r="AK672" s="70" t="n">
        <v>0.280395031</v>
      </c>
      <c r="AL672" s="70" t="n">
        <v>0</v>
      </c>
      <c r="AM672" s="70" t="n">
        <v>0.808736801</v>
      </c>
      <c r="AN672" s="70" t="n">
        <v>0.114670753</v>
      </c>
      <c r="AO672" s="70" t="n">
        <v>0</v>
      </c>
      <c r="AP672" s="70" t="n">
        <v>0.599175692</v>
      </c>
      <c r="AQ672" s="70" t="n">
        <v>0</v>
      </c>
      <c r="AR672" s="70" t="n">
        <v>0.298260719</v>
      </c>
      <c r="AS672" s="70" t="n">
        <v>-0.808736801</v>
      </c>
      <c r="AT672" s="70" t="n">
        <v>0</v>
      </c>
      <c r="AU672" s="70" t="n">
        <v>0.280395031</v>
      </c>
      <c r="AV672" s="70" t="n">
        <v>0.200633153</v>
      </c>
      <c r="AW672" s="71">
        <f>MAX(ABS(Y672-AK672),ABS(Z672-AL672),ABS(AA672-AM672),ABS(AB672-AN672),ABS(AC672-AO672),ABS(AD672-AP672),ABS(AE672-AQ672),ABS(AF672-AR672),ABS(AG672-AS672),ABS(AH672-AT672),ABS(AI672-AU672),ABS(AJ672-AV672))</f>
        <v/>
      </c>
    </row>
    <row r="673">
      <c r="A673" s="67" t="inlineStr">
        <is>
          <t>M668</t>
        </is>
      </c>
      <c r="B673" s="52" t="inlineStr">
        <is>
          <t>ENV-544</t>
        </is>
      </c>
      <c r="C673" s="52" t="inlineStr">
        <is>
          <t>Environment</t>
        </is>
      </c>
      <c r="D673" s="52" t="inlineStr">
        <is>
          <t>Bush</t>
        </is>
      </c>
      <c r="E673" s="59" t="inlineStr">
        <is>
          <t>Sphere</t>
        </is>
      </c>
      <c r="F673" s="52" t="inlineStr">
        <is>
          <t>ENV-541</t>
        </is>
      </c>
      <c r="G673" s="68" t="n">
        <v>0.775296271</v>
      </c>
      <c r="H673" s="68" t="n">
        <v>0.542707384</v>
      </c>
      <c r="I673" s="68" t="n">
        <v>0.775296271</v>
      </c>
      <c r="J673" s="68" t="n">
        <v>0</v>
      </c>
      <c r="K673" s="68" t="n">
        <v>113.905197</v>
      </c>
      <c r="L673" s="68" t="n">
        <v>0</v>
      </c>
      <c r="M673" s="68" t="n">
        <v>-0.121408299</v>
      </c>
      <c r="N673" s="68" t="n">
        <v>0.266144186</v>
      </c>
      <c r="O673" s="68" t="n">
        <v>0.118506275</v>
      </c>
      <c r="P673" s="69">
        <f>COS(RADIANS(K673))*COS(RADIANS(L673))+SIN(RADIANS(K673))*SIN(RADIANS(J673))*SIN(RADIANS(L673))</f>
        <v/>
      </c>
      <c r="Q673" s="69">
        <f>-COS(RADIANS(K673))*SIN(RADIANS(L673))+SIN(RADIANS(K673))*SIN(RADIANS(J673))*COS(RADIANS(L673))</f>
        <v/>
      </c>
      <c r="R673" s="69">
        <f>SIN(RADIANS(K673))*COS(RADIANS(J673))</f>
        <v/>
      </c>
      <c r="S673" s="69">
        <f>COS(RADIANS(J673))*SIN(RADIANS(L673))</f>
        <v/>
      </c>
      <c r="T673" s="69">
        <f>COS(RADIANS(J673))*COS(RADIANS(L673))</f>
        <v/>
      </c>
      <c r="U673" s="69">
        <f>-SIN(RADIANS(J673))</f>
        <v/>
      </c>
      <c r="V673" s="69">
        <f>-SIN(RADIANS(K673))*COS(RADIANS(L673))+COS(RADIANS(K673))*SIN(RADIANS(J673))*SIN(RADIANS(L673))</f>
        <v/>
      </c>
      <c r="W673" s="69">
        <f>SIN(RADIANS(K673))*SIN(RADIANS(L673))+COS(RADIANS(K673))*SIN(RADIANS(J673))*COS(RADIANS(L673))</f>
        <v/>
      </c>
      <c r="X673" s="69">
        <f>COS(RADIANS(K673))*COS(RADIANS(J673))</f>
        <v/>
      </c>
      <c r="Y673" s="69">
        <f>P673*G673</f>
        <v/>
      </c>
      <c r="Z673" s="69">
        <f>Q673*H673</f>
        <v/>
      </c>
      <c r="AA673" s="69">
        <f>R673*I673</f>
        <v/>
      </c>
      <c r="AB673" s="69">
        <f>M673</f>
        <v/>
      </c>
      <c r="AC673" s="69">
        <f>S673*G673</f>
        <v/>
      </c>
      <c r="AD673" s="69">
        <f>T673*H673</f>
        <v/>
      </c>
      <c r="AE673" s="69">
        <f>U673*I673</f>
        <v/>
      </c>
      <c r="AF673" s="69">
        <f>N673</f>
        <v/>
      </c>
      <c r="AG673" s="69">
        <f>V673*G673</f>
        <v/>
      </c>
      <c r="AH673" s="69">
        <f>W673*H673</f>
        <v/>
      </c>
      <c r="AI673" s="69">
        <f>X673*I673</f>
        <v/>
      </c>
      <c r="AJ673" s="69">
        <f>O673</f>
        <v/>
      </c>
      <c r="AK673" s="70" t="n">
        <v>-0.314169079</v>
      </c>
      <c r="AL673" s="70" t="n">
        <v>0</v>
      </c>
      <c r="AM673" s="70" t="n">
        <v>0.70878917</v>
      </c>
      <c r="AN673" s="70" t="n">
        <v>-0.121408299</v>
      </c>
      <c r="AO673" s="70" t="n">
        <v>0</v>
      </c>
      <c r="AP673" s="70" t="n">
        <v>0.542707384</v>
      </c>
      <c r="AQ673" s="70" t="n">
        <v>0</v>
      </c>
      <c r="AR673" s="70" t="n">
        <v>0.266144186</v>
      </c>
      <c r="AS673" s="70" t="n">
        <v>-0.70878917</v>
      </c>
      <c r="AT673" s="70" t="n">
        <v>0</v>
      </c>
      <c r="AU673" s="70" t="n">
        <v>-0.314169079</v>
      </c>
      <c r="AV673" s="70" t="n">
        <v>0.118506275</v>
      </c>
      <c r="AW673" s="71">
        <f>MAX(ABS(Y673-AK673),ABS(Z673-AL673),ABS(AA673-AM673),ABS(AB673-AN673),ABS(AC673-AO673),ABS(AD673-AP673),ABS(AE673-AQ673),ABS(AF673-AR673),ABS(AG673-AS673),ABS(AH673-AT673),ABS(AI673-AU673),ABS(AJ673-AV673))</f>
        <v/>
      </c>
    </row>
    <row r="674">
      <c r="A674" s="67" t="inlineStr">
        <is>
          <t>M669</t>
        </is>
      </c>
      <c r="B674" s="52" t="inlineStr">
        <is>
          <t>ENV-545</t>
        </is>
      </c>
      <c r="C674" s="52" t="inlineStr">
        <is>
          <t>Environment</t>
        </is>
      </c>
      <c r="D674" s="52" t="inlineStr">
        <is>
          <t>Bush</t>
        </is>
      </c>
      <c r="E674" s="59" t="inlineStr">
        <is>
          <t>Sphere</t>
        </is>
      </c>
      <c r="F674" s="52" t="inlineStr">
        <is>
          <t>ENV-541</t>
        </is>
      </c>
      <c r="G674" s="68" t="n">
        <v>0.624225914</v>
      </c>
      <c r="H674" s="68" t="n">
        <v>0.436958134</v>
      </c>
      <c r="I674" s="68" t="n">
        <v>0.624225914</v>
      </c>
      <c r="J674" s="68" t="n">
        <v>0</v>
      </c>
      <c r="K674" s="68" t="n">
        <v>98.5268097</v>
      </c>
      <c r="L674" s="68" t="n">
        <v>0</v>
      </c>
      <c r="M674" s="68" t="n">
        <v>-0.209220201</v>
      </c>
      <c r="N674" s="68" t="n">
        <v>0.227770612</v>
      </c>
      <c r="O674" s="68" t="n">
        <v>-0.123341918</v>
      </c>
      <c r="P674" s="69">
        <f>COS(RADIANS(K674))*COS(RADIANS(L674))+SIN(RADIANS(K674))*SIN(RADIANS(J674))*SIN(RADIANS(L674))</f>
        <v/>
      </c>
      <c r="Q674" s="69">
        <f>-COS(RADIANS(K674))*SIN(RADIANS(L674))+SIN(RADIANS(K674))*SIN(RADIANS(J674))*COS(RADIANS(L674))</f>
        <v/>
      </c>
      <c r="R674" s="69">
        <f>SIN(RADIANS(K674))*COS(RADIANS(J674))</f>
        <v/>
      </c>
      <c r="S674" s="69">
        <f>COS(RADIANS(J674))*SIN(RADIANS(L674))</f>
        <v/>
      </c>
      <c r="T674" s="69">
        <f>COS(RADIANS(J674))*COS(RADIANS(L674))</f>
        <v/>
      </c>
      <c r="U674" s="69">
        <f>-SIN(RADIANS(J674))</f>
        <v/>
      </c>
      <c r="V674" s="69">
        <f>-SIN(RADIANS(K674))*COS(RADIANS(L674))+COS(RADIANS(K674))*SIN(RADIANS(J674))*SIN(RADIANS(L674))</f>
        <v/>
      </c>
      <c r="W674" s="69">
        <f>SIN(RADIANS(K674))*SIN(RADIANS(L674))+COS(RADIANS(K674))*SIN(RADIANS(J674))*COS(RADIANS(L674))</f>
        <v/>
      </c>
      <c r="X674" s="69">
        <f>COS(RADIANS(K674))*COS(RADIANS(J674))</f>
        <v/>
      </c>
      <c r="Y674" s="69">
        <f>P674*G674</f>
        <v/>
      </c>
      <c r="Z674" s="69">
        <f>Q674*H674</f>
        <v/>
      </c>
      <c r="AA674" s="69">
        <f>R674*I674</f>
        <v/>
      </c>
      <c r="AB674" s="69">
        <f>M674</f>
        <v/>
      </c>
      <c r="AC674" s="69">
        <f>S674*G674</f>
        <v/>
      </c>
      <c r="AD674" s="69">
        <f>T674*H674</f>
        <v/>
      </c>
      <c r="AE674" s="69">
        <f>U674*I674</f>
        <v/>
      </c>
      <c r="AF674" s="69">
        <f>N674</f>
        <v/>
      </c>
      <c r="AG674" s="69">
        <f>V674*G674</f>
        <v/>
      </c>
      <c r="AH674" s="69">
        <f>W674*H674</f>
        <v/>
      </c>
      <c r="AI674" s="69">
        <f>X674*I674</f>
        <v/>
      </c>
      <c r="AJ674" s="69">
        <f>O674</f>
        <v/>
      </c>
      <c r="AK674" s="70" t="n">
        <v>-0.09255534410000001</v>
      </c>
      <c r="AL674" s="70" t="n">
        <v>0</v>
      </c>
      <c r="AM674" s="70" t="n">
        <v>0.617326081</v>
      </c>
      <c r="AN674" s="70" t="n">
        <v>-0.209220201</v>
      </c>
      <c r="AO674" s="70" t="n">
        <v>0</v>
      </c>
      <c r="AP674" s="70" t="n">
        <v>0.436958134</v>
      </c>
      <c r="AQ674" s="70" t="n">
        <v>0</v>
      </c>
      <c r="AR674" s="70" t="n">
        <v>0.227770612</v>
      </c>
      <c r="AS674" s="70" t="n">
        <v>-0.617326081</v>
      </c>
      <c r="AT674" s="70" t="n">
        <v>0</v>
      </c>
      <c r="AU674" s="70" t="n">
        <v>-0.09255534410000001</v>
      </c>
      <c r="AV674" s="70" t="n">
        <v>-0.123341918</v>
      </c>
      <c r="AW674" s="71">
        <f>MAX(ABS(Y674-AK674),ABS(Z674-AL674),ABS(AA674-AM674),ABS(AB674-AN674),ABS(AC674-AO674),ABS(AD674-AP674),ABS(AE674-AQ674),ABS(AF674-AR674),ABS(AG674-AS674),ABS(AH674-AT674),ABS(AI674-AU674),ABS(AJ674-AV674))</f>
        <v/>
      </c>
    </row>
    <row r="675">
      <c r="A675" s="67" t="inlineStr">
        <is>
          <t>M670</t>
        </is>
      </c>
      <c r="B675" s="52" t="inlineStr">
        <is>
          <t>ENV-546</t>
        </is>
      </c>
      <c r="C675" s="52" t="inlineStr">
        <is>
          <t>Environment</t>
        </is>
      </c>
      <c r="D675" s="52" t="inlineStr">
        <is>
          <t>Bush</t>
        </is>
      </c>
      <c r="E675" s="59" t="inlineStr">
        <is>
          <t>Sphere</t>
        </is>
      </c>
      <c r="F675" s="52" t="inlineStr">
        <is>
          <t>ENV-541</t>
        </is>
      </c>
      <c r="G675" s="68" t="n">
        <v>0.918771863</v>
      </c>
      <c r="H675" s="68" t="n">
        <v>0.643140316</v>
      </c>
      <c r="I675" s="68" t="n">
        <v>0.918771863</v>
      </c>
      <c r="J675" s="68" t="n">
        <v>0</v>
      </c>
      <c r="K675" s="68" t="n">
        <v>326.762665</v>
      </c>
      <c r="L675" s="68" t="n">
        <v>0</v>
      </c>
      <c r="M675" s="68" t="n">
        <v>0.0153092099</v>
      </c>
      <c r="N675" s="68" t="n">
        <v>0.264927357</v>
      </c>
      <c r="O675" s="68" t="n">
        <v>-0.0475600325</v>
      </c>
      <c r="P675" s="69">
        <f>COS(RADIANS(K675))*COS(RADIANS(L675))+SIN(RADIANS(K675))*SIN(RADIANS(J675))*SIN(RADIANS(L675))</f>
        <v/>
      </c>
      <c r="Q675" s="69">
        <f>-COS(RADIANS(K675))*SIN(RADIANS(L675))+SIN(RADIANS(K675))*SIN(RADIANS(J675))*COS(RADIANS(L675))</f>
        <v/>
      </c>
      <c r="R675" s="69">
        <f>SIN(RADIANS(K675))*COS(RADIANS(J675))</f>
        <v/>
      </c>
      <c r="S675" s="69">
        <f>COS(RADIANS(J675))*SIN(RADIANS(L675))</f>
        <v/>
      </c>
      <c r="T675" s="69">
        <f>COS(RADIANS(J675))*COS(RADIANS(L675))</f>
        <v/>
      </c>
      <c r="U675" s="69">
        <f>-SIN(RADIANS(J675))</f>
        <v/>
      </c>
      <c r="V675" s="69">
        <f>-SIN(RADIANS(K675))*COS(RADIANS(L675))+COS(RADIANS(K675))*SIN(RADIANS(J675))*SIN(RADIANS(L675))</f>
        <v/>
      </c>
      <c r="W675" s="69">
        <f>SIN(RADIANS(K675))*SIN(RADIANS(L675))+COS(RADIANS(K675))*SIN(RADIANS(J675))*COS(RADIANS(L675))</f>
        <v/>
      </c>
      <c r="X675" s="69">
        <f>COS(RADIANS(K675))*COS(RADIANS(J675))</f>
        <v/>
      </c>
      <c r="Y675" s="69">
        <f>P675*G675</f>
        <v/>
      </c>
      <c r="Z675" s="69">
        <f>Q675*H675</f>
        <v/>
      </c>
      <c r="AA675" s="69">
        <f>R675*I675</f>
        <v/>
      </c>
      <c r="AB675" s="69">
        <f>M675</f>
        <v/>
      </c>
      <c r="AC675" s="69">
        <f>S675*G675</f>
        <v/>
      </c>
      <c r="AD675" s="69">
        <f>T675*H675</f>
        <v/>
      </c>
      <c r="AE675" s="69">
        <f>U675*I675</f>
        <v/>
      </c>
      <c r="AF675" s="69">
        <f>N675</f>
        <v/>
      </c>
      <c r="AG675" s="69">
        <f>V675*G675</f>
        <v/>
      </c>
      <c r="AH675" s="69">
        <f>W675*H675</f>
        <v/>
      </c>
      <c r="AI675" s="69">
        <f>X675*I675</f>
        <v/>
      </c>
      <c r="AJ675" s="69">
        <f>O675</f>
        <v/>
      </c>
      <c r="AK675" s="70" t="n">
        <v>0.768467546</v>
      </c>
      <c r="AL675" s="70" t="n">
        <v>0</v>
      </c>
      <c r="AM675" s="70" t="n">
        <v>-0.503586471</v>
      </c>
      <c r="AN675" s="70" t="n">
        <v>0.0153092099</v>
      </c>
      <c r="AO675" s="70" t="n">
        <v>0</v>
      </c>
      <c r="AP675" s="70" t="n">
        <v>0.643140316</v>
      </c>
      <c r="AQ675" s="70" t="n">
        <v>0</v>
      </c>
      <c r="AR675" s="70" t="n">
        <v>0.264927357</v>
      </c>
      <c r="AS675" s="70" t="n">
        <v>0.503586471</v>
      </c>
      <c r="AT675" s="70" t="n">
        <v>0</v>
      </c>
      <c r="AU675" s="70" t="n">
        <v>0.768467546</v>
      </c>
      <c r="AV675" s="70" t="n">
        <v>-0.0475600325</v>
      </c>
      <c r="AW675" s="71">
        <f>MAX(ABS(Y675-AK675),ABS(Z675-AL675),ABS(AA675-AM675),ABS(AB675-AN675),ABS(AC675-AO675),ABS(AD675-AP675),ABS(AE675-AQ675),ABS(AF675-AR675),ABS(AG675-AS675),ABS(AH675-AT675),ABS(AI675-AU675),ABS(AJ675-AV675))</f>
        <v/>
      </c>
    </row>
    <row r="676">
      <c r="A676" s="67" t="inlineStr">
        <is>
          <t>M671</t>
        </is>
      </c>
      <c r="B676" s="52" t="inlineStr">
        <is>
          <t>ENV-547</t>
        </is>
      </c>
      <c r="C676" s="52" t="inlineStr">
        <is>
          <t>Environment</t>
        </is>
      </c>
      <c r="D676" s="52" t="inlineStr">
        <is>
          <t>Bush</t>
        </is>
      </c>
      <c r="E676" s="59" t="inlineStr">
        <is>
          <t>Sphere</t>
        </is>
      </c>
      <c r="F676" s="52" t="inlineStr">
        <is>
          <t>ENV-541</t>
        </is>
      </c>
      <c r="G676" s="68" t="n">
        <v>0.613021195</v>
      </c>
      <c r="H676" s="68" t="n">
        <v>0.429114819</v>
      </c>
      <c r="I676" s="68" t="n">
        <v>0.613021195</v>
      </c>
      <c r="J676" s="68" t="n">
        <v>0</v>
      </c>
      <c r="K676" s="68" t="n">
        <v>194.610031</v>
      </c>
      <c r="L676" s="68" t="n">
        <v>0</v>
      </c>
      <c r="M676" s="68" t="n">
        <v>-0.244345322</v>
      </c>
      <c r="N676" s="68" t="n">
        <v>0.276511163</v>
      </c>
      <c r="O676" s="68" t="n">
        <v>0.0576304533</v>
      </c>
      <c r="P676" s="69">
        <f>COS(RADIANS(K676))*COS(RADIANS(L676))+SIN(RADIANS(K676))*SIN(RADIANS(J676))*SIN(RADIANS(L676))</f>
        <v/>
      </c>
      <c r="Q676" s="69">
        <f>-COS(RADIANS(K676))*SIN(RADIANS(L676))+SIN(RADIANS(K676))*SIN(RADIANS(J676))*COS(RADIANS(L676))</f>
        <v/>
      </c>
      <c r="R676" s="69">
        <f>SIN(RADIANS(K676))*COS(RADIANS(J676))</f>
        <v/>
      </c>
      <c r="S676" s="69">
        <f>COS(RADIANS(J676))*SIN(RADIANS(L676))</f>
        <v/>
      </c>
      <c r="T676" s="69">
        <f>COS(RADIANS(J676))*COS(RADIANS(L676))</f>
        <v/>
      </c>
      <c r="U676" s="69">
        <f>-SIN(RADIANS(J676))</f>
        <v/>
      </c>
      <c r="V676" s="69">
        <f>-SIN(RADIANS(K676))*COS(RADIANS(L676))+COS(RADIANS(K676))*SIN(RADIANS(J676))*SIN(RADIANS(L676))</f>
        <v/>
      </c>
      <c r="W676" s="69">
        <f>SIN(RADIANS(K676))*SIN(RADIANS(L676))+COS(RADIANS(K676))*SIN(RADIANS(J676))*COS(RADIANS(L676))</f>
        <v/>
      </c>
      <c r="X676" s="69">
        <f>COS(RADIANS(K676))*COS(RADIANS(J676))</f>
        <v/>
      </c>
      <c r="Y676" s="69">
        <f>P676*G676</f>
        <v/>
      </c>
      <c r="Z676" s="69">
        <f>Q676*H676</f>
        <v/>
      </c>
      <c r="AA676" s="69">
        <f>R676*I676</f>
        <v/>
      </c>
      <c r="AB676" s="69">
        <f>M676</f>
        <v/>
      </c>
      <c r="AC676" s="69">
        <f>S676*G676</f>
        <v/>
      </c>
      <c r="AD676" s="69">
        <f>T676*H676</f>
        <v/>
      </c>
      <c r="AE676" s="69">
        <f>U676*I676</f>
        <v/>
      </c>
      <c r="AF676" s="69">
        <f>N676</f>
        <v/>
      </c>
      <c r="AG676" s="69">
        <f>V676*G676</f>
        <v/>
      </c>
      <c r="AH676" s="69">
        <f>W676*H676</f>
        <v/>
      </c>
      <c r="AI676" s="69">
        <f>X676*I676</f>
        <v/>
      </c>
      <c r="AJ676" s="69">
        <f>O676</f>
        <v/>
      </c>
      <c r="AK676" s="70" t="n">
        <v>-0.593199193</v>
      </c>
      <c r="AL676" s="70" t="n">
        <v>0</v>
      </c>
      <c r="AM676" s="70" t="n">
        <v>-0.154627666</v>
      </c>
      <c r="AN676" s="70" t="n">
        <v>-0.244345322</v>
      </c>
      <c r="AO676" s="70" t="n">
        <v>0</v>
      </c>
      <c r="AP676" s="70" t="n">
        <v>0.429114819</v>
      </c>
      <c r="AQ676" s="70" t="n">
        <v>0</v>
      </c>
      <c r="AR676" s="70" t="n">
        <v>0.276511163</v>
      </c>
      <c r="AS676" s="70" t="n">
        <v>0.154627666</v>
      </c>
      <c r="AT676" s="70" t="n">
        <v>0</v>
      </c>
      <c r="AU676" s="70" t="n">
        <v>-0.593199193</v>
      </c>
      <c r="AV676" s="70" t="n">
        <v>0.0576304533</v>
      </c>
      <c r="AW676" s="71">
        <f>MAX(ABS(Y676-AK676),ABS(Z676-AL676),ABS(AA676-AM676),ABS(AB676-AN676),ABS(AC676-AO676),ABS(AD676-AP676),ABS(AE676-AQ676),ABS(AF676-AR676),ABS(AG676-AS676),ABS(AH676-AT676),ABS(AI676-AU676),ABS(AJ676-AV676))</f>
        <v/>
      </c>
    </row>
    <row r="677">
      <c r="A677" s="67" t="inlineStr">
        <is>
          <t>M672</t>
        </is>
      </c>
      <c r="B677" s="52" t="inlineStr">
        <is>
          <t>ENV-548</t>
        </is>
      </c>
      <c r="C677" s="52" t="inlineStr">
        <is>
          <t>Environment</t>
        </is>
      </c>
      <c r="D677" s="52" t="inlineStr">
        <is>
          <t>Bush</t>
        </is>
      </c>
      <c r="E677" s="53" t="inlineStr">
        <is>
          <t>Group</t>
        </is>
      </c>
      <c r="F677" s="52" t="inlineStr">
        <is>
          <t>ENV-540</t>
        </is>
      </c>
      <c r="G677" s="68" t="n">
        <v>1</v>
      </c>
      <c r="H677" s="68" t="n">
        <v>1</v>
      </c>
      <c r="I677" s="68" t="n">
        <v>1</v>
      </c>
      <c r="J677" s="68" t="n">
        <v>0</v>
      </c>
      <c r="K677" s="68" t="n">
        <v>60</v>
      </c>
      <c r="L677" s="68" t="n">
        <v>0</v>
      </c>
      <c r="M677" s="68" t="n">
        <v>-7.5</v>
      </c>
      <c r="N677" s="68" t="n">
        <v>0.147359297</v>
      </c>
      <c r="O677" s="68" t="n">
        <v>-8.600000380000001</v>
      </c>
      <c r="P677" s="69">
        <f>COS(RADIANS(K677))*COS(RADIANS(L677))+SIN(RADIANS(K677))*SIN(RADIANS(J677))*SIN(RADIANS(L677))</f>
        <v/>
      </c>
      <c r="Q677" s="69">
        <f>-COS(RADIANS(K677))*SIN(RADIANS(L677))+SIN(RADIANS(K677))*SIN(RADIANS(J677))*COS(RADIANS(L677))</f>
        <v/>
      </c>
      <c r="R677" s="69">
        <f>SIN(RADIANS(K677))*COS(RADIANS(J677))</f>
        <v/>
      </c>
      <c r="S677" s="69">
        <f>COS(RADIANS(J677))*SIN(RADIANS(L677))</f>
        <v/>
      </c>
      <c r="T677" s="69">
        <f>COS(RADIANS(J677))*COS(RADIANS(L677))</f>
        <v/>
      </c>
      <c r="U677" s="69">
        <f>-SIN(RADIANS(J677))</f>
        <v/>
      </c>
      <c r="V677" s="69">
        <f>-SIN(RADIANS(K677))*COS(RADIANS(L677))+COS(RADIANS(K677))*SIN(RADIANS(J677))*SIN(RADIANS(L677))</f>
        <v/>
      </c>
      <c r="W677" s="69">
        <f>SIN(RADIANS(K677))*SIN(RADIANS(L677))+COS(RADIANS(K677))*SIN(RADIANS(J677))*COS(RADIANS(L677))</f>
        <v/>
      </c>
      <c r="X677" s="69">
        <f>COS(RADIANS(K677))*COS(RADIANS(J677))</f>
        <v/>
      </c>
      <c r="Y677" s="69">
        <f>P677*G677</f>
        <v/>
      </c>
      <c r="Z677" s="69">
        <f>Q677*H677</f>
        <v/>
      </c>
      <c r="AA677" s="69">
        <f>R677*I677</f>
        <v/>
      </c>
      <c r="AB677" s="69">
        <f>M677</f>
        <v/>
      </c>
      <c r="AC677" s="69">
        <f>S677*G677</f>
        <v/>
      </c>
      <c r="AD677" s="69">
        <f>T677*H677</f>
        <v/>
      </c>
      <c r="AE677" s="69">
        <f>U677*I677</f>
        <v/>
      </c>
      <c r="AF677" s="69">
        <f>N677</f>
        <v/>
      </c>
      <c r="AG677" s="69">
        <f>V677*G677</f>
        <v/>
      </c>
      <c r="AH677" s="69">
        <f>W677*H677</f>
        <v/>
      </c>
      <c r="AI677" s="69">
        <f>X677*I677</f>
        <v/>
      </c>
      <c r="AJ677" s="69">
        <f>O677</f>
        <v/>
      </c>
      <c r="AK677" s="70" t="n">
        <v>0.49999997</v>
      </c>
      <c r="AL677" s="70" t="n">
        <v>0</v>
      </c>
      <c r="AM677" s="70" t="n">
        <v>0.866025448</v>
      </c>
      <c r="AN677" s="70" t="n">
        <v>-7.5</v>
      </c>
      <c r="AO677" s="70" t="n">
        <v>0</v>
      </c>
      <c r="AP677" s="70" t="n">
        <v>1</v>
      </c>
      <c r="AQ677" s="70" t="n">
        <v>0</v>
      </c>
      <c r="AR677" s="70" t="n">
        <v>0.147359297</v>
      </c>
      <c r="AS677" s="70" t="n">
        <v>-0.866025448</v>
      </c>
      <c r="AT677" s="70" t="n">
        <v>0</v>
      </c>
      <c r="AU677" s="70" t="n">
        <v>0.49999997</v>
      </c>
      <c r="AV677" s="70" t="n">
        <v>-8.600000380000001</v>
      </c>
      <c r="AW677" s="71">
        <f>MAX(ABS(Y677-AK677),ABS(Z677-AL677),ABS(AA677-AM677),ABS(AB677-AN677),ABS(AC677-AO677),ABS(AD677-AP677),ABS(AE677-AQ677),ABS(AF677-AR677),ABS(AG677-AS677),ABS(AH677-AT677),ABS(AI677-AU677),ABS(AJ677-AV677))</f>
        <v/>
      </c>
    </row>
    <row r="678">
      <c r="A678" s="67" t="inlineStr">
        <is>
          <t>M673</t>
        </is>
      </c>
      <c r="B678" s="52" t="inlineStr">
        <is>
          <t>ENV-549</t>
        </is>
      </c>
      <c r="C678" s="52" t="inlineStr">
        <is>
          <t>Environment</t>
        </is>
      </c>
      <c r="D678" s="52" t="inlineStr">
        <is>
          <t>Bush</t>
        </is>
      </c>
      <c r="E678" s="59" t="inlineStr">
        <is>
          <t>Sphere</t>
        </is>
      </c>
      <c r="F678" s="52" t="inlineStr">
        <is>
          <t>ENV-548</t>
        </is>
      </c>
      <c r="G678" s="68" t="n">
        <v>0.582645059</v>
      </c>
      <c r="H678" s="68" t="n">
        <v>0.407851547</v>
      </c>
      <c r="I678" s="68" t="n">
        <v>0.582645059</v>
      </c>
      <c r="J678" s="68" t="n">
        <v>0</v>
      </c>
      <c r="K678" s="68" t="n">
        <v>18.5733109</v>
      </c>
      <c r="L678" s="68" t="n">
        <v>0</v>
      </c>
      <c r="M678" s="68" t="n">
        <v>-0.06468966600000001</v>
      </c>
      <c r="N678" s="68" t="n">
        <v>0.211364925</v>
      </c>
      <c r="O678" s="68" t="n">
        <v>0.0762266368</v>
      </c>
      <c r="P678" s="69">
        <f>COS(RADIANS(K678))*COS(RADIANS(L678))+SIN(RADIANS(K678))*SIN(RADIANS(J678))*SIN(RADIANS(L678))</f>
        <v/>
      </c>
      <c r="Q678" s="69">
        <f>-COS(RADIANS(K678))*SIN(RADIANS(L678))+SIN(RADIANS(K678))*SIN(RADIANS(J678))*COS(RADIANS(L678))</f>
        <v/>
      </c>
      <c r="R678" s="69">
        <f>SIN(RADIANS(K678))*COS(RADIANS(J678))</f>
        <v/>
      </c>
      <c r="S678" s="69">
        <f>COS(RADIANS(J678))*SIN(RADIANS(L678))</f>
        <v/>
      </c>
      <c r="T678" s="69">
        <f>COS(RADIANS(J678))*COS(RADIANS(L678))</f>
        <v/>
      </c>
      <c r="U678" s="69">
        <f>-SIN(RADIANS(J678))</f>
        <v/>
      </c>
      <c r="V678" s="69">
        <f>-SIN(RADIANS(K678))*COS(RADIANS(L678))+COS(RADIANS(K678))*SIN(RADIANS(J678))*SIN(RADIANS(L678))</f>
        <v/>
      </c>
      <c r="W678" s="69">
        <f>SIN(RADIANS(K678))*SIN(RADIANS(L678))+COS(RADIANS(K678))*SIN(RADIANS(J678))*COS(RADIANS(L678))</f>
        <v/>
      </c>
      <c r="X678" s="69">
        <f>COS(RADIANS(K678))*COS(RADIANS(J678))</f>
        <v/>
      </c>
      <c r="Y678" s="69">
        <f>P678*G678</f>
        <v/>
      </c>
      <c r="Z678" s="69">
        <f>Q678*H678</f>
        <v/>
      </c>
      <c r="AA678" s="69">
        <f>R678*I678</f>
        <v/>
      </c>
      <c r="AB678" s="69">
        <f>M678</f>
        <v/>
      </c>
      <c r="AC678" s="69">
        <f>S678*G678</f>
        <v/>
      </c>
      <c r="AD678" s="69">
        <f>T678*H678</f>
        <v/>
      </c>
      <c r="AE678" s="69">
        <f>U678*I678</f>
        <v/>
      </c>
      <c r="AF678" s="69">
        <f>N678</f>
        <v/>
      </c>
      <c r="AG678" s="69">
        <f>V678*G678</f>
        <v/>
      </c>
      <c r="AH678" s="69">
        <f>W678*H678</f>
        <v/>
      </c>
      <c r="AI678" s="69">
        <f>X678*I678</f>
        <v/>
      </c>
      <c r="AJ678" s="69">
        <f>O678</f>
        <v/>
      </c>
      <c r="AK678" s="70" t="n">
        <v>0.552299082</v>
      </c>
      <c r="AL678" s="70" t="n">
        <v>0</v>
      </c>
      <c r="AM678" s="70" t="n">
        <v>0.185582832</v>
      </c>
      <c r="AN678" s="70" t="n">
        <v>-0.06468966600000001</v>
      </c>
      <c r="AO678" s="70" t="n">
        <v>0</v>
      </c>
      <c r="AP678" s="70" t="n">
        <v>0.407851547</v>
      </c>
      <c r="AQ678" s="70" t="n">
        <v>0</v>
      </c>
      <c r="AR678" s="70" t="n">
        <v>0.211364925</v>
      </c>
      <c r="AS678" s="70" t="n">
        <v>-0.185582832</v>
      </c>
      <c r="AT678" s="70" t="n">
        <v>0</v>
      </c>
      <c r="AU678" s="70" t="n">
        <v>0.552299082</v>
      </c>
      <c r="AV678" s="70" t="n">
        <v>0.0762266368</v>
      </c>
      <c r="AW678" s="71">
        <f>MAX(ABS(Y678-AK678),ABS(Z678-AL678),ABS(AA678-AM678),ABS(AB678-AN678),ABS(AC678-AO678),ABS(AD678-AP678),ABS(AE678-AQ678),ABS(AF678-AR678),ABS(AG678-AS678),ABS(AH678-AT678),ABS(AI678-AU678),ABS(AJ678-AV678))</f>
        <v/>
      </c>
    </row>
    <row r="679">
      <c r="A679" s="67" t="inlineStr">
        <is>
          <t>M674</t>
        </is>
      </c>
      <c r="B679" s="52" t="inlineStr">
        <is>
          <t>ENV-550</t>
        </is>
      </c>
      <c r="C679" s="52" t="inlineStr">
        <is>
          <t>Environment</t>
        </is>
      </c>
      <c r="D679" s="52" t="inlineStr">
        <is>
          <t>Bush</t>
        </is>
      </c>
      <c r="E679" s="59" t="inlineStr">
        <is>
          <t>Sphere</t>
        </is>
      </c>
      <c r="F679" s="52" t="inlineStr">
        <is>
          <t>ENV-548</t>
        </is>
      </c>
      <c r="G679" s="68" t="n">
        <v>0.760062516</v>
      </c>
      <c r="H679" s="68" t="n">
        <v>0.532043755</v>
      </c>
      <c r="I679" s="68" t="n">
        <v>0.760062516</v>
      </c>
      <c r="J679" s="68" t="n">
        <v>0</v>
      </c>
      <c r="K679" s="68" t="n">
        <v>36.3706665</v>
      </c>
      <c r="L679" s="68" t="n">
        <v>0</v>
      </c>
      <c r="M679" s="68" t="n">
        <v>-0.102053031</v>
      </c>
      <c r="N679" s="68" t="n">
        <v>0.226904243</v>
      </c>
      <c r="O679" s="68" t="n">
        <v>0.140143812</v>
      </c>
      <c r="P679" s="69">
        <f>COS(RADIANS(K679))*COS(RADIANS(L679))+SIN(RADIANS(K679))*SIN(RADIANS(J679))*SIN(RADIANS(L679))</f>
        <v/>
      </c>
      <c r="Q679" s="69">
        <f>-COS(RADIANS(K679))*SIN(RADIANS(L679))+SIN(RADIANS(K679))*SIN(RADIANS(J679))*COS(RADIANS(L679))</f>
        <v/>
      </c>
      <c r="R679" s="69">
        <f>SIN(RADIANS(K679))*COS(RADIANS(J679))</f>
        <v/>
      </c>
      <c r="S679" s="69">
        <f>COS(RADIANS(J679))*SIN(RADIANS(L679))</f>
        <v/>
      </c>
      <c r="T679" s="69">
        <f>COS(RADIANS(J679))*COS(RADIANS(L679))</f>
        <v/>
      </c>
      <c r="U679" s="69">
        <f>-SIN(RADIANS(J679))</f>
        <v/>
      </c>
      <c r="V679" s="69">
        <f>-SIN(RADIANS(K679))*COS(RADIANS(L679))+COS(RADIANS(K679))*SIN(RADIANS(J679))*SIN(RADIANS(L679))</f>
        <v/>
      </c>
      <c r="W679" s="69">
        <f>SIN(RADIANS(K679))*SIN(RADIANS(L679))+COS(RADIANS(K679))*SIN(RADIANS(J679))*COS(RADIANS(L679))</f>
        <v/>
      </c>
      <c r="X679" s="69">
        <f>COS(RADIANS(K679))*COS(RADIANS(J679))</f>
        <v/>
      </c>
      <c r="Y679" s="69">
        <f>P679*G679</f>
        <v/>
      </c>
      <c r="Z679" s="69">
        <f>Q679*H679</f>
        <v/>
      </c>
      <c r="AA679" s="69">
        <f>R679*I679</f>
        <v/>
      </c>
      <c r="AB679" s="69">
        <f>M679</f>
        <v/>
      </c>
      <c r="AC679" s="69">
        <f>S679*G679</f>
        <v/>
      </c>
      <c r="AD679" s="69">
        <f>T679*H679</f>
        <v/>
      </c>
      <c r="AE679" s="69">
        <f>U679*I679</f>
        <v/>
      </c>
      <c r="AF679" s="69">
        <f>N679</f>
        <v/>
      </c>
      <c r="AG679" s="69">
        <f>V679*G679</f>
        <v/>
      </c>
      <c r="AH679" s="69">
        <f>W679*H679</f>
        <v/>
      </c>
      <c r="AI679" s="69">
        <f>X679*I679</f>
        <v/>
      </c>
      <c r="AJ679" s="69">
        <f>O679</f>
        <v/>
      </c>
      <c r="AK679" s="70" t="n">
        <v>0.6120004060000001</v>
      </c>
      <c r="AL679" s="70" t="n">
        <v>0</v>
      </c>
      <c r="AM679" s="70" t="n">
        <v>0.450722188</v>
      </c>
      <c r="AN679" s="70" t="n">
        <v>-0.102053031</v>
      </c>
      <c r="AO679" s="70" t="n">
        <v>0</v>
      </c>
      <c r="AP679" s="70" t="n">
        <v>0.532043755</v>
      </c>
      <c r="AQ679" s="70" t="n">
        <v>0</v>
      </c>
      <c r="AR679" s="70" t="n">
        <v>0.226904243</v>
      </c>
      <c r="AS679" s="70" t="n">
        <v>-0.450722188</v>
      </c>
      <c r="AT679" s="70" t="n">
        <v>0</v>
      </c>
      <c r="AU679" s="70" t="n">
        <v>0.6120004060000001</v>
      </c>
      <c r="AV679" s="70" t="n">
        <v>0.140143812</v>
      </c>
      <c r="AW679" s="71">
        <f>MAX(ABS(Y679-AK679),ABS(Z679-AL679),ABS(AA679-AM679),ABS(AB679-AN679),ABS(AC679-AO679),ABS(AD679-AP679),ABS(AE679-AQ679),ABS(AF679-AR679),ABS(AG679-AS679),ABS(AH679-AT679),ABS(AI679-AU679),ABS(AJ679-AV679))</f>
        <v/>
      </c>
    </row>
    <row r="680">
      <c r="A680" s="67" t="inlineStr">
        <is>
          <t>M675</t>
        </is>
      </c>
      <c r="B680" s="52" t="inlineStr">
        <is>
          <t>ENV-551</t>
        </is>
      </c>
      <c r="C680" s="52" t="inlineStr">
        <is>
          <t>Environment</t>
        </is>
      </c>
      <c r="D680" s="52" t="inlineStr">
        <is>
          <t>Bush</t>
        </is>
      </c>
      <c r="E680" s="59" t="inlineStr">
        <is>
          <t>Sphere</t>
        </is>
      </c>
      <c r="F680" s="52" t="inlineStr">
        <is>
          <t>ENV-548</t>
        </is>
      </c>
      <c r="G680" s="68" t="n">
        <v>0.5625653859999999</v>
      </c>
      <c r="H680" s="68" t="n">
        <v>0.393795758</v>
      </c>
      <c r="I680" s="68" t="n">
        <v>0.5625653859999999</v>
      </c>
      <c r="J680" s="68" t="n">
        <v>0</v>
      </c>
      <c r="K680" s="68" t="n">
        <v>51.6403351</v>
      </c>
      <c r="L680" s="68" t="n">
        <v>0</v>
      </c>
      <c r="M680" s="68" t="n">
        <v>-0.136200845</v>
      </c>
      <c r="N680" s="68" t="n">
        <v>0.18293862</v>
      </c>
      <c r="O680" s="68" t="n">
        <v>-0.128179908</v>
      </c>
      <c r="P680" s="69">
        <f>COS(RADIANS(K680))*COS(RADIANS(L680))+SIN(RADIANS(K680))*SIN(RADIANS(J680))*SIN(RADIANS(L680))</f>
        <v/>
      </c>
      <c r="Q680" s="69">
        <f>-COS(RADIANS(K680))*SIN(RADIANS(L680))+SIN(RADIANS(K680))*SIN(RADIANS(J680))*COS(RADIANS(L680))</f>
        <v/>
      </c>
      <c r="R680" s="69">
        <f>SIN(RADIANS(K680))*COS(RADIANS(J680))</f>
        <v/>
      </c>
      <c r="S680" s="69">
        <f>COS(RADIANS(J680))*SIN(RADIANS(L680))</f>
        <v/>
      </c>
      <c r="T680" s="69">
        <f>COS(RADIANS(J680))*COS(RADIANS(L680))</f>
        <v/>
      </c>
      <c r="U680" s="69">
        <f>-SIN(RADIANS(J680))</f>
        <v/>
      </c>
      <c r="V680" s="69">
        <f>-SIN(RADIANS(K680))*COS(RADIANS(L680))+COS(RADIANS(K680))*SIN(RADIANS(J680))*SIN(RADIANS(L680))</f>
        <v/>
      </c>
      <c r="W680" s="69">
        <f>SIN(RADIANS(K680))*SIN(RADIANS(L680))+COS(RADIANS(K680))*SIN(RADIANS(J680))*COS(RADIANS(L680))</f>
        <v/>
      </c>
      <c r="X680" s="69">
        <f>COS(RADIANS(K680))*COS(RADIANS(J680))</f>
        <v/>
      </c>
      <c r="Y680" s="69">
        <f>P680*G680</f>
        <v/>
      </c>
      <c r="Z680" s="69">
        <f>Q680*H680</f>
        <v/>
      </c>
      <c r="AA680" s="69">
        <f>R680*I680</f>
        <v/>
      </c>
      <c r="AB680" s="69">
        <f>M680</f>
        <v/>
      </c>
      <c r="AC680" s="69">
        <f>S680*G680</f>
        <v/>
      </c>
      <c r="AD680" s="69">
        <f>T680*H680</f>
        <v/>
      </c>
      <c r="AE680" s="69">
        <f>U680*I680</f>
        <v/>
      </c>
      <c r="AF680" s="69">
        <f>N680</f>
        <v/>
      </c>
      <c r="AG680" s="69">
        <f>V680*G680</f>
        <v/>
      </c>
      <c r="AH680" s="69">
        <f>W680*H680</f>
        <v/>
      </c>
      <c r="AI680" s="69">
        <f>X680*I680</f>
        <v/>
      </c>
      <c r="AJ680" s="69">
        <f>O680</f>
        <v/>
      </c>
      <c r="AK680" s="70" t="n">
        <v>0.349125803</v>
      </c>
      <c r="AL680" s="70" t="n">
        <v>0</v>
      </c>
      <c r="AM680" s="70" t="n">
        <v>0.441124678</v>
      </c>
      <c r="AN680" s="70" t="n">
        <v>-0.136200845</v>
      </c>
      <c r="AO680" s="70" t="n">
        <v>0</v>
      </c>
      <c r="AP680" s="70" t="n">
        <v>0.393795758</v>
      </c>
      <c r="AQ680" s="70" t="n">
        <v>0</v>
      </c>
      <c r="AR680" s="70" t="n">
        <v>0.18293862</v>
      </c>
      <c r="AS680" s="70" t="n">
        <v>-0.441124678</v>
      </c>
      <c r="AT680" s="70" t="n">
        <v>0</v>
      </c>
      <c r="AU680" s="70" t="n">
        <v>0.349125803</v>
      </c>
      <c r="AV680" s="70" t="n">
        <v>-0.128179908</v>
      </c>
      <c r="AW680" s="71">
        <f>MAX(ABS(Y680-AK680),ABS(Z680-AL680),ABS(AA680-AM680),ABS(AB680-AN680),ABS(AC680-AO680),ABS(AD680-AP680),ABS(AE680-AQ680),ABS(AF680-AR680),ABS(AG680-AS680),ABS(AH680-AT680),ABS(AI680-AU680),ABS(AJ680-AV680))</f>
        <v/>
      </c>
    </row>
    <row r="681">
      <c r="A681" s="67" t="inlineStr">
        <is>
          <t>M676</t>
        </is>
      </c>
      <c r="B681" s="52" t="inlineStr">
        <is>
          <t>ENV-552</t>
        </is>
      </c>
      <c r="C681" s="52" t="inlineStr">
        <is>
          <t>Environment</t>
        </is>
      </c>
      <c r="D681" s="52" t="inlineStr">
        <is>
          <t>Bush</t>
        </is>
      </c>
      <c r="E681" s="59" t="inlineStr">
        <is>
          <t>Sphere</t>
        </is>
      </c>
      <c r="F681" s="52" t="inlineStr">
        <is>
          <t>ENV-548</t>
        </is>
      </c>
      <c r="G681" s="68" t="n">
        <v>0.704538047</v>
      </c>
      <c r="H681" s="68" t="n">
        <v>0.493176639</v>
      </c>
      <c r="I681" s="68" t="n">
        <v>0.704538047</v>
      </c>
      <c r="J681" s="68" t="n">
        <v>0</v>
      </c>
      <c r="K681" s="68" t="n">
        <v>283.089294</v>
      </c>
      <c r="L681" s="68" t="n">
        <v>0</v>
      </c>
      <c r="M681" s="68" t="n">
        <v>-0.0172460992</v>
      </c>
      <c r="N681" s="68" t="n">
        <v>0.288767934</v>
      </c>
      <c r="O681" s="68" t="n">
        <v>-0.105923817</v>
      </c>
      <c r="P681" s="69">
        <f>COS(RADIANS(K681))*COS(RADIANS(L681))+SIN(RADIANS(K681))*SIN(RADIANS(J681))*SIN(RADIANS(L681))</f>
        <v/>
      </c>
      <c r="Q681" s="69">
        <f>-COS(RADIANS(K681))*SIN(RADIANS(L681))+SIN(RADIANS(K681))*SIN(RADIANS(J681))*COS(RADIANS(L681))</f>
        <v/>
      </c>
      <c r="R681" s="69">
        <f>SIN(RADIANS(K681))*COS(RADIANS(J681))</f>
        <v/>
      </c>
      <c r="S681" s="69">
        <f>COS(RADIANS(J681))*SIN(RADIANS(L681))</f>
        <v/>
      </c>
      <c r="T681" s="69">
        <f>COS(RADIANS(J681))*COS(RADIANS(L681))</f>
        <v/>
      </c>
      <c r="U681" s="69">
        <f>-SIN(RADIANS(J681))</f>
        <v/>
      </c>
      <c r="V681" s="69">
        <f>-SIN(RADIANS(K681))*COS(RADIANS(L681))+COS(RADIANS(K681))*SIN(RADIANS(J681))*SIN(RADIANS(L681))</f>
        <v/>
      </c>
      <c r="W681" s="69">
        <f>SIN(RADIANS(K681))*SIN(RADIANS(L681))+COS(RADIANS(K681))*SIN(RADIANS(J681))*COS(RADIANS(L681))</f>
        <v/>
      </c>
      <c r="X681" s="69">
        <f>COS(RADIANS(K681))*COS(RADIANS(J681))</f>
        <v/>
      </c>
      <c r="Y681" s="69">
        <f>P681*G681</f>
        <v/>
      </c>
      <c r="Z681" s="69">
        <f>Q681*H681</f>
        <v/>
      </c>
      <c r="AA681" s="69">
        <f>R681*I681</f>
        <v/>
      </c>
      <c r="AB681" s="69">
        <f>M681</f>
        <v/>
      </c>
      <c r="AC681" s="69">
        <f>S681*G681</f>
        <v/>
      </c>
      <c r="AD681" s="69">
        <f>T681*H681</f>
        <v/>
      </c>
      <c r="AE681" s="69">
        <f>U681*I681</f>
        <v/>
      </c>
      <c r="AF681" s="69">
        <f>N681</f>
        <v/>
      </c>
      <c r="AG681" s="69">
        <f>V681*G681</f>
        <v/>
      </c>
      <c r="AH681" s="69">
        <f>W681*H681</f>
        <v/>
      </c>
      <c r="AI681" s="69">
        <f>X681*I681</f>
        <v/>
      </c>
      <c r="AJ681" s="69">
        <f>O681</f>
        <v/>
      </c>
      <c r="AK681" s="70" t="n">
        <v>0.15955624</v>
      </c>
      <c r="AL681" s="70" t="n">
        <v>0</v>
      </c>
      <c r="AM681" s="70" t="n">
        <v>-0.686232924</v>
      </c>
      <c r="AN681" s="70" t="n">
        <v>-0.0172460992</v>
      </c>
      <c r="AO681" s="70" t="n">
        <v>0</v>
      </c>
      <c r="AP681" s="70" t="n">
        <v>0.493176639</v>
      </c>
      <c r="AQ681" s="70" t="n">
        <v>0</v>
      </c>
      <c r="AR681" s="70" t="n">
        <v>0.288767934</v>
      </c>
      <c r="AS681" s="70" t="n">
        <v>0.686232924</v>
      </c>
      <c r="AT681" s="70" t="n">
        <v>0</v>
      </c>
      <c r="AU681" s="70" t="n">
        <v>0.15955624</v>
      </c>
      <c r="AV681" s="70" t="n">
        <v>-0.105923817</v>
      </c>
      <c r="AW681" s="71">
        <f>MAX(ABS(Y681-AK681),ABS(Z681-AL681),ABS(AA681-AM681),ABS(AB681-AN681),ABS(AC681-AO681),ABS(AD681-AP681),ABS(AE681-AQ681),ABS(AF681-AR681),ABS(AG681-AS681),ABS(AH681-AT681),ABS(AI681-AU681),ABS(AJ681-AV681))</f>
        <v/>
      </c>
    </row>
    <row r="682">
      <c r="A682" s="67" t="inlineStr">
        <is>
          <t>M677</t>
        </is>
      </c>
      <c r="B682" s="52" t="inlineStr">
        <is>
          <t>ENV-553</t>
        </is>
      </c>
      <c r="C682" s="52" t="inlineStr">
        <is>
          <t>Environment</t>
        </is>
      </c>
      <c r="D682" s="52" t="inlineStr">
        <is>
          <t>Bush</t>
        </is>
      </c>
      <c r="E682" s="59" t="inlineStr">
        <is>
          <t>Sphere</t>
        </is>
      </c>
      <c r="F682" s="52" t="inlineStr">
        <is>
          <t>ENV-548</t>
        </is>
      </c>
      <c r="G682" s="68" t="n">
        <v>0.674728811</v>
      </c>
      <c r="H682" s="68" t="n">
        <v>0.472310156</v>
      </c>
      <c r="I682" s="68" t="n">
        <v>0.674728811</v>
      </c>
      <c r="J682" s="68" t="n">
        <v>0</v>
      </c>
      <c r="K682" s="68" t="n">
        <v>239.657547</v>
      </c>
      <c r="L682" s="68" t="n">
        <v>0</v>
      </c>
      <c r="M682" s="68" t="n">
        <v>-0.021425534</v>
      </c>
      <c r="N682" s="68" t="n">
        <v>0.194127277</v>
      </c>
      <c r="O682" s="68" t="n">
        <v>-0.102524802</v>
      </c>
      <c r="P682" s="69">
        <f>COS(RADIANS(K682))*COS(RADIANS(L682))+SIN(RADIANS(K682))*SIN(RADIANS(J682))*SIN(RADIANS(L682))</f>
        <v/>
      </c>
      <c r="Q682" s="69">
        <f>-COS(RADIANS(K682))*SIN(RADIANS(L682))+SIN(RADIANS(K682))*SIN(RADIANS(J682))*COS(RADIANS(L682))</f>
        <v/>
      </c>
      <c r="R682" s="69">
        <f>SIN(RADIANS(K682))*COS(RADIANS(J682))</f>
        <v/>
      </c>
      <c r="S682" s="69">
        <f>COS(RADIANS(J682))*SIN(RADIANS(L682))</f>
        <v/>
      </c>
      <c r="T682" s="69">
        <f>COS(RADIANS(J682))*COS(RADIANS(L682))</f>
        <v/>
      </c>
      <c r="U682" s="69">
        <f>-SIN(RADIANS(J682))</f>
        <v/>
      </c>
      <c r="V682" s="69">
        <f>-SIN(RADIANS(K682))*COS(RADIANS(L682))+COS(RADIANS(K682))*SIN(RADIANS(J682))*SIN(RADIANS(L682))</f>
        <v/>
      </c>
      <c r="W682" s="69">
        <f>SIN(RADIANS(K682))*SIN(RADIANS(L682))+COS(RADIANS(K682))*SIN(RADIANS(J682))*COS(RADIANS(L682))</f>
        <v/>
      </c>
      <c r="X682" s="69">
        <f>COS(RADIANS(K682))*COS(RADIANS(J682))</f>
        <v/>
      </c>
      <c r="Y682" s="69">
        <f>P682*G682</f>
        <v/>
      </c>
      <c r="Z682" s="69">
        <f>Q682*H682</f>
        <v/>
      </c>
      <c r="AA682" s="69">
        <f>R682*I682</f>
        <v/>
      </c>
      <c r="AB682" s="69">
        <f>M682</f>
        <v/>
      </c>
      <c r="AC682" s="69">
        <f>S682*G682</f>
        <v/>
      </c>
      <c r="AD682" s="69">
        <f>T682*H682</f>
        <v/>
      </c>
      <c r="AE682" s="69">
        <f>U682*I682</f>
        <v/>
      </c>
      <c r="AF682" s="69">
        <f>N682</f>
        <v/>
      </c>
      <c r="AG682" s="69">
        <f>V682*G682</f>
        <v/>
      </c>
      <c r="AH682" s="69">
        <f>W682*H682</f>
        <v/>
      </c>
      <c r="AI682" s="69">
        <f>X682*I682</f>
        <v/>
      </c>
      <c r="AJ682" s="69">
        <f>O682</f>
        <v/>
      </c>
      <c r="AK682" s="70" t="n">
        <v>-0.340850651</v>
      </c>
      <c r="AL682" s="70" t="n">
        <v>0</v>
      </c>
      <c r="AM682" s="70" t="n">
        <v>-0.58230561</v>
      </c>
      <c r="AN682" s="70" t="n">
        <v>-0.021425534</v>
      </c>
      <c r="AO682" s="70" t="n">
        <v>0</v>
      </c>
      <c r="AP682" s="70" t="n">
        <v>0.472310156</v>
      </c>
      <c r="AQ682" s="70" t="n">
        <v>0</v>
      </c>
      <c r="AR682" s="70" t="n">
        <v>0.194127277</v>
      </c>
      <c r="AS682" s="70" t="n">
        <v>0.58230561</v>
      </c>
      <c r="AT682" s="70" t="n">
        <v>0</v>
      </c>
      <c r="AU682" s="70" t="n">
        <v>-0.340850651</v>
      </c>
      <c r="AV682" s="70" t="n">
        <v>-0.102524802</v>
      </c>
      <c r="AW682" s="71">
        <f>MAX(ABS(Y682-AK682),ABS(Z682-AL682),ABS(AA682-AM682),ABS(AB682-AN682),ABS(AC682-AO682),ABS(AD682-AP682),ABS(AE682-AQ682),ABS(AF682-AR682),ABS(AG682-AS682),ABS(AH682-AT682),ABS(AI682-AU682),ABS(AJ682-AV682))</f>
        <v/>
      </c>
    </row>
    <row r="683">
      <c r="A683" s="67" t="inlineStr">
        <is>
          <t>M678</t>
        </is>
      </c>
      <c r="B683" s="52" t="inlineStr">
        <is>
          <t>ENV-554</t>
        </is>
      </c>
      <c r="C683" s="52" t="inlineStr">
        <is>
          <t>Environment</t>
        </is>
      </c>
      <c r="D683" s="52" t="inlineStr">
        <is>
          <t>Bush</t>
        </is>
      </c>
      <c r="E683" s="59" t="inlineStr">
        <is>
          <t>Sphere</t>
        </is>
      </c>
      <c r="F683" s="52" t="inlineStr">
        <is>
          <t>ENV-548</t>
        </is>
      </c>
      <c r="G683" s="68" t="n">
        <v>0.505963326</v>
      </c>
      <c r="H683" s="68" t="n">
        <v>0.354174316</v>
      </c>
      <c r="I683" s="68" t="n">
        <v>0.505963326</v>
      </c>
      <c r="J683" s="68" t="n">
        <v>0</v>
      </c>
      <c r="K683" s="68" t="n">
        <v>267.187683</v>
      </c>
      <c r="L683" s="68" t="n">
        <v>0</v>
      </c>
      <c r="M683" s="68" t="n">
        <v>0.0367363952</v>
      </c>
      <c r="N683" s="68" t="n">
        <v>0.209027469</v>
      </c>
      <c r="O683" s="68" t="n">
        <v>0.0595956668</v>
      </c>
      <c r="P683" s="69">
        <f>COS(RADIANS(K683))*COS(RADIANS(L683))+SIN(RADIANS(K683))*SIN(RADIANS(J683))*SIN(RADIANS(L683))</f>
        <v/>
      </c>
      <c r="Q683" s="69">
        <f>-COS(RADIANS(K683))*SIN(RADIANS(L683))+SIN(RADIANS(K683))*SIN(RADIANS(J683))*COS(RADIANS(L683))</f>
        <v/>
      </c>
      <c r="R683" s="69">
        <f>SIN(RADIANS(K683))*COS(RADIANS(J683))</f>
        <v/>
      </c>
      <c r="S683" s="69">
        <f>COS(RADIANS(J683))*SIN(RADIANS(L683))</f>
        <v/>
      </c>
      <c r="T683" s="69">
        <f>COS(RADIANS(J683))*COS(RADIANS(L683))</f>
        <v/>
      </c>
      <c r="U683" s="69">
        <f>-SIN(RADIANS(J683))</f>
        <v/>
      </c>
      <c r="V683" s="69">
        <f>-SIN(RADIANS(K683))*COS(RADIANS(L683))+COS(RADIANS(K683))*SIN(RADIANS(J683))*SIN(RADIANS(L683))</f>
        <v/>
      </c>
      <c r="W683" s="69">
        <f>SIN(RADIANS(K683))*SIN(RADIANS(L683))+COS(RADIANS(K683))*SIN(RADIANS(J683))*COS(RADIANS(L683))</f>
        <v/>
      </c>
      <c r="X683" s="69">
        <f>COS(RADIANS(K683))*COS(RADIANS(J683))</f>
        <v/>
      </c>
      <c r="Y683" s="69">
        <f>P683*G683</f>
        <v/>
      </c>
      <c r="Z683" s="69">
        <f>Q683*H683</f>
        <v/>
      </c>
      <c r="AA683" s="69">
        <f>R683*I683</f>
        <v/>
      </c>
      <c r="AB683" s="69">
        <f>M683</f>
        <v/>
      </c>
      <c r="AC683" s="69">
        <f>S683*G683</f>
        <v/>
      </c>
      <c r="AD683" s="69">
        <f>T683*H683</f>
        <v/>
      </c>
      <c r="AE683" s="69">
        <f>U683*I683</f>
        <v/>
      </c>
      <c r="AF683" s="69">
        <f>N683</f>
        <v/>
      </c>
      <c r="AG683" s="69">
        <f>V683*G683</f>
        <v/>
      </c>
      <c r="AH683" s="69">
        <f>W683*H683</f>
        <v/>
      </c>
      <c r="AI683" s="69">
        <f>X683*I683</f>
        <v/>
      </c>
      <c r="AJ683" s="69">
        <f>O683</f>
        <v/>
      </c>
      <c r="AK683" s="70" t="n">
        <v>-0.0248248223</v>
      </c>
      <c r="AL683" s="70" t="n">
        <v>0</v>
      </c>
      <c r="AM683" s="70" t="n">
        <v>-0.505353987</v>
      </c>
      <c r="AN683" s="70" t="n">
        <v>0.0367363952</v>
      </c>
      <c r="AO683" s="70" t="n">
        <v>0</v>
      </c>
      <c r="AP683" s="70" t="n">
        <v>0.354174316</v>
      </c>
      <c r="AQ683" s="70" t="n">
        <v>0</v>
      </c>
      <c r="AR683" s="70" t="n">
        <v>0.209027469</v>
      </c>
      <c r="AS683" s="70" t="n">
        <v>0.505353987</v>
      </c>
      <c r="AT683" s="70" t="n">
        <v>0</v>
      </c>
      <c r="AU683" s="70" t="n">
        <v>-0.0248248223</v>
      </c>
      <c r="AV683" s="70" t="n">
        <v>0.0595956668</v>
      </c>
      <c r="AW683" s="71">
        <f>MAX(ABS(Y683-AK683),ABS(Z683-AL683),ABS(AA683-AM683),ABS(AB683-AN683),ABS(AC683-AO683),ABS(AD683-AP683),ABS(AE683-AQ683),ABS(AF683-AR683),ABS(AG683-AS683),ABS(AH683-AT683),ABS(AI683-AU683),ABS(AJ683-AV683))</f>
        <v/>
      </c>
    </row>
    <row r="684">
      <c r="A684" s="67" t="inlineStr">
        <is>
          <t>M679</t>
        </is>
      </c>
      <c r="B684" s="52" t="inlineStr">
        <is>
          <t>ENV-555</t>
        </is>
      </c>
      <c r="C684" s="52" t="inlineStr">
        <is>
          <t>Environment</t>
        </is>
      </c>
      <c r="D684" s="52" t="inlineStr">
        <is>
          <t>Bush</t>
        </is>
      </c>
      <c r="E684" s="53" t="inlineStr">
        <is>
          <t>Group</t>
        </is>
      </c>
      <c r="F684" s="52" t="inlineStr">
        <is>
          <t>ENV-540</t>
        </is>
      </c>
      <c r="G684" s="68" t="n">
        <v>1</v>
      </c>
      <c r="H684" s="68" t="n">
        <v>1</v>
      </c>
      <c r="I684" s="68" t="n">
        <v>1</v>
      </c>
      <c r="J684" s="68" t="n">
        <v>0</v>
      </c>
      <c r="K684" s="68" t="n">
        <v>120</v>
      </c>
      <c r="L684" s="68" t="n">
        <v>0</v>
      </c>
      <c r="M684" s="68" t="n">
        <v>-1</v>
      </c>
      <c r="N684" s="68" t="n">
        <v>-0.10927476</v>
      </c>
      <c r="O684" s="68" t="n">
        <v>-7.5999999</v>
      </c>
      <c r="P684" s="69">
        <f>COS(RADIANS(K684))*COS(RADIANS(L684))+SIN(RADIANS(K684))*SIN(RADIANS(J684))*SIN(RADIANS(L684))</f>
        <v/>
      </c>
      <c r="Q684" s="69">
        <f>-COS(RADIANS(K684))*SIN(RADIANS(L684))+SIN(RADIANS(K684))*SIN(RADIANS(J684))*COS(RADIANS(L684))</f>
        <v/>
      </c>
      <c r="R684" s="69">
        <f>SIN(RADIANS(K684))*COS(RADIANS(J684))</f>
        <v/>
      </c>
      <c r="S684" s="69">
        <f>COS(RADIANS(J684))*SIN(RADIANS(L684))</f>
        <v/>
      </c>
      <c r="T684" s="69">
        <f>COS(RADIANS(J684))*COS(RADIANS(L684))</f>
        <v/>
      </c>
      <c r="U684" s="69">
        <f>-SIN(RADIANS(J684))</f>
        <v/>
      </c>
      <c r="V684" s="69">
        <f>-SIN(RADIANS(K684))*COS(RADIANS(L684))+COS(RADIANS(K684))*SIN(RADIANS(J684))*SIN(RADIANS(L684))</f>
        <v/>
      </c>
      <c r="W684" s="69">
        <f>SIN(RADIANS(K684))*SIN(RADIANS(L684))+COS(RADIANS(K684))*SIN(RADIANS(J684))*COS(RADIANS(L684))</f>
        <v/>
      </c>
      <c r="X684" s="69">
        <f>COS(RADIANS(K684))*COS(RADIANS(J684))</f>
        <v/>
      </c>
      <c r="Y684" s="69">
        <f>P684*G684</f>
        <v/>
      </c>
      <c r="Z684" s="69">
        <f>Q684*H684</f>
        <v/>
      </c>
      <c r="AA684" s="69">
        <f>R684*I684</f>
        <v/>
      </c>
      <c r="AB684" s="69">
        <f>M684</f>
        <v/>
      </c>
      <c r="AC684" s="69">
        <f>S684*G684</f>
        <v/>
      </c>
      <c r="AD684" s="69">
        <f>T684*H684</f>
        <v/>
      </c>
      <c r="AE684" s="69">
        <f>U684*I684</f>
        <v/>
      </c>
      <c r="AF684" s="69">
        <f>N684</f>
        <v/>
      </c>
      <c r="AG684" s="69">
        <f>V684*G684</f>
        <v/>
      </c>
      <c r="AH684" s="69">
        <f>W684*H684</f>
        <v/>
      </c>
      <c r="AI684" s="69">
        <f>X684*I684</f>
        <v/>
      </c>
      <c r="AJ684" s="69">
        <f>O684</f>
        <v/>
      </c>
      <c r="AK684" s="70" t="n">
        <v>-0.50000006</v>
      </c>
      <c r="AL684" s="70" t="n">
        <v>0</v>
      </c>
      <c r="AM684" s="70" t="n">
        <v>0.866025388</v>
      </c>
      <c r="AN684" s="70" t="n">
        <v>-1</v>
      </c>
      <c r="AO684" s="70" t="n">
        <v>0</v>
      </c>
      <c r="AP684" s="70" t="n">
        <v>1</v>
      </c>
      <c r="AQ684" s="70" t="n">
        <v>0</v>
      </c>
      <c r="AR684" s="70" t="n">
        <v>-0.10927476</v>
      </c>
      <c r="AS684" s="70" t="n">
        <v>-0.866025388</v>
      </c>
      <c r="AT684" s="70" t="n">
        <v>0</v>
      </c>
      <c r="AU684" s="70" t="n">
        <v>-0.50000006</v>
      </c>
      <c r="AV684" s="70" t="n">
        <v>-7.5999999</v>
      </c>
      <c r="AW684" s="71">
        <f>MAX(ABS(Y684-AK684),ABS(Z684-AL684),ABS(AA684-AM684),ABS(AB684-AN684),ABS(AC684-AO684),ABS(AD684-AP684),ABS(AE684-AQ684),ABS(AF684-AR684),ABS(AG684-AS684),ABS(AH684-AT684),ABS(AI684-AU684),ABS(AJ684-AV684))</f>
        <v/>
      </c>
    </row>
    <row r="685">
      <c r="A685" s="67" t="inlineStr">
        <is>
          <t>M680</t>
        </is>
      </c>
      <c r="B685" s="52" t="inlineStr">
        <is>
          <t>ENV-556</t>
        </is>
      </c>
      <c r="C685" s="52" t="inlineStr">
        <is>
          <t>Environment</t>
        </is>
      </c>
      <c r="D685" s="52" t="inlineStr">
        <is>
          <t>Bush</t>
        </is>
      </c>
      <c r="E685" s="59" t="inlineStr">
        <is>
          <t>Sphere</t>
        </is>
      </c>
      <c r="F685" s="52" t="inlineStr">
        <is>
          <t>ENV-555</t>
        </is>
      </c>
      <c r="G685" s="68" t="n">
        <v>0.814619243</v>
      </c>
      <c r="H685" s="68" t="n">
        <v>0.570233464</v>
      </c>
      <c r="I685" s="68" t="n">
        <v>0.814619243</v>
      </c>
      <c r="J685" s="68" t="n">
        <v>0</v>
      </c>
      <c r="K685" s="68" t="n">
        <v>177.942825</v>
      </c>
      <c r="L685" s="68" t="n">
        <v>0</v>
      </c>
      <c r="M685" s="68" t="n">
        <v>0.0200472567</v>
      </c>
      <c r="N685" s="68" t="n">
        <v>0.301344097</v>
      </c>
      <c r="O685" s="68" t="n">
        <v>-0.0395518653</v>
      </c>
      <c r="P685" s="69">
        <f>COS(RADIANS(K685))*COS(RADIANS(L685))+SIN(RADIANS(K685))*SIN(RADIANS(J685))*SIN(RADIANS(L685))</f>
        <v/>
      </c>
      <c r="Q685" s="69">
        <f>-COS(RADIANS(K685))*SIN(RADIANS(L685))+SIN(RADIANS(K685))*SIN(RADIANS(J685))*COS(RADIANS(L685))</f>
        <v/>
      </c>
      <c r="R685" s="69">
        <f>SIN(RADIANS(K685))*COS(RADIANS(J685))</f>
        <v/>
      </c>
      <c r="S685" s="69">
        <f>COS(RADIANS(J685))*SIN(RADIANS(L685))</f>
        <v/>
      </c>
      <c r="T685" s="69">
        <f>COS(RADIANS(J685))*COS(RADIANS(L685))</f>
        <v/>
      </c>
      <c r="U685" s="69">
        <f>-SIN(RADIANS(J685))</f>
        <v/>
      </c>
      <c r="V685" s="69">
        <f>-SIN(RADIANS(K685))*COS(RADIANS(L685))+COS(RADIANS(K685))*SIN(RADIANS(J685))*SIN(RADIANS(L685))</f>
        <v/>
      </c>
      <c r="W685" s="69">
        <f>SIN(RADIANS(K685))*SIN(RADIANS(L685))+COS(RADIANS(K685))*SIN(RADIANS(J685))*COS(RADIANS(L685))</f>
        <v/>
      </c>
      <c r="X685" s="69">
        <f>COS(RADIANS(K685))*COS(RADIANS(J685))</f>
        <v/>
      </c>
      <c r="Y685" s="69">
        <f>P685*G685</f>
        <v/>
      </c>
      <c r="Z685" s="69">
        <f>Q685*H685</f>
        <v/>
      </c>
      <c r="AA685" s="69">
        <f>R685*I685</f>
        <v/>
      </c>
      <c r="AB685" s="69">
        <f>M685</f>
        <v/>
      </c>
      <c r="AC685" s="69">
        <f>S685*G685</f>
        <v/>
      </c>
      <c r="AD685" s="69">
        <f>T685*H685</f>
        <v/>
      </c>
      <c r="AE685" s="69">
        <f>U685*I685</f>
        <v/>
      </c>
      <c r="AF685" s="69">
        <f>N685</f>
        <v/>
      </c>
      <c r="AG685" s="69">
        <f>V685*G685</f>
        <v/>
      </c>
      <c r="AH685" s="69">
        <f>W685*H685</f>
        <v/>
      </c>
      <c r="AI685" s="69">
        <f>X685*I685</f>
        <v/>
      </c>
      <c r="AJ685" s="69">
        <f>O685</f>
        <v/>
      </c>
      <c r="AK685" s="70" t="n">
        <v>-0.814094245</v>
      </c>
      <c r="AL685" s="70" t="n">
        <v>0</v>
      </c>
      <c r="AM685" s="70" t="n">
        <v>0.0292422604</v>
      </c>
      <c r="AN685" s="70" t="n">
        <v>0.0200472567</v>
      </c>
      <c r="AO685" s="70" t="n">
        <v>0</v>
      </c>
      <c r="AP685" s="70" t="n">
        <v>0.570233464</v>
      </c>
      <c r="AQ685" s="70" t="n">
        <v>0</v>
      </c>
      <c r="AR685" s="70" t="n">
        <v>0.301344097</v>
      </c>
      <c r="AS685" s="70" t="n">
        <v>-0.0292422604</v>
      </c>
      <c r="AT685" s="70" t="n">
        <v>0</v>
      </c>
      <c r="AU685" s="70" t="n">
        <v>-0.814094245</v>
      </c>
      <c r="AV685" s="70" t="n">
        <v>-0.0395518653</v>
      </c>
      <c r="AW685" s="71">
        <f>MAX(ABS(Y685-AK685),ABS(Z685-AL685),ABS(AA685-AM685),ABS(AB685-AN685),ABS(AC685-AO685),ABS(AD685-AP685),ABS(AE685-AQ685),ABS(AF685-AR685),ABS(AG685-AS685),ABS(AH685-AT685),ABS(AI685-AU685),ABS(AJ685-AV685))</f>
        <v/>
      </c>
    </row>
    <row r="686">
      <c r="A686" s="67" t="inlineStr">
        <is>
          <t>M681</t>
        </is>
      </c>
      <c r="B686" s="52" t="inlineStr">
        <is>
          <t>ENV-557</t>
        </is>
      </c>
      <c r="C686" s="52" t="inlineStr">
        <is>
          <t>Environment</t>
        </is>
      </c>
      <c r="D686" s="52" t="inlineStr">
        <is>
          <t>Bush</t>
        </is>
      </c>
      <c r="E686" s="59" t="inlineStr">
        <is>
          <t>Sphere</t>
        </is>
      </c>
      <c r="F686" s="52" t="inlineStr">
        <is>
          <t>ENV-555</t>
        </is>
      </c>
      <c r="G686" s="68" t="n">
        <v>0.691734195</v>
      </c>
      <c r="H686" s="68" t="n">
        <v>0.484213918</v>
      </c>
      <c r="I686" s="68" t="n">
        <v>0.691734195</v>
      </c>
      <c r="J686" s="68" t="n">
        <v>0</v>
      </c>
      <c r="K686" s="68" t="n">
        <v>169.770691</v>
      </c>
      <c r="L686" s="68" t="n">
        <v>0</v>
      </c>
      <c r="M686" s="68" t="n">
        <v>0.009155378679999999</v>
      </c>
      <c r="N686" s="68" t="n">
        <v>0.231619731</v>
      </c>
      <c r="O686" s="68" t="n">
        <v>0.009732506239999999</v>
      </c>
      <c r="P686" s="69">
        <f>COS(RADIANS(K686))*COS(RADIANS(L686))+SIN(RADIANS(K686))*SIN(RADIANS(J686))*SIN(RADIANS(L686))</f>
        <v/>
      </c>
      <c r="Q686" s="69">
        <f>-COS(RADIANS(K686))*SIN(RADIANS(L686))+SIN(RADIANS(K686))*SIN(RADIANS(J686))*COS(RADIANS(L686))</f>
        <v/>
      </c>
      <c r="R686" s="69">
        <f>SIN(RADIANS(K686))*COS(RADIANS(J686))</f>
        <v/>
      </c>
      <c r="S686" s="69">
        <f>COS(RADIANS(J686))*SIN(RADIANS(L686))</f>
        <v/>
      </c>
      <c r="T686" s="69">
        <f>COS(RADIANS(J686))*COS(RADIANS(L686))</f>
        <v/>
      </c>
      <c r="U686" s="69">
        <f>-SIN(RADIANS(J686))</f>
        <v/>
      </c>
      <c r="V686" s="69">
        <f>-SIN(RADIANS(K686))*COS(RADIANS(L686))+COS(RADIANS(K686))*SIN(RADIANS(J686))*SIN(RADIANS(L686))</f>
        <v/>
      </c>
      <c r="W686" s="69">
        <f>SIN(RADIANS(K686))*SIN(RADIANS(L686))+COS(RADIANS(K686))*SIN(RADIANS(J686))*COS(RADIANS(L686))</f>
        <v/>
      </c>
      <c r="X686" s="69">
        <f>COS(RADIANS(K686))*COS(RADIANS(J686))</f>
        <v/>
      </c>
      <c r="Y686" s="69">
        <f>P686*G686</f>
        <v/>
      </c>
      <c r="Z686" s="69">
        <f>Q686*H686</f>
        <v/>
      </c>
      <c r="AA686" s="69">
        <f>R686*I686</f>
        <v/>
      </c>
      <c r="AB686" s="69">
        <f>M686</f>
        <v/>
      </c>
      <c r="AC686" s="69">
        <f>S686*G686</f>
        <v/>
      </c>
      <c r="AD686" s="69">
        <f>T686*H686</f>
        <v/>
      </c>
      <c r="AE686" s="69">
        <f>U686*I686</f>
        <v/>
      </c>
      <c r="AF686" s="69">
        <f>N686</f>
        <v/>
      </c>
      <c r="AG686" s="69">
        <f>V686*G686</f>
        <v/>
      </c>
      <c r="AH686" s="69">
        <f>W686*H686</f>
        <v/>
      </c>
      <c r="AI686" s="69">
        <f>X686*I686</f>
        <v/>
      </c>
      <c r="AJ686" s="69">
        <f>O686</f>
        <v/>
      </c>
      <c r="AK686" s="70" t="n">
        <v>-0.680738986</v>
      </c>
      <c r="AL686" s="70" t="n">
        <v>0</v>
      </c>
      <c r="AM686" s="70" t="n">
        <v>0.122843817</v>
      </c>
      <c r="AN686" s="70" t="n">
        <v>0.009155378679999999</v>
      </c>
      <c r="AO686" s="70" t="n">
        <v>0</v>
      </c>
      <c r="AP686" s="70" t="n">
        <v>0.484213918</v>
      </c>
      <c r="AQ686" s="70" t="n">
        <v>0</v>
      </c>
      <c r="AR686" s="70" t="n">
        <v>0.231619731</v>
      </c>
      <c r="AS686" s="70" t="n">
        <v>-0.122843817</v>
      </c>
      <c r="AT686" s="70" t="n">
        <v>0</v>
      </c>
      <c r="AU686" s="70" t="n">
        <v>-0.680738986</v>
      </c>
      <c r="AV686" s="70" t="n">
        <v>0.009732506239999999</v>
      </c>
      <c r="AW686" s="71">
        <f>MAX(ABS(Y686-AK686),ABS(Z686-AL686),ABS(AA686-AM686),ABS(AB686-AN686),ABS(AC686-AO686),ABS(AD686-AP686),ABS(AE686-AQ686),ABS(AF686-AR686),ABS(AG686-AS686),ABS(AH686-AT686),ABS(AI686-AU686),ABS(AJ686-AV686))</f>
        <v/>
      </c>
    </row>
    <row r="687">
      <c r="A687" s="67" t="inlineStr">
        <is>
          <t>M682</t>
        </is>
      </c>
      <c r="B687" s="52" t="inlineStr">
        <is>
          <t>ENV-558</t>
        </is>
      </c>
      <c r="C687" s="52" t="inlineStr">
        <is>
          <t>Environment</t>
        </is>
      </c>
      <c r="D687" s="52" t="inlineStr">
        <is>
          <t>Bush</t>
        </is>
      </c>
      <c r="E687" s="59" t="inlineStr">
        <is>
          <t>Sphere</t>
        </is>
      </c>
      <c r="F687" s="52" t="inlineStr">
        <is>
          <t>ENV-555</t>
        </is>
      </c>
      <c r="G687" s="68" t="n">
        <v>0.819236755</v>
      </c>
      <c r="H687" s="68" t="n">
        <v>0.573465705</v>
      </c>
      <c r="I687" s="68" t="n">
        <v>0.819236755</v>
      </c>
      <c r="J687" s="68" t="n">
        <v>0</v>
      </c>
      <c r="K687" s="68" t="n">
        <v>177.20932</v>
      </c>
      <c r="L687" s="68" t="n">
        <v>0</v>
      </c>
      <c r="M687" s="68" t="n">
        <v>0.0101201842</v>
      </c>
      <c r="N687" s="68" t="n">
        <v>0.287929296</v>
      </c>
      <c r="O687" s="68" t="n">
        <v>-0.139651477</v>
      </c>
      <c r="P687" s="69">
        <f>COS(RADIANS(K687))*COS(RADIANS(L687))+SIN(RADIANS(K687))*SIN(RADIANS(J687))*SIN(RADIANS(L687))</f>
        <v/>
      </c>
      <c r="Q687" s="69">
        <f>-COS(RADIANS(K687))*SIN(RADIANS(L687))+SIN(RADIANS(K687))*SIN(RADIANS(J687))*COS(RADIANS(L687))</f>
        <v/>
      </c>
      <c r="R687" s="69">
        <f>SIN(RADIANS(K687))*COS(RADIANS(J687))</f>
        <v/>
      </c>
      <c r="S687" s="69">
        <f>COS(RADIANS(J687))*SIN(RADIANS(L687))</f>
        <v/>
      </c>
      <c r="T687" s="69">
        <f>COS(RADIANS(J687))*COS(RADIANS(L687))</f>
        <v/>
      </c>
      <c r="U687" s="69">
        <f>-SIN(RADIANS(J687))</f>
        <v/>
      </c>
      <c r="V687" s="69">
        <f>-SIN(RADIANS(K687))*COS(RADIANS(L687))+COS(RADIANS(K687))*SIN(RADIANS(J687))*SIN(RADIANS(L687))</f>
        <v/>
      </c>
      <c r="W687" s="69">
        <f>SIN(RADIANS(K687))*SIN(RADIANS(L687))+COS(RADIANS(K687))*SIN(RADIANS(J687))*COS(RADIANS(L687))</f>
        <v/>
      </c>
      <c r="X687" s="69">
        <f>COS(RADIANS(K687))*COS(RADIANS(J687))</f>
        <v/>
      </c>
      <c r="Y687" s="69">
        <f>P687*G687</f>
        <v/>
      </c>
      <c r="Z687" s="69">
        <f>Q687*H687</f>
        <v/>
      </c>
      <c r="AA687" s="69">
        <f>R687*I687</f>
        <v/>
      </c>
      <c r="AB687" s="69">
        <f>M687</f>
        <v/>
      </c>
      <c r="AC687" s="69">
        <f>S687*G687</f>
        <v/>
      </c>
      <c r="AD687" s="69">
        <f>T687*H687</f>
        <v/>
      </c>
      <c r="AE687" s="69">
        <f>U687*I687</f>
        <v/>
      </c>
      <c r="AF687" s="69">
        <f>N687</f>
        <v/>
      </c>
      <c r="AG687" s="69">
        <f>V687*G687</f>
        <v/>
      </c>
      <c r="AH687" s="69">
        <f>W687*H687</f>
        <v/>
      </c>
      <c r="AI687" s="69">
        <f>X687*I687</f>
        <v/>
      </c>
      <c r="AJ687" s="69">
        <f>O687</f>
        <v/>
      </c>
      <c r="AK687" s="70" t="n">
        <v>-0.8182652</v>
      </c>
      <c r="AL687" s="70" t="n">
        <v>0</v>
      </c>
      <c r="AM687" s="70" t="n">
        <v>0.0398861393</v>
      </c>
      <c r="AN687" s="70" t="n">
        <v>0.0101201842</v>
      </c>
      <c r="AO687" s="70" t="n">
        <v>0</v>
      </c>
      <c r="AP687" s="70" t="n">
        <v>0.573465705</v>
      </c>
      <c r="AQ687" s="70" t="n">
        <v>0</v>
      </c>
      <c r="AR687" s="70" t="n">
        <v>0.287929296</v>
      </c>
      <c r="AS687" s="70" t="n">
        <v>-0.0398861393</v>
      </c>
      <c r="AT687" s="70" t="n">
        <v>0</v>
      </c>
      <c r="AU687" s="70" t="n">
        <v>-0.8182652</v>
      </c>
      <c r="AV687" s="70" t="n">
        <v>-0.139651477</v>
      </c>
      <c r="AW687" s="71">
        <f>MAX(ABS(Y687-AK687),ABS(Z687-AL687),ABS(AA687-AM687),ABS(AB687-AN687),ABS(AC687-AO687),ABS(AD687-AP687),ABS(AE687-AQ687),ABS(AF687-AR687),ABS(AG687-AS687),ABS(AH687-AT687),ABS(AI687-AU687),ABS(AJ687-AV687))</f>
        <v/>
      </c>
    </row>
    <row r="688">
      <c r="A688" s="67" t="inlineStr">
        <is>
          <t>M683</t>
        </is>
      </c>
      <c r="B688" s="52" t="inlineStr">
        <is>
          <t>ENV-559</t>
        </is>
      </c>
      <c r="C688" s="52" t="inlineStr">
        <is>
          <t>Environment</t>
        </is>
      </c>
      <c r="D688" s="52" t="inlineStr">
        <is>
          <t>Bush</t>
        </is>
      </c>
      <c r="E688" s="59" t="inlineStr">
        <is>
          <t>Sphere</t>
        </is>
      </c>
      <c r="F688" s="52" t="inlineStr">
        <is>
          <t>ENV-555</t>
        </is>
      </c>
      <c r="G688" s="68" t="n">
        <v>0.5765989419999999</v>
      </c>
      <c r="H688" s="68" t="n">
        <v>0.40361926</v>
      </c>
      <c r="I688" s="68" t="n">
        <v>0.5765989419999999</v>
      </c>
      <c r="J688" s="68" t="n">
        <v>0</v>
      </c>
      <c r="K688" s="68" t="n">
        <v>220.194382</v>
      </c>
      <c r="L688" s="68" t="n">
        <v>0</v>
      </c>
      <c r="M688" s="68" t="n">
        <v>-0.138846487</v>
      </c>
      <c r="N688" s="68" t="n">
        <v>0.256722122</v>
      </c>
      <c r="O688" s="68" t="n">
        <v>-0.105673715</v>
      </c>
      <c r="P688" s="69">
        <f>COS(RADIANS(K688))*COS(RADIANS(L688))+SIN(RADIANS(K688))*SIN(RADIANS(J688))*SIN(RADIANS(L688))</f>
        <v/>
      </c>
      <c r="Q688" s="69">
        <f>-COS(RADIANS(K688))*SIN(RADIANS(L688))+SIN(RADIANS(K688))*SIN(RADIANS(J688))*COS(RADIANS(L688))</f>
        <v/>
      </c>
      <c r="R688" s="69">
        <f>SIN(RADIANS(K688))*COS(RADIANS(J688))</f>
        <v/>
      </c>
      <c r="S688" s="69">
        <f>COS(RADIANS(J688))*SIN(RADIANS(L688))</f>
        <v/>
      </c>
      <c r="T688" s="69">
        <f>COS(RADIANS(J688))*COS(RADIANS(L688))</f>
        <v/>
      </c>
      <c r="U688" s="69">
        <f>-SIN(RADIANS(J688))</f>
        <v/>
      </c>
      <c r="V688" s="69">
        <f>-SIN(RADIANS(K688))*COS(RADIANS(L688))+COS(RADIANS(K688))*SIN(RADIANS(J688))*SIN(RADIANS(L688))</f>
        <v/>
      </c>
      <c r="W688" s="69">
        <f>SIN(RADIANS(K688))*SIN(RADIANS(L688))+COS(RADIANS(K688))*SIN(RADIANS(J688))*COS(RADIANS(L688))</f>
        <v/>
      </c>
      <c r="X688" s="69">
        <f>COS(RADIANS(K688))*COS(RADIANS(J688))</f>
        <v/>
      </c>
      <c r="Y688" s="69">
        <f>P688*G688</f>
        <v/>
      </c>
      <c r="Z688" s="69">
        <f>Q688*H688</f>
        <v/>
      </c>
      <c r="AA688" s="69">
        <f>R688*I688</f>
        <v/>
      </c>
      <c r="AB688" s="69">
        <f>M688</f>
        <v/>
      </c>
      <c r="AC688" s="69">
        <f>S688*G688</f>
        <v/>
      </c>
      <c r="AD688" s="69">
        <f>T688*H688</f>
        <v/>
      </c>
      <c r="AE688" s="69">
        <f>U688*I688</f>
        <v/>
      </c>
      <c r="AF688" s="69">
        <f>N688</f>
        <v/>
      </c>
      <c r="AG688" s="69">
        <f>V688*G688</f>
        <v/>
      </c>
      <c r="AH688" s="69">
        <f>W688*H688</f>
        <v/>
      </c>
      <c r="AI688" s="69">
        <f>X688*I688</f>
        <v/>
      </c>
      <c r="AJ688" s="69">
        <f>O688</f>
        <v/>
      </c>
      <c r="AK688" s="70" t="n">
        <v>-0.440440446</v>
      </c>
      <c r="AL688" s="70" t="n">
        <v>0</v>
      </c>
      <c r="AM688" s="70" t="n">
        <v>-0.372127056</v>
      </c>
      <c r="AN688" s="70" t="n">
        <v>-0.138846487</v>
      </c>
      <c r="AO688" s="70" t="n">
        <v>0</v>
      </c>
      <c r="AP688" s="70" t="n">
        <v>0.40361926</v>
      </c>
      <c r="AQ688" s="70" t="n">
        <v>0</v>
      </c>
      <c r="AR688" s="70" t="n">
        <v>0.256722122</v>
      </c>
      <c r="AS688" s="70" t="n">
        <v>0.372127056</v>
      </c>
      <c r="AT688" s="70" t="n">
        <v>0</v>
      </c>
      <c r="AU688" s="70" t="n">
        <v>-0.440440446</v>
      </c>
      <c r="AV688" s="70" t="n">
        <v>-0.105673715</v>
      </c>
      <c r="AW688" s="71">
        <f>MAX(ABS(Y688-AK688),ABS(Z688-AL688),ABS(AA688-AM688),ABS(AB688-AN688),ABS(AC688-AO688),ABS(AD688-AP688),ABS(AE688-AQ688),ABS(AF688-AR688),ABS(AG688-AS688),ABS(AH688-AT688),ABS(AI688-AU688),ABS(AJ688-AV688))</f>
        <v/>
      </c>
    </row>
    <row r="689">
      <c r="A689" s="67" t="inlineStr">
        <is>
          <t>M684</t>
        </is>
      </c>
      <c r="B689" s="52" t="inlineStr">
        <is>
          <t>ENV-560</t>
        </is>
      </c>
      <c r="C689" s="52" t="inlineStr">
        <is>
          <t>Environment</t>
        </is>
      </c>
      <c r="D689" s="52" t="inlineStr">
        <is>
          <t>Bush</t>
        </is>
      </c>
      <c r="E689" s="59" t="inlineStr">
        <is>
          <t>Sphere</t>
        </is>
      </c>
      <c r="F689" s="52" t="inlineStr">
        <is>
          <t>ENV-555</t>
        </is>
      </c>
      <c r="G689" s="68" t="n">
        <v>0.5808084610000001</v>
      </c>
      <c r="H689" s="68" t="n">
        <v>0.406565905</v>
      </c>
      <c r="I689" s="68" t="n">
        <v>0.5808084610000001</v>
      </c>
      <c r="J689" s="68" t="n">
        <v>0</v>
      </c>
      <c r="K689" s="68" t="n">
        <v>204.303406</v>
      </c>
      <c r="L689" s="68" t="n">
        <v>0</v>
      </c>
      <c r="M689" s="68" t="n">
        <v>0.0109247398</v>
      </c>
      <c r="N689" s="68" t="n">
        <v>0.182394147</v>
      </c>
      <c r="O689" s="68" t="n">
        <v>-0.0440428331</v>
      </c>
      <c r="P689" s="69">
        <f>COS(RADIANS(K689))*COS(RADIANS(L689))+SIN(RADIANS(K689))*SIN(RADIANS(J689))*SIN(RADIANS(L689))</f>
        <v/>
      </c>
      <c r="Q689" s="69">
        <f>-COS(RADIANS(K689))*SIN(RADIANS(L689))+SIN(RADIANS(K689))*SIN(RADIANS(J689))*COS(RADIANS(L689))</f>
        <v/>
      </c>
      <c r="R689" s="69">
        <f>SIN(RADIANS(K689))*COS(RADIANS(J689))</f>
        <v/>
      </c>
      <c r="S689" s="69">
        <f>COS(RADIANS(J689))*SIN(RADIANS(L689))</f>
        <v/>
      </c>
      <c r="T689" s="69">
        <f>COS(RADIANS(J689))*COS(RADIANS(L689))</f>
        <v/>
      </c>
      <c r="U689" s="69">
        <f>-SIN(RADIANS(J689))</f>
        <v/>
      </c>
      <c r="V689" s="69">
        <f>-SIN(RADIANS(K689))*COS(RADIANS(L689))+COS(RADIANS(K689))*SIN(RADIANS(J689))*SIN(RADIANS(L689))</f>
        <v/>
      </c>
      <c r="W689" s="69">
        <f>SIN(RADIANS(K689))*SIN(RADIANS(L689))+COS(RADIANS(K689))*SIN(RADIANS(J689))*COS(RADIANS(L689))</f>
        <v/>
      </c>
      <c r="X689" s="69">
        <f>COS(RADIANS(K689))*COS(RADIANS(J689))</f>
        <v/>
      </c>
      <c r="Y689" s="69">
        <f>P689*G689</f>
        <v/>
      </c>
      <c r="Z689" s="69">
        <f>Q689*H689</f>
        <v/>
      </c>
      <c r="AA689" s="69">
        <f>R689*I689</f>
        <v/>
      </c>
      <c r="AB689" s="69">
        <f>M689</f>
        <v/>
      </c>
      <c r="AC689" s="69">
        <f>S689*G689</f>
        <v/>
      </c>
      <c r="AD689" s="69">
        <f>T689*H689</f>
        <v/>
      </c>
      <c r="AE689" s="69">
        <f>U689*I689</f>
        <v/>
      </c>
      <c r="AF689" s="69">
        <f>N689</f>
        <v/>
      </c>
      <c r="AG689" s="69">
        <f>V689*G689</f>
        <v/>
      </c>
      <c r="AH689" s="69">
        <f>W689*H689</f>
        <v/>
      </c>
      <c r="AI689" s="69">
        <f>X689*I689</f>
        <v/>
      </c>
      <c r="AJ689" s="69">
        <f>O689</f>
        <v/>
      </c>
      <c r="AK689" s="70" t="n">
        <v>-0.5293365719999999</v>
      </c>
      <c r="AL689" s="70" t="n">
        <v>0</v>
      </c>
      <c r="AM689" s="70" t="n">
        <v>-0.239042461</v>
      </c>
      <c r="AN689" s="70" t="n">
        <v>0.0109247398</v>
      </c>
      <c r="AO689" s="70" t="n">
        <v>0</v>
      </c>
      <c r="AP689" s="70" t="n">
        <v>0.406565905</v>
      </c>
      <c r="AQ689" s="70" t="n">
        <v>0</v>
      </c>
      <c r="AR689" s="70" t="n">
        <v>0.182394147</v>
      </c>
      <c r="AS689" s="70" t="n">
        <v>0.239042461</v>
      </c>
      <c r="AT689" s="70" t="n">
        <v>0</v>
      </c>
      <c r="AU689" s="70" t="n">
        <v>-0.5293365719999999</v>
      </c>
      <c r="AV689" s="70" t="n">
        <v>-0.0440428331</v>
      </c>
      <c r="AW689" s="71">
        <f>MAX(ABS(Y689-AK689),ABS(Z689-AL689),ABS(AA689-AM689),ABS(AB689-AN689),ABS(AC689-AO689),ABS(AD689-AP689),ABS(AE689-AQ689),ABS(AF689-AR689),ABS(AG689-AS689),ABS(AH689-AT689),ABS(AI689-AU689),ABS(AJ689-AV689))</f>
        <v/>
      </c>
    </row>
    <row r="690">
      <c r="A690" s="67" t="inlineStr">
        <is>
          <t>M685</t>
        </is>
      </c>
      <c r="B690" s="52" t="inlineStr">
        <is>
          <t>ENV-561</t>
        </is>
      </c>
      <c r="C690" s="52" t="inlineStr">
        <is>
          <t>Environment</t>
        </is>
      </c>
      <c r="D690" s="52" t="inlineStr">
        <is>
          <t>Bush</t>
        </is>
      </c>
      <c r="E690" s="59" t="inlineStr">
        <is>
          <t>Sphere</t>
        </is>
      </c>
      <c r="F690" s="52" t="inlineStr">
        <is>
          <t>ENV-555</t>
        </is>
      </c>
      <c r="G690" s="68" t="n">
        <v>0.790396333</v>
      </c>
      <c r="H690" s="68" t="n">
        <v>0.553277433</v>
      </c>
      <c r="I690" s="68" t="n">
        <v>0.790396333</v>
      </c>
      <c r="J690" s="68" t="n">
        <v>0</v>
      </c>
      <c r="K690" s="68" t="n">
        <v>150.293243</v>
      </c>
      <c r="L690" s="68" t="n">
        <v>0</v>
      </c>
      <c r="M690" s="68" t="n">
        <v>0.327158868</v>
      </c>
      <c r="N690" s="68" t="n">
        <v>0.29674226</v>
      </c>
      <c r="O690" s="68" t="n">
        <v>0.0535596684</v>
      </c>
      <c r="P690" s="69">
        <f>COS(RADIANS(K690))*COS(RADIANS(L690))+SIN(RADIANS(K690))*SIN(RADIANS(J690))*SIN(RADIANS(L690))</f>
        <v/>
      </c>
      <c r="Q690" s="69">
        <f>-COS(RADIANS(K690))*SIN(RADIANS(L690))+SIN(RADIANS(K690))*SIN(RADIANS(J690))*COS(RADIANS(L690))</f>
        <v/>
      </c>
      <c r="R690" s="69">
        <f>SIN(RADIANS(K690))*COS(RADIANS(J690))</f>
        <v/>
      </c>
      <c r="S690" s="69">
        <f>COS(RADIANS(J690))*SIN(RADIANS(L690))</f>
        <v/>
      </c>
      <c r="T690" s="69">
        <f>COS(RADIANS(J690))*COS(RADIANS(L690))</f>
        <v/>
      </c>
      <c r="U690" s="69">
        <f>-SIN(RADIANS(J690))</f>
        <v/>
      </c>
      <c r="V690" s="69">
        <f>-SIN(RADIANS(K690))*COS(RADIANS(L690))+COS(RADIANS(K690))*SIN(RADIANS(J690))*SIN(RADIANS(L690))</f>
        <v/>
      </c>
      <c r="W690" s="69">
        <f>SIN(RADIANS(K690))*SIN(RADIANS(L690))+COS(RADIANS(K690))*SIN(RADIANS(J690))*COS(RADIANS(L690))</f>
        <v/>
      </c>
      <c r="X690" s="69">
        <f>COS(RADIANS(K690))*COS(RADIANS(J690))</f>
        <v/>
      </c>
      <c r="Y690" s="69">
        <f>P690*G690</f>
        <v/>
      </c>
      <c r="Z690" s="69">
        <f>Q690*H690</f>
        <v/>
      </c>
      <c r="AA690" s="69">
        <f>R690*I690</f>
        <v/>
      </c>
      <c r="AB690" s="69">
        <f>M690</f>
        <v/>
      </c>
      <c r="AC690" s="69">
        <f>S690*G690</f>
        <v/>
      </c>
      <c r="AD690" s="69">
        <f>T690*H690</f>
        <v/>
      </c>
      <c r="AE690" s="69">
        <f>U690*I690</f>
        <v/>
      </c>
      <c r="AF690" s="69">
        <f>N690</f>
        <v/>
      </c>
      <c r="AG690" s="69">
        <f>V690*G690</f>
        <v/>
      </c>
      <c r="AH690" s="69">
        <f>W690*H690</f>
        <v/>
      </c>
      <c r="AI690" s="69">
        <f>X690*I690</f>
        <v/>
      </c>
      <c r="AJ690" s="69">
        <f>O690</f>
        <v/>
      </c>
      <c r="AK690" s="70" t="n">
        <v>-0.686516941</v>
      </c>
      <c r="AL690" s="70" t="n">
        <v>0</v>
      </c>
      <c r="AM690" s="70" t="n">
        <v>0.391689658</v>
      </c>
      <c r="AN690" s="70" t="n">
        <v>0.327158868</v>
      </c>
      <c r="AO690" s="70" t="n">
        <v>0</v>
      </c>
      <c r="AP690" s="70" t="n">
        <v>0.553277433</v>
      </c>
      <c r="AQ690" s="70" t="n">
        <v>0</v>
      </c>
      <c r="AR690" s="70" t="n">
        <v>0.29674226</v>
      </c>
      <c r="AS690" s="70" t="n">
        <v>-0.391689658</v>
      </c>
      <c r="AT690" s="70" t="n">
        <v>0</v>
      </c>
      <c r="AU690" s="70" t="n">
        <v>-0.686516941</v>
      </c>
      <c r="AV690" s="70" t="n">
        <v>0.0535596684</v>
      </c>
      <c r="AW690" s="71">
        <f>MAX(ABS(Y690-AK690),ABS(Z690-AL690),ABS(AA690-AM690),ABS(AB690-AN690),ABS(AC690-AO690),ABS(AD690-AP690),ABS(AE690-AQ690),ABS(AF690-AR690),ABS(AG690-AS690),ABS(AH690-AT690),ABS(AI690-AU690),ABS(AJ690-AV690))</f>
        <v/>
      </c>
    </row>
    <row r="691">
      <c r="A691" s="67" t="inlineStr">
        <is>
          <t>M686</t>
        </is>
      </c>
      <c r="B691" s="52" t="inlineStr">
        <is>
          <t>ENV-562</t>
        </is>
      </c>
      <c r="C691" s="52" t="inlineStr">
        <is>
          <t>Environment</t>
        </is>
      </c>
      <c r="D691" s="52" t="inlineStr">
        <is>
          <t>Bush</t>
        </is>
      </c>
      <c r="E691" s="59" t="inlineStr">
        <is>
          <t>Sphere</t>
        </is>
      </c>
      <c r="F691" s="52" t="inlineStr">
        <is>
          <t>ENV-555</t>
        </is>
      </c>
      <c r="G691" s="68" t="n">
        <v>0.550271153</v>
      </c>
      <c r="H691" s="68" t="n">
        <v>0.385189801</v>
      </c>
      <c r="I691" s="68" t="n">
        <v>0.550271153</v>
      </c>
      <c r="J691" s="68" t="n">
        <v>0</v>
      </c>
      <c r="K691" s="68" t="n">
        <v>178.164856</v>
      </c>
      <c r="L691" s="68" t="n">
        <v>0</v>
      </c>
      <c r="M691" s="68" t="n">
        <v>-0.0845911875</v>
      </c>
      <c r="N691" s="68" t="n">
        <v>0.190735072</v>
      </c>
      <c r="O691" s="68" t="n">
        <v>0.286366314</v>
      </c>
      <c r="P691" s="69">
        <f>COS(RADIANS(K691))*COS(RADIANS(L691))+SIN(RADIANS(K691))*SIN(RADIANS(J691))*SIN(RADIANS(L691))</f>
        <v/>
      </c>
      <c r="Q691" s="69">
        <f>-COS(RADIANS(K691))*SIN(RADIANS(L691))+SIN(RADIANS(K691))*SIN(RADIANS(J691))*COS(RADIANS(L691))</f>
        <v/>
      </c>
      <c r="R691" s="69">
        <f>SIN(RADIANS(K691))*COS(RADIANS(J691))</f>
        <v/>
      </c>
      <c r="S691" s="69">
        <f>COS(RADIANS(J691))*SIN(RADIANS(L691))</f>
        <v/>
      </c>
      <c r="T691" s="69">
        <f>COS(RADIANS(J691))*COS(RADIANS(L691))</f>
        <v/>
      </c>
      <c r="U691" s="69">
        <f>-SIN(RADIANS(J691))</f>
        <v/>
      </c>
      <c r="V691" s="69">
        <f>-SIN(RADIANS(K691))*COS(RADIANS(L691))+COS(RADIANS(K691))*SIN(RADIANS(J691))*SIN(RADIANS(L691))</f>
        <v/>
      </c>
      <c r="W691" s="69">
        <f>SIN(RADIANS(K691))*SIN(RADIANS(L691))+COS(RADIANS(K691))*SIN(RADIANS(J691))*COS(RADIANS(L691))</f>
        <v/>
      </c>
      <c r="X691" s="69">
        <f>COS(RADIANS(K691))*COS(RADIANS(J691))</f>
        <v/>
      </c>
      <c r="Y691" s="69">
        <f>P691*G691</f>
        <v/>
      </c>
      <c r="Z691" s="69">
        <f>Q691*H691</f>
        <v/>
      </c>
      <c r="AA691" s="69">
        <f>R691*I691</f>
        <v/>
      </c>
      <c r="AB691" s="69">
        <f>M691</f>
        <v/>
      </c>
      <c r="AC691" s="69">
        <f>S691*G691</f>
        <v/>
      </c>
      <c r="AD691" s="69">
        <f>T691*H691</f>
        <v/>
      </c>
      <c r="AE691" s="69">
        <f>U691*I691</f>
        <v/>
      </c>
      <c r="AF691" s="69">
        <f>N691</f>
        <v/>
      </c>
      <c r="AG691" s="69">
        <f>V691*G691</f>
        <v/>
      </c>
      <c r="AH691" s="69">
        <f>W691*H691</f>
        <v/>
      </c>
      <c r="AI691" s="69">
        <f>X691*I691</f>
        <v/>
      </c>
      <c r="AJ691" s="69">
        <f>O691</f>
        <v/>
      </c>
      <c r="AK691" s="70" t="n">
        <v>-0.549988925</v>
      </c>
      <c r="AL691" s="70" t="n">
        <v>0</v>
      </c>
      <c r="AM691" s="70" t="n">
        <v>0.0176216587</v>
      </c>
      <c r="AN691" s="70" t="n">
        <v>-0.0845911875</v>
      </c>
      <c r="AO691" s="70" t="n">
        <v>0</v>
      </c>
      <c r="AP691" s="70" t="n">
        <v>0.385189801</v>
      </c>
      <c r="AQ691" s="70" t="n">
        <v>0</v>
      </c>
      <c r="AR691" s="70" t="n">
        <v>0.190735072</v>
      </c>
      <c r="AS691" s="70" t="n">
        <v>-0.0176216587</v>
      </c>
      <c r="AT691" s="70" t="n">
        <v>0</v>
      </c>
      <c r="AU691" s="70" t="n">
        <v>-0.549988925</v>
      </c>
      <c r="AV691" s="70" t="n">
        <v>0.286366314</v>
      </c>
      <c r="AW691" s="71">
        <f>MAX(ABS(Y691-AK691),ABS(Z691-AL691),ABS(AA691-AM691),ABS(AB691-AN691),ABS(AC691-AO691),ABS(AD691-AP691),ABS(AE691-AQ691),ABS(AF691-AR691),ABS(AG691-AS691),ABS(AH691-AT691),ABS(AI691-AU691),ABS(AJ691-AV691))</f>
        <v/>
      </c>
    </row>
    <row r="692">
      <c r="A692" s="67" t="inlineStr">
        <is>
          <t>M687</t>
        </is>
      </c>
      <c r="B692" s="52" t="inlineStr">
        <is>
          <t>ENV-563</t>
        </is>
      </c>
      <c r="C692" s="52" t="inlineStr">
        <is>
          <t>Environment</t>
        </is>
      </c>
      <c r="D692" s="52" t="inlineStr">
        <is>
          <t>Bush</t>
        </is>
      </c>
      <c r="E692" s="53" t="inlineStr">
        <is>
          <t>Group</t>
        </is>
      </c>
      <c r="F692" s="52" t="inlineStr">
        <is>
          <t>ENV-540</t>
        </is>
      </c>
      <c r="G692" s="68" t="n">
        <v>1</v>
      </c>
      <c r="H692" s="68" t="n">
        <v>1</v>
      </c>
      <c r="I692" s="68" t="n">
        <v>1</v>
      </c>
      <c r="J692" s="68" t="n">
        <v>0</v>
      </c>
      <c r="K692" s="68" t="n">
        <v>30</v>
      </c>
      <c r="L692" s="68" t="n">
        <v>0</v>
      </c>
      <c r="M692" s="68" t="n">
        <v>5.5</v>
      </c>
      <c r="N692" s="68" t="n">
        <v>0.0531777665</v>
      </c>
      <c r="O692" s="68" t="n">
        <v>-4.5999999</v>
      </c>
      <c r="P692" s="69">
        <f>COS(RADIANS(K692))*COS(RADIANS(L692))+SIN(RADIANS(K692))*SIN(RADIANS(J692))*SIN(RADIANS(L692))</f>
        <v/>
      </c>
      <c r="Q692" s="69">
        <f>-COS(RADIANS(K692))*SIN(RADIANS(L692))+SIN(RADIANS(K692))*SIN(RADIANS(J692))*COS(RADIANS(L692))</f>
        <v/>
      </c>
      <c r="R692" s="69">
        <f>SIN(RADIANS(K692))*COS(RADIANS(J692))</f>
        <v/>
      </c>
      <c r="S692" s="69">
        <f>COS(RADIANS(J692))*SIN(RADIANS(L692))</f>
        <v/>
      </c>
      <c r="T692" s="69">
        <f>COS(RADIANS(J692))*COS(RADIANS(L692))</f>
        <v/>
      </c>
      <c r="U692" s="69">
        <f>-SIN(RADIANS(J692))</f>
        <v/>
      </c>
      <c r="V692" s="69">
        <f>-SIN(RADIANS(K692))*COS(RADIANS(L692))+COS(RADIANS(K692))*SIN(RADIANS(J692))*SIN(RADIANS(L692))</f>
        <v/>
      </c>
      <c r="W692" s="69">
        <f>SIN(RADIANS(K692))*SIN(RADIANS(L692))+COS(RADIANS(K692))*SIN(RADIANS(J692))*COS(RADIANS(L692))</f>
        <v/>
      </c>
      <c r="X692" s="69">
        <f>COS(RADIANS(K692))*COS(RADIANS(J692))</f>
        <v/>
      </c>
      <c r="Y692" s="69">
        <f>P692*G692</f>
        <v/>
      </c>
      <c r="Z692" s="69">
        <f>Q692*H692</f>
        <v/>
      </c>
      <c r="AA692" s="69">
        <f>R692*I692</f>
        <v/>
      </c>
      <c r="AB692" s="69">
        <f>M692</f>
        <v/>
      </c>
      <c r="AC692" s="69">
        <f>S692*G692</f>
        <v/>
      </c>
      <c r="AD692" s="69">
        <f>T692*H692</f>
        <v/>
      </c>
      <c r="AE692" s="69">
        <f>U692*I692</f>
        <v/>
      </c>
      <c r="AF692" s="69">
        <f>N692</f>
        <v/>
      </c>
      <c r="AG692" s="69">
        <f>V692*G692</f>
        <v/>
      </c>
      <c r="AH692" s="69">
        <f>W692*H692</f>
        <v/>
      </c>
      <c r="AI692" s="69">
        <f>X692*I692</f>
        <v/>
      </c>
      <c r="AJ692" s="69">
        <f>O692</f>
        <v/>
      </c>
      <c r="AK692" s="70" t="n">
        <v>0.866025388</v>
      </c>
      <c r="AL692" s="70" t="n">
        <v>0</v>
      </c>
      <c r="AM692" s="70" t="n">
        <v>0.5</v>
      </c>
      <c r="AN692" s="70" t="n">
        <v>5.5</v>
      </c>
      <c r="AO692" s="70" t="n">
        <v>0</v>
      </c>
      <c r="AP692" s="70" t="n">
        <v>1</v>
      </c>
      <c r="AQ692" s="70" t="n">
        <v>0</v>
      </c>
      <c r="AR692" s="70" t="n">
        <v>0.0531777665</v>
      </c>
      <c r="AS692" s="70" t="n">
        <v>-0.5</v>
      </c>
      <c r="AT692" s="70" t="n">
        <v>0</v>
      </c>
      <c r="AU692" s="70" t="n">
        <v>0.866025388</v>
      </c>
      <c r="AV692" s="70" t="n">
        <v>-4.5999999</v>
      </c>
      <c r="AW692" s="71">
        <f>MAX(ABS(Y692-AK692),ABS(Z692-AL692),ABS(AA692-AM692),ABS(AB692-AN692),ABS(AC692-AO692),ABS(AD692-AP692),ABS(AE692-AQ692),ABS(AF692-AR692),ABS(AG692-AS692),ABS(AH692-AT692),ABS(AI692-AU692),ABS(AJ692-AV692))</f>
        <v/>
      </c>
    </row>
    <row r="693">
      <c r="A693" s="67" t="inlineStr">
        <is>
          <t>M688</t>
        </is>
      </c>
      <c r="B693" s="52" t="inlineStr">
        <is>
          <t>ENV-564</t>
        </is>
      </c>
      <c r="C693" s="52" t="inlineStr">
        <is>
          <t>Environment</t>
        </is>
      </c>
      <c r="D693" s="52" t="inlineStr">
        <is>
          <t>Bush</t>
        </is>
      </c>
      <c r="E693" s="59" t="inlineStr">
        <is>
          <t>Sphere</t>
        </is>
      </c>
      <c r="F693" s="52" t="inlineStr">
        <is>
          <t>ENV-563</t>
        </is>
      </c>
      <c r="G693" s="68" t="n">
        <v>0.67932117</v>
      </c>
      <c r="H693" s="68" t="n">
        <v>0.475524813</v>
      </c>
      <c r="I693" s="68" t="n">
        <v>0.67932117</v>
      </c>
      <c r="J693" s="68" t="n">
        <v>0</v>
      </c>
      <c r="K693" s="68" t="n">
        <v>262.550903</v>
      </c>
      <c r="L693" s="68" t="n">
        <v>0</v>
      </c>
      <c r="M693" s="68" t="n">
        <v>-0.325025648</v>
      </c>
      <c r="N693" s="68" t="n">
        <v>0.315892428</v>
      </c>
      <c r="O693" s="68" t="n">
        <v>-0.0855219141</v>
      </c>
      <c r="P693" s="69">
        <f>COS(RADIANS(K693))*COS(RADIANS(L693))+SIN(RADIANS(K693))*SIN(RADIANS(J693))*SIN(RADIANS(L693))</f>
        <v/>
      </c>
      <c r="Q693" s="69">
        <f>-COS(RADIANS(K693))*SIN(RADIANS(L693))+SIN(RADIANS(K693))*SIN(RADIANS(J693))*COS(RADIANS(L693))</f>
        <v/>
      </c>
      <c r="R693" s="69">
        <f>SIN(RADIANS(K693))*COS(RADIANS(J693))</f>
        <v/>
      </c>
      <c r="S693" s="69">
        <f>COS(RADIANS(J693))*SIN(RADIANS(L693))</f>
        <v/>
      </c>
      <c r="T693" s="69">
        <f>COS(RADIANS(J693))*COS(RADIANS(L693))</f>
        <v/>
      </c>
      <c r="U693" s="69">
        <f>-SIN(RADIANS(J693))</f>
        <v/>
      </c>
      <c r="V693" s="69">
        <f>-SIN(RADIANS(K693))*COS(RADIANS(L693))+COS(RADIANS(K693))*SIN(RADIANS(J693))*SIN(RADIANS(L693))</f>
        <v/>
      </c>
      <c r="W693" s="69">
        <f>SIN(RADIANS(K693))*SIN(RADIANS(L693))+COS(RADIANS(K693))*SIN(RADIANS(J693))*COS(RADIANS(L693))</f>
        <v/>
      </c>
      <c r="X693" s="69">
        <f>COS(RADIANS(K693))*COS(RADIANS(J693))</f>
        <v/>
      </c>
      <c r="Y693" s="69">
        <f>P693*G693</f>
        <v/>
      </c>
      <c r="Z693" s="69">
        <f>Q693*H693</f>
        <v/>
      </c>
      <c r="AA693" s="69">
        <f>R693*I693</f>
        <v/>
      </c>
      <c r="AB693" s="69">
        <f>M693</f>
        <v/>
      </c>
      <c r="AC693" s="69">
        <f>S693*G693</f>
        <v/>
      </c>
      <c r="AD693" s="69">
        <f>T693*H693</f>
        <v/>
      </c>
      <c r="AE693" s="69">
        <f>U693*I693</f>
        <v/>
      </c>
      <c r="AF693" s="69">
        <f>N693</f>
        <v/>
      </c>
      <c r="AG693" s="69">
        <f>V693*G693</f>
        <v/>
      </c>
      <c r="AH693" s="69">
        <f>W693*H693</f>
        <v/>
      </c>
      <c r="AI693" s="69">
        <f>X693*I693</f>
        <v/>
      </c>
      <c r="AJ693" s="69">
        <f>O693</f>
        <v/>
      </c>
      <c r="AK693" s="70" t="n">
        <v>-0.0880706757</v>
      </c>
      <c r="AL693" s="70" t="n">
        <v>0</v>
      </c>
      <c r="AM693" s="70" t="n">
        <v>-0.673588037</v>
      </c>
      <c r="AN693" s="70" t="n">
        <v>-0.325025648</v>
      </c>
      <c r="AO693" s="70" t="n">
        <v>0</v>
      </c>
      <c r="AP693" s="70" t="n">
        <v>0.475524813</v>
      </c>
      <c r="AQ693" s="70" t="n">
        <v>0</v>
      </c>
      <c r="AR693" s="70" t="n">
        <v>0.315892428</v>
      </c>
      <c r="AS693" s="70" t="n">
        <v>0.673588037</v>
      </c>
      <c r="AT693" s="70" t="n">
        <v>0</v>
      </c>
      <c r="AU693" s="70" t="n">
        <v>-0.0880706757</v>
      </c>
      <c r="AV693" s="70" t="n">
        <v>-0.0855219141</v>
      </c>
      <c r="AW693" s="71">
        <f>MAX(ABS(Y693-AK693),ABS(Z693-AL693),ABS(AA693-AM693),ABS(AB693-AN693),ABS(AC693-AO693),ABS(AD693-AP693),ABS(AE693-AQ693),ABS(AF693-AR693),ABS(AG693-AS693),ABS(AH693-AT693),ABS(AI693-AU693),ABS(AJ693-AV693))</f>
        <v/>
      </c>
    </row>
    <row r="694">
      <c r="A694" s="67" t="inlineStr">
        <is>
          <t>M689</t>
        </is>
      </c>
      <c r="B694" s="52" t="inlineStr">
        <is>
          <t>ENV-565</t>
        </is>
      </c>
      <c r="C694" s="52" t="inlineStr">
        <is>
          <t>Environment</t>
        </is>
      </c>
      <c r="D694" s="52" t="inlineStr">
        <is>
          <t>Bush</t>
        </is>
      </c>
      <c r="E694" s="59" t="inlineStr">
        <is>
          <t>Sphere</t>
        </is>
      </c>
      <c r="F694" s="52" t="inlineStr">
        <is>
          <t>ENV-563</t>
        </is>
      </c>
      <c r="G694" s="68" t="n">
        <v>0.9274683</v>
      </c>
      <c r="H694" s="68" t="n">
        <v>0.649227798</v>
      </c>
      <c r="I694" s="68" t="n">
        <v>0.9274683</v>
      </c>
      <c r="J694" s="68" t="n">
        <v>0</v>
      </c>
      <c r="K694" s="68" t="n">
        <v>1.02900267</v>
      </c>
      <c r="L694" s="68" t="n">
        <v>0</v>
      </c>
      <c r="M694" s="68" t="n">
        <v>0.0797196478</v>
      </c>
      <c r="N694" s="68" t="n">
        <v>0.343017906</v>
      </c>
      <c r="O694" s="68" t="n">
        <v>-0.164872289</v>
      </c>
      <c r="P694" s="69">
        <f>COS(RADIANS(K694))*COS(RADIANS(L694))+SIN(RADIANS(K694))*SIN(RADIANS(J694))*SIN(RADIANS(L694))</f>
        <v/>
      </c>
      <c r="Q694" s="69">
        <f>-COS(RADIANS(K694))*SIN(RADIANS(L694))+SIN(RADIANS(K694))*SIN(RADIANS(J694))*COS(RADIANS(L694))</f>
        <v/>
      </c>
      <c r="R694" s="69">
        <f>SIN(RADIANS(K694))*COS(RADIANS(J694))</f>
        <v/>
      </c>
      <c r="S694" s="69">
        <f>COS(RADIANS(J694))*SIN(RADIANS(L694))</f>
        <v/>
      </c>
      <c r="T694" s="69">
        <f>COS(RADIANS(J694))*COS(RADIANS(L694))</f>
        <v/>
      </c>
      <c r="U694" s="69">
        <f>-SIN(RADIANS(J694))</f>
        <v/>
      </c>
      <c r="V694" s="69">
        <f>-SIN(RADIANS(K694))*COS(RADIANS(L694))+COS(RADIANS(K694))*SIN(RADIANS(J694))*SIN(RADIANS(L694))</f>
        <v/>
      </c>
      <c r="W694" s="69">
        <f>SIN(RADIANS(K694))*SIN(RADIANS(L694))+COS(RADIANS(K694))*SIN(RADIANS(J694))*COS(RADIANS(L694))</f>
        <v/>
      </c>
      <c r="X694" s="69">
        <f>COS(RADIANS(K694))*COS(RADIANS(J694))</f>
        <v/>
      </c>
      <c r="Y694" s="69">
        <f>P694*G694</f>
        <v/>
      </c>
      <c r="Z694" s="69">
        <f>Q694*H694</f>
        <v/>
      </c>
      <c r="AA694" s="69">
        <f>R694*I694</f>
        <v/>
      </c>
      <c r="AB694" s="69">
        <f>M694</f>
        <v/>
      </c>
      <c r="AC694" s="69">
        <f>S694*G694</f>
        <v/>
      </c>
      <c r="AD694" s="69">
        <f>T694*H694</f>
        <v/>
      </c>
      <c r="AE694" s="69">
        <f>U694*I694</f>
        <v/>
      </c>
      <c r="AF694" s="69">
        <f>N694</f>
        <v/>
      </c>
      <c r="AG694" s="69">
        <f>V694*G694</f>
        <v/>
      </c>
      <c r="AH694" s="69">
        <f>W694*H694</f>
        <v/>
      </c>
      <c r="AI694" s="69">
        <f>X694*I694</f>
        <v/>
      </c>
      <c r="AJ694" s="69">
        <f>O694</f>
        <v/>
      </c>
      <c r="AK694" s="70" t="n">
        <v>0.9273186920000001</v>
      </c>
      <c r="AL694" s="70" t="n">
        <v>0</v>
      </c>
      <c r="AM694" s="70" t="n">
        <v>0.0166559573</v>
      </c>
      <c r="AN694" s="70" t="n">
        <v>0.0797196478</v>
      </c>
      <c r="AO694" s="70" t="n">
        <v>0</v>
      </c>
      <c r="AP694" s="70" t="n">
        <v>0.649227798</v>
      </c>
      <c r="AQ694" s="70" t="n">
        <v>0</v>
      </c>
      <c r="AR694" s="70" t="n">
        <v>0.343017906</v>
      </c>
      <c r="AS694" s="70" t="n">
        <v>-0.0166559573</v>
      </c>
      <c r="AT694" s="70" t="n">
        <v>0</v>
      </c>
      <c r="AU694" s="70" t="n">
        <v>0.9273186920000001</v>
      </c>
      <c r="AV694" s="70" t="n">
        <v>-0.164872289</v>
      </c>
      <c r="AW694" s="71">
        <f>MAX(ABS(Y694-AK694),ABS(Z694-AL694),ABS(AA694-AM694),ABS(AB694-AN694),ABS(AC694-AO694),ABS(AD694-AP694),ABS(AE694-AQ694),ABS(AF694-AR694),ABS(AG694-AS694),ABS(AH694-AT694),ABS(AI694-AU694),ABS(AJ694-AV694))</f>
        <v/>
      </c>
    </row>
    <row r="695">
      <c r="A695" s="67" t="inlineStr">
        <is>
          <t>M690</t>
        </is>
      </c>
      <c r="B695" s="52" t="inlineStr">
        <is>
          <t>ENV-566</t>
        </is>
      </c>
      <c r="C695" s="52" t="inlineStr">
        <is>
          <t>Environment</t>
        </is>
      </c>
      <c r="D695" s="52" t="inlineStr">
        <is>
          <t>Bush</t>
        </is>
      </c>
      <c r="E695" s="59" t="inlineStr">
        <is>
          <t>Sphere</t>
        </is>
      </c>
      <c r="F695" s="52" t="inlineStr">
        <is>
          <t>ENV-563</t>
        </is>
      </c>
      <c r="G695" s="68" t="n">
        <v>1.02526581</v>
      </c>
      <c r="H695" s="68" t="n">
        <v>0.717686057</v>
      </c>
      <c r="I695" s="68" t="n">
        <v>1.02526581</v>
      </c>
      <c r="J695" s="68" t="n">
        <v>0</v>
      </c>
      <c r="K695" s="68" t="n">
        <v>127.106041</v>
      </c>
      <c r="L695" s="68" t="n">
        <v>0</v>
      </c>
      <c r="M695" s="68" t="n">
        <v>0.0606592298</v>
      </c>
      <c r="N695" s="68" t="n">
        <v>0.321758479</v>
      </c>
      <c r="O695" s="68" t="n">
        <v>0.0498463288</v>
      </c>
      <c r="P695" s="69">
        <f>COS(RADIANS(K695))*COS(RADIANS(L695))+SIN(RADIANS(K695))*SIN(RADIANS(J695))*SIN(RADIANS(L695))</f>
        <v/>
      </c>
      <c r="Q695" s="69">
        <f>-COS(RADIANS(K695))*SIN(RADIANS(L695))+SIN(RADIANS(K695))*SIN(RADIANS(J695))*COS(RADIANS(L695))</f>
        <v/>
      </c>
      <c r="R695" s="69">
        <f>SIN(RADIANS(K695))*COS(RADIANS(J695))</f>
        <v/>
      </c>
      <c r="S695" s="69">
        <f>COS(RADIANS(J695))*SIN(RADIANS(L695))</f>
        <v/>
      </c>
      <c r="T695" s="69">
        <f>COS(RADIANS(J695))*COS(RADIANS(L695))</f>
        <v/>
      </c>
      <c r="U695" s="69">
        <f>-SIN(RADIANS(J695))</f>
        <v/>
      </c>
      <c r="V695" s="69">
        <f>-SIN(RADIANS(K695))*COS(RADIANS(L695))+COS(RADIANS(K695))*SIN(RADIANS(J695))*SIN(RADIANS(L695))</f>
        <v/>
      </c>
      <c r="W695" s="69">
        <f>SIN(RADIANS(K695))*SIN(RADIANS(L695))+COS(RADIANS(K695))*SIN(RADIANS(J695))*COS(RADIANS(L695))</f>
        <v/>
      </c>
      <c r="X695" s="69">
        <f>COS(RADIANS(K695))*COS(RADIANS(J695))</f>
        <v/>
      </c>
      <c r="Y695" s="69">
        <f>P695*G695</f>
        <v/>
      </c>
      <c r="Z695" s="69">
        <f>Q695*H695</f>
        <v/>
      </c>
      <c r="AA695" s="69">
        <f>R695*I695</f>
        <v/>
      </c>
      <c r="AB695" s="69">
        <f>M695</f>
        <v/>
      </c>
      <c r="AC695" s="69">
        <f>S695*G695</f>
        <v/>
      </c>
      <c r="AD695" s="69">
        <f>T695*H695</f>
        <v/>
      </c>
      <c r="AE695" s="69">
        <f>U695*I695</f>
        <v/>
      </c>
      <c r="AF695" s="69">
        <f>N695</f>
        <v/>
      </c>
      <c r="AG695" s="69">
        <f>V695*G695</f>
        <v/>
      </c>
      <c r="AH695" s="69">
        <f>W695*H695</f>
        <v/>
      </c>
      <c r="AI695" s="69">
        <f>X695*I695</f>
        <v/>
      </c>
      <c r="AJ695" s="69">
        <f>O695</f>
        <v/>
      </c>
      <c r="AK695" s="70" t="n">
        <v>-0.618534923</v>
      </c>
      <c r="AL695" s="70" t="n">
        <v>0</v>
      </c>
      <c r="AM695" s="70" t="n">
        <v>0.8176702260000001</v>
      </c>
      <c r="AN695" s="70" t="n">
        <v>0.0606592298</v>
      </c>
      <c r="AO695" s="70" t="n">
        <v>0</v>
      </c>
      <c r="AP695" s="70" t="n">
        <v>0.717686057</v>
      </c>
      <c r="AQ695" s="70" t="n">
        <v>0</v>
      </c>
      <c r="AR695" s="70" t="n">
        <v>0.321758479</v>
      </c>
      <c r="AS695" s="70" t="n">
        <v>-0.8176702260000001</v>
      </c>
      <c r="AT695" s="70" t="n">
        <v>0</v>
      </c>
      <c r="AU695" s="70" t="n">
        <v>-0.618534923</v>
      </c>
      <c r="AV695" s="70" t="n">
        <v>0.0498463288</v>
      </c>
      <c r="AW695" s="71">
        <f>MAX(ABS(Y695-AK695),ABS(Z695-AL695),ABS(AA695-AM695),ABS(AB695-AN695),ABS(AC695-AO695),ABS(AD695-AP695),ABS(AE695-AQ695),ABS(AF695-AR695),ABS(AG695-AS695),ABS(AH695-AT695),ABS(AI695-AU695),ABS(AJ695-AV695))</f>
        <v/>
      </c>
    </row>
    <row r="696">
      <c r="A696" s="67" t="inlineStr">
        <is>
          <t>M691</t>
        </is>
      </c>
      <c r="B696" s="52" t="inlineStr">
        <is>
          <t>ENV-567</t>
        </is>
      </c>
      <c r="C696" s="52" t="inlineStr">
        <is>
          <t>Environment</t>
        </is>
      </c>
      <c r="D696" s="52" t="inlineStr">
        <is>
          <t>Bush</t>
        </is>
      </c>
      <c r="E696" s="59" t="inlineStr">
        <is>
          <t>Sphere</t>
        </is>
      </c>
      <c r="F696" s="52" t="inlineStr">
        <is>
          <t>ENV-563</t>
        </is>
      </c>
      <c r="G696" s="68" t="n">
        <v>0.994992375</v>
      </c>
      <c r="H696" s="68" t="n">
        <v>0.696494639</v>
      </c>
      <c r="I696" s="68" t="n">
        <v>0.994992375</v>
      </c>
      <c r="J696" s="68" t="n">
        <v>0</v>
      </c>
      <c r="K696" s="68" t="n">
        <v>275.912933</v>
      </c>
      <c r="L696" s="68" t="n">
        <v>0</v>
      </c>
      <c r="M696" s="68" t="n">
        <v>0.0601576939</v>
      </c>
      <c r="N696" s="68" t="n">
        <v>0.376307487</v>
      </c>
      <c r="O696" s="68" t="n">
        <v>0.0298970006</v>
      </c>
      <c r="P696" s="69">
        <f>COS(RADIANS(K696))*COS(RADIANS(L696))+SIN(RADIANS(K696))*SIN(RADIANS(J696))*SIN(RADIANS(L696))</f>
        <v/>
      </c>
      <c r="Q696" s="69">
        <f>-COS(RADIANS(K696))*SIN(RADIANS(L696))+SIN(RADIANS(K696))*SIN(RADIANS(J696))*COS(RADIANS(L696))</f>
        <v/>
      </c>
      <c r="R696" s="69">
        <f>SIN(RADIANS(K696))*COS(RADIANS(J696))</f>
        <v/>
      </c>
      <c r="S696" s="69">
        <f>COS(RADIANS(J696))*SIN(RADIANS(L696))</f>
        <v/>
      </c>
      <c r="T696" s="69">
        <f>COS(RADIANS(J696))*COS(RADIANS(L696))</f>
        <v/>
      </c>
      <c r="U696" s="69">
        <f>-SIN(RADIANS(J696))</f>
        <v/>
      </c>
      <c r="V696" s="69">
        <f>-SIN(RADIANS(K696))*COS(RADIANS(L696))+COS(RADIANS(K696))*SIN(RADIANS(J696))*SIN(RADIANS(L696))</f>
        <v/>
      </c>
      <c r="W696" s="69">
        <f>SIN(RADIANS(K696))*SIN(RADIANS(L696))+COS(RADIANS(K696))*SIN(RADIANS(J696))*COS(RADIANS(L696))</f>
        <v/>
      </c>
      <c r="X696" s="69">
        <f>COS(RADIANS(K696))*COS(RADIANS(J696))</f>
        <v/>
      </c>
      <c r="Y696" s="69">
        <f>P696*G696</f>
        <v/>
      </c>
      <c r="Z696" s="69">
        <f>Q696*H696</f>
        <v/>
      </c>
      <c r="AA696" s="69">
        <f>R696*I696</f>
        <v/>
      </c>
      <c r="AB696" s="69">
        <f>M696</f>
        <v/>
      </c>
      <c r="AC696" s="69">
        <f>S696*G696</f>
        <v/>
      </c>
      <c r="AD696" s="69">
        <f>T696*H696</f>
        <v/>
      </c>
      <c r="AE696" s="69">
        <f>U696*I696</f>
        <v/>
      </c>
      <c r="AF696" s="69">
        <f>N696</f>
        <v/>
      </c>
      <c r="AG696" s="69">
        <f>V696*G696</f>
        <v/>
      </c>
      <c r="AH696" s="69">
        <f>W696*H696</f>
        <v/>
      </c>
      <c r="AI696" s="69">
        <f>X696*I696</f>
        <v/>
      </c>
      <c r="AJ696" s="69">
        <f>O696</f>
        <v/>
      </c>
      <c r="AK696" s="70" t="n">
        <v>0.102501489</v>
      </c>
      <c r="AL696" s="70" t="n">
        <v>0</v>
      </c>
      <c r="AM696" s="70" t="n">
        <v>-0.989698589</v>
      </c>
      <c r="AN696" s="70" t="n">
        <v>0.0601576939</v>
      </c>
      <c r="AO696" s="70" t="n">
        <v>0</v>
      </c>
      <c r="AP696" s="70" t="n">
        <v>0.696494639</v>
      </c>
      <c r="AQ696" s="70" t="n">
        <v>0</v>
      </c>
      <c r="AR696" s="70" t="n">
        <v>0.376307487</v>
      </c>
      <c r="AS696" s="70" t="n">
        <v>0.989698589</v>
      </c>
      <c r="AT696" s="70" t="n">
        <v>0</v>
      </c>
      <c r="AU696" s="70" t="n">
        <v>0.102501489</v>
      </c>
      <c r="AV696" s="70" t="n">
        <v>0.0298970006</v>
      </c>
      <c r="AW696" s="71">
        <f>MAX(ABS(Y696-AK696),ABS(Z696-AL696),ABS(AA696-AM696),ABS(AB696-AN696),ABS(AC696-AO696),ABS(AD696-AP696),ABS(AE696-AQ696),ABS(AF696-AR696),ABS(AG696-AS696),ABS(AH696-AT696),ABS(AI696-AU696),ABS(AJ696-AV696))</f>
        <v/>
      </c>
    </row>
    <row r="697">
      <c r="A697" s="67" t="inlineStr">
        <is>
          <t>M692</t>
        </is>
      </c>
      <c r="B697" s="52" t="inlineStr">
        <is>
          <t>ENV-568</t>
        </is>
      </c>
      <c r="C697" s="52" t="inlineStr">
        <is>
          <t>Environment</t>
        </is>
      </c>
      <c r="D697" s="52" t="inlineStr">
        <is>
          <t>Bush</t>
        </is>
      </c>
      <c r="E697" s="59" t="inlineStr">
        <is>
          <t>Sphere</t>
        </is>
      </c>
      <c r="F697" s="52" t="inlineStr">
        <is>
          <t>ENV-563</t>
        </is>
      </c>
      <c r="G697" s="68" t="n">
        <v>0.81956321</v>
      </c>
      <c r="H697" s="68" t="n">
        <v>0.573694229</v>
      </c>
      <c r="I697" s="68" t="n">
        <v>0.81956321</v>
      </c>
      <c r="J697" s="68" t="n">
        <v>0</v>
      </c>
      <c r="K697" s="68" t="n">
        <v>63.1511536</v>
      </c>
      <c r="L697" s="68" t="n">
        <v>0</v>
      </c>
      <c r="M697" s="68" t="n">
        <v>-0.144914195</v>
      </c>
      <c r="N697" s="68" t="n">
        <v>0.256133467</v>
      </c>
      <c r="O697" s="68" t="n">
        <v>0.05142067</v>
      </c>
      <c r="P697" s="69">
        <f>COS(RADIANS(K697))*COS(RADIANS(L697))+SIN(RADIANS(K697))*SIN(RADIANS(J697))*SIN(RADIANS(L697))</f>
        <v/>
      </c>
      <c r="Q697" s="69">
        <f>-COS(RADIANS(K697))*SIN(RADIANS(L697))+SIN(RADIANS(K697))*SIN(RADIANS(J697))*COS(RADIANS(L697))</f>
        <v/>
      </c>
      <c r="R697" s="69">
        <f>SIN(RADIANS(K697))*COS(RADIANS(J697))</f>
        <v/>
      </c>
      <c r="S697" s="69">
        <f>COS(RADIANS(J697))*SIN(RADIANS(L697))</f>
        <v/>
      </c>
      <c r="T697" s="69">
        <f>COS(RADIANS(J697))*COS(RADIANS(L697))</f>
        <v/>
      </c>
      <c r="U697" s="69">
        <f>-SIN(RADIANS(J697))</f>
        <v/>
      </c>
      <c r="V697" s="69">
        <f>-SIN(RADIANS(K697))*COS(RADIANS(L697))+COS(RADIANS(K697))*SIN(RADIANS(J697))*SIN(RADIANS(L697))</f>
        <v/>
      </c>
      <c r="W697" s="69">
        <f>SIN(RADIANS(K697))*SIN(RADIANS(L697))+COS(RADIANS(K697))*SIN(RADIANS(J697))*COS(RADIANS(L697))</f>
        <v/>
      </c>
      <c r="X697" s="69">
        <f>COS(RADIANS(K697))*COS(RADIANS(J697))</f>
        <v/>
      </c>
      <c r="Y697" s="69">
        <f>P697*G697</f>
        <v/>
      </c>
      <c r="Z697" s="69">
        <f>Q697*H697</f>
        <v/>
      </c>
      <c r="AA697" s="69">
        <f>R697*I697</f>
        <v/>
      </c>
      <c r="AB697" s="69">
        <f>M697</f>
        <v/>
      </c>
      <c r="AC697" s="69">
        <f>S697*G697</f>
        <v/>
      </c>
      <c r="AD697" s="69">
        <f>T697*H697</f>
        <v/>
      </c>
      <c r="AE697" s="69">
        <f>U697*I697</f>
        <v/>
      </c>
      <c r="AF697" s="69">
        <f>N697</f>
        <v/>
      </c>
      <c r="AG697" s="69">
        <f>V697*G697</f>
        <v/>
      </c>
      <c r="AH697" s="69">
        <f>W697*H697</f>
        <v/>
      </c>
      <c r="AI697" s="69">
        <f>X697*I697</f>
        <v/>
      </c>
      <c r="AJ697" s="69">
        <f>O697</f>
        <v/>
      </c>
      <c r="AK697" s="70" t="n">
        <v>0.370146126</v>
      </c>
      <c r="AL697" s="70" t="n">
        <v>0</v>
      </c>
      <c r="AM697" s="70" t="n">
        <v>0.731215239</v>
      </c>
      <c r="AN697" s="70" t="n">
        <v>-0.144914195</v>
      </c>
      <c r="AO697" s="70" t="n">
        <v>0</v>
      </c>
      <c r="AP697" s="70" t="n">
        <v>0.573694229</v>
      </c>
      <c r="AQ697" s="70" t="n">
        <v>0</v>
      </c>
      <c r="AR697" s="70" t="n">
        <v>0.256133467</v>
      </c>
      <c r="AS697" s="70" t="n">
        <v>-0.731215239</v>
      </c>
      <c r="AT697" s="70" t="n">
        <v>0</v>
      </c>
      <c r="AU697" s="70" t="n">
        <v>0.370146126</v>
      </c>
      <c r="AV697" s="70" t="n">
        <v>0.05142067</v>
      </c>
      <c r="AW697" s="71">
        <f>MAX(ABS(Y697-AK697),ABS(Z697-AL697),ABS(AA697-AM697),ABS(AB697-AN697),ABS(AC697-AO697),ABS(AD697-AP697),ABS(AE697-AQ697),ABS(AF697-AR697),ABS(AG697-AS697),ABS(AH697-AT697),ABS(AI697-AU697),ABS(AJ697-AV697))</f>
        <v/>
      </c>
    </row>
    <row r="698">
      <c r="A698" s="67" t="inlineStr">
        <is>
          <t>M693</t>
        </is>
      </c>
      <c r="B698" s="52" t="inlineStr">
        <is>
          <t>ENV-569</t>
        </is>
      </c>
      <c r="C698" s="52" t="inlineStr">
        <is>
          <t>Environment</t>
        </is>
      </c>
      <c r="D698" s="52" t="inlineStr">
        <is>
          <t>Bush</t>
        </is>
      </c>
      <c r="E698" s="59" t="inlineStr">
        <is>
          <t>Sphere</t>
        </is>
      </c>
      <c r="F698" s="52" t="inlineStr">
        <is>
          <t>ENV-563</t>
        </is>
      </c>
      <c r="G698" s="68" t="n">
        <v>0.7527953979999999</v>
      </c>
      <c r="H698" s="68" t="n">
        <v>0.526956797</v>
      </c>
      <c r="I698" s="68" t="n">
        <v>0.7527953979999999</v>
      </c>
      <c r="J698" s="68" t="n">
        <v>0</v>
      </c>
      <c r="K698" s="68" t="n">
        <v>41.7280273</v>
      </c>
      <c r="L698" s="68" t="n">
        <v>0</v>
      </c>
      <c r="M698" s="68" t="n">
        <v>0.16490148</v>
      </c>
      <c r="N698" s="68" t="n">
        <v>0.307065517</v>
      </c>
      <c r="O698" s="68" t="n">
        <v>0.00877947081</v>
      </c>
      <c r="P698" s="69">
        <f>COS(RADIANS(K698))*COS(RADIANS(L698))+SIN(RADIANS(K698))*SIN(RADIANS(J698))*SIN(RADIANS(L698))</f>
        <v/>
      </c>
      <c r="Q698" s="69">
        <f>-COS(RADIANS(K698))*SIN(RADIANS(L698))+SIN(RADIANS(K698))*SIN(RADIANS(J698))*COS(RADIANS(L698))</f>
        <v/>
      </c>
      <c r="R698" s="69">
        <f>SIN(RADIANS(K698))*COS(RADIANS(J698))</f>
        <v/>
      </c>
      <c r="S698" s="69">
        <f>COS(RADIANS(J698))*SIN(RADIANS(L698))</f>
        <v/>
      </c>
      <c r="T698" s="69">
        <f>COS(RADIANS(J698))*COS(RADIANS(L698))</f>
        <v/>
      </c>
      <c r="U698" s="69">
        <f>-SIN(RADIANS(J698))</f>
        <v/>
      </c>
      <c r="V698" s="69">
        <f>-SIN(RADIANS(K698))*COS(RADIANS(L698))+COS(RADIANS(K698))*SIN(RADIANS(J698))*SIN(RADIANS(L698))</f>
        <v/>
      </c>
      <c r="W698" s="69">
        <f>SIN(RADIANS(K698))*SIN(RADIANS(L698))+COS(RADIANS(K698))*SIN(RADIANS(J698))*COS(RADIANS(L698))</f>
        <v/>
      </c>
      <c r="X698" s="69">
        <f>COS(RADIANS(K698))*COS(RADIANS(J698))</f>
        <v/>
      </c>
      <c r="Y698" s="69">
        <f>P698*G698</f>
        <v/>
      </c>
      <c r="Z698" s="69">
        <f>Q698*H698</f>
        <v/>
      </c>
      <c r="AA698" s="69">
        <f>R698*I698</f>
        <v/>
      </c>
      <c r="AB698" s="69">
        <f>M698</f>
        <v/>
      </c>
      <c r="AC698" s="69">
        <f>S698*G698</f>
        <v/>
      </c>
      <c r="AD698" s="69">
        <f>T698*H698</f>
        <v/>
      </c>
      <c r="AE698" s="69">
        <f>U698*I698</f>
        <v/>
      </c>
      <c r="AF698" s="69">
        <f>N698</f>
        <v/>
      </c>
      <c r="AG698" s="69">
        <f>V698*G698</f>
        <v/>
      </c>
      <c r="AH698" s="69">
        <f>W698*H698</f>
        <v/>
      </c>
      <c r="AI698" s="69">
        <f>X698*I698</f>
        <v/>
      </c>
      <c r="AJ698" s="69">
        <f>O698</f>
        <v/>
      </c>
      <c r="AK698" s="70" t="n">
        <v>0.561820745</v>
      </c>
      <c r="AL698" s="70" t="n">
        <v>0</v>
      </c>
      <c r="AM698" s="70" t="n">
        <v>0.501057267</v>
      </c>
      <c r="AN698" s="70" t="n">
        <v>0.16490148</v>
      </c>
      <c r="AO698" s="70" t="n">
        <v>0</v>
      </c>
      <c r="AP698" s="70" t="n">
        <v>0.526956797</v>
      </c>
      <c r="AQ698" s="70" t="n">
        <v>0</v>
      </c>
      <c r="AR698" s="70" t="n">
        <v>0.307065517</v>
      </c>
      <c r="AS698" s="70" t="n">
        <v>-0.501057267</v>
      </c>
      <c r="AT698" s="70" t="n">
        <v>0</v>
      </c>
      <c r="AU698" s="70" t="n">
        <v>0.561820745</v>
      </c>
      <c r="AV698" s="70" t="n">
        <v>0.00877947081</v>
      </c>
      <c r="AW698" s="71">
        <f>MAX(ABS(Y698-AK698),ABS(Z698-AL698),ABS(AA698-AM698),ABS(AB698-AN698),ABS(AC698-AO698),ABS(AD698-AP698),ABS(AE698-AQ698),ABS(AF698-AR698),ABS(AG698-AS698),ABS(AH698-AT698),ABS(AI698-AU698),ABS(AJ698-AV698))</f>
        <v/>
      </c>
    </row>
    <row r="699">
      <c r="A699" s="67" t="inlineStr">
        <is>
          <t>M694</t>
        </is>
      </c>
      <c r="B699" s="52" t="inlineStr">
        <is>
          <t>ENV-570</t>
        </is>
      </c>
      <c r="C699" s="52" t="inlineStr">
        <is>
          <t>Environment</t>
        </is>
      </c>
      <c r="D699" s="52" t="inlineStr">
        <is>
          <t>Bush</t>
        </is>
      </c>
      <c r="E699" s="59" t="inlineStr">
        <is>
          <t>Sphere</t>
        </is>
      </c>
      <c r="F699" s="52" t="inlineStr">
        <is>
          <t>ENV-563</t>
        </is>
      </c>
      <c r="G699" s="68" t="n">
        <v>0.983724117</v>
      </c>
      <c r="H699" s="68" t="n">
        <v>0.688606858</v>
      </c>
      <c r="I699" s="68" t="n">
        <v>0.983724117</v>
      </c>
      <c r="J699" s="68" t="n">
        <v>0</v>
      </c>
      <c r="K699" s="68" t="n">
        <v>71.46426390000001</v>
      </c>
      <c r="L699" s="68" t="n">
        <v>0</v>
      </c>
      <c r="M699" s="68" t="n">
        <v>-0.110980913</v>
      </c>
      <c r="N699" s="68" t="n">
        <v>0.379417241</v>
      </c>
      <c r="O699" s="68" t="n">
        <v>0.275039434</v>
      </c>
      <c r="P699" s="69">
        <f>COS(RADIANS(K699))*COS(RADIANS(L699))+SIN(RADIANS(K699))*SIN(RADIANS(J699))*SIN(RADIANS(L699))</f>
        <v/>
      </c>
      <c r="Q699" s="69">
        <f>-COS(RADIANS(K699))*SIN(RADIANS(L699))+SIN(RADIANS(K699))*SIN(RADIANS(J699))*COS(RADIANS(L699))</f>
        <v/>
      </c>
      <c r="R699" s="69">
        <f>SIN(RADIANS(K699))*COS(RADIANS(J699))</f>
        <v/>
      </c>
      <c r="S699" s="69">
        <f>COS(RADIANS(J699))*SIN(RADIANS(L699))</f>
        <v/>
      </c>
      <c r="T699" s="69">
        <f>COS(RADIANS(J699))*COS(RADIANS(L699))</f>
        <v/>
      </c>
      <c r="U699" s="69">
        <f>-SIN(RADIANS(J699))</f>
        <v/>
      </c>
      <c r="V699" s="69">
        <f>-SIN(RADIANS(K699))*COS(RADIANS(L699))+COS(RADIANS(K699))*SIN(RADIANS(J699))*SIN(RADIANS(L699))</f>
        <v/>
      </c>
      <c r="W699" s="69">
        <f>SIN(RADIANS(K699))*SIN(RADIANS(L699))+COS(RADIANS(K699))*SIN(RADIANS(J699))*COS(RADIANS(L699))</f>
        <v/>
      </c>
      <c r="X699" s="69">
        <f>COS(RADIANS(K699))*COS(RADIANS(J699))</f>
        <v/>
      </c>
      <c r="Y699" s="69">
        <f>P699*G699</f>
        <v/>
      </c>
      <c r="Z699" s="69">
        <f>Q699*H699</f>
        <v/>
      </c>
      <c r="AA699" s="69">
        <f>R699*I699</f>
        <v/>
      </c>
      <c r="AB699" s="69">
        <f>M699</f>
        <v/>
      </c>
      <c r="AC699" s="69">
        <f>S699*G699</f>
        <v/>
      </c>
      <c r="AD699" s="69">
        <f>T699*H699</f>
        <v/>
      </c>
      <c r="AE699" s="69">
        <f>U699*I699</f>
        <v/>
      </c>
      <c r="AF699" s="69">
        <f>N699</f>
        <v/>
      </c>
      <c r="AG699" s="69">
        <f>V699*G699</f>
        <v/>
      </c>
      <c r="AH699" s="69">
        <f>W699*H699</f>
        <v/>
      </c>
      <c r="AI699" s="69">
        <f>X699*I699</f>
        <v/>
      </c>
      <c r="AJ699" s="69">
        <f>O699</f>
        <v/>
      </c>
      <c r="AK699" s="70" t="n">
        <v>0.312722057</v>
      </c>
      <c r="AL699" s="70" t="n">
        <v>0</v>
      </c>
      <c r="AM699" s="70" t="n">
        <v>0.932693958</v>
      </c>
      <c r="AN699" s="70" t="n">
        <v>-0.110980913</v>
      </c>
      <c r="AO699" s="70" t="n">
        <v>0</v>
      </c>
      <c r="AP699" s="70" t="n">
        <v>0.688606858</v>
      </c>
      <c r="AQ699" s="70" t="n">
        <v>0</v>
      </c>
      <c r="AR699" s="70" t="n">
        <v>0.379417241</v>
      </c>
      <c r="AS699" s="70" t="n">
        <v>-0.932693958</v>
      </c>
      <c r="AT699" s="70" t="n">
        <v>0</v>
      </c>
      <c r="AU699" s="70" t="n">
        <v>0.312722057</v>
      </c>
      <c r="AV699" s="70" t="n">
        <v>0.275039434</v>
      </c>
      <c r="AW699" s="71">
        <f>MAX(ABS(Y699-AK699),ABS(Z699-AL699),ABS(AA699-AM699),ABS(AB699-AN699),ABS(AC699-AO699),ABS(AD699-AP699),ABS(AE699-AQ699),ABS(AF699-AR699),ABS(AG699-AS699),ABS(AH699-AT699),ABS(AI699-AU699),ABS(AJ699-AV699))</f>
        <v/>
      </c>
    </row>
    <row r="700">
      <c r="A700" s="67" t="inlineStr">
        <is>
          <t>M695</t>
        </is>
      </c>
      <c r="B700" s="52" t="inlineStr">
        <is>
          <t>ENV-571</t>
        </is>
      </c>
      <c r="C700" s="52" t="inlineStr">
        <is>
          <t>Environment</t>
        </is>
      </c>
      <c r="D700" s="52" t="inlineStr">
        <is>
          <t>Bush</t>
        </is>
      </c>
      <c r="E700" s="53" t="inlineStr">
        <is>
          <t>Group</t>
        </is>
      </c>
      <c r="F700" s="52" t="inlineStr">
        <is>
          <t>ENV-540</t>
        </is>
      </c>
      <c r="G700" s="68" t="n">
        <v>1</v>
      </c>
      <c r="H700" s="68" t="n">
        <v>1</v>
      </c>
      <c r="I700" s="68" t="n">
        <v>1</v>
      </c>
      <c r="J700" s="68" t="n">
        <v>0</v>
      </c>
      <c r="K700" s="68" t="n">
        <v>80</v>
      </c>
      <c r="L700" s="68" t="n">
        <v>0</v>
      </c>
      <c r="M700" s="68" t="n">
        <v>10.5</v>
      </c>
      <c r="N700" s="68" t="n">
        <v>-0.0752651617</v>
      </c>
      <c r="O700" s="68" t="n">
        <v>-5.5999999</v>
      </c>
      <c r="P700" s="69">
        <f>COS(RADIANS(K700))*COS(RADIANS(L700))+SIN(RADIANS(K700))*SIN(RADIANS(J700))*SIN(RADIANS(L700))</f>
        <v/>
      </c>
      <c r="Q700" s="69">
        <f>-COS(RADIANS(K700))*SIN(RADIANS(L700))+SIN(RADIANS(K700))*SIN(RADIANS(J700))*COS(RADIANS(L700))</f>
        <v/>
      </c>
      <c r="R700" s="69">
        <f>SIN(RADIANS(K700))*COS(RADIANS(J700))</f>
        <v/>
      </c>
      <c r="S700" s="69">
        <f>COS(RADIANS(J700))*SIN(RADIANS(L700))</f>
        <v/>
      </c>
      <c r="T700" s="69">
        <f>COS(RADIANS(J700))*COS(RADIANS(L700))</f>
        <v/>
      </c>
      <c r="U700" s="69">
        <f>-SIN(RADIANS(J700))</f>
        <v/>
      </c>
      <c r="V700" s="69">
        <f>-SIN(RADIANS(K700))*COS(RADIANS(L700))+COS(RADIANS(K700))*SIN(RADIANS(J700))*SIN(RADIANS(L700))</f>
        <v/>
      </c>
      <c r="W700" s="69">
        <f>SIN(RADIANS(K700))*SIN(RADIANS(L700))+COS(RADIANS(K700))*SIN(RADIANS(J700))*COS(RADIANS(L700))</f>
        <v/>
      </c>
      <c r="X700" s="69">
        <f>COS(RADIANS(K700))*COS(RADIANS(J700))</f>
        <v/>
      </c>
      <c r="Y700" s="69">
        <f>P700*G700</f>
        <v/>
      </c>
      <c r="Z700" s="69">
        <f>Q700*H700</f>
        <v/>
      </c>
      <c r="AA700" s="69">
        <f>R700*I700</f>
        <v/>
      </c>
      <c r="AB700" s="69">
        <f>M700</f>
        <v/>
      </c>
      <c r="AC700" s="69">
        <f>S700*G700</f>
        <v/>
      </c>
      <c r="AD700" s="69">
        <f>T700*H700</f>
        <v/>
      </c>
      <c r="AE700" s="69">
        <f>U700*I700</f>
        <v/>
      </c>
      <c r="AF700" s="69">
        <f>N700</f>
        <v/>
      </c>
      <c r="AG700" s="69">
        <f>V700*G700</f>
        <v/>
      </c>
      <c r="AH700" s="69">
        <f>W700*H700</f>
        <v/>
      </c>
      <c r="AI700" s="69">
        <f>X700*I700</f>
        <v/>
      </c>
      <c r="AJ700" s="69">
        <f>O700</f>
        <v/>
      </c>
      <c r="AK700" s="70" t="n">
        <v>0.173648104</v>
      </c>
      <c r="AL700" s="70" t="n">
        <v>0</v>
      </c>
      <c r="AM700" s="70" t="n">
        <v>0.984807789</v>
      </c>
      <c r="AN700" s="70" t="n">
        <v>10.5</v>
      </c>
      <c r="AO700" s="70" t="n">
        <v>0</v>
      </c>
      <c r="AP700" s="70" t="n">
        <v>1</v>
      </c>
      <c r="AQ700" s="70" t="n">
        <v>0</v>
      </c>
      <c r="AR700" s="70" t="n">
        <v>-0.0752651617</v>
      </c>
      <c r="AS700" s="70" t="n">
        <v>-0.984807789</v>
      </c>
      <c r="AT700" s="70" t="n">
        <v>0</v>
      </c>
      <c r="AU700" s="70" t="n">
        <v>0.173648104</v>
      </c>
      <c r="AV700" s="70" t="n">
        <v>-5.5999999</v>
      </c>
      <c r="AW700" s="71">
        <f>MAX(ABS(Y700-AK700),ABS(Z700-AL700),ABS(AA700-AM700),ABS(AB700-AN700),ABS(AC700-AO700),ABS(AD700-AP700),ABS(AE700-AQ700),ABS(AF700-AR700),ABS(AG700-AS700),ABS(AH700-AT700),ABS(AI700-AU700),ABS(AJ700-AV700))</f>
        <v/>
      </c>
    </row>
    <row r="701">
      <c r="A701" s="67" t="inlineStr">
        <is>
          <t>M696</t>
        </is>
      </c>
      <c r="B701" s="52" t="inlineStr">
        <is>
          <t>ENV-572</t>
        </is>
      </c>
      <c r="C701" s="52" t="inlineStr">
        <is>
          <t>Environment</t>
        </is>
      </c>
      <c r="D701" s="52" t="inlineStr">
        <is>
          <t>Bush</t>
        </is>
      </c>
      <c r="E701" s="59" t="inlineStr">
        <is>
          <t>Sphere</t>
        </is>
      </c>
      <c r="F701" s="52" t="inlineStr">
        <is>
          <t>ENV-571</t>
        </is>
      </c>
      <c r="G701" s="68" t="n">
        <v>0.845892489</v>
      </c>
      <c r="H701" s="68" t="n">
        <v>0.59212476</v>
      </c>
      <c r="I701" s="68" t="n">
        <v>0.845892489</v>
      </c>
      <c r="J701" s="68" t="n">
        <v>0</v>
      </c>
      <c r="K701" s="68" t="n">
        <v>38.716423</v>
      </c>
      <c r="L701" s="68" t="n">
        <v>0</v>
      </c>
      <c r="M701" s="68" t="n">
        <v>0.136181161</v>
      </c>
      <c r="N701" s="68" t="n">
        <v>0.237684637</v>
      </c>
      <c r="O701" s="68" t="n">
        <v>0.0186012797</v>
      </c>
      <c r="P701" s="69">
        <f>COS(RADIANS(K701))*COS(RADIANS(L701))+SIN(RADIANS(K701))*SIN(RADIANS(J701))*SIN(RADIANS(L701))</f>
        <v/>
      </c>
      <c r="Q701" s="69">
        <f>-COS(RADIANS(K701))*SIN(RADIANS(L701))+SIN(RADIANS(K701))*SIN(RADIANS(J701))*COS(RADIANS(L701))</f>
        <v/>
      </c>
      <c r="R701" s="69">
        <f>SIN(RADIANS(K701))*COS(RADIANS(J701))</f>
        <v/>
      </c>
      <c r="S701" s="69">
        <f>COS(RADIANS(J701))*SIN(RADIANS(L701))</f>
        <v/>
      </c>
      <c r="T701" s="69">
        <f>COS(RADIANS(J701))*COS(RADIANS(L701))</f>
        <v/>
      </c>
      <c r="U701" s="69">
        <f>-SIN(RADIANS(J701))</f>
        <v/>
      </c>
      <c r="V701" s="69">
        <f>-SIN(RADIANS(K701))*COS(RADIANS(L701))+COS(RADIANS(K701))*SIN(RADIANS(J701))*SIN(RADIANS(L701))</f>
        <v/>
      </c>
      <c r="W701" s="69">
        <f>SIN(RADIANS(K701))*SIN(RADIANS(L701))+COS(RADIANS(K701))*SIN(RADIANS(J701))*COS(RADIANS(L701))</f>
        <v/>
      </c>
      <c r="X701" s="69">
        <f>COS(RADIANS(K701))*COS(RADIANS(J701))</f>
        <v/>
      </c>
      <c r="Y701" s="69">
        <f>P701*G701</f>
        <v/>
      </c>
      <c r="Z701" s="69">
        <f>Q701*H701</f>
        <v/>
      </c>
      <c r="AA701" s="69">
        <f>R701*I701</f>
        <v/>
      </c>
      <c r="AB701" s="69">
        <f>M701</f>
        <v/>
      </c>
      <c r="AC701" s="69">
        <f>S701*G701</f>
        <v/>
      </c>
      <c r="AD701" s="69">
        <f>T701*H701</f>
        <v/>
      </c>
      <c r="AE701" s="69">
        <f>U701*I701</f>
        <v/>
      </c>
      <c r="AF701" s="69">
        <f>N701</f>
        <v/>
      </c>
      <c r="AG701" s="69">
        <f>V701*G701</f>
        <v/>
      </c>
      <c r="AH701" s="69">
        <f>W701*H701</f>
        <v/>
      </c>
      <c r="AI701" s="69">
        <f>X701*I701</f>
        <v/>
      </c>
      <c r="AJ701" s="69">
        <f>O701</f>
        <v/>
      </c>
      <c r="AK701" s="70" t="n">
        <v>0.660008609</v>
      </c>
      <c r="AL701" s="70" t="n">
        <v>0</v>
      </c>
      <c r="AM701" s="70" t="n">
        <v>0.529077291</v>
      </c>
      <c r="AN701" s="70" t="n">
        <v>0.136181161</v>
      </c>
      <c r="AO701" s="70" t="n">
        <v>0</v>
      </c>
      <c r="AP701" s="70" t="n">
        <v>0.59212476</v>
      </c>
      <c r="AQ701" s="70" t="n">
        <v>0</v>
      </c>
      <c r="AR701" s="70" t="n">
        <v>0.237684637</v>
      </c>
      <c r="AS701" s="70" t="n">
        <v>-0.529077291</v>
      </c>
      <c r="AT701" s="70" t="n">
        <v>0</v>
      </c>
      <c r="AU701" s="70" t="n">
        <v>0.660008609</v>
      </c>
      <c r="AV701" s="70" t="n">
        <v>0.0186012797</v>
      </c>
      <c r="AW701" s="71">
        <f>MAX(ABS(Y701-AK701),ABS(Z701-AL701),ABS(AA701-AM701),ABS(AB701-AN701),ABS(AC701-AO701),ABS(AD701-AP701),ABS(AE701-AQ701),ABS(AF701-AR701),ABS(AG701-AS701),ABS(AH701-AT701),ABS(AI701-AU701),ABS(AJ701-AV701))</f>
        <v/>
      </c>
    </row>
    <row r="702">
      <c r="A702" s="67" t="inlineStr">
        <is>
          <t>M697</t>
        </is>
      </c>
      <c r="B702" s="52" t="inlineStr">
        <is>
          <t>ENV-573</t>
        </is>
      </c>
      <c r="C702" s="52" t="inlineStr">
        <is>
          <t>Environment</t>
        </is>
      </c>
      <c r="D702" s="52" t="inlineStr">
        <is>
          <t>Bush</t>
        </is>
      </c>
      <c r="E702" s="59" t="inlineStr">
        <is>
          <t>Sphere</t>
        </is>
      </c>
      <c r="F702" s="52" t="inlineStr">
        <is>
          <t>ENV-571</t>
        </is>
      </c>
      <c r="G702" s="68" t="n">
        <v>0.807034075</v>
      </c>
      <c r="H702" s="68" t="n">
        <v>0.564923823</v>
      </c>
      <c r="I702" s="68" t="n">
        <v>0.807034075</v>
      </c>
      <c r="J702" s="68" t="n">
        <v>0</v>
      </c>
      <c r="K702" s="68" t="n">
        <v>62.2366905</v>
      </c>
      <c r="L702" s="68" t="n">
        <v>0</v>
      </c>
      <c r="M702" s="68" t="n">
        <v>-0.0751878321</v>
      </c>
      <c r="N702" s="68" t="n">
        <v>0.239532292</v>
      </c>
      <c r="O702" s="68" t="n">
        <v>-0.104014583</v>
      </c>
      <c r="P702" s="69">
        <f>COS(RADIANS(K702))*COS(RADIANS(L702))+SIN(RADIANS(K702))*SIN(RADIANS(J702))*SIN(RADIANS(L702))</f>
        <v/>
      </c>
      <c r="Q702" s="69">
        <f>-COS(RADIANS(K702))*SIN(RADIANS(L702))+SIN(RADIANS(K702))*SIN(RADIANS(J702))*COS(RADIANS(L702))</f>
        <v/>
      </c>
      <c r="R702" s="69">
        <f>SIN(RADIANS(K702))*COS(RADIANS(J702))</f>
        <v/>
      </c>
      <c r="S702" s="69">
        <f>COS(RADIANS(J702))*SIN(RADIANS(L702))</f>
        <v/>
      </c>
      <c r="T702" s="69">
        <f>COS(RADIANS(J702))*COS(RADIANS(L702))</f>
        <v/>
      </c>
      <c r="U702" s="69">
        <f>-SIN(RADIANS(J702))</f>
        <v/>
      </c>
      <c r="V702" s="69">
        <f>-SIN(RADIANS(K702))*COS(RADIANS(L702))+COS(RADIANS(K702))*SIN(RADIANS(J702))*SIN(RADIANS(L702))</f>
        <v/>
      </c>
      <c r="W702" s="69">
        <f>SIN(RADIANS(K702))*SIN(RADIANS(L702))+COS(RADIANS(K702))*SIN(RADIANS(J702))*COS(RADIANS(L702))</f>
        <v/>
      </c>
      <c r="X702" s="69">
        <f>COS(RADIANS(K702))*COS(RADIANS(J702))</f>
        <v/>
      </c>
      <c r="Y702" s="69">
        <f>P702*G702</f>
        <v/>
      </c>
      <c r="Z702" s="69">
        <f>Q702*H702</f>
        <v/>
      </c>
      <c r="AA702" s="69">
        <f>R702*I702</f>
        <v/>
      </c>
      <c r="AB702" s="69">
        <f>M702</f>
        <v/>
      </c>
      <c r="AC702" s="69">
        <f>S702*G702</f>
        <v/>
      </c>
      <c r="AD702" s="69">
        <f>T702*H702</f>
        <v/>
      </c>
      <c r="AE702" s="69">
        <f>U702*I702</f>
        <v/>
      </c>
      <c r="AF702" s="69">
        <f>N702</f>
        <v/>
      </c>
      <c r="AG702" s="69">
        <f>V702*G702</f>
        <v/>
      </c>
      <c r="AH702" s="69">
        <f>W702*H702</f>
        <v/>
      </c>
      <c r="AI702" s="69">
        <f>X702*I702</f>
        <v/>
      </c>
      <c r="AJ702" s="69">
        <f>O702</f>
        <v/>
      </c>
      <c r="AK702" s="70" t="n">
        <v>0.375932664</v>
      </c>
      <c r="AL702" s="70" t="n">
        <v>0</v>
      </c>
      <c r="AM702" s="70" t="n">
        <v>0.714127898</v>
      </c>
      <c r="AN702" s="70" t="n">
        <v>-0.0751878321</v>
      </c>
      <c r="AO702" s="70" t="n">
        <v>0</v>
      </c>
      <c r="AP702" s="70" t="n">
        <v>0.564923823</v>
      </c>
      <c r="AQ702" s="70" t="n">
        <v>0</v>
      </c>
      <c r="AR702" s="70" t="n">
        <v>0.239532292</v>
      </c>
      <c r="AS702" s="70" t="n">
        <v>-0.714127898</v>
      </c>
      <c r="AT702" s="70" t="n">
        <v>0</v>
      </c>
      <c r="AU702" s="70" t="n">
        <v>0.375932664</v>
      </c>
      <c r="AV702" s="70" t="n">
        <v>-0.104014583</v>
      </c>
      <c r="AW702" s="71">
        <f>MAX(ABS(Y702-AK702),ABS(Z702-AL702),ABS(AA702-AM702),ABS(AB702-AN702),ABS(AC702-AO702),ABS(AD702-AP702),ABS(AE702-AQ702),ABS(AF702-AR702),ABS(AG702-AS702),ABS(AH702-AT702),ABS(AI702-AU702),ABS(AJ702-AV702))</f>
        <v/>
      </c>
    </row>
    <row r="703">
      <c r="A703" s="67" t="inlineStr">
        <is>
          <t>M698</t>
        </is>
      </c>
      <c r="B703" s="52" t="inlineStr">
        <is>
          <t>ENV-574</t>
        </is>
      </c>
      <c r="C703" s="52" t="inlineStr">
        <is>
          <t>Environment</t>
        </is>
      </c>
      <c r="D703" s="52" t="inlineStr">
        <is>
          <t>Bush</t>
        </is>
      </c>
      <c r="E703" s="59" t="inlineStr">
        <is>
          <t>Sphere</t>
        </is>
      </c>
      <c r="F703" s="52" t="inlineStr">
        <is>
          <t>ENV-571</t>
        </is>
      </c>
      <c r="G703" s="68" t="n">
        <v>0.572203338</v>
      </c>
      <c r="H703" s="68" t="n">
        <v>0.400542319</v>
      </c>
      <c r="I703" s="68" t="n">
        <v>0.572203338</v>
      </c>
      <c r="J703" s="68" t="n">
        <v>0</v>
      </c>
      <c r="K703" s="68" t="n">
        <v>196.536575</v>
      </c>
      <c r="L703" s="68" t="n">
        <v>0</v>
      </c>
      <c r="M703" s="68" t="n">
        <v>0.0889900401</v>
      </c>
      <c r="N703" s="68" t="n">
        <v>0.259241968</v>
      </c>
      <c r="O703" s="68" t="n">
        <v>-0.0929268971</v>
      </c>
      <c r="P703" s="69">
        <f>COS(RADIANS(K703))*COS(RADIANS(L703))+SIN(RADIANS(K703))*SIN(RADIANS(J703))*SIN(RADIANS(L703))</f>
        <v/>
      </c>
      <c r="Q703" s="69">
        <f>-COS(RADIANS(K703))*SIN(RADIANS(L703))+SIN(RADIANS(K703))*SIN(RADIANS(J703))*COS(RADIANS(L703))</f>
        <v/>
      </c>
      <c r="R703" s="69">
        <f>SIN(RADIANS(K703))*COS(RADIANS(J703))</f>
        <v/>
      </c>
      <c r="S703" s="69">
        <f>COS(RADIANS(J703))*SIN(RADIANS(L703))</f>
        <v/>
      </c>
      <c r="T703" s="69">
        <f>COS(RADIANS(J703))*COS(RADIANS(L703))</f>
        <v/>
      </c>
      <c r="U703" s="69">
        <f>-SIN(RADIANS(J703))</f>
        <v/>
      </c>
      <c r="V703" s="69">
        <f>-SIN(RADIANS(K703))*COS(RADIANS(L703))+COS(RADIANS(K703))*SIN(RADIANS(J703))*SIN(RADIANS(L703))</f>
        <v/>
      </c>
      <c r="W703" s="69">
        <f>SIN(RADIANS(K703))*SIN(RADIANS(L703))+COS(RADIANS(K703))*SIN(RADIANS(J703))*COS(RADIANS(L703))</f>
        <v/>
      </c>
      <c r="X703" s="69">
        <f>COS(RADIANS(K703))*COS(RADIANS(J703))</f>
        <v/>
      </c>
      <c r="Y703" s="69">
        <f>P703*G703</f>
        <v/>
      </c>
      <c r="Z703" s="69">
        <f>Q703*H703</f>
        <v/>
      </c>
      <c r="AA703" s="69">
        <f>R703*I703</f>
        <v/>
      </c>
      <c r="AB703" s="69">
        <f>M703</f>
        <v/>
      </c>
      <c r="AC703" s="69">
        <f>S703*G703</f>
        <v/>
      </c>
      <c r="AD703" s="69">
        <f>T703*H703</f>
        <v/>
      </c>
      <c r="AE703" s="69">
        <f>U703*I703</f>
        <v/>
      </c>
      <c r="AF703" s="69">
        <f>N703</f>
        <v/>
      </c>
      <c r="AG703" s="69">
        <f>V703*G703</f>
        <v/>
      </c>
      <c r="AH703" s="69">
        <f>W703*H703</f>
        <v/>
      </c>
      <c r="AI703" s="69">
        <f>X703*I703</f>
        <v/>
      </c>
      <c r="AJ703" s="69">
        <f>O703</f>
        <v/>
      </c>
      <c r="AK703" s="70" t="n">
        <v>-0.548536003</v>
      </c>
      <c r="AL703" s="70" t="n">
        <v>0</v>
      </c>
      <c r="AM703" s="70" t="n">
        <v>-0.16286473</v>
      </c>
      <c r="AN703" s="70" t="n">
        <v>0.0889900401</v>
      </c>
      <c r="AO703" s="70" t="n">
        <v>0</v>
      </c>
      <c r="AP703" s="70" t="n">
        <v>0.400542319</v>
      </c>
      <c r="AQ703" s="70" t="n">
        <v>0</v>
      </c>
      <c r="AR703" s="70" t="n">
        <v>0.259241968</v>
      </c>
      <c r="AS703" s="70" t="n">
        <v>0.16286473</v>
      </c>
      <c r="AT703" s="70" t="n">
        <v>0</v>
      </c>
      <c r="AU703" s="70" t="n">
        <v>-0.548536003</v>
      </c>
      <c r="AV703" s="70" t="n">
        <v>-0.0929268971</v>
      </c>
      <c r="AW703" s="71">
        <f>MAX(ABS(Y703-AK703),ABS(Z703-AL703),ABS(AA703-AM703),ABS(AB703-AN703),ABS(AC703-AO703),ABS(AD703-AP703),ABS(AE703-AQ703),ABS(AF703-AR703),ABS(AG703-AS703),ABS(AH703-AT703),ABS(AI703-AU703),ABS(AJ703-AV703))</f>
        <v/>
      </c>
    </row>
    <row r="704">
      <c r="A704" s="67" t="inlineStr">
        <is>
          <t>M699</t>
        </is>
      </c>
      <c r="B704" s="52" t="inlineStr">
        <is>
          <t>ENV-575</t>
        </is>
      </c>
      <c r="C704" s="52" t="inlineStr">
        <is>
          <t>Environment</t>
        </is>
      </c>
      <c r="D704" s="52" t="inlineStr">
        <is>
          <t>Bush</t>
        </is>
      </c>
      <c r="E704" s="59" t="inlineStr">
        <is>
          <t>Sphere</t>
        </is>
      </c>
      <c r="F704" s="52" t="inlineStr">
        <is>
          <t>ENV-571</t>
        </is>
      </c>
      <c r="G704" s="68" t="n">
        <v>0.513493776</v>
      </c>
      <c r="H704" s="68" t="n">
        <v>0.359445632</v>
      </c>
      <c r="I704" s="68" t="n">
        <v>0.513493776</v>
      </c>
      <c r="J704" s="68" t="n">
        <v>0</v>
      </c>
      <c r="K704" s="68" t="n">
        <v>13.8247919</v>
      </c>
      <c r="L704" s="68" t="n">
        <v>0</v>
      </c>
      <c r="M704" s="68" t="n">
        <v>-0.103300177</v>
      </c>
      <c r="N704" s="68" t="n">
        <v>0.20279561</v>
      </c>
      <c r="O704" s="68" t="n">
        <v>-0.135464728</v>
      </c>
      <c r="P704" s="69">
        <f>COS(RADIANS(K704))*COS(RADIANS(L704))+SIN(RADIANS(K704))*SIN(RADIANS(J704))*SIN(RADIANS(L704))</f>
        <v/>
      </c>
      <c r="Q704" s="69">
        <f>-COS(RADIANS(K704))*SIN(RADIANS(L704))+SIN(RADIANS(K704))*SIN(RADIANS(J704))*COS(RADIANS(L704))</f>
        <v/>
      </c>
      <c r="R704" s="69">
        <f>SIN(RADIANS(K704))*COS(RADIANS(J704))</f>
        <v/>
      </c>
      <c r="S704" s="69">
        <f>COS(RADIANS(J704))*SIN(RADIANS(L704))</f>
        <v/>
      </c>
      <c r="T704" s="69">
        <f>COS(RADIANS(J704))*COS(RADIANS(L704))</f>
        <v/>
      </c>
      <c r="U704" s="69">
        <f>-SIN(RADIANS(J704))</f>
        <v/>
      </c>
      <c r="V704" s="69">
        <f>-SIN(RADIANS(K704))*COS(RADIANS(L704))+COS(RADIANS(K704))*SIN(RADIANS(J704))*SIN(RADIANS(L704))</f>
        <v/>
      </c>
      <c r="W704" s="69">
        <f>SIN(RADIANS(K704))*SIN(RADIANS(L704))+COS(RADIANS(K704))*SIN(RADIANS(J704))*COS(RADIANS(L704))</f>
        <v/>
      </c>
      <c r="X704" s="69">
        <f>COS(RADIANS(K704))*COS(RADIANS(J704))</f>
        <v/>
      </c>
      <c r="Y704" s="69">
        <f>P704*G704</f>
        <v/>
      </c>
      <c r="Z704" s="69">
        <f>Q704*H704</f>
        <v/>
      </c>
      <c r="AA704" s="69">
        <f>R704*I704</f>
        <v/>
      </c>
      <c r="AB704" s="69">
        <f>M704</f>
        <v/>
      </c>
      <c r="AC704" s="69">
        <f>S704*G704</f>
        <v/>
      </c>
      <c r="AD704" s="69">
        <f>T704*H704</f>
        <v/>
      </c>
      <c r="AE704" s="69">
        <f>U704*I704</f>
        <v/>
      </c>
      <c r="AF704" s="69">
        <f>N704</f>
        <v/>
      </c>
      <c r="AG704" s="69">
        <f>V704*G704</f>
        <v/>
      </c>
      <c r="AH704" s="69">
        <f>W704*H704</f>
        <v/>
      </c>
      <c r="AI704" s="69">
        <f>X704*I704</f>
        <v/>
      </c>
      <c r="AJ704" s="69">
        <f>O704</f>
        <v/>
      </c>
      <c r="AK704" s="70" t="n">
        <v>0.498618364</v>
      </c>
      <c r="AL704" s="70" t="n">
        <v>0</v>
      </c>
      <c r="AM704" s="70" t="n">
        <v>0.122701213</v>
      </c>
      <c r="AN704" s="70" t="n">
        <v>-0.103300177</v>
      </c>
      <c r="AO704" s="70" t="n">
        <v>0</v>
      </c>
      <c r="AP704" s="70" t="n">
        <v>0.359445632</v>
      </c>
      <c r="AQ704" s="70" t="n">
        <v>0</v>
      </c>
      <c r="AR704" s="70" t="n">
        <v>0.20279561</v>
      </c>
      <c r="AS704" s="70" t="n">
        <v>-0.122701213</v>
      </c>
      <c r="AT704" s="70" t="n">
        <v>0</v>
      </c>
      <c r="AU704" s="70" t="n">
        <v>0.498618364</v>
      </c>
      <c r="AV704" s="70" t="n">
        <v>-0.135464728</v>
      </c>
      <c r="AW704" s="71">
        <f>MAX(ABS(Y704-AK704),ABS(Z704-AL704),ABS(AA704-AM704),ABS(AB704-AN704),ABS(AC704-AO704),ABS(AD704-AP704),ABS(AE704-AQ704),ABS(AF704-AR704),ABS(AG704-AS704),ABS(AH704-AT704),ABS(AI704-AU704),ABS(AJ704-AV704))</f>
        <v/>
      </c>
    </row>
    <row r="705">
      <c r="A705" s="67" t="inlineStr">
        <is>
          <t>M700</t>
        </is>
      </c>
      <c r="B705" s="52" t="inlineStr">
        <is>
          <t>ENV-576</t>
        </is>
      </c>
      <c r="C705" s="52" t="inlineStr">
        <is>
          <t>Environment</t>
        </is>
      </c>
      <c r="D705" s="52" t="inlineStr">
        <is>
          <t>Bush</t>
        </is>
      </c>
      <c r="E705" s="59" t="inlineStr">
        <is>
          <t>Sphere</t>
        </is>
      </c>
      <c r="F705" s="52" t="inlineStr">
        <is>
          <t>ENV-571</t>
        </is>
      </c>
      <c r="G705" s="68" t="n">
        <v>0.7304357889999999</v>
      </c>
      <c r="H705" s="68" t="n">
        <v>0.511305034</v>
      </c>
      <c r="I705" s="68" t="n">
        <v>0.7304357889999999</v>
      </c>
      <c r="J705" s="68" t="n">
        <v>0</v>
      </c>
      <c r="K705" s="68" t="n">
        <v>252.952484</v>
      </c>
      <c r="L705" s="68" t="n">
        <v>0</v>
      </c>
      <c r="M705" s="68" t="n">
        <v>-0.0494254231</v>
      </c>
      <c r="N705" s="68" t="n">
        <v>0.227956012</v>
      </c>
      <c r="O705" s="68" t="n">
        <v>-0.07696921380000001</v>
      </c>
      <c r="P705" s="69">
        <f>COS(RADIANS(K705))*COS(RADIANS(L705))+SIN(RADIANS(K705))*SIN(RADIANS(J705))*SIN(RADIANS(L705))</f>
        <v/>
      </c>
      <c r="Q705" s="69">
        <f>-COS(RADIANS(K705))*SIN(RADIANS(L705))+SIN(RADIANS(K705))*SIN(RADIANS(J705))*COS(RADIANS(L705))</f>
        <v/>
      </c>
      <c r="R705" s="69">
        <f>SIN(RADIANS(K705))*COS(RADIANS(J705))</f>
        <v/>
      </c>
      <c r="S705" s="69">
        <f>COS(RADIANS(J705))*SIN(RADIANS(L705))</f>
        <v/>
      </c>
      <c r="T705" s="69">
        <f>COS(RADIANS(J705))*COS(RADIANS(L705))</f>
        <v/>
      </c>
      <c r="U705" s="69">
        <f>-SIN(RADIANS(J705))</f>
        <v/>
      </c>
      <c r="V705" s="69">
        <f>-SIN(RADIANS(K705))*COS(RADIANS(L705))+COS(RADIANS(K705))*SIN(RADIANS(J705))*SIN(RADIANS(L705))</f>
        <v/>
      </c>
      <c r="W705" s="69">
        <f>SIN(RADIANS(K705))*SIN(RADIANS(L705))+COS(RADIANS(K705))*SIN(RADIANS(J705))*COS(RADIANS(L705))</f>
        <v/>
      </c>
      <c r="X705" s="69">
        <f>COS(RADIANS(K705))*COS(RADIANS(J705))</f>
        <v/>
      </c>
      <c r="Y705" s="69">
        <f>P705*G705</f>
        <v/>
      </c>
      <c r="Z705" s="69">
        <f>Q705*H705</f>
        <v/>
      </c>
      <c r="AA705" s="69">
        <f>R705*I705</f>
        <v/>
      </c>
      <c r="AB705" s="69">
        <f>M705</f>
        <v/>
      </c>
      <c r="AC705" s="69">
        <f>S705*G705</f>
        <v/>
      </c>
      <c r="AD705" s="69">
        <f>T705*H705</f>
        <v/>
      </c>
      <c r="AE705" s="69">
        <f>U705*I705</f>
        <v/>
      </c>
      <c r="AF705" s="69">
        <f>N705</f>
        <v/>
      </c>
      <c r="AG705" s="69">
        <f>V705*G705</f>
        <v/>
      </c>
      <c r="AH705" s="69">
        <f>W705*H705</f>
        <v/>
      </c>
      <c r="AI705" s="69">
        <f>X705*I705</f>
        <v/>
      </c>
      <c r="AJ705" s="69">
        <f>O705</f>
        <v/>
      </c>
      <c r="AK705" s="70" t="n">
        <v>-0.214137733</v>
      </c>
      <c r="AL705" s="70" t="n">
        <v>0</v>
      </c>
      <c r="AM705" s="70" t="n">
        <v>-0.698341966</v>
      </c>
      <c r="AN705" s="70" t="n">
        <v>-0.0494254231</v>
      </c>
      <c r="AO705" s="70" t="n">
        <v>0</v>
      </c>
      <c r="AP705" s="70" t="n">
        <v>0.511305034</v>
      </c>
      <c r="AQ705" s="70" t="n">
        <v>0</v>
      </c>
      <c r="AR705" s="70" t="n">
        <v>0.227956012</v>
      </c>
      <c r="AS705" s="70" t="n">
        <v>0.698341966</v>
      </c>
      <c r="AT705" s="70" t="n">
        <v>0</v>
      </c>
      <c r="AU705" s="70" t="n">
        <v>-0.214137733</v>
      </c>
      <c r="AV705" s="70" t="n">
        <v>-0.07696921380000001</v>
      </c>
      <c r="AW705" s="71">
        <f>MAX(ABS(Y705-AK705),ABS(Z705-AL705),ABS(AA705-AM705),ABS(AB705-AN705),ABS(AC705-AO705),ABS(AD705-AP705),ABS(AE705-AQ705),ABS(AF705-AR705),ABS(AG705-AS705),ABS(AH705-AT705),ABS(AI705-AU705),ABS(AJ705-AV705))</f>
        <v/>
      </c>
    </row>
    <row r="706">
      <c r="A706" s="67" t="inlineStr">
        <is>
          <t>M701</t>
        </is>
      </c>
      <c r="B706" s="52" t="inlineStr">
        <is>
          <t>ENV-577</t>
        </is>
      </c>
      <c r="C706" s="52" t="inlineStr">
        <is>
          <t>Environment</t>
        </is>
      </c>
      <c r="D706" s="52" t="inlineStr">
        <is>
          <t>Bush</t>
        </is>
      </c>
      <c r="E706" s="59" t="inlineStr">
        <is>
          <t>Sphere</t>
        </is>
      </c>
      <c r="F706" s="52" t="inlineStr">
        <is>
          <t>ENV-571</t>
        </is>
      </c>
      <c r="G706" s="68" t="n">
        <v>0.5439537169999999</v>
      </c>
      <c r="H706" s="68" t="n">
        <v>0.380767584</v>
      </c>
      <c r="I706" s="68" t="n">
        <v>0.5439537169999999</v>
      </c>
      <c r="J706" s="68" t="n">
        <v>0</v>
      </c>
      <c r="K706" s="68" t="n">
        <v>206.567688</v>
      </c>
      <c r="L706" s="68" t="n">
        <v>0</v>
      </c>
      <c r="M706" s="68" t="n">
        <v>-0.00520753814</v>
      </c>
      <c r="N706" s="68" t="n">
        <v>0.199371919</v>
      </c>
      <c r="O706" s="68" t="n">
        <v>-0.267677307</v>
      </c>
      <c r="P706" s="69">
        <f>COS(RADIANS(K706))*COS(RADIANS(L706))+SIN(RADIANS(K706))*SIN(RADIANS(J706))*SIN(RADIANS(L706))</f>
        <v/>
      </c>
      <c r="Q706" s="69">
        <f>-COS(RADIANS(K706))*SIN(RADIANS(L706))+SIN(RADIANS(K706))*SIN(RADIANS(J706))*COS(RADIANS(L706))</f>
        <v/>
      </c>
      <c r="R706" s="69">
        <f>SIN(RADIANS(K706))*COS(RADIANS(J706))</f>
        <v/>
      </c>
      <c r="S706" s="69">
        <f>COS(RADIANS(J706))*SIN(RADIANS(L706))</f>
        <v/>
      </c>
      <c r="T706" s="69">
        <f>COS(RADIANS(J706))*COS(RADIANS(L706))</f>
        <v/>
      </c>
      <c r="U706" s="69">
        <f>-SIN(RADIANS(J706))</f>
        <v/>
      </c>
      <c r="V706" s="69">
        <f>-SIN(RADIANS(K706))*COS(RADIANS(L706))+COS(RADIANS(K706))*SIN(RADIANS(J706))*SIN(RADIANS(L706))</f>
        <v/>
      </c>
      <c r="W706" s="69">
        <f>SIN(RADIANS(K706))*SIN(RADIANS(L706))+COS(RADIANS(K706))*SIN(RADIANS(J706))*COS(RADIANS(L706))</f>
        <v/>
      </c>
      <c r="X706" s="69">
        <f>COS(RADIANS(K706))*COS(RADIANS(J706))</f>
        <v/>
      </c>
      <c r="Y706" s="69">
        <f>P706*G706</f>
        <v/>
      </c>
      <c r="Z706" s="69">
        <f>Q706*H706</f>
        <v/>
      </c>
      <c r="AA706" s="69">
        <f>R706*I706</f>
        <v/>
      </c>
      <c r="AB706" s="69">
        <f>M706</f>
        <v/>
      </c>
      <c r="AC706" s="69">
        <f>S706*G706</f>
        <v/>
      </c>
      <c r="AD706" s="69">
        <f>T706*H706</f>
        <v/>
      </c>
      <c r="AE706" s="69">
        <f>U706*I706</f>
        <v/>
      </c>
      <c r="AF706" s="69">
        <f>N706</f>
        <v/>
      </c>
      <c r="AG706" s="69">
        <f>V706*G706</f>
        <v/>
      </c>
      <c r="AH706" s="69">
        <f>W706*H706</f>
        <v/>
      </c>
      <c r="AI706" s="69">
        <f>X706*I706</f>
        <v/>
      </c>
      <c r="AJ706" s="69">
        <f>O706</f>
        <v/>
      </c>
      <c r="AK706" s="70" t="n">
        <v>-0.48651576</v>
      </c>
      <c r="AL706" s="70" t="n">
        <v>0</v>
      </c>
      <c r="AM706" s="70" t="n">
        <v>-0.243285924</v>
      </c>
      <c r="AN706" s="70" t="n">
        <v>-0.00520753814</v>
      </c>
      <c r="AO706" s="70" t="n">
        <v>0</v>
      </c>
      <c r="AP706" s="70" t="n">
        <v>0.380767584</v>
      </c>
      <c r="AQ706" s="70" t="n">
        <v>0</v>
      </c>
      <c r="AR706" s="70" t="n">
        <v>0.199371919</v>
      </c>
      <c r="AS706" s="70" t="n">
        <v>0.243285924</v>
      </c>
      <c r="AT706" s="70" t="n">
        <v>0</v>
      </c>
      <c r="AU706" s="70" t="n">
        <v>-0.48651576</v>
      </c>
      <c r="AV706" s="70" t="n">
        <v>-0.267677307</v>
      </c>
      <c r="AW706" s="71">
        <f>MAX(ABS(Y706-AK706),ABS(Z706-AL706),ABS(AA706-AM706),ABS(AB706-AN706),ABS(AC706-AO706),ABS(AD706-AP706),ABS(AE706-AQ706),ABS(AF706-AR706),ABS(AG706-AS706),ABS(AH706-AT706),ABS(AI706-AU706),ABS(AJ706-AV706))</f>
        <v/>
      </c>
    </row>
    <row r="707">
      <c r="A707" s="67" t="inlineStr">
        <is>
          <t>M702</t>
        </is>
      </c>
      <c r="B707" s="52" t="inlineStr">
        <is>
          <t>ENV-578</t>
        </is>
      </c>
      <c r="C707" s="52" t="inlineStr">
        <is>
          <t>Environment</t>
        </is>
      </c>
      <c r="D707" s="52" t="inlineStr">
        <is>
          <t>Bush</t>
        </is>
      </c>
      <c r="E707" s="59" t="inlineStr">
        <is>
          <t>Sphere</t>
        </is>
      </c>
      <c r="F707" s="52" t="inlineStr">
        <is>
          <t>ENV-571</t>
        </is>
      </c>
      <c r="G707" s="68" t="n">
        <v>0.573587477</v>
      </c>
      <c r="H707" s="68" t="n">
        <v>0.401511222</v>
      </c>
      <c r="I707" s="68" t="n">
        <v>0.573587477</v>
      </c>
      <c r="J707" s="68" t="n">
        <v>0</v>
      </c>
      <c r="K707" s="68" t="n">
        <v>345.214691</v>
      </c>
      <c r="L707" s="68" t="n">
        <v>0</v>
      </c>
      <c r="M707" s="68" t="n">
        <v>-0.0265049785</v>
      </c>
      <c r="N707" s="68" t="n">
        <v>0.249461249</v>
      </c>
      <c r="O707" s="68" t="n">
        <v>0.338035434</v>
      </c>
      <c r="P707" s="69">
        <f>COS(RADIANS(K707))*COS(RADIANS(L707))+SIN(RADIANS(K707))*SIN(RADIANS(J707))*SIN(RADIANS(L707))</f>
        <v/>
      </c>
      <c r="Q707" s="69">
        <f>-COS(RADIANS(K707))*SIN(RADIANS(L707))+SIN(RADIANS(K707))*SIN(RADIANS(J707))*COS(RADIANS(L707))</f>
        <v/>
      </c>
      <c r="R707" s="69">
        <f>SIN(RADIANS(K707))*COS(RADIANS(J707))</f>
        <v/>
      </c>
      <c r="S707" s="69">
        <f>COS(RADIANS(J707))*SIN(RADIANS(L707))</f>
        <v/>
      </c>
      <c r="T707" s="69">
        <f>COS(RADIANS(J707))*COS(RADIANS(L707))</f>
        <v/>
      </c>
      <c r="U707" s="69">
        <f>-SIN(RADIANS(J707))</f>
        <v/>
      </c>
      <c r="V707" s="69">
        <f>-SIN(RADIANS(K707))*COS(RADIANS(L707))+COS(RADIANS(K707))*SIN(RADIANS(J707))*SIN(RADIANS(L707))</f>
        <v/>
      </c>
      <c r="W707" s="69">
        <f>SIN(RADIANS(K707))*SIN(RADIANS(L707))+COS(RADIANS(K707))*SIN(RADIANS(J707))*COS(RADIANS(L707))</f>
        <v/>
      </c>
      <c r="X707" s="69">
        <f>COS(RADIANS(K707))*COS(RADIANS(J707))</f>
        <v/>
      </c>
      <c r="Y707" s="69">
        <f>P707*G707</f>
        <v/>
      </c>
      <c r="Z707" s="69">
        <f>Q707*H707</f>
        <v/>
      </c>
      <c r="AA707" s="69">
        <f>R707*I707</f>
        <v/>
      </c>
      <c r="AB707" s="69">
        <f>M707</f>
        <v/>
      </c>
      <c r="AC707" s="69">
        <f>S707*G707</f>
        <v/>
      </c>
      <c r="AD707" s="69">
        <f>T707*H707</f>
        <v/>
      </c>
      <c r="AE707" s="69">
        <f>U707*I707</f>
        <v/>
      </c>
      <c r="AF707" s="69">
        <f>N707</f>
        <v/>
      </c>
      <c r="AG707" s="69">
        <f>V707*G707</f>
        <v/>
      </c>
      <c r="AH707" s="69">
        <f>W707*H707</f>
        <v/>
      </c>
      <c r="AI707" s="69">
        <f>X707*I707</f>
        <v/>
      </c>
      <c r="AJ707" s="69">
        <f>O707</f>
        <v/>
      </c>
      <c r="AK707" s="70" t="n">
        <v>0.554595351</v>
      </c>
      <c r="AL707" s="70" t="n">
        <v>0</v>
      </c>
      <c r="AM707" s="70" t="n">
        <v>-0.146378204</v>
      </c>
      <c r="AN707" s="70" t="n">
        <v>-0.0265049785</v>
      </c>
      <c r="AO707" s="70" t="n">
        <v>0</v>
      </c>
      <c r="AP707" s="70" t="n">
        <v>0.401511222</v>
      </c>
      <c r="AQ707" s="70" t="n">
        <v>0</v>
      </c>
      <c r="AR707" s="70" t="n">
        <v>0.249461249</v>
      </c>
      <c r="AS707" s="70" t="n">
        <v>0.146378204</v>
      </c>
      <c r="AT707" s="70" t="n">
        <v>0</v>
      </c>
      <c r="AU707" s="70" t="n">
        <v>0.554595351</v>
      </c>
      <c r="AV707" s="70" t="n">
        <v>0.338035434</v>
      </c>
      <c r="AW707" s="71">
        <f>MAX(ABS(Y707-AK707),ABS(Z707-AL707),ABS(AA707-AM707),ABS(AB707-AN707),ABS(AC707-AO707),ABS(AD707-AP707),ABS(AE707-AQ707),ABS(AF707-AR707),ABS(AG707-AS707),ABS(AH707-AT707),ABS(AI707-AU707),ABS(AJ707-AV707))</f>
        <v/>
      </c>
    </row>
    <row r="708">
      <c r="A708" s="67" t="inlineStr">
        <is>
          <t>M703</t>
        </is>
      </c>
      <c r="B708" s="52" t="inlineStr">
        <is>
          <t>ENV-579</t>
        </is>
      </c>
      <c r="C708" s="52" t="inlineStr">
        <is>
          <t>Environment</t>
        </is>
      </c>
      <c r="D708" s="52" t="inlineStr">
        <is>
          <t>Bush</t>
        </is>
      </c>
      <c r="E708" s="53" t="inlineStr">
        <is>
          <t>Group</t>
        </is>
      </c>
      <c r="F708" s="52" t="inlineStr">
        <is>
          <t>ENV-540</t>
        </is>
      </c>
      <c r="G708" s="68" t="n">
        <v>1</v>
      </c>
      <c r="H708" s="68" t="n">
        <v>1</v>
      </c>
      <c r="I708" s="68" t="n">
        <v>1</v>
      </c>
      <c r="J708" s="68" t="n">
        <v>0</v>
      </c>
      <c r="K708" s="68" t="n">
        <v>150</v>
      </c>
      <c r="L708" s="68" t="n">
        <v>0</v>
      </c>
      <c r="M708" s="68" t="n">
        <v>12.5</v>
      </c>
      <c r="N708" s="68" t="n">
        <v>0.0342560709</v>
      </c>
      <c r="O708" s="68" t="n">
        <v>-7.5999999</v>
      </c>
      <c r="P708" s="69">
        <f>COS(RADIANS(K708))*COS(RADIANS(L708))+SIN(RADIANS(K708))*SIN(RADIANS(J708))*SIN(RADIANS(L708))</f>
        <v/>
      </c>
      <c r="Q708" s="69">
        <f>-COS(RADIANS(K708))*SIN(RADIANS(L708))+SIN(RADIANS(K708))*SIN(RADIANS(J708))*COS(RADIANS(L708))</f>
        <v/>
      </c>
      <c r="R708" s="69">
        <f>SIN(RADIANS(K708))*COS(RADIANS(J708))</f>
        <v/>
      </c>
      <c r="S708" s="69">
        <f>COS(RADIANS(J708))*SIN(RADIANS(L708))</f>
        <v/>
      </c>
      <c r="T708" s="69">
        <f>COS(RADIANS(J708))*COS(RADIANS(L708))</f>
        <v/>
      </c>
      <c r="U708" s="69">
        <f>-SIN(RADIANS(J708))</f>
        <v/>
      </c>
      <c r="V708" s="69">
        <f>-SIN(RADIANS(K708))*COS(RADIANS(L708))+COS(RADIANS(K708))*SIN(RADIANS(J708))*SIN(RADIANS(L708))</f>
        <v/>
      </c>
      <c r="W708" s="69">
        <f>SIN(RADIANS(K708))*SIN(RADIANS(L708))+COS(RADIANS(K708))*SIN(RADIANS(J708))*COS(RADIANS(L708))</f>
        <v/>
      </c>
      <c r="X708" s="69">
        <f>COS(RADIANS(K708))*COS(RADIANS(J708))</f>
        <v/>
      </c>
      <c r="Y708" s="69">
        <f>P708*G708</f>
        <v/>
      </c>
      <c r="Z708" s="69">
        <f>Q708*H708</f>
        <v/>
      </c>
      <c r="AA708" s="69">
        <f>R708*I708</f>
        <v/>
      </c>
      <c r="AB708" s="69">
        <f>M708</f>
        <v/>
      </c>
      <c r="AC708" s="69">
        <f>S708*G708</f>
        <v/>
      </c>
      <c r="AD708" s="69">
        <f>T708*H708</f>
        <v/>
      </c>
      <c r="AE708" s="69">
        <f>U708*I708</f>
        <v/>
      </c>
      <c r="AF708" s="69">
        <f>N708</f>
        <v/>
      </c>
      <c r="AG708" s="69">
        <f>V708*G708</f>
        <v/>
      </c>
      <c r="AH708" s="69">
        <f>W708*H708</f>
        <v/>
      </c>
      <c r="AI708" s="69">
        <f>X708*I708</f>
        <v/>
      </c>
      <c r="AJ708" s="69">
        <f>O708</f>
        <v/>
      </c>
      <c r="AK708" s="70" t="n">
        <v>-0.866025507</v>
      </c>
      <c r="AL708" s="70" t="n">
        <v>0</v>
      </c>
      <c r="AM708" s="70" t="n">
        <v>0.499999821</v>
      </c>
      <c r="AN708" s="70" t="n">
        <v>12.5</v>
      </c>
      <c r="AO708" s="70" t="n">
        <v>0</v>
      </c>
      <c r="AP708" s="70" t="n">
        <v>1</v>
      </c>
      <c r="AQ708" s="70" t="n">
        <v>0</v>
      </c>
      <c r="AR708" s="70" t="n">
        <v>0.0342560709</v>
      </c>
      <c r="AS708" s="70" t="n">
        <v>-0.499999821</v>
      </c>
      <c r="AT708" s="70" t="n">
        <v>0</v>
      </c>
      <c r="AU708" s="70" t="n">
        <v>-0.866025507</v>
      </c>
      <c r="AV708" s="70" t="n">
        <v>-7.5999999</v>
      </c>
      <c r="AW708" s="71">
        <f>MAX(ABS(Y708-AK708),ABS(Z708-AL708),ABS(AA708-AM708),ABS(AB708-AN708),ABS(AC708-AO708),ABS(AD708-AP708),ABS(AE708-AQ708),ABS(AF708-AR708),ABS(AG708-AS708),ABS(AH708-AT708),ABS(AI708-AU708),ABS(AJ708-AV708))</f>
        <v/>
      </c>
    </row>
    <row r="709">
      <c r="A709" s="67" t="inlineStr">
        <is>
          <t>M704</t>
        </is>
      </c>
      <c r="B709" s="52" t="inlineStr">
        <is>
          <t>ENV-580</t>
        </is>
      </c>
      <c r="C709" s="52" t="inlineStr">
        <is>
          <t>Environment</t>
        </is>
      </c>
      <c r="D709" s="52" t="inlineStr">
        <is>
          <t>Bush</t>
        </is>
      </c>
      <c r="E709" s="59" t="inlineStr">
        <is>
          <t>Sphere</t>
        </is>
      </c>
      <c r="F709" s="52" t="inlineStr">
        <is>
          <t>ENV-579</t>
        </is>
      </c>
      <c r="G709" s="68" t="n">
        <v>0.567395389</v>
      </c>
      <c r="H709" s="68" t="n">
        <v>0.397176772</v>
      </c>
      <c r="I709" s="68" t="n">
        <v>0.567395389</v>
      </c>
      <c r="J709" s="68" t="n">
        <v>0</v>
      </c>
      <c r="K709" s="68" t="n">
        <v>352.300873</v>
      </c>
      <c r="L709" s="68" t="n">
        <v>0</v>
      </c>
      <c r="M709" s="68" t="n">
        <v>-0.0241141059</v>
      </c>
      <c r="N709" s="68" t="n">
        <v>0.1979523</v>
      </c>
      <c r="O709" s="68" t="n">
        <v>0.0408042409</v>
      </c>
      <c r="P709" s="69">
        <f>COS(RADIANS(K709))*COS(RADIANS(L709))+SIN(RADIANS(K709))*SIN(RADIANS(J709))*SIN(RADIANS(L709))</f>
        <v/>
      </c>
      <c r="Q709" s="69">
        <f>-COS(RADIANS(K709))*SIN(RADIANS(L709))+SIN(RADIANS(K709))*SIN(RADIANS(J709))*COS(RADIANS(L709))</f>
        <v/>
      </c>
      <c r="R709" s="69">
        <f>SIN(RADIANS(K709))*COS(RADIANS(J709))</f>
        <v/>
      </c>
      <c r="S709" s="69">
        <f>COS(RADIANS(J709))*SIN(RADIANS(L709))</f>
        <v/>
      </c>
      <c r="T709" s="69">
        <f>COS(RADIANS(J709))*COS(RADIANS(L709))</f>
        <v/>
      </c>
      <c r="U709" s="69">
        <f>-SIN(RADIANS(J709))</f>
        <v/>
      </c>
      <c r="V709" s="69">
        <f>-SIN(RADIANS(K709))*COS(RADIANS(L709))+COS(RADIANS(K709))*SIN(RADIANS(J709))*SIN(RADIANS(L709))</f>
        <v/>
      </c>
      <c r="W709" s="69">
        <f>SIN(RADIANS(K709))*SIN(RADIANS(L709))+COS(RADIANS(K709))*SIN(RADIANS(J709))*COS(RADIANS(L709))</f>
        <v/>
      </c>
      <c r="X709" s="69">
        <f>COS(RADIANS(K709))*COS(RADIANS(J709))</f>
        <v/>
      </c>
      <c r="Y709" s="69">
        <f>P709*G709</f>
        <v/>
      </c>
      <c r="Z709" s="69">
        <f>Q709*H709</f>
        <v/>
      </c>
      <c r="AA709" s="69">
        <f>R709*I709</f>
        <v/>
      </c>
      <c r="AB709" s="69">
        <f>M709</f>
        <v/>
      </c>
      <c r="AC709" s="69">
        <f>S709*G709</f>
        <v/>
      </c>
      <c r="AD709" s="69">
        <f>T709*H709</f>
        <v/>
      </c>
      <c r="AE709" s="69">
        <f>U709*I709</f>
        <v/>
      </c>
      <c r="AF709" s="69">
        <f>N709</f>
        <v/>
      </c>
      <c r="AG709" s="69">
        <f>V709*G709</f>
        <v/>
      </c>
      <c r="AH709" s="69">
        <f>W709*H709</f>
        <v/>
      </c>
      <c r="AI709" s="69">
        <f>X709*I709</f>
        <v/>
      </c>
      <c r="AJ709" s="69">
        <f>O709</f>
        <v/>
      </c>
      <c r="AK709" s="70" t="n">
        <v>0.562280476</v>
      </c>
      <c r="AL709" s="70" t="n">
        <v>0</v>
      </c>
      <c r="AM709" s="70" t="n">
        <v>-0.0760144666</v>
      </c>
      <c r="AN709" s="70" t="n">
        <v>-0.0241141059</v>
      </c>
      <c r="AO709" s="70" t="n">
        <v>0</v>
      </c>
      <c r="AP709" s="70" t="n">
        <v>0.397176772</v>
      </c>
      <c r="AQ709" s="70" t="n">
        <v>0</v>
      </c>
      <c r="AR709" s="70" t="n">
        <v>0.1979523</v>
      </c>
      <c r="AS709" s="70" t="n">
        <v>0.0760144666</v>
      </c>
      <c r="AT709" s="70" t="n">
        <v>0</v>
      </c>
      <c r="AU709" s="70" t="n">
        <v>0.562280476</v>
      </c>
      <c r="AV709" s="70" t="n">
        <v>0.0408042409</v>
      </c>
      <c r="AW709" s="71">
        <f>MAX(ABS(Y709-AK709),ABS(Z709-AL709),ABS(AA709-AM709),ABS(AB709-AN709),ABS(AC709-AO709),ABS(AD709-AP709),ABS(AE709-AQ709),ABS(AF709-AR709),ABS(AG709-AS709),ABS(AH709-AT709),ABS(AI709-AU709),ABS(AJ709-AV709))</f>
        <v/>
      </c>
    </row>
    <row r="710">
      <c r="A710" s="67" t="inlineStr">
        <is>
          <t>M705</t>
        </is>
      </c>
      <c r="B710" s="52" t="inlineStr">
        <is>
          <t>ENV-581</t>
        </is>
      </c>
      <c r="C710" s="52" t="inlineStr">
        <is>
          <t>Environment</t>
        </is>
      </c>
      <c r="D710" s="52" t="inlineStr">
        <is>
          <t>Bush</t>
        </is>
      </c>
      <c r="E710" s="59" t="inlineStr">
        <is>
          <t>Sphere</t>
        </is>
      </c>
      <c r="F710" s="52" t="inlineStr">
        <is>
          <t>ENV-579</t>
        </is>
      </c>
      <c r="G710" s="68" t="n">
        <v>0.687518239</v>
      </c>
      <c r="H710" s="68" t="n">
        <v>0.481262773</v>
      </c>
      <c r="I710" s="68" t="n">
        <v>0.687518239</v>
      </c>
      <c r="J710" s="68" t="n">
        <v>0</v>
      </c>
      <c r="K710" s="68" t="n">
        <v>147.868912</v>
      </c>
      <c r="L710" s="68" t="n">
        <v>0</v>
      </c>
      <c r="M710" s="68" t="n">
        <v>0.0545975603</v>
      </c>
      <c r="N710" s="68" t="n">
        <v>0.209082797</v>
      </c>
      <c r="O710" s="68" t="n">
        <v>-0.00223488896</v>
      </c>
      <c r="P710" s="69">
        <f>COS(RADIANS(K710))*COS(RADIANS(L710))+SIN(RADIANS(K710))*SIN(RADIANS(J710))*SIN(RADIANS(L710))</f>
        <v/>
      </c>
      <c r="Q710" s="69">
        <f>-COS(RADIANS(K710))*SIN(RADIANS(L710))+SIN(RADIANS(K710))*SIN(RADIANS(J710))*COS(RADIANS(L710))</f>
        <v/>
      </c>
      <c r="R710" s="69">
        <f>SIN(RADIANS(K710))*COS(RADIANS(J710))</f>
        <v/>
      </c>
      <c r="S710" s="69">
        <f>COS(RADIANS(J710))*SIN(RADIANS(L710))</f>
        <v/>
      </c>
      <c r="T710" s="69">
        <f>COS(RADIANS(J710))*COS(RADIANS(L710))</f>
        <v/>
      </c>
      <c r="U710" s="69">
        <f>-SIN(RADIANS(J710))</f>
        <v/>
      </c>
      <c r="V710" s="69">
        <f>-SIN(RADIANS(K710))*COS(RADIANS(L710))+COS(RADIANS(K710))*SIN(RADIANS(J710))*SIN(RADIANS(L710))</f>
        <v/>
      </c>
      <c r="W710" s="69">
        <f>SIN(RADIANS(K710))*SIN(RADIANS(L710))+COS(RADIANS(K710))*SIN(RADIANS(J710))*COS(RADIANS(L710))</f>
        <v/>
      </c>
      <c r="X710" s="69">
        <f>COS(RADIANS(K710))*COS(RADIANS(J710))</f>
        <v/>
      </c>
      <c r="Y710" s="69">
        <f>P710*G710</f>
        <v/>
      </c>
      <c r="Z710" s="69">
        <f>Q710*H710</f>
        <v/>
      </c>
      <c r="AA710" s="69">
        <f>R710*I710</f>
        <v/>
      </c>
      <c r="AB710" s="69">
        <f>M710</f>
        <v/>
      </c>
      <c r="AC710" s="69">
        <f>S710*G710</f>
        <v/>
      </c>
      <c r="AD710" s="69">
        <f>T710*H710</f>
        <v/>
      </c>
      <c r="AE710" s="69">
        <f>U710*I710</f>
        <v/>
      </c>
      <c r="AF710" s="69">
        <f>N710</f>
        <v/>
      </c>
      <c r="AG710" s="69">
        <f>V710*G710</f>
        <v/>
      </c>
      <c r="AH710" s="69">
        <f>W710*H710</f>
        <v/>
      </c>
      <c r="AI710" s="69">
        <f>X710*I710</f>
        <v/>
      </c>
      <c r="AJ710" s="69">
        <f>O710</f>
        <v/>
      </c>
      <c r="AK710" s="70" t="n">
        <v>-0.582213521</v>
      </c>
      <c r="AL710" s="70" t="n">
        <v>0</v>
      </c>
      <c r="AM710" s="70" t="n">
        <v>0.365662038</v>
      </c>
      <c r="AN710" s="70" t="n">
        <v>0.0545975603</v>
      </c>
      <c r="AO710" s="70" t="n">
        <v>0</v>
      </c>
      <c r="AP710" s="70" t="n">
        <v>0.481262773</v>
      </c>
      <c r="AQ710" s="70" t="n">
        <v>0</v>
      </c>
      <c r="AR710" s="70" t="n">
        <v>0.209082797</v>
      </c>
      <c r="AS710" s="70" t="n">
        <v>-0.365662038</v>
      </c>
      <c r="AT710" s="70" t="n">
        <v>0</v>
      </c>
      <c r="AU710" s="70" t="n">
        <v>-0.582213521</v>
      </c>
      <c r="AV710" s="70" t="n">
        <v>-0.00223488896</v>
      </c>
      <c r="AW710" s="71">
        <f>MAX(ABS(Y710-AK710),ABS(Z710-AL710),ABS(AA710-AM710),ABS(AB710-AN710),ABS(AC710-AO710),ABS(AD710-AP710),ABS(AE710-AQ710),ABS(AF710-AR710),ABS(AG710-AS710),ABS(AH710-AT710),ABS(AI710-AU710),ABS(AJ710-AV710))</f>
        <v/>
      </c>
    </row>
    <row r="711">
      <c r="A711" s="67" t="inlineStr">
        <is>
          <t>M706</t>
        </is>
      </c>
      <c r="B711" s="52" t="inlineStr">
        <is>
          <t>ENV-582</t>
        </is>
      </c>
      <c r="C711" s="52" t="inlineStr">
        <is>
          <t>Environment</t>
        </is>
      </c>
      <c r="D711" s="52" t="inlineStr">
        <is>
          <t>Bush</t>
        </is>
      </c>
      <c r="E711" s="59" t="inlineStr">
        <is>
          <t>Sphere</t>
        </is>
      </c>
      <c r="F711" s="52" t="inlineStr">
        <is>
          <t>ENV-579</t>
        </is>
      </c>
      <c r="G711" s="68" t="n">
        <v>0.738391578</v>
      </c>
      <c r="H711" s="68" t="n">
        <v>0.516874075</v>
      </c>
      <c r="I711" s="68" t="n">
        <v>0.738391578</v>
      </c>
      <c r="J711" s="68" t="n">
        <v>0</v>
      </c>
      <c r="K711" s="68" t="n">
        <v>132.498016</v>
      </c>
      <c r="L711" s="68" t="n">
        <v>0</v>
      </c>
      <c r="M711" s="68" t="n">
        <v>0.152383149</v>
      </c>
      <c r="N711" s="68" t="n">
        <v>0.212605074</v>
      </c>
      <c r="O711" s="68" t="n">
        <v>-0.113819845</v>
      </c>
      <c r="P711" s="69">
        <f>COS(RADIANS(K711))*COS(RADIANS(L711))+SIN(RADIANS(K711))*SIN(RADIANS(J711))*SIN(RADIANS(L711))</f>
        <v/>
      </c>
      <c r="Q711" s="69">
        <f>-COS(RADIANS(K711))*SIN(RADIANS(L711))+SIN(RADIANS(K711))*SIN(RADIANS(J711))*COS(RADIANS(L711))</f>
        <v/>
      </c>
      <c r="R711" s="69">
        <f>SIN(RADIANS(K711))*COS(RADIANS(J711))</f>
        <v/>
      </c>
      <c r="S711" s="69">
        <f>COS(RADIANS(J711))*SIN(RADIANS(L711))</f>
        <v/>
      </c>
      <c r="T711" s="69">
        <f>COS(RADIANS(J711))*COS(RADIANS(L711))</f>
        <v/>
      </c>
      <c r="U711" s="69">
        <f>-SIN(RADIANS(J711))</f>
        <v/>
      </c>
      <c r="V711" s="69">
        <f>-SIN(RADIANS(K711))*COS(RADIANS(L711))+COS(RADIANS(K711))*SIN(RADIANS(J711))*SIN(RADIANS(L711))</f>
        <v/>
      </c>
      <c r="W711" s="69">
        <f>SIN(RADIANS(K711))*SIN(RADIANS(L711))+COS(RADIANS(K711))*SIN(RADIANS(J711))*COS(RADIANS(L711))</f>
        <v/>
      </c>
      <c r="X711" s="69">
        <f>COS(RADIANS(K711))*COS(RADIANS(J711))</f>
        <v/>
      </c>
      <c r="Y711" s="69">
        <f>P711*G711</f>
        <v/>
      </c>
      <c r="Z711" s="69">
        <f>Q711*H711</f>
        <v/>
      </c>
      <c r="AA711" s="69">
        <f>R711*I711</f>
        <v/>
      </c>
      <c r="AB711" s="69">
        <f>M711</f>
        <v/>
      </c>
      <c r="AC711" s="69">
        <f>S711*G711</f>
        <v/>
      </c>
      <c r="AD711" s="69">
        <f>T711*H711</f>
        <v/>
      </c>
      <c r="AE711" s="69">
        <f>U711*I711</f>
        <v/>
      </c>
      <c r="AF711" s="69">
        <f>N711</f>
        <v/>
      </c>
      <c r="AG711" s="69">
        <f>V711*G711</f>
        <v/>
      </c>
      <c r="AH711" s="69">
        <f>W711*H711</f>
        <v/>
      </c>
      <c r="AI711" s="69">
        <f>X711*I711</f>
        <v/>
      </c>
      <c r="AJ711" s="69">
        <f>O711</f>
        <v/>
      </c>
      <c r="AK711" s="70" t="n">
        <v>-0.498831302</v>
      </c>
      <c r="AL711" s="70" t="n">
        <v>0</v>
      </c>
      <c r="AM711" s="70" t="n">
        <v>0.544416606</v>
      </c>
      <c r="AN711" s="70" t="n">
        <v>0.152383149</v>
      </c>
      <c r="AO711" s="70" t="n">
        <v>0</v>
      </c>
      <c r="AP711" s="70" t="n">
        <v>0.516874075</v>
      </c>
      <c r="AQ711" s="70" t="n">
        <v>0</v>
      </c>
      <c r="AR711" s="70" t="n">
        <v>0.212605074</v>
      </c>
      <c r="AS711" s="70" t="n">
        <v>-0.544416606</v>
      </c>
      <c r="AT711" s="70" t="n">
        <v>0</v>
      </c>
      <c r="AU711" s="70" t="n">
        <v>-0.498831302</v>
      </c>
      <c r="AV711" s="70" t="n">
        <v>-0.113819845</v>
      </c>
      <c r="AW711" s="71">
        <f>MAX(ABS(Y711-AK711),ABS(Z711-AL711),ABS(AA711-AM711),ABS(AB711-AN711),ABS(AC711-AO711),ABS(AD711-AP711),ABS(AE711-AQ711),ABS(AF711-AR711),ABS(AG711-AS711),ABS(AH711-AT711),ABS(AI711-AU711),ABS(AJ711-AV711))</f>
        <v/>
      </c>
    </row>
    <row r="712">
      <c r="A712" s="67" t="inlineStr">
        <is>
          <t>M707</t>
        </is>
      </c>
      <c r="B712" s="52" t="inlineStr">
        <is>
          <t>ENV-583</t>
        </is>
      </c>
      <c r="C712" s="52" t="inlineStr">
        <is>
          <t>Environment</t>
        </is>
      </c>
      <c r="D712" s="52" t="inlineStr">
        <is>
          <t>Bush</t>
        </is>
      </c>
      <c r="E712" s="59" t="inlineStr">
        <is>
          <t>Sphere</t>
        </is>
      </c>
      <c r="F712" s="52" t="inlineStr">
        <is>
          <t>ENV-579</t>
        </is>
      </c>
      <c r="G712" s="68" t="n">
        <v>0.638200223</v>
      </c>
      <c r="H712" s="68" t="n">
        <v>0.44674015</v>
      </c>
      <c r="I712" s="68" t="n">
        <v>0.638200223</v>
      </c>
      <c r="J712" s="68" t="n">
        <v>0</v>
      </c>
      <c r="K712" s="68" t="n">
        <v>18.6531334</v>
      </c>
      <c r="L712" s="68" t="n">
        <v>0</v>
      </c>
      <c r="M712" s="68" t="n">
        <v>0.0376446173</v>
      </c>
      <c r="N712" s="68" t="n">
        <v>0.196236476</v>
      </c>
      <c r="O712" s="68" t="n">
        <v>-0.0739086866</v>
      </c>
      <c r="P712" s="69">
        <f>COS(RADIANS(K712))*COS(RADIANS(L712))+SIN(RADIANS(K712))*SIN(RADIANS(J712))*SIN(RADIANS(L712))</f>
        <v/>
      </c>
      <c r="Q712" s="69">
        <f>-COS(RADIANS(K712))*SIN(RADIANS(L712))+SIN(RADIANS(K712))*SIN(RADIANS(J712))*COS(RADIANS(L712))</f>
        <v/>
      </c>
      <c r="R712" s="69">
        <f>SIN(RADIANS(K712))*COS(RADIANS(J712))</f>
        <v/>
      </c>
      <c r="S712" s="69">
        <f>COS(RADIANS(J712))*SIN(RADIANS(L712))</f>
        <v/>
      </c>
      <c r="T712" s="69">
        <f>COS(RADIANS(J712))*COS(RADIANS(L712))</f>
        <v/>
      </c>
      <c r="U712" s="69">
        <f>-SIN(RADIANS(J712))</f>
        <v/>
      </c>
      <c r="V712" s="69">
        <f>-SIN(RADIANS(K712))*COS(RADIANS(L712))+COS(RADIANS(K712))*SIN(RADIANS(J712))*SIN(RADIANS(L712))</f>
        <v/>
      </c>
      <c r="W712" s="69">
        <f>SIN(RADIANS(K712))*SIN(RADIANS(L712))+COS(RADIANS(K712))*SIN(RADIANS(J712))*COS(RADIANS(L712))</f>
        <v/>
      </c>
      <c r="X712" s="69">
        <f>COS(RADIANS(K712))*COS(RADIANS(J712))</f>
        <v/>
      </c>
      <c r="Y712" s="69">
        <f>P712*G712</f>
        <v/>
      </c>
      <c r="Z712" s="69">
        <f>Q712*H712</f>
        <v/>
      </c>
      <c r="AA712" s="69">
        <f>R712*I712</f>
        <v/>
      </c>
      <c r="AB712" s="69">
        <f>M712</f>
        <v/>
      </c>
      <c r="AC712" s="69">
        <f>S712*G712</f>
        <v/>
      </c>
      <c r="AD712" s="69">
        <f>T712*H712</f>
        <v/>
      </c>
      <c r="AE712" s="69">
        <f>U712*I712</f>
        <v/>
      </c>
      <c r="AF712" s="69">
        <f>N712</f>
        <v/>
      </c>
      <c r="AG712" s="69">
        <f>V712*G712</f>
        <v/>
      </c>
      <c r="AH712" s="69">
        <f>W712*H712</f>
        <v/>
      </c>
      <c r="AI712" s="69">
        <f>X712*I712</f>
        <v/>
      </c>
      <c r="AJ712" s="69">
        <f>O712</f>
        <v/>
      </c>
      <c r="AK712" s="70" t="n">
        <v>0.604676962</v>
      </c>
      <c r="AL712" s="70" t="n">
        <v>0</v>
      </c>
      <c r="AM712" s="70" t="n">
        <v>0.204120755</v>
      </c>
      <c r="AN712" s="70" t="n">
        <v>0.0376446173</v>
      </c>
      <c r="AO712" s="70" t="n">
        <v>0</v>
      </c>
      <c r="AP712" s="70" t="n">
        <v>0.44674015</v>
      </c>
      <c r="AQ712" s="70" t="n">
        <v>0</v>
      </c>
      <c r="AR712" s="70" t="n">
        <v>0.196236476</v>
      </c>
      <c r="AS712" s="70" t="n">
        <v>-0.204120755</v>
      </c>
      <c r="AT712" s="70" t="n">
        <v>0</v>
      </c>
      <c r="AU712" s="70" t="n">
        <v>0.604676962</v>
      </c>
      <c r="AV712" s="70" t="n">
        <v>-0.0739086866</v>
      </c>
      <c r="AW712" s="71">
        <f>MAX(ABS(Y712-AK712),ABS(Z712-AL712),ABS(AA712-AM712),ABS(AB712-AN712),ABS(AC712-AO712),ABS(AD712-AP712),ABS(AE712-AQ712),ABS(AF712-AR712),ABS(AG712-AS712),ABS(AH712-AT712),ABS(AI712-AU712),ABS(AJ712-AV712))</f>
        <v/>
      </c>
    </row>
    <row r="713">
      <c r="A713" s="67" t="inlineStr">
        <is>
          <t>M708</t>
        </is>
      </c>
      <c r="B713" s="52" t="inlineStr">
        <is>
          <t>ENV-584</t>
        </is>
      </c>
      <c r="C713" s="52" t="inlineStr">
        <is>
          <t>Environment</t>
        </is>
      </c>
      <c r="D713" s="52" t="inlineStr">
        <is>
          <t>Bush</t>
        </is>
      </c>
      <c r="E713" s="59" t="inlineStr">
        <is>
          <t>Sphere</t>
        </is>
      </c>
      <c r="F713" s="52" t="inlineStr">
        <is>
          <t>ENV-579</t>
        </is>
      </c>
      <c r="G713" s="68" t="n">
        <v>0.7099135519999999</v>
      </c>
      <c r="H713" s="68" t="n">
        <v>0.49693948</v>
      </c>
      <c r="I713" s="68" t="n">
        <v>0.7099135519999999</v>
      </c>
      <c r="J713" s="68" t="n">
        <v>0</v>
      </c>
      <c r="K713" s="68" t="n">
        <v>83.301796</v>
      </c>
      <c r="L713" s="68" t="n">
        <v>0</v>
      </c>
      <c r="M713" s="68" t="n">
        <v>-0.270837307</v>
      </c>
      <c r="N713" s="68" t="n">
        <v>0.253808528</v>
      </c>
      <c r="O713" s="68" t="n">
        <v>0.0777785555</v>
      </c>
      <c r="P713" s="69">
        <f>COS(RADIANS(K713))*COS(RADIANS(L713))+SIN(RADIANS(K713))*SIN(RADIANS(J713))*SIN(RADIANS(L713))</f>
        <v/>
      </c>
      <c r="Q713" s="69">
        <f>-COS(RADIANS(K713))*SIN(RADIANS(L713))+SIN(RADIANS(K713))*SIN(RADIANS(J713))*COS(RADIANS(L713))</f>
        <v/>
      </c>
      <c r="R713" s="69">
        <f>SIN(RADIANS(K713))*COS(RADIANS(J713))</f>
        <v/>
      </c>
      <c r="S713" s="69">
        <f>COS(RADIANS(J713))*SIN(RADIANS(L713))</f>
        <v/>
      </c>
      <c r="T713" s="69">
        <f>COS(RADIANS(J713))*COS(RADIANS(L713))</f>
        <v/>
      </c>
      <c r="U713" s="69">
        <f>-SIN(RADIANS(J713))</f>
        <v/>
      </c>
      <c r="V713" s="69">
        <f>-SIN(RADIANS(K713))*COS(RADIANS(L713))+COS(RADIANS(K713))*SIN(RADIANS(J713))*SIN(RADIANS(L713))</f>
        <v/>
      </c>
      <c r="W713" s="69">
        <f>SIN(RADIANS(K713))*SIN(RADIANS(L713))+COS(RADIANS(K713))*SIN(RADIANS(J713))*COS(RADIANS(L713))</f>
        <v/>
      </c>
      <c r="X713" s="69">
        <f>COS(RADIANS(K713))*COS(RADIANS(J713))</f>
        <v/>
      </c>
      <c r="Y713" s="69">
        <f>P713*G713</f>
        <v/>
      </c>
      <c r="Z713" s="69">
        <f>Q713*H713</f>
        <v/>
      </c>
      <c r="AA713" s="69">
        <f>R713*I713</f>
        <v/>
      </c>
      <c r="AB713" s="69">
        <f>M713</f>
        <v/>
      </c>
      <c r="AC713" s="69">
        <f>S713*G713</f>
        <v/>
      </c>
      <c r="AD713" s="69">
        <f>T713*H713</f>
        <v/>
      </c>
      <c r="AE713" s="69">
        <f>U713*I713</f>
        <v/>
      </c>
      <c r="AF713" s="69">
        <f>N713</f>
        <v/>
      </c>
      <c r="AG713" s="69">
        <f>V713*G713</f>
        <v/>
      </c>
      <c r="AH713" s="69">
        <f>W713*H713</f>
        <v/>
      </c>
      <c r="AI713" s="69">
        <f>X713*I713</f>
        <v/>
      </c>
      <c r="AJ713" s="69">
        <f>O713</f>
        <v/>
      </c>
      <c r="AK713" s="70" t="n">
        <v>0.082803987</v>
      </c>
      <c r="AL713" s="70" t="n">
        <v>0</v>
      </c>
      <c r="AM713" s="70" t="n">
        <v>0.705067933</v>
      </c>
      <c r="AN713" s="70" t="n">
        <v>-0.270837307</v>
      </c>
      <c r="AO713" s="70" t="n">
        <v>0</v>
      </c>
      <c r="AP713" s="70" t="n">
        <v>0.49693948</v>
      </c>
      <c r="AQ713" s="70" t="n">
        <v>0</v>
      </c>
      <c r="AR713" s="70" t="n">
        <v>0.253808528</v>
      </c>
      <c r="AS713" s="70" t="n">
        <v>-0.705067933</v>
      </c>
      <c r="AT713" s="70" t="n">
        <v>0</v>
      </c>
      <c r="AU713" s="70" t="n">
        <v>0.082803987</v>
      </c>
      <c r="AV713" s="70" t="n">
        <v>0.0777785555</v>
      </c>
      <c r="AW713" s="71">
        <f>MAX(ABS(Y713-AK713),ABS(Z713-AL713),ABS(AA713-AM713),ABS(AB713-AN713),ABS(AC713-AO713),ABS(AD713-AP713),ABS(AE713-AQ713),ABS(AF713-AR713),ABS(AG713-AS713),ABS(AH713-AT713),ABS(AI713-AU713),ABS(AJ713-AV713))</f>
        <v/>
      </c>
    </row>
    <row r="714">
      <c r="A714" s="67" t="inlineStr">
        <is>
          <t>M709</t>
        </is>
      </c>
      <c r="B714" s="52" t="inlineStr">
        <is>
          <t>ENV-585</t>
        </is>
      </c>
      <c r="C714" s="52" t="inlineStr">
        <is>
          <t>Environment</t>
        </is>
      </c>
      <c r="D714" s="52" t="inlineStr">
        <is>
          <t>Bush</t>
        </is>
      </c>
      <c r="E714" s="59" t="inlineStr">
        <is>
          <t>Sphere</t>
        </is>
      </c>
      <c r="F714" s="52" t="inlineStr">
        <is>
          <t>ENV-579</t>
        </is>
      </c>
      <c r="G714" s="68" t="n">
        <v>0.561591625</v>
      </c>
      <c r="H714" s="68" t="n">
        <v>0.39311412</v>
      </c>
      <c r="I714" s="68" t="n">
        <v>0.561591625</v>
      </c>
      <c r="J714" s="68" t="n">
        <v>0</v>
      </c>
      <c r="K714" s="68" t="n">
        <v>52.6141891</v>
      </c>
      <c r="L714" s="68" t="n">
        <v>0</v>
      </c>
      <c r="M714" s="68" t="n">
        <v>0.0702320486</v>
      </c>
      <c r="N714" s="68" t="n">
        <v>0.163641736</v>
      </c>
      <c r="O714" s="68" t="n">
        <v>0.205962256</v>
      </c>
      <c r="P714" s="69">
        <f>COS(RADIANS(K714))*COS(RADIANS(L714))+SIN(RADIANS(K714))*SIN(RADIANS(J714))*SIN(RADIANS(L714))</f>
        <v/>
      </c>
      <c r="Q714" s="69">
        <f>-COS(RADIANS(K714))*SIN(RADIANS(L714))+SIN(RADIANS(K714))*SIN(RADIANS(J714))*COS(RADIANS(L714))</f>
        <v/>
      </c>
      <c r="R714" s="69">
        <f>SIN(RADIANS(K714))*COS(RADIANS(J714))</f>
        <v/>
      </c>
      <c r="S714" s="69">
        <f>COS(RADIANS(J714))*SIN(RADIANS(L714))</f>
        <v/>
      </c>
      <c r="T714" s="69">
        <f>COS(RADIANS(J714))*COS(RADIANS(L714))</f>
        <v/>
      </c>
      <c r="U714" s="69">
        <f>-SIN(RADIANS(J714))</f>
        <v/>
      </c>
      <c r="V714" s="69">
        <f>-SIN(RADIANS(K714))*COS(RADIANS(L714))+COS(RADIANS(K714))*SIN(RADIANS(J714))*SIN(RADIANS(L714))</f>
        <v/>
      </c>
      <c r="W714" s="69">
        <f>SIN(RADIANS(K714))*SIN(RADIANS(L714))+COS(RADIANS(K714))*SIN(RADIANS(J714))*COS(RADIANS(L714))</f>
        <v/>
      </c>
      <c r="X714" s="69">
        <f>COS(RADIANS(K714))*COS(RADIANS(J714))</f>
        <v/>
      </c>
      <c r="Y714" s="69">
        <f>P714*G714</f>
        <v/>
      </c>
      <c r="Z714" s="69">
        <f>Q714*H714</f>
        <v/>
      </c>
      <c r="AA714" s="69">
        <f>R714*I714</f>
        <v/>
      </c>
      <c r="AB714" s="69">
        <f>M714</f>
        <v/>
      </c>
      <c r="AC714" s="69">
        <f>S714*G714</f>
        <v/>
      </c>
      <c r="AD714" s="69">
        <f>T714*H714</f>
        <v/>
      </c>
      <c r="AE714" s="69">
        <f>U714*I714</f>
        <v/>
      </c>
      <c r="AF714" s="69">
        <f>N714</f>
        <v/>
      </c>
      <c r="AG714" s="69">
        <f>V714*G714</f>
        <v/>
      </c>
      <c r="AH714" s="69">
        <f>W714*H714</f>
        <v/>
      </c>
      <c r="AI714" s="69">
        <f>X714*I714</f>
        <v/>
      </c>
      <c r="AJ714" s="69">
        <f>O714</f>
        <v/>
      </c>
      <c r="AK714" s="70" t="n">
        <v>0.340986669</v>
      </c>
      <c r="AL714" s="70" t="n">
        <v>0</v>
      </c>
      <c r="AM714" s="70" t="n">
        <v>0.446221054</v>
      </c>
      <c r="AN714" s="70" t="n">
        <v>0.0702320486</v>
      </c>
      <c r="AO714" s="70" t="n">
        <v>0</v>
      </c>
      <c r="AP714" s="70" t="n">
        <v>0.39311412</v>
      </c>
      <c r="AQ714" s="70" t="n">
        <v>0</v>
      </c>
      <c r="AR714" s="70" t="n">
        <v>0.163641736</v>
      </c>
      <c r="AS714" s="70" t="n">
        <v>-0.446221054</v>
      </c>
      <c r="AT714" s="70" t="n">
        <v>0</v>
      </c>
      <c r="AU714" s="70" t="n">
        <v>0.340986669</v>
      </c>
      <c r="AV714" s="70" t="n">
        <v>0.205962256</v>
      </c>
      <c r="AW714" s="71">
        <f>MAX(ABS(Y714-AK714),ABS(Z714-AL714),ABS(AA714-AM714),ABS(AB714-AN714),ABS(AC714-AO714),ABS(AD714-AP714),ABS(AE714-AQ714),ABS(AF714-AR714),ABS(AG714-AS714),ABS(AH714-AT714),ABS(AI714-AU714),ABS(AJ714-AV714))</f>
        <v/>
      </c>
    </row>
    <row r="715">
      <c r="A715" s="67" t="inlineStr">
        <is>
          <t>M710</t>
        </is>
      </c>
      <c r="B715" s="52" t="inlineStr">
        <is>
          <t>ENV-586</t>
        </is>
      </c>
      <c r="C715" s="52" t="inlineStr">
        <is>
          <t>Environment</t>
        </is>
      </c>
      <c r="D715" s="52" t="inlineStr">
        <is>
          <t>Bush</t>
        </is>
      </c>
      <c r="E715" s="53" t="inlineStr">
        <is>
          <t>Group</t>
        </is>
      </c>
      <c r="F715" s="52" t="inlineStr">
        <is>
          <t>ENV-540</t>
        </is>
      </c>
      <c r="G715" s="68" t="n">
        <v>1</v>
      </c>
      <c r="H715" s="68" t="n">
        <v>1</v>
      </c>
      <c r="I715" s="68" t="n">
        <v>1</v>
      </c>
      <c r="J715" s="68" t="n">
        <v>0</v>
      </c>
      <c r="K715" s="68" t="n">
        <v>45</v>
      </c>
      <c r="L715" s="68" t="n">
        <v>0</v>
      </c>
      <c r="M715" s="68" t="n">
        <v>-15.8000002</v>
      </c>
      <c r="N715" s="68" t="n">
        <v>0.269365549</v>
      </c>
      <c r="O715" s="68" t="n">
        <v>3.5</v>
      </c>
      <c r="P715" s="69">
        <f>COS(RADIANS(K715))*COS(RADIANS(L715))+SIN(RADIANS(K715))*SIN(RADIANS(J715))*SIN(RADIANS(L715))</f>
        <v/>
      </c>
      <c r="Q715" s="69">
        <f>-COS(RADIANS(K715))*SIN(RADIANS(L715))+SIN(RADIANS(K715))*SIN(RADIANS(J715))*COS(RADIANS(L715))</f>
        <v/>
      </c>
      <c r="R715" s="69">
        <f>SIN(RADIANS(K715))*COS(RADIANS(J715))</f>
        <v/>
      </c>
      <c r="S715" s="69">
        <f>COS(RADIANS(J715))*SIN(RADIANS(L715))</f>
        <v/>
      </c>
      <c r="T715" s="69">
        <f>COS(RADIANS(J715))*COS(RADIANS(L715))</f>
        <v/>
      </c>
      <c r="U715" s="69">
        <f>-SIN(RADIANS(J715))</f>
        <v/>
      </c>
      <c r="V715" s="69">
        <f>-SIN(RADIANS(K715))*COS(RADIANS(L715))+COS(RADIANS(K715))*SIN(RADIANS(J715))*SIN(RADIANS(L715))</f>
        <v/>
      </c>
      <c r="W715" s="69">
        <f>SIN(RADIANS(K715))*SIN(RADIANS(L715))+COS(RADIANS(K715))*SIN(RADIANS(J715))*COS(RADIANS(L715))</f>
        <v/>
      </c>
      <c r="X715" s="69">
        <f>COS(RADIANS(K715))*COS(RADIANS(J715))</f>
        <v/>
      </c>
      <c r="Y715" s="69">
        <f>P715*G715</f>
        <v/>
      </c>
      <c r="Z715" s="69">
        <f>Q715*H715</f>
        <v/>
      </c>
      <c r="AA715" s="69">
        <f>R715*I715</f>
        <v/>
      </c>
      <c r="AB715" s="69">
        <f>M715</f>
        <v/>
      </c>
      <c r="AC715" s="69">
        <f>S715*G715</f>
        <v/>
      </c>
      <c r="AD715" s="69">
        <f>T715*H715</f>
        <v/>
      </c>
      <c r="AE715" s="69">
        <f>U715*I715</f>
        <v/>
      </c>
      <c r="AF715" s="69">
        <f>N715</f>
        <v/>
      </c>
      <c r="AG715" s="69">
        <f>V715*G715</f>
        <v/>
      </c>
      <c r="AH715" s="69">
        <f>W715*H715</f>
        <v/>
      </c>
      <c r="AI715" s="69">
        <f>X715*I715</f>
        <v/>
      </c>
      <c r="AJ715" s="69">
        <f>O715</f>
        <v/>
      </c>
      <c r="AK715" s="70" t="n">
        <v>0.707106769</v>
      </c>
      <c r="AL715" s="70" t="n">
        <v>0</v>
      </c>
      <c r="AM715" s="70" t="n">
        <v>0.707106769</v>
      </c>
      <c r="AN715" s="70" t="n">
        <v>-15.8000002</v>
      </c>
      <c r="AO715" s="70" t="n">
        <v>0</v>
      </c>
      <c r="AP715" s="70" t="n">
        <v>1</v>
      </c>
      <c r="AQ715" s="70" t="n">
        <v>0</v>
      </c>
      <c r="AR715" s="70" t="n">
        <v>0.269365549</v>
      </c>
      <c r="AS715" s="70" t="n">
        <v>-0.707106769</v>
      </c>
      <c r="AT715" s="70" t="n">
        <v>0</v>
      </c>
      <c r="AU715" s="70" t="n">
        <v>0.707106769</v>
      </c>
      <c r="AV715" s="70" t="n">
        <v>3.5</v>
      </c>
      <c r="AW715" s="71">
        <f>MAX(ABS(Y715-AK715),ABS(Z715-AL715),ABS(AA715-AM715),ABS(AB715-AN715),ABS(AC715-AO715),ABS(AD715-AP715),ABS(AE715-AQ715),ABS(AF715-AR715),ABS(AG715-AS715),ABS(AH715-AT715),ABS(AI715-AU715),ABS(AJ715-AV715))</f>
        <v/>
      </c>
    </row>
    <row r="716">
      <c r="A716" s="67" t="inlineStr">
        <is>
          <t>M711</t>
        </is>
      </c>
      <c r="B716" s="52" t="inlineStr">
        <is>
          <t>ENV-587</t>
        </is>
      </c>
      <c r="C716" s="52" t="inlineStr">
        <is>
          <t>Environment</t>
        </is>
      </c>
      <c r="D716" s="52" t="inlineStr">
        <is>
          <t>Bush</t>
        </is>
      </c>
      <c r="E716" s="59" t="inlineStr">
        <is>
          <t>Sphere</t>
        </is>
      </c>
      <c r="F716" s="52" t="inlineStr">
        <is>
          <t>ENV-586</t>
        </is>
      </c>
      <c r="G716" s="68" t="n">
        <v>0.688318014</v>
      </c>
      <c r="H716" s="68" t="n">
        <v>0.48182261</v>
      </c>
      <c r="I716" s="68" t="n">
        <v>0.688318014</v>
      </c>
      <c r="J716" s="68" t="n">
        <v>0</v>
      </c>
      <c r="K716" s="68" t="n">
        <v>261.521118</v>
      </c>
      <c r="L716" s="68" t="n">
        <v>0</v>
      </c>
      <c r="M716" s="68" t="n">
        <v>0.104160003</v>
      </c>
      <c r="N716" s="68" t="n">
        <v>0.253778666</v>
      </c>
      <c r="O716" s="68" t="n">
        <v>0.0316663384</v>
      </c>
      <c r="P716" s="69">
        <f>COS(RADIANS(K716))*COS(RADIANS(L716))+SIN(RADIANS(K716))*SIN(RADIANS(J716))*SIN(RADIANS(L716))</f>
        <v/>
      </c>
      <c r="Q716" s="69">
        <f>-COS(RADIANS(K716))*SIN(RADIANS(L716))+SIN(RADIANS(K716))*SIN(RADIANS(J716))*COS(RADIANS(L716))</f>
        <v/>
      </c>
      <c r="R716" s="69">
        <f>SIN(RADIANS(K716))*COS(RADIANS(J716))</f>
        <v/>
      </c>
      <c r="S716" s="69">
        <f>COS(RADIANS(J716))*SIN(RADIANS(L716))</f>
        <v/>
      </c>
      <c r="T716" s="69">
        <f>COS(RADIANS(J716))*COS(RADIANS(L716))</f>
        <v/>
      </c>
      <c r="U716" s="69">
        <f>-SIN(RADIANS(J716))</f>
        <v/>
      </c>
      <c r="V716" s="69">
        <f>-SIN(RADIANS(K716))*COS(RADIANS(L716))+COS(RADIANS(K716))*SIN(RADIANS(J716))*SIN(RADIANS(L716))</f>
        <v/>
      </c>
      <c r="W716" s="69">
        <f>SIN(RADIANS(K716))*SIN(RADIANS(L716))+COS(RADIANS(K716))*SIN(RADIANS(J716))*COS(RADIANS(L716))</f>
        <v/>
      </c>
      <c r="X716" s="69">
        <f>COS(RADIANS(K716))*COS(RADIANS(J716))</f>
        <v/>
      </c>
      <c r="Y716" s="69">
        <f>P716*G716</f>
        <v/>
      </c>
      <c r="Z716" s="69">
        <f>Q716*H716</f>
        <v/>
      </c>
      <c r="AA716" s="69">
        <f>R716*I716</f>
        <v/>
      </c>
      <c r="AB716" s="69">
        <f>M716</f>
        <v/>
      </c>
      <c r="AC716" s="69">
        <f>S716*G716</f>
        <v/>
      </c>
      <c r="AD716" s="69">
        <f>T716*H716</f>
        <v/>
      </c>
      <c r="AE716" s="69">
        <f>U716*I716</f>
        <v/>
      </c>
      <c r="AF716" s="69">
        <f>N716</f>
        <v/>
      </c>
      <c r="AG716" s="69">
        <f>V716*G716</f>
        <v/>
      </c>
      <c r="AH716" s="69">
        <f>W716*H716</f>
        <v/>
      </c>
      <c r="AI716" s="69">
        <f>X716*I716</f>
        <v/>
      </c>
      <c r="AJ716" s="69">
        <f>O716</f>
        <v/>
      </c>
      <c r="AK716" s="70" t="n">
        <v>-0.101489015</v>
      </c>
      <c r="AL716" s="70" t="n">
        <v>0</v>
      </c>
      <c r="AM716" s="70" t="n">
        <v>-0.680794835</v>
      </c>
      <c r="AN716" s="70" t="n">
        <v>0.104160003</v>
      </c>
      <c r="AO716" s="70" t="n">
        <v>0</v>
      </c>
      <c r="AP716" s="70" t="n">
        <v>0.48182261</v>
      </c>
      <c r="AQ716" s="70" t="n">
        <v>0</v>
      </c>
      <c r="AR716" s="70" t="n">
        <v>0.253778666</v>
      </c>
      <c r="AS716" s="70" t="n">
        <v>0.680794835</v>
      </c>
      <c r="AT716" s="70" t="n">
        <v>0</v>
      </c>
      <c r="AU716" s="70" t="n">
        <v>-0.101489015</v>
      </c>
      <c r="AV716" s="70" t="n">
        <v>0.0316663384</v>
      </c>
      <c r="AW716" s="71">
        <f>MAX(ABS(Y716-AK716),ABS(Z716-AL716),ABS(AA716-AM716),ABS(AB716-AN716),ABS(AC716-AO716),ABS(AD716-AP716),ABS(AE716-AQ716),ABS(AF716-AR716),ABS(AG716-AS716),ABS(AH716-AT716),ABS(AI716-AU716),ABS(AJ716-AV716))</f>
        <v/>
      </c>
    </row>
    <row r="717">
      <c r="A717" s="67" t="inlineStr">
        <is>
          <t>M712</t>
        </is>
      </c>
      <c r="B717" s="52" t="inlineStr">
        <is>
          <t>ENV-588</t>
        </is>
      </c>
      <c r="C717" s="52" t="inlineStr">
        <is>
          <t>Environment</t>
        </is>
      </c>
      <c r="D717" s="52" t="inlineStr">
        <is>
          <t>Bush</t>
        </is>
      </c>
      <c r="E717" s="59" t="inlineStr">
        <is>
          <t>Sphere</t>
        </is>
      </c>
      <c r="F717" s="52" t="inlineStr">
        <is>
          <t>ENV-586</t>
        </is>
      </c>
      <c r="G717" s="68" t="n">
        <v>0.770412862</v>
      </c>
      <c r="H717" s="68" t="n">
        <v>0.539288998</v>
      </c>
      <c r="I717" s="68" t="n">
        <v>0.770412862</v>
      </c>
      <c r="J717" s="68" t="n">
        <v>0</v>
      </c>
      <c r="K717" s="68" t="n">
        <v>190.966904</v>
      </c>
      <c r="L717" s="68" t="n">
        <v>0</v>
      </c>
      <c r="M717" s="68" t="n">
        <v>-0.100164995</v>
      </c>
      <c r="N717" s="68" t="n">
        <v>0.216211259</v>
      </c>
      <c r="O717" s="68" t="n">
        <v>0.0639817491</v>
      </c>
      <c r="P717" s="69">
        <f>COS(RADIANS(K717))*COS(RADIANS(L717))+SIN(RADIANS(K717))*SIN(RADIANS(J717))*SIN(RADIANS(L717))</f>
        <v/>
      </c>
      <c r="Q717" s="69">
        <f>-COS(RADIANS(K717))*SIN(RADIANS(L717))+SIN(RADIANS(K717))*SIN(RADIANS(J717))*COS(RADIANS(L717))</f>
        <v/>
      </c>
      <c r="R717" s="69">
        <f>SIN(RADIANS(K717))*COS(RADIANS(J717))</f>
        <v/>
      </c>
      <c r="S717" s="69">
        <f>COS(RADIANS(J717))*SIN(RADIANS(L717))</f>
        <v/>
      </c>
      <c r="T717" s="69">
        <f>COS(RADIANS(J717))*COS(RADIANS(L717))</f>
        <v/>
      </c>
      <c r="U717" s="69">
        <f>-SIN(RADIANS(J717))</f>
        <v/>
      </c>
      <c r="V717" s="69">
        <f>-SIN(RADIANS(K717))*COS(RADIANS(L717))+COS(RADIANS(K717))*SIN(RADIANS(J717))*SIN(RADIANS(L717))</f>
        <v/>
      </c>
      <c r="W717" s="69">
        <f>SIN(RADIANS(K717))*SIN(RADIANS(L717))+COS(RADIANS(K717))*SIN(RADIANS(J717))*COS(RADIANS(L717))</f>
        <v/>
      </c>
      <c r="X717" s="69">
        <f>COS(RADIANS(K717))*COS(RADIANS(J717))</f>
        <v/>
      </c>
      <c r="Y717" s="69">
        <f>P717*G717</f>
        <v/>
      </c>
      <c r="Z717" s="69">
        <f>Q717*H717</f>
        <v/>
      </c>
      <c r="AA717" s="69">
        <f>R717*I717</f>
        <v/>
      </c>
      <c r="AB717" s="69">
        <f>M717</f>
        <v/>
      </c>
      <c r="AC717" s="69">
        <f>S717*G717</f>
        <v/>
      </c>
      <c r="AD717" s="69">
        <f>T717*H717</f>
        <v/>
      </c>
      <c r="AE717" s="69">
        <f>U717*I717</f>
        <v/>
      </c>
      <c r="AF717" s="69">
        <f>N717</f>
        <v/>
      </c>
      <c r="AG717" s="69">
        <f>V717*G717</f>
        <v/>
      </c>
      <c r="AH717" s="69">
        <f>W717*H717</f>
        <v/>
      </c>
      <c r="AI717" s="69">
        <f>X717*I717</f>
        <v/>
      </c>
      <c r="AJ717" s="69">
        <f>O717</f>
        <v/>
      </c>
      <c r="AK717" s="70" t="n">
        <v>-0.756342947</v>
      </c>
      <c r="AL717" s="70" t="n">
        <v>0</v>
      </c>
      <c r="AM717" s="70" t="n">
        <v>-0.146564946</v>
      </c>
      <c r="AN717" s="70" t="n">
        <v>-0.100164995</v>
      </c>
      <c r="AO717" s="70" t="n">
        <v>0</v>
      </c>
      <c r="AP717" s="70" t="n">
        <v>0.539288998</v>
      </c>
      <c r="AQ717" s="70" t="n">
        <v>0</v>
      </c>
      <c r="AR717" s="70" t="n">
        <v>0.216211259</v>
      </c>
      <c r="AS717" s="70" t="n">
        <v>0.146564946</v>
      </c>
      <c r="AT717" s="70" t="n">
        <v>0</v>
      </c>
      <c r="AU717" s="70" t="n">
        <v>-0.756342947</v>
      </c>
      <c r="AV717" s="70" t="n">
        <v>0.0639817491</v>
      </c>
      <c r="AW717" s="71">
        <f>MAX(ABS(Y717-AK717),ABS(Z717-AL717),ABS(AA717-AM717),ABS(AB717-AN717),ABS(AC717-AO717),ABS(AD717-AP717),ABS(AE717-AQ717),ABS(AF717-AR717),ABS(AG717-AS717),ABS(AH717-AT717),ABS(AI717-AU717),ABS(AJ717-AV717))</f>
        <v/>
      </c>
    </row>
    <row r="718">
      <c r="A718" s="67" t="inlineStr">
        <is>
          <t>M713</t>
        </is>
      </c>
      <c r="B718" s="52" t="inlineStr">
        <is>
          <t>ENV-589</t>
        </is>
      </c>
      <c r="C718" s="52" t="inlineStr">
        <is>
          <t>Environment</t>
        </is>
      </c>
      <c r="D718" s="52" t="inlineStr">
        <is>
          <t>Bush</t>
        </is>
      </c>
      <c r="E718" s="59" t="inlineStr">
        <is>
          <t>Sphere</t>
        </is>
      </c>
      <c r="F718" s="52" t="inlineStr">
        <is>
          <t>ENV-586</t>
        </is>
      </c>
      <c r="G718" s="68" t="n">
        <v>0.686457872</v>
      </c>
      <c r="H718" s="68" t="n">
        <v>0.480520517</v>
      </c>
      <c r="I718" s="68" t="n">
        <v>0.686457872</v>
      </c>
      <c r="J718" s="68" t="n">
        <v>0</v>
      </c>
      <c r="K718" s="68" t="n">
        <v>218.250183</v>
      </c>
      <c r="L718" s="68" t="n">
        <v>0</v>
      </c>
      <c r="M718" s="68" t="n">
        <v>-0.0799102411</v>
      </c>
      <c r="N718" s="68" t="n">
        <v>0.303204894</v>
      </c>
      <c r="O718" s="68" t="n">
        <v>0.202016056</v>
      </c>
      <c r="P718" s="69">
        <f>COS(RADIANS(K718))*COS(RADIANS(L718))+SIN(RADIANS(K718))*SIN(RADIANS(J718))*SIN(RADIANS(L718))</f>
        <v/>
      </c>
      <c r="Q718" s="69">
        <f>-COS(RADIANS(K718))*SIN(RADIANS(L718))+SIN(RADIANS(K718))*SIN(RADIANS(J718))*COS(RADIANS(L718))</f>
        <v/>
      </c>
      <c r="R718" s="69">
        <f>SIN(RADIANS(K718))*COS(RADIANS(J718))</f>
        <v/>
      </c>
      <c r="S718" s="69">
        <f>COS(RADIANS(J718))*SIN(RADIANS(L718))</f>
        <v/>
      </c>
      <c r="T718" s="69">
        <f>COS(RADIANS(J718))*COS(RADIANS(L718))</f>
        <v/>
      </c>
      <c r="U718" s="69">
        <f>-SIN(RADIANS(J718))</f>
        <v/>
      </c>
      <c r="V718" s="69">
        <f>-SIN(RADIANS(K718))*COS(RADIANS(L718))+COS(RADIANS(K718))*SIN(RADIANS(J718))*SIN(RADIANS(L718))</f>
        <v/>
      </c>
      <c r="W718" s="69">
        <f>SIN(RADIANS(K718))*SIN(RADIANS(L718))+COS(RADIANS(K718))*SIN(RADIANS(J718))*COS(RADIANS(L718))</f>
        <v/>
      </c>
      <c r="X718" s="69">
        <f>COS(RADIANS(K718))*COS(RADIANS(J718))</f>
        <v/>
      </c>
      <c r="Y718" s="69">
        <f>P718*G718</f>
        <v/>
      </c>
      <c r="Z718" s="69">
        <f>Q718*H718</f>
        <v/>
      </c>
      <c r="AA718" s="69">
        <f>R718*I718</f>
        <v/>
      </c>
      <c r="AB718" s="69">
        <f>M718</f>
        <v/>
      </c>
      <c r="AC718" s="69">
        <f>S718*G718</f>
        <v/>
      </c>
      <c r="AD718" s="69">
        <f>T718*H718</f>
        <v/>
      </c>
      <c r="AE718" s="69">
        <f>U718*I718</f>
        <v/>
      </c>
      <c r="AF718" s="69">
        <f>N718</f>
        <v/>
      </c>
      <c r="AG718" s="69">
        <f>V718*G718</f>
        <v/>
      </c>
      <c r="AH718" s="69">
        <f>W718*H718</f>
        <v/>
      </c>
      <c r="AI718" s="69">
        <f>X718*I718</f>
        <v/>
      </c>
      <c r="AJ718" s="69">
        <f>O718</f>
        <v/>
      </c>
      <c r="AK718" s="70" t="n">
        <v>-0.539085507</v>
      </c>
      <c r="AL718" s="70" t="n">
        <v>0</v>
      </c>
      <c r="AM718" s="70" t="n">
        <v>-0.42498377</v>
      </c>
      <c r="AN718" s="70" t="n">
        <v>-0.0799102411</v>
      </c>
      <c r="AO718" s="70" t="n">
        <v>0</v>
      </c>
      <c r="AP718" s="70" t="n">
        <v>0.480520517</v>
      </c>
      <c r="AQ718" s="70" t="n">
        <v>0</v>
      </c>
      <c r="AR718" s="70" t="n">
        <v>0.303204894</v>
      </c>
      <c r="AS718" s="70" t="n">
        <v>0.42498377</v>
      </c>
      <c r="AT718" s="70" t="n">
        <v>0</v>
      </c>
      <c r="AU718" s="70" t="n">
        <v>-0.539085507</v>
      </c>
      <c r="AV718" s="70" t="n">
        <v>0.202016056</v>
      </c>
      <c r="AW718" s="71">
        <f>MAX(ABS(Y718-AK718),ABS(Z718-AL718),ABS(AA718-AM718),ABS(AB718-AN718),ABS(AC718-AO718),ABS(AD718-AP718),ABS(AE718-AQ718),ABS(AF718-AR718),ABS(AG718-AS718),ABS(AH718-AT718),ABS(AI718-AU718),ABS(AJ718-AV718))</f>
        <v/>
      </c>
    </row>
    <row r="719">
      <c r="A719" s="67" t="inlineStr">
        <is>
          <t>M714</t>
        </is>
      </c>
      <c r="B719" s="52" t="inlineStr">
        <is>
          <t>ENV-590</t>
        </is>
      </c>
      <c r="C719" s="52" t="inlineStr">
        <is>
          <t>Environment</t>
        </is>
      </c>
      <c r="D719" s="52" t="inlineStr">
        <is>
          <t>Bush</t>
        </is>
      </c>
      <c r="E719" s="59" t="inlineStr">
        <is>
          <t>Sphere</t>
        </is>
      </c>
      <c r="F719" s="52" t="inlineStr">
        <is>
          <t>ENV-586</t>
        </is>
      </c>
      <c r="G719" s="68" t="n">
        <v>0.677027762</v>
      </c>
      <c r="H719" s="68" t="n">
        <v>0.473919421</v>
      </c>
      <c r="I719" s="68" t="n">
        <v>0.677027762</v>
      </c>
      <c r="J719" s="68" t="n">
        <v>0</v>
      </c>
      <c r="K719" s="68" t="n">
        <v>268.863892</v>
      </c>
      <c r="L719" s="68" t="n">
        <v>0</v>
      </c>
      <c r="M719" s="68" t="n">
        <v>-0.186455041</v>
      </c>
      <c r="N719" s="68" t="n">
        <v>0.23218289</v>
      </c>
      <c r="O719" s="68" t="n">
        <v>0.0535294004</v>
      </c>
      <c r="P719" s="69">
        <f>COS(RADIANS(K719))*COS(RADIANS(L719))+SIN(RADIANS(K719))*SIN(RADIANS(J719))*SIN(RADIANS(L719))</f>
        <v/>
      </c>
      <c r="Q719" s="69">
        <f>-COS(RADIANS(K719))*SIN(RADIANS(L719))+SIN(RADIANS(K719))*SIN(RADIANS(J719))*COS(RADIANS(L719))</f>
        <v/>
      </c>
      <c r="R719" s="69">
        <f>SIN(RADIANS(K719))*COS(RADIANS(J719))</f>
        <v/>
      </c>
      <c r="S719" s="69">
        <f>COS(RADIANS(J719))*SIN(RADIANS(L719))</f>
        <v/>
      </c>
      <c r="T719" s="69">
        <f>COS(RADIANS(J719))*COS(RADIANS(L719))</f>
        <v/>
      </c>
      <c r="U719" s="69">
        <f>-SIN(RADIANS(J719))</f>
        <v/>
      </c>
      <c r="V719" s="69">
        <f>-SIN(RADIANS(K719))*COS(RADIANS(L719))+COS(RADIANS(K719))*SIN(RADIANS(J719))*SIN(RADIANS(L719))</f>
        <v/>
      </c>
      <c r="W719" s="69">
        <f>SIN(RADIANS(K719))*SIN(RADIANS(L719))+COS(RADIANS(K719))*SIN(RADIANS(J719))*COS(RADIANS(L719))</f>
        <v/>
      </c>
      <c r="X719" s="69">
        <f>COS(RADIANS(K719))*COS(RADIANS(J719))</f>
        <v/>
      </c>
      <c r="Y719" s="69">
        <f>P719*G719</f>
        <v/>
      </c>
      <c r="Z719" s="69">
        <f>Q719*H719</f>
        <v/>
      </c>
      <c r="AA719" s="69">
        <f>R719*I719</f>
        <v/>
      </c>
      <c r="AB719" s="69">
        <f>M719</f>
        <v/>
      </c>
      <c r="AC719" s="69">
        <f>S719*G719</f>
        <v/>
      </c>
      <c r="AD719" s="69">
        <f>T719*H719</f>
        <v/>
      </c>
      <c r="AE719" s="69">
        <f>U719*I719</f>
        <v/>
      </c>
      <c r="AF719" s="69">
        <f>N719</f>
        <v/>
      </c>
      <c r="AG719" s="69">
        <f>V719*G719</f>
        <v/>
      </c>
      <c r="AH719" s="69">
        <f>W719*H719</f>
        <v/>
      </c>
      <c r="AI719" s="69">
        <f>X719*I719</f>
        <v/>
      </c>
      <c r="AJ719" s="69">
        <f>O719</f>
        <v/>
      </c>
      <c r="AK719" s="70" t="n">
        <v>-0.0134237576</v>
      </c>
      <c r="AL719" s="70" t="n">
        <v>0</v>
      </c>
      <c r="AM719" s="70" t="n">
        <v>-0.676894665</v>
      </c>
      <c r="AN719" s="70" t="n">
        <v>-0.186455041</v>
      </c>
      <c r="AO719" s="70" t="n">
        <v>0</v>
      </c>
      <c r="AP719" s="70" t="n">
        <v>0.473919421</v>
      </c>
      <c r="AQ719" s="70" t="n">
        <v>0</v>
      </c>
      <c r="AR719" s="70" t="n">
        <v>0.23218289</v>
      </c>
      <c r="AS719" s="70" t="n">
        <v>0.676894665</v>
      </c>
      <c r="AT719" s="70" t="n">
        <v>0</v>
      </c>
      <c r="AU719" s="70" t="n">
        <v>-0.0134237576</v>
      </c>
      <c r="AV719" s="70" t="n">
        <v>0.0535294004</v>
      </c>
      <c r="AW719" s="71">
        <f>MAX(ABS(Y719-AK719),ABS(Z719-AL719),ABS(AA719-AM719),ABS(AB719-AN719),ABS(AC719-AO719),ABS(AD719-AP719),ABS(AE719-AQ719),ABS(AF719-AR719),ABS(AG719-AS719),ABS(AH719-AT719),ABS(AI719-AU719),ABS(AJ719-AV719))</f>
        <v/>
      </c>
    </row>
    <row r="720">
      <c r="A720" s="67" t="inlineStr">
        <is>
          <t>M715</t>
        </is>
      </c>
      <c r="B720" s="52" t="inlineStr">
        <is>
          <t>ENV-591</t>
        </is>
      </c>
      <c r="C720" s="52" t="inlineStr">
        <is>
          <t>Environment</t>
        </is>
      </c>
      <c r="D720" s="52" t="inlineStr">
        <is>
          <t>Bush</t>
        </is>
      </c>
      <c r="E720" s="59" t="inlineStr">
        <is>
          <t>Sphere</t>
        </is>
      </c>
      <c r="F720" s="52" t="inlineStr">
        <is>
          <t>ENV-586</t>
        </is>
      </c>
      <c r="G720" s="68" t="n">
        <v>0.827750206</v>
      </c>
      <c r="H720" s="68" t="n">
        <v>0.579425156</v>
      </c>
      <c r="I720" s="68" t="n">
        <v>0.827750206</v>
      </c>
      <c r="J720" s="68" t="n">
        <v>0</v>
      </c>
      <c r="K720" s="68" t="n">
        <v>183.369858</v>
      </c>
      <c r="L720" s="68" t="n">
        <v>0</v>
      </c>
      <c r="M720" s="68" t="n">
        <v>0.0848953128</v>
      </c>
      <c r="N720" s="68" t="n">
        <v>0.28602609</v>
      </c>
      <c r="O720" s="68" t="n">
        <v>0.0198320132</v>
      </c>
      <c r="P720" s="69">
        <f>COS(RADIANS(K720))*COS(RADIANS(L720))+SIN(RADIANS(K720))*SIN(RADIANS(J720))*SIN(RADIANS(L720))</f>
        <v/>
      </c>
      <c r="Q720" s="69">
        <f>-COS(RADIANS(K720))*SIN(RADIANS(L720))+SIN(RADIANS(K720))*SIN(RADIANS(J720))*COS(RADIANS(L720))</f>
        <v/>
      </c>
      <c r="R720" s="69">
        <f>SIN(RADIANS(K720))*COS(RADIANS(J720))</f>
        <v/>
      </c>
      <c r="S720" s="69">
        <f>COS(RADIANS(J720))*SIN(RADIANS(L720))</f>
        <v/>
      </c>
      <c r="T720" s="69">
        <f>COS(RADIANS(J720))*COS(RADIANS(L720))</f>
        <v/>
      </c>
      <c r="U720" s="69">
        <f>-SIN(RADIANS(J720))</f>
        <v/>
      </c>
      <c r="V720" s="69">
        <f>-SIN(RADIANS(K720))*COS(RADIANS(L720))+COS(RADIANS(K720))*SIN(RADIANS(J720))*SIN(RADIANS(L720))</f>
        <v/>
      </c>
      <c r="W720" s="69">
        <f>SIN(RADIANS(K720))*SIN(RADIANS(L720))+COS(RADIANS(K720))*SIN(RADIANS(J720))*COS(RADIANS(L720))</f>
        <v/>
      </c>
      <c r="X720" s="69">
        <f>COS(RADIANS(K720))*COS(RADIANS(J720))</f>
        <v/>
      </c>
      <c r="Y720" s="69">
        <f>P720*G720</f>
        <v/>
      </c>
      <c r="Z720" s="69">
        <f>Q720*H720</f>
        <v/>
      </c>
      <c r="AA720" s="69">
        <f>R720*I720</f>
        <v/>
      </c>
      <c r="AB720" s="69">
        <f>M720</f>
        <v/>
      </c>
      <c r="AC720" s="69">
        <f>S720*G720</f>
        <v/>
      </c>
      <c r="AD720" s="69">
        <f>T720*H720</f>
        <v/>
      </c>
      <c r="AE720" s="69">
        <f>U720*I720</f>
        <v/>
      </c>
      <c r="AF720" s="69">
        <f>N720</f>
        <v/>
      </c>
      <c r="AG720" s="69">
        <f>V720*G720</f>
        <v/>
      </c>
      <c r="AH720" s="69">
        <f>W720*H720</f>
        <v/>
      </c>
      <c r="AI720" s="69">
        <f>X720*I720</f>
        <v/>
      </c>
      <c r="AJ720" s="69">
        <f>O720</f>
        <v/>
      </c>
      <c r="AK720" s="70" t="n">
        <v>-0.82631892</v>
      </c>
      <c r="AL720" s="70" t="n">
        <v>0</v>
      </c>
      <c r="AM720" s="70" t="n">
        <v>-0.048656337</v>
      </c>
      <c r="AN720" s="70" t="n">
        <v>0.0848953128</v>
      </c>
      <c r="AO720" s="70" t="n">
        <v>0</v>
      </c>
      <c r="AP720" s="70" t="n">
        <v>0.579425156</v>
      </c>
      <c r="AQ720" s="70" t="n">
        <v>0</v>
      </c>
      <c r="AR720" s="70" t="n">
        <v>0.28602609</v>
      </c>
      <c r="AS720" s="70" t="n">
        <v>0.048656337</v>
      </c>
      <c r="AT720" s="70" t="n">
        <v>0</v>
      </c>
      <c r="AU720" s="70" t="n">
        <v>-0.82631892</v>
      </c>
      <c r="AV720" s="70" t="n">
        <v>0.0198320132</v>
      </c>
      <c r="AW720" s="71">
        <f>MAX(ABS(Y720-AK720),ABS(Z720-AL720),ABS(AA720-AM720),ABS(AB720-AN720),ABS(AC720-AO720),ABS(AD720-AP720),ABS(AE720-AQ720),ABS(AF720-AR720),ABS(AG720-AS720),ABS(AH720-AT720),ABS(AI720-AU720),ABS(AJ720-AV720))</f>
        <v/>
      </c>
    </row>
    <row r="721">
      <c r="A721" s="67" t="inlineStr">
        <is>
          <t>M716</t>
        </is>
      </c>
      <c r="B721" s="52" t="inlineStr">
        <is>
          <t>ENV-592</t>
        </is>
      </c>
      <c r="C721" s="52" t="inlineStr">
        <is>
          <t>Environment</t>
        </is>
      </c>
      <c r="D721" s="52" t="inlineStr">
        <is>
          <t>Bush</t>
        </is>
      </c>
      <c r="E721" s="59" t="inlineStr">
        <is>
          <t>Sphere</t>
        </is>
      </c>
      <c r="F721" s="52" t="inlineStr">
        <is>
          <t>ENV-586</t>
        </is>
      </c>
      <c r="G721" s="68" t="n">
        <v>0.952305317</v>
      </c>
      <c r="H721" s="68" t="n">
        <v>0.666613698</v>
      </c>
      <c r="I721" s="68" t="n">
        <v>0.952305317</v>
      </c>
      <c r="J721" s="68" t="n">
        <v>0</v>
      </c>
      <c r="K721" s="68" t="n">
        <v>349.64093</v>
      </c>
      <c r="L721" s="68" t="n">
        <v>0</v>
      </c>
      <c r="M721" s="68" t="n">
        <v>0.0117651653</v>
      </c>
      <c r="N721" s="68" t="n">
        <v>0.310059994</v>
      </c>
      <c r="O721" s="68" t="n">
        <v>-0.00777863339</v>
      </c>
      <c r="P721" s="69">
        <f>COS(RADIANS(K721))*COS(RADIANS(L721))+SIN(RADIANS(K721))*SIN(RADIANS(J721))*SIN(RADIANS(L721))</f>
        <v/>
      </c>
      <c r="Q721" s="69">
        <f>-COS(RADIANS(K721))*SIN(RADIANS(L721))+SIN(RADIANS(K721))*SIN(RADIANS(J721))*COS(RADIANS(L721))</f>
        <v/>
      </c>
      <c r="R721" s="69">
        <f>SIN(RADIANS(K721))*COS(RADIANS(J721))</f>
        <v/>
      </c>
      <c r="S721" s="69">
        <f>COS(RADIANS(J721))*SIN(RADIANS(L721))</f>
        <v/>
      </c>
      <c r="T721" s="69">
        <f>COS(RADIANS(J721))*COS(RADIANS(L721))</f>
        <v/>
      </c>
      <c r="U721" s="69">
        <f>-SIN(RADIANS(J721))</f>
        <v/>
      </c>
      <c r="V721" s="69">
        <f>-SIN(RADIANS(K721))*COS(RADIANS(L721))+COS(RADIANS(K721))*SIN(RADIANS(J721))*SIN(RADIANS(L721))</f>
        <v/>
      </c>
      <c r="W721" s="69">
        <f>SIN(RADIANS(K721))*SIN(RADIANS(L721))+COS(RADIANS(K721))*SIN(RADIANS(J721))*COS(RADIANS(L721))</f>
        <v/>
      </c>
      <c r="X721" s="69">
        <f>COS(RADIANS(K721))*COS(RADIANS(J721))</f>
        <v/>
      </c>
      <c r="Y721" s="69">
        <f>P721*G721</f>
        <v/>
      </c>
      <c r="Z721" s="69">
        <f>Q721*H721</f>
        <v/>
      </c>
      <c r="AA721" s="69">
        <f>R721*I721</f>
        <v/>
      </c>
      <c r="AB721" s="69">
        <f>M721</f>
        <v/>
      </c>
      <c r="AC721" s="69">
        <f>S721*G721</f>
        <v/>
      </c>
      <c r="AD721" s="69">
        <f>T721*H721</f>
        <v/>
      </c>
      <c r="AE721" s="69">
        <f>U721*I721</f>
        <v/>
      </c>
      <c r="AF721" s="69">
        <f>N721</f>
        <v/>
      </c>
      <c r="AG721" s="69">
        <f>V721*G721</f>
        <v/>
      </c>
      <c r="AH721" s="69">
        <f>W721*H721</f>
        <v/>
      </c>
      <c r="AI721" s="69">
        <f>X721*I721</f>
        <v/>
      </c>
      <c r="AJ721" s="69">
        <f>O721</f>
        <v/>
      </c>
      <c r="AK721" s="70" t="n">
        <v>0.936783016</v>
      </c>
      <c r="AL721" s="70" t="n">
        <v>0</v>
      </c>
      <c r="AM721" s="70" t="n">
        <v>-0.171239659</v>
      </c>
      <c r="AN721" s="70" t="n">
        <v>0.0117651653</v>
      </c>
      <c r="AO721" s="70" t="n">
        <v>0</v>
      </c>
      <c r="AP721" s="70" t="n">
        <v>0.666613698</v>
      </c>
      <c r="AQ721" s="70" t="n">
        <v>0</v>
      </c>
      <c r="AR721" s="70" t="n">
        <v>0.310059994</v>
      </c>
      <c r="AS721" s="70" t="n">
        <v>0.171239659</v>
      </c>
      <c r="AT721" s="70" t="n">
        <v>0</v>
      </c>
      <c r="AU721" s="70" t="n">
        <v>0.936783016</v>
      </c>
      <c r="AV721" s="70" t="n">
        <v>-0.00777863339</v>
      </c>
      <c r="AW721" s="71">
        <f>MAX(ABS(Y721-AK721),ABS(Z721-AL721),ABS(AA721-AM721),ABS(AB721-AN721),ABS(AC721-AO721),ABS(AD721-AP721),ABS(AE721-AQ721),ABS(AF721-AR721),ABS(AG721-AS721),ABS(AH721-AT721),ABS(AI721-AU721),ABS(AJ721-AV721))</f>
        <v/>
      </c>
    </row>
    <row r="722">
      <c r="A722" s="67" t="inlineStr">
        <is>
          <t>M717</t>
        </is>
      </c>
      <c r="B722" s="52" t="inlineStr">
        <is>
          <t>ENV-593</t>
        </is>
      </c>
      <c r="C722" s="52" t="inlineStr">
        <is>
          <t>Environment</t>
        </is>
      </c>
      <c r="D722" s="52" t="inlineStr">
        <is>
          <t>Bush</t>
        </is>
      </c>
      <c r="E722" s="53" t="inlineStr">
        <is>
          <t>Group</t>
        </is>
      </c>
      <c r="F722" s="52" t="inlineStr">
        <is>
          <t>ENV-540</t>
        </is>
      </c>
      <c r="G722" s="68" t="n">
        <v>1</v>
      </c>
      <c r="H722" s="68" t="n">
        <v>1</v>
      </c>
      <c r="I722" s="68" t="n">
        <v>1</v>
      </c>
      <c r="J722" s="68" t="n">
        <v>0</v>
      </c>
      <c r="K722" s="68" t="n">
        <v>15</v>
      </c>
      <c r="L722" s="68" t="n">
        <v>0</v>
      </c>
      <c r="M722" s="68" t="n">
        <v>-12.5</v>
      </c>
      <c r="N722" s="68" t="n">
        <v>0.180636495</v>
      </c>
      <c r="O722" s="68" t="n">
        <v>13.5</v>
      </c>
      <c r="P722" s="69">
        <f>COS(RADIANS(K722))*COS(RADIANS(L722))+SIN(RADIANS(K722))*SIN(RADIANS(J722))*SIN(RADIANS(L722))</f>
        <v/>
      </c>
      <c r="Q722" s="69">
        <f>-COS(RADIANS(K722))*SIN(RADIANS(L722))+SIN(RADIANS(K722))*SIN(RADIANS(J722))*COS(RADIANS(L722))</f>
        <v/>
      </c>
      <c r="R722" s="69">
        <f>SIN(RADIANS(K722))*COS(RADIANS(J722))</f>
        <v/>
      </c>
      <c r="S722" s="69">
        <f>COS(RADIANS(J722))*SIN(RADIANS(L722))</f>
        <v/>
      </c>
      <c r="T722" s="69">
        <f>COS(RADIANS(J722))*COS(RADIANS(L722))</f>
        <v/>
      </c>
      <c r="U722" s="69">
        <f>-SIN(RADIANS(J722))</f>
        <v/>
      </c>
      <c r="V722" s="69">
        <f>-SIN(RADIANS(K722))*COS(RADIANS(L722))+COS(RADIANS(K722))*SIN(RADIANS(J722))*SIN(RADIANS(L722))</f>
        <v/>
      </c>
      <c r="W722" s="69">
        <f>SIN(RADIANS(K722))*SIN(RADIANS(L722))+COS(RADIANS(K722))*SIN(RADIANS(J722))*COS(RADIANS(L722))</f>
        <v/>
      </c>
      <c r="X722" s="69">
        <f>COS(RADIANS(K722))*COS(RADIANS(J722))</f>
        <v/>
      </c>
      <c r="Y722" s="69">
        <f>P722*G722</f>
        <v/>
      </c>
      <c r="Z722" s="69">
        <f>Q722*H722</f>
        <v/>
      </c>
      <c r="AA722" s="69">
        <f>R722*I722</f>
        <v/>
      </c>
      <c r="AB722" s="69">
        <f>M722</f>
        <v/>
      </c>
      <c r="AC722" s="69">
        <f>S722*G722</f>
        <v/>
      </c>
      <c r="AD722" s="69">
        <f>T722*H722</f>
        <v/>
      </c>
      <c r="AE722" s="69">
        <f>U722*I722</f>
        <v/>
      </c>
      <c r="AF722" s="69">
        <f>N722</f>
        <v/>
      </c>
      <c r="AG722" s="69">
        <f>V722*G722</f>
        <v/>
      </c>
      <c r="AH722" s="69">
        <f>W722*H722</f>
        <v/>
      </c>
      <c r="AI722" s="69">
        <f>X722*I722</f>
        <v/>
      </c>
      <c r="AJ722" s="69">
        <f>O722</f>
        <v/>
      </c>
      <c r="AK722" s="70" t="n">
        <v>0.965925813</v>
      </c>
      <c r="AL722" s="70" t="n">
        <v>0</v>
      </c>
      <c r="AM722" s="70" t="n">
        <v>0.258819044</v>
      </c>
      <c r="AN722" s="70" t="n">
        <v>-12.5</v>
      </c>
      <c r="AO722" s="70" t="n">
        <v>0</v>
      </c>
      <c r="AP722" s="70" t="n">
        <v>1</v>
      </c>
      <c r="AQ722" s="70" t="n">
        <v>0</v>
      </c>
      <c r="AR722" s="70" t="n">
        <v>0.180636495</v>
      </c>
      <c r="AS722" s="70" t="n">
        <v>-0.258819044</v>
      </c>
      <c r="AT722" s="70" t="n">
        <v>0</v>
      </c>
      <c r="AU722" s="70" t="n">
        <v>0.965925813</v>
      </c>
      <c r="AV722" s="70" t="n">
        <v>13.5</v>
      </c>
      <c r="AW722" s="71">
        <f>MAX(ABS(Y722-AK722),ABS(Z722-AL722),ABS(AA722-AM722),ABS(AB722-AN722),ABS(AC722-AO722),ABS(AD722-AP722),ABS(AE722-AQ722),ABS(AF722-AR722),ABS(AG722-AS722),ABS(AH722-AT722),ABS(AI722-AU722),ABS(AJ722-AV722))</f>
        <v/>
      </c>
    </row>
    <row r="723">
      <c r="A723" s="67" t="inlineStr">
        <is>
          <t>M718</t>
        </is>
      </c>
      <c r="B723" s="52" t="inlineStr">
        <is>
          <t>ENV-594</t>
        </is>
      </c>
      <c r="C723" s="52" t="inlineStr">
        <is>
          <t>Environment</t>
        </is>
      </c>
      <c r="D723" s="52" t="inlineStr">
        <is>
          <t>Bush</t>
        </is>
      </c>
      <c r="E723" s="59" t="inlineStr">
        <is>
          <t>Sphere</t>
        </is>
      </c>
      <c r="F723" s="52" t="inlineStr">
        <is>
          <t>ENV-593</t>
        </is>
      </c>
      <c r="G723" s="68" t="n">
        <v>0.614675045</v>
      </c>
      <c r="H723" s="68" t="n">
        <v>0.43027252</v>
      </c>
      <c r="I723" s="68" t="n">
        <v>0.614675045</v>
      </c>
      <c r="J723" s="68" t="n">
        <v>0</v>
      </c>
      <c r="K723" s="68" t="n">
        <v>336.052307</v>
      </c>
      <c r="L723" s="68" t="n">
        <v>0</v>
      </c>
      <c r="M723" s="68" t="n">
        <v>-0.00378616177</v>
      </c>
      <c r="N723" s="68" t="n">
        <v>0.216522202</v>
      </c>
      <c r="O723" s="68" t="n">
        <v>0.000195854984</v>
      </c>
      <c r="P723" s="69">
        <f>COS(RADIANS(K723))*COS(RADIANS(L723))+SIN(RADIANS(K723))*SIN(RADIANS(J723))*SIN(RADIANS(L723))</f>
        <v/>
      </c>
      <c r="Q723" s="69">
        <f>-COS(RADIANS(K723))*SIN(RADIANS(L723))+SIN(RADIANS(K723))*SIN(RADIANS(J723))*COS(RADIANS(L723))</f>
        <v/>
      </c>
      <c r="R723" s="69">
        <f>SIN(RADIANS(K723))*COS(RADIANS(J723))</f>
        <v/>
      </c>
      <c r="S723" s="69">
        <f>COS(RADIANS(J723))*SIN(RADIANS(L723))</f>
        <v/>
      </c>
      <c r="T723" s="69">
        <f>COS(RADIANS(J723))*COS(RADIANS(L723))</f>
        <v/>
      </c>
      <c r="U723" s="69">
        <f>-SIN(RADIANS(J723))</f>
        <v/>
      </c>
      <c r="V723" s="69">
        <f>-SIN(RADIANS(K723))*COS(RADIANS(L723))+COS(RADIANS(K723))*SIN(RADIANS(J723))*SIN(RADIANS(L723))</f>
        <v/>
      </c>
      <c r="W723" s="69">
        <f>SIN(RADIANS(K723))*SIN(RADIANS(L723))+COS(RADIANS(K723))*SIN(RADIANS(J723))*COS(RADIANS(L723))</f>
        <v/>
      </c>
      <c r="X723" s="69">
        <f>COS(RADIANS(K723))*COS(RADIANS(J723))</f>
        <v/>
      </c>
      <c r="Y723" s="69">
        <f>P723*G723</f>
        <v/>
      </c>
      <c r="Z723" s="69">
        <f>Q723*H723</f>
        <v/>
      </c>
      <c r="AA723" s="69">
        <f>R723*I723</f>
        <v/>
      </c>
      <c r="AB723" s="69">
        <f>M723</f>
        <v/>
      </c>
      <c r="AC723" s="69">
        <f>S723*G723</f>
        <v/>
      </c>
      <c r="AD723" s="69">
        <f>T723*H723</f>
        <v/>
      </c>
      <c r="AE723" s="69">
        <f>U723*I723</f>
        <v/>
      </c>
      <c r="AF723" s="69">
        <f>N723</f>
        <v/>
      </c>
      <c r="AG723" s="69">
        <f>V723*G723</f>
        <v/>
      </c>
      <c r="AH723" s="69">
        <f>W723*H723</f>
        <v/>
      </c>
      <c r="AI723" s="69">
        <f>X723*I723</f>
        <v/>
      </c>
      <c r="AJ723" s="69">
        <f>O723</f>
        <v/>
      </c>
      <c r="AK723" s="70" t="n">
        <v>0.561761677</v>
      </c>
      <c r="AL723" s="70" t="n">
        <v>0</v>
      </c>
      <c r="AM723" s="70" t="n">
        <v>-0.249497905</v>
      </c>
      <c r="AN723" s="70" t="n">
        <v>-0.00378616177</v>
      </c>
      <c r="AO723" s="70" t="n">
        <v>0</v>
      </c>
      <c r="AP723" s="70" t="n">
        <v>0.43027252</v>
      </c>
      <c r="AQ723" s="70" t="n">
        <v>0</v>
      </c>
      <c r="AR723" s="70" t="n">
        <v>0.216522202</v>
      </c>
      <c r="AS723" s="70" t="n">
        <v>0.249497905</v>
      </c>
      <c r="AT723" s="70" t="n">
        <v>0</v>
      </c>
      <c r="AU723" s="70" t="n">
        <v>0.561761677</v>
      </c>
      <c r="AV723" s="70" t="n">
        <v>0.000195854984</v>
      </c>
      <c r="AW723" s="71">
        <f>MAX(ABS(Y723-AK723),ABS(Z723-AL723),ABS(AA723-AM723),ABS(AB723-AN723),ABS(AC723-AO723),ABS(AD723-AP723),ABS(AE723-AQ723),ABS(AF723-AR723),ABS(AG723-AS723),ABS(AH723-AT723),ABS(AI723-AU723),ABS(AJ723-AV723))</f>
        <v/>
      </c>
    </row>
    <row r="724">
      <c r="A724" s="67" t="inlineStr">
        <is>
          <t>M719</t>
        </is>
      </c>
      <c r="B724" s="52" t="inlineStr">
        <is>
          <t>ENV-595</t>
        </is>
      </c>
      <c r="C724" s="52" t="inlineStr">
        <is>
          <t>Environment</t>
        </is>
      </c>
      <c r="D724" s="52" t="inlineStr">
        <is>
          <t>Bush</t>
        </is>
      </c>
      <c r="E724" s="59" t="inlineStr">
        <is>
          <t>Sphere</t>
        </is>
      </c>
      <c r="F724" s="52" t="inlineStr">
        <is>
          <t>ENV-593</t>
        </is>
      </c>
      <c r="G724" s="68" t="n">
        <v>0.5462384219999999</v>
      </c>
      <c r="H724" s="68" t="n">
        <v>0.382366896</v>
      </c>
      <c r="I724" s="68" t="n">
        <v>0.5462384219999999</v>
      </c>
      <c r="J724" s="68" t="n">
        <v>0</v>
      </c>
      <c r="K724" s="68" t="n">
        <v>230.047256</v>
      </c>
      <c r="L724" s="68" t="n">
        <v>0</v>
      </c>
      <c r="M724" s="68" t="n">
        <v>-0.00596942706</v>
      </c>
      <c r="N724" s="68" t="n">
        <v>0.186331943</v>
      </c>
      <c r="O724" s="68" t="n">
        <v>-0.075321123</v>
      </c>
      <c r="P724" s="69">
        <f>COS(RADIANS(K724))*COS(RADIANS(L724))+SIN(RADIANS(K724))*SIN(RADIANS(J724))*SIN(RADIANS(L724))</f>
        <v/>
      </c>
      <c r="Q724" s="69">
        <f>-COS(RADIANS(K724))*SIN(RADIANS(L724))+SIN(RADIANS(K724))*SIN(RADIANS(J724))*COS(RADIANS(L724))</f>
        <v/>
      </c>
      <c r="R724" s="69">
        <f>SIN(RADIANS(K724))*COS(RADIANS(J724))</f>
        <v/>
      </c>
      <c r="S724" s="69">
        <f>COS(RADIANS(J724))*SIN(RADIANS(L724))</f>
        <v/>
      </c>
      <c r="T724" s="69">
        <f>COS(RADIANS(J724))*COS(RADIANS(L724))</f>
        <v/>
      </c>
      <c r="U724" s="69">
        <f>-SIN(RADIANS(J724))</f>
        <v/>
      </c>
      <c r="V724" s="69">
        <f>-SIN(RADIANS(K724))*COS(RADIANS(L724))+COS(RADIANS(K724))*SIN(RADIANS(J724))*SIN(RADIANS(L724))</f>
        <v/>
      </c>
      <c r="W724" s="69">
        <f>SIN(RADIANS(K724))*SIN(RADIANS(L724))+COS(RADIANS(K724))*SIN(RADIANS(J724))*COS(RADIANS(L724))</f>
        <v/>
      </c>
      <c r="X724" s="69">
        <f>COS(RADIANS(K724))*COS(RADIANS(J724))</f>
        <v/>
      </c>
      <c r="Y724" s="69">
        <f>P724*G724</f>
        <v/>
      </c>
      <c r="Z724" s="69">
        <f>Q724*H724</f>
        <v/>
      </c>
      <c r="AA724" s="69">
        <f>R724*I724</f>
        <v/>
      </c>
      <c r="AB724" s="69">
        <f>M724</f>
        <v/>
      </c>
      <c r="AC724" s="69">
        <f>S724*G724</f>
        <v/>
      </c>
      <c r="AD724" s="69">
        <f>T724*H724</f>
        <v/>
      </c>
      <c r="AE724" s="69">
        <f>U724*I724</f>
        <v/>
      </c>
      <c r="AF724" s="69">
        <f>N724</f>
        <v/>
      </c>
      <c r="AG724" s="69">
        <f>V724*G724</f>
        <v/>
      </c>
      <c r="AH724" s="69">
        <f>W724*H724</f>
        <v/>
      </c>
      <c r="AI724" s="69">
        <f>X724*I724</f>
        <v/>
      </c>
      <c r="AJ724" s="69">
        <f>O724</f>
        <v/>
      </c>
      <c r="AK724" s="70" t="n">
        <v>-0.350769937</v>
      </c>
      <c r="AL724" s="70" t="n">
        <v>0</v>
      </c>
      <c r="AM724" s="70" t="n">
        <v>-0.418732464</v>
      </c>
      <c r="AN724" s="70" t="n">
        <v>-0.00596942706</v>
      </c>
      <c r="AO724" s="70" t="n">
        <v>0</v>
      </c>
      <c r="AP724" s="70" t="n">
        <v>0.382366896</v>
      </c>
      <c r="AQ724" s="70" t="n">
        <v>0</v>
      </c>
      <c r="AR724" s="70" t="n">
        <v>0.186331943</v>
      </c>
      <c r="AS724" s="70" t="n">
        <v>0.418732464</v>
      </c>
      <c r="AT724" s="70" t="n">
        <v>0</v>
      </c>
      <c r="AU724" s="70" t="n">
        <v>-0.350769937</v>
      </c>
      <c r="AV724" s="70" t="n">
        <v>-0.075321123</v>
      </c>
      <c r="AW724" s="71">
        <f>MAX(ABS(Y724-AK724),ABS(Z724-AL724),ABS(AA724-AM724),ABS(AB724-AN724),ABS(AC724-AO724),ABS(AD724-AP724),ABS(AE724-AQ724),ABS(AF724-AR724),ABS(AG724-AS724),ABS(AH724-AT724),ABS(AI724-AU724),ABS(AJ724-AV724))</f>
        <v/>
      </c>
    </row>
    <row r="725">
      <c r="A725" s="67" t="inlineStr">
        <is>
          <t>M720</t>
        </is>
      </c>
      <c r="B725" s="52" t="inlineStr">
        <is>
          <t>ENV-596</t>
        </is>
      </c>
      <c r="C725" s="52" t="inlineStr">
        <is>
          <t>Environment</t>
        </is>
      </c>
      <c r="D725" s="52" t="inlineStr">
        <is>
          <t>Bush</t>
        </is>
      </c>
      <c r="E725" s="59" t="inlineStr">
        <is>
          <t>Sphere</t>
        </is>
      </c>
      <c r="F725" s="52" t="inlineStr">
        <is>
          <t>ENV-593</t>
        </is>
      </c>
      <c r="G725" s="68" t="n">
        <v>0.790811121</v>
      </c>
      <c r="H725" s="68" t="n">
        <v>0.553567767</v>
      </c>
      <c r="I725" s="68" t="n">
        <v>0.790811121</v>
      </c>
      <c r="J725" s="68" t="n">
        <v>0</v>
      </c>
      <c r="K725" s="68" t="n">
        <v>119.82415</v>
      </c>
      <c r="L725" s="68" t="n">
        <v>0</v>
      </c>
      <c r="M725" s="68" t="n">
        <v>-0.00288353325</v>
      </c>
      <c r="N725" s="68" t="n">
        <v>0.281753153</v>
      </c>
      <c r="O725" s="68" t="n">
        <v>0.0577677377</v>
      </c>
      <c r="P725" s="69">
        <f>COS(RADIANS(K725))*COS(RADIANS(L725))+SIN(RADIANS(K725))*SIN(RADIANS(J725))*SIN(RADIANS(L725))</f>
        <v/>
      </c>
      <c r="Q725" s="69">
        <f>-COS(RADIANS(K725))*SIN(RADIANS(L725))+SIN(RADIANS(K725))*SIN(RADIANS(J725))*COS(RADIANS(L725))</f>
        <v/>
      </c>
      <c r="R725" s="69">
        <f>SIN(RADIANS(K725))*COS(RADIANS(J725))</f>
        <v/>
      </c>
      <c r="S725" s="69">
        <f>COS(RADIANS(J725))*SIN(RADIANS(L725))</f>
        <v/>
      </c>
      <c r="T725" s="69">
        <f>COS(RADIANS(J725))*COS(RADIANS(L725))</f>
        <v/>
      </c>
      <c r="U725" s="69">
        <f>-SIN(RADIANS(J725))</f>
        <v/>
      </c>
      <c r="V725" s="69">
        <f>-SIN(RADIANS(K725))*COS(RADIANS(L725))+COS(RADIANS(K725))*SIN(RADIANS(J725))*SIN(RADIANS(L725))</f>
        <v/>
      </c>
      <c r="W725" s="69">
        <f>SIN(RADIANS(K725))*SIN(RADIANS(L725))+COS(RADIANS(K725))*SIN(RADIANS(J725))*COS(RADIANS(L725))</f>
        <v/>
      </c>
      <c r="X725" s="69">
        <f>COS(RADIANS(K725))*COS(RADIANS(J725))</f>
        <v/>
      </c>
      <c r="Y725" s="69">
        <f>P725*G725</f>
        <v/>
      </c>
      <c r="Z725" s="69">
        <f>Q725*H725</f>
        <v/>
      </c>
      <c r="AA725" s="69">
        <f>R725*I725</f>
        <v/>
      </c>
      <c r="AB725" s="69">
        <f>M725</f>
        <v/>
      </c>
      <c r="AC725" s="69">
        <f>S725*G725</f>
        <v/>
      </c>
      <c r="AD725" s="69">
        <f>T725*H725</f>
        <v/>
      </c>
      <c r="AE725" s="69">
        <f>U725*I725</f>
        <v/>
      </c>
      <c r="AF725" s="69">
        <f>N725</f>
        <v/>
      </c>
      <c r="AG725" s="69">
        <f>V725*G725</f>
        <v/>
      </c>
      <c r="AH725" s="69">
        <f>W725*H725</f>
        <v/>
      </c>
      <c r="AI725" s="69">
        <f>X725*I725</f>
        <v/>
      </c>
      <c r="AJ725" s="69">
        <f>O725</f>
        <v/>
      </c>
      <c r="AK725" s="70" t="n">
        <v>-0.393301785</v>
      </c>
      <c r="AL725" s="70" t="n">
        <v>0</v>
      </c>
      <c r="AM725" s="70" t="n">
        <v>0.686072826</v>
      </c>
      <c r="AN725" s="70" t="n">
        <v>-0.00288353325</v>
      </c>
      <c r="AO725" s="70" t="n">
        <v>0</v>
      </c>
      <c r="AP725" s="70" t="n">
        <v>0.553567767</v>
      </c>
      <c r="AQ725" s="70" t="n">
        <v>0</v>
      </c>
      <c r="AR725" s="70" t="n">
        <v>0.281753153</v>
      </c>
      <c r="AS725" s="70" t="n">
        <v>-0.686072826</v>
      </c>
      <c r="AT725" s="70" t="n">
        <v>0</v>
      </c>
      <c r="AU725" s="70" t="n">
        <v>-0.393301785</v>
      </c>
      <c r="AV725" s="70" t="n">
        <v>0.0577677377</v>
      </c>
      <c r="AW725" s="71">
        <f>MAX(ABS(Y725-AK725),ABS(Z725-AL725),ABS(AA725-AM725),ABS(AB725-AN725),ABS(AC725-AO725),ABS(AD725-AP725),ABS(AE725-AQ725),ABS(AF725-AR725),ABS(AG725-AS725),ABS(AH725-AT725),ABS(AI725-AU725),ABS(AJ725-AV725))</f>
        <v/>
      </c>
    </row>
    <row r="726">
      <c r="A726" s="67" t="inlineStr">
        <is>
          <t>M721</t>
        </is>
      </c>
      <c r="B726" s="52" t="inlineStr">
        <is>
          <t>ENV-597</t>
        </is>
      </c>
      <c r="C726" s="52" t="inlineStr">
        <is>
          <t>Environment</t>
        </is>
      </c>
      <c r="D726" s="52" t="inlineStr">
        <is>
          <t>Bush</t>
        </is>
      </c>
      <c r="E726" s="59" t="inlineStr">
        <is>
          <t>Sphere</t>
        </is>
      </c>
      <c r="F726" s="52" t="inlineStr">
        <is>
          <t>ENV-593</t>
        </is>
      </c>
      <c r="G726" s="68" t="n">
        <v>0.639228463</v>
      </c>
      <c r="H726" s="68" t="n">
        <v>0.447459906</v>
      </c>
      <c r="I726" s="68" t="n">
        <v>0.639228463</v>
      </c>
      <c r="J726" s="68" t="n">
        <v>0</v>
      </c>
      <c r="K726" s="68" t="n">
        <v>220.167023</v>
      </c>
      <c r="L726" s="68" t="n">
        <v>0</v>
      </c>
      <c r="M726" s="68" t="n">
        <v>0.13725929</v>
      </c>
      <c r="N726" s="68" t="n">
        <v>0.230240002</v>
      </c>
      <c r="O726" s="68" t="n">
        <v>-0.237156078</v>
      </c>
      <c r="P726" s="69">
        <f>COS(RADIANS(K726))*COS(RADIANS(L726))+SIN(RADIANS(K726))*SIN(RADIANS(J726))*SIN(RADIANS(L726))</f>
        <v/>
      </c>
      <c r="Q726" s="69">
        <f>-COS(RADIANS(K726))*SIN(RADIANS(L726))+SIN(RADIANS(K726))*SIN(RADIANS(J726))*COS(RADIANS(L726))</f>
        <v/>
      </c>
      <c r="R726" s="69">
        <f>SIN(RADIANS(K726))*COS(RADIANS(J726))</f>
        <v/>
      </c>
      <c r="S726" s="69">
        <f>COS(RADIANS(J726))*SIN(RADIANS(L726))</f>
        <v/>
      </c>
      <c r="T726" s="69">
        <f>COS(RADIANS(J726))*COS(RADIANS(L726))</f>
        <v/>
      </c>
      <c r="U726" s="69">
        <f>-SIN(RADIANS(J726))</f>
        <v/>
      </c>
      <c r="V726" s="69">
        <f>-SIN(RADIANS(K726))*COS(RADIANS(L726))+COS(RADIANS(K726))*SIN(RADIANS(J726))*SIN(RADIANS(L726))</f>
        <v/>
      </c>
      <c r="W726" s="69">
        <f>SIN(RADIANS(K726))*SIN(RADIANS(L726))+COS(RADIANS(K726))*SIN(RADIANS(J726))*COS(RADIANS(L726))</f>
        <v/>
      </c>
      <c r="X726" s="69">
        <f>COS(RADIANS(K726))*COS(RADIANS(J726))</f>
        <v/>
      </c>
      <c r="Y726" s="69">
        <f>P726*G726</f>
        <v/>
      </c>
      <c r="Z726" s="69">
        <f>Q726*H726</f>
        <v/>
      </c>
      <c r="AA726" s="69">
        <f>R726*I726</f>
        <v/>
      </c>
      <c r="AB726" s="69">
        <f>M726</f>
        <v/>
      </c>
      <c r="AC726" s="69">
        <f>S726*G726</f>
        <v/>
      </c>
      <c r="AD726" s="69">
        <f>T726*H726</f>
        <v/>
      </c>
      <c r="AE726" s="69">
        <f>U726*I726</f>
        <v/>
      </c>
      <c r="AF726" s="69">
        <f>N726</f>
        <v/>
      </c>
      <c r="AG726" s="69">
        <f>V726*G726</f>
        <v/>
      </c>
      <c r="AH726" s="69">
        <f>W726*H726</f>
        <v/>
      </c>
      <c r="AI726" s="69">
        <f>X726*I726</f>
        <v/>
      </c>
      <c r="AJ726" s="69">
        <f>O726</f>
        <v/>
      </c>
      <c r="AK726" s="70" t="n">
        <v>-0.488477558</v>
      </c>
      <c r="AL726" s="70" t="n">
        <v>0</v>
      </c>
      <c r="AM726" s="70" t="n">
        <v>-0.412313849</v>
      </c>
      <c r="AN726" s="70" t="n">
        <v>0.13725929</v>
      </c>
      <c r="AO726" s="70" t="n">
        <v>0</v>
      </c>
      <c r="AP726" s="70" t="n">
        <v>0.447459906</v>
      </c>
      <c r="AQ726" s="70" t="n">
        <v>0</v>
      </c>
      <c r="AR726" s="70" t="n">
        <v>0.230240002</v>
      </c>
      <c r="AS726" s="70" t="n">
        <v>0.412313849</v>
      </c>
      <c r="AT726" s="70" t="n">
        <v>0</v>
      </c>
      <c r="AU726" s="70" t="n">
        <v>-0.488477558</v>
      </c>
      <c r="AV726" s="70" t="n">
        <v>-0.237156078</v>
      </c>
      <c r="AW726" s="71">
        <f>MAX(ABS(Y726-AK726),ABS(Z726-AL726),ABS(AA726-AM726),ABS(AB726-AN726),ABS(AC726-AO726),ABS(AD726-AP726),ABS(AE726-AQ726),ABS(AF726-AR726),ABS(AG726-AS726),ABS(AH726-AT726),ABS(AI726-AU726),ABS(AJ726-AV726))</f>
        <v/>
      </c>
    </row>
    <row r="727">
      <c r="A727" s="67" t="inlineStr">
        <is>
          <t>M722</t>
        </is>
      </c>
      <c r="B727" s="52" t="inlineStr">
        <is>
          <t>ENV-598</t>
        </is>
      </c>
      <c r="C727" s="52" t="inlineStr">
        <is>
          <t>Environment</t>
        </is>
      </c>
      <c r="D727" s="52" t="inlineStr">
        <is>
          <t>Bush</t>
        </is>
      </c>
      <c r="E727" s="59" t="inlineStr">
        <is>
          <t>Sphere</t>
        </is>
      </c>
      <c r="F727" s="52" t="inlineStr">
        <is>
          <t>ENV-593</t>
        </is>
      </c>
      <c r="G727" s="68" t="n">
        <v>0.737915158</v>
      </c>
      <c r="H727" s="68" t="n">
        <v>0.5165405870000001</v>
      </c>
      <c r="I727" s="68" t="n">
        <v>0.737915158</v>
      </c>
      <c r="J727" s="68" t="n">
        <v>0</v>
      </c>
      <c r="K727" s="68" t="n">
        <v>352.284912</v>
      </c>
      <c r="L727" s="68" t="n">
        <v>0</v>
      </c>
      <c r="M727" s="68" t="n">
        <v>-0.0501737185</v>
      </c>
      <c r="N727" s="68" t="n">
        <v>0.258253723</v>
      </c>
      <c r="O727" s="68" t="n">
        <v>0.16782558</v>
      </c>
      <c r="P727" s="69">
        <f>COS(RADIANS(K727))*COS(RADIANS(L727))+SIN(RADIANS(K727))*SIN(RADIANS(J727))*SIN(RADIANS(L727))</f>
        <v/>
      </c>
      <c r="Q727" s="69">
        <f>-COS(RADIANS(K727))*SIN(RADIANS(L727))+SIN(RADIANS(K727))*SIN(RADIANS(J727))*COS(RADIANS(L727))</f>
        <v/>
      </c>
      <c r="R727" s="69">
        <f>SIN(RADIANS(K727))*COS(RADIANS(J727))</f>
        <v/>
      </c>
      <c r="S727" s="69">
        <f>COS(RADIANS(J727))*SIN(RADIANS(L727))</f>
        <v/>
      </c>
      <c r="T727" s="69">
        <f>COS(RADIANS(J727))*COS(RADIANS(L727))</f>
        <v/>
      </c>
      <c r="U727" s="69">
        <f>-SIN(RADIANS(J727))</f>
        <v/>
      </c>
      <c r="V727" s="69">
        <f>-SIN(RADIANS(K727))*COS(RADIANS(L727))+COS(RADIANS(K727))*SIN(RADIANS(J727))*SIN(RADIANS(L727))</f>
        <v/>
      </c>
      <c r="W727" s="69">
        <f>SIN(RADIANS(K727))*SIN(RADIANS(L727))+COS(RADIANS(K727))*SIN(RADIANS(J727))*COS(RADIANS(L727))</f>
        <v/>
      </c>
      <c r="X727" s="69">
        <f>COS(RADIANS(K727))*COS(RADIANS(J727))</f>
        <v/>
      </c>
      <c r="Y727" s="69">
        <f>P727*G727</f>
        <v/>
      </c>
      <c r="Z727" s="69">
        <f>Q727*H727</f>
        <v/>
      </c>
      <c r="AA727" s="69">
        <f>R727*I727</f>
        <v/>
      </c>
      <c r="AB727" s="69">
        <f>M727</f>
        <v/>
      </c>
      <c r="AC727" s="69">
        <f>S727*G727</f>
        <v/>
      </c>
      <c r="AD727" s="69">
        <f>T727*H727</f>
        <v/>
      </c>
      <c r="AE727" s="69">
        <f>U727*I727</f>
        <v/>
      </c>
      <c r="AF727" s="69">
        <f>N727</f>
        <v/>
      </c>
      <c r="AG727" s="69">
        <f>V727*G727</f>
        <v/>
      </c>
      <c r="AH727" s="69">
        <f>W727*H727</f>
        <v/>
      </c>
      <c r="AI727" s="69">
        <f>X727*I727</f>
        <v/>
      </c>
      <c r="AJ727" s="69">
        <f>O727</f>
        <v/>
      </c>
      <c r="AK727" s="70" t="n">
        <v>0.731235504</v>
      </c>
      <c r="AL727" s="70" t="n">
        <v>0</v>
      </c>
      <c r="AM727" s="70" t="n">
        <v>-0.099062793</v>
      </c>
      <c r="AN727" s="70" t="n">
        <v>-0.0501737185</v>
      </c>
      <c r="AO727" s="70" t="n">
        <v>0</v>
      </c>
      <c r="AP727" s="70" t="n">
        <v>0.5165405870000001</v>
      </c>
      <c r="AQ727" s="70" t="n">
        <v>0</v>
      </c>
      <c r="AR727" s="70" t="n">
        <v>0.258253723</v>
      </c>
      <c r="AS727" s="70" t="n">
        <v>0.099062793</v>
      </c>
      <c r="AT727" s="70" t="n">
        <v>0</v>
      </c>
      <c r="AU727" s="70" t="n">
        <v>0.731235504</v>
      </c>
      <c r="AV727" s="70" t="n">
        <v>0.16782558</v>
      </c>
      <c r="AW727" s="71">
        <f>MAX(ABS(Y727-AK727),ABS(Z727-AL727),ABS(AA727-AM727),ABS(AB727-AN727),ABS(AC727-AO727),ABS(AD727-AP727),ABS(AE727-AQ727),ABS(AF727-AR727),ABS(AG727-AS727),ABS(AH727-AT727),ABS(AI727-AU727),ABS(AJ727-AV727))</f>
        <v/>
      </c>
    </row>
    <row r="728">
      <c r="A728" s="67" t="inlineStr">
        <is>
          <t>M723</t>
        </is>
      </c>
      <c r="B728" s="52" t="inlineStr">
        <is>
          <t>ENV-599</t>
        </is>
      </c>
      <c r="C728" s="52" t="inlineStr">
        <is>
          <t>Environment</t>
        </is>
      </c>
      <c r="D728" s="52" t="inlineStr">
        <is>
          <t>Bush</t>
        </is>
      </c>
      <c r="E728" s="59" t="inlineStr">
        <is>
          <t>Sphere</t>
        </is>
      </c>
      <c r="F728" s="52" t="inlineStr">
        <is>
          <t>ENV-593</t>
        </is>
      </c>
      <c r="G728" s="68" t="n">
        <v>0.670555592</v>
      </c>
      <c r="H728" s="68" t="n">
        <v>0.469388902</v>
      </c>
      <c r="I728" s="68" t="n">
        <v>0.670555592</v>
      </c>
      <c r="J728" s="68" t="n">
        <v>0</v>
      </c>
      <c r="K728" s="68" t="n">
        <v>330.684692</v>
      </c>
      <c r="L728" s="68" t="n">
        <v>0</v>
      </c>
      <c r="M728" s="68" t="n">
        <v>0.106171772</v>
      </c>
      <c r="N728" s="68" t="n">
        <v>0.208169803</v>
      </c>
      <c r="O728" s="68" t="n">
        <v>0.197036803</v>
      </c>
      <c r="P728" s="69">
        <f>COS(RADIANS(K728))*COS(RADIANS(L728))+SIN(RADIANS(K728))*SIN(RADIANS(J728))*SIN(RADIANS(L728))</f>
        <v/>
      </c>
      <c r="Q728" s="69">
        <f>-COS(RADIANS(K728))*SIN(RADIANS(L728))+SIN(RADIANS(K728))*SIN(RADIANS(J728))*COS(RADIANS(L728))</f>
        <v/>
      </c>
      <c r="R728" s="69">
        <f>SIN(RADIANS(K728))*COS(RADIANS(J728))</f>
        <v/>
      </c>
      <c r="S728" s="69">
        <f>COS(RADIANS(J728))*SIN(RADIANS(L728))</f>
        <v/>
      </c>
      <c r="T728" s="69">
        <f>COS(RADIANS(J728))*COS(RADIANS(L728))</f>
        <v/>
      </c>
      <c r="U728" s="69">
        <f>-SIN(RADIANS(J728))</f>
        <v/>
      </c>
      <c r="V728" s="69">
        <f>-SIN(RADIANS(K728))*COS(RADIANS(L728))+COS(RADIANS(K728))*SIN(RADIANS(J728))*SIN(RADIANS(L728))</f>
        <v/>
      </c>
      <c r="W728" s="69">
        <f>SIN(RADIANS(K728))*SIN(RADIANS(L728))+COS(RADIANS(K728))*SIN(RADIANS(J728))*COS(RADIANS(L728))</f>
        <v/>
      </c>
      <c r="X728" s="69">
        <f>COS(RADIANS(K728))*COS(RADIANS(J728))</f>
        <v/>
      </c>
      <c r="Y728" s="69">
        <f>P728*G728</f>
        <v/>
      </c>
      <c r="Z728" s="69">
        <f>Q728*H728</f>
        <v/>
      </c>
      <c r="AA728" s="69">
        <f>R728*I728</f>
        <v/>
      </c>
      <c r="AB728" s="69">
        <f>M728</f>
        <v/>
      </c>
      <c r="AC728" s="69">
        <f>S728*G728</f>
        <v/>
      </c>
      <c r="AD728" s="69">
        <f>T728*H728</f>
        <v/>
      </c>
      <c r="AE728" s="69">
        <f>U728*I728</f>
        <v/>
      </c>
      <c r="AF728" s="69">
        <f>N728</f>
        <v/>
      </c>
      <c r="AG728" s="69">
        <f>V728*G728</f>
        <v/>
      </c>
      <c r="AH728" s="69">
        <f>W728*H728</f>
        <v/>
      </c>
      <c r="AI728" s="69">
        <f>X728*I728</f>
        <v/>
      </c>
      <c r="AJ728" s="69">
        <f>O728</f>
        <v/>
      </c>
      <c r="AK728" s="70" t="n">
        <v>0.584683299</v>
      </c>
      <c r="AL728" s="70" t="n">
        <v>0</v>
      </c>
      <c r="AM728" s="70" t="n">
        <v>-0.328314275</v>
      </c>
      <c r="AN728" s="70" t="n">
        <v>0.106171772</v>
      </c>
      <c r="AO728" s="70" t="n">
        <v>0</v>
      </c>
      <c r="AP728" s="70" t="n">
        <v>0.469388902</v>
      </c>
      <c r="AQ728" s="70" t="n">
        <v>0</v>
      </c>
      <c r="AR728" s="70" t="n">
        <v>0.208169803</v>
      </c>
      <c r="AS728" s="70" t="n">
        <v>0.328314275</v>
      </c>
      <c r="AT728" s="70" t="n">
        <v>0</v>
      </c>
      <c r="AU728" s="70" t="n">
        <v>0.584683299</v>
      </c>
      <c r="AV728" s="70" t="n">
        <v>0.197036803</v>
      </c>
      <c r="AW728" s="71">
        <f>MAX(ABS(Y728-AK728),ABS(Z728-AL728),ABS(AA728-AM728),ABS(AB728-AN728),ABS(AC728-AO728),ABS(AD728-AP728),ABS(AE728-AQ728),ABS(AF728-AR728),ABS(AG728-AS728),ABS(AH728-AT728),ABS(AI728-AU728),ABS(AJ728-AV728))</f>
        <v/>
      </c>
    </row>
    <row r="729">
      <c r="A729" s="67" t="inlineStr">
        <is>
          <t>M724</t>
        </is>
      </c>
      <c r="B729" s="52" t="inlineStr">
        <is>
          <t>ENV-600</t>
        </is>
      </c>
      <c r="C729" s="52" t="inlineStr">
        <is>
          <t>Environment</t>
        </is>
      </c>
      <c r="D729" s="52" t="inlineStr">
        <is>
          <t>Bush</t>
        </is>
      </c>
      <c r="E729" s="59" t="inlineStr">
        <is>
          <t>Sphere</t>
        </is>
      </c>
      <c r="F729" s="52" t="inlineStr">
        <is>
          <t>ENV-593</t>
        </is>
      </c>
      <c r="G729" s="68" t="n">
        <v>0.627427459</v>
      </c>
      <c r="H729" s="68" t="n">
        <v>0.439199209</v>
      </c>
      <c r="I729" s="68" t="n">
        <v>0.627427459</v>
      </c>
      <c r="J729" s="68" t="n">
        <v>0</v>
      </c>
      <c r="K729" s="68" t="n">
        <v>146.395187</v>
      </c>
      <c r="L729" s="68" t="n">
        <v>0</v>
      </c>
      <c r="M729" s="68" t="n">
        <v>-0.051140748</v>
      </c>
      <c r="N729" s="68" t="n">
        <v>0.228129447</v>
      </c>
      <c r="O729" s="68" t="n">
        <v>-0.126377642</v>
      </c>
      <c r="P729" s="69">
        <f>COS(RADIANS(K729))*COS(RADIANS(L729))+SIN(RADIANS(K729))*SIN(RADIANS(J729))*SIN(RADIANS(L729))</f>
        <v/>
      </c>
      <c r="Q729" s="69">
        <f>-COS(RADIANS(K729))*SIN(RADIANS(L729))+SIN(RADIANS(K729))*SIN(RADIANS(J729))*COS(RADIANS(L729))</f>
        <v/>
      </c>
      <c r="R729" s="69">
        <f>SIN(RADIANS(K729))*COS(RADIANS(J729))</f>
        <v/>
      </c>
      <c r="S729" s="69">
        <f>COS(RADIANS(J729))*SIN(RADIANS(L729))</f>
        <v/>
      </c>
      <c r="T729" s="69">
        <f>COS(RADIANS(J729))*COS(RADIANS(L729))</f>
        <v/>
      </c>
      <c r="U729" s="69">
        <f>-SIN(RADIANS(J729))</f>
        <v/>
      </c>
      <c r="V729" s="69">
        <f>-SIN(RADIANS(K729))*COS(RADIANS(L729))+COS(RADIANS(K729))*SIN(RADIANS(J729))*SIN(RADIANS(L729))</f>
        <v/>
      </c>
      <c r="W729" s="69">
        <f>SIN(RADIANS(K729))*SIN(RADIANS(L729))+COS(RADIANS(K729))*SIN(RADIANS(J729))*COS(RADIANS(L729))</f>
        <v/>
      </c>
      <c r="X729" s="69">
        <f>COS(RADIANS(K729))*COS(RADIANS(J729))</f>
        <v/>
      </c>
      <c r="Y729" s="69">
        <f>P729*G729</f>
        <v/>
      </c>
      <c r="Z729" s="69">
        <f>Q729*H729</f>
        <v/>
      </c>
      <c r="AA729" s="69">
        <f>R729*I729</f>
        <v/>
      </c>
      <c r="AB729" s="69">
        <f>M729</f>
        <v/>
      </c>
      <c r="AC729" s="69">
        <f>S729*G729</f>
        <v/>
      </c>
      <c r="AD729" s="69">
        <f>T729*H729</f>
        <v/>
      </c>
      <c r="AE729" s="69">
        <f>U729*I729</f>
        <v/>
      </c>
      <c r="AF729" s="69">
        <f>N729</f>
        <v/>
      </c>
      <c r="AG729" s="69">
        <f>V729*G729</f>
        <v/>
      </c>
      <c r="AH729" s="69">
        <f>W729*H729</f>
        <v/>
      </c>
      <c r="AI729" s="69">
        <f>X729*I729</f>
        <v/>
      </c>
      <c r="AJ729" s="69">
        <f>O729</f>
        <v/>
      </c>
      <c r="AK729" s="70" t="n">
        <v>-0.522568524</v>
      </c>
      <c r="AL729" s="70" t="n">
        <v>0</v>
      </c>
      <c r="AM729" s="70" t="n">
        <v>0.347256929</v>
      </c>
      <c r="AN729" s="70" t="n">
        <v>-0.051140748</v>
      </c>
      <c r="AO729" s="70" t="n">
        <v>0</v>
      </c>
      <c r="AP729" s="70" t="n">
        <v>0.439199209</v>
      </c>
      <c r="AQ729" s="70" t="n">
        <v>0</v>
      </c>
      <c r="AR729" s="70" t="n">
        <v>0.228129447</v>
      </c>
      <c r="AS729" s="70" t="n">
        <v>-0.347256929</v>
      </c>
      <c r="AT729" s="70" t="n">
        <v>0</v>
      </c>
      <c r="AU729" s="70" t="n">
        <v>-0.522568524</v>
      </c>
      <c r="AV729" s="70" t="n">
        <v>-0.126377642</v>
      </c>
      <c r="AW729" s="71">
        <f>MAX(ABS(Y729-AK729),ABS(Z729-AL729),ABS(AA729-AM729),ABS(AB729-AN729),ABS(AC729-AO729),ABS(AD729-AP729),ABS(AE729-AQ729),ABS(AF729-AR729),ABS(AG729-AS729),ABS(AH729-AT729),ABS(AI729-AU729),ABS(AJ729-AV729))</f>
        <v/>
      </c>
    </row>
    <row r="730">
      <c r="A730" s="67" t="inlineStr">
        <is>
          <t>M725</t>
        </is>
      </c>
      <c r="B730" s="52" t="inlineStr">
        <is>
          <t>ENV-601</t>
        </is>
      </c>
      <c r="C730" s="52" t="inlineStr">
        <is>
          <t>Environment</t>
        </is>
      </c>
      <c r="D730" s="52" t="inlineStr">
        <is>
          <t>Bush</t>
        </is>
      </c>
      <c r="E730" s="53" t="inlineStr">
        <is>
          <t>Group</t>
        </is>
      </c>
      <c r="F730" s="52" t="inlineStr">
        <is>
          <t>ENV-540</t>
        </is>
      </c>
      <c r="G730" s="68" t="n">
        <v>1</v>
      </c>
      <c r="H730" s="68" t="n">
        <v>1</v>
      </c>
      <c r="I730" s="68" t="n">
        <v>1</v>
      </c>
      <c r="J730" s="68" t="n">
        <v>0</v>
      </c>
      <c r="K730" s="68" t="n">
        <v>100</v>
      </c>
      <c r="L730" s="68" t="n">
        <v>0</v>
      </c>
      <c r="M730" s="68" t="n">
        <v>9</v>
      </c>
      <c r="N730" s="68" t="n">
        <v>0.300398529</v>
      </c>
      <c r="O730" s="68" t="n">
        <v>14.6000004</v>
      </c>
      <c r="P730" s="69">
        <f>COS(RADIANS(K730))*COS(RADIANS(L730))+SIN(RADIANS(K730))*SIN(RADIANS(J730))*SIN(RADIANS(L730))</f>
        <v/>
      </c>
      <c r="Q730" s="69">
        <f>-COS(RADIANS(K730))*SIN(RADIANS(L730))+SIN(RADIANS(K730))*SIN(RADIANS(J730))*COS(RADIANS(L730))</f>
        <v/>
      </c>
      <c r="R730" s="69">
        <f>SIN(RADIANS(K730))*COS(RADIANS(J730))</f>
        <v/>
      </c>
      <c r="S730" s="69">
        <f>COS(RADIANS(J730))*SIN(RADIANS(L730))</f>
        <v/>
      </c>
      <c r="T730" s="69">
        <f>COS(RADIANS(J730))*COS(RADIANS(L730))</f>
        <v/>
      </c>
      <c r="U730" s="69">
        <f>-SIN(RADIANS(J730))</f>
        <v/>
      </c>
      <c r="V730" s="69">
        <f>-SIN(RADIANS(K730))*COS(RADIANS(L730))+COS(RADIANS(K730))*SIN(RADIANS(J730))*SIN(RADIANS(L730))</f>
        <v/>
      </c>
      <c r="W730" s="69">
        <f>SIN(RADIANS(K730))*SIN(RADIANS(L730))+COS(RADIANS(K730))*SIN(RADIANS(J730))*COS(RADIANS(L730))</f>
        <v/>
      </c>
      <c r="X730" s="69">
        <f>COS(RADIANS(K730))*COS(RADIANS(J730))</f>
        <v/>
      </c>
      <c r="Y730" s="69">
        <f>P730*G730</f>
        <v/>
      </c>
      <c r="Z730" s="69">
        <f>Q730*H730</f>
        <v/>
      </c>
      <c r="AA730" s="69">
        <f>R730*I730</f>
        <v/>
      </c>
      <c r="AB730" s="69">
        <f>M730</f>
        <v/>
      </c>
      <c r="AC730" s="69">
        <f>S730*G730</f>
        <v/>
      </c>
      <c r="AD730" s="69">
        <f>T730*H730</f>
        <v/>
      </c>
      <c r="AE730" s="69">
        <f>U730*I730</f>
        <v/>
      </c>
      <c r="AF730" s="69">
        <f>N730</f>
        <v/>
      </c>
      <c r="AG730" s="69">
        <f>V730*G730</f>
        <v/>
      </c>
      <c r="AH730" s="69">
        <f>W730*H730</f>
        <v/>
      </c>
      <c r="AI730" s="69">
        <f>X730*I730</f>
        <v/>
      </c>
      <c r="AJ730" s="69">
        <f>O730</f>
        <v/>
      </c>
      <c r="AK730" s="70" t="n">
        <v>-0.173648193</v>
      </c>
      <c r="AL730" s="70" t="n">
        <v>0</v>
      </c>
      <c r="AM730" s="70" t="n">
        <v>0.98480773</v>
      </c>
      <c r="AN730" s="70" t="n">
        <v>9</v>
      </c>
      <c r="AO730" s="70" t="n">
        <v>0</v>
      </c>
      <c r="AP730" s="70" t="n">
        <v>1</v>
      </c>
      <c r="AQ730" s="70" t="n">
        <v>0</v>
      </c>
      <c r="AR730" s="70" t="n">
        <v>0.300398529</v>
      </c>
      <c r="AS730" s="70" t="n">
        <v>-0.98480773</v>
      </c>
      <c r="AT730" s="70" t="n">
        <v>0</v>
      </c>
      <c r="AU730" s="70" t="n">
        <v>-0.173648193</v>
      </c>
      <c r="AV730" s="70" t="n">
        <v>14.6000004</v>
      </c>
      <c r="AW730" s="71">
        <f>MAX(ABS(Y730-AK730),ABS(Z730-AL730),ABS(AA730-AM730),ABS(AB730-AN730),ABS(AC730-AO730),ABS(AD730-AP730),ABS(AE730-AQ730),ABS(AF730-AR730),ABS(AG730-AS730),ABS(AH730-AT730),ABS(AI730-AU730),ABS(AJ730-AV730))</f>
        <v/>
      </c>
    </row>
    <row r="731">
      <c r="A731" s="67" t="inlineStr">
        <is>
          <t>M726</t>
        </is>
      </c>
      <c r="B731" s="52" t="inlineStr">
        <is>
          <t>ENV-602</t>
        </is>
      </c>
      <c r="C731" s="52" t="inlineStr">
        <is>
          <t>Environment</t>
        </is>
      </c>
      <c r="D731" s="52" t="inlineStr">
        <is>
          <t>Bush</t>
        </is>
      </c>
      <c r="E731" s="59" t="inlineStr">
        <is>
          <t>Sphere</t>
        </is>
      </c>
      <c r="F731" s="52" t="inlineStr">
        <is>
          <t>ENV-601</t>
        </is>
      </c>
      <c r="G731" s="68" t="n">
        <v>0.581219912</v>
      </c>
      <c r="H731" s="68" t="n">
        <v>0.406853944</v>
      </c>
      <c r="I731" s="68" t="n">
        <v>0.581219912</v>
      </c>
      <c r="J731" s="68" t="n">
        <v>0</v>
      </c>
      <c r="K731" s="68" t="n">
        <v>117.828072</v>
      </c>
      <c r="L731" s="68" t="n">
        <v>0</v>
      </c>
      <c r="M731" s="68" t="n">
        <v>0.282391042</v>
      </c>
      <c r="N731" s="68" t="n">
        <v>0.268269956</v>
      </c>
      <c r="O731" s="68" t="n">
        <v>-0.142362237</v>
      </c>
      <c r="P731" s="69">
        <f>COS(RADIANS(K731))*COS(RADIANS(L731))+SIN(RADIANS(K731))*SIN(RADIANS(J731))*SIN(RADIANS(L731))</f>
        <v/>
      </c>
      <c r="Q731" s="69">
        <f>-COS(RADIANS(K731))*SIN(RADIANS(L731))+SIN(RADIANS(K731))*SIN(RADIANS(J731))*COS(RADIANS(L731))</f>
        <v/>
      </c>
      <c r="R731" s="69">
        <f>SIN(RADIANS(K731))*COS(RADIANS(J731))</f>
        <v/>
      </c>
      <c r="S731" s="69">
        <f>COS(RADIANS(J731))*SIN(RADIANS(L731))</f>
        <v/>
      </c>
      <c r="T731" s="69">
        <f>COS(RADIANS(J731))*COS(RADIANS(L731))</f>
        <v/>
      </c>
      <c r="U731" s="69">
        <f>-SIN(RADIANS(J731))</f>
        <v/>
      </c>
      <c r="V731" s="69">
        <f>-SIN(RADIANS(K731))*COS(RADIANS(L731))+COS(RADIANS(K731))*SIN(RADIANS(J731))*SIN(RADIANS(L731))</f>
        <v/>
      </c>
      <c r="W731" s="69">
        <f>SIN(RADIANS(K731))*SIN(RADIANS(L731))+COS(RADIANS(K731))*SIN(RADIANS(J731))*COS(RADIANS(L731))</f>
        <v/>
      </c>
      <c r="X731" s="69">
        <f>COS(RADIANS(K731))*COS(RADIANS(J731))</f>
        <v/>
      </c>
      <c r="Y731" s="69">
        <f>P731*G731</f>
        <v/>
      </c>
      <c r="Z731" s="69">
        <f>Q731*H731</f>
        <v/>
      </c>
      <c r="AA731" s="69">
        <f>R731*I731</f>
        <v/>
      </c>
      <c r="AB731" s="69">
        <f>M731</f>
        <v/>
      </c>
      <c r="AC731" s="69">
        <f>S731*G731</f>
        <v/>
      </c>
      <c r="AD731" s="69">
        <f>T731*H731</f>
        <v/>
      </c>
      <c r="AE731" s="69">
        <f>U731*I731</f>
        <v/>
      </c>
      <c r="AF731" s="69">
        <f>N731</f>
        <v/>
      </c>
      <c r="AG731" s="69">
        <f>V731*G731</f>
        <v/>
      </c>
      <c r="AH731" s="69">
        <f>W731*H731</f>
        <v/>
      </c>
      <c r="AI731" s="69">
        <f>X731*I731</f>
        <v/>
      </c>
      <c r="AJ731" s="69">
        <f>O731</f>
        <v/>
      </c>
      <c r="AK731" s="70" t="n">
        <v>-0.271325052</v>
      </c>
      <c r="AL731" s="70" t="n">
        <v>0</v>
      </c>
      <c r="AM731" s="70" t="n">
        <v>0.514003217</v>
      </c>
      <c r="AN731" s="70" t="n">
        <v>0.282391042</v>
      </c>
      <c r="AO731" s="70" t="n">
        <v>0</v>
      </c>
      <c r="AP731" s="70" t="n">
        <v>0.406853944</v>
      </c>
      <c r="AQ731" s="70" t="n">
        <v>0</v>
      </c>
      <c r="AR731" s="70" t="n">
        <v>0.268269956</v>
      </c>
      <c r="AS731" s="70" t="n">
        <v>-0.514003217</v>
      </c>
      <c r="AT731" s="70" t="n">
        <v>0</v>
      </c>
      <c r="AU731" s="70" t="n">
        <v>-0.271325052</v>
      </c>
      <c r="AV731" s="70" t="n">
        <v>-0.142362237</v>
      </c>
      <c r="AW731" s="71">
        <f>MAX(ABS(Y731-AK731),ABS(Z731-AL731),ABS(AA731-AM731),ABS(AB731-AN731),ABS(AC731-AO731),ABS(AD731-AP731),ABS(AE731-AQ731),ABS(AF731-AR731),ABS(AG731-AS731),ABS(AH731-AT731),ABS(AI731-AU731),ABS(AJ731-AV731))</f>
        <v/>
      </c>
    </row>
    <row r="732">
      <c r="A732" s="67" t="inlineStr">
        <is>
          <t>M727</t>
        </is>
      </c>
      <c r="B732" s="52" t="inlineStr">
        <is>
          <t>ENV-603</t>
        </is>
      </c>
      <c r="C732" s="52" t="inlineStr">
        <is>
          <t>Environment</t>
        </is>
      </c>
      <c r="D732" s="52" t="inlineStr">
        <is>
          <t>Bush</t>
        </is>
      </c>
      <c r="E732" s="59" t="inlineStr">
        <is>
          <t>Sphere</t>
        </is>
      </c>
      <c r="F732" s="52" t="inlineStr">
        <is>
          <t>ENV-601</t>
        </is>
      </c>
      <c r="G732" s="68" t="n">
        <v>0.751737118</v>
      </c>
      <c r="H732" s="68" t="n">
        <v>0.5262159709999999</v>
      </c>
      <c r="I732" s="68" t="n">
        <v>0.751737118</v>
      </c>
      <c r="J732" s="68" t="n">
        <v>0</v>
      </c>
      <c r="K732" s="68" t="n">
        <v>292.73587</v>
      </c>
      <c r="L732" s="68" t="n">
        <v>0</v>
      </c>
      <c r="M732" s="68" t="n">
        <v>-0.09991574290000001</v>
      </c>
      <c r="N732" s="68" t="n">
        <v>0.236442104</v>
      </c>
      <c r="O732" s="68" t="n">
        <v>-0.169049025</v>
      </c>
      <c r="P732" s="69">
        <f>COS(RADIANS(K732))*COS(RADIANS(L732))+SIN(RADIANS(K732))*SIN(RADIANS(J732))*SIN(RADIANS(L732))</f>
        <v/>
      </c>
      <c r="Q732" s="69">
        <f>-COS(RADIANS(K732))*SIN(RADIANS(L732))+SIN(RADIANS(K732))*SIN(RADIANS(J732))*COS(RADIANS(L732))</f>
        <v/>
      </c>
      <c r="R732" s="69">
        <f>SIN(RADIANS(K732))*COS(RADIANS(J732))</f>
        <v/>
      </c>
      <c r="S732" s="69">
        <f>COS(RADIANS(J732))*SIN(RADIANS(L732))</f>
        <v/>
      </c>
      <c r="T732" s="69">
        <f>COS(RADIANS(J732))*COS(RADIANS(L732))</f>
        <v/>
      </c>
      <c r="U732" s="69">
        <f>-SIN(RADIANS(J732))</f>
        <v/>
      </c>
      <c r="V732" s="69">
        <f>-SIN(RADIANS(K732))*COS(RADIANS(L732))+COS(RADIANS(K732))*SIN(RADIANS(J732))*SIN(RADIANS(L732))</f>
        <v/>
      </c>
      <c r="W732" s="69">
        <f>SIN(RADIANS(K732))*SIN(RADIANS(L732))+COS(RADIANS(K732))*SIN(RADIANS(J732))*COS(RADIANS(L732))</f>
        <v/>
      </c>
      <c r="X732" s="69">
        <f>COS(RADIANS(K732))*COS(RADIANS(J732))</f>
        <v/>
      </c>
      <c r="Y732" s="69">
        <f>P732*G732</f>
        <v/>
      </c>
      <c r="Z732" s="69">
        <f>Q732*H732</f>
        <v/>
      </c>
      <c r="AA732" s="69">
        <f>R732*I732</f>
        <v/>
      </c>
      <c r="AB732" s="69">
        <f>M732</f>
        <v/>
      </c>
      <c r="AC732" s="69">
        <f>S732*G732</f>
        <v/>
      </c>
      <c r="AD732" s="69">
        <f>T732*H732</f>
        <v/>
      </c>
      <c r="AE732" s="69">
        <f>U732*I732</f>
        <v/>
      </c>
      <c r="AF732" s="69">
        <f>N732</f>
        <v/>
      </c>
      <c r="AG732" s="69">
        <f>V732*G732</f>
        <v/>
      </c>
      <c r="AH732" s="69">
        <f>W732*H732</f>
        <v/>
      </c>
      <c r="AI732" s="69">
        <f>X732*I732</f>
        <v/>
      </c>
      <c r="AJ732" s="69">
        <f>O732</f>
        <v/>
      </c>
      <c r="AK732" s="70" t="n">
        <v>0.290534019</v>
      </c>
      <c r="AL732" s="70" t="n">
        <v>0</v>
      </c>
      <c r="AM732" s="70" t="n">
        <v>-0.693324327</v>
      </c>
      <c r="AN732" s="70" t="n">
        <v>-0.09991574290000001</v>
      </c>
      <c r="AO732" s="70" t="n">
        <v>0</v>
      </c>
      <c r="AP732" s="70" t="n">
        <v>0.5262159709999999</v>
      </c>
      <c r="AQ732" s="70" t="n">
        <v>0</v>
      </c>
      <c r="AR732" s="70" t="n">
        <v>0.236442104</v>
      </c>
      <c r="AS732" s="70" t="n">
        <v>0.693324327</v>
      </c>
      <c r="AT732" s="70" t="n">
        <v>0</v>
      </c>
      <c r="AU732" s="70" t="n">
        <v>0.290534019</v>
      </c>
      <c r="AV732" s="70" t="n">
        <v>-0.169049025</v>
      </c>
      <c r="AW732" s="71">
        <f>MAX(ABS(Y732-AK732),ABS(Z732-AL732),ABS(AA732-AM732),ABS(AB732-AN732),ABS(AC732-AO732),ABS(AD732-AP732),ABS(AE732-AQ732),ABS(AF732-AR732),ABS(AG732-AS732),ABS(AH732-AT732),ABS(AI732-AU732),ABS(AJ732-AV732))</f>
        <v/>
      </c>
    </row>
    <row r="733">
      <c r="A733" s="67" t="inlineStr">
        <is>
          <t>M728</t>
        </is>
      </c>
      <c r="B733" s="52" t="inlineStr">
        <is>
          <t>ENV-604</t>
        </is>
      </c>
      <c r="C733" s="52" t="inlineStr">
        <is>
          <t>Environment</t>
        </is>
      </c>
      <c r="D733" s="52" t="inlineStr">
        <is>
          <t>Bush</t>
        </is>
      </c>
      <c r="E733" s="59" t="inlineStr">
        <is>
          <t>Sphere</t>
        </is>
      </c>
      <c r="F733" s="52" t="inlineStr">
        <is>
          <t>ENV-601</t>
        </is>
      </c>
      <c r="G733" s="68" t="n">
        <v>0.931122184</v>
      </c>
      <c r="H733" s="68" t="n">
        <v>0.651785493</v>
      </c>
      <c r="I733" s="68" t="n">
        <v>0.931122184</v>
      </c>
      <c r="J733" s="68" t="n">
        <v>0</v>
      </c>
      <c r="K733" s="68" t="n">
        <v>108.003395</v>
      </c>
      <c r="L733" s="68" t="n">
        <v>0</v>
      </c>
      <c r="M733" s="68" t="n">
        <v>-0.0781849101</v>
      </c>
      <c r="N733" s="68" t="n">
        <v>0.368669838</v>
      </c>
      <c r="O733" s="68" t="n">
        <v>0.0381924622</v>
      </c>
      <c r="P733" s="69">
        <f>COS(RADIANS(K733))*COS(RADIANS(L733))+SIN(RADIANS(K733))*SIN(RADIANS(J733))*SIN(RADIANS(L733))</f>
        <v/>
      </c>
      <c r="Q733" s="69">
        <f>-COS(RADIANS(K733))*SIN(RADIANS(L733))+SIN(RADIANS(K733))*SIN(RADIANS(J733))*COS(RADIANS(L733))</f>
        <v/>
      </c>
      <c r="R733" s="69">
        <f>SIN(RADIANS(K733))*COS(RADIANS(J733))</f>
        <v/>
      </c>
      <c r="S733" s="69">
        <f>COS(RADIANS(J733))*SIN(RADIANS(L733))</f>
        <v/>
      </c>
      <c r="T733" s="69">
        <f>COS(RADIANS(J733))*COS(RADIANS(L733))</f>
        <v/>
      </c>
      <c r="U733" s="69">
        <f>-SIN(RADIANS(J733))</f>
        <v/>
      </c>
      <c r="V733" s="69">
        <f>-SIN(RADIANS(K733))*COS(RADIANS(L733))+COS(RADIANS(K733))*SIN(RADIANS(J733))*SIN(RADIANS(L733))</f>
        <v/>
      </c>
      <c r="W733" s="69">
        <f>SIN(RADIANS(K733))*SIN(RADIANS(L733))+COS(RADIANS(K733))*SIN(RADIANS(J733))*COS(RADIANS(L733))</f>
        <v/>
      </c>
      <c r="X733" s="69">
        <f>COS(RADIANS(K733))*COS(RADIANS(J733))</f>
        <v/>
      </c>
      <c r="Y733" s="69">
        <f>P733*G733</f>
        <v/>
      </c>
      <c r="Z733" s="69">
        <f>Q733*H733</f>
        <v/>
      </c>
      <c r="AA733" s="69">
        <f>R733*I733</f>
        <v/>
      </c>
      <c r="AB733" s="69">
        <f>M733</f>
        <v/>
      </c>
      <c r="AC733" s="69">
        <f>S733*G733</f>
        <v/>
      </c>
      <c r="AD733" s="69">
        <f>T733*H733</f>
        <v/>
      </c>
      <c r="AE733" s="69">
        <f>U733*I733</f>
        <v/>
      </c>
      <c r="AF733" s="69">
        <f>N733</f>
        <v/>
      </c>
      <c r="AG733" s="69">
        <f>V733*G733</f>
        <v/>
      </c>
      <c r="AH733" s="69">
        <f>W733*H733</f>
        <v/>
      </c>
      <c r="AI733" s="69">
        <f>X733*I733</f>
        <v/>
      </c>
      <c r="AJ733" s="69">
        <f>O733</f>
        <v/>
      </c>
      <c r="AK733" s="70" t="n">
        <v>-0.287785083</v>
      </c>
      <c r="AL733" s="70" t="n">
        <v>0</v>
      </c>
      <c r="AM733" s="70" t="n">
        <v>0.885532737</v>
      </c>
      <c r="AN733" s="70" t="n">
        <v>-0.0781849101</v>
      </c>
      <c r="AO733" s="70" t="n">
        <v>0</v>
      </c>
      <c r="AP733" s="70" t="n">
        <v>0.651785493</v>
      </c>
      <c r="AQ733" s="70" t="n">
        <v>0</v>
      </c>
      <c r="AR733" s="70" t="n">
        <v>0.368669838</v>
      </c>
      <c r="AS733" s="70" t="n">
        <v>-0.885532737</v>
      </c>
      <c r="AT733" s="70" t="n">
        <v>0</v>
      </c>
      <c r="AU733" s="70" t="n">
        <v>-0.287785083</v>
      </c>
      <c r="AV733" s="70" t="n">
        <v>0.0381924622</v>
      </c>
      <c r="AW733" s="71">
        <f>MAX(ABS(Y733-AK733),ABS(Z733-AL733),ABS(AA733-AM733),ABS(AB733-AN733),ABS(AC733-AO733),ABS(AD733-AP733),ABS(AE733-AQ733),ABS(AF733-AR733),ABS(AG733-AS733),ABS(AH733-AT733),ABS(AI733-AU733),ABS(AJ733-AV733))</f>
        <v/>
      </c>
    </row>
    <row r="734">
      <c r="A734" s="67" t="inlineStr">
        <is>
          <t>M729</t>
        </is>
      </c>
      <c r="B734" s="52" t="inlineStr">
        <is>
          <t>ENV-605</t>
        </is>
      </c>
      <c r="C734" s="52" t="inlineStr">
        <is>
          <t>Environment</t>
        </is>
      </c>
      <c r="D734" s="52" t="inlineStr">
        <is>
          <t>Bush</t>
        </is>
      </c>
      <c r="E734" s="59" t="inlineStr">
        <is>
          <t>Sphere</t>
        </is>
      </c>
      <c r="F734" s="52" t="inlineStr">
        <is>
          <t>ENV-601</t>
        </is>
      </c>
      <c r="G734" s="68" t="n">
        <v>0.818132341</v>
      </c>
      <c r="H734" s="68" t="n">
        <v>0.572692633</v>
      </c>
      <c r="I734" s="68" t="n">
        <v>0.818132341</v>
      </c>
      <c r="J734" s="68" t="n">
        <v>0</v>
      </c>
      <c r="K734" s="68" t="n">
        <v>123.345413</v>
      </c>
      <c r="L734" s="68" t="n">
        <v>0</v>
      </c>
      <c r="M734" s="68" t="n">
        <v>-0.206031024</v>
      </c>
      <c r="N734" s="68" t="n">
        <v>0.312360674</v>
      </c>
      <c r="O734" s="68" t="n">
        <v>0.0259288084</v>
      </c>
      <c r="P734" s="69">
        <f>COS(RADIANS(K734))*COS(RADIANS(L734))+SIN(RADIANS(K734))*SIN(RADIANS(J734))*SIN(RADIANS(L734))</f>
        <v/>
      </c>
      <c r="Q734" s="69">
        <f>-COS(RADIANS(K734))*SIN(RADIANS(L734))+SIN(RADIANS(K734))*SIN(RADIANS(J734))*COS(RADIANS(L734))</f>
        <v/>
      </c>
      <c r="R734" s="69">
        <f>SIN(RADIANS(K734))*COS(RADIANS(J734))</f>
        <v/>
      </c>
      <c r="S734" s="69">
        <f>COS(RADIANS(J734))*SIN(RADIANS(L734))</f>
        <v/>
      </c>
      <c r="T734" s="69">
        <f>COS(RADIANS(J734))*COS(RADIANS(L734))</f>
        <v/>
      </c>
      <c r="U734" s="69">
        <f>-SIN(RADIANS(J734))</f>
        <v/>
      </c>
      <c r="V734" s="69">
        <f>-SIN(RADIANS(K734))*COS(RADIANS(L734))+COS(RADIANS(K734))*SIN(RADIANS(J734))*SIN(RADIANS(L734))</f>
        <v/>
      </c>
      <c r="W734" s="69">
        <f>SIN(RADIANS(K734))*SIN(RADIANS(L734))+COS(RADIANS(K734))*SIN(RADIANS(J734))*COS(RADIANS(L734))</f>
        <v/>
      </c>
      <c r="X734" s="69">
        <f>COS(RADIANS(K734))*COS(RADIANS(J734))</f>
        <v/>
      </c>
      <c r="Y734" s="69">
        <f>P734*G734</f>
        <v/>
      </c>
      <c r="Z734" s="69">
        <f>Q734*H734</f>
        <v/>
      </c>
      <c r="AA734" s="69">
        <f>R734*I734</f>
        <v/>
      </c>
      <c r="AB734" s="69">
        <f>M734</f>
        <v/>
      </c>
      <c r="AC734" s="69">
        <f>S734*G734</f>
        <v/>
      </c>
      <c r="AD734" s="69">
        <f>T734*H734</f>
        <v/>
      </c>
      <c r="AE734" s="69">
        <f>U734*I734</f>
        <v/>
      </c>
      <c r="AF734" s="69">
        <f>N734</f>
        <v/>
      </c>
      <c r="AG734" s="69">
        <f>V734*G734</f>
        <v/>
      </c>
      <c r="AH734" s="69">
        <f>W734*H734</f>
        <v/>
      </c>
      <c r="AI734" s="69">
        <f>X734*I734</f>
        <v/>
      </c>
      <c r="AJ734" s="69">
        <f>O734</f>
        <v/>
      </c>
      <c r="AK734" s="70" t="n">
        <v>-0.449715227</v>
      </c>
      <c r="AL734" s="70" t="n">
        <v>0</v>
      </c>
      <c r="AM734" s="70" t="n">
        <v>0.683444798</v>
      </c>
      <c r="AN734" s="70" t="n">
        <v>-0.206031024</v>
      </c>
      <c r="AO734" s="70" t="n">
        <v>0</v>
      </c>
      <c r="AP734" s="70" t="n">
        <v>0.572692633</v>
      </c>
      <c r="AQ734" s="70" t="n">
        <v>0</v>
      </c>
      <c r="AR734" s="70" t="n">
        <v>0.312360674</v>
      </c>
      <c r="AS734" s="70" t="n">
        <v>-0.683444798</v>
      </c>
      <c r="AT734" s="70" t="n">
        <v>0</v>
      </c>
      <c r="AU734" s="70" t="n">
        <v>-0.449715227</v>
      </c>
      <c r="AV734" s="70" t="n">
        <v>0.0259288084</v>
      </c>
      <c r="AW734" s="71">
        <f>MAX(ABS(Y734-AK734),ABS(Z734-AL734),ABS(AA734-AM734),ABS(AB734-AN734),ABS(AC734-AO734),ABS(AD734-AP734),ABS(AE734-AQ734),ABS(AF734-AR734),ABS(AG734-AS734),ABS(AH734-AT734),ABS(AI734-AU734),ABS(AJ734-AV734))</f>
        <v/>
      </c>
    </row>
    <row r="735">
      <c r="A735" s="67" t="inlineStr">
        <is>
          <t>M730</t>
        </is>
      </c>
      <c r="B735" s="52" t="inlineStr">
        <is>
          <t>ENV-606</t>
        </is>
      </c>
      <c r="C735" s="52" t="inlineStr">
        <is>
          <t>Environment</t>
        </is>
      </c>
      <c r="D735" s="52" t="inlineStr">
        <is>
          <t>Bush</t>
        </is>
      </c>
      <c r="E735" s="59" t="inlineStr">
        <is>
          <t>Sphere</t>
        </is>
      </c>
      <c r="F735" s="52" t="inlineStr">
        <is>
          <t>ENV-601</t>
        </is>
      </c>
      <c r="G735" s="68" t="n">
        <v>0.688474298</v>
      </c>
      <c r="H735" s="68" t="n">
        <v>0.481932014</v>
      </c>
      <c r="I735" s="68" t="n">
        <v>0.688474298</v>
      </c>
      <c r="J735" s="68" t="n">
        <v>0</v>
      </c>
      <c r="K735" s="68" t="n">
        <v>245.120102</v>
      </c>
      <c r="L735" s="68" t="n">
        <v>0</v>
      </c>
      <c r="M735" s="68" t="n">
        <v>0.32842952</v>
      </c>
      <c r="N735" s="68" t="n">
        <v>0.303702533</v>
      </c>
      <c r="O735" s="68" t="n">
        <v>0.174196139</v>
      </c>
      <c r="P735" s="69">
        <f>COS(RADIANS(K735))*COS(RADIANS(L735))+SIN(RADIANS(K735))*SIN(RADIANS(J735))*SIN(RADIANS(L735))</f>
        <v/>
      </c>
      <c r="Q735" s="69">
        <f>-COS(RADIANS(K735))*SIN(RADIANS(L735))+SIN(RADIANS(K735))*SIN(RADIANS(J735))*COS(RADIANS(L735))</f>
        <v/>
      </c>
      <c r="R735" s="69">
        <f>SIN(RADIANS(K735))*COS(RADIANS(J735))</f>
        <v/>
      </c>
      <c r="S735" s="69">
        <f>COS(RADIANS(J735))*SIN(RADIANS(L735))</f>
        <v/>
      </c>
      <c r="T735" s="69">
        <f>COS(RADIANS(J735))*COS(RADIANS(L735))</f>
        <v/>
      </c>
      <c r="U735" s="69">
        <f>-SIN(RADIANS(J735))</f>
        <v/>
      </c>
      <c r="V735" s="69">
        <f>-SIN(RADIANS(K735))*COS(RADIANS(L735))+COS(RADIANS(K735))*SIN(RADIANS(J735))*SIN(RADIANS(L735))</f>
        <v/>
      </c>
      <c r="W735" s="69">
        <f>SIN(RADIANS(K735))*SIN(RADIANS(L735))+COS(RADIANS(K735))*SIN(RADIANS(J735))*COS(RADIANS(L735))</f>
        <v/>
      </c>
      <c r="X735" s="69">
        <f>COS(RADIANS(K735))*COS(RADIANS(J735))</f>
        <v/>
      </c>
      <c r="Y735" s="69">
        <f>P735*G735</f>
        <v/>
      </c>
      <c r="Z735" s="69">
        <f>Q735*H735</f>
        <v/>
      </c>
      <c r="AA735" s="69">
        <f>R735*I735</f>
        <v/>
      </c>
      <c r="AB735" s="69">
        <f>M735</f>
        <v/>
      </c>
      <c r="AC735" s="69">
        <f>S735*G735</f>
        <v/>
      </c>
      <c r="AD735" s="69">
        <f>T735*H735</f>
        <v/>
      </c>
      <c r="AE735" s="69">
        <f>U735*I735</f>
        <v/>
      </c>
      <c r="AF735" s="69">
        <f>N735</f>
        <v/>
      </c>
      <c r="AG735" s="69">
        <f>V735*G735</f>
        <v/>
      </c>
      <c r="AH735" s="69">
        <f>W735*H735</f>
        <v/>
      </c>
      <c r="AI735" s="69">
        <f>X735*I735</f>
        <v/>
      </c>
      <c r="AJ735" s="69">
        <f>O735</f>
        <v/>
      </c>
      <c r="AK735" s="70" t="n">
        <v>-0.289653182</v>
      </c>
      <c r="AL735" s="70" t="n">
        <v>0</v>
      </c>
      <c r="AM735" s="70" t="n">
        <v>-0.624578178</v>
      </c>
      <c r="AN735" s="70" t="n">
        <v>0.32842952</v>
      </c>
      <c r="AO735" s="70" t="n">
        <v>0</v>
      </c>
      <c r="AP735" s="70" t="n">
        <v>0.481932014</v>
      </c>
      <c r="AQ735" s="70" t="n">
        <v>0</v>
      </c>
      <c r="AR735" s="70" t="n">
        <v>0.303702533</v>
      </c>
      <c r="AS735" s="70" t="n">
        <v>0.624578178</v>
      </c>
      <c r="AT735" s="70" t="n">
        <v>0</v>
      </c>
      <c r="AU735" s="70" t="n">
        <v>-0.289653182</v>
      </c>
      <c r="AV735" s="70" t="n">
        <v>0.174196139</v>
      </c>
      <c r="AW735" s="71">
        <f>MAX(ABS(Y735-AK735),ABS(Z735-AL735),ABS(AA735-AM735),ABS(AB735-AN735),ABS(AC735-AO735),ABS(AD735-AP735),ABS(AE735-AQ735),ABS(AF735-AR735),ABS(AG735-AS735),ABS(AH735-AT735),ABS(AI735-AU735),ABS(AJ735-AV735))</f>
        <v/>
      </c>
    </row>
    <row r="736">
      <c r="A736" s="67" t="inlineStr">
        <is>
          <t>M731</t>
        </is>
      </c>
      <c r="B736" s="52" t="inlineStr">
        <is>
          <t>ENV-607</t>
        </is>
      </c>
      <c r="C736" s="52" t="inlineStr">
        <is>
          <t>Environment</t>
        </is>
      </c>
      <c r="D736" s="52" t="inlineStr">
        <is>
          <t>Bush</t>
        </is>
      </c>
      <c r="E736" s="59" t="inlineStr">
        <is>
          <t>Sphere</t>
        </is>
      </c>
      <c r="F736" s="52" t="inlineStr">
        <is>
          <t>ENV-601</t>
        </is>
      </c>
      <c r="G736" s="68" t="n">
        <v>0.768049896</v>
      </c>
      <c r="H736" s="68" t="n">
        <v>0.537634909</v>
      </c>
      <c r="I736" s="68" t="n">
        <v>0.768049896</v>
      </c>
      <c r="J736" s="68" t="n">
        <v>0</v>
      </c>
      <c r="K736" s="68" t="n">
        <v>322.358429</v>
      </c>
      <c r="L736" s="68" t="n">
        <v>0</v>
      </c>
      <c r="M736" s="68" t="n">
        <v>-0.116817065</v>
      </c>
      <c r="N736" s="68" t="n">
        <v>0.212963521</v>
      </c>
      <c r="O736" s="68" t="n">
        <v>0.188735709</v>
      </c>
      <c r="P736" s="69">
        <f>COS(RADIANS(K736))*COS(RADIANS(L736))+SIN(RADIANS(K736))*SIN(RADIANS(J736))*SIN(RADIANS(L736))</f>
        <v/>
      </c>
      <c r="Q736" s="69">
        <f>-COS(RADIANS(K736))*SIN(RADIANS(L736))+SIN(RADIANS(K736))*SIN(RADIANS(J736))*COS(RADIANS(L736))</f>
        <v/>
      </c>
      <c r="R736" s="69">
        <f>SIN(RADIANS(K736))*COS(RADIANS(J736))</f>
        <v/>
      </c>
      <c r="S736" s="69">
        <f>COS(RADIANS(J736))*SIN(RADIANS(L736))</f>
        <v/>
      </c>
      <c r="T736" s="69">
        <f>COS(RADIANS(J736))*COS(RADIANS(L736))</f>
        <v/>
      </c>
      <c r="U736" s="69">
        <f>-SIN(RADIANS(J736))</f>
        <v/>
      </c>
      <c r="V736" s="69">
        <f>-SIN(RADIANS(K736))*COS(RADIANS(L736))+COS(RADIANS(K736))*SIN(RADIANS(J736))*SIN(RADIANS(L736))</f>
        <v/>
      </c>
      <c r="W736" s="69">
        <f>SIN(RADIANS(K736))*SIN(RADIANS(L736))+COS(RADIANS(K736))*SIN(RADIANS(J736))*COS(RADIANS(L736))</f>
        <v/>
      </c>
      <c r="X736" s="69">
        <f>COS(RADIANS(K736))*COS(RADIANS(J736))</f>
        <v/>
      </c>
      <c r="Y736" s="69">
        <f>P736*G736</f>
        <v/>
      </c>
      <c r="Z736" s="69">
        <f>Q736*H736</f>
        <v/>
      </c>
      <c r="AA736" s="69">
        <f>R736*I736</f>
        <v/>
      </c>
      <c r="AB736" s="69">
        <f>M736</f>
        <v/>
      </c>
      <c r="AC736" s="69">
        <f>S736*G736</f>
        <v/>
      </c>
      <c r="AD736" s="69">
        <f>T736*H736</f>
        <v/>
      </c>
      <c r="AE736" s="69">
        <f>U736*I736</f>
        <v/>
      </c>
      <c r="AF736" s="69">
        <f>N736</f>
        <v/>
      </c>
      <c r="AG736" s="69">
        <f>V736*G736</f>
        <v/>
      </c>
      <c r="AH736" s="69">
        <f>W736*H736</f>
        <v/>
      </c>
      <c r="AI736" s="69">
        <f>X736*I736</f>
        <v/>
      </c>
      <c r="AJ736" s="69">
        <f>O736</f>
        <v/>
      </c>
      <c r="AK736" s="70" t="n">
        <v>0.6081778410000001</v>
      </c>
      <c r="AL736" s="70" t="n">
        <v>0</v>
      </c>
      <c r="AM736" s="70" t="n">
        <v>-0.469063312</v>
      </c>
      <c r="AN736" s="70" t="n">
        <v>-0.116817065</v>
      </c>
      <c r="AO736" s="70" t="n">
        <v>0</v>
      </c>
      <c r="AP736" s="70" t="n">
        <v>0.537634909</v>
      </c>
      <c r="AQ736" s="70" t="n">
        <v>0</v>
      </c>
      <c r="AR736" s="70" t="n">
        <v>0.212963521</v>
      </c>
      <c r="AS736" s="70" t="n">
        <v>0.469063312</v>
      </c>
      <c r="AT736" s="70" t="n">
        <v>0</v>
      </c>
      <c r="AU736" s="70" t="n">
        <v>0.6081778410000001</v>
      </c>
      <c r="AV736" s="70" t="n">
        <v>0.188735709</v>
      </c>
      <c r="AW736" s="71">
        <f>MAX(ABS(Y736-AK736),ABS(Z736-AL736),ABS(AA736-AM736),ABS(AB736-AN736),ABS(AC736-AO736),ABS(AD736-AP736),ABS(AE736-AQ736),ABS(AF736-AR736),ABS(AG736-AS736),ABS(AH736-AT736),ABS(AI736-AU736),ABS(AJ736-AV736))</f>
        <v/>
      </c>
    </row>
    <row r="737">
      <c r="A737" s="67" t="inlineStr">
        <is>
          <t>M732</t>
        </is>
      </c>
      <c r="B737" s="52" t="inlineStr">
        <is>
          <t>ENV-608</t>
        </is>
      </c>
      <c r="C737" s="52" t="inlineStr">
        <is>
          <t>Environment</t>
        </is>
      </c>
      <c r="D737" s="52" t="inlineStr">
        <is>
          <t>Bush</t>
        </is>
      </c>
      <c r="E737" s="53" t="inlineStr">
        <is>
          <t>Group</t>
        </is>
      </c>
      <c r="F737" s="52" t="inlineStr">
        <is>
          <t>ENV-540</t>
        </is>
      </c>
      <c r="G737" s="68" t="n">
        <v>1</v>
      </c>
      <c r="H737" s="68" t="n">
        <v>1</v>
      </c>
      <c r="I737" s="68" t="n">
        <v>1</v>
      </c>
      <c r="J737" s="68" t="n">
        <v>0</v>
      </c>
      <c r="K737" s="68" t="n">
        <v>70</v>
      </c>
      <c r="L737" s="68" t="n">
        <v>0</v>
      </c>
      <c r="M737" s="68" t="n">
        <v>-4.19999981</v>
      </c>
      <c r="N737" s="68" t="n">
        <v>0.639056742</v>
      </c>
      <c r="O737" s="68" t="n">
        <v>16.2999992</v>
      </c>
      <c r="P737" s="69">
        <f>COS(RADIANS(K737))*COS(RADIANS(L737))+SIN(RADIANS(K737))*SIN(RADIANS(J737))*SIN(RADIANS(L737))</f>
        <v/>
      </c>
      <c r="Q737" s="69">
        <f>-COS(RADIANS(K737))*SIN(RADIANS(L737))+SIN(RADIANS(K737))*SIN(RADIANS(J737))*COS(RADIANS(L737))</f>
        <v/>
      </c>
      <c r="R737" s="69">
        <f>SIN(RADIANS(K737))*COS(RADIANS(J737))</f>
        <v/>
      </c>
      <c r="S737" s="69">
        <f>COS(RADIANS(J737))*SIN(RADIANS(L737))</f>
        <v/>
      </c>
      <c r="T737" s="69">
        <f>COS(RADIANS(J737))*COS(RADIANS(L737))</f>
        <v/>
      </c>
      <c r="U737" s="69">
        <f>-SIN(RADIANS(J737))</f>
        <v/>
      </c>
      <c r="V737" s="69">
        <f>-SIN(RADIANS(K737))*COS(RADIANS(L737))+COS(RADIANS(K737))*SIN(RADIANS(J737))*SIN(RADIANS(L737))</f>
        <v/>
      </c>
      <c r="W737" s="69">
        <f>SIN(RADIANS(K737))*SIN(RADIANS(L737))+COS(RADIANS(K737))*SIN(RADIANS(J737))*COS(RADIANS(L737))</f>
        <v/>
      </c>
      <c r="X737" s="69">
        <f>COS(RADIANS(K737))*COS(RADIANS(J737))</f>
        <v/>
      </c>
      <c r="Y737" s="69">
        <f>P737*G737</f>
        <v/>
      </c>
      <c r="Z737" s="69">
        <f>Q737*H737</f>
        <v/>
      </c>
      <c r="AA737" s="69">
        <f>R737*I737</f>
        <v/>
      </c>
      <c r="AB737" s="69">
        <f>M737</f>
        <v/>
      </c>
      <c r="AC737" s="69">
        <f>S737*G737</f>
        <v/>
      </c>
      <c r="AD737" s="69">
        <f>T737*H737</f>
        <v/>
      </c>
      <c r="AE737" s="69">
        <f>U737*I737</f>
        <v/>
      </c>
      <c r="AF737" s="69">
        <f>N737</f>
        <v/>
      </c>
      <c r="AG737" s="69">
        <f>V737*G737</f>
        <v/>
      </c>
      <c r="AH737" s="69">
        <f>W737*H737</f>
        <v/>
      </c>
      <c r="AI737" s="69">
        <f>X737*I737</f>
        <v/>
      </c>
      <c r="AJ737" s="69">
        <f>O737</f>
        <v/>
      </c>
      <c r="AK737" s="70" t="n">
        <v>0.342020035</v>
      </c>
      <c r="AL737" s="70" t="n">
        <v>0</v>
      </c>
      <c r="AM737" s="70" t="n">
        <v>0.9396926759999999</v>
      </c>
      <c r="AN737" s="70" t="n">
        <v>-4.19999981</v>
      </c>
      <c r="AO737" s="70" t="n">
        <v>0</v>
      </c>
      <c r="AP737" s="70" t="n">
        <v>1</v>
      </c>
      <c r="AQ737" s="70" t="n">
        <v>0</v>
      </c>
      <c r="AR737" s="70" t="n">
        <v>0.639056742</v>
      </c>
      <c r="AS737" s="70" t="n">
        <v>-0.9396926759999999</v>
      </c>
      <c r="AT737" s="70" t="n">
        <v>0</v>
      </c>
      <c r="AU737" s="70" t="n">
        <v>0.342020035</v>
      </c>
      <c r="AV737" s="70" t="n">
        <v>16.2999992</v>
      </c>
      <c r="AW737" s="71">
        <f>MAX(ABS(Y737-AK737),ABS(Z737-AL737),ABS(AA737-AM737),ABS(AB737-AN737),ABS(AC737-AO737),ABS(AD737-AP737),ABS(AE737-AQ737),ABS(AF737-AR737),ABS(AG737-AS737),ABS(AH737-AT737),ABS(AI737-AU737),ABS(AJ737-AV737))</f>
        <v/>
      </c>
    </row>
    <row r="738">
      <c r="A738" s="67" t="inlineStr">
        <is>
          <t>M733</t>
        </is>
      </c>
      <c r="B738" s="52" t="inlineStr">
        <is>
          <t>ENV-609</t>
        </is>
      </c>
      <c r="C738" s="52" t="inlineStr">
        <is>
          <t>Environment</t>
        </is>
      </c>
      <c r="D738" s="52" t="inlineStr">
        <is>
          <t>Bush</t>
        </is>
      </c>
      <c r="E738" s="59" t="inlineStr">
        <is>
          <t>Sphere</t>
        </is>
      </c>
      <c r="F738" s="52" t="inlineStr">
        <is>
          <t>ENV-608</t>
        </is>
      </c>
      <c r="G738" s="68" t="n">
        <v>0.763466299</v>
      </c>
      <c r="H738" s="68" t="n">
        <v>0.534426391</v>
      </c>
      <c r="I738" s="68" t="n">
        <v>0.763466299</v>
      </c>
      <c r="J738" s="68" t="n">
        <v>0</v>
      </c>
      <c r="K738" s="68" t="n">
        <v>147.752945</v>
      </c>
      <c r="L738" s="68" t="n">
        <v>0</v>
      </c>
      <c r="M738" s="68" t="n">
        <v>0.10018082</v>
      </c>
      <c r="N738" s="68" t="n">
        <v>0.290883571</v>
      </c>
      <c r="O738" s="68" t="n">
        <v>-0.193026036</v>
      </c>
      <c r="P738" s="69">
        <f>COS(RADIANS(K738))*COS(RADIANS(L738))+SIN(RADIANS(K738))*SIN(RADIANS(J738))*SIN(RADIANS(L738))</f>
        <v/>
      </c>
      <c r="Q738" s="69">
        <f>-COS(RADIANS(K738))*SIN(RADIANS(L738))+SIN(RADIANS(K738))*SIN(RADIANS(J738))*COS(RADIANS(L738))</f>
        <v/>
      </c>
      <c r="R738" s="69">
        <f>SIN(RADIANS(K738))*COS(RADIANS(J738))</f>
        <v/>
      </c>
      <c r="S738" s="69">
        <f>COS(RADIANS(J738))*SIN(RADIANS(L738))</f>
        <v/>
      </c>
      <c r="T738" s="69">
        <f>COS(RADIANS(J738))*COS(RADIANS(L738))</f>
        <v/>
      </c>
      <c r="U738" s="69">
        <f>-SIN(RADIANS(J738))</f>
        <v/>
      </c>
      <c r="V738" s="69">
        <f>-SIN(RADIANS(K738))*COS(RADIANS(L738))+COS(RADIANS(K738))*SIN(RADIANS(J738))*SIN(RADIANS(L738))</f>
        <v/>
      </c>
      <c r="W738" s="69">
        <f>SIN(RADIANS(K738))*SIN(RADIANS(L738))+COS(RADIANS(K738))*SIN(RADIANS(J738))*COS(RADIANS(L738))</f>
        <v/>
      </c>
      <c r="X738" s="69">
        <f>COS(RADIANS(K738))*COS(RADIANS(J738))</f>
        <v/>
      </c>
      <c r="Y738" s="69">
        <f>P738*G738</f>
        <v/>
      </c>
      <c r="Z738" s="69">
        <f>Q738*H738</f>
        <v/>
      </c>
      <c r="AA738" s="69">
        <f>R738*I738</f>
        <v/>
      </c>
      <c r="AB738" s="69">
        <f>M738</f>
        <v/>
      </c>
      <c r="AC738" s="69">
        <f>S738*G738</f>
        <v/>
      </c>
      <c r="AD738" s="69">
        <f>T738*H738</f>
        <v/>
      </c>
      <c r="AE738" s="69">
        <f>U738*I738</f>
        <v/>
      </c>
      <c r="AF738" s="69">
        <f>N738</f>
        <v/>
      </c>
      <c r="AG738" s="69">
        <f>V738*G738</f>
        <v/>
      </c>
      <c r="AH738" s="69">
        <f>W738*H738</f>
        <v/>
      </c>
      <c r="AI738" s="69">
        <f>X738*I738</f>
        <v/>
      </c>
      <c r="AJ738" s="69">
        <f>O738</f>
        <v/>
      </c>
      <c r="AK738" s="70" t="n">
        <v>-0.64570564</v>
      </c>
      <c r="AL738" s="70" t="n">
        <v>0</v>
      </c>
      <c r="AM738" s="70" t="n">
        <v>0.407363474</v>
      </c>
      <c r="AN738" s="70" t="n">
        <v>0.10018082</v>
      </c>
      <c r="AO738" s="70" t="n">
        <v>0</v>
      </c>
      <c r="AP738" s="70" t="n">
        <v>0.534426391</v>
      </c>
      <c r="AQ738" s="70" t="n">
        <v>0</v>
      </c>
      <c r="AR738" s="70" t="n">
        <v>0.290883571</v>
      </c>
      <c r="AS738" s="70" t="n">
        <v>-0.407363474</v>
      </c>
      <c r="AT738" s="70" t="n">
        <v>0</v>
      </c>
      <c r="AU738" s="70" t="n">
        <v>-0.64570564</v>
      </c>
      <c r="AV738" s="70" t="n">
        <v>-0.193026036</v>
      </c>
      <c r="AW738" s="71">
        <f>MAX(ABS(Y738-AK738),ABS(Z738-AL738),ABS(AA738-AM738),ABS(AB738-AN738),ABS(AC738-AO738),ABS(AD738-AP738),ABS(AE738-AQ738),ABS(AF738-AR738),ABS(AG738-AS738),ABS(AH738-AT738),ABS(AI738-AU738),ABS(AJ738-AV738))</f>
        <v/>
      </c>
    </row>
    <row r="739">
      <c r="A739" s="67" t="inlineStr">
        <is>
          <t>M734</t>
        </is>
      </c>
      <c r="B739" s="52" t="inlineStr">
        <is>
          <t>ENV-610</t>
        </is>
      </c>
      <c r="C739" s="52" t="inlineStr">
        <is>
          <t>Environment</t>
        </is>
      </c>
      <c r="D739" s="52" t="inlineStr">
        <is>
          <t>Bush</t>
        </is>
      </c>
      <c r="E739" s="59" t="inlineStr">
        <is>
          <t>Sphere</t>
        </is>
      </c>
      <c r="F739" s="52" t="inlineStr">
        <is>
          <t>ENV-608</t>
        </is>
      </c>
      <c r="G739" s="68" t="n">
        <v>0.788744092</v>
      </c>
      <c r="H739" s="68" t="n">
        <v>0.552120864</v>
      </c>
      <c r="I739" s="68" t="n">
        <v>0.788744092</v>
      </c>
      <c r="J739" s="68" t="n">
        <v>0</v>
      </c>
      <c r="K739" s="68" t="n">
        <v>125.036667</v>
      </c>
      <c r="L739" s="68" t="n">
        <v>0</v>
      </c>
      <c r="M739" s="68" t="n">
        <v>-0.17550303</v>
      </c>
      <c r="N739" s="68" t="n">
        <v>0.248806298</v>
      </c>
      <c r="O739" s="68" t="n">
        <v>-0.183227211</v>
      </c>
      <c r="P739" s="69">
        <f>COS(RADIANS(K739))*COS(RADIANS(L739))+SIN(RADIANS(K739))*SIN(RADIANS(J739))*SIN(RADIANS(L739))</f>
        <v/>
      </c>
      <c r="Q739" s="69">
        <f>-COS(RADIANS(K739))*SIN(RADIANS(L739))+SIN(RADIANS(K739))*SIN(RADIANS(J739))*COS(RADIANS(L739))</f>
        <v/>
      </c>
      <c r="R739" s="69">
        <f>SIN(RADIANS(K739))*COS(RADIANS(J739))</f>
        <v/>
      </c>
      <c r="S739" s="69">
        <f>COS(RADIANS(J739))*SIN(RADIANS(L739))</f>
        <v/>
      </c>
      <c r="T739" s="69">
        <f>COS(RADIANS(J739))*COS(RADIANS(L739))</f>
        <v/>
      </c>
      <c r="U739" s="69">
        <f>-SIN(RADIANS(J739))</f>
        <v/>
      </c>
      <c r="V739" s="69">
        <f>-SIN(RADIANS(K739))*COS(RADIANS(L739))+COS(RADIANS(K739))*SIN(RADIANS(J739))*SIN(RADIANS(L739))</f>
        <v/>
      </c>
      <c r="W739" s="69">
        <f>SIN(RADIANS(K739))*SIN(RADIANS(L739))+COS(RADIANS(K739))*SIN(RADIANS(J739))*COS(RADIANS(L739))</f>
        <v/>
      </c>
      <c r="X739" s="69">
        <f>COS(RADIANS(K739))*COS(RADIANS(J739))</f>
        <v/>
      </c>
      <c r="Y739" s="69">
        <f>P739*G739</f>
        <v/>
      </c>
      <c r="Z739" s="69">
        <f>Q739*H739</f>
        <v/>
      </c>
      <c r="AA739" s="69">
        <f>R739*I739</f>
        <v/>
      </c>
      <c r="AB739" s="69">
        <f>M739</f>
        <v/>
      </c>
      <c r="AC739" s="69">
        <f>S739*G739</f>
        <v/>
      </c>
      <c r="AD739" s="69">
        <f>T739*H739</f>
        <v/>
      </c>
      <c r="AE739" s="69">
        <f>U739*I739</f>
        <v/>
      </c>
      <c r="AF739" s="69">
        <f>N739</f>
        <v/>
      </c>
      <c r="AG739" s="69">
        <f>V739*G739</f>
        <v/>
      </c>
      <c r="AH739" s="69">
        <f>W739*H739</f>
        <v/>
      </c>
      <c r="AI739" s="69">
        <f>X739*I739</f>
        <v/>
      </c>
      <c r="AJ739" s="69">
        <f>O739</f>
        <v/>
      </c>
      <c r="AK739" s="70" t="n">
        <v>-0.452818424</v>
      </c>
      <c r="AL739" s="70" t="n">
        <v>0</v>
      </c>
      <c r="AM739" s="70" t="n">
        <v>0.645811677</v>
      </c>
      <c r="AN739" s="70" t="n">
        <v>-0.17550303</v>
      </c>
      <c r="AO739" s="70" t="n">
        <v>0</v>
      </c>
      <c r="AP739" s="70" t="n">
        <v>0.552120864</v>
      </c>
      <c r="AQ739" s="70" t="n">
        <v>0</v>
      </c>
      <c r="AR739" s="70" t="n">
        <v>0.248806298</v>
      </c>
      <c r="AS739" s="70" t="n">
        <v>-0.645811677</v>
      </c>
      <c r="AT739" s="70" t="n">
        <v>0</v>
      </c>
      <c r="AU739" s="70" t="n">
        <v>-0.452818424</v>
      </c>
      <c r="AV739" s="70" t="n">
        <v>-0.183227211</v>
      </c>
      <c r="AW739" s="71">
        <f>MAX(ABS(Y739-AK739),ABS(Z739-AL739),ABS(AA739-AM739),ABS(AB739-AN739),ABS(AC739-AO739),ABS(AD739-AP739),ABS(AE739-AQ739),ABS(AF739-AR739),ABS(AG739-AS739),ABS(AH739-AT739),ABS(AI739-AU739),ABS(AJ739-AV739))</f>
        <v/>
      </c>
    </row>
    <row r="740">
      <c r="A740" s="67" t="inlineStr">
        <is>
          <t>M735</t>
        </is>
      </c>
      <c r="B740" s="52" t="inlineStr">
        <is>
          <t>ENV-611</t>
        </is>
      </c>
      <c r="C740" s="52" t="inlineStr">
        <is>
          <t>Environment</t>
        </is>
      </c>
      <c r="D740" s="52" t="inlineStr">
        <is>
          <t>Bush</t>
        </is>
      </c>
      <c r="E740" s="59" t="inlineStr">
        <is>
          <t>Sphere</t>
        </is>
      </c>
      <c r="F740" s="52" t="inlineStr">
        <is>
          <t>ENV-608</t>
        </is>
      </c>
      <c r="G740" s="68" t="n">
        <v>0.717103064</v>
      </c>
      <c r="H740" s="68" t="n">
        <v>0.501972139</v>
      </c>
      <c r="I740" s="68" t="n">
        <v>0.717103064</v>
      </c>
      <c r="J740" s="68" t="n">
        <v>0</v>
      </c>
      <c r="K740" s="68" t="n">
        <v>222.494736</v>
      </c>
      <c r="L740" s="68" t="n">
        <v>0</v>
      </c>
      <c r="M740" s="68" t="n">
        <v>0.164525613</v>
      </c>
      <c r="N740" s="68" t="n">
        <v>0.28247267</v>
      </c>
      <c r="O740" s="68" t="n">
        <v>-0.162431046</v>
      </c>
      <c r="P740" s="69">
        <f>COS(RADIANS(K740))*COS(RADIANS(L740))+SIN(RADIANS(K740))*SIN(RADIANS(J740))*SIN(RADIANS(L740))</f>
        <v/>
      </c>
      <c r="Q740" s="69">
        <f>-COS(RADIANS(K740))*SIN(RADIANS(L740))+SIN(RADIANS(K740))*SIN(RADIANS(J740))*COS(RADIANS(L740))</f>
        <v/>
      </c>
      <c r="R740" s="69">
        <f>SIN(RADIANS(K740))*COS(RADIANS(J740))</f>
        <v/>
      </c>
      <c r="S740" s="69">
        <f>COS(RADIANS(J740))*SIN(RADIANS(L740))</f>
        <v/>
      </c>
      <c r="T740" s="69">
        <f>COS(RADIANS(J740))*COS(RADIANS(L740))</f>
        <v/>
      </c>
      <c r="U740" s="69">
        <f>-SIN(RADIANS(J740))</f>
        <v/>
      </c>
      <c r="V740" s="69">
        <f>-SIN(RADIANS(K740))*COS(RADIANS(L740))+COS(RADIANS(K740))*SIN(RADIANS(J740))*SIN(RADIANS(L740))</f>
        <v/>
      </c>
      <c r="W740" s="69">
        <f>SIN(RADIANS(K740))*SIN(RADIANS(L740))+COS(RADIANS(K740))*SIN(RADIANS(J740))*COS(RADIANS(L740))</f>
        <v/>
      </c>
      <c r="X740" s="69">
        <f>COS(RADIANS(K740))*COS(RADIANS(J740))</f>
        <v/>
      </c>
      <c r="Y740" s="69">
        <f>P740*G740</f>
        <v/>
      </c>
      <c r="Z740" s="69">
        <f>Q740*H740</f>
        <v/>
      </c>
      <c r="AA740" s="69">
        <f>R740*I740</f>
        <v/>
      </c>
      <c r="AB740" s="69">
        <f>M740</f>
        <v/>
      </c>
      <c r="AC740" s="69">
        <f>S740*G740</f>
        <v/>
      </c>
      <c r="AD740" s="69">
        <f>T740*H740</f>
        <v/>
      </c>
      <c r="AE740" s="69">
        <f>U740*I740</f>
        <v/>
      </c>
      <c r="AF740" s="69">
        <f>N740</f>
        <v/>
      </c>
      <c r="AG740" s="69">
        <f>V740*G740</f>
        <v/>
      </c>
      <c r="AH740" s="69">
        <f>W740*H740</f>
        <v/>
      </c>
      <c r="AI740" s="69">
        <f>X740*I740</f>
        <v/>
      </c>
      <c r="AJ740" s="69">
        <f>O740</f>
        <v/>
      </c>
      <c r="AK740" s="70" t="n">
        <v>-0.528748214</v>
      </c>
      <c r="AL740" s="70" t="n">
        <v>0</v>
      </c>
      <c r="AM740" s="70" t="n">
        <v>-0.484419376</v>
      </c>
      <c r="AN740" s="70" t="n">
        <v>0.164525613</v>
      </c>
      <c r="AO740" s="70" t="n">
        <v>0</v>
      </c>
      <c r="AP740" s="70" t="n">
        <v>0.501972139</v>
      </c>
      <c r="AQ740" s="70" t="n">
        <v>0</v>
      </c>
      <c r="AR740" s="70" t="n">
        <v>0.28247267</v>
      </c>
      <c r="AS740" s="70" t="n">
        <v>0.484419376</v>
      </c>
      <c r="AT740" s="70" t="n">
        <v>0</v>
      </c>
      <c r="AU740" s="70" t="n">
        <v>-0.528748214</v>
      </c>
      <c r="AV740" s="70" t="n">
        <v>-0.162431046</v>
      </c>
      <c r="AW740" s="71">
        <f>MAX(ABS(Y740-AK740),ABS(Z740-AL740),ABS(AA740-AM740),ABS(AB740-AN740),ABS(AC740-AO740),ABS(AD740-AP740),ABS(AE740-AQ740),ABS(AF740-AR740),ABS(AG740-AS740),ABS(AH740-AT740),ABS(AI740-AU740),ABS(AJ740-AV740))</f>
        <v/>
      </c>
    </row>
    <row r="741">
      <c r="A741" s="67" t="inlineStr">
        <is>
          <t>M736</t>
        </is>
      </c>
      <c r="B741" s="52" t="inlineStr">
        <is>
          <t>ENV-612</t>
        </is>
      </c>
      <c r="C741" s="52" t="inlineStr">
        <is>
          <t>Environment</t>
        </is>
      </c>
      <c r="D741" s="52" t="inlineStr">
        <is>
          <t>Bush</t>
        </is>
      </c>
      <c r="E741" s="59" t="inlineStr">
        <is>
          <t>Sphere</t>
        </is>
      </c>
      <c r="F741" s="52" t="inlineStr">
        <is>
          <t>ENV-608</t>
        </is>
      </c>
      <c r="G741" s="68" t="n">
        <v>0.759772778</v>
      </c>
      <c r="H741" s="68" t="n">
        <v>0.5318409200000001</v>
      </c>
      <c r="I741" s="68" t="n">
        <v>0.759772778</v>
      </c>
      <c r="J741" s="68" t="n">
        <v>0</v>
      </c>
      <c r="K741" s="68" t="n">
        <v>303.100311</v>
      </c>
      <c r="L741" s="68" t="n">
        <v>0</v>
      </c>
      <c r="M741" s="68" t="n">
        <v>0.00878765341</v>
      </c>
      <c r="N741" s="68" t="n">
        <v>0.230967864</v>
      </c>
      <c r="O741" s="68" t="n">
        <v>-0.0122232102</v>
      </c>
      <c r="P741" s="69">
        <f>COS(RADIANS(K741))*COS(RADIANS(L741))+SIN(RADIANS(K741))*SIN(RADIANS(J741))*SIN(RADIANS(L741))</f>
        <v/>
      </c>
      <c r="Q741" s="69">
        <f>-COS(RADIANS(K741))*SIN(RADIANS(L741))+SIN(RADIANS(K741))*SIN(RADIANS(J741))*COS(RADIANS(L741))</f>
        <v/>
      </c>
      <c r="R741" s="69">
        <f>SIN(RADIANS(K741))*COS(RADIANS(J741))</f>
        <v/>
      </c>
      <c r="S741" s="69">
        <f>COS(RADIANS(J741))*SIN(RADIANS(L741))</f>
        <v/>
      </c>
      <c r="T741" s="69">
        <f>COS(RADIANS(J741))*COS(RADIANS(L741))</f>
        <v/>
      </c>
      <c r="U741" s="69">
        <f>-SIN(RADIANS(J741))</f>
        <v/>
      </c>
      <c r="V741" s="69">
        <f>-SIN(RADIANS(K741))*COS(RADIANS(L741))+COS(RADIANS(K741))*SIN(RADIANS(J741))*SIN(RADIANS(L741))</f>
        <v/>
      </c>
      <c r="W741" s="69">
        <f>SIN(RADIANS(K741))*SIN(RADIANS(L741))+COS(RADIANS(K741))*SIN(RADIANS(J741))*COS(RADIANS(L741))</f>
        <v/>
      </c>
      <c r="X741" s="69">
        <f>COS(RADIANS(K741))*COS(RADIANS(J741))</f>
        <v/>
      </c>
      <c r="Y741" s="69">
        <f>P741*G741</f>
        <v/>
      </c>
      <c r="Z741" s="69">
        <f>Q741*H741</f>
        <v/>
      </c>
      <c r="AA741" s="69">
        <f>R741*I741</f>
        <v/>
      </c>
      <c r="AB741" s="69">
        <f>M741</f>
        <v/>
      </c>
      <c r="AC741" s="69">
        <f>S741*G741</f>
        <v/>
      </c>
      <c r="AD741" s="69">
        <f>T741*H741</f>
        <v/>
      </c>
      <c r="AE741" s="69">
        <f>U741*I741</f>
        <v/>
      </c>
      <c r="AF741" s="69">
        <f>N741</f>
        <v/>
      </c>
      <c r="AG741" s="69">
        <f>V741*G741</f>
        <v/>
      </c>
      <c r="AH741" s="69">
        <f>W741*H741</f>
        <v/>
      </c>
      <c r="AI741" s="69">
        <f>X741*I741</f>
        <v/>
      </c>
      <c r="AJ741" s="69">
        <f>O741</f>
        <v/>
      </c>
      <c r="AK741" s="70" t="n">
        <v>0.414916724</v>
      </c>
      <c r="AL741" s="70" t="n">
        <v>0</v>
      </c>
      <c r="AM741" s="70" t="n">
        <v>-0.6364737150000001</v>
      </c>
      <c r="AN741" s="70" t="n">
        <v>0.00878765341</v>
      </c>
      <c r="AO741" s="70" t="n">
        <v>0</v>
      </c>
      <c r="AP741" s="70" t="n">
        <v>0.5318409200000001</v>
      </c>
      <c r="AQ741" s="70" t="n">
        <v>0</v>
      </c>
      <c r="AR741" s="70" t="n">
        <v>0.230967864</v>
      </c>
      <c r="AS741" s="70" t="n">
        <v>0.6364737150000001</v>
      </c>
      <c r="AT741" s="70" t="n">
        <v>0</v>
      </c>
      <c r="AU741" s="70" t="n">
        <v>0.414916724</v>
      </c>
      <c r="AV741" s="70" t="n">
        <v>-0.0122232102</v>
      </c>
      <c r="AW741" s="71">
        <f>MAX(ABS(Y741-AK741),ABS(Z741-AL741),ABS(AA741-AM741),ABS(AB741-AN741),ABS(AC741-AO741),ABS(AD741-AP741),ABS(AE741-AQ741),ABS(AF741-AR741),ABS(AG741-AS741),ABS(AH741-AT741),ABS(AI741-AU741),ABS(AJ741-AV741))</f>
        <v/>
      </c>
    </row>
    <row r="742">
      <c r="A742" s="67" t="inlineStr">
        <is>
          <t>M737</t>
        </is>
      </c>
      <c r="B742" s="52" t="inlineStr">
        <is>
          <t>ENV-613</t>
        </is>
      </c>
      <c r="C742" s="52" t="inlineStr">
        <is>
          <t>Environment</t>
        </is>
      </c>
      <c r="D742" s="52" t="inlineStr">
        <is>
          <t>Bush</t>
        </is>
      </c>
      <c r="E742" s="59" t="inlineStr">
        <is>
          <t>Sphere</t>
        </is>
      </c>
      <c r="F742" s="52" t="inlineStr">
        <is>
          <t>ENV-608</t>
        </is>
      </c>
      <c r="G742" s="68" t="n">
        <v>0.564145267</v>
      </c>
      <c r="H742" s="68" t="n">
        <v>0.394901693</v>
      </c>
      <c r="I742" s="68" t="n">
        <v>0.564145267</v>
      </c>
      <c r="J742" s="68" t="n">
        <v>0</v>
      </c>
      <c r="K742" s="68" t="n">
        <v>180.874008</v>
      </c>
      <c r="L742" s="68" t="n">
        <v>0</v>
      </c>
      <c r="M742" s="68" t="n">
        <v>-0.00655074092</v>
      </c>
      <c r="N742" s="68" t="n">
        <v>0.259768814</v>
      </c>
      <c r="O742" s="68" t="n">
        <v>0.0055130301</v>
      </c>
      <c r="P742" s="69">
        <f>COS(RADIANS(K742))*COS(RADIANS(L742))+SIN(RADIANS(K742))*SIN(RADIANS(J742))*SIN(RADIANS(L742))</f>
        <v/>
      </c>
      <c r="Q742" s="69">
        <f>-COS(RADIANS(K742))*SIN(RADIANS(L742))+SIN(RADIANS(K742))*SIN(RADIANS(J742))*COS(RADIANS(L742))</f>
        <v/>
      </c>
      <c r="R742" s="69">
        <f>SIN(RADIANS(K742))*COS(RADIANS(J742))</f>
        <v/>
      </c>
      <c r="S742" s="69">
        <f>COS(RADIANS(J742))*SIN(RADIANS(L742))</f>
        <v/>
      </c>
      <c r="T742" s="69">
        <f>COS(RADIANS(J742))*COS(RADIANS(L742))</f>
        <v/>
      </c>
      <c r="U742" s="69">
        <f>-SIN(RADIANS(J742))</f>
        <v/>
      </c>
      <c r="V742" s="69">
        <f>-SIN(RADIANS(K742))*COS(RADIANS(L742))+COS(RADIANS(K742))*SIN(RADIANS(J742))*SIN(RADIANS(L742))</f>
        <v/>
      </c>
      <c r="W742" s="69">
        <f>SIN(RADIANS(K742))*SIN(RADIANS(L742))+COS(RADIANS(K742))*SIN(RADIANS(J742))*COS(RADIANS(L742))</f>
        <v/>
      </c>
      <c r="X742" s="69">
        <f>COS(RADIANS(K742))*COS(RADIANS(J742))</f>
        <v/>
      </c>
      <c r="Y742" s="69">
        <f>P742*G742</f>
        <v/>
      </c>
      <c r="Z742" s="69">
        <f>Q742*H742</f>
        <v/>
      </c>
      <c r="AA742" s="69">
        <f>R742*I742</f>
        <v/>
      </c>
      <c r="AB742" s="69">
        <f>M742</f>
        <v/>
      </c>
      <c r="AC742" s="69">
        <f>S742*G742</f>
        <v/>
      </c>
      <c r="AD742" s="69">
        <f>T742*H742</f>
        <v/>
      </c>
      <c r="AE742" s="69">
        <f>U742*I742</f>
        <v/>
      </c>
      <c r="AF742" s="69">
        <f>N742</f>
        <v/>
      </c>
      <c r="AG742" s="69">
        <f>V742*G742</f>
        <v/>
      </c>
      <c r="AH742" s="69">
        <f>W742*H742</f>
        <v/>
      </c>
      <c r="AI742" s="69">
        <f>X742*I742</f>
        <v/>
      </c>
      <c r="AJ742" s="69">
        <f>O742</f>
        <v/>
      </c>
      <c r="AK742" s="70" t="n">
        <v>-0.564079642</v>
      </c>
      <c r="AL742" s="70" t="n">
        <v>0</v>
      </c>
      <c r="AM742" s="70" t="n">
        <v>-0.00860546809</v>
      </c>
      <c r="AN742" s="70" t="n">
        <v>-0.00655074092</v>
      </c>
      <c r="AO742" s="70" t="n">
        <v>0</v>
      </c>
      <c r="AP742" s="70" t="n">
        <v>0.394901693</v>
      </c>
      <c r="AQ742" s="70" t="n">
        <v>0</v>
      </c>
      <c r="AR742" s="70" t="n">
        <v>0.259768814</v>
      </c>
      <c r="AS742" s="70" t="n">
        <v>0.00860546809</v>
      </c>
      <c r="AT742" s="70" t="n">
        <v>0</v>
      </c>
      <c r="AU742" s="70" t="n">
        <v>-0.564079642</v>
      </c>
      <c r="AV742" s="70" t="n">
        <v>0.0055130301</v>
      </c>
      <c r="AW742" s="71">
        <f>MAX(ABS(Y742-AK742),ABS(Z742-AL742),ABS(AA742-AM742),ABS(AB742-AN742),ABS(AC742-AO742),ABS(AD742-AP742),ABS(AE742-AQ742),ABS(AF742-AR742),ABS(AG742-AS742),ABS(AH742-AT742),ABS(AI742-AU742),ABS(AJ742-AV742))</f>
        <v/>
      </c>
    </row>
    <row r="743">
      <c r="A743" s="67" t="inlineStr">
        <is>
          <t>M738</t>
        </is>
      </c>
      <c r="B743" s="52" t="inlineStr">
        <is>
          <t>ENV-614</t>
        </is>
      </c>
      <c r="C743" s="52" t="inlineStr">
        <is>
          <t>Environment</t>
        </is>
      </c>
      <c r="D743" s="52" t="inlineStr">
        <is>
          <t>Bush</t>
        </is>
      </c>
      <c r="E743" s="59" t="inlineStr">
        <is>
          <t>Sphere</t>
        </is>
      </c>
      <c r="F743" s="52" t="inlineStr">
        <is>
          <t>ENV-608</t>
        </is>
      </c>
      <c r="G743" s="68" t="n">
        <v>0.740709007</v>
      </c>
      <c r="H743" s="68" t="n">
        <v>0.518496275</v>
      </c>
      <c r="I743" s="68" t="n">
        <v>0.740709007</v>
      </c>
      <c r="J743" s="68" t="n">
        <v>0</v>
      </c>
      <c r="K743" s="68" t="n">
        <v>45.3223381</v>
      </c>
      <c r="L743" s="68" t="n">
        <v>0</v>
      </c>
      <c r="M743" s="68" t="n">
        <v>0.230834261</v>
      </c>
      <c r="N743" s="68" t="n">
        <v>0.234683916</v>
      </c>
      <c r="O743" s="68" t="n">
        <v>-0.111917183</v>
      </c>
      <c r="P743" s="69">
        <f>COS(RADIANS(K743))*COS(RADIANS(L743))+SIN(RADIANS(K743))*SIN(RADIANS(J743))*SIN(RADIANS(L743))</f>
        <v/>
      </c>
      <c r="Q743" s="69">
        <f>-COS(RADIANS(K743))*SIN(RADIANS(L743))+SIN(RADIANS(K743))*SIN(RADIANS(J743))*COS(RADIANS(L743))</f>
        <v/>
      </c>
      <c r="R743" s="69">
        <f>SIN(RADIANS(K743))*COS(RADIANS(J743))</f>
        <v/>
      </c>
      <c r="S743" s="69">
        <f>COS(RADIANS(J743))*SIN(RADIANS(L743))</f>
        <v/>
      </c>
      <c r="T743" s="69">
        <f>COS(RADIANS(J743))*COS(RADIANS(L743))</f>
        <v/>
      </c>
      <c r="U743" s="69">
        <f>-SIN(RADIANS(J743))</f>
        <v/>
      </c>
      <c r="V743" s="69">
        <f>-SIN(RADIANS(K743))*COS(RADIANS(L743))+COS(RADIANS(K743))*SIN(RADIANS(J743))*SIN(RADIANS(L743))</f>
        <v/>
      </c>
      <c r="W743" s="69">
        <f>SIN(RADIANS(K743))*SIN(RADIANS(L743))+COS(RADIANS(K743))*SIN(RADIANS(J743))*COS(RADIANS(L743))</f>
        <v/>
      </c>
      <c r="X743" s="69">
        <f>COS(RADIANS(K743))*COS(RADIANS(J743))</f>
        <v/>
      </c>
      <c r="Y743" s="69">
        <f>P743*G743</f>
        <v/>
      </c>
      <c r="Z743" s="69">
        <f>Q743*H743</f>
        <v/>
      </c>
      <c r="AA743" s="69">
        <f>R743*I743</f>
        <v/>
      </c>
      <c r="AB743" s="69">
        <f>M743</f>
        <v/>
      </c>
      <c r="AC743" s="69">
        <f>S743*G743</f>
        <v/>
      </c>
      <c r="AD743" s="69">
        <f>T743*H743</f>
        <v/>
      </c>
      <c r="AE743" s="69">
        <f>U743*I743</f>
        <v/>
      </c>
      <c r="AF743" s="69">
        <f>N743</f>
        <v/>
      </c>
      <c r="AG743" s="69">
        <f>V743*G743</f>
        <v/>
      </c>
      <c r="AH743" s="69">
        <f>W743*H743</f>
        <v/>
      </c>
      <c r="AI743" s="69">
        <f>X743*I743</f>
        <v/>
      </c>
      <c r="AJ743" s="69">
        <f>O743</f>
        <v/>
      </c>
      <c r="AK743" s="70" t="n">
        <v>0.520805478</v>
      </c>
      <c r="AL743" s="70" t="n">
        <v>0</v>
      </c>
      <c r="AM743" s="70" t="n">
        <v>0.526698649</v>
      </c>
      <c r="AN743" s="70" t="n">
        <v>0.230834261</v>
      </c>
      <c r="AO743" s="70" t="n">
        <v>0</v>
      </c>
      <c r="AP743" s="70" t="n">
        <v>0.518496275</v>
      </c>
      <c r="AQ743" s="70" t="n">
        <v>0</v>
      </c>
      <c r="AR743" s="70" t="n">
        <v>0.234683916</v>
      </c>
      <c r="AS743" s="70" t="n">
        <v>-0.526698649</v>
      </c>
      <c r="AT743" s="70" t="n">
        <v>0</v>
      </c>
      <c r="AU743" s="70" t="n">
        <v>0.520805478</v>
      </c>
      <c r="AV743" s="70" t="n">
        <v>-0.111917183</v>
      </c>
      <c r="AW743" s="71">
        <f>MAX(ABS(Y743-AK743),ABS(Z743-AL743),ABS(AA743-AM743),ABS(AB743-AN743),ABS(AC743-AO743),ABS(AD743-AP743),ABS(AE743-AQ743),ABS(AF743-AR743),ABS(AG743-AS743),ABS(AH743-AT743),ABS(AI743-AU743),ABS(AJ743-AV743))</f>
        <v/>
      </c>
    </row>
    <row r="744">
      <c r="A744" s="67" t="inlineStr">
        <is>
          <t>M739</t>
        </is>
      </c>
      <c r="B744" s="52" t="inlineStr">
        <is>
          <t>ENV-615</t>
        </is>
      </c>
      <c r="C744" s="52" t="inlineStr">
        <is>
          <t>Environment</t>
        </is>
      </c>
      <c r="D744" s="52" t="inlineStr">
        <is>
          <t>Bush</t>
        </is>
      </c>
      <c r="E744" s="53" t="inlineStr">
        <is>
          <t>Group</t>
        </is>
      </c>
      <c r="F744" s="52" t="inlineStr">
        <is>
          <t>ENV-540</t>
        </is>
      </c>
      <c r="G744" s="68" t="n">
        <v>1</v>
      </c>
      <c r="H744" s="68" t="n">
        <v>1</v>
      </c>
      <c r="I744" s="68" t="n">
        <v>1</v>
      </c>
      <c r="J744" s="68" t="n">
        <v>0</v>
      </c>
      <c r="K744" s="68" t="n">
        <v>20</v>
      </c>
      <c r="L744" s="68" t="n">
        <v>0</v>
      </c>
      <c r="M744" s="68" t="n">
        <v>16.2000008</v>
      </c>
      <c r="N744" s="68" t="n">
        <v>-0.07722813639999999</v>
      </c>
      <c r="O744" s="68" t="n">
        <v>1</v>
      </c>
      <c r="P744" s="69">
        <f>COS(RADIANS(K744))*COS(RADIANS(L744))+SIN(RADIANS(K744))*SIN(RADIANS(J744))*SIN(RADIANS(L744))</f>
        <v/>
      </c>
      <c r="Q744" s="69">
        <f>-COS(RADIANS(K744))*SIN(RADIANS(L744))+SIN(RADIANS(K744))*SIN(RADIANS(J744))*COS(RADIANS(L744))</f>
        <v/>
      </c>
      <c r="R744" s="69">
        <f>SIN(RADIANS(K744))*COS(RADIANS(J744))</f>
        <v/>
      </c>
      <c r="S744" s="69">
        <f>COS(RADIANS(J744))*SIN(RADIANS(L744))</f>
        <v/>
      </c>
      <c r="T744" s="69">
        <f>COS(RADIANS(J744))*COS(RADIANS(L744))</f>
        <v/>
      </c>
      <c r="U744" s="69">
        <f>-SIN(RADIANS(J744))</f>
        <v/>
      </c>
      <c r="V744" s="69">
        <f>-SIN(RADIANS(K744))*COS(RADIANS(L744))+COS(RADIANS(K744))*SIN(RADIANS(J744))*SIN(RADIANS(L744))</f>
        <v/>
      </c>
      <c r="W744" s="69">
        <f>SIN(RADIANS(K744))*SIN(RADIANS(L744))+COS(RADIANS(K744))*SIN(RADIANS(J744))*COS(RADIANS(L744))</f>
        <v/>
      </c>
      <c r="X744" s="69">
        <f>COS(RADIANS(K744))*COS(RADIANS(J744))</f>
        <v/>
      </c>
      <c r="Y744" s="69">
        <f>P744*G744</f>
        <v/>
      </c>
      <c r="Z744" s="69">
        <f>Q744*H744</f>
        <v/>
      </c>
      <c r="AA744" s="69">
        <f>R744*I744</f>
        <v/>
      </c>
      <c r="AB744" s="69">
        <f>M744</f>
        <v/>
      </c>
      <c r="AC744" s="69">
        <f>S744*G744</f>
        <v/>
      </c>
      <c r="AD744" s="69">
        <f>T744*H744</f>
        <v/>
      </c>
      <c r="AE744" s="69">
        <f>U744*I744</f>
        <v/>
      </c>
      <c r="AF744" s="69">
        <f>N744</f>
        <v/>
      </c>
      <c r="AG744" s="69">
        <f>V744*G744</f>
        <v/>
      </c>
      <c r="AH744" s="69">
        <f>W744*H744</f>
        <v/>
      </c>
      <c r="AI744" s="69">
        <f>X744*I744</f>
        <v/>
      </c>
      <c r="AJ744" s="69">
        <f>O744</f>
        <v/>
      </c>
      <c r="AK744" s="70" t="n">
        <v>0.939692616</v>
      </c>
      <c r="AL744" s="70" t="n">
        <v>0</v>
      </c>
      <c r="AM744" s="70" t="n">
        <v>0.342020154</v>
      </c>
      <c r="AN744" s="70" t="n">
        <v>16.2000008</v>
      </c>
      <c r="AO744" s="70" t="n">
        <v>0</v>
      </c>
      <c r="AP744" s="70" t="n">
        <v>1</v>
      </c>
      <c r="AQ744" s="70" t="n">
        <v>0</v>
      </c>
      <c r="AR744" s="70" t="n">
        <v>-0.07722813639999999</v>
      </c>
      <c r="AS744" s="70" t="n">
        <v>-0.342020154</v>
      </c>
      <c r="AT744" s="70" t="n">
        <v>0</v>
      </c>
      <c r="AU744" s="70" t="n">
        <v>0.939692616</v>
      </c>
      <c r="AV744" s="70" t="n">
        <v>1</v>
      </c>
      <c r="AW744" s="71">
        <f>MAX(ABS(Y744-AK744),ABS(Z744-AL744),ABS(AA744-AM744),ABS(AB744-AN744),ABS(AC744-AO744),ABS(AD744-AP744),ABS(AE744-AQ744),ABS(AF744-AR744),ABS(AG744-AS744),ABS(AH744-AT744),ABS(AI744-AU744),ABS(AJ744-AV744))</f>
        <v/>
      </c>
    </row>
    <row r="745">
      <c r="A745" s="67" t="inlineStr">
        <is>
          <t>M740</t>
        </is>
      </c>
      <c r="B745" s="52" t="inlineStr">
        <is>
          <t>ENV-616</t>
        </is>
      </c>
      <c r="C745" s="52" t="inlineStr">
        <is>
          <t>Environment</t>
        </is>
      </c>
      <c r="D745" s="52" t="inlineStr">
        <is>
          <t>Bush</t>
        </is>
      </c>
      <c r="E745" s="59" t="inlineStr">
        <is>
          <t>Sphere</t>
        </is>
      </c>
      <c r="F745" s="52" t="inlineStr">
        <is>
          <t>ENV-615</t>
        </is>
      </c>
      <c r="G745" s="68" t="n">
        <v>0.875214517</v>
      </c>
      <c r="H745" s="68" t="n">
        <v>0.6126501559999999</v>
      </c>
      <c r="I745" s="68" t="n">
        <v>0.875214517</v>
      </c>
      <c r="J745" s="68" t="n">
        <v>0</v>
      </c>
      <c r="K745" s="68" t="n">
        <v>67.63325500000001</v>
      </c>
      <c r="L745" s="68" t="n">
        <v>0</v>
      </c>
      <c r="M745" s="68" t="n">
        <v>-0.183354646</v>
      </c>
      <c r="N745" s="68" t="n">
        <v>0.320097953</v>
      </c>
      <c r="O745" s="68" t="n">
        <v>-0.26346007</v>
      </c>
      <c r="P745" s="69">
        <f>COS(RADIANS(K745))*COS(RADIANS(L745))+SIN(RADIANS(K745))*SIN(RADIANS(J745))*SIN(RADIANS(L745))</f>
        <v/>
      </c>
      <c r="Q745" s="69">
        <f>-COS(RADIANS(K745))*SIN(RADIANS(L745))+SIN(RADIANS(K745))*SIN(RADIANS(J745))*COS(RADIANS(L745))</f>
        <v/>
      </c>
      <c r="R745" s="69">
        <f>SIN(RADIANS(K745))*COS(RADIANS(J745))</f>
        <v/>
      </c>
      <c r="S745" s="69">
        <f>COS(RADIANS(J745))*SIN(RADIANS(L745))</f>
        <v/>
      </c>
      <c r="T745" s="69">
        <f>COS(RADIANS(J745))*COS(RADIANS(L745))</f>
        <v/>
      </c>
      <c r="U745" s="69">
        <f>-SIN(RADIANS(J745))</f>
        <v/>
      </c>
      <c r="V745" s="69">
        <f>-SIN(RADIANS(K745))*COS(RADIANS(L745))+COS(RADIANS(K745))*SIN(RADIANS(J745))*SIN(RADIANS(L745))</f>
        <v/>
      </c>
      <c r="W745" s="69">
        <f>SIN(RADIANS(K745))*SIN(RADIANS(L745))+COS(RADIANS(K745))*SIN(RADIANS(J745))*COS(RADIANS(L745))</f>
        <v/>
      </c>
      <c r="X745" s="69">
        <f>COS(RADIANS(K745))*COS(RADIANS(J745))</f>
        <v/>
      </c>
      <c r="Y745" s="69">
        <f>P745*G745</f>
        <v/>
      </c>
      <c r="Z745" s="69">
        <f>Q745*H745</f>
        <v/>
      </c>
      <c r="AA745" s="69">
        <f>R745*I745</f>
        <v/>
      </c>
      <c r="AB745" s="69">
        <f>M745</f>
        <v/>
      </c>
      <c r="AC745" s="69">
        <f>S745*G745</f>
        <v/>
      </c>
      <c r="AD745" s="69">
        <f>T745*H745</f>
        <v/>
      </c>
      <c r="AE745" s="69">
        <f>U745*I745</f>
        <v/>
      </c>
      <c r="AF745" s="69">
        <f>N745</f>
        <v/>
      </c>
      <c r="AG745" s="69">
        <f>V745*G745</f>
        <v/>
      </c>
      <c r="AH745" s="69">
        <f>W745*H745</f>
        <v/>
      </c>
      <c r="AI745" s="69">
        <f>X745*I745</f>
        <v/>
      </c>
      <c r="AJ745" s="69">
        <f>O745</f>
        <v/>
      </c>
      <c r="AK745" s="70" t="n">
        <v>0.333048582</v>
      </c>
      <c r="AL745" s="70" t="n">
        <v>0</v>
      </c>
      <c r="AM745" s="70" t="n">
        <v>0.809369564</v>
      </c>
      <c r="AN745" s="70" t="n">
        <v>-0.183354646</v>
      </c>
      <c r="AO745" s="70" t="n">
        <v>0</v>
      </c>
      <c r="AP745" s="70" t="n">
        <v>0.6126501559999999</v>
      </c>
      <c r="AQ745" s="70" t="n">
        <v>0</v>
      </c>
      <c r="AR745" s="70" t="n">
        <v>0.320097953</v>
      </c>
      <c r="AS745" s="70" t="n">
        <v>-0.809369564</v>
      </c>
      <c r="AT745" s="70" t="n">
        <v>0</v>
      </c>
      <c r="AU745" s="70" t="n">
        <v>0.333048582</v>
      </c>
      <c r="AV745" s="70" t="n">
        <v>-0.26346007</v>
      </c>
      <c r="AW745" s="71">
        <f>MAX(ABS(Y745-AK745),ABS(Z745-AL745),ABS(AA745-AM745),ABS(AB745-AN745),ABS(AC745-AO745),ABS(AD745-AP745),ABS(AE745-AQ745),ABS(AF745-AR745),ABS(AG745-AS745),ABS(AH745-AT745),ABS(AI745-AU745),ABS(AJ745-AV745))</f>
        <v/>
      </c>
    </row>
    <row r="746">
      <c r="A746" s="67" t="inlineStr">
        <is>
          <t>M741</t>
        </is>
      </c>
      <c r="B746" s="52" t="inlineStr">
        <is>
          <t>ENV-617</t>
        </is>
      </c>
      <c r="C746" s="52" t="inlineStr">
        <is>
          <t>Environment</t>
        </is>
      </c>
      <c r="D746" s="52" t="inlineStr">
        <is>
          <t>Bush</t>
        </is>
      </c>
      <c r="E746" s="59" t="inlineStr">
        <is>
          <t>Sphere</t>
        </is>
      </c>
      <c r="F746" s="52" t="inlineStr">
        <is>
          <t>ENV-615</t>
        </is>
      </c>
      <c r="G746" s="68" t="n">
        <v>0.718161285</v>
      </c>
      <c r="H746" s="68" t="n">
        <v>0.502712905</v>
      </c>
      <c r="I746" s="68" t="n">
        <v>0.718161285</v>
      </c>
      <c r="J746" s="68" t="n">
        <v>0</v>
      </c>
      <c r="K746" s="68" t="n">
        <v>68.4237976</v>
      </c>
      <c r="L746" s="68" t="n">
        <v>0</v>
      </c>
      <c r="M746" s="68" t="n">
        <v>0.122514851</v>
      </c>
      <c r="N746" s="68" t="n">
        <v>0.254867047</v>
      </c>
      <c r="O746" s="68" t="n">
        <v>-0.178137004</v>
      </c>
      <c r="P746" s="69">
        <f>COS(RADIANS(K746))*COS(RADIANS(L746))+SIN(RADIANS(K746))*SIN(RADIANS(J746))*SIN(RADIANS(L746))</f>
        <v/>
      </c>
      <c r="Q746" s="69">
        <f>-COS(RADIANS(K746))*SIN(RADIANS(L746))+SIN(RADIANS(K746))*SIN(RADIANS(J746))*COS(RADIANS(L746))</f>
        <v/>
      </c>
      <c r="R746" s="69">
        <f>SIN(RADIANS(K746))*COS(RADIANS(J746))</f>
        <v/>
      </c>
      <c r="S746" s="69">
        <f>COS(RADIANS(J746))*SIN(RADIANS(L746))</f>
        <v/>
      </c>
      <c r="T746" s="69">
        <f>COS(RADIANS(J746))*COS(RADIANS(L746))</f>
        <v/>
      </c>
      <c r="U746" s="69">
        <f>-SIN(RADIANS(J746))</f>
        <v/>
      </c>
      <c r="V746" s="69">
        <f>-SIN(RADIANS(K746))*COS(RADIANS(L746))+COS(RADIANS(K746))*SIN(RADIANS(J746))*SIN(RADIANS(L746))</f>
        <v/>
      </c>
      <c r="W746" s="69">
        <f>SIN(RADIANS(K746))*SIN(RADIANS(L746))+COS(RADIANS(K746))*SIN(RADIANS(J746))*COS(RADIANS(L746))</f>
        <v/>
      </c>
      <c r="X746" s="69">
        <f>COS(RADIANS(K746))*COS(RADIANS(J746))</f>
        <v/>
      </c>
      <c r="Y746" s="69">
        <f>P746*G746</f>
        <v/>
      </c>
      <c r="Z746" s="69">
        <f>Q746*H746</f>
        <v/>
      </c>
      <c r="AA746" s="69">
        <f>R746*I746</f>
        <v/>
      </c>
      <c r="AB746" s="69">
        <f>M746</f>
        <v/>
      </c>
      <c r="AC746" s="69">
        <f>S746*G746</f>
        <v/>
      </c>
      <c r="AD746" s="69">
        <f>T746*H746</f>
        <v/>
      </c>
      <c r="AE746" s="69">
        <f>U746*I746</f>
        <v/>
      </c>
      <c r="AF746" s="69">
        <f>N746</f>
        <v/>
      </c>
      <c r="AG746" s="69">
        <f>V746*G746</f>
        <v/>
      </c>
      <c r="AH746" s="69">
        <f>W746*H746</f>
        <v/>
      </c>
      <c r="AI746" s="69">
        <f>X746*I746</f>
        <v/>
      </c>
      <c r="AJ746" s="69">
        <f>O746</f>
        <v/>
      </c>
      <c r="AK746" s="70" t="n">
        <v>0.264095455</v>
      </c>
      <c r="AL746" s="70" t="n">
        <v>0</v>
      </c>
      <c r="AM746" s="70" t="n">
        <v>0.667839229</v>
      </c>
      <c r="AN746" s="70" t="n">
        <v>0.122514851</v>
      </c>
      <c r="AO746" s="70" t="n">
        <v>0</v>
      </c>
      <c r="AP746" s="70" t="n">
        <v>0.502712905</v>
      </c>
      <c r="AQ746" s="70" t="n">
        <v>0</v>
      </c>
      <c r="AR746" s="70" t="n">
        <v>0.254867047</v>
      </c>
      <c r="AS746" s="70" t="n">
        <v>-0.667839229</v>
      </c>
      <c r="AT746" s="70" t="n">
        <v>0</v>
      </c>
      <c r="AU746" s="70" t="n">
        <v>0.264095455</v>
      </c>
      <c r="AV746" s="70" t="n">
        <v>-0.178137004</v>
      </c>
      <c r="AW746" s="71">
        <f>MAX(ABS(Y746-AK746),ABS(Z746-AL746),ABS(AA746-AM746),ABS(AB746-AN746),ABS(AC746-AO746),ABS(AD746-AP746),ABS(AE746-AQ746),ABS(AF746-AR746),ABS(AG746-AS746),ABS(AH746-AT746),ABS(AI746-AU746),ABS(AJ746-AV746))</f>
        <v/>
      </c>
    </row>
    <row r="747">
      <c r="A747" s="67" t="inlineStr">
        <is>
          <t>M742</t>
        </is>
      </c>
      <c r="B747" s="52" t="inlineStr">
        <is>
          <t>ENV-618</t>
        </is>
      </c>
      <c r="C747" s="52" t="inlineStr">
        <is>
          <t>Environment</t>
        </is>
      </c>
      <c r="D747" s="52" t="inlineStr">
        <is>
          <t>Bush</t>
        </is>
      </c>
      <c r="E747" s="59" t="inlineStr">
        <is>
          <t>Sphere</t>
        </is>
      </c>
      <c r="F747" s="52" t="inlineStr">
        <is>
          <t>ENV-615</t>
        </is>
      </c>
      <c r="G747" s="68" t="n">
        <v>0.983201206</v>
      </c>
      <c r="H747" s="68" t="n">
        <v>0.688240826</v>
      </c>
      <c r="I747" s="68" t="n">
        <v>0.983201206</v>
      </c>
      <c r="J747" s="68" t="n">
        <v>0</v>
      </c>
      <c r="K747" s="68" t="n">
        <v>11.2793331</v>
      </c>
      <c r="L747" s="68" t="n">
        <v>0</v>
      </c>
      <c r="M747" s="68" t="n">
        <v>0.0302008223</v>
      </c>
      <c r="N747" s="68" t="n">
        <v>0.362371325</v>
      </c>
      <c r="O747" s="68" t="n">
        <v>0.00999446958</v>
      </c>
      <c r="P747" s="69">
        <f>COS(RADIANS(K747))*COS(RADIANS(L747))+SIN(RADIANS(K747))*SIN(RADIANS(J747))*SIN(RADIANS(L747))</f>
        <v/>
      </c>
      <c r="Q747" s="69">
        <f>-COS(RADIANS(K747))*SIN(RADIANS(L747))+SIN(RADIANS(K747))*SIN(RADIANS(J747))*COS(RADIANS(L747))</f>
        <v/>
      </c>
      <c r="R747" s="69">
        <f>SIN(RADIANS(K747))*COS(RADIANS(J747))</f>
        <v/>
      </c>
      <c r="S747" s="69">
        <f>COS(RADIANS(J747))*SIN(RADIANS(L747))</f>
        <v/>
      </c>
      <c r="T747" s="69">
        <f>COS(RADIANS(J747))*COS(RADIANS(L747))</f>
        <v/>
      </c>
      <c r="U747" s="69">
        <f>-SIN(RADIANS(J747))</f>
        <v/>
      </c>
      <c r="V747" s="69">
        <f>-SIN(RADIANS(K747))*COS(RADIANS(L747))+COS(RADIANS(K747))*SIN(RADIANS(J747))*SIN(RADIANS(L747))</f>
        <v/>
      </c>
      <c r="W747" s="69">
        <f>SIN(RADIANS(K747))*SIN(RADIANS(L747))+COS(RADIANS(K747))*SIN(RADIANS(J747))*COS(RADIANS(L747))</f>
        <v/>
      </c>
      <c r="X747" s="69">
        <f>COS(RADIANS(K747))*COS(RADIANS(J747))</f>
        <v/>
      </c>
      <c r="Y747" s="69">
        <f>P747*G747</f>
        <v/>
      </c>
      <c r="Z747" s="69">
        <f>Q747*H747</f>
        <v/>
      </c>
      <c r="AA747" s="69">
        <f>R747*I747</f>
        <v/>
      </c>
      <c r="AB747" s="69">
        <f>M747</f>
        <v/>
      </c>
      <c r="AC747" s="69">
        <f>S747*G747</f>
        <v/>
      </c>
      <c r="AD747" s="69">
        <f>T747*H747</f>
        <v/>
      </c>
      <c r="AE747" s="69">
        <f>U747*I747</f>
        <v/>
      </c>
      <c r="AF747" s="69">
        <f>N747</f>
        <v/>
      </c>
      <c r="AG747" s="69">
        <f>V747*G747</f>
        <v/>
      </c>
      <c r="AH747" s="69">
        <f>W747*H747</f>
        <v/>
      </c>
      <c r="AI747" s="69">
        <f>X747*I747</f>
        <v/>
      </c>
      <c r="AJ747" s="69">
        <f>O747</f>
        <v/>
      </c>
      <c r="AK747" s="70" t="n">
        <v>0.964210987</v>
      </c>
      <c r="AL747" s="70" t="n">
        <v>0</v>
      </c>
      <c r="AM747" s="70" t="n">
        <v>0.192306697</v>
      </c>
      <c r="AN747" s="70" t="n">
        <v>0.0302008223</v>
      </c>
      <c r="AO747" s="70" t="n">
        <v>0</v>
      </c>
      <c r="AP747" s="70" t="n">
        <v>0.688240826</v>
      </c>
      <c r="AQ747" s="70" t="n">
        <v>0</v>
      </c>
      <c r="AR747" s="70" t="n">
        <v>0.362371325</v>
      </c>
      <c r="AS747" s="70" t="n">
        <v>-0.192306697</v>
      </c>
      <c r="AT747" s="70" t="n">
        <v>0</v>
      </c>
      <c r="AU747" s="70" t="n">
        <v>0.964210987</v>
      </c>
      <c r="AV747" s="70" t="n">
        <v>0.00999446958</v>
      </c>
      <c r="AW747" s="71">
        <f>MAX(ABS(Y747-AK747),ABS(Z747-AL747),ABS(AA747-AM747),ABS(AB747-AN747),ABS(AC747-AO747),ABS(AD747-AP747),ABS(AE747-AQ747),ABS(AF747-AR747),ABS(AG747-AS747),ABS(AH747-AT747),ABS(AI747-AU747),ABS(AJ747-AV747))</f>
        <v/>
      </c>
    </row>
    <row r="748">
      <c r="A748" s="67" t="inlineStr">
        <is>
          <t>M743</t>
        </is>
      </c>
      <c r="B748" s="52" t="inlineStr">
        <is>
          <t>ENV-619</t>
        </is>
      </c>
      <c r="C748" s="52" t="inlineStr">
        <is>
          <t>Environment</t>
        </is>
      </c>
      <c r="D748" s="52" t="inlineStr">
        <is>
          <t>Bush</t>
        </is>
      </c>
      <c r="E748" s="59" t="inlineStr">
        <is>
          <t>Sphere</t>
        </is>
      </c>
      <c r="F748" s="52" t="inlineStr">
        <is>
          <t>ENV-615</t>
        </is>
      </c>
      <c r="G748" s="68" t="n">
        <v>0.8673745390000001</v>
      </c>
      <c r="H748" s="68" t="n">
        <v>0.6071621780000001</v>
      </c>
      <c r="I748" s="68" t="n">
        <v>0.8673745390000001</v>
      </c>
      <c r="J748" s="68" t="n">
        <v>0</v>
      </c>
      <c r="K748" s="68" t="n">
        <v>46.8640709</v>
      </c>
      <c r="L748" s="68" t="n">
        <v>0</v>
      </c>
      <c r="M748" s="68" t="n">
        <v>-0.102605574</v>
      </c>
      <c r="N748" s="68" t="n">
        <v>0.248240083</v>
      </c>
      <c r="O748" s="68" t="n">
        <v>0.223086715</v>
      </c>
      <c r="P748" s="69">
        <f>COS(RADIANS(K748))*COS(RADIANS(L748))+SIN(RADIANS(K748))*SIN(RADIANS(J748))*SIN(RADIANS(L748))</f>
        <v/>
      </c>
      <c r="Q748" s="69">
        <f>-COS(RADIANS(K748))*SIN(RADIANS(L748))+SIN(RADIANS(K748))*SIN(RADIANS(J748))*COS(RADIANS(L748))</f>
        <v/>
      </c>
      <c r="R748" s="69">
        <f>SIN(RADIANS(K748))*COS(RADIANS(J748))</f>
        <v/>
      </c>
      <c r="S748" s="69">
        <f>COS(RADIANS(J748))*SIN(RADIANS(L748))</f>
        <v/>
      </c>
      <c r="T748" s="69">
        <f>COS(RADIANS(J748))*COS(RADIANS(L748))</f>
        <v/>
      </c>
      <c r="U748" s="69">
        <f>-SIN(RADIANS(J748))</f>
        <v/>
      </c>
      <c r="V748" s="69">
        <f>-SIN(RADIANS(K748))*COS(RADIANS(L748))+COS(RADIANS(K748))*SIN(RADIANS(J748))*SIN(RADIANS(L748))</f>
        <v/>
      </c>
      <c r="W748" s="69">
        <f>SIN(RADIANS(K748))*SIN(RADIANS(L748))+COS(RADIANS(K748))*SIN(RADIANS(J748))*COS(RADIANS(L748))</f>
        <v/>
      </c>
      <c r="X748" s="69">
        <f>COS(RADIANS(K748))*COS(RADIANS(J748))</f>
        <v/>
      </c>
      <c r="Y748" s="69">
        <f>P748*G748</f>
        <v/>
      </c>
      <c r="Z748" s="69">
        <f>Q748*H748</f>
        <v/>
      </c>
      <c r="AA748" s="69">
        <f>R748*I748</f>
        <v/>
      </c>
      <c r="AB748" s="69">
        <f>M748</f>
        <v/>
      </c>
      <c r="AC748" s="69">
        <f>S748*G748</f>
        <v/>
      </c>
      <c r="AD748" s="69">
        <f>T748*H748</f>
        <v/>
      </c>
      <c r="AE748" s="69">
        <f>U748*I748</f>
        <v/>
      </c>
      <c r="AF748" s="69">
        <f>N748</f>
        <v/>
      </c>
      <c r="AG748" s="69">
        <f>V748*G748</f>
        <v/>
      </c>
      <c r="AH748" s="69">
        <f>W748*H748</f>
        <v/>
      </c>
      <c r="AI748" s="69">
        <f>X748*I748</f>
        <v/>
      </c>
      <c r="AJ748" s="69">
        <f>O748</f>
        <v/>
      </c>
      <c r="AK748" s="70" t="n">
        <v>0.593051314</v>
      </c>
      <c r="AL748" s="70" t="n">
        <v>0</v>
      </c>
      <c r="AM748" s="70" t="n">
        <v>0.6329524520000001</v>
      </c>
      <c r="AN748" s="70" t="n">
        <v>-0.102605574</v>
      </c>
      <c r="AO748" s="70" t="n">
        <v>0</v>
      </c>
      <c r="AP748" s="70" t="n">
        <v>0.6071621780000001</v>
      </c>
      <c r="AQ748" s="70" t="n">
        <v>0</v>
      </c>
      <c r="AR748" s="70" t="n">
        <v>0.248240083</v>
      </c>
      <c r="AS748" s="70" t="n">
        <v>-0.6329524520000001</v>
      </c>
      <c r="AT748" s="70" t="n">
        <v>0</v>
      </c>
      <c r="AU748" s="70" t="n">
        <v>0.593051314</v>
      </c>
      <c r="AV748" s="70" t="n">
        <v>0.223086715</v>
      </c>
      <c r="AW748" s="71">
        <f>MAX(ABS(Y748-AK748),ABS(Z748-AL748),ABS(AA748-AM748),ABS(AB748-AN748),ABS(AC748-AO748),ABS(AD748-AP748),ABS(AE748-AQ748),ABS(AF748-AR748),ABS(AG748-AS748),ABS(AH748-AT748),ABS(AI748-AU748),ABS(AJ748-AV748))</f>
        <v/>
      </c>
    </row>
    <row r="749">
      <c r="A749" s="67" t="inlineStr">
        <is>
          <t>M744</t>
        </is>
      </c>
      <c r="B749" s="52" t="inlineStr">
        <is>
          <t>ENV-620</t>
        </is>
      </c>
      <c r="C749" s="52" t="inlineStr">
        <is>
          <t>Environment</t>
        </is>
      </c>
      <c r="D749" s="52" t="inlineStr">
        <is>
          <t>Bush</t>
        </is>
      </c>
      <c r="E749" s="59" t="inlineStr">
        <is>
          <t>Sphere</t>
        </is>
      </c>
      <c r="F749" s="52" t="inlineStr">
        <is>
          <t>ENV-615</t>
        </is>
      </c>
      <c r="G749" s="68" t="n">
        <v>0.651601374</v>
      </c>
      <c r="H749" s="68" t="n">
        <v>0.456120968</v>
      </c>
      <c r="I749" s="68" t="n">
        <v>0.651601374</v>
      </c>
      <c r="J749" s="68" t="n">
        <v>0</v>
      </c>
      <c r="K749" s="68" t="n">
        <v>258.808258</v>
      </c>
      <c r="L749" s="68" t="n">
        <v>0</v>
      </c>
      <c r="M749" s="68" t="n">
        <v>0.00312038232</v>
      </c>
      <c r="N749" s="68" t="n">
        <v>0.238789678</v>
      </c>
      <c r="O749" s="68" t="n">
        <v>-0.0414406769</v>
      </c>
      <c r="P749" s="69">
        <f>COS(RADIANS(K749))*COS(RADIANS(L749))+SIN(RADIANS(K749))*SIN(RADIANS(J749))*SIN(RADIANS(L749))</f>
        <v/>
      </c>
      <c r="Q749" s="69">
        <f>-COS(RADIANS(K749))*SIN(RADIANS(L749))+SIN(RADIANS(K749))*SIN(RADIANS(J749))*COS(RADIANS(L749))</f>
        <v/>
      </c>
      <c r="R749" s="69">
        <f>SIN(RADIANS(K749))*COS(RADIANS(J749))</f>
        <v/>
      </c>
      <c r="S749" s="69">
        <f>COS(RADIANS(J749))*SIN(RADIANS(L749))</f>
        <v/>
      </c>
      <c r="T749" s="69">
        <f>COS(RADIANS(J749))*COS(RADIANS(L749))</f>
        <v/>
      </c>
      <c r="U749" s="69">
        <f>-SIN(RADIANS(J749))</f>
        <v/>
      </c>
      <c r="V749" s="69">
        <f>-SIN(RADIANS(K749))*COS(RADIANS(L749))+COS(RADIANS(K749))*SIN(RADIANS(J749))*SIN(RADIANS(L749))</f>
        <v/>
      </c>
      <c r="W749" s="69">
        <f>SIN(RADIANS(K749))*SIN(RADIANS(L749))+COS(RADIANS(K749))*SIN(RADIANS(J749))*COS(RADIANS(L749))</f>
        <v/>
      </c>
      <c r="X749" s="69">
        <f>COS(RADIANS(K749))*COS(RADIANS(J749))</f>
        <v/>
      </c>
      <c r="Y749" s="69">
        <f>P749*G749</f>
        <v/>
      </c>
      <c r="Z749" s="69">
        <f>Q749*H749</f>
        <v/>
      </c>
      <c r="AA749" s="69">
        <f>R749*I749</f>
        <v/>
      </c>
      <c r="AB749" s="69">
        <f>M749</f>
        <v/>
      </c>
      <c r="AC749" s="69">
        <f>S749*G749</f>
        <v/>
      </c>
      <c r="AD749" s="69">
        <f>T749*H749</f>
        <v/>
      </c>
      <c r="AE749" s="69">
        <f>U749*I749</f>
        <v/>
      </c>
      <c r="AF749" s="69">
        <f>N749</f>
        <v/>
      </c>
      <c r="AG749" s="69">
        <f>V749*G749</f>
        <v/>
      </c>
      <c r="AH749" s="69">
        <f>W749*H749</f>
        <v/>
      </c>
      <c r="AI749" s="69">
        <f>X749*I749</f>
        <v/>
      </c>
      <c r="AJ749" s="69">
        <f>O749</f>
        <v/>
      </c>
      <c r="AK749" s="70" t="n">
        <v>-0.126471087</v>
      </c>
      <c r="AL749" s="70" t="n">
        <v>0</v>
      </c>
      <c r="AM749" s="70" t="n">
        <v>-0.639209986</v>
      </c>
      <c r="AN749" s="70" t="n">
        <v>0.00312038232</v>
      </c>
      <c r="AO749" s="70" t="n">
        <v>0</v>
      </c>
      <c r="AP749" s="70" t="n">
        <v>0.456120968</v>
      </c>
      <c r="AQ749" s="70" t="n">
        <v>0</v>
      </c>
      <c r="AR749" s="70" t="n">
        <v>0.238789678</v>
      </c>
      <c r="AS749" s="70" t="n">
        <v>0.639209986</v>
      </c>
      <c r="AT749" s="70" t="n">
        <v>0</v>
      </c>
      <c r="AU749" s="70" t="n">
        <v>-0.126471087</v>
      </c>
      <c r="AV749" s="70" t="n">
        <v>-0.0414406769</v>
      </c>
      <c r="AW749" s="71">
        <f>MAX(ABS(Y749-AK749),ABS(Z749-AL749),ABS(AA749-AM749),ABS(AB749-AN749),ABS(AC749-AO749),ABS(AD749-AP749),ABS(AE749-AQ749),ABS(AF749-AR749),ABS(AG749-AS749),ABS(AH749-AT749),ABS(AI749-AU749),ABS(AJ749-AV749))</f>
        <v/>
      </c>
    </row>
    <row r="750">
      <c r="A750" s="67" t="inlineStr">
        <is>
          <t>M745</t>
        </is>
      </c>
      <c r="B750" s="52" t="inlineStr">
        <is>
          <t>ENV-621</t>
        </is>
      </c>
      <c r="C750" s="52" t="inlineStr">
        <is>
          <t>Environment</t>
        </is>
      </c>
      <c r="D750" s="52" t="inlineStr">
        <is>
          <t>Bush</t>
        </is>
      </c>
      <c r="E750" s="59" t="inlineStr">
        <is>
          <t>Sphere</t>
        </is>
      </c>
      <c r="F750" s="52" t="inlineStr">
        <is>
          <t>ENV-615</t>
        </is>
      </c>
      <c r="G750" s="68" t="n">
        <v>1.05006325</v>
      </c>
      <c r="H750" s="68" t="n">
        <v>0.735044241</v>
      </c>
      <c r="I750" s="68" t="n">
        <v>1.05006325</v>
      </c>
      <c r="J750" s="68" t="n">
        <v>0</v>
      </c>
      <c r="K750" s="68" t="n">
        <v>327.085571</v>
      </c>
      <c r="L750" s="68" t="n">
        <v>0</v>
      </c>
      <c r="M750" s="68" t="n">
        <v>0.308105171</v>
      </c>
      <c r="N750" s="68" t="n">
        <v>0.386287451</v>
      </c>
      <c r="O750" s="68" t="n">
        <v>-0.00662849611</v>
      </c>
      <c r="P750" s="69">
        <f>COS(RADIANS(K750))*COS(RADIANS(L750))+SIN(RADIANS(K750))*SIN(RADIANS(J750))*SIN(RADIANS(L750))</f>
        <v/>
      </c>
      <c r="Q750" s="69">
        <f>-COS(RADIANS(K750))*SIN(RADIANS(L750))+SIN(RADIANS(K750))*SIN(RADIANS(J750))*COS(RADIANS(L750))</f>
        <v/>
      </c>
      <c r="R750" s="69">
        <f>SIN(RADIANS(K750))*COS(RADIANS(J750))</f>
        <v/>
      </c>
      <c r="S750" s="69">
        <f>COS(RADIANS(J750))*SIN(RADIANS(L750))</f>
        <v/>
      </c>
      <c r="T750" s="69">
        <f>COS(RADIANS(J750))*COS(RADIANS(L750))</f>
        <v/>
      </c>
      <c r="U750" s="69">
        <f>-SIN(RADIANS(J750))</f>
        <v/>
      </c>
      <c r="V750" s="69">
        <f>-SIN(RADIANS(K750))*COS(RADIANS(L750))+COS(RADIANS(K750))*SIN(RADIANS(J750))*SIN(RADIANS(L750))</f>
        <v/>
      </c>
      <c r="W750" s="69">
        <f>SIN(RADIANS(K750))*SIN(RADIANS(L750))+COS(RADIANS(K750))*SIN(RADIANS(J750))*COS(RADIANS(L750))</f>
        <v/>
      </c>
      <c r="X750" s="69">
        <f>COS(RADIANS(K750))*COS(RADIANS(J750))</f>
        <v/>
      </c>
      <c r="Y750" s="69">
        <f>P750*G750</f>
        <v/>
      </c>
      <c r="Z750" s="69">
        <f>Q750*H750</f>
        <v/>
      </c>
      <c r="AA750" s="69">
        <f>R750*I750</f>
        <v/>
      </c>
      <c r="AB750" s="69">
        <f>M750</f>
        <v/>
      </c>
      <c r="AC750" s="69">
        <f>S750*G750</f>
        <v/>
      </c>
      <c r="AD750" s="69">
        <f>T750*H750</f>
        <v/>
      </c>
      <c r="AE750" s="69">
        <f>U750*I750</f>
        <v/>
      </c>
      <c r="AF750" s="69">
        <f>N750</f>
        <v/>
      </c>
      <c r="AG750" s="69">
        <f>V750*G750</f>
        <v/>
      </c>
      <c r="AH750" s="69">
        <f>W750*H750</f>
        <v/>
      </c>
      <c r="AI750" s="69">
        <f>X750*I750</f>
        <v/>
      </c>
      <c r="AJ750" s="69">
        <f>O750</f>
        <v/>
      </c>
      <c r="AK750" s="70" t="n">
        <v>0.8815106150000001</v>
      </c>
      <c r="AL750" s="70" t="n">
        <v>0</v>
      </c>
      <c r="AM750" s="70" t="n">
        <v>-0.570589066</v>
      </c>
      <c r="AN750" s="70" t="n">
        <v>0.308105171</v>
      </c>
      <c r="AO750" s="70" t="n">
        <v>0</v>
      </c>
      <c r="AP750" s="70" t="n">
        <v>0.735044241</v>
      </c>
      <c r="AQ750" s="70" t="n">
        <v>0</v>
      </c>
      <c r="AR750" s="70" t="n">
        <v>0.386287451</v>
      </c>
      <c r="AS750" s="70" t="n">
        <v>0.570589066</v>
      </c>
      <c r="AT750" s="70" t="n">
        <v>0</v>
      </c>
      <c r="AU750" s="70" t="n">
        <v>0.8815106150000001</v>
      </c>
      <c r="AV750" s="70" t="n">
        <v>-0.00662849611</v>
      </c>
      <c r="AW750" s="71">
        <f>MAX(ABS(Y750-AK750),ABS(Z750-AL750),ABS(AA750-AM750),ABS(AB750-AN750),ABS(AC750-AO750),ABS(AD750-AP750),ABS(AE750-AQ750),ABS(AF750-AR750),ABS(AG750-AS750),ABS(AH750-AT750),ABS(AI750-AU750),ABS(AJ750-AV750))</f>
        <v/>
      </c>
    </row>
    <row r="751">
      <c r="A751" s="67" t="inlineStr">
        <is>
          <t>M746</t>
        </is>
      </c>
      <c r="B751" s="52" t="inlineStr">
        <is>
          <t>ENV-622</t>
        </is>
      </c>
      <c r="C751" s="52" t="inlineStr">
        <is>
          <t>Environment</t>
        </is>
      </c>
      <c r="D751" s="52" t="inlineStr">
        <is>
          <t>Bush</t>
        </is>
      </c>
      <c r="E751" s="59" t="inlineStr">
        <is>
          <t>Sphere</t>
        </is>
      </c>
      <c r="F751" s="52" t="inlineStr">
        <is>
          <t>ENV-615</t>
        </is>
      </c>
      <c r="G751" s="68" t="n">
        <v>1.05335748</v>
      </c>
      <c r="H751" s="68" t="n">
        <v>0.737350225</v>
      </c>
      <c r="I751" s="68" t="n">
        <v>1.05335748</v>
      </c>
      <c r="J751" s="68" t="n">
        <v>0</v>
      </c>
      <c r="K751" s="68" t="n">
        <v>290.53833</v>
      </c>
      <c r="L751" s="68" t="n">
        <v>0</v>
      </c>
      <c r="M751" s="68" t="n">
        <v>-0.0444227308</v>
      </c>
      <c r="N751" s="68" t="n">
        <v>0.407734156</v>
      </c>
      <c r="O751" s="68" t="n">
        <v>0.00207134499</v>
      </c>
      <c r="P751" s="69">
        <f>COS(RADIANS(K751))*COS(RADIANS(L751))+SIN(RADIANS(K751))*SIN(RADIANS(J751))*SIN(RADIANS(L751))</f>
        <v/>
      </c>
      <c r="Q751" s="69">
        <f>-COS(RADIANS(K751))*SIN(RADIANS(L751))+SIN(RADIANS(K751))*SIN(RADIANS(J751))*COS(RADIANS(L751))</f>
        <v/>
      </c>
      <c r="R751" s="69">
        <f>SIN(RADIANS(K751))*COS(RADIANS(J751))</f>
        <v/>
      </c>
      <c r="S751" s="69">
        <f>COS(RADIANS(J751))*SIN(RADIANS(L751))</f>
        <v/>
      </c>
      <c r="T751" s="69">
        <f>COS(RADIANS(J751))*COS(RADIANS(L751))</f>
        <v/>
      </c>
      <c r="U751" s="69">
        <f>-SIN(RADIANS(J751))</f>
        <v/>
      </c>
      <c r="V751" s="69">
        <f>-SIN(RADIANS(K751))*COS(RADIANS(L751))+COS(RADIANS(K751))*SIN(RADIANS(J751))*SIN(RADIANS(L751))</f>
        <v/>
      </c>
      <c r="W751" s="69">
        <f>SIN(RADIANS(K751))*SIN(RADIANS(L751))+COS(RADIANS(K751))*SIN(RADIANS(J751))*COS(RADIANS(L751))</f>
        <v/>
      </c>
      <c r="X751" s="69">
        <f>COS(RADIANS(K751))*COS(RADIANS(J751))</f>
        <v/>
      </c>
      <c r="Y751" s="69">
        <f>P751*G751</f>
        <v/>
      </c>
      <c r="Z751" s="69">
        <f>Q751*H751</f>
        <v/>
      </c>
      <c r="AA751" s="69">
        <f>R751*I751</f>
        <v/>
      </c>
      <c r="AB751" s="69">
        <f>M751</f>
        <v/>
      </c>
      <c r="AC751" s="69">
        <f>S751*G751</f>
        <v/>
      </c>
      <c r="AD751" s="69">
        <f>T751*H751</f>
        <v/>
      </c>
      <c r="AE751" s="69">
        <f>U751*I751</f>
        <v/>
      </c>
      <c r="AF751" s="69">
        <f>N751</f>
        <v/>
      </c>
      <c r="AG751" s="69">
        <f>V751*G751</f>
        <v/>
      </c>
      <c r="AH751" s="69">
        <f>W751*H751</f>
        <v/>
      </c>
      <c r="AI751" s="69">
        <f>X751*I751</f>
        <v/>
      </c>
      <c r="AJ751" s="69">
        <f>O751</f>
        <v/>
      </c>
      <c r="AK751" s="70" t="n">
        <v>0.369553924</v>
      </c>
      <c r="AL751" s="70" t="n">
        <v>0</v>
      </c>
      <c r="AM751" s="70" t="n">
        <v>-0.9864035249999999</v>
      </c>
      <c r="AN751" s="70" t="n">
        <v>-0.0444227308</v>
      </c>
      <c r="AO751" s="70" t="n">
        <v>0</v>
      </c>
      <c r="AP751" s="70" t="n">
        <v>0.737350225</v>
      </c>
      <c r="AQ751" s="70" t="n">
        <v>0</v>
      </c>
      <c r="AR751" s="70" t="n">
        <v>0.407734156</v>
      </c>
      <c r="AS751" s="70" t="n">
        <v>0.9864035249999999</v>
      </c>
      <c r="AT751" s="70" t="n">
        <v>0</v>
      </c>
      <c r="AU751" s="70" t="n">
        <v>0.369553924</v>
      </c>
      <c r="AV751" s="70" t="n">
        <v>0.00207134499</v>
      </c>
      <c r="AW751" s="71">
        <f>MAX(ABS(Y751-AK751),ABS(Z751-AL751),ABS(AA751-AM751),ABS(AB751-AN751),ABS(AC751-AO751),ABS(AD751-AP751),ABS(AE751-AQ751),ABS(AF751-AR751),ABS(AG751-AS751),ABS(AH751-AT751),ABS(AI751-AU751),ABS(AJ751-AV751))</f>
        <v/>
      </c>
    </row>
    <row r="752">
      <c r="A752" s="67" t="inlineStr">
        <is>
          <t>M747</t>
        </is>
      </c>
      <c r="B752" s="52" t="inlineStr">
        <is>
          <t>ENV-623</t>
        </is>
      </c>
      <c r="C752" s="52" t="inlineStr">
        <is>
          <t>Environment</t>
        </is>
      </c>
      <c r="D752" s="52" t="inlineStr">
        <is>
          <t>Bush</t>
        </is>
      </c>
      <c r="E752" s="53" t="inlineStr">
        <is>
          <t>Group</t>
        </is>
      </c>
      <c r="F752" s="52" t="inlineStr">
        <is>
          <t>ENV-540</t>
        </is>
      </c>
      <c r="G752" s="68" t="n">
        <v>1</v>
      </c>
      <c r="H752" s="68" t="n">
        <v>1</v>
      </c>
      <c r="I752" s="68" t="n">
        <v>1</v>
      </c>
      <c r="J752" s="68" t="n">
        <v>0</v>
      </c>
      <c r="K752" s="68" t="n">
        <v>140</v>
      </c>
      <c r="L752" s="68" t="n">
        <v>0</v>
      </c>
      <c r="M752" s="68" t="n">
        <v>3.20000005</v>
      </c>
      <c r="N752" s="68" t="n">
        <v>-0.0522748455</v>
      </c>
      <c r="O752" s="68" t="n">
        <v>9.5</v>
      </c>
      <c r="P752" s="69">
        <f>COS(RADIANS(K752))*COS(RADIANS(L752))+SIN(RADIANS(K752))*SIN(RADIANS(J752))*SIN(RADIANS(L752))</f>
        <v/>
      </c>
      <c r="Q752" s="69">
        <f>-COS(RADIANS(K752))*SIN(RADIANS(L752))+SIN(RADIANS(K752))*SIN(RADIANS(J752))*COS(RADIANS(L752))</f>
        <v/>
      </c>
      <c r="R752" s="69">
        <f>SIN(RADIANS(K752))*COS(RADIANS(J752))</f>
        <v/>
      </c>
      <c r="S752" s="69">
        <f>COS(RADIANS(J752))*SIN(RADIANS(L752))</f>
        <v/>
      </c>
      <c r="T752" s="69">
        <f>COS(RADIANS(J752))*COS(RADIANS(L752))</f>
        <v/>
      </c>
      <c r="U752" s="69">
        <f>-SIN(RADIANS(J752))</f>
        <v/>
      </c>
      <c r="V752" s="69">
        <f>-SIN(RADIANS(K752))*COS(RADIANS(L752))+COS(RADIANS(K752))*SIN(RADIANS(J752))*SIN(RADIANS(L752))</f>
        <v/>
      </c>
      <c r="W752" s="69">
        <f>SIN(RADIANS(K752))*SIN(RADIANS(L752))+COS(RADIANS(K752))*SIN(RADIANS(J752))*COS(RADIANS(L752))</f>
        <v/>
      </c>
      <c r="X752" s="69">
        <f>COS(RADIANS(K752))*COS(RADIANS(J752))</f>
        <v/>
      </c>
      <c r="Y752" s="69">
        <f>P752*G752</f>
        <v/>
      </c>
      <c r="Z752" s="69">
        <f>Q752*H752</f>
        <v/>
      </c>
      <c r="AA752" s="69">
        <f>R752*I752</f>
        <v/>
      </c>
      <c r="AB752" s="69">
        <f>M752</f>
        <v/>
      </c>
      <c r="AC752" s="69">
        <f>S752*G752</f>
        <v/>
      </c>
      <c r="AD752" s="69">
        <f>T752*H752</f>
        <v/>
      </c>
      <c r="AE752" s="69">
        <f>U752*I752</f>
        <v/>
      </c>
      <c r="AF752" s="69">
        <f>N752</f>
        <v/>
      </c>
      <c r="AG752" s="69">
        <f>V752*G752</f>
        <v/>
      </c>
      <c r="AH752" s="69">
        <f>W752*H752</f>
        <v/>
      </c>
      <c r="AI752" s="69">
        <f>X752*I752</f>
        <v/>
      </c>
      <c r="AJ752" s="69">
        <f>O752</f>
        <v/>
      </c>
      <c r="AK752" s="70" t="n">
        <v>-0.766044617</v>
      </c>
      <c r="AL752" s="70" t="n">
        <v>0</v>
      </c>
      <c r="AM752" s="70" t="n">
        <v>0.642787457</v>
      </c>
      <c r="AN752" s="70" t="n">
        <v>3.20000005</v>
      </c>
      <c r="AO752" s="70" t="n">
        <v>0</v>
      </c>
      <c r="AP752" s="70" t="n">
        <v>1</v>
      </c>
      <c r="AQ752" s="70" t="n">
        <v>0</v>
      </c>
      <c r="AR752" s="70" t="n">
        <v>-0.0522748455</v>
      </c>
      <c r="AS752" s="70" t="n">
        <v>-0.642787457</v>
      </c>
      <c r="AT752" s="70" t="n">
        <v>0</v>
      </c>
      <c r="AU752" s="70" t="n">
        <v>-0.766044617</v>
      </c>
      <c r="AV752" s="70" t="n">
        <v>9.5</v>
      </c>
      <c r="AW752" s="71">
        <f>MAX(ABS(Y752-AK752),ABS(Z752-AL752),ABS(AA752-AM752),ABS(AB752-AN752),ABS(AC752-AO752),ABS(AD752-AP752),ABS(AE752-AQ752),ABS(AF752-AR752),ABS(AG752-AS752),ABS(AH752-AT752),ABS(AI752-AU752),ABS(AJ752-AV752))</f>
        <v/>
      </c>
    </row>
    <row r="753">
      <c r="A753" s="67" t="inlineStr">
        <is>
          <t>M748</t>
        </is>
      </c>
      <c r="B753" s="52" t="inlineStr">
        <is>
          <t>ENV-624</t>
        </is>
      </c>
      <c r="C753" s="52" t="inlineStr">
        <is>
          <t>Environment</t>
        </is>
      </c>
      <c r="D753" s="52" t="inlineStr">
        <is>
          <t>Bush</t>
        </is>
      </c>
      <c r="E753" s="59" t="inlineStr">
        <is>
          <t>Sphere</t>
        </is>
      </c>
      <c r="F753" s="52" t="inlineStr">
        <is>
          <t>ENV-623</t>
        </is>
      </c>
      <c r="G753" s="68" t="n">
        <v>0.518621981</v>
      </c>
      <c r="H753" s="68" t="n">
        <v>0.363035381</v>
      </c>
      <c r="I753" s="68" t="n">
        <v>0.518621981</v>
      </c>
      <c r="J753" s="68" t="n">
        <v>0</v>
      </c>
      <c r="K753" s="68" t="n">
        <v>291.39447</v>
      </c>
      <c r="L753" s="68" t="n">
        <v>0</v>
      </c>
      <c r="M753" s="68" t="n">
        <v>0.0271390397</v>
      </c>
      <c r="N753" s="68" t="n">
        <v>0.146793768</v>
      </c>
      <c r="O753" s="68" t="n">
        <v>0.236926034</v>
      </c>
      <c r="P753" s="69">
        <f>COS(RADIANS(K753))*COS(RADIANS(L753))+SIN(RADIANS(K753))*SIN(RADIANS(J753))*SIN(RADIANS(L753))</f>
        <v/>
      </c>
      <c r="Q753" s="69">
        <f>-COS(RADIANS(K753))*SIN(RADIANS(L753))+SIN(RADIANS(K753))*SIN(RADIANS(J753))*COS(RADIANS(L753))</f>
        <v/>
      </c>
      <c r="R753" s="69">
        <f>SIN(RADIANS(K753))*COS(RADIANS(J753))</f>
        <v/>
      </c>
      <c r="S753" s="69">
        <f>COS(RADIANS(J753))*SIN(RADIANS(L753))</f>
        <v/>
      </c>
      <c r="T753" s="69">
        <f>COS(RADIANS(J753))*COS(RADIANS(L753))</f>
        <v/>
      </c>
      <c r="U753" s="69">
        <f>-SIN(RADIANS(J753))</f>
        <v/>
      </c>
      <c r="V753" s="69">
        <f>-SIN(RADIANS(K753))*COS(RADIANS(L753))+COS(RADIANS(K753))*SIN(RADIANS(J753))*SIN(RADIANS(L753))</f>
        <v/>
      </c>
      <c r="W753" s="69">
        <f>SIN(RADIANS(K753))*SIN(RADIANS(L753))+COS(RADIANS(K753))*SIN(RADIANS(J753))*COS(RADIANS(L753))</f>
        <v/>
      </c>
      <c r="X753" s="69">
        <f>COS(RADIANS(K753))*COS(RADIANS(J753))</f>
        <v/>
      </c>
      <c r="Y753" s="69">
        <f>P753*G753</f>
        <v/>
      </c>
      <c r="Z753" s="69">
        <f>Q753*H753</f>
        <v/>
      </c>
      <c r="AA753" s="69">
        <f>R753*I753</f>
        <v/>
      </c>
      <c r="AB753" s="69">
        <f>M753</f>
        <v/>
      </c>
      <c r="AC753" s="69">
        <f>S753*G753</f>
        <v/>
      </c>
      <c r="AD753" s="69">
        <f>T753*H753</f>
        <v/>
      </c>
      <c r="AE753" s="69">
        <f>U753*I753</f>
        <v/>
      </c>
      <c r="AF753" s="69">
        <f>N753</f>
        <v/>
      </c>
      <c r="AG753" s="69">
        <f>V753*G753</f>
        <v/>
      </c>
      <c r="AH753" s="69">
        <f>W753*H753</f>
        <v/>
      </c>
      <c r="AI753" s="69">
        <f>X753*I753</f>
        <v/>
      </c>
      <c r="AJ753" s="69">
        <f>O753</f>
        <v/>
      </c>
      <c r="AK753" s="70" t="n">
        <v>0.189186558</v>
      </c>
      <c r="AL753" s="70" t="n">
        <v>0</v>
      </c>
      <c r="AM753" s="70" t="n">
        <v>-0.482884258</v>
      </c>
      <c r="AN753" s="70" t="n">
        <v>0.0271390397</v>
      </c>
      <c r="AO753" s="70" t="n">
        <v>0</v>
      </c>
      <c r="AP753" s="70" t="n">
        <v>0.363035381</v>
      </c>
      <c r="AQ753" s="70" t="n">
        <v>0</v>
      </c>
      <c r="AR753" s="70" t="n">
        <v>0.146793768</v>
      </c>
      <c r="AS753" s="70" t="n">
        <v>0.482884258</v>
      </c>
      <c r="AT753" s="70" t="n">
        <v>0</v>
      </c>
      <c r="AU753" s="70" t="n">
        <v>0.189186558</v>
      </c>
      <c r="AV753" s="70" t="n">
        <v>0.236926034</v>
      </c>
      <c r="AW753" s="71">
        <f>MAX(ABS(Y753-AK753),ABS(Z753-AL753),ABS(AA753-AM753),ABS(AB753-AN753),ABS(AC753-AO753),ABS(AD753-AP753),ABS(AE753-AQ753),ABS(AF753-AR753),ABS(AG753-AS753),ABS(AH753-AT753),ABS(AI753-AU753),ABS(AJ753-AV753))</f>
        <v/>
      </c>
    </row>
    <row r="754">
      <c r="A754" s="67" t="inlineStr">
        <is>
          <t>M749</t>
        </is>
      </c>
      <c r="B754" s="52" t="inlineStr">
        <is>
          <t>ENV-625</t>
        </is>
      </c>
      <c r="C754" s="52" t="inlineStr">
        <is>
          <t>Environment</t>
        </is>
      </c>
      <c r="D754" s="52" t="inlineStr">
        <is>
          <t>Bush</t>
        </is>
      </c>
      <c r="E754" s="59" t="inlineStr">
        <is>
          <t>Sphere</t>
        </is>
      </c>
      <c r="F754" s="52" t="inlineStr">
        <is>
          <t>ENV-623</t>
        </is>
      </c>
      <c r="G754" s="68" t="n">
        <v>0.663905442</v>
      </c>
      <c r="H754" s="68" t="n">
        <v>0.464733809</v>
      </c>
      <c r="I754" s="68" t="n">
        <v>0.663905442</v>
      </c>
      <c r="J754" s="68" t="n">
        <v>0</v>
      </c>
      <c r="K754" s="68" t="n">
        <v>325.588379</v>
      </c>
      <c r="L754" s="68" t="n">
        <v>0</v>
      </c>
      <c r="M754" s="68" t="n">
        <v>0.021317346</v>
      </c>
      <c r="N754" s="68" t="n">
        <v>0.223932356</v>
      </c>
      <c r="O754" s="68" t="n">
        <v>0.0450851992</v>
      </c>
      <c r="P754" s="69">
        <f>COS(RADIANS(K754))*COS(RADIANS(L754))+SIN(RADIANS(K754))*SIN(RADIANS(J754))*SIN(RADIANS(L754))</f>
        <v/>
      </c>
      <c r="Q754" s="69">
        <f>-COS(RADIANS(K754))*SIN(RADIANS(L754))+SIN(RADIANS(K754))*SIN(RADIANS(J754))*COS(RADIANS(L754))</f>
        <v/>
      </c>
      <c r="R754" s="69">
        <f>SIN(RADIANS(K754))*COS(RADIANS(J754))</f>
        <v/>
      </c>
      <c r="S754" s="69">
        <f>COS(RADIANS(J754))*SIN(RADIANS(L754))</f>
        <v/>
      </c>
      <c r="T754" s="69">
        <f>COS(RADIANS(J754))*COS(RADIANS(L754))</f>
        <v/>
      </c>
      <c r="U754" s="69">
        <f>-SIN(RADIANS(J754))</f>
        <v/>
      </c>
      <c r="V754" s="69">
        <f>-SIN(RADIANS(K754))*COS(RADIANS(L754))+COS(RADIANS(K754))*SIN(RADIANS(J754))*SIN(RADIANS(L754))</f>
        <v/>
      </c>
      <c r="W754" s="69">
        <f>SIN(RADIANS(K754))*SIN(RADIANS(L754))+COS(RADIANS(K754))*SIN(RADIANS(J754))*COS(RADIANS(L754))</f>
        <v/>
      </c>
      <c r="X754" s="69">
        <f>COS(RADIANS(K754))*COS(RADIANS(J754))</f>
        <v/>
      </c>
      <c r="Y754" s="69">
        <f>P754*G754</f>
        <v/>
      </c>
      <c r="Z754" s="69">
        <f>Q754*H754</f>
        <v/>
      </c>
      <c r="AA754" s="69">
        <f>R754*I754</f>
        <v/>
      </c>
      <c r="AB754" s="69">
        <f>M754</f>
        <v/>
      </c>
      <c r="AC754" s="69">
        <f>S754*G754</f>
        <v/>
      </c>
      <c r="AD754" s="69">
        <f>T754*H754</f>
        <v/>
      </c>
      <c r="AE754" s="69">
        <f>U754*I754</f>
        <v/>
      </c>
      <c r="AF754" s="69">
        <f>N754</f>
        <v/>
      </c>
      <c r="AG754" s="69">
        <f>V754*G754</f>
        <v/>
      </c>
      <c r="AH754" s="69">
        <f>W754*H754</f>
        <v/>
      </c>
      <c r="AI754" s="69">
        <f>X754*I754</f>
        <v/>
      </c>
      <c r="AJ754" s="69">
        <f>O754</f>
        <v/>
      </c>
      <c r="AK754" s="70" t="n">
        <v>0.547721386</v>
      </c>
      <c r="AL754" s="70" t="n">
        <v>0</v>
      </c>
      <c r="AM754" s="70" t="n">
        <v>-0.375195622</v>
      </c>
      <c r="AN754" s="70" t="n">
        <v>0.021317346</v>
      </c>
      <c r="AO754" s="70" t="n">
        <v>0</v>
      </c>
      <c r="AP754" s="70" t="n">
        <v>0.464733809</v>
      </c>
      <c r="AQ754" s="70" t="n">
        <v>0</v>
      </c>
      <c r="AR754" s="70" t="n">
        <v>0.223932356</v>
      </c>
      <c r="AS754" s="70" t="n">
        <v>0.375195622</v>
      </c>
      <c r="AT754" s="70" t="n">
        <v>0</v>
      </c>
      <c r="AU754" s="70" t="n">
        <v>0.547721386</v>
      </c>
      <c r="AV754" s="70" t="n">
        <v>0.0450851992</v>
      </c>
      <c r="AW754" s="71">
        <f>MAX(ABS(Y754-AK754),ABS(Z754-AL754),ABS(AA754-AM754),ABS(AB754-AN754),ABS(AC754-AO754),ABS(AD754-AP754),ABS(AE754-AQ754),ABS(AF754-AR754),ABS(AG754-AS754),ABS(AH754-AT754),ABS(AI754-AU754),ABS(AJ754-AV754))</f>
        <v/>
      </c>
    </row>
    <row r="755">
      <c r="A755" s="67" t="inlineStr">
        <is>
          <t>M750</t>
        </is>
      </c>
      <c r="B755" s="52" t="inlineStr">
        <is>
          <t>ENV-626</t>
        </is>
      </c>
      <c r="C755" s="52" t="inlineStr">
        <is>
          <t>Environment</t>
        </is>
      </c>
      <c r="D755" s="52" t="inlineStr">
        <is>
          <t>Bush</t>
        </is>
      </c>
      <c r="E755" s="59" t="inlineStr">
        <is>
          <t>Sphere</t>
        </is>
      </c>
      <c r="F755" s="52" t="inlineStr">
        <is>
          <t>ENV-623</t>
        </is>
      </c>
      <c r="G755" s="68" t="n">
        <v>0.426888645</v>
      </c>
      <c r="H755" s="68" t="n">
        <v>0.298822045</v>
      </c>
      <c r="I755" s="68" t="n">
        <v>0.426888645</v>
      </c>
      <c r="J755" s="68" t="n">
        <v>0</v>
      </c>
      <c r="K755" s="68" t="n">
        <v>202.719604</v>
      </c>
      <c r="L755" s="68" t="n">
        <v>0</v>
      </c>
      <c r="M755" s="68" t="n">
        <v>0.187568754</v>
      </c>
      <c r="N755" s="68" t="n">
        <v>0.193434983</v>
      </c>
      <c r="O755" s="68" t="n">
        <v>-0.0882923305</v>
      </c>
      <c r="P755" s="69">
        <f>COS(RADIANS(K755))*COS(RADIANS(L755))+SIN(RADIANS(K755))*SIN(RADIANS(J755))*SIN(RADIANS(L755))</f>
        <v/>
      </c>
      <c r="Q755" s="69">
        <f>-COS(RADIANS(K755))*SIN(RADIANS(L755))+SIN(RADIANS(K755))*SIN(RADIANS(J755))*COS(RADIANS(L755))</f>
        <v/>
      </c>
      <c r="R755" s="69">
        <f>SIN(RADIANS(K755))*COS(RADIANS(J755))</f>
        <v/>
      </c>
      <c r="S755" s="69">
        <f>COS(RADIANS(J755))*SIN(RADIANS(L755))</f>
        <v/>
      </c>
      <c r="T755" s="69">
        <f>COS(RADIANS(J755))*COS(RADIANS(L755))</f>
        <v/>
      </c>
      <c r="U755" s="69">
        <f>-SIN(RADIANS(J755))</f>
        <v/>
      </c>
      <c r="V755" s="69">
        <f>-SIN(RADIANS(K755))*COS(RADIANS(L755))+COS(RADIANS(K755))*SIN(RADIANS(J755))*SIN(RADIANS(L755))</f>
        <v/>
      </c>
      <c r="W755" s="69">
        <f>SIN(RADIANS(K755))*SIN(RADIANS(L755))+COS(RADIANS(K755))*SIN(RADIANS(J755))*COS(RADIANS(L755))</f>
        <v/>
      </c>
      <c r="X755" s="69">
        <f>COS(RADIANS(K755))*COS(RADIANS(J755))</f>
        <v/>
      </c>
      <c r="Y755" s="69">
        <f>P755*G755</f>
        <v/>
      </c>
      <c r="Z755" s="69">
        <f>Q755*H755</f>
        <v/>
      </c>
      <c r="AA755" s="69">
        <f>R755*I755</f>
        <v/>
      </c>
      <c r="AB755" s="69">
        <f>M755</f>
        <v/>
      </c>
      <c r="AC755" s="69">
        <f>S755*G755</f>
        <v/>
      </c>
      <c r="AD755" s="69">
        <f>T755*H755</f>
        <v/>
      </c>
      <c r="AE755" s="69">
        <f>U755*I755</f>
        <v/>
      </c>
      <c r="AF755" s="69">
        <f>N755</f>
        <v/>
      </c>
      <c r="AG755" s="69">
        <f>V755*G755</f>
        <v/>
      </c>
      <c r="AH755" s="69">
        <f>W755*H755</f>
        <v/>
      </c>
      <c r="AI755" s="69">
        <f>X755*I755</f>
        <v/>
      </c>
      <c r="AJ755" s="69">
        <f>O755</f>
        <v/>
      </c>
      <c r="AK755" s="70" t="n">
        <v>-0.393764645</v>
      </c>
      <c r="AL755" s="70" t="n">
        <v>0</v>
      </c>
      <c r="AM755" s="70" t="n">
        <v>-0.164873645</v>
      </c>
      <c r="AN755" s="70" t="n">
        <v>0.187568754</v>
      </c>
      <c r="AO755" s="70" t="n">
        <v>0</v>
      </c>
      <c r="AP755" s="70" t="n">
        <v>0.298822045</v>
      </c>
      <c r="AQ755" s="70" t="n">
        <v>0</v>
      </c>
      <c r="AR755" s="70" t="n">
        <v>0.193434983</v>
      </c>
      <c r="AS755" s="70" t="n">
        <v>0.164873645</v>
      </c>
      <c r="AT755" s="70" t="n">
        <v>0</v>
      </c>
      <c r="AU755" s="70" t="n">
        <v>-0.393764645</v>
      </c>
      <c r="AV755" s="70" t="n">
        <v>-0.0882923305</v>
      </c>
      <c r="AW755" s="71">
        <f>MAX(ABS(Y755-AK755),ABS(Z755-AL755),ABS(AA755-AM755),ABS(AB755-AN755),ABS(AC755-AO755),ABS(AD755-AP755),ABS(AE755-AQ755),ABS(AF755-AR755),ABS(AG755-AS755),ABS(AH755-AT755),ABS(AI755-AU755),ABS(AJ755-AV755))</f>
        <v/>
      </c>
    </row>
    <row r="756">
      <c r="A756" s="67" t="inlineStr">
        <is>
          <t>M751</t>
        </is>
      </c>
      <c r="B756" s="52" t="inlineStr">
        <is>
          <t>ENV-627</t>
        </is>
      </c>
      <c r="C756" s="52" t="inlineStr">
        <is>
          <t>Environment</t>
        </is>
      </c>
      <c r="D756" s="52" t="inlineStr">
        <is>
          <t>Bush</t>
        </is>
      </c>
      <c r="E756" s="59" t="inlineStr">
        <is>
          <t>Sphere</t>
        </is>
      </c>
      <c r="F756" s="52" t="inlineStr">
        <is>
          <t>ENV-623</t>
        </is>
      </c>
      <c r="G756" s="68" t="n">
        <v>0.573783576</v>
      </c>
      <c r="H756" s="68" t="n">
        <v>0.401648492</v>
      </c>
      <c r="I756" s="68" t="n">
        <v>0.573783576</v>
      </c>
      <c r="J756" s="68" t="n">
        <v>0</v>
      </c>
      <c r="K756" s="68" t="n">
        <v>221.054153</v>
      </c>
      <c r="L756" s="68" t="n">
        <v>0</v>
      </c>
      <c r="M756" s="68" t="n">
        <v>0.0731921047</v>
      </c>
      <c r="N756" s="68" t="n">
        <v>0.17307575</v>
      </c>
      <c r="O756" s="68" t="n">
        <v>-0.0199588444</v>
      </c>
      <c r="P756" s="69">
        <f>COS(RADIANS(K756))*COS(RADIANS(L756))+SIN(RADIANS(K756))*SIN(RADIANS(J756))*SIN(RADIANS(L756))</f>
        <v/>
      </c>
      <c r="Q756" s="69">
        <f>-COS(RADIANS(K756))*SIN(RADIANS(L756))+SIN(RADIANS(K756))*SIN(RADIANS(J756))*COS(RADIANS(L756))</f>
        <v/>
      </c>
      <c r="R756" s="69">
        <f>SIN(RADIANS(K756))*COS(RADIANS(J756))</f>
        <v/>
      </c>
      <c r="S756" s="69">
        <f>COS(RADIANS(J756))*SIN(RADIANS(L756))</f>
        <v/>
      </c>
      <c r="T756" s="69">
        <f>COS(RADIANS(J756))*COS(RADIANS(L756))</f>
        <v/>
      </c>
      <c r="U756" s="69">
        <f>-SIN(RADIANS(J756))</f>
        <v/>
      </c>
      <c r="V756" s="69">
        <f>-SIN(RADIANS(K756))*COS(RADIANS(L756))+COS(RADIANS(K756))*SIN(RADIANS(J756))*SIN(RADIANS(L756))</f>
        <v/>
      </c>
      <c r="W756" s="69">
        <f>SIN(RADIANS(K756))*SIN(RADIANS(L756))+COS(RADIANS(K756))*SIN(RADIANS(J756))*COS(RADIANS(L756))</f>
        <v/>
      </c>
      <c r="X756" s="69">
        <f>COS(RADIANS(K756))*COS(RADIANS(J756))</f>
        <v/>
      </c>
      <c r="Y756" s="69">
        <f>P756*G756</f>
        <v/>
      </c>
      <c r="Z756" s="69">
        <f>Q756*H756</f>
        <v/>
      </c>
      <c r="AA756" s="69">
        <f>R756*I756</f>
        <v/>
      </c>
      <c r="AB756" s="69">
        <f>M756</f>
        <v/>
      </c>
      <c r="AC756" s="69">
        <f>S756*G756</f>
        <v/>
      </c>
      <c r="AD756" s="69">
        <f>T756*H756</f>
        <v/>
      </c>
      <c r="AE756" s="69">
        <f>U756*I756</f>
        <v/>
      </c>
      <c r="AF756" s="69">
        <f>N756</f>
        <v/>
      </c>
      <c r="AG756" s="69">
        <f>V756*G756</f>
        <v/>
      </c>
      <c r="AH756" s="69">
        <f>W756*H756</f>
        <v/>
      </c>
      <c r="AI756" s="69">
        <f>X756*I756</f>
        <v/>
      </c>
      <c r="AJ756" s="69">
        <f>O756</f>
        <v/>
      </c>
      <c r="AK756" s="70" t="n">
        <v>-0.432683975</v>
      </c>
      <c r="AL756" s="70" t="n">
        <v>0</v>
      </c>
      <c r="AM756" s="70" t="n">
        <v>-0.376845032</v>
      </c>
      <c r="AN756" s="70" t="n">
        <v>0.0731921047</v>
      </c>
      <c r="AO756" s="70" t="n">
        <v>0</v>
      </c>
      <c r="AP756" s="70" t="n">
        <v>0.401648492</v>
      </c>
      <c r="AQ756" s="70" t="n">
        <v>0</v>
      </c>
      <c r="AR756" s="70" t="n">
        <v>0.17307575</v>
      </c>
      <c r="AS756" s="70" t="n">
        <v>0.376845032</v>
      </c>
      <c r="AT756" s="70" t="n">
        <v>0</v>
      </c>
      <c r="AU756" s="70" t="n">
        <v>-0.432683975</v>
      </c>
      <c r="AV756" s="70" t="n">
        <v>-0.0199588444</v>
      </c>
      <c r="AW756" s="71">
        <f>MAX(ABS(Y756-AK756),ABS(Z756-AL756),ABS(AA756-AM756),ABS(AB756-AN756),ABS(AC756-AO756),ABS(AD756-AP756),ABS(AE756-AQ756),ABS(AF756-AR756),ABS(AG756-AS756),ABS(AH756-AT756),ABS(AI756-AU756),ABS(AJ756-AV756))</f>
        <v/>
      </c>
    </row>
    <row r="757">
      <c r="A757" s="67" t="inlineStr">
        <is>
          <t>M752</t>
        </is>
      </c>
      <c r="B757" s="52" t="inlineStr">
        <is>
          <t>ENV-628</t>
        </is>
      </c>
      <c r="C757" s="52" t="inlineStr">
        <is>
          <t>Environment</t>
        </is>
      </c>
      <c r="D757" s="52" t="inlineStr">
        <is>
          <t>Bush</t>
        </is>
      </c>
      <c r="E757" s="59" t="inlineStr">
        <is>
          <t>Sphere</t>
        </is>
      </c>
      <c r="F757" s="52" t="inlineStr">
        <is>
          <t>ENV-623</t>
        </is>
      </c>
      <c r="G757" s="68" t="n">
        <v>0.46675384</v>
      </c>
      <c r="H757" s="68" t="n">
        <v>0.326727688</v>
      </c>
      <c r="I757" s="68" t="n">
        <v>0.46675384</v>
      </c>
      <c r="J757" s="68" t="n">
        <v>0</v>
      </c>
      <c r="K757" s="68" t="n">
        <v>329.224731</v>
      </c>
      <c r="L757" s="68" t="n">
        <v>0</v>
      </c>
      <c r="M757" s="68" t="n">
        <v>0.0835207924</v>
      </c>
      <c r="N757" s="68" t="n">
        <v>0.208818734</v>
      </c>
      <c r="O757" s="68" t="n">
        <v>0.0147836162</v>
      </c>
      <c r="P757" s="69">
        <f>COS(RADIANS(K757))*COS(RADIANS(L757))+SIN(RADIANS(K757))*SIN(RADIANS(J757))*SIN(RADIANS(L757))</f>
        <v/>
      </c>
      <c r="Q757" s="69">
        <f>-COS(RADIANS(K757))*SIN(RADIANS(L757))+SIN(RADIANS(K757))*SIN(RADIANS(J757))*COS(RADIANS(L757))</f>
        <v/>
      </c>
      <c r="R757" s="69">
        <f>SIN(RADIANS(K757))*COS(RADIANS(J757))</f>
        <v/>
      </c>
      <c r="S757" s="69">
        <f>COS(RADIANS(J757))*SIN(RADIANS(L757))</f>
        <v/>
      </c>
      <c r="T757" s="69">
        <f>COS(RADIANS(J757))*COS(RADIANS(L757))</f>
        <v/>
      </c>
      <c r="U757" s="69">
        <f>-SIN(RADIANS(J757))</f>
        <v/>
      </c>
      <c r="V757" s="69">
        <f>-SIN(RADIANS(K757))*COS(RADIANS(L757))+COS(RADIANS(K757))*SIN(RADIANS(J757))*SIN(RADIANS(L757))</f>
        <v/>
      </c>
      <c r="W757" s="69">
        <f>SIN(RADIANS(K757))*SIN(RADIANS(L757))+COS(RADIANS(K757))*SIN(RADIANS(J757))*COS(RADIANS(L757))</f>
        <v/>
      </c>
      <c r="X757" s="69">
        <f>COS(RADIANS(K757))*COS(RADIANS(J757))</f>
        <v/>
      </c>
      <c r="Y757" s="69">
        <f>P757*G757</f>
        <v/>
      </c>
      <c r="Z757" s="69">
        <f>Q757*H757</f>
        <v/>
      </c>
      <c r="AA757" s="69">
        <f>R757*I757</f>
        <v/>
      </c>
      <c r="AB757" s="69">
        <f>M757</f>
        <v/>
      </c>
      <c r="AC757" s="69">
        <f>S757*G757</f>
        <v/>
      </c>
      <c r="AD757" s="69">
        <f>T757*H757</f>
        <v/>
      </c>
      <c r="AE757" s="69">
        <f>U757*I757</f>
        <v/>
      </c>
      <c r="AF757" s="69">
        <f>N757</f>
        <v/>
      </c>
      <c r="AG757" s="69">
        <f>V757*G757</f>
        <v/>
      </c>
      <c r="AH757" s="69">
        <f>W757*H757</f>
        <v/>
      </c>
      <c r="AI757" s="69">
        <f>X757*I757</f>
        <v/>
      </c>
      <c r="AJ757" s="69">
        <f>O757</f>
        <v/>
      </c>
      <c r="AK757" s="70" t="n">
        <v>0.401025981</v>
      </c>
      <c r="AL757" s="70" t="n">
        <v>0</v>
      </c>
      <c r="AM757" s="70" t="n">
        <v>-0.238824874</v>
      </c>
      <c r="AN757" s="70" t="n">
        <v>0.0835207924</v>
      </c>
      <c r="AO757" s="70" t="n">
        <v>0</v>
      </c>
      <c r="AP757" s="70" t="n">
        <v>0.326727688</v>
      </c>
      <c r="AQ757" s="70" t="n">
        <v>0</v>
      </c>
      <c r="AR757" s="70" t="n">
        <v>0.208818734</v>
      </c>
      <c r="AS757" s="70" t="n">
        <v>0.238824874</v>
      </c>
      <c r="AT757" s="70" t="n">
        <v>0</v>
      </c>
      <c r="AU757" s="70" t="n">
        <v>0.401025981</v>
      </c>
      <c r="AV757" s="70" t="n">
        <v>0.0147836162</v>
      </c>
      <c r="AW757" s="71">
        <f>MAX(ABS(Y757-AK757),ABS(Z757-AL757),ABS(AA757-AM757),ABS(AB757-AN757),ABS(AC757-AO757),ABS(AD757-AP757),ABS(AE757-AQ757),ABS(AF757-AR757),ABS(AG757-AS757),ABS(AH757-AT757),ABS(AI757-AU757),ABS(AJ757-AV757))</f>
        <v/>
      </c>
    </row>
    <row r="758">
      <c r="A758" s="67" t="inlineStr">
        <is>
          <t>M753</t>
        </is>
      </c>
      <c r="B758" s="52" t="inlineStr">
        <is>
          <t>ENV-629</t>
        </is>
      </c>
      <c r="C758" s="52" t="inlineStr">
        <is>
          <t>Environment</t>
        </is>
      </c>
      <c r="D758" s="52" t="inlineStr">
        <is>
          <t>Bush</t>
        </is>
      </c>
      <c r="E758" s="59" t="inlineStr">
        <is>
          <t>Sphere</t>
        </is>
      </c>
      <c r="F758" s="52" t="inlineStr">
        <is>
          <t>ENV-623</t>
        </is>
      </c>
      <c r="G758" s="68" t="n">
        <v>0.41259256</v>
      </c>
      <c r="H758" s="68" t="n">
        <v>0.288814783</v>
      </c>
      <c r="I758" s="68" t="n">
        <v>0.41259256</v>
      </c>
      <c r="J758" s="68" t="n">
        <v>0</v>
      </c>
      <c r="K758" s="68" t="n">
        <v>182.043579</v>
      </c>
      <c r="L758" s="68" t="n">
        <v>0</v>
      </c>
      <c r="M758" s="68" t="n">
        <v>0.0296716224</v>
      </c>
      <c r="N758" s="68" t="n">
        <v>0.148803651</v>
      </c>
      <c r="O758" s="68" t="n">
        <v>0.138993293</v>
      </c>
      <c r="P758" s="69">
        <f>COS(RADIANS(K758))*COS(RADIANS(L758))+SIN(RADIANS(K758))*SIN(RADIANS(J758))*SIN(RADIANS(L758))</f>
        <v/>
      </c>
      <c r="Q758" s="69">
        <f>-COS(RADIANS(K758))*SIN(RADIANS(L758))+SIN(RADIANS(K758))*SIN(RADIANS(J758))*COS(RADIANS(L758))</f>
        <v/>
      </c>
      <c r="R758" s="69">
        <f>SIN(RADIANS(K758))*COS(RADIANS(J758))</f>
        <v/>
      </c>
      <c r="S758" s="69">
        <f>COS(RADIANS(J758))*SIN(RADIANS(L758))</f>
        <v/>
      </c>
      <c r="T758" s="69">
        <f>COS(RADIANS(J758))*COS(RADIANS(L758))</f>
        <v/>
      </c>
      <c r="U758" s="69">
        <f>-SIN(RADIANS(J758))</f>
        <v/>
      </c>
      <c r="V758" s="69">
        <f>-SIN(RADIANS(K758))*COS(RADIANS(L758))+COS(RADIANS(K758))*SIN(RADIANS(J758))*SIN(RADIANS(L758))</f>
        <v/>
      </c>
      <c r="W758" s="69">
        <f>SIN(RADIANS(K758))*SIN(RADIANS(L758))+COS(RADIANS(K758))*SIN(RADIANS(J758))*COS(RADIANS(L758))</f>
        <v/>
      </c>
      <c r="X758" s="69">
        <f>COS(RADIANS(K758))*COS(RADIANS(J758))</f>
        <v/>
      </c>
      <c r="Y758" s="69">
        <f>P758*G758</f>
        <v/>
      </c>
      <c r="Z758" s="69">
        <f>Q758*H758</f>
        <v/>
      </c>
      <c r="AA758" s="69">
        <f>R758*I758</f>
        <v/>
      </c>
      <c r="AB758" s="69">
        <f>M758</f>
        <v/>
      </c>
      <c r="AC758" s="69">
        <f>S758*G758</f>
        <v/>
      </c>
      <c r="AD758" s="69">
        <f>T758*H758</f>
        <v/>
      </c>
      <c r="AE758" s="69">
        <f>U758*I758</f>
        <v/>
      </c>
      <c r="AF758" s="69">
        <f>N758</f>
        <v/>
      </c>
      <c r="AG758" s="69">
        <f>V758*G758</f>
        <v/>
      </c>
      <c r="AH758" s="69">
        <f>W758*H758</f>
        <v/>
      </c>
      <c r="AI758" s="69">
        <f>X758*I758</f>
        <v/>
      </c>
      <c r="AJ758" s="69">
        <f>O758</f>
        <v/>
      </c>
      <c r="AK758" s="70" t="n">
        <v>-0.412330151</v>
      </c>
      <c r="AL758" s="70" t="n">
        <v>0</v>
      </c>
      <c r="AM758" s="70" t="n">
        <v>-0.0147129307</v>
      </c>
      <c r="AN758" s="70" t="n">
        <v>0.0296716224</v>
      </c>
      <c r="AO758" s="70" t="n">
        <v>0</v>
      </c>
      <c r="AP758" s="70" t="n">
        <v>0.288814783</v>
      </c>
      <c r="AQ758" s="70" t="n">
        <v>0</v>
      </c>
      <c r="AR758" s="70" t="n">
        <v>0.148803651</v>
      </c>
      <c r="AS758" s="70" t="n">
        <v>0.0147129307</v>
      </c>
      <c r="AT758" s="70" t="n">
        <v>0</v>
      </c>
      <c r="AU758" s="70" t="n">
        <v>-0.412330151</v>
      </c>
      <c r="AV758" s="70" t="n">
        <v>0.138993293</v>
      </c>
      <c r="AW758" s="71">
        <f>MAX(ABS(Y758-AK758),ABS(Z758-AL758),ABS(AA758-AM758),ABS(AB758-AN758),ABS(AC758-AO758),ABS(AD758-AP758),ABS(AE758-AQ758),ABS(AF758-AR758),ABS(AG758-AS758),ABS(AH758-AT758),ABS(AI758-AU758),ABS(AJ758-AV758))</f>
        <v/>
      </c>
    </row>
    <row r="759">
      <c r="A759" s="67" t="inlineStr">
        <is>
          <t>M754</t>
        </is>
      </c>
      <c r="B759" s="52" t="inlineStr">
        <is>
          <t>ENV-630</t>
        </is>
      </c>
      <c r="C759" s="52" t="inlineStr">
        <is>
          <t>Environment</t>
        </is>
      </c>
      <c r="D759" s="52" t="inlineStr">
        <is>
          <t>Bush</t>
        </is>
      </c>
      <c r="E759" s="53" t="inlineStr">
        <is>
          <t>Group</t>
        </is>
      </c>
      <c r="F759" s="52" t="inlineStr">
        <is>
          <t>ENV-540</t>
        </is>
      </c>
      <c r="G759" s="68" t="n">
        <v>1</v>
      </c>
      <c r="H759" s="68" t="n">
        <v>1</v>
      </c>
      <c r="I759" s="68" t="n">
        <v>1</v>
      </c>
      <c r="J759" s="68" t="n">
        <v>0</v>
      </c>
      <c r="K759" s="68" t="n">
        <v>35</v>
      </c>
      <c r="L759" s="68" t="n">
        <v>0</v>
      </c>
      <c r="M759" s="68" t="n">
        <v>-3.79999995</v>
      </c>
      <c r="N759" s="68" t="n">
        <v>-0.06496647</v>
      </c>
      <c r="O759" s="68" t="n">
        <v>10</v>
      </c>
      <c r="P759" s="69">
        <f>COS(RADIANS(K759))*COS(RADIANS(L759))+SIN(RADIANS(K759))*SIN(RADIANS(J759))*SIN(RADIANS(L759))</f>
        <v/>
      </c>
      <c r="Q759" s="69">
        <f>-COS(RADIANS(K759))*SIN(RADIANS(L759))+SIN(RADIANS(K759))*SIN(RADIANS(J759))*COS(RADIANS(L759))</f>
        <v/>
      </c>
      <c r="R759" s="69">
        <f>SIN(RADIANS(K759))*COS(RADIANS(J759))</f>
        <v/>
      </c>
      <c r="S759" s="69">
        <f>COS(RADIANS(J759))*SIN(RADIANS(L759))</f>
        <v/>
      </c>
      <c r="T759" s="69">
        <f>COS(RADIANS(J759))*COS(RADIANS(L759))</f>
        <v/>
      </c>
      <c r="U759" s="69">
        <f>-SIN(RADIANS(J759))</f>
        <v/>
      </c>
      <c r="V759" s="69">
        <f>-SIN(RADIANS(K759))*COS(RADIANS(L759))+COS(RADIANS(K759))*SIN(RADIANS(J759))*SIN(RADIANS(L759))</f>
        <v/>
      </c>
      <c r="W759" s="69">
        <f>SIN(RADIANS(K759))*SIN(RADIANS(L759))+COS(RADIANS(K759))*SIN(RADIANS(J759))*COS(RADIANS(L759))</f>
        <v/>
      </c>
      <c r="X759" s="69">
        <f>COS(RADIANS(K759))*COS(RADIANS(J759))</f>
        <v/>
      </c>
      <c r="Y759" s="69">
        <f>P759*G759</f>
        <v/>
      </c>
      <c r="Z759" s="69">
        <f>Q759*H759</f>
        <v/>
      </c>
      <c r="AA759" s="69">
        <f>R759*I759</f>
        <v/>
      </c>
      <c r="AB759" s="69">
        <f>M759</f>
        <v/>
      </c>
      <c r="AC759" s="69">
        <f>S759*G759</f>
        <v/>
      </c>
      <c r="AD759" s="69">
        <f>T759*H759</f>
        <v/>
      </c>
      <c r="AE759" s="69">
        <f>U759*I759</f>
        <v/>
      </c>
      <c r="AF759" s="69">
        <f>N759</f>
        <v/>
      </c>
      <c r="AG759" s="69">
        <f>V759*G759</f>
        <v/>
      </c>
      <c r="AH759" s="69">
        <f>W759*H759</f>
        <v/>
      </c>
      <c r="AI759" s="69">
        <f>X759*I759</f>
        <v/>
      </c>
      <c r="AJ759" s="69">
        <f>O759</f>
        <v/>
      </c>
      <c r="AK759" s="70" t="n">
        <v>0.819151998</v>
      </c>
      <c r="AL759" s="70" t="n">
        <v>0</v>
      </c>
      <c r="AM759" s="70" t="n">
        <v>0.57357651</v>
      </c>
      <c r="AN759" s="70" t="n">
        <v>-3.79999995</v>
      </c>
      <c r="AO759" s="70" t="n">
        <v>0</v>
      </c>
      <c r="AP759" s="70" t="n">
        <v>1</v>
      </c>
      <c r="AQ759" s="70" t="n">
        <v>0</v>
      </c>
      <c r="AR759" s="70" t="n">
        <v>-0.06496647</v>
      </c>
      <c r="AS759" s="70" t="n">
        <v>-0.57357651</v>
      </c>
      <c r="AT759" s="70" t="n">
        <v>0</v>
      </c>
      <c r="AU759" s="70" t="n">
        <v>0.819151998</v>
      </c>
      <c r="AV759" s="70" t="n">
        <v>10</v>
      </c>
      <c r="AW759" s="71">
        <f>MAX(ABS(Y759-AK759),ABS(Z759-AL759),ABS(AA759-AM759),ABS(AB759-AN759),ABS(AC759-AO759),ABS(AD759-AP759),ABS(AE759-AQ759),ABS(AF759-AR759),ABS(AG759-AS759),ABS(AH759-AT759),ABS(AI759-AU759),ABS(AJ759-AV759))</f>
        <v/>
      </c>
    </row>
    <row r="760">
      <c r="A760" s="67" t="inlineStr">
        <is>
          <t>M755</t>
        </is>
      </c>
      <c r="B760" s="52" t="inlineStr">
        <is>
          <t>ENV-631</t>
        </is>
      </c>
      <c r="C760" s="52" t="inlineStr">
        <is>
          <t>Environment</t>
        </is>
      </c>
      <c r="D760" s="52" t="inlineStr">
        <is>
          <t>Bush</t>
        </is>
      </c>
      <c r="E760" s="59" t="inlineStr">
        <is>
          <t>Sphere</t>
        </is>
      </c>
      <c r="F760" s="52" t="inlineStr">
        <is>
          <t>ENV-630</t>
        </is>
      </c>
      <c r="G760" s="68" t="n">
        <v>0.6221848129999999</v>
      </c>
      <c r="H760" s="68" t="n">
        <v>0.435529351</v>
      </c>
      <c r="I760" s="68" t="n">
        <v>0.6221848129999999</v>
      </c>
      <c r="J760" s="68" t="n">
        <v>0</v>
      </c>
      <c r="K760" s="68" t="n">
        <v>327.61676</v>
      </c>
      <c r="L760" s="68" t="n">
        <v>0</v>
      </c>
      <c r="M760" s="68" t="n">
        <v>0.158944905</v>
      </c>
      <c r="N760" s="68" t="n">
        <v>0.181578919</v>
      </c>
      <c r="O760" s="68" t="n">
        <v>-0.20149678</v>
      </c>
      <c r="P760" s="69">
        <f>COS(RADIANS(K760))*COS(RADIANS(L760))+SIN(RADIANS(K760))*SIN(RADIANS(J760))*SIN(RADIANS(L760))</f>
        <v/>
      </c>
      <c r="Q760" s="69">
        <f>-COS(RADIANS(K760))*SIN(RADIANS(L760))+SIN(RADIANS(K760))*SIN(RADIANS(J760))*COS(RADIANS(L760))</f>
        <v/>
      </c>
      <c r="R760" s="69">
        <f>SIN(RADIANS(K760))*COS(RADIANS(J760))</f>
        <v/>
      </c>
      <c r="S760" s="69">
        <f>COS(RADIANS(J760))*SIN(RADIANS(L760))</f>
        <v/>
      </c>
      <c r="T760" s="69">
        <f>COS(RADIANS(J760))*COS(RADIANS(L760))</f>
        <v/>
      </c>
      <c r="U760" s="69">
        <f>-SIN(RADIANS(J760))</f>
        <v/>
      </c>
      <c r="V760" s="69">
        <f>-SIN(RADIANS(K760))*COS(RADIANS(L760))+COS(RADIANS(K760))*SIN(RADIANS(J760))*SIN(RADIANS(L760))</f>
        <v/>
      </c>
      <c r="W760" s="69">
        <f>SIN(RADIANS(K760))*SIN(RADIANS(L760))+COS(RADIANS(K760))*SIN(RADIANS(J760))*COS(RADIANS(L760))</f>
        <v/>
      </c>
      <c r="X760" s="69">
        <f>COS(RADIANS(K760))*COS(RADIANS(J760))</f>
        <v/>
      </c>
      <c r="Y760" s="69">
        <f>P760*G760</f>
        <v/>
      </c>
      <c r="Z760" s="69">
        <f>Q760*H760</f>
        <v/>
      </c>
      <c r="AA760" s="69">
        <f>R760*I760</f>
        <v/>
      </c>
      <c r="AB760" s="69">
        <f>M760</f>
        <v/>
      </c>
      <c r="AC760" s="69">
        <f>S760*G760</f>
        <v/>
      </c>
      <c r="AD760" s="69">
        <f>T760*H760</f>
        <v/>
      </c>
      <c r="AE760" s="69">
        <f>U760*I760</f>
        <v/>
      </c>
      <c r="AF760" s="69">
        <f>N760</f>
        <v/>
      </c>
      <c r="AG760" s="69">
        <f>V760*G760</f>
        <v/>
      </c>
      <c r="AH760" s="69">
        <f>W760*H760</f>
        <v/>
      </c>
      <c r="AI760" s="69">
        <f>X760*I760</f>
        <v/>
      </c>
      <c r="AJ760" s="69">
        <f>O760</f>
        <v/>
      </c>
      <c r="AK760" s="70" t="n">
        <v>0.525425613</v>
      </c>
      <c r="AL760" s="70" t="n">
        <v>0</v>
      </c>
      <c r="AM760" s="70" t="n">
        <v>-0.333229512</v>
      </c>
      <c r="AN760" s="70" t="n">
        <v>0.158944905</v>
      </c>
      <c r="AO760" s="70" t="n">
        <v>0</v>
      </c>
      <c r="AP760" s="70" t="n">
        <v>0.435529351</v>
      </c>
      <c r="AQ760" s="70" t="n">
        <v>0</v>
      </c>
      <c r="AR760" s="70" t="n">
        <v>0.181578919</v>
      </c>
      <c r="AS760" s="70" t="n">
        <v>0.333229512</v>
      </c>
      <c r="AT760" s="70" t="n">
        <v>0</v>
      </c>
      <c r="AU760" s="70" t="n">
        <v>0.525425613</v>
      </c>
      <c r="AV760" s="70" t="n">
        <v>-0.20149678</v>
      </c>
      <c r="AW760" s="71">
        <f>MAX(ABS(Y760-AK760),ABS(Z760-AL760),ABS(AA760-AM760),ABS(AB760-AN760),ABS(AC760-AO760),ABS(AD760-AP760),ABS(AE760-AQ760),ABS(AF760-AR760),ABS(AG760-AS760),ABS(AH760-AT760),ABS(AI760-AU760),ABS(AJ760-AV760))</f>
        <v/>
      </c>
    </row>
    <row r="761">
      <c r="A761" s="67" t="inlineStr">
        <is>
          <t>M756</t>
        </is>
      </c>
      <c r="B761" s="52" t="inlineStr">
        <is>
          <t>ENV-632</t>
        </is>
      </c>
      <c r="C761" s="52" t="inlineStr">
        <is>
          <t>Environment</t>
        </is>
      </c>
      <c r="D761" s="52" t="inlineStr">
        <is>
          <t>Bush</t>
        </is>
      </c>
      <c r="E761" s="59" t="inlineStr">
        <is>
          <t>Sphere</t>
        </is>
      </c>
      <c r="F761" s="52" t="inlineStr">
        <is>
          <t>ENV-630</t>
        </is>
      </c>
      <c r="G761" s="68" t="n">
        <v>0.639010787</v>
      </c>
      <c r="H761" s="68" t="n">
        <v>0.447307557</v>
      </c>
      <c r="I761" s="68" t="n">
        <v>0.639010787</v>
      </c>
      <c r="J761" s="68" t="n">
        <v>0</v>
      </c>
      <c r="K761" s="68" t="n">
        <v>140.593475</v>
      </c>
      <c r="L761" s="68" t="n">
        <v>0</v>
      </c>
      <c r="M761" s="68" t="n">
        <v>-0.128044114</v>
      </c>
      <c r="N761" s="68" t="n">
        <v>0.232913584</v>
      </c>
      <c r="O761" s="68" t="n">
        <v>-0.0814869404</v>
      </c>
      <c r="P761" s="69">
        <f>COS(RADIANS(K761))*COS(RADIANS(L761))+SIN(RADIANS(K761))*SIN(RADIANS(J761))*SIN(RADIANS(L761))</f>
        <v/>
      </c>
      <c r="Q761" s="69">
        <f>-COS(RADIANS(K761))*SIN(RADIANS(L761))+SIN(RADIANS(K761))*SIN(RADIANS(J761))*COS(RADIANS(L761))</f>
        <v/>
      </c>
      <c r="R761" s="69">
        <f>SIN(RADIANS(K761))*COS(RADIANS(J761))</f>
        <v/>
      </c>
      <c r="S761" s="69">
        <f>COS(RADIANS(J761))*SIN(RADIANS(L761))</f>
        <v/>
      </c>
      <c r="T761" s="69">
        <f>COS(RADIANS(J761))*COS(RADIANS(L761))</f>
        <v/>
      </c>
      <c r="U761" s="69">
        <f>-SIN(RADIANS(J761))</f>
        <v/>
      </c>
      <c r="V761" s="69">
        <f>-SIN(RADIANS(K761))*COS(RADIANS(L761))+COS(RADIANS(K761))*SIN(RADIANS(J761))*SIN(RADIANS(L761))</f>
        <v/>
      </c>
      <c r="W761" s="69">
        <f>SIN(RADIANS(K761))*SIN(RADIANS(L761))+COS(RADIANS(K761))*SIN(RADIANS(J761))*COS(RADIANS(L761))</f>
        <v/>
      </c>
      <c r="X761" s="69">
        <f>COS(RADIANS(K761))*COS(RADIANS(J761))</f>
        <v/>
      </c>
      <c r="Y761" s="69">
        <f>P761*G761</f>
        <v/>
      </c>
      <c r="Z761" s="69">
        <f>Q761*H761</f>
        <v/>
      </c>
      <c r="AA761" s="69">
        <f>R761*I761</f>
        <v/>
      </c>
      <c r="AB761" s="69">
        <f>M761</f>
        <v/>
      </c>
      <c r="AC761" s="69">
        <f>S761*G761</f>
        <v/>
      </c>
      <c r="AD761" s="69">
        <f>T761*H761</f>
        <v/>
      </c>
      <c r="AE761" s="69">
        <f>U761*I761</f>
        <v/>
      </c>
      <c r="AF761" s="69">
        <f>N761</f>
        <v/>
      </c>
      <c r="AG761" s="69">
        <f>V761*G761</f>
        <v/>
      </c>
      <c r="AH761" s="69">
        <f>W761*H761</f>
        <v/>
      </c>
      <c r="AI761" s="69">
        <f>X761*I761</f>
        <v/>
      </c>
      <c r="AJ761" s="69">
        <f>O761</f>
        <v/>
      </c>
      <c r="AK761" s="70" t="n">
        <v>-0.49373889</v>
      </c>
      <c r="AL761" s="70" t="n">
        <v>0</v>
      </c>
      <c r="AM761" s="70" t="n">
        <v>0.405655861</v>
      </c>
      <c r="AN761" s="70" t="n">
        <v>-0.128044114</v>
      </c>
      <c r="AO761" s="70" t="n">
        <v>0</v>
      </c>
      <c r="AP761" s="70" t="n">
        <v>0.447307557</v>
      </c>
      <c r="AQ761" s="70" t="n">
        <v>0</v>
      </c>
      <c r="AR761" s="70" t="n">
        <v>0.232913584</v>
      </c>
      <c r="AS761" s="70" t="n">
        <v>-0.405655861</v>
      </c>
      <c r="AT761" s="70" t="n">
        <v>0</v>
      </c>
      <c r="AU761" s="70" t="n">
        <v>-0.49373889</v>
      </c>
      <c r="AV761" s="70" t="n">
        <v>-0.0814869404</v>
      </c>
      <c r="AW761" s="71">
        <f>MAX(ABS(Y761-AK761),ABS(Z761-AL761),ABS(AA761-AM761),ABS(AB761-AN761),ABS(AC761-AO761),ABS(AD761-AP761),ABS(AE761-AQ761),ABS(AF761-AR761),ABS(AG761-AS761),ABS(AH761-AT761),ABS(AI761-AU761),ABS(AJ761-AV761))</f>
        <v/>
      </c>
    </row>
    <row r="762">
      <c r="A762" s="67" t="inlineStr">
        <is>
          <t>M757</t>
        </is>
      </c>
      <c r="B762" s="52" t="inlineStr">
        <is>
          <t>ENV-633</t>
        </is>
      </c>
      <c r="C762" s="52" t="inlineStr">
        <is>
          <t>Environment</t>
        </is>
      </c>
      <c r="D762" s="52" t="inlineStr">
        <is>
          <t>Bush</t>
        </is>
      </c>
      <c r="E762" s="59" t="inlineStr">
        <is>
          <t>Sphere</t>
        </is>
      </c>
      <c r="F762" s="52" t="inlineStr">
        <is>
          <t>ENV-630</t>
        </is>
      </c>
      <c r="G762" s="68" t="n">
        <v>0.704510152</v>
      </c>
      <c r="H762" s="68" t="n">
        <v>0.493157089</v>
      </c>
      <c r="I762" s="68" t="n">
        <v>0.704510152</v>
      </c>
      <c r="J762" s="68" t="n">
        <v>0</v>
      </c>
      <c r="K762" s="68" t="n">
        <v>26.050108</v>
      </c>
      <c r="L762" s="68" t="n">
        <v>0</v>
      </c>
      <c r="M762" s="68" t="n">
        <v>-0.205214441</v>
      </c>
      <c r="N762" s="68" t="n">
        <v>0.286897361</v>
      </c>
      <c r="O762" s="68" t="n">
        <v>-0.116333313</v>
      </c>
      <c r="P762" s="69">
        <f>COS(RADIANS(K762))*COS(RADIANS(L762))+SIN(RADIANS(K762))*SIN(RADIANS(J762))*SIN(RADIANS(L762))</f>
        <v/>
      </c>
      <c r="Q762" s="69">
        <f>-COS(RADIANS(K762))*SIN(RADIANS(L762))+SIN(RADIANS(K762))*SIN(RADIANS(J762))*COS(RADIANS(L762))</f>
        <v/>
      </c>
      <c r="R762" s="69">
        <f>SIN(RADIANS(K762))*COS(RADIANS(J762))</f>
        <v/>
      </c>
      <c r="S762" s="69">
        <f>COS(RADIANS(J762))*SIN(RADIANS(L762))</f>
        <v/>
      </c>
      <c r="T762" s="69">
        <f>COS(RADIANS(J762))*COS(RADIANS(L762))</f>
        <v/>
      </c>
      <c r="U762" s="69">
        <f>-SIN(RADIANS(J762))</f>
        <v/>
      </c>
      <c r="V762" s="69">
        <f>-SIN(RADIANS(K762))*COS(RADIANS(L762))+COS(RADIANS(K762))*SIN(RADIANS(J762))*SIN(RADIANS(L762))</f>
        <v/>
      </c>
      <c r="W762" s="69">
        <f>SIN(RADIANS(K762))*SIN(RADIANS(L762))+COS(RADIANS(K762))*SIN(RADIANS(J762))*COS(RADIANS(L762))</f>
        <v/>
      </c>
      <c r="X762" s="69">
        <f>COS(RADIANS(K762))*COS(RADIANS(J762))</f>
        <v/>
      </c>
      <c r="Y762" s="69">
        <f>P762*G762</f>
        <v/>
      </c>
      <c r="Z762" s="69">
        <f>Q762*H762</f>
        <v/>
      </c>
      <c r="AA762" s="69">
        <f>R762*I762</f>
        <v/>
      </c>
      <c r="AB762" s="69">
        <f>M762</f>
        <v/>
      </c>
      <c r="AC762" s="69">
        <f>S762*G762</f>
        <v/>
      </c>
      <c r="AD762" s="69">
        <f>T762*H762</f>
        <v/>
      </c>
      <c r="AE762" s="69">
        <f>U762*I762</f>
        <v/>
      </c>
      <c r="AF762" s="69">
        <f>N762</f>
        <v/>
      </c>
      <c r="AG762" s="69">
        <f>V762*G762</f>
        <v/>
      </c>
      <c r="AH762" s="69">
        <f>W762*H762</f>
        <v/>
      </c>
      <c r="AI762" s="69">
        <f>X762*I762</f>
        <v/>
      </c>
      <c r="AJ762" s="69">
        <f>O762</f>
        <v/>
      </c>
      <c r="AK762" s="70" t="n">
        <v>0.6329392190000001</v>
      </c>
      <c r="AL762" s="70" t="n">
        <v>0</v>
      </c>
      <c r="AM762" s="70" t="n">
        <v>0.309390575</v>
      </c>
      <c r="AN762" s="70" t="n">
        <v>-0.205214441</v>
      </c>
      <c r="AO762" s="70" t="n">
        <v>0</v>
      </c>
      <c r="AP762" s="70" t="n">
        <v>0.493157089</v>
      </c>
      <c r="AQ762" s="70" t="n">
        <v>0</v>
      </c>
      <c r="AR762" s="70" t="n">
        <v>0.286897361</v>
      </c>
      <c r="AS762" s="70" t="n">
        <v>-0.309390575</v>
      </c>
      <c r="AT762" s="70" t="n">
        <v>0</v>
      </c>
      <c r="AU762" s="70" t="n">
        <v>0.6329392190000001</v>
      </c>
      <c r="AV762" s="70" t="n">
        <v>-0.116333313</v>
      </c>
      <c r="AW762" s="71">
        <f>MAX(ABS(Y762-AK762),ABS(Z762-AL762),ABS(AA762-AM762),ABS(AB762-AN762),ABS(AC762-AO762),ABS(AD762-AP762),ABS(AE762-AQ762),ABS(AF762-AR762),ABS(AG762-AS762),ABS(AH762-AT762),ABS(AI762-AU762),ABS(AJ762-AV762))</f>
        <v/>
      </c>
    </row>
    <row r="763">
      <c r="A763" s="67" t="inlineStr">
        <is>
          <t>M758</t>
        </is>
      </c>
      <c r="B763" s="52" t="inlineStr">
        <is>
          <t>ENV-634</t>
        </is>
      </c>
      <c r="C763" s="52" t="inlineStr">
        <is>
          <t>Environment</t>
        </is>
      </c>
      <c r="D763" s="52" t="inlineStr">
        <is>
          <t>Bush</t>
        </is>
      </c>
      <c r="E763" s="59" t="inlineStr">
        <is>
          <t>Sphere</t>
        </is>
      </c>
      <c r="F763" s="52" t="inlineStr">
        <is>
          <t>ENV-630</t>
        </is>
      </c>
      <c r="G763" s="68" t="n">
        <v>0.672043025</v>
      </c>
      <c r="H763" s="68" t="n">
        <v>0.470430106</v>
      </c>
      <c r="I763" s="68" t="n">
        <v>0.672043025</v>
      </c>
      <c r="J763" s="68" t="n">
        <v>0</v>
      </c>
      <c r="K763" s="68" t="n">
        <v>225.178589</v>
      </c>
      <c r="L763" s="68" t="n">
        <v>0</v>
      </c>
      <c r="M763" s="68" t="n">
        <v>-0.0110220425</v>
      </c>
      <c r="N763" s="68" t="n">
        <v>0.27282986</v>
      </c>
      <c r="O763" s="68" t="n">
        <v>-0.0215182789</v>
      </c>
      <c r="P763" s="69">
        <f>COS(RADIANS(K763))*COS(RADIANS(L763))+SIN(RADIANS(K763))*SIN(RADIANS(J763))*SIN(RADIANS(L763))</f>
        <v/>
      </c>
      <c r="Q763" s="69">
        <f>-COS(RADIANS(K763))*SIN(RADIANS(L763))+SIN(RADIANS(K763))*SIN(RADIANS(J763))*COS(RADIANS(L763))</f>
        <v/>
      </c>
      <c r="R763" s="69">
        <f>SIN(RADIANS(K763))*COS(RADIANS(J763))</f>
        <v/>
      </c>
      <c r="S763" s="69">
        <f>COS(RADIANS(J763))*SIN(RADIANS(L763))</f>
        <v/>
      </c>
      <c r="T763" s="69">
        <f>COS(RADIANS(J763))*COS(RADIANS(L763))</f>
        <v/>
      </c>
      <c r="U763" s="69">
        <f>-SIN(RADIANS(J763))</f>
        <v/>
      </c>
      <c r="V763" s="69">
        <f>-SIN(RADIANS(K763))*COS(RADIANS(L763))+COS(RADIANS(K763))*SIN(RADIANS(J763))*SIN(RADIANS(L763))</f>
        <v/>
      </c>
      <c r="W763" s="69">
        <f>SIN(RADIANS(K763))*SIN(RADIANS(L763))+COS(RADIANS(K763))*SIN(RADIANS(J763))*COS(RADIANS(L763))</f>
        <v/>
      </c>
      <c r="X763" s="69">
        <f>COS(RADIANS(K763))*COS(RADIANS(J763))</f>
        <v/>
      </c>
      <c r="Y763" s="69">
        <f>P763*G763</f>
        <v/>
      </c>
      <c r="Z763" s="69">
        <f>Q763*H763</f>
        <v/>
      </c>
      <c r="AA763" s="69">
        <f>R763*I763</f>
        <v/>
      </c>
      <c r="AB763" s="69">
        <f>M763</f>
        <v/>
      </c>
      <c r="AC763" s="69">
        <f>S763*G763</f>
        <v/>
      </c>
      <c r="AD763" s="69">
        <f>T763*H763</f>
        <v/>
      </c>
      <c r="AE763" s="69">
        <f>U763*I763</f>
        <v/>
      </c>
      <c r="AF763" s="69">
        <f>N763</f>
        <v/>
      </c>
      <c r="AG763" s="69">
        <f>V763*G763</f>
        <v/>
      </c>
      <c r="AH763" s="69">
        <f>W763*H763</f>
        <v/>
      </c>
      <c r="AI763" s="69">
        <f>X763*I763</f>
        <v/>
      </c>
      <c r="AJ763" s="69">
        <f>O763</f>
        <v/>
      </c>
      <c r="AK763" s="70" t="n">
        <v>-0.473722547</v>
      </c>
      <c r="AL763" s="70" t="n">
        <v>0</v>
      </c>
      <c r="AM763" s="70" t="n">
        <v>-0.476685196</v>
      </c>
      <c r="AN763" s="70" t="n">
        <v>-0.0110220425</v>
      </c>
      <c r="AO763" s="70" t="n">
        <v>0</v>
      </c>
      <c r="AP763" s="70" t="n">
        <v>0.470430106</v>
      </c>
      <c r="AQ763" s="70" t="n">
        <v>0</v>
      </c>
      <c r="AR763" s="70" t="n">
        <v>0.27282986</v>
      </c>
      <c r="AS763" s="70" t="n">
        <v>0.476685196</v>
      </c>
      <c r="AT763" s="70" t="n">
        <v>0</v>
      </c>
      <c r="AU763" s="70" t="n">
        <v>-0.473722547</v>
      </c>
      <c r="AV763" s="70" t="n">
        <v>-0.0215182789</v>
      </c>
      <c r="AW763" s="71">
        <f>MAX(ABS(Y763-AK763),ABS(Z763-AL763),ABS(AA763-AM763),ABS(AB763-AN763),ABS(AC763-AO763),ABS(AD763-AP763),ABS(AE763-AQ763),ABS(AF763-AR763),ABS(AG763-AS763),ABS(AH763-AT763),ABS(AI763-AU763),ABS(AJ763-AV763))</f>
        <v/>
      </c>
    </row>
    <row r="764">
      <c r="A764" s="67" t="inlineStr">
        <is>
          <t>M759</t>
        </is>
      </c>
      <c r="B764" s="52" t="inlineStr">
        <is>
          <t>ENV-635</t>
        </is>
      </c>
      <c r="C764" s="52" t="inlineStr">
        <is>
          <t>Environment</t>
        </is>
      </c>
      <c r="D764" s="52" t="inlineStr">
        <is>
          <t>Bush</t>
        </is>
      </c>
      <c r="E764" s="59" t="inlineStr">
        <is>
          <t>Sphere</t>
        </is>
      </c>
      <c r="F764" s="52" t="inlineStr">
        <is>
          <t>ENV-630</t>
        </is>
      </c>
      <c r="G764" s="68" t="n">
        <v>0.562236369</v>
      </c>
      <c r="H764" s="68" t="n">
        <v>0.393565446</v>
      </c>
      <c r="I764" s="68" t="n">
        <v>0.562236369</v>
      </c>
      <c r="J764" s="68" t="n">
        <v>0</v>
      </c>
      <c r="K764" s="68" t="n">
        <v>295.902344</v>
      </c>
      <c r="L764" s="68" t="n">
        <v>0</v>
      </c>
      <c r="M764" s="68" t="n">
        <v>0.116716765</v>
      </c>
      <c r="N764" s="68" t="n">
        <v>0.228195548</v>
      </c>
      <c r="O764" s="68" t="n">
        <v>0.135536179</v>
      </c>
      <c r="P764" s="69">
        <f>COS(RADIANS(K764))*COS(RADIANS(L764))+SIN(RADIANS(K764))*SIN(RADIANS(J764))*SIN(RADIANS(L764))</f>
        <v/>
      </c>
      <c r="Q764" s="69">
        <f>-COS(RADIANS(K764))*SIN(RADIANS(L764))+SIN(RADIANS(K764))*SIN(RADIANS(J764))*COS(RADIANS(L764))</f>
        <v/>
      </c>
      <c r="R764" s="69">
        <f>SIN(RADIANS(K764))*COS(RADIANS(J764))</f>
        <v/>
      </c>
      <c r="S764" s="69">
        <f>COS(RADIANS(J764))*SIN(RADIANS(L764))</f>
        <v/>
      </c>
      <c r="T764" s="69">
        <f>COS(RADIANS(J764))*COS(RADIANS(L764))</f>
        <v/>
      </c>
      <c r="U764" s="69">
        <f>-SIN(RADIANS(J764))</f>
        <v/>
      </c>
      <c r="V764" s="69">
        <f>-SIN(RADIANS(K764))*COS(RADIANS(L764))+COS(RADIANS(K764))*SIN(RADIANS(J764))*SIN(RADIANS(L764))</f>
        <v/>
      </c>
      <c r="W764" s="69">
        <f>SIN(RADIANS(K764))*SIN(RADIANS(L764))+COS(RADIANS(K764))*SIN(RADIANS(J764))*COS(RADIANS(L764))</f>
        <v/>
      </c>
      <c r="X764" s="69">
        <f>COS(RADIANS(K764))*COS(RADIANS(J764))</f>
        <v/>
      </c>
      <c r="Y764" s="69">
        <f>P764*G764</f>
        <v/>
      </c>
      <c r="Z764" s="69">
        <f>Q764*H764</f>
        <v/>
      </c>
      <c r="AA764" s="69">
        <f>R764*I764</f>
        <v/>
      </c>
      <c r="AB764" s="69">
        <f>M764</f>
        <v/>
      </c>
      <c r="AC764" s="69">
        <f>S764*G764</f>
        <v/>
      </c>
      <c r="AD764" s="69">
        <f>T764*H764</f>
        <v/>
      </c>
      <c r="AE764" s="69">
        <f>U764*I764</f>
        <v/>
      </c>
      <c r="AF764" s="69">
        <f>N764</f>
        <v/>
      </c>
      <c r="AG764" s="69">
        <f>V764*G764</f>
        <v/>
      </c>
      <c r="AH764" s="69">
        <f>W764*H764</f>
        <v/>
      </c>
      <c r="AI764" s="69">
        <f>X764*I764</f>
        <v/>
      </c>
      <c r="AJ764" s="69">
        <f>O764</f>
        <v/>
      </c>
      <c r="AK764" s="70" t="n">
        <v>0.245606557</v>
      </c>
      <c r="AL764" s="70" t="n">
        <v>0</v>
      </c>
      <c r="AM764" s="70" t="n">
        <v>-0.505754054</v>
      </c>
      <c r="AN764" s="70" t="n">
        <v>0.116716765</v>
      </c>
      <c r="AO764" s="70" t="n">
        <v>0</v>
      </c>
      <c r="AP764" s="70" t="n">
        <v>0.393565446</v>
      </c>
      <c r="AQ764" s="70" t="n">
        <v>0</v>
      </c>
      <c r="AR764" s="70" t="n">
        <v>0.228195548</v>
      </c>
      <c r="AS764" s="70" t="n">
        <v>0.505754054</v>
      </c>
      <c r="AT764" s="70" t="n">
        <v>0</v>
      </c>
      <c r="AU764" s="70" t="n">
        <v>0.245606557</v>
      </c>
      <c r="AV764" s="70" t="n">
        <v>0.135536179</v>
      </c>
      <c r="AW764" s="71">
        <f>MAX(ABS(Y764-AK764),ABS(Z764-AL764),ABS(AA764-AM764),ABS(AB764-AN764),ABS(AC764-AO764),ABS(AD764-AP764),ABS(AE764-AQ764),ABS(AF764-AR764),ABS(AG764-AS764),ABS(AH764-AT764),ABS(AI764-AU764),ABS(AJ764-AV764))</f>
        <v/>
      </c>
    </row>
    <row r="765">
      <c r="A765" s="67" t="inlineStr">
        <is>
          <t>M760</t>
        </is>
      </c>
      <c r="B765" s="52" t="inlineStr">
        <is>
          <t>ENV-636</t>
        </is>
      </c>
      <c r="C765" s="52" t="inlineStr">
        <is>
          <t>Environment</t>
        </is>
      </c>
      <c r="D765" s="52" t="inlineStr">
        <is>
          <t>Bush</t>
        </is>
      </c>
      <c r="E765" s="53" t="inlineStr">
        <is>
          <t>Group</t>
        </is>
      </c>
      <c r="F765" s="52" t="inlineStr">
        <is>
          <t>ENV-540</t>
        </is>
      </c>
      <c r="G765" s="68" t="n">
        <v>1</v>
      </c>
      <c r="H765" s="68" t="n">
        <v>1</v>
      </c>
      <c r="I765" s="68" t="n">
        <v>1</v>
      </c>
      <c r="J765" s="68" t="n">
        <v>0</v>
      </c>
      <c r="K765" s="68" t="n">
        <v>95</v>
      </c>
      <c r="L765" s="68" t="n">
        <v>0</v>
      </c>
      <c r="M765" s="68" t="n">
        <v>7.5999999</v>
      </c>
      <c r="N765" s="68" t="n">
        <v>-0.08035808799999999</v>
      </c>
      <c r="O765" s="68" t="n">
        <v>-3.5999999</v>
      </c>
      <c r="P765" s="69">
        <f>COS(RADIANS(K765))*COS(RADIANS(L765))+SIN(RADIANS(K765))*SIN(RADIANS(J765))*SIN(RADIANS(L765))</f>
        <v/>
      </c>
      <c r="Q765" s="69">
        <f>-COS(RADIANS(K765))*SIN(RADIANS(L765))+SIN(RADIANS(K765))*SIN(RADIANS(J765))*COS(RADIANS(L765))</f>
        <v/>
      </c>
      <c r="R765" s="69">
        <f>SIN(RADIANS(K765))*COS(RADIANS(J765))</f>
        <v/>
      </c>
      <c r="S765" s="69">
        <f>COS(RADIANS(J765))*SIN(RADIANS(L765))</f>
        <v/>
      </c>
      <c r="T765" s="69">
        <f>COS(RADIANS(J765))*COS(RADIANS(L765))</f>
        <v/>
      </c>
      <c r="U765" s="69">
        <f>-SIN(RADIANS(J765))</f>
        <v/>
      </c>
      <c r="V765" s="69">
        <f>-SIN(RADIANS(K765))*COS(RADIANS(L765))+COS(RADIANS(K765))*SIN(RADIANS(J765))*SIN(RADIANS(L765))</f>
        <v/>
      </c>
      <c r="W765" s="69">
        <f>SIN(RADIANS(K765))*SIN(RADIANS(L765))+COS(RADIANS(K765))*SIN(RADIANS(J765))*COS(RADIANS(L765))</f>
        <v/>
      </c>
      <c r="X765" s="69">
        <f>COS(RADIANS(K765))*COS(RADIANS(J765))</f>
        <v/>
      </c>
      <c r="Y765" s="69">
        <f>P765*G765</f>
        <v/>
      </c>
      <c r="Z765" s="69">
        <f>Q765*H765</f>
        <v/>
      </c>
      <c r="AA765" s="69">
        <f>R765*I765</f>
        <v/>
      </c>
      <c r="AB765" s="69">
        <f>M765</f>
        <v/>
      </c>
      <c r="AC765" s="69">
        <f>S765*G765</f>
        <v/>
      </c>
      <c r="AD765" s="69">
        <f>T765*H765</f>
        <v/>
      </c>
      <c r="AE765" s="69">
        <f>U765*I765</f>
        <v/>
      </c>
      <c r="AF765" s="69">
        <f>N765</f>
        <v/>
      </c>
      <c r="AG765" s="69">
        <f>V765*G765</f>
        <v/>
      </c>
      <c r="AH765" s="69">
        <f>W765*H765</f>
        <v/>
      </c>
      <c r="AI765" s="69">
        <f>X765*I765</f>
        <v/>
      </c>
      <c r="AJ765" s="69">
        <f>O765</f>
        <v/>
      </c>
      <c r="AK765" s="70" t="n">
        <v>-0.087155886</v>
      </c>
      <c r="AL765" s="70" t="n">
        <v>0</v>
      </c>
      <c r="AM765" s="70" t="n">
        <v>0.996194661</v>
      </c>
      <c r="AN765" s="70" t="n">
        <v>7.5999999</v>
      </c>
      <c r="AO765" s="70" t="n">
        <v>0</v>
      </c>
      <c r="AP765" s="70" t="n">
        <v>1</v>
      </c>
      <c r="AQ765" s="70" t="n">
        <v>0</v>
      </c>
      <c r="AR765" s="70" t="n">
        <v>-0.08035808799999999</v>
      </c>
      <c r="AS765" s="70" t="n">
        <v>-0.996194661</v>
      </c>
      <c r="AT765" s="70" t="n">
        <v>0</v>
      </c>
      <c r="AU765" s="70" t="n">
        <v>-0.087155886</v>
      </c>
      <c r="AV765" s="70" t="n">
        <v>-3.5999999</v>
      </c>
      <c r="AW765" s="71">
        <f>MAX(ABS(Y765-AK765),ABS(Z765-AL765),ABS(AA765-AM765),ABS(AB765-AN765),ABS(AC765-AO765),ABS(AD765-AP765),ABS(AE765-AQ765),ABS(AF765-AR765),ABS(AG765-AS765),ABS(AH765-AT765),ABS(AI765-AU765),ABS(AJ765-AV765))</f>
        <v/>
      </c>
    </row>
    <row r="766">
      <c r="A766" s="67" t="inlineStr">
        <is>
          <t>M761</t>
        </is>
      </c>
      <c r="B766" s="52" t="inlineStr">
        <is>
          <t>ENV-637</t>
        </is>
      </c>
      <c r="C766" s="52" t="inlineStr">
        <is>
          <t>Environment</t>
        </is>
      </c>
      <c r="D766" s="52" t="inlineStr">
        <is>
          <t>Bush</t>
        </is>
      </c>
      <c r="E766" s="59" t="inlineStr">
        <is>
          <t>Sphere</t>
        </is>
      </c>
      <c r="F766" s="52" t="inlineStr">
        <is>
          <t>ENV-636</t>
        </is>
      </c>
      <c r="G766" s="68" t="n">
        <v>0.472692341</v>
      </c>
      <c r="H766" s="68" t="n">
        <v>0.330884635</v>
      </c>
      <c r="I766" s="68" t="n">
        <v>0.472692341</v>
      </c>
      <c r="J766" s="68" t="n">
        <v>0</v>
      </c>
      <c r="K766" s="68" t="n">
        <v>222.898499</v>
      </c>
      <c r="L766" s="68" t="n">
        <v>0</v>
      </c>
      <c r="M766" s="68" t="n">
        <v>-0.0443636253</v>
      </c>
      <c r="N766" s="68" t="n">
        <v>0.21702902</v>
      </c>
      <c r="O766" s="68" t="n">
        <v>0.08272510769999999</v>
      </c>
      <c r="P766" s="69">
        <f>COS(RADIANS(K766))*COS(RADIANS(L766))+SIN(RADIANS(K766))*SIN(RADIANS(J766))*SIN(RADIANS(L766))</f>
        <v/>
      </c>
      <c r="Q766" s="69">
        <f>-COS(RADIANS(K766))*SIN(RADIANS(L766))+SIN(RADIANS(K766))*SIN(RADIANS(J766))*COS(RADIANS(L766))</f>
        <v/>
      </c>
      <c r="R766" s="69">
        <f>SIN(RADIANS(K766))*COS(RADIANS(J766))</f>
        <v/>
      </c>
      <c r="S766" s="69">
        <f>COS(RADIANS(J766))*SIN(RADIANS(L766))</f>
        <v/>
      </c>
      <c r="T766" s="69">
        <f>COS(RADIANS(J766))*COS(RADIANS(L766))</f>
        <v/>
      </c>
      <c r="U766" s="69">
        <f>-SIN(RADIANS(J766))</f>
        <v/>
      </c>
      <c r="V766" s="69">
        <f>-SIN(RADIANS(K766))*COS(RADIANS(L766))+COS(RADIANS(K766))*SIN(RADIANS(J766))*SIN(RADIANS(L766))</f>
        <v/>
      </c>
      <c r="W766" s="69">
        <f>SIN(RADIANS(K766))*SIN(RADIANS(L766))+COS(RADIANS(K766))*SIN(RADIANS(J766))*COS(RADIANS(L766))</f>
        <v/>
      </c>
      <c r="X766" s="69">
        <f>COS(RADIANS(K766))*COS(RADIANS(J766))</f>
        <v/>
      </c>
      <c r="Y766" s="69">
        <f>P766*G766</f>
        <v/>
      </c>
      <c r="Z766" s="69">
        <f>Q766*H766</f>
        <v/>
      </c>
      <c r="AA766" s="69">
        <f>R766*I766</f>
        <v/>
      </c>
      <c r="AB766" s="69">
        <f>M766</f>
        <v/>
      </c>
      <c r="AC766" s="69">
        <f>S766*G766</f>
        <v/>
      </c>
      <c r="AD766" s="69">
        <f>T766*H766</f>
        <v/>
      </c>
      <c r="AE766" s="69">
        <f>U766*I766</f>
        <v/>
      </c>
      <c r="AF766" s="69">
        <f>N766</f>
        <v/>
      </c>
      <c r="AG766" s="69">
        <f>V766*G766</f>
        <v/>
      </c>
      <c r="AH766" s="69">
        <f>W766*H766</f>
        <v/>
      </c>
      <c r="AI766" s="69">
        <f>X766*I766</f>
        <v/>
      </c>
      <c r="AJ766" s="69">
        <f>O766</f>
        <v/>
      </c>
      <c r="AK766" s="70" t="n">
        <v>-0.346275866</v>
      </c>
      <c r="AL766" s="70" t="n">
        <v>0</v>
      </c>
      <c r="AM766" s="70" t="n">
        <v>-0.321762472</v>
      </c>
      <c r="AN766" s="70" t="n">
        <v>-0.0443636253</v>
      </c>
      <c r="AO766" s="70" t="n">
        <v>0</v>
      </c>
      <c r="AP766" s="70" t="n">
        <v>0.330884635</v>
      </c>
      <c r="AQ766" s="70" t="n">
        <v>0</v>
      </c>
      <c r="AR766" s="70" t="n">
        <v>0.21702902</v>
      </c>
      <c r="AS766" s="70" t="n">
        <v>0.321762472</v>
      </c>
      <c r="AT766" s="70" t="n">
        <v>0</v>
      </c>
      <c r="AU766" s="70" t="n">
        <v>-0.346275866</v>
      </c>
      <c r="AV766" s="70" t="n">
        <v>0.08272510769999999</v>
      </c>
      <c r="AW766" s="71">
        <f>MAX(ABS(Y766-AK766),ABS(Z766-AL766),ABS(AA766-AM766),ABS(AB766-AN766),ABS(AC766-AO766),ABS(AD766-AP766),ABS(AE766-AQ766),ABS(AF766-AR766),ABS(AG766-AS766),ABS(AH766-AT766),ABS(AI766-AU766),ABS(AJ766-AV766))</f>
        <v/>
      </c>
    </row>
    <row r="767">
      <c r="A767" s="67" t="inlineStr">
        <is>
          <t>M762</t>
        </is>
      </c>
      <c r="B767" s="52" t="inlineStr">
        <is>
          <t>ENV-638</t>
        </is>
      </c>
      <c r="C767" s="52" t="inlineStr">
        <is>
          <t>Environment</t>
        </is>
      </c>
      <c r="D767" s="52" t="inlineStr">
        <is>
          <t>Bush</t>
        </is>
      </c>
      <c r="E767" s="59" t="inlineStr">
        <is>
          <t>Sphere</t>
        </is>
      </c>
      <c r="F767" s="52" t="inlineStr">
        <is>
          <t>ENV-636</t>
        </is>
      </c>
      <c r="G767" s="68" t="n">
        <v>0.728851676</v>
      </c>
      <c r="H767" s="68" t="n">
        <v>0.510196149</v>
      </c>
      <c r="I767" s="68" t="n">
        <v>0.728851676</v>
      </c>
      <c r="J767" s="68" t="n">
        <v>0</v>
      </c>
      <c r="K767" s="68" t="n">
        <v>155.013931</v>
      </c>
      <c r="L767" s="68" t="n">
        <v>0</v>
      </c>
      <c r="M767" s="68" t="n">
        <v>0.0358320847</v>
      </c>
      <c r="N767" s="68" t="n">
        <v>0.271279991</v>
      </c>
      <c r="O767" s="68" t="n">
        <v>-0.285708368</v>
      </c>
      <c r="P767" s="69">
        <f>COS(RADIANS(K767))*COS(RADIANS(L767))+SIN(RADIANS(K767))*SIN(RADIANS(J767))*SIN(RADIANS(L767))</f>
        <v/>
      </c>
      <c r="Q767" s="69">
        <f>-COS(RADIANS(K767))*SIN(RADIANS(L767))+SIN(RADIANS(K767))*SIN(RADIANS(J767))*COS(RADIANS(L767))</f>
        <v/>
      </c>
      <c r="R767" s="69">
        <f>SIN(RADIANS(K767))*COS(RADIANS(J767))</f>
        <v/>
      </c>
      <c r="S767" s="69">
        <f>COS(RADIANS(J767))*SIN(RADIANS(L767))</f>
        <v/>
      </c>
      <c r="T767" s="69">
        <f>COS(RADIANS(J767))*COS(RADIANS(L767))</f>
        <v/>
      </c>
      <c r="U767" s="69">
        <f>-SIN(RADIANS(J767))</f>
        <v/>
      </c>
      <c r="V767" s="69">
        <f>-SIN(RADIANS(K767))*COS(RADIANS(L767))+COS(RADIANS(K767))*SIN(RADIANS(J767))*SIN(RADIANS(L767))</f>
        <v/>
      </c>
      <c r="W767" s="69">
        <f>SIN(RADIANS(K767))*SIN(RADIANS(L767))+COS(RADIANS(K767))*SIN(RADIANS(J767))*COS(RADIANS(L767))</f>
        <v/>
      </c>
      <c r="X767" s="69">
        <f>COS(RADIANS(K767))*COS(RADIANS(J767))</f>
        <v/>
      </c>
      <c r="Y767" s="69">
        <f>P767*G767</f>
        <v/>
      </c>
      <c r="Z767" s="69">
        <f>Q767*H767</f>
        <v/>
      </c>
      <c r="AA767" s="69">
        <f>R767*I767</f>
        <v/>
      </c>
      <c r="AB767" s="69">
        <f>M767</f>
        <v/>
      </c>
      <c r="AC767" s="69">
        <f>S767*G767</f>
        <v/>
      </c>
      <c r="AD767" s="69">
        <f>T767*H767</f>
        <v/>
      </c>
      <c r="AE767" s="69">
        <f>U767*I767</f>
        <v/>
      </c>
      <c r="AF767" s="69">
        <f>N767</f>
        <v/>
      </c>
      <c r="AG767" s="69">
        <f>V767*G767</f>
        <v/>
      </c>
      <c r="AH767" s="69">
        <f>W767*H767</f>
        <v/>
      </c>
      <c r="AI767" s="69">
        <f>X767*I767</f>
        <v/>
      </c>
      <c r="AJ767" s="69">
        <f>O767</f>
        <v/>
      </c>
      <c r="AK767" s="70" t="n">
        <v>-0.660638809</v>
      </c>
      <c r="AL767" s="70" t="n">
        <v>0</v>
      </c>
      <c r="AM767" s="70" t="n">
        <v>0.307865411</v>
      </c>
      <c r="AN767" s="70" t="n">
        <v>0.0358320847</v>
      </c>
      <c r="AO767" s="70" t="n">
        <v>0</v>
      </c>
      <c r="AP767" s="70" t="n">
        <v>0.510196149</v>
      </c>
      <c r="AQ767" s="70" t="n">
        <v>0</v>
      </c>
      <c r="AR767" s="70" t="n">
        <v>0.271279991</v>
      </c>
      <c r="AS767" s="70" t="n">
        <v>-0.307865411</v>
      </c>
      <c r="AT767" s="70" t="n">
        <v>0</v>
      </c>
      <c r="AU767" s="70" t="n">
        <v>-0.660638809</v>
      </c>
      <c r="AV767" s="70" t="n">
        <v>-0.285708368</v>
      </c>
      <c r="AW767" s="71">
        <f>MAX(ABS(Y767-AK767),ABS(Z767-AL767),ABS(AA767-AM767),ABS(AB767-AN767),ABS(AC767-AO767),ABS(AD767-AP767),ABS(AE767-AQ767),ABS(AF767-AR767),ABS(AG767-AS767),ABS(AH767-AT767),ABS(AI767-AU767),ABS(AJ767-AV767))</f>
        <v/>
      </c>
    </row>
    <row r="768">
      <c r="A768" s="67" t="inlineStr">
        <is>
          <t>M763</t>
        </is>
      </c>
      <c r="B768" s="52" t="inlineStr">
        <is>
          <t>ENV-639</t>
        </is>
      </c>
      <c r="C768" s="52" t="inlineStr">
        <is>
          <t>Environment</t>
        </is>
      </c>
      <c r="D768" s="52" t="inlineStr">
        <is>
          <t>Bush</t>
        </is>
      </c>
      <c r="E768" s="59" t="inlineStr">
        <is>
          <t>Sphere</t>
        </is>
      </c>
      <c r="F768" s="52" t="inlineStr">
        <is>
          <t>ENV-636</t>
        </is>
      </c>
      <c r="G768" s="68" t="n">
        <v>0.622017503</v>
      </c>
      <c r="H768" s="68" t="n">
        <v>0.435412258</v>
      </c>
      <c r="I768" s="68" t="n">
        <v>0.622017503</v>
      </c>
      <c r="J768" s="68" t="n">
        <v>0</v>
      </c>
      <c r="K768" s="68" t="n">
        <v>304.251434</v>
      </c>
      <c r="L768" s="68" t="n">
        <v>0</v>
      </c>
      <c r="M768" s="68" t="n">
        <v>0.0107004959</v>
      </c>
      <c r="N768" s="68" t="n">
        <v>0.226657644</v>
      </c>
      <c r="O768" s="68" t="n">
        <v>0.0166920964</v>
      </c>
      <c r="P768" s="69">
        <f>COS(RADIANS(K768))*COS(RADIANS(L768))+SIN(RADIANS(K768))*SIN(RADIANS(J768))*SIN(RADIANS(L768))</f>
        <v/>
      </c>
      <c r="Q768" s="69">
        <f>-COS(RADIANS(K768))*SIN(RADIANS(L768))+SIN(RADIANS(K768))*SIN(RADIANS(J768))*COS(RADIANS(L768))</f>
        <v/>
      </c>
      <c r="R768" s="69">
        <f>SIN(RADIANS(K768))*COS(RADIANS(J768))</f>
        <v/>
      </c>
      <c r="S768" s="69">
        <f>COS(RADIANS(J768))*SIN(RADIANS(L768))</f>
        <v/>
      </c>
      <c r="T768" s="69">
        <f>COS(RADIANS(J768))*COS(RADIANS(L768))</f>
        <v/>
      </c>
      <c r="U768" s="69">
        <f>-SIN(RADIANS(J768))</f>
        <v/>
      </c>
      <c r="V768" s="69">
        <f>-SIN(RADIANS(K768))*COS(RADIANS(L768))+COS(RADIANS(K768))*SIN(RADIANS(J768))*SIN(RADIANS(L768))</f>
        <v/>
      </c>
      <c r="W768" s="69">
        <f>SIN(RADIANS(K768))*SIN(RADIANS(L768))+COS(RADIANS(K768))*SIN(RADIANS(J768))*COS(RADIANS(L768))</f>
        <v/>
      </c>
      <c r="X768" s="69">
        <f>COS(RADIANS(K768))*COS(RADIANS(J768))</f>
        <v/>
      </c>
      <c r="Y768" s="69">
        <f>P768*G768</f>
        <v/>
      </c>
      <c r="Z768" s="69">
        <f>Q768*H768</f>
        <v/>
      </c>
      <c r="AA768" s="69">
        <f>R768*I768</f>
        <v/>
      </c>
      <c r="AB768" s="69">
        <f>M768</f>
        <v/>
      </c>
      <c r="AC768" s="69">
        <f>S768*G768</f>
        <v/>
      </c>
      <c r="AD768" s="69">
        <f>T768*H768</f>
        <v/>
      </c>
      <c r="AE768" s="69">
        <f>U768*I768</f>
        <v/>
      </c>
      <c r="AF768" s="69">
        <f>N768</f>
        <v/>
      </c>
      <c r="AG768" s="69">
        <f>V768*G768</f>
        <v/>
      </c>
      <c r="AH768" s="69">
        <f>W768*H768</f>
        <v/>
      </c>
      <c r="AI768" s="69">
        <f>X768*I768</f>
        <v/>
      </c>
      <c r="AJ768" s="69">
        <f>O768</f>
        <v/>
      </c>
      <c r="AK768" s="70" t="n">
        <v>0.350087374</v>
      </c>
      <c r="AL768" s="70" t="n">
        <v>0</v>
      </c>
      <c r="AM768" s="70" t="n">
        <v>-0.51414454</v>
      </c>
      <c r="AN768" s="70" t="n">
        <v>0.0107004959</v>
      </c>
      <c r="AO768" s="70" t="n">
        <v>0</v>
      </c>
      <c r="AP768" s="70" t="n">
        <v>0.435412258</v>
      </c>
      <c r="AQ768" s="70" t="n">
        <v>0</v>
      </c>
      <c r="AR768" s="70" t="n">
        <v>0.226657644</v>
      </c>
      <c r="AS768" s="70" t="n">
        <v>0.51414454</v>
      </c>
      <c r="AT768" s="70" t="n">
        <v>0</v>
      </c>
      <c r="AU768" s="70" t="n">
        <v>0.350087374</v>
      </c>
      <c r="AV768" s="70" t="n">
        <v>0.0166920964</v>
      </c>
      <c r="AW768" s="71">
        <f>MAX(ABS(Y768-AK768),ABS(Z768-AL768),ABS(AA768-AM768),ABS(AB768-AN768),ABS(AC768-AO768),ABS(AD768-AP768),ABS(AE768-AQ768),ABS(AF768-AR768),ABS(AG768-AS768),ABS(AH768-AT768),ABS(AI768-AU768),ABS(AJ768-AV768))</f>
        <v/>
      </c>
    </row>
    <row r="769">
      <c r="A769" s="67" t="inlineStr">
        <is>
          <t>M764</t>
        </is>
      </c>
      <c r="B769" s="52" t="inlineStr">
        <is>
          <t>ENV-640</t>
        </is>
      </c>
      <c r="C769" s="52" t="inlineStr">
        <is>
          <t>Environment</t>
        </is>
      </c>
      <c r="D769" s="52" t="inlineStr">
        <is>
          <t>Bush</t>
        </is>
      </c>
      <c r="E769" s="59" t="inlineStr">
        <is>
          <t>Sphere</t>
        </is>
      </c>
      <c r="F769" s="52" t="inlineStr">
        <is>
          <t>ENV-636</t>
        </is>
      </c>
      <c r="G769" s="68" t="n">
        <v>0.584657371</v>
      </c>
      <c r="H769" s="68" t="n">
        <v>0.409260154</v>
      </c>
      <c r="I769" s="68" t="n">
        <v>0.584657371</v>
      </c>
      <c r="J769" s="68" t="n">
        <v>0</v>
      </c>
      <c r="K769" s="68" t="n">
        <v>83.77495570000001</v>
      </c>
      <c r="L769" s="68" t="n">
        <v>0</v>
      </c>
      <c r="M769" s="68" t="n">
        <v>0.000918568636</v>
      </c>
      <c r="N769" s="68" t="n">
        <v>0.233093977</v>
      </c>
      <c r="O769" s="68" t="n">
        <v>-0.125469968</v>
      </c>
      <c r="P769" s="69">
        <f>COS(RADIANS(K769))*COS(RADIANS(L769))+SIN(RADIANS(K769))*SIN(RADIANS(J769))*SIN(RADIANS(L769))</f>
        <v/>
      </c>
      <c r="Q769" s="69">
        <f>-COS(RADIANS(K769))*SIN(RADIANS(L769))+SIN(RADIANS(K769))*SIN(RADIANS(J769))*COS(RADIANS(L769))</f>
        <v/>
      </c>
      <c r="R769" s="69">
        <f>SIN(RADIANS(K769))*COS(RADIANS(J769))</f>
        <v/>
      </c>
      <c r="S769" s="69">
        <f>COS(RADIANS(J769))*SIN(RADIANS(L769))</f>
        <v/>
      </c>
      <c r="T769" s="69">
        <f>COS(RADIANS(J769))*COS(RADIANS(L769))</f>
        <v/>
      </c>
      <c r="U769" s="69">
        <f>-SIN(RADIANS(J769))</f>
        <v/>
      </c>
      <c r="V769" s="69">
        <f>-SIN(RADIANS(K769))*COS(RADIANS(L769))+COS(RADIANS(K769))*SIN(RADIANS(J769))*SIN(RADIANS(L769))</f>
        <v/>
      </c>
      <c r="W769" s="69">
        <f>SIN(RADIANS(K769))*SIN(RADIANS(L769))+COS(RADIANS(K769))*SIN(RADIANS(J769))*COS(RADIANS(L769))</f>
        <v/>
      </c>
      <c r="X769" s="69">
        <f>COS(RADIANS(K769))*COS(RADIANS(J769))</f>
        <v/>
      </c>
      <c r="Y769" s="69">
        <f>P769*G769</f>
        <v/>
      </c>
      <c r="Z769" s="69">
        <f>Q769*H769</f>
        <v/>
      </c>
      <c r="AA769" s="69">
        <f>R769*I769</f>
        <v/>
      </c>
      <c r="AB769" s="69">
        <f>M769</f>
        <v/>
      </c>
      <c r="AC769" s="69">
        <f>S769*G769</f>
        <v/>
      </c>
      <c r="AD769" s="69">
        <f>T769*H769</f>
        <v/>
      </c>
      <c r="AE769" s="69">
        <f>U769*I769</f>
        <v/>
      </c>
      <c r="AF769" s="69">
        <f>N769</f>
        <v/>
      </c>
      <c r="AG769" s="69">
        <f>V769*G769</f>
        <v/>
      </c>
      <c r="AH769" s="69">
        <f>W769*H769</f>
        <v/>
      </c>
      <c r="AI769" s="69">
        <f>X769*I769</f>
        <v/>
      </c>
      <c r="AJ769" s="69">
        <f>O769</f>
        <v/>
      </c>
      <c r="AK769" s="70" t="n">
        <v>0.0633966178</v>
      </c>
      <c r="AL769" s="70" t="n">
        <v>0</v>
      </c>
      <c r="AM769" s="70" t="n">
        <v>0.581210017</v>
      </c>
      <c r="AN769" s="70" t="n">
        <v>0.000918568636</v>
      </c>
      <c r="AO769" s="70" t="n">
        <v>0</v>
      </c>
      <c r="AP769" s="70" t="n">
        <v>0.409260154</v>
      </c>
      <c r="AQ769" s="70" t="n">
        <v>0</v>
      </c>
      <c r="AR769" s="70" t="n">
        <v>0.233093977</v>
      </c>
      <c r="AS769" s="70" t="n">
        <v>-0.581210017</v>
      </c>
      <c r="AT769" s="70" t="n">
        <v>0</v>
      </c>
      <c r="AU769" s="70" t="n">
        <v>0.0633966178</v>
      </c>
      <c r="AV769" s="70" t="n">
        <v>-0.125469968</v>
      </c>
      <c r="AW769" s="71">
        <f>MAX(ABS(Y769-AK769),ABS(Z769-AL769),ABS(AA769-AM769),ABS(AB769-AN769),ABS(AC769-AO769),ABS(AD769-AP769),ABS(AE769-AQ769),ABS(AF769-AR769),ABS(AG769-AS769),ABS(AH769-AT769),ABS(AI769-AU769),ABS(AJ769-AV769))</f>
        <v/>
      </c>
    </row>
    <row r="770">
      <c r="A770" s="67" t="inlineStr">
        <is>
          <t>M765</t>
        </is>
      </c>
      <c r="B770" s="52" t="inlineStr">
        <is>
          <t>ENV-641</t>
        </is>
      </c>
      <c r="C770" s="52" t="inlineStr">
        <is>
          <t>Environment</t>
        </is>
      </c>
      <c r="D770" s="52" t="inlineStr">
        <is>
          <t>Bush</t>
        </is>
      </c>
      <c r="E770" s="59" t="inlineStr">
        <is>
          <t>Sphere</t>
        </is>
      </c>
      <c r="F770" s="52" t="inlineStr">
        <is>
          <t>ENV-636</t>
        </is>
      </c>
      <c r="G770" s="68" t="n">
        <v>0.626934648</v>
      </c>
      <c r="H770" s="68" t="n">
        <v>0.438854247</v>
      </c>
      <c r="I770" s="68" t="n">
        <v>0.626934648</v>
      </c>
      <c r="J770" s="68" t="n">
        <v>0</v>
      </c>
      <c r="K770" s="68" t="n">
        <v>308.287354</v>
      </c>
      <c r="L770" s="68" t="n">
        <v>0</v>
      </c>
      <c r="M770" s="68" t="n">
        <v>0.0301975347</v>
      </c>
      <c r="N770" s="68" t="n">
        <v>0.179696441</v>
      </c>
      <c r="O770" s="68" t="n">
        <v>-0.0232740846</v>
      </c>
      <c r="P770" s="69">
        <f>COS(RADIANS(K770))*COS(RADIANS(L770))+SIN(RADIANS(K770))*SIN(RADIANS(J770))*SIN(RADIANS(L770))</f>
        <v/>
      </c>
      <c r="Q770" s="69">
        <f>-COS(RADIANS(K770))*SIN(RADIANS(L770))+SIN(RADIANS(K770))*SIN(RADIANS(J770))*COS(RADIANS(L770))</f>
        <v/>
      </c>
      <c r="R770" s="69">
        <f>SIN(RADIANS(K770))*COS(RADIANS(J770))</f>
        <v/>
      </c>
      <c r="S770" s="69">
        <f>COS(RADIANS(J770))*SIN(RADIANS(L770))</f>
        <v/>
      </c>
      <c r="T770" s="69">
        <f>COS(RADIANS(J770))*COS(RADIANS(L770))</f>
        <v/>
      </c>
      <c r="U770" s="69">
        <f>-SIN(RADIANS(J770))</f>
        <v/>
      </c>
      <c r="V770" s="69">
        <f>-SIN(RADIANS(K770))*COS(RADIANS(L770))+COS(RADIANS(K770))*SIN(RADIANS(J770))*SIN(RADIANS(L770))</f>
        <v/>
      </c>
      <c r="W770" s="69">
        <f>SIN(RADIANS(K770))*SIN(RADIANS(L770))+COS(RADIANS(K770))*SIN(RADIANS(J770))*COS(RADIANS(L770))</f>
        <v/>
      </c>
      <c r="X770" s="69">
        <f>COS(RADIANS(K770))*COS(RADIANS(J770))</f>
        <v/>
      </c>
      <c r="Y770" s="69">
        <f>P770*G770</f>
        <v/>
      </c>
      <c r="Z770" s="69">
        <f>Q770*H770</f>
        <v/>
      </c>
      <c r="AA770" s="69">
        <f>R770*I770</f>
        <v/>
      </c>
      <c r="AB770" s="69">
        <f>M770</f>
        <v/>
      </c>
      <c r="AC770" s="69">
        <f>S770*G770</f>
        <v/>
      </c>
      <c r="AD770" s="69">
        <f>T770*H770</f>
        <v/>
      </c>
      <c r="AE770" s="69">
        <f>U770*I770</f>
        <v/>
      </c>
      <c r="AF770" s="69">
        <f>N770</f>
        <v/>
      </c>
      <c r="AG770" s="69">
        <f>V770*G770</f>
        <v/>
      </c>
      <c r="AH770" s="69">
        <f>W770*H770</f>
        <v/>
      </c>
      <c r="AI770" s="69">
        <f>X770*I770</f>
        <v/>
      </c>
      <c r="AJ770" s="69">
        <f>O770</f>
        <v/>
      </c>
      <c r="AK770" s="70" t="n">
        <v>0.388452441</v>
      </c>
      <c r="AL770" s="70" t="n">
        <v>0</v>
      </c>
      <c r="AM770" s="70" t="n">
        <v>-0.492089182</v>
      </c>
      <c r="AN770" s="70" t="n">
        <v>0.0301975347</v>
      </c>
      <c r="AO770" s="70" t="n">
        <v>0</v>
      </c>
      <c r="AP770" s="70" t="n">
        <v>0.438854247</v>
      </c>
      <c r="AQ770" s="70" t="n">
        <v>0</v>
      </c>
      <c r="AR770" s="70" t="n">
        <v>0.179696441</v>
      </c>
      <c r="AS770" s="70" t="n">
        <v>0.492089182</v>
      </c>
      <c r="AT770" s="70" t="n">
        <v>0</v>
      </c>
      <c r="AU770" s="70" t="n">
        <v>0.388452441</v>
      </c>
      <c r="AV770" s="70" t="n">
        <v>-0.0232740846</v>
      </c>
      <c r="AW770" s="71">
        <f>MAX(ABS(Y770-AK770),ABS(Z770-AL770),ABS(AA770-AM770),ABS(AB770-AN770),ABS(AC770-AO770),ABS(AD770-AP770),ABS(AE770-AQ770),ABS(AF770-AR770),ABS(AG770-AS770),ABS(AH770-AT770),ABS(AI770-AU770),ABS(AJ770-AV770))</f>
        <v/>
      </c>
    </row>
    <row r="771">
      <c r="A771" s="67" t="inlineStr">
        <is>
          <t>M766</t>
        </is>
      </c>
      <c r="B771" s="52" t="inlineStr">
        <is>
          <t>ENV-642</t>
        </is>
      </c>
      <c r="C771" s="52" t="inlineStr">
        <is>
          <t>Environment</t>
        </is>
      </c>
      <c r="D771" s="52" t="inlineStr">
        <is>
          <t>Bush</t>
        </is>
      </c>
      <c r="E771" s="59" t="inlineStr">
        <is>
          <t>Sphere</t>
        </is>
      </c>
      <c r="F771" s="52" t="inlineStr">
        <is>
          <t>ENV-636</t>
        </is>
      </c>
      <c r="G771" s="68" t="n">
        <v>0.641474903</v>
      </c>
      <c r="H771" s="68" t="n">
        <v>0.449032426</v>
      </c>
      <c r="I771" s="68" t="n">
        <v>0.641474903</v>
      </c>
      <c r="J771" s="68" t="n">
        <v>0</v>
      </c>
      <c r="K771" s="68" t="n">
        <v>289.803864</v>
      </c>
      <c r="L771" s="68" t="n">
        <v>0</v>
      </c>
      <c r="M771" s="68" t="n">
        <v>-0.158821777</v>
      </c>
      <c r="N771" s="68" t="n">
        <v>0.192893684</v>
      </c>
      <c r="O771" s="68" t="n">
        <v>-0.0416575521</v>
      </c>
      <c r="P771" s="69">
        <f>COS(RADIANS(K771))*COS(RADIANS(L771))+SIN(RADIANS(K771))*SIN(RADIANS(J771))*SIN(RADIANS(L771))</f>
        <v/>
      </c>
      <c r="Q771" s="69">
        <f>-COS(RADIANS(K771))*SIN(RADIANS(L771))+SIN(RADIANS(K771))*SIN(RADIANS(J771))*COS(RADIANS(L771))</f>
        <v/>
      </c>
      <c r="R771" s="69">
        <f>SIN(RADIANS(K771))*COS(RADIANS(J771))</f>
        <v/>
      </c>
      <c r="S771" s="69">
        <f>COS(RADIANS(J771))*SIN(RADIANS(L771))</f>
        <v/>
      </c>
      <c r="T771" s="69">
        <f>COS(RADIANS(J771))*COS(RADIANS(L771))</f>
        <v/>
      </c>
      <c r="U771" s="69">
        <f>-SIN(RADIANS(J771))</f>
        <v/>
      </c>
      <c r="V771" s="69">
        <f>-SIN(RADIANS(K771))*COS(RADIANS(L771))+COS(RADIANS(K771))*SIN(RADIANS(J771))*SIN(RADIANS(L771))</f>
        <v/>
      </c>
      <c r="W771" s="69">
        <f>SIN(RADIANS(K771))*SIN(RADIANS(L771))+COS(RADIANS(K771))*SIN(RADIANS(J771))*COS(RADIANS(L771))</f>
        <v/>
      </c>
      <c r="X771" s="69">
        <f>COS(RADIANS(K771))*COS(RADIANS(J771))</f>
        <v/>
      </c>
      <c r="Y771" s="69">
        <f>P771*G771</f>
        <v/>
      </c>
      <c r="Z771" s="69">
        <f>Q771*H771</f>
        <v/>
      </c>
      <c r="AA771" s="69">
        <f>R771*I771</f>
        <v/>
      </c>
      <c r="AB771" s="69">
        <f>M771</f>
        <v/>
      </c>
      <c r="AC771" s="69">
        <f>S771*G771</f>
        <v/>
      </c>
      <c r="AD771" s="69">
        <f>T771*H771</f>
        <v/>
      </c>
      <c r="AE771" s="69">
        <f>U771*I771</f>
        <v/>
      </c>
      <c r="AF771" s="69">
        <f>N771</f>
        <v/>
      </c>
      <c r="AG771" s="69">
        <f>V771*G771</f>
        <v/>
      </c>
      <c r="AH771" s="69">
        <f>W771*H771</f>
        <v/>
      </c>
      <c r="AI771" s="69">
        <f>X771*I771</f>
        <v/>
      </c>
      <c r="AJ771" s="69">
        <f>O771</f>
        <v/>
      </c>
      <c r="AK771" s="70" t="n">
        <v>0.21733284</v>
      </c>
      <c r="AL771" s="70" t="n">
        <v>0</v>
      </c>
      <c r="AM771" s="70" t="n">
        <v>-0.603536665</v>
      </c>
      <c r="AN771" s="70" t="n">
        <v>-0.158821777</v>
      </c>
      <c r="AO771" s="70" t="n">
        <v>0</v>
      </c>
      <c r="AP771" s="70" t="n">
        <v>0.449032426</v>
      </c>
      <c r="AQ771" s="70" t="n">
        <v>0</v>
      </c>
      <c r="AR771" s="70" t="n">
        <v>0.192893684</v>
      </c>
      <c r="AS771" s="70" t="n">
        <v>0.603536665</v>
      </c>
      <c r="AT771" s="70" t="n">
        <v>0</v>
      </c>
      <c r="AU771" s="70" t="n">
        <v>0.21733284</v>
      </c>
      <c r="AV771" s="70" t="n">
        <v>-0.0416575521</v>
      </c>
      <c r="AW771" s="71">
        <f>MAX(ABS(Y771-AK771),ABS(Z771-AL771),ABS(AA771-AM771),ABS(AB771-AN771),ABS(AC771-AO771),ABS(AD771-AP771),ABS(AE771-AQ771),ABS(AF771-AR771),ABS(AG771-AS771),ABS(AH771-AT771),ABS(AI771-AU771),ABS(AJ771-AV771))</f>
        <v/>
      </c>
    </row>
    <row r="772">
      <c r="A772" s="67" t="inlineStr">
        <is>
          <t>M767</t>
        </is>
      </c>
      <c r="B772" s="52" t="inlineStr">
        <is>
          <t>ENV-643</t>
        </is>
      </c>
      <c r="C772" s="52" t="inlineStr">
        <is>
          <t>Environment</t>
        </is>
      </c>
      <c r="D772" s="52" t="inlineStr">
        <is>
          <t>Rocks</t>
        </is>
      </c>
      <c r="E772" s="53" t="inlineStr">
        <is>
          <t>Group</t>
        </is>
      </c>
      <c r="F772" s="52" t="inlineStr">
        <is>
          <t>ENV-00</t>
        </is>
      </c>
      <c r="G772" s="68" t="n">
        <v>1</v>
      </c>
      <c r="H772" s="68" t="n">
        <v>1</v>
      </c>
      <c r="I772" s="68" t="n">
        <v>1</v>
      </c>
      <c r="J772" s="68" t="n">
        <v>0</v>
      </c>
      <c r="K772" s="68" t="n">
        <v>0</v>
      </c>
      <c r="L772" s="68" t="n">
        <v>0</v>
      </c>
      <c r="M772" s="68" t="n">
        <v>0</v>
      </c>
      <c r="N772" s="68" t="n">
        <v>0</v>
      </c>
      <c r="O772" s="68" t="n">
        <v>0</v>
      </c>
      <c r="P772" s="69">
        <f>COS(RADIANS(K772))*COS(RADIANS(L772))+SIN(RADIANS(K772))*SIN(RADIANS(J772))*SIN(RADIANS(L772))</f>
        <v/>
      </c>
      <c r="Q772" s="69">
        <f>-COS(RADIANS(K772))*SIN(RADIANS(L772))+SIN(RADIANS(K772))*SIN(RADIANS(J772))*COS(RADIANS(L772))</f>
        <v/>
      </c>
      <c r="R772" s="69">
        <f>SIN(RADIANS(K772))*COS(RADIANS(J772))</f>
        <v/>
      </c>
      <c r="S772" s="69">
        <f>COS(RADIANS(J772))*SIN(RADIANS(L772))</f>
        <v/>
      </c>
      <c r="T772" s="69">
        <f>COS(RADIANS(J772))*COS(RADIANS(L772))</f>
        <v/>
      </c>
      <c r="U772" s="69">
        <f>-SIN(RADIANS(J772))</f>
        <v/>
      </c>
      <c r="V772" s="69">
        <f>-SIN(RADIANS(K772))*COS(RADIANS(L772))+COS(RADIANS(K772))*SIN(RADIANS(J772))*SIN(RADIANS(L772))</f>
        <v/>
      </c>
      <c r="W772" s="69">
        <f>SIN(RADIANS(K772))*SIN(RADIANS(L772))+COS(RADIANS(K772))*SIN(RADIANS(J772))*COS(RADIANS(L772))</f>
        <v/>
      </c>
      <c r="X772" s="69">
        <f>COS(RADIANS(K772))*COS(RADIANS(J772))</f>
        <v/>
      </c>
      <c r="Y772" s="69">
        <f>P772*G772</f>
        <v/>
      </c>
      <c r="Z772" s="69">
        <f>Q772*H772</f>
        <v/>
      </c>
      <c r="AA772" s="69">
        <f>R772*I772</f>
        <v/>
      </c>
      <c r="AB772" s="69">
        <f>M772</f>
        <v/>
      </c>
      <c r="AC772" s="69">
        <f>S772*G772</f>
        <v/>
      </c>
      <c r="AD772" s="69">
        <f>T772*H772</f>
        <v/>
      </c>
      <c r="AE772" s="69">
        <f>U772*I772</f>
        <v/>
      </c>
      <c r="AF772" s="69">
        <f>N772</f>
        <v/>
      </c>
      <c r="AG772" s="69">
        <f>V772*G772</f>
        <v/>
      </c>
      <c r="AH772" s="69">
        <f>W772*H772</f>
        <v/>
      </c>
      <c r="AI772" s="69">
        <f>X772*I772</f>
        <v/>
      </c>
      <c r="AJ772" s="69">
        <f>O772</f>
        <v/>
      </c>
      <c r="AK772" s="70" t="n">
        <v>1</v>
      </c>
      <c r="AL772" s="70" t="n">
        <v>0</v>
      </c>
      <c r="AM772" s="70" t="n">
        <v>0</v>
      </c>
      <c r="AN772" s="70" t="n">
        <v>0</v>
      </c>
      <c r="AO772" s="70" t="n">
        <v>0</v>
      </c>
      <c r="AP772" s="70" t="n">
        <v>1</v>
      </c>
      <c r="AQ772" s="70" t="n">
        <v>0</v>
      </c>
      <c r="AR772" s="70" t="n">
        <v>0</v>
      </c>
      <c r="AS772" s="70" t="n">
        <v>0</v>
      </c>
      <c r="AT772" s="70" t="n">
        <v>0</v>
      </c>
      <c r="AU772" s="70" t="n">
        <v>1</v>
      </c>
      <c r="AV772" s="70" t="n">
        <v>0</v>
      </c>
      <c r="AW772" s="71">
        <f>MAX(ABS(Y772-AK772),ABS(Z772-AL772),ABS(AA772-AM772),ABS(AB772-AN772),ABS(AC772-AO772),ABS(AD772-AP772),ABS(AE772-AQ772),ABS(AF772-AR772),ABS(AG772-AS772),ABS(AH772-AT772),ABS(AI772-AU772),ABS(AJ772-AV772))</f>
        <v/>
      </c>
    </row>
    <row r="773">
      <c r="A773" s="67" t="inlineStr">
        <is>
          <t>M768</t>
        </is>
      </c>
      <c r="B773" s="52" t="inlineStr">
        <is>
          <t>ENV-644</t>
        </is>
      </c>
      <c r="C773" s="52" t="inlineStr">
        <is>
          <t>Environment</t>
        </is>
      </c>
      <c r="D773" s="52" t="inlineStr">
        <is>
          <t>Boulder</t>
        </is>
      </c>
      <c r="E773" s="53" t="inlineStr">
        <is>
          <t>Group</t>
        </is>
      </c>
      <c r="F773" s="52" t="inlineStr">
        <is>
          <t>ENV-643</t>
        </is>
      </c>
      <c r="G773" s="68" t="n">
        <v>1</v>
      </c>
      <c r="H773" s="68" t="n">
        <v>1</v>
      </c>
      <c r="I773" s="68" t="n">
        <v>1</v>
      </c>
      <c r="J773" s="68" t="n">
        <v>0</v>
      </c>
      <c r="K773" s="68" t="n">
        <v>20</v>
      </c>
      <c r="L773" s="68" t="n">
        <v>0</v>
      </c>
      <c r="M773" s="68" t="n">
        <v>4.30000019</v>
      </c>
      <c r="N773" s="68" t="n">
        <v>0.113339193</v>
      </c>
      <c r="O773" s="68" t="n">
        <v>-3.70000005</v>
      </c>
      <c r="P773" s="69">
        <f>COS(RADIANS(K773))*COS(RADIANS(L773))+SIN(RADIANS(K773))*SIN(RADIANS(J773))*SIN(RADIANS(L773))</f>
        <v/>
      </c>
      <c r="Q773" s="69">
        <f>-COS(RADIANS(K773))*SIN(RADIANS(L773))+SIN(RADIANS(K773))*SIN(RADIANS(J773))*COS(RADIANS(L773))</f>
        <v/>
      </c>
      <c r="R773" s="69">
        <f>SIN(RADIANS(K773))*COS(RADIANS(J773))</f>
        <v/>
      </c>
      <c r="S773" s="69">
        <f>COS(RADIANS(J773))*SIN(RADIANS(L773))</f>
        <v/>
      </c>
      <c r="T773" s="69">
        <f>COS(RADIANS(J773))*COS(RADIANS(L773))</f>
        <v/>
      </c>
      <c r="U773" s="69">
        <f>-SIN(RADIANS(J773))</f>
        <v/>
      </c>
      <c r="V773" s="69">
        <f>-SIN(RADIANS(K773))*COS(RADIANS(L773))+COS(RADIANS(K773))*SIN(RADIANS(J773))*SIN(RADIANS(L773))</f>
        <v/>
      </c>
      <c r="W773" s="69">
        <f>SIN(RADIANS(K773))*SIN(RADIANS(L773))+COS(RADIANS(K773))*SIN(RADIANS(J773))*COS(RADIANS(L773))</f>
        <v/>
      </c>
      <c r="X773" s="69">
        <f>COS(RADIANS(K773))*COS(RADIANS(J773))</f>
        <v/>
      </c>
      <c r="Y773" s="69">
        <f>P773*G773</f>
        <v/>
      </c>
      <c r="Z773" s="69">
        <f>Q773*H773</f>
        <v/>
      </c>
      <c r="AA773" s="69">
        <f>R773*I773</f>
        <v/>
      </c>
      <c r="AB773" s="69">
        <f>M773</f>
        <v/>
      </c>
      <c r="AC773" s="69">
        <f>S773*G773</f>
        <v/>
      </c>
      <c r="AD773" s="69">
        <f>T773*H773</f>
        <v/>
      </c>
      <c r="AE773" s="69">
        <f>U773*I773</f>
        <v/>
      </c>
      <c r="AF773" s="69">
        <f>N773</f>
        <v/>
      </c>
      <c r="AG773" s="69">
        <f>V773*G773</f>
        <v/>
      </c>
      <c r="AH773" s="69">
        <f>W773*H773</f>
        <v/>
      </c>
      <c r="AI773" s="69">
        <f>X773*I773</f>
        <v/>
      </c>
      <c r="AJ773" s="69">
        <f>O773</f>
        <v/>
      </c>
      <c r="AK773" s="70" t="n">
        <v>0.939692616</v>
      </c>
      <c r="AL773" s="70" t="n">
        <v>0</v>
      </c>
      <c r="AM773" s="70" t="n">
        <v>0.342020154</v>
      </c>
      <c r="AN773" s="70" t="n">
        <v>4.30000019</v>
      </c>
      <c r="AO773" s="70" t="n">
        <v>0</v>
      </c>
      <c r="AP773" s="70" t="n">
        <v>1</v>
      </c>
      <c r="AQ773" s="70" t="n">
        <v>0</v>
      </c>
      <c r="AR773" s="70" t="n">
        <v>0.113339193</v>
      </c>
      <c r="AS773" s="70" t="n">
        <v>-0.342020154</v>
      </c>
      <c r="AT773" s="70" t="n">
        <v>0</v>
      </c>
      <c r="AU773" s="70" t="n">
        <v>0.939692616</v>
      </c>
      <c r="AV773" s="70" t="n">
        <v>-3.70000005</v>
      </c>
      <c r="AW773" s="71">
        <f>MAX(ABS(Y773-AK773),ABS(Z773-AL773),ABS(AA773-AM773),ABS(AB773-AN773),ABS(AC773-AO773),ABS(AD773-AP773),ABS(AE773-AQ773),ABS(AF773-AR773),ABS(AG773-AS773),ABS(AH773-AT773),ABS(AI773-AU773),ABS(AJ773-AV773))</f>
        <v/>
      </c>
    </row>
    <row r="774">
      <c r="A774" s="67" t="inlineStr">
        <is>
          <t>M769</t>
        </is>
      </c>
      <c r="B774" s="52" t="inlineStr">
        <is>
          <t>ENV-645</t>
        </is>
      </c>
      <c r="C774" s="52" t="inlineStr">
        <is>
          <t>Environment</t>
        </is>
      </c>
      <c r="D774" s="52" t="inlineStr">
        <is>
          <t>Rock</t>
        </is>
      </c>
      <c r="E774" s="59" t="inlineStr">
        <is>
          <t>Sphere</t>
        </is>
      </c>
      <c r="F774" s="52" t="inlineStr">
        <is>
          <t>ENV-644</t>
        </is>
      </c>
      <c r="G774" s="68" t="n">
        <v>1.15417123</v>
      </c>
      <c r="H774" s="68" t="n">
        <v>0.655836999</v>
      </c>
      <c r="I774" s="68" t="n">
        <v>0.9097359779999999</v>
      </c>
      <c r="J774" s="68" t="n">
        <v>8.656173709999999</v>
      </c>
      <c r="K774" s="68" t="n">
        <v>63.5544052</v>
      </c>
      <c r="L774" s="68" t="n">
        <v>0.83020401</v>
      </c>
      <c r="M774" s="68" t="n">
        <v>0</v>
      </c>
      <c r="N774" s="68" t="n">
        <v>0.144284144</v>
      </c>
      <c r="O774" s="68" t="n">
        <v>0</v>
      </c>
      <c r="P774" s="69">
        <f>COS(RADIANS(K774))*COS(RADIANS(L774))+SIN(RADIANS(K774))*SIN(RADIANS(J774))*SIN(RADIANS(L774))</f>
        <v/>
      </c>
      <c r="Q774" s="69">
        <f>-COS(RADIANS(K774))*SIN(RADIANS(L774))+SIN(RADIANS(K774))*SIN(RADIANS(J774))*COS(RADIANS(L774))</f>
        <v/>
      </c>
      <c r="R774" s="69">
        <f>SIN(RADIANS(K774))*COS(RADIANS(J774))</f>
        <v/>
      </c>
      <c r="S774" s="69">
        <f>COS(RADIANS(J774))*SIN(RADIANS(L774))</f>
        <v/>
      </c>
      <c r="T774" s="69">
        <f>COS(RADIANS(J774))*COS(RADIANS(L774))</f>
        <v/>
      </c>
      <c r="U774" s="69">
        <f>-SIN(RADIANS(J774))</f>
        <v/>
      </c>
      <c r="V774" s="69">
        <f>-SIN(RADIANS(K774))*COS(RADIANS(L774))+COS(RADIANS(K774))*SIN(RADIANS(J774))*SIN(RADIANS(L774))</f>
        <v/>
      </c>
      <c r="W774" s="69">
        <f>SIN(RADIANS(K774))*SIN(RADIANS(L774))+COS(RADIANS(K774))*SIN(RADIANS(J774))*COS(RADIANS(L774))</f>
        <v/>
      </c>
      <c r="X774" s="69">
        <f>COS(RADIANS(K774))*COS(RADIANS(J774))</f>
        <v/>
      </c>
      <c r="Y774" s="69">
        <f>P774*G774</f>
        <v/>
      </c>
      <c r="Z774" s="69">
        <f>Q774*H774</f>
        <v/>
      </c>
      <c r="AA774" s="69">
        <f>R774*I774</f>
        <v/>
      </c>
      <c r="AB774" s="69">
        <f>M774</f>
        <v/>
      </c>
      <c r="AC774" s="69">
        <f>S774*G774</f>
        <v/>
      </c>
      <c r="AD774" s="69">
        <f>T774*H774</f>
        <v/>
      </c>
      <c r="AE774" s="69">
        <f>U774*I774</f>
        <v/>
      </c>
      <c r="AF774" s="69">
        <f>N774</f>
        <v/>
      </c>
      <c r="AG774" s="69">
        <f>V774*G774</f>
        <v/>
      </c>
      <c r="AH774" s="69">
        <f>W774*H774</f>
        <v/>
      </c>
      <c r="AI774" s="69">
        <f>X774*I774</f>
        <v/>
      </c>
      <c r="AJ774" s="69">
        <f>O774</f>
        <v/>
      </c>
      <c r="AK774" s="70" t="n">
        <v>0.5162070989999999</v>
      </c>
      <c r="AL774" s="70" t="n">
        <v>0.08413641149999999</v>
      </c>
      <c r="AM774" s="70" t="n">
        <v>0.805260956</v>
      </c>
      <c r="AN774" s="70" t="n">
        <v>0</v>
      </c>
      <c r="AO774" s="70" t="n">
        <v>0.0165326316</v>
      </c>
      <c r="AP774" s="70" t="n">
        <v>0.6482985020000001</v>
      </c>
      <c r="AQ774" s="70" t="n">
        <v>-0.136919513</v>
      </c>
      <c r="AR774" s="70" t="n">
        <v>0.144284144</v>
      </c>
      <c r="AS774" s="70" t="n">
        <v>-1.0321666</v>
      </c>
      <c r="AT774" s="70" t="n">
        <v>0.0524623506</v>
      </c>
      <c r="AU774" s="70" t="n">
        <v>0.400533944</v>
      </c>
      <c r="AV774" s="70" t="n">
        <v>0</v>
      </c>
      <c r="AW774" s="71">
        <f>MAX(ABS(Y774-AK774),ABS(Z774-AL774),ABS(AA774-AM774),ABS(AB774-AN774),ABS(AC774-AO774),ABS(AD774-AP774),ABS(AE774-AQ774),ABS(AF774-AR774),ABS(AG774-AS774),ABS(AH774-AT774),ABS(AI774-AU774),ABS(AJ774-AV774))</f>
        <v/>
      </c>
    </row>
    <row r="775">
      <c r="A775" s="67" t="inlineStr">
        <is>
          <t>M770</t>
        </is>
      </c>
      <c r="B775" s="52" t="inlineStr">
        <is>
          <t>ENV-646</t>
        </is>
      </c>
      <c r="C775" s="52" t="inlineStr">
        <is>
          <t>Environment</t>
        </is>
      </c>
      <c r="D775" s="52" t="inlineStr">
        <is>
          <t>Rock</t>
        </is>
      </c>
      <c r="E775" s="59" t="inlineStr">
        <is>
          <t>Sphere</t>
        </is>
      </c>
      <c r="F775" s="52" t="inlineStr">
        <is>
          <t>ENV-644</t>
        </is>
      </c>
      <c r="G775" s="68" t="n">
        <v>0.608445346</v>
      </c>
      <c r="H775" s="68" t="n">
        <v>0.43670541</v>
      </c>
      <c r="I775" s="68" t="n">
        <v>0.63527894</v>
      </c>
      <c r="J775" s="68" t="n">
        <v>9.182624819999999</v>
      </c>
      <c r="K775" s="68" t="n">
        <v>332.767639</v>
      </c>
      <c r="L775" s="68" t="n">
        <v>1.79879761</v>
      </c>
      <c r="M775" s="68" t="n">
        <v>0.0627614781</v>
      </c>
      <c r="N775" s="68" t="n">
        <v>0.121309802</v>
      </c>
      <c r="O775" s="68" t="n">
        <v>-0.214021206</v>
      </c>
      <c r="P775" s="69">
        <f>COS(RADIANS(K775))*COS(RADIANS(L775))+SIN(RADIANS(K775))*SIN(RADIANS(J775))*SIN(RADIANS(L775))</f>
        <v/>
      </c>
      <c r="Q775" s="69">
        <f>-COS(RADIANS(K775))*SIN(RADIANS(L775))+SIN(RADIANS(K775))*SIN(RADIANS(J775))*COS(RADIANS(L775))</f>
        <v/>
      </c>
      <c r="R775" s="69">
        <f>SIN(RADIANS(K775))*COS(RADIANS(J775))</f>
        <v/>
      </c>
      <c r="S775" s="69">
        <f>COS(RADIANS(J775))*SIN(RADIANS(L775))</f>
        <v/>
      </c>
      <c r="T775" s="69">
        <f>COS(RADIANS(J775))*COS(RADIANS(L775))</f>
        <v/>
      </c>
      <c r="U775" s="69">
        <f>-SIN(RADIANS(J775))</f>
        <v/>
      </c>
      <c r="V775" s="69">
        <f>-SIN(RADIANS(K775))*COS(RADIANS(L775))+COS(RADIANS(K775))*SIN(RADIANS(J775))*SIN(RADIANS(L775))</f>
        <v/>
      </c>
      <c r="W775" s="69">
        <f>SIN(RADIANS(K775))*SIN(RADIANS(L775))+COS(RADIANS(K775))*SIN(RADIANS(J775))*COS(RADIANS(L775))</f>
        <v/>
      </c>
      <c r="X775" s="69">
        <f>COS(RADIANS(K775))*COS(RADIANS(J775))</f>
        <v/>
      </c>
      <c r="Y775" s="69">
        <f>P775*G775</f>
        <v/>
      </c>
      <c r="Z775" s="69">
        <f>Q775*H775</f>
        <v/>
      </c>
      <c r="AA775" s="69">
        <f>R775*I775</f>
        <v/>
      </c>
      <c r="AB775" s="69">
        <f>M775</f>
        <v/>
      </c>
      <c r="AC775" s="69">
        <f>S775*G775</f>
        <v/>
      </c>
      <c r="AD775" s="69">
        <f>T775*H775</f>
        <v/>
      </c>
      <c r="AE775" s="69">
        <f>U775*I775</f>
        <v/>
      </c>
      <c r="AF775" s="69">
        <f>N775</f>
        <v/>
      </c>
      <c r="AG775" s="69">
        <f>V775*G775</f>
        <v/>
      </c>
      <c r="AH775" s="69">
        <f>W775*H775</f>
        <v/>
      </c>
      <c r="AI775" s="69">
        <f>X775*I775</f>
        <v/>
      </c>
      <c r="AJ775" s="69">
        <f>O775</f>
        <v/>
      </c>
      <c r="AK775" s="70" t="n">
        <v>0.53934294</v>
      </c>
      <c r="AL775" s="70" t="n">
        <v>-0.0440631881</v>
      </c>
      <c r="AM775" s="70" t="n">
        <v>-0.286978096</v>
      </c>
      <c r="AN775" s="70" t="n">
        <v>0.0627614781</v>
      </c>
      <c r="AO775" s="70" t="n">
        <v>0.0188542102</v>
      </c>
      <c r="AP775" s="70" t="n">
        <v>0.430896461</v>
      </c>
      <c r="AQ775" s="70" t="n">
        <v>-0.10137897</v>
      </c>
      <c r="AR775" s="70" t="n">
        <v>0.121309802</v>
      </c>
      <c r="AS775" s="70" t="n">
        <v>0.280997306</v>
      </c>
      <c r="AT775" s="70" t="n">
        <v>0.0556623042</v>
      </c>
      <c r="AU775" s="70" t="n">
        <v>0.557624638</v>
      </c>
      <c r="AV775" s="70" t="n">
        <v>-0.214021206</v>
      </c>
      <c r="AW775" s="71">
        <f>MAX(ABS(Y775-AK775),ABS(Z775-AL775),ABS(AA775-AM775),ABS(AB775-AN775),ABS(AC775-AO775),ABS(AD775-AP775),ABS(AE775-AQ775),ABS(AF775-AR775),ABS(AG775-AS775),ABS(AH775-AT775),ABS(AI775-AU775),ABS(AJ775-AV775))</f>
        <v/>
      </c>
    </row>
    <row r="776">
      <c r="A776" s="67" t="inlineStr">
        <is>
          <t>M771</t>
        </is>
      </c>
      <c r="B776" s="52" t="inlineStr">
        <is>
          <t>ENV-647</t>
        </is>
      </c>
      <c r="C776" s="52" t="inlineStr">
        <is>
          <t>Environment</t>
        </is>
      </c>
      <c r="D776" s="52" t="inlineStr">
        <is>
          <t>Rock</t>
        </is>
      </c>
      <c r="E776" s="59" t="inlineStr">
        <is>
          <t>Sphere</t>
        </is>
      </c>
      <c r="F776" s="52" t="inlineStr">
        <is>
          <t>ENV-644</t>
        </is>
      </c>
      <c r="G776" s="68" t="n">
        <v>0.581148088</v>
      </c>
      <c r="H776" s="68" t="n">
        <v>0.359547585</v>
      </c>
      <c r="I776" s="68" t="n">
        <v>0.480576068</v>
      </c>
      <c r="J776" s="68" t="n">
        <v>0.681396484</v>
      </c>
      <c r="K776" s="68" t="n">
        <v>313.428131</v>
      </c>
      <c r="L776" s="68" t="n">
        <v>18.9191055</v>
      </c>
      <c r="M776" s="68" t="n">
        <v>0.0762679279</v>
      </c>
      <c r="N776" s="68" t="n">
        <v>0.1511316</v>
      </c>
      <c r="O776" s="68" t="n">
        <v>0.0594847165</v>
      </c>
      <c r="P776" s="69">
        <f>COS(RADIANS(K776))*COS(RADIANS(L776))+SIN(RADIANS(K776))*SIN(RADIANS(J776))*SIN(RADIANS(L776))</f>
        <v/>
      </c>
      <c r="Q776" s="69">
        <f>-COS(RADIANS(K776))*SIN(RADIANS(L776))+SIN(RADIANS(K776))*SIN(RADIANS(J776))*COS(RADIANS(L776))</f>
        <v/>
      </c>
      <c r="R776" s="69">
        <f>SIN(RADIANS(K776))*COS(RADIANS(J776))</f>
        <v/>
      </c>
      <c r="S776" s="69">
        <f>COS(RADIANS(J776))*SIN(RADIANS(L776))</f>
        <v/>
      </c>
      <c r="T776" s="69">
        <f>COS(RADIANS(J776))*COS(RADIANS(L776))</f>
        <v/>
      </c>
      <c r="U776" s="69">
        <f>-SIN(RADIANS(J776))</f>
        <v/>
      </c>
      <c r="V776" s="69">
        <f>-SIN(RADIANS(K776))*COS(RADIANS(L776))+COS(RADIANS(K776))*SIN(RADIANS(J776))*SIN(RADIANS(L776))</f>
        <v/>
      </c>
      <c r="W776" s="69">
        <f>SIN(RADIANS(K776))*SIN(RADIANS(L776))+COS(RADIANS(K776))*SIN(RADIANS(J776))*COS(RADIANS(L776))</f>
        <v/>
      </c>
      <c r="X776" s="69">
        <f>COS(RADIANS(K776))*COS(RADIANS(J776))</f>
        <v/>
      </c>
      <c r="Y776" s="69">
        <f>P776*G776</f>
        <v/>
      </c>
      <c r="Z776" s="69">
        <f>Q776*H776</f>
        <v/>
      </c>
      <c r="AA776" s="69">
        <f>R776*I776</f>
        <v/>
      </c>
      <c r="AB776" s="69">
        <f>M776</f>
        <v/>
      </c>
      <c r="AC776" s="69">
        <f>S776*G776</f>
        <v/>
      </c>
      <c r="AD776" s="69">
        <f>T776*H776</f>
        <v/>
      </c>
      <c r="AE776" s="69">
        <f>U776*I776</f>
        <v/>
      </c>
      <c r="AF776" s="69">
        <f>N776</f>
        <v/>
      </c>
      <c r="AG776" s="69">
        <f>V776*G776</f>
        <v/>
      </c>
      <c r="AH776" s="69">
        <f>W776*H776</f>
        <v/>
      </c>
      <c r="AI776" s="69">
        <f>X776*I776</f>
        <v/>
      </c>
      <c r="AJ776" s="69">
        <f>O776</f>
        <v/>
      </c>
      <c r="AK776" s="70" t="n">
        <v>0.376296937</v>
      </c>
      <c r="AL776" s="70" t="n">
        <v>-0.08307779580000001</v>
      </c>
      <c r="AM776" s="70" t="n">
        <v>-0.348987639</v>
      </c>
      <c r="AN776" s="70" t="n">
        <v>0.0762679279</v>
      </c>
      <c r="AO776" s="70" t="n">
        <v>0.188413993</v>
      </c>
      <c r="AP776" s="70" t="n">
        <v>0.340099812</v>
      </c>
      <c r="AQ776" s="70" t="n">
        <v>-0.00571517041</v>
      </c>
      <c r="AR776" s="70" t="n">
        <v>0.1511316</v>
      </c>
      <c r="AS776" s="70" t="n">
        <v>0.400791526</v>
      </c>
      <c r="AT776" s="70" t="n">
        <v>-0.0818820596</v>
      </c>
      <c r="AU776" s="70" t="n">
        <v>0.330345809</v>
      </c>
      <c r="AV776" s="70" t="n">
        <v>0.0594847165</v>
      </c>
      <c r="AW776" s="71">
        <f>MAX(ABS(Y776-AK776),ABS(Z776-AL776),ABS(AA776-AM776),ABS(AB776-AN776),ABS(AC776-AO776),ABS(AD776-AP776),ABS(AE776-AQ776),ABS(AF776-AR776),ABS(AG776-AS776),ABS(AH776-AT776),ABS(AI776-AU776),ABS(AJ776-AV776))</f>
        <v/>
      </c>
    </row>
    <row r="777">
      <c r="A777" s="67" t="inlineStr">
        <is>
          <t>M772</t>
        </is>
      </c>
      <c r="B777" s="52" t="inlineStr">
        <is>
          <t>ENV-648</t>
        </is>
      </c>
      <c r="C777" s="52" t="inlineStr">
        <is>
          <t>Environment</t>
        </is>
      </c>
      <c r="D777" s="52" t="inlineStr">
        <is>
          <t>Boulder</t>
        </is>
      </c>
      <c r="E777" s="53" t="inlineStr">
        <is>
          <t>Group</t>
        </is>
      </c>
      <c r="F777" s="52" t="inlineStr">
        <is>
          <t>ENV-643</t>
        </is>
      </c>
      <c r="G777" s="68" t="n">
        <v>1</v>
      </c>
      <c r="H777" s="68" t="n">
        <v>1</v>
      </c>
      <c r="I777" s="68" t="n">
        <v>1</v>
      </c>
      <c r="J777" s="68" t="n">
        <v>0</v>
      </c>
      <c r="K777" s="68" t="n">
        <v>65</v>
      </c>
      <c r="L777" s="68" t="n">
        <v>0</v>
      </c>
      <c r="M777" s="68" t="n">
        <v>-3.29999995</v>
      </c>
      <c r="N777" s="68" t="n">
        <v>0.062246237</v>
      </c>
      <c r="O777" s="68" t="n">
        <v>-4.0999999</v>
      </c>
      <c r="P777" s="69">
        <f>COS(RADIANS(K777))*COS(RADIANS(L777))+SIN(RADIANS(K777))*SIN(RADIANS(J777))*SIN(RADIANS(L777))</f>
        <v/>
      </c>
      <c r="Q777" s="69">
        <f>-COS(RADIANS(K777))*SIN(RADIANS(L777))+SIN(RADIANS(K777))*SIN(RADIANS(J777))*COS(RADIANS(L777))</f>
        <v/>
      </c>
      <c r="R777" s="69">
        <f>SIN(RADIANS(K777))*COS(RADIANS(J777))</f>
        <v/>
      </c>
      <c r="S777" s="69">
        <f>COS(RADIANS(J777))*SIN(RADIANS(L777))</f>
        <v/>
      </c>
      <c r="T777" s="69">
        <f>COS(RADIANS(J777))*COS(RADIANS(L777))</f>
        <v/>
      </c>
      <c r="U777" s="69">
        <f>-SIN(RADIANS(J777))</f>
        <v/>
      </c>
      <c r="V777" s="69">
        <f>-SIN(RADIANS(K777))*COS(RADIANS(L777))+COS(RADIANS(K777))*SIN(RADIANS(J777))*SIN(RADIANS(L777))</f>
        <v/>
      </c>
      <c r="W777" s="69">
        <f>SIN(RADIANS(K777))*SIN(RADIANS(L777))+COS(RADIANS(K777))*SIN(RADIANS(J777))*COS(RADIANS(L777))</f>
        <v/>
      </c>
      <c r="X777" s="69">
        <f>COS(RADIANS(K777))*COS(RADIANS(J777))</f>
        <v/>
      </c>
      <c r="Y777" s="69">
        <f>P777*G777</f>
        <v/>
      </c>
      <c r="Z777" s="69">
        <f>Q777*H777</f>
        <v/>
      </c>
      <c r="AA777" s="69">
        <f>R777*I777</f>
        <v/>
      </c>
      <c r="AB777" s="69">
        <f>M777</f>
        <v/>
      </c>
      <c r="AC777" s="69">
        <f>S777*G777</f>
        <v/>
      </c>
      <c r="AD777" s="69">
        <f>T777*H777</f>
        <v/>
      </c>
      <c r="AE777" s="69">
        <f>U777*I777</f>
        <v/>
      </c>
      <c r="AF777" s="69">
        <f>N777</f>
        <v/>
      </c>
      <c r="AG777" s="69">
        <f>V777*G777</f>
        <v/>
      </c>
      <c r="AH777" s="69">
        <f>W777*H777</f>
        <v/>
      </c>
      <c r="AI777" s="69">
        <f>X777*I777</f>
        <v/>
      </c>
      <c r="AJ777" s="69">
        <f>O777</f>
        <v/>
      </c>
      <c r="AK777" s="70" t="n">
        <v>0.42261824</v>
      </c>
      <c r="AL777" s="70" t="n">
        <v>0</v>
      </c>
      <c r="AM777" s="70" t="n">
        <v>0.906307817</v>
      </c>
      <c r="AN777" s="70" t="n">
        <v>-3.29999995</v>
      </c>
      <c r="AO777" s="70" t="n">
        <v>0</v>
      </c>
      <c r="AP777" s="70" t="n">
        <v>1</v>
      </c>
      <c r="AQ777" s="70" t="n">
        <v>0</v>
      </c>
      <c r="AR777" s="70" t="n">
        <v>0.062246237</v>
      </c>
      <c r="AS777" s="70" t="n">
        <v>-0.906307817</v>
      </c>
      <c r="AT777" s="70" t="n">
        <v>0</v>
      </c>
      <c r="AU777" s="70" t="n">
        <v>0.42261824</v>
      </c>
      <c r="AV777" s="70" t="n">
        <v>-4.0999999</v>
      </c>
      <c r="AW777" s="71">
        <f>MAX(ABS(Y777-AK777),ABS(Z777-AL777),ABS(AA777-AM777),ABS(AB777-AN777),ABS(AC777-AO777),ABS(AD777-AP777),ABS(AE777-AQ777),ABS(AF777-AR777),ABS(AG777-AS777),ABS(AH777-AT777),ABS(AI777-AU777),ABS(AJ777-AV777))</f>
        <v/>
      </c>
    </row>
    <row r="778">
      <c r="A778" s="67" t="inlineStr">
        <is>
          <t>M773</t>
        </is>
      </c>
      <c r="B778" s="52" t="inlineStr">
        <is>
          <t>ENV-649</t>
        </is>
      </c>
      <c r="C778" s="52" t="inlineStr">
        <is>
          <t>Environment</t>
        </is>
      </c>
      <c r="D778" s="52" t="inlineStr">
        <is>
          <t>Rock</t>
        </is>
      </c>
      <c r="E778" s="59" t="inlineStr">
        <is>
          <t>Sphere</t>
        </is>
      </c>
      <c r="F778" s="52" t="inlineStr">
        <is>
          <t>ENV-648</t>
        </is>
      </c>
      <c r="G778" s="68" t="n">
        <v>0.801081479</v>
      </c>
      <c r="H778" s="68" t="n">
        <v>0.529270351</v>
      </c>
      <c r="I778" s="68" t="n">
        <v>0.681295514</v>
      </c>
      <c r="J778" s="68" t="n">
        <v>-6.56736183</v>
      </c>
      <c r="K778" s="68" t="n">
        <v>0.7591724399999999</v>
      </c>
      <c r="L778" s="68" t="n">
        <v>-3.7628746</v>
      </c>
      <c r="M778" s="68" t="n">
        <v>0</v>
      </c>
      <c r="N778" s="68" t="n">
        <v>0.116439477</v>
      </c>
      <c r="O778" s="68" t="n">
        <v>0</v>
      </c>
      <c r="P778" s="69">
        <f>COS(RADIANS(K778))*COS(RADIANS(L778))+SIN(RADIANS(K778))*SIN(RADIANS(J778))*SIN(RADIANS(L778))</f>
        <v/>
      </c>
      <c r="Q778" s="69">
        <f>-COS(RADIANS(K778))*SIN(RADIANS(L778))+SIN(RADIANS(K778))*SIN(RADIANS(J778))*COS(RADIANS(L778))</f>
        <v/>
      </c>
      <c r="R778" s="69">
        <f>SIN(RADIANS(K778))*COS(RADIANS(J778))</f>
        <v/>
      </c>
      <c r="S778" s="69">
        <f>COS(RADIANS(J778))*SIN(RADIANS(L778))</f>
        <v/>
      </c>
      <c r="T778" s="69">
        <f>COS(RADIANS(J778))*COS(RADIANS(L778))</f>
        <v/>
      </c>
      <c r="U778" s="69">
        <f>-SIN(RADIANS(J778))</f>
        <v/>
      </c>
      <c r="V778" s="69">
        <f>-SIN(RADIANS(K778))*COS(RADIANS(L778))+COS(RADIANS(K778))*SIN(RADIANS(J778))*SIN(RADIANS(L778))</f>
        <v/>
      </c>
      <c r="W778" s="69">
        <f>SIN(RADIANS(K778))*SIN(RADIANS(L778))+COS(RADIANS(K778))*SIN(RADIANS(J778))*COS(RADIANS(L778))</f>
        <v/>
      </c>
      <c r="X778" s="69">
        <f>COS(RADIANS(K778))*COS(RADIANS(J778))</f>
        <v/>
      </c>
      <c r="Y778" s="69">
        <f>P778*G778</f>
        <v/>
      </c>
      <c r="Z778" s="69">
        <f>Q778*H778</f>
        <v/>
      </c>
      <c r="AA778" s="69">
        <f>R778*I778</f>
        <v/>
      </c>
      <c r="AB778" s="69">
        <f>M778</f>
        <v/>
      </c>
      <c r="AC778" s="69">
        <f>S778*G778</f>
        <v/>
      </c>
      <c r="AD778" s="69">
        <f>T778*H778</f>
        <v/>
      </c>
      <c r="AE778" s="69">
        <f>U778*I778</f>
        <v/>
      </c>
      <c r="AF778" s="69">
        <f>N778</f>
        <v/>
      </c>
      <c r="AG778" s="69">
        <f>V778*G778</f>
        <v/>
      </c>
      <c r="AH778" s="69">
        <f>W778*H778</f>
        <v/>
      </c>
      <c r="AI778" s="69">
        <f>X778*I778</f>
        <v/>
      </c>
      <c r="AJ778" s="69">
        <f>O778</f>
        <v/>
      </c>
      <c r="AK778" s="70" t="n">
        <v>0.79936403</v>
      </c>
      <c r="AL778" s="70" t="n">
        <v>0.0339312442</v>
      </c>
      <c r="AM778" s="70" t="n">
        <v>0.00896770786</v>
      </c>
      <c r="AN778" s="70" t="n">
        <v>0</v>
      </c>
      <c r="AO778" s="70" t="n">
        <v>-0.0522278734</v>
      </c>
      <c r="AP778" s="70" t="n">
        <v>0.524663806</v>
      </c>
      <c r="AQ778" s="70" t="n">
        <v>0.0779206306</v>
      </c>
      <c r="AR778" s="70" t="n">
        <v>0.116439477</v>
      </c>
      <c r="AS778" s="70" t="n">
        <v>-0.00457888842</v>
      </c>
      <c r="AT778" s="70" t="n">
        <v>-0.060857743</v>
      </c>
      <c r="AU778" s="70" t="n">
        <v>0.676765501</v>
      </c>
      <c r="AV778" s="70" t="n">
        <v>0</v>
      </c>
      <c r="AW778" s="71">
        <f>MAX(ABS(Y778-AK778),ABS(Z778-AL778),ABS(AA778-AM778),ABS(AB778-AN778),ABS(AC778-AO778),ABS(AD778-AP778),ABS(AE778-AQ778),ABS(AF778-AR778),ABS(AG778-AS778),ABS(AH778-AT778),ABS(AI778-AU778),ABS(AJ778-AV778))</f>
        <v/>
      </c>
    </row>
    <row r="779">
      <c r="A779" s="67" t="inlineStr">
        <is>
          <t>M774</t>
        </is>
      </c>
      <c r="B779" s="52" t="inlineStr">
        <is>
          <t>ENV-650</t>
        </is>
      </c>
      <c r="C779" s="52" t="inlineStr">
        <is>
          <t>Environment</t>
        </is>
      </c>
      <c r="D779" s="52" t="inlineStr">
        <is>
          <t>Rock</t>
        </is>
      </c>
      <c r="E779" s="59" t="inlineStr">
        <is>
          <t>Sphere</t>
        </is>
      </c>
      <c r="F779" s="52" t="inlineStr">
        <is>
          <t>ENV-648</t>
        </is>
      </c>
      <c r="G779" s="68" t="n">
        <v>0.595972359</v>
      </c>
      <c r="H779" s="68" t="n">
        <v>0.383091807</v>
      </c>
      <c r="I779" s="68" t="n">
        <v>0.475845188</v>
      </c>
      <c r="J779" s="68" t="n">
        <v>-9.38719845</v>
      </c>
      <c r="K779" s="68" t="n">
        <v>113.790657</v>
      </c>
      <c r="L779" s="68" t="n">
        <v>20.4175682</v>
      </c>
      <c r="M779" s="68" t="n">
        <v>0.111301042</v>
      </c>
      <c r="N779" s="68" t="n">
        <v>0.06546230610000001</v>
      </c>
      <c r="O779" s="68" t="n">
        <v>0.0885859281</v>
      </c>
      <c r="P779" s="69">
        <f>COS(RADIANS(K779))*COS(RADIANS(L779))+SIN(RADIANS(K779))*SIN(RADIANS(J779))*SIN(RADIANS(L779))</f>
        <v/>
      </c>
      <c r="Q779" s="69">
        <f>-COS(RADIANS(K779))*SIN(RADIANS(L779))+SIN(RADIANS(K779))*SIN(RADIANS(J779))*COS(RADIANS(L779))</f>
        <v/>
      </c>
      <c r="R779" s="69">
        <f>SIN(RADIANS(K779))*COS(RADIANS(J779))</f>
        <v/>
      </c>
      <c r="S779" s="69">
        <f>COS(RADIANS(J779))*SIN(RADIANS(L779))</f>
        <v/>
      </c>
      <c r="T779" s="69">
        <f>COS(RADIANS(J779))*COS(RADIANS(L779))</f>
        <v/>
      </c>
      <c r="U779" s="69">
        <f>-SIN(RADIANS(J779))</f>
        <v/>
      </c>
      <c r="V779" s="69">
        <f>-SIN(RADIANS(K779))*COS(RADIANS(L779))+COS(RADIANS(K779))*SIN(RADIANS(J779))*SIN(RADIANS(L779))</f>
        <v/>
      </c>
      <c r="W779" s="69">
        <f>SIN(RADIANS(K779))*SIN(RADIANS(L779))+COS(RADIANS(K779))*SIN(RADIANS(J779))*COS(RADIANS(L779))</f>
        <v/>
      </c>
      <c r="X779" s="69">
        <f>COS(RADIANS(K779))*COS(RADIANS(J779))</f>
        <v/>
      </c>
      <c r="Y779" s="69">
        <f>P779*G779</f>
        <v/>
      </c>
      <c r="Z779" s="69">
        <f>Q779*H779</f>
        <v/>
      </c>
      <c r="AA779" s="69">
        <f>R779*I779</f>
        <v/>
      </c>
      <c r="AB779" s="69">
        <f>M779</f>
        <v/>
      </c>
      <c r="AC779" s="69">
        <f>S779*G779</f>
        <v/>
      </c>
      <c r="AD779" s="69">
        <f>T779*H779</f>
        <v/>
      </c>
      <c r="AE779" s="69">
        <f>U779*I779</f>
        <v/>
      </c>
      <c r="AF779" s="69">
        <f>N779</f>
        <v/>
      </c>
      <c r="AG779" s="69">
        <f>V779*G779</f>
        <v/>
      </c>
      <c r="AH779" s="69">
        <f>W779*H779</f>
        <v/>
      </c>
      <c r="AI779" s="69">
        <f>X779*I779</f>
        <v/>
      </c>
      <c r="AJ779" s="69">
        <f>O779</f>
        <v/>
      </c>
      <c r="AK779" s="70" t="n">
        <v>-0.256338835</v>
      </c>
      <c r="AL779" s="70" t="n">
        <v>0.00032915856</v>
      </c>
      <c r="AM779" s="70" t="n">
        <v>0.429579675</v>
      </c>
      <c r="AN779" s="70" t="n">
        <v>0.111301042</v>
      </c>
      <c r="AO779" s="70" t="n">
        <v>0.205126375</v>
      </c>
      <c r="AP779" s="70" t="n">
        <v>0.354216278</v>
      </c>
      <c r="AQ779" s="70" t="n">
        <v>0.0776129812</v>
      </c>
      <c r="AR779" s="70" t="n">
        <v>0.06546230610000001</v>
      </c>
      <c r="AS779" s="70" t="n">
        <v>-0.497389853</v>
      </c>
      <c r="AT779" s="70" t="n">
        <v>0.145911157</v>
      </c>
      <c r="AU779" s="70" t="n">
        <v>-0.189383626</v>
      </c>
      <c r="AV779" s="70" t="n">
        <v>0.0885859281</v>
      </c>
      <c r="AW779" s="71">
        <f>MAX(ABS(Y779-AK779),ABS(Z779-AL779),ABS(AA779-AM779),ABS(AB779-AN779),ABS(AC779-AO779),ABS(AD779-AP779),ABS(AE779-AQ779),ABS(AF779-AR779),ABS(AG779-AS779),ABS(AH779-AT779),ABS(AI779-AU779),ABS(AJ779-AV779))</f>
        <v/>
      </c>
    </row>
    <row r="780">
      <c r="A780" s="67" t="inlineStr">
        <is>
          <t>M775</t>
        </is>
      </c>
      <c r="B780" s="52" t="inlineStr">
        <is>
          <t>ENV-651</t>
        </is>
      </c>
      <c r="C780" s="52" t="inlineStr">
        <is>
          <t>Environment</t>
        </is>
      </c>
      <c r="D780" s="52" t="inlineStr">
        <is>
          <t>Rock</t>
        </is>
      </c>
      <c r="E780" s="59" t="inlineStr">
        <is>
          <t>Sphere</t>
        </is>
      </c>
      <c r="F780" s="52" t="inlineStr">
        <is>
          <t>ENV-648</t>
        </is>
      </c>
      <c r="G780" s="68" t="n">
        <v>0.493142128</v>
      </c>
      <c r="H780" s="68" t="n">
        <v>0.310637414</v>
      </c>
      <c r="I780" s="68" t="n">
        <v>0.413435996</v>
      </c>
      <c r="J780" s="68" t="n">
        <v>21.8818588</v>
      </c>
      <c r="K780" s="68" t="n">
        <v>283.562286</v>
      </c>
      <c r="L780" s="68" t="n">
        <v>6.87890053</v>
      </c>
      <c r="M780" s="68" t="n">
        <v>0.228411466</v>
      </c>
      <c r="N780" s="68" t="n">
        <v>0.059630014</v>
      </c>
      <c r="O780" s="68" t="n">
        <v>-0.0055404515</v>
      </c>
      <c r="P780" s="69">
        <f>COS(RADIANS(K780))*COS(RADIANS(L780))+SIN(RADIANS(K780))*SIN(RADIANS(J780))*SIN(RADIANS(L780))</f>
        <v/>
      </c>
      <c r="Q780" s="69">
        <f>-COS(RADIANS(K780))*SIN(RADIANS(L780))+SIN(RADIANS(K780))*SIN(RADIANS(J780))*COS(RADIANS(L780))</f>
        <v/>
      </c>
      <c r="R780" s="69">
        <f>SIN(RADIANS(K780))*COS(RADIANS(J780))</f>
        <v/>
      </c>
      <c r="S780" s="69">
        <f>COS(RADIANS(J780))*SIN(RADIANS(L780))</f>
        <v/>
      </c>
      <c r="T780" s="69">
        <f>COS(RADIANS(J780))*COS(RADIANS(L780))</f>
        <v/>
      </c>
      <c r="U780" s="69">
        <f>-SIN(RADIANS(J780))</f>
        <v/>
      </c>
      <c r="V780" s="69">
        <f>-SIN(RADIANS(K780))*COS(RADIANS(L780))+COS(RADIANS(K780))*SIN(RADIANS(J780))*SIN(RADIANS(L780))</f>
        <v/>
      </c>
      <c r="W780" s="69">
        <f>SIN(RADIANS(K780))*SIN(RADIANS(L780))+COS(RADIANS(K780))*SIN(RADIANS(J780))*COS(RADIANS(L780))</f>
        <v/>
      </c>
      <c r="X780" s="69">
        <f>COS(RADIANS(K780))*COS(RADIANS(J780))</f>
        <v/>
      </c>
      <c r="Y780" s="69">
        <f>P780*G780</f>
        <v/>
      </c>
      <c r="Z780" s="69">
        <f>Q780*H780</f>
        <v/>
      </c>
      <c r="AA780" s="69">
        <f>R780*I780</f>
        <v/>
      </c>
      <c r="AB780" s="69">
        <f>M780</f>
        <v/>
      </c>
      <c r="AC780" s="69">
        <f>S780*G780</f>
        <v/>
      </c>
      <c r="AD780" s="69">
        <f>T780*H780</f>
        <v/>
      </c>
      <c r="AE780" s="69">
        <f>U780*I780</f>
        <v/>
      </c>
      <c r="AF780" s="69">
        <f>N780</f>
        <v/>
      </c>
      <c r="AG780" s="69">
        <f>V780*G780</f>
        <v/>
      </c>
      <c r="AH780" s="69">
        <f>W780*H780</f>
        <v/>
      </c>
      <c r="AI780" s="69">
        <f>X780*I780</f>
        <v/>
      </c>
      <c r="AJ780" s="69">
        <f>O780</f>
        <v/>
      </c>
      <c r="AK780" s="70" t="n">
        <v>0.09341152010000001</v>
      </c>
      <c r="AL780" s="70" t="n">
        <v>-0.120459065</v>
      </c>
      <c r="AM780" s="70" t="n">
        <v>-0.372951835</v>
      </c>
      <c r="AN780" s="70" t="n">
        <v>0.228411466</v>
      </c>
      <c r="AO780" s="70" t="n">
        <v>0.0548089258</v>
      </c>
      <c r="AP780" s="70" t="n">
        <v>0.286182314</v>
      </c>
      <c r="AQ780" s="70" t="n">
        <v>-0.154085115</v>
      </c>
      <c r="AR780" s="70" t="n">
        <v>0.059630014</v>
      </c>
      <c r="AS780" s="70" t="n">
        <v>0.481102288</v>
      </c>
      <c r="AT780" s="70" t="n">
        <v>-0.00921442267</v>
      </c>
      <c r="AU780" s="70" t="n">
        <v>0.0899668112</v>
      </c>
      <c r="AV780" s="70" t="n">
        <v>-0.0055404515</v>
      </c>
      <c r="AW780" s="71">
        <f>MAX(ABS(Y780-AK780),ABS(Z780-AL780),ABS(AA780-AM780),ABS(AB780-AN780),ABS(AC780-AO780),ABS(AD780-AP780),ABS(AE780-AQ780),ABS(AF780-AR780),ABS(AG780-AS780),ABS(AH780-AT780),ABS(AI780-AU780),ABS(AJ780-AV780))</f>
        <v/>
      </c>
    </row>
    <row r="781">
      <c r="A781" s="67" t="inlineStr">
        <is>
          <t>M776</t>
        </is>
      </c>
      <c r="B781" s="52" t="inlineStr">
        <is>
          <t>ENV-652</t>
        </is>
      </c>
      <c r="C781" s="52" t="inlineStr">
        <is>
          <t>Environment</t>
        </is>
      </c>
      <c r="D781" s="52" t="inlineStr">
        <is>
          <t>Boulder</t>
        </is>
      </c>
      <c r="E781" s="53" t="inlineStr">
        <is>
          <t>Group</t>
        </is>
      </c>
      <c r="F781" s="52" t="inlineStr">
        <is>
          <t>ENV-643</t>
        </is>
      </c>
      <c r="G781" s="68" t="n">
        <v>1</v>
      </c>
      <c r="H781" s="68" t="n">
        <v>1</v>
      </c>
      <c r="I781" s="68" t="n">
        <v>1</v>
      </c>
      <c r="J781" s="68" t="n">
        <v>0</v>
      </c>
      <c r="K781" s="68" t="n">
        <v>10</v>
      </c>
      <c r="L781" s="68" t="n">
        <v>0</v>
      </c>
      <c r="M781" s="68" t="n">
        <v>6.9000001</v>
      </c>
      <c r="N781" s="68" t="n">
        <v>0.0352575183</v>
      </c>
      <c r="O781" s="68" t="n">
        <v>-1.39999998</v>
      </c>
      <c r="P781" s="69">
        <f>COS(RADIANS(K781))*COS(RADIANS(L781))+SIN(RADIANS(K781))*SIN(RADIANS(J781))*SIN(RADIANS(L781))</f>
        <v/>
      </c>
      <c r="Q781" s="69">
        <f>-COS(RADIANS(K781))*SIN(RADIANS(L781))+SIN(RADIANS(K781))*SIN(RADIANS(J781))*COS(RADIANS(L781))</f>
        <v/>
      </c>
      <c r="R781" s="69">
        <f>SIN(RADIANS(K781))*COS(RADIANS(J781))</f>
        <v/>
      </c>
      <c r="S781" s="69">
        <f>COS(RADIANS(J781))*SIN(RADIANS(L781))</f>
        <v/>
      </c>
      <c r="T781" s="69">
        <f>COS(RADIANS(J781))*COS(RADIANS(L781))</f>
        <v/>
      </c>
      <c r="U781" s="69">
        <f>-SIN(RADIANS(J781))</f>
        <v/>
      </c>
      <c r="V781" s="69">
        <f>-SIN(RADIANS(K781))*COS(RADIANS(L781))+COS(RADIANS(K781))*SIN(RADIANS(J781))*SIN(RADIANS(L781))</f>
        <v/>
      </c>
      <c r="W781" s="69">
        <f>SIN(RADIANS(K781))*SIN(RADIANS(L781))+COS(RADIANS(K781))*SIN(RADIANS(J781))*COS(RADIANS(L781))</f>
        <v/>
      </c>
      <c r="X781" s="69">
        <f>COS(RADIANS(K781))*COS(RADIANS(J781))</f>
        <v/>
      </c>
      <c r="Y781" s="69">
        <f>P781*G781</f>
        <v/>
      </c>
      <c r="Z781" s="69">
        <f>Q781*H781</f>
        <v/>
      </c>
      <c r="AA781" s="69">
        <f>R781*I781</f>
        <v/>
      </c>
      <c r="AB781" s="69">
        <f>M781</f>
        <v/>
      </c>
      <c r="AC781" s="69">
        <f>S781*G781</f>
        <v/>
      </c>
      <c r="AD781" s="69">
        <f>T781*H781</f>
        <v/>
      </c>
      <c r="AE781" s="69">
        <f>U781*I781</f>
        <v/>
      </c>
      <c r="AF781" s="69">
        <f>N781</f>
        <v/>
      </c>
      <c r="AG781" s="69">
        <f>V781*G781</f>
        <v/>
      </c>
      <c r="AH781" s="69">
        <f>W781*H781</f>
        <v/>
      </c>
      <c r="AI781" s="69">
        <f>X781*I781</f>
        <v/>
      </c>
      <c r="AJ781" s="69">
        <f>O781</f>
        <v/>
      </c>
      <c r="AK781" s="70" t="n">
        <v>0.98480773</v>
      </c>
      <c r="AL781" s="70" t="n">
        <v>0</v>
      </c>
      <c r="AM781" s="70" t="n">
        <v>0.173648193</v>
      </c>
      <c r="AN781" s="70" t="n">
        <v>6.9000001</v>
      </c>
      <c r="AO781" s="70" t="n">
        <v>0</v>
      </c>
      <c r="AP781" s="70" t="n">
        <v>1</v>
      </c>
      <c r="AQ781" s="70" t="n">
        <v>0</v>
      </c>
      <c r="AR781" s="70" t="n">
        <v>0.0352575183</v>
      </c>
      <c r="AS781" s="70" t="n">
        <v>-0.173648193</v>
      </c>
      <c r="AT781" s="70" t="n">
        <v>0</v>
      </c>
      <c r="AU781" s="70" t="n">
        <v>0.98480773</v>
      </c>
      <c r="AV781" s="70" t="n">
        <v>-1.39999998</v>
      </c>
      <c r="AW781" s="71">
        <f>MAX(ABS(Y781-AK781),ABS(Z781-AL781),ABS(AA781-AM781),ABS(AB781-AN781),ABS(AC781-AO781),ABS(AD781-AP781),ABS(AE781-AQ781),ABS(AF781-AR781),ABS(AG781-AS781),ABS(AH781-AT781),ABS(AI781-AU781),ABS(AJ781-AV781))</f>
        <v/>
      </c>
    </row>
    <row r="782">
      <c r="A782" s="67" t="inlineStr">
        <is>
          <t>M777</t>
        </is>
      </c>
      <c r="B782" s="52" t="inlineStr">
        <is>
          <t>ENV-653</t>
        </is>
      </c>
      <c r="C782" s="52" t="inlineStr">
        <is>
          <t>Environment</t>
        </is>
      </c>
      <c r="D782" s="52" t="inlineStr">
        <is>
          <t>Rock</t>
        </is>
      </c>
      <c r="E782" s="59" t="inlineStr">
        <is>
          <t>Sphere</t>
        </is>
      </c>
      <c r="F782" s="52" t="inlineStr">
        <is>
          <t>ENV-652</t>
        </is>
      </c>
      <c r="G782" s="68" t="n">
        <v>0.552636147</v>
      </c>
      <c r="H782" s="68" t="n">
        <v>0.377491683</v>
      </c>
      <c r="I782" s="68" t="n">
        <v>0.676592648</v>
      </c>
      <c r="J782" s="68" t="n">
        <v>11.9025192</v>
      </c>
      <c r="K782" s="68" t="n">
        <v>237.871521</v>
      </c>
      <c r="L782" s="68" t="n">
        <v>-14.0116425</v>
      </c>
      <c r="M782" s="68" t="n">
        <v>0</v>
      </c>
      <c r="N782" s="68" t="n">
        <v>0.0830481723</v>
      </c>
      <c r="O782" s="68" t="n">
        <v>0</v>
      </c>
      <c r="P782" s="69">
        <f>COS(RADIANS(K782))*COS(RADIANS(L782))+SIN(RADIANS(K782))*SIN(RADIANS(J782))*SIN(RADIANS(L782))</f>
        <v/>
      </c>
      <c r="Q782" s="69">
        <f>-COS(RADIANS(K782))*SIN(RADIANS(L782))+SIN(RADIANS(K782))*SIN(RADIANS(J782))*COS(RADIANS(L782))</f>
        <v/>
      </c>
      <c r="R782" s="69">
        <f>SIN(RADIANS(K782))*COS(RADIANS(J782))</f>
        <v/>
      </c>
      <c r="S782" s="69">
        <f>COS(RADIANS(J782))*SIN(RADIANS(L782))</f>
        <v/>
      </c>
      <c r="T782" s="69">
        <f>COS(RADIANS(J782))*COS(RADIANS(L782))</f>
        <v/>
      </c>
      <c r="U782" s="69">
        <f>-SIN(RADIANS(J782))</f>
        <v/>
      </c>
      <c r="V782" s="69">
        <f>-SIN(RADIANS(K782))*COS(RADIANS(L782))+COS(RADIANS(K782))*SIN(RADIANS(J782))*SIN(RADIANS(L782))</f>
        <v/>
      </c>
      <c r="W782" s="69">
        <f>SIN(RADIANS(K782))*SIN(RADIANS(L782))+COS(RADIANS(K782))*SIN(RADIANS(J782))*COS(RADIANS(L782))</f>
        <v/>
      </c>
      <c r="X782" s="69">
        <f>COS(RADIANS(K782))*COS(RADIANS(J782))</f>
        <v/>
      </c>
      <c r="Y782" s="69">
        <f>P782*G782</f>
        <v/>
      </c>
      <c r="Z782" s="69">
        <f>Q782*H782</f>
        <v/>
      </c>
      <c r="AA782" s="69">
        <f>R782*I782</f>
        <v/>
      </c>
      <c r="AB782" s="69">
        <f>M782</f>
        <v/>
      </c>
      <c r="AC782" s="69">
        <f>S782*G782</f>
        <v/>
      </c>
      <c r="AD782" s="69">
        <f>T782*H782</f>
        <v/>
      </c>
      <c r="AE782" s="69">
        <f>U782*I782</f>
        <v/>
      </c>
      <c r="AF782" s="69">
        <f>N782</f>
        <v/>
      </c>
      <c r="AG782" s="69">
        <f>V782*G782</f>
        <v/>
      </c>
      <c r="AH782" s="69">
        <f>W782*H782</f>
        <v/>
      </c>
      <c r="AI782" s="69">
        <f>X782*I782</f>
        <v/>
      </c>
      <c r="AJ782" s="69">
        <f>O782</f>
        <v/>
      </c>
      <c r="AK782" s="70" t="n">
        <v>-0.261787593</v>
      </c>
      <c r="AL782" s="70" t="n">
        <v>-0.112578928</v>
      </c>
      <c r="AM782" s="70" t="n">
        <v>-0.560658634</v>
      </c>
      <c r="AN782" s="70" t="n">
        <v>0</v>
      </c>
      <c r="AO782" s="70" t="n">
        <v>-0.130926952</v>
      </c>
      <c r="AP782" s="70" t="n">
        <v>0.358385354</v>
      </c>
      <c r="AQ782" s="70" t="n">
        <v>-0.139545351</v>
      </c>
      <c r="AR782" s="70" t="n">
        <v>0.0830481723</v>
      </c>
      <c r="AS782" s="70" t="n">
        <v>0.468755901</v>
      </c>
      <c r="AT782" s="70" t="n">
        <v>0.0372273475</v>
      </c>
      <c r="AU782" s="70" t="n">
        <v>-0.352088839</v>
      </c>
      <c r="AV782" s="70" t="n">
        <v>0</v>
      </c>
      <c r="AW782" s="71">
        <f>MAX(ABS(Y782-AK782),ABS(Z782-AL782),ABS(AA782-AM782),ABS(AB782-AN782),ABS(AC782-AO782),ABS(AD782-AP782),ABS(AE782-AQ782),ABS(AF782-AR782),ABS(AG782-AS782),ABS(AH782-AT782),ABS(AI782-AU782),ABS(AJ782-AV782))</f>
        <v/>
      </c>
    </row>
    <row r="783">
      <c r="A783" s="67" t="inlineStr">
        <is>
          <t>M778</t>
        </is>
      </c>
      <c r="B783" s="52" t="inlineStr">
        <is>
          <t>ENV-654</t>
        </is>
      </c>
      <c r="C783" s="52" t="inlineStr">
        <is>
          <t>Environment</t>
        </is>
      </c>
      <c r="D783" s="52" t="inlineStr">
        <is>
          <t>Rock</t>
        </is>
      </c>
      <c r="E783" s="59" t="inlineStr">
        <is>
          <t>Sphere</t>
        </is>
      </c>
      <c r="F783" s="52" t="inlineStr">
        <is>
          <t>ENV-652</t>
        </is>
      </c>
      <c r="G783" s="68" t="n">
        <v>0.258328974</v>
      </c>
      <c r="H783" s="68" t="n">
        <v>0.166285381</v>
      </c>
      <c r="I783" s="68" t="n">
        <v>0.327204108</v>
      </c>
      <c r="J783" s="68" t="n">
        <v>-3.31785393</v>
      </c>
      <c r="K783" s="68" t="n">
        <v>275.378357</v>
      </c>
      <c r="L783" s="68" t="n">
        <v>15.2856102</v>
      </c>
      <c r="M783" s="68" t="n">
        <v>0.00872565527</v>
      </c>
      <c r="N783" s="68" t="n">
        <v>0.08611864599999999</v>
      </c>
      <c r="O783" s="68" t="n">
        <v>-0.199438721</v>
      </c>
      <c r="P783" s="69">
        <f>COS(RADIANS(K783))*COS(RADIANS(L783))+SIN(RADIANS(K783))*SIN(RADIANS(J783))*SIN(RADIANS(L783))</f>
        <v/>
      </c>
      <c r="Q783" s="69">
        <f>-COS(RADIANS(K783))*SIN(RADIANS(L783))+SIN(RADIANS(K783))*SIN(RADIANS(J783))*COS(RADIANS(L783))</f>
        <v/>
      </c>
      <c r="R783" s="69">
        <f>SIN(RADIANS(K783))*COS(RADIANS(J783))</f>
        <v/>
      </c>
      <c r="S783" s="69">
        <f>COS(RADIANS(J783))*SIN(RADIANS(L783))</f>
        <v/>
      </c>
      <c r="T783" s="69">
        <f>COS(RADIANS(J783))*COS(RADIANS(L783))</f>
        <v/>
      </c>
      <c r="U783" s="69">
        <f>-SIN(RADIANS(J783))</f>
        <v/>
      </c>
      <c r="V783" s="69">
        <f>-SIN(RADIANS(K783))*COS(RADIANS(L783))+COS(RADIANS(K783))*SIN(RADIANS(J783))*SIN(RADIANS(L783))</f>
        <v/>
      </c>
      <c r="W783" s="69">
        <f>SIN(RADIANS(K783))*SIN(RADIANS(L783))+COS(RADIANS(K783))*SIN(RADIANS(J783))*COS(RADIANS(L783))</f>
        <v/>
      </c>
      <c r="X783" s="69">
        <f>COS(RADIANS(K783))*COS(RADIANS(J783))</f>
        <v/>
      </c>
      <c r="Y783" s="69">
        <f>P783*G783</f>
        <v/>
      </c>
      <c r="Z783" s="69">
        <f>Q783*H783</f>
        <v/>
      </c>
      <c r="AA783" s="69">
        <f>R783*I783</f>
        <v/>
      </c>
      <c r="AB783" s="69">
        <f>M783</f>
        <v/>
      </c>
      <c r="AC783" s="69">
        <f>S783*G783</f>
        <v/>
      </c>
      <c r="AD783" s="69">
        <f>T783*H783</f>
        <v/>
      </c>
      <c r="AE783" s="69">
        <f>U783*I783</f>
        <v/>
      </c>
      <c r="AF783" s="69">
        <f>N783</f>
        <v/>
      </c>
      <c r="AG783" s="69">
        <f>V783*G783</f>
        <v/>
      </c>
      <c r="AH783" s="69">
        <f>W783*H783</f>
        <v/>
      </c>
      <c r="AI783" s="69">
        <f>X783*I783</f>
        <v/>
      </c>
      <c r="AJ783" s="69">
        <f>O783</f>
        <v/>
      </c>
      <c r="AK783" s="70" t="n">
        <v>0.0272813365</v>
      </c>
      <c r="AL783" s="70" t="n">
        <v>0.00513342628</v>
      </c>
      <c r="AM783" s="70" t="n">
        <v>-0.325217545</v>
      </c>
      <c r="AN783" s="70" t="n">
        <v>0.00872565527</v>
      </c>
      <c r="AO783" s="70" t="n">
        <v>0.067989327</v>
      </c>
      <c r="AP783" s="70" t="n">
        <v>0.160133958</v>
      </c>
      <c r="AQ783" s="70" t="n">
        <v>0.0189369768</v>
      </c>
      <c r="AR783" s="70" t="n">
        <v>0.08611864599999999</v>
      </c>
      <c r="AS783" s="70" t="n">
        <v>0.247723699</v>
      </c>
      <c r="AT783" s="70" t="n">
        <v>-0.0445150994</v>
      </c>
      <c r="AU783" s="70" t="n">
        <v>0.0306182131</v>
      </c>
      <c r="AV783" s="70" t="n">
        <v>-0.199438721</v>
      </c>
      <c r="AW783" s="71">
        <f>MAX(ABS(Y783-AK783),ABS(Z783-AL783),ABS(AA783-AM783),ABS(AB783-AN783),ABS(AC783-AO783),ABS(AD783-AP783),ABS(AE783-AQ783),ABS(AF783-AR783),ABS(AG783-AS783),ABS(AH783-AT783),ABS(AI783-AU783),ABS(AJ783-AV783))</f>
        <v/>
      </c>
    </row>
    <row r="784">
      <c r="A784" s="67" t="inlineStr">
        <is>
          <t>M779</t>
        </is>
      </c>
      <c r="B784" s="52" t="inlineStr">
        <is>
          <t>ENV-655</t>
        </is>
      </c>
      <c r="C784" s="52" t="inlineStr">
        <is>
          <t>Environment</t>
        </is>
      </c>
      <c r="D784" s="52" t="inlineStr">
        <is>
          <t>Rock</t>
        </is>
      </c>
      <c r="E784" s="59" t="inlineStr">
        <is>
          <t>Sphere</t>
        </is>
      </c>
      <c r="F784" s="52" t="inlineStr">
        <is>
          <t>ENV-652</t>
        </is>
      </c>
      <c r="G784" s="68" t="n">
        <v>0.304928154</v>
      </c>
      <c r="H784" s="68" t="n">
        <v>0.160723343</v>
      </c>
      <c r="I784" s="68" t="n">
        <v>0.392679363</v>
      </c>
      <c r="J784" s="68" t="n">
        <v>22.2759628</v>
      </c>
      <c r="K784" s="68" t="n">
        <v>262.455658</v>
      </c>
      <c r="L784" s="68" t="n">
        <v>-4.79992294</v>
      </c>
      <c r="M784" s="68" t="n">
        <v>0.14609161</v>
      </c>
      <c r="N784" s="68" t="n">
        <v>0.0519963652</v>
      </c>
      <c r="O784" s="68" t="n">
        <v>-0.206055611</v>
      </c>
      <c r="P784" s="69">
        <f>COS(RADIANS(K784))*COS(RADIANS(L784))+SIN(RADIANS(K784))*SIN(RADIANS(J784))*SIN(RADIANS(L784))</f>
        <v/>
      </c>
      <c r="Q784" s="69">
        <f>-COS(RADIANS(K784))*SIN(RADIANS(L784))+SIN(RADIANS(K784))*SIN(RADIANS(J784))*COS(RADIANS(L784))</f>
        <v/>
      </c>
      <c r="R784" s="69">
        <f>SIN(RADIANS(K784))*COS(RADIANS(J784))</f>
        <v/>
      </c>
      <c r="S784" s="69">
        <f>COS(RADIANS(J784))*SIN(RADIANS(L784))</f>
        <v/>
      </c>
      <c r="T784" s="69">
        <f>COS(RADIANS(J784))*COS(RADIANS(L784))</f>
        <v/>
      </c>
      <c r="U784" s="69">
        <f>-SIN(RADIANS(J784))</f>
        <v/>
      </c>
      <c r="V784" s="69">
        <f>-SIN(RADIANS(K784))*COS(RADIANS(L784))+COS(RADIANS(K784))*SIN(RADIANS(J784))*SIN(RADIANS(L784))</f>
        <v/>
      </c>
      <c r="W784" s="69">
        <f>SIN(RADIANS(K784))*SIN(RADIANS(L784))+COS(RADIANS(K784))*SIN(RADIANS(J784))*COS(RADIANS(L784))</f>
        <v/>
      </c>
      <c r="X784" s="69">
        <f>COS(RADIANS(K784))*COS(RADIANS(J784))</f>
        <v/>
      </c>
      <c r="Y784" s="69">
        <f>P784*G784</f>
        <v/>
      </c>
      <c r="Z784" s="69">
        <f>Q784*H784</f>
        <v/>
      </c>
      <c r="AA784" s="69">
        <f>R784*I784</f>
        <v/>
      </c>
      <c r="AB784" s="69">
        <f>M784</f>
        <v/>
      </c>
      <c r="AC784" s="69">
        <f>S784*G784</f>
        <v/>
      </c>
      <c r="AD784" s="69">
        <f>T784*H784</f>
        <v/>
      </c>
      <c r="AE784" s="69">
        <f>U784*I784</f>
        <v/>
      </c>
      <c r="AF784" s="69">
        <f>N784</f>
        <v/>
      </c>
      <c r="AG784" s="69">
        <f>V784*G784</f>
        <v/>
      </c>
      <c r="AH784" s="69">
        <f>W784*H784</f>
        <v/>
      </c>
      <c r="AI784" s="69">
        <f>X784*I784</f>
        <v/>
      </c>
      <c r="AJ784" s="69">
        <f>O784</f>
        <v/>
      </c>
      <c r="AK784" s="70" t="n">
        <v>-0.030306261</v>
      </c>
      <c r="AL784" s="70" t="n">
        <v>-0.0619515926</v>
      </c>
      <c r="AM784" s="70" t="n">
        <v>-0.360227734</v>
      </c>
      <c r="AN784" s="70" t="n">
        <v>0.14609161</v>
      </c>
      <c r="AO784" s="70" t="n">
        <v>-0.0236110855</v>
      </c>
      <c r="AP784" s="70" t="n">
        <v>0.148206785</v>
      </c>
      <c r="AQ784" s="70" t="n">
        <v>-0.14885217</v>
      </c>
      <c r="AR784" s="70" t="n">
        <v>0.0519963652</v>
      </c>
      <c r="AS784" s="70" t="n">
        <v>0.302498311</v>
      </c>
      <c r="AT784" s="70" t="n">
        <v>0.00536135724</v>
      </c>
      <c r="AU784" s="70" t="n">
        <v>-0.0477084219</v>
      </c>
      <c r="AV784" s="70" t="n">
        <v>-0.206055611</v>
      </c>
      <c r="AW784" s="71">
        <f>MAX(ABS(Y784-AK784),ABS(Z784-AL784),ABS(AA784-AM784),ABS(AB784-AN784),ABS(AC784-AO784),ABS(AD784-AP784),ABS(AE784-AQ784),ABS(AF784-AR784),ABS(AG784-AS784),ABS(AH784-AT784),ABS(AI784-AU784),ABS(AJ784-AV784))</f>
        <v/>
      </c>
    </row>
    <row r="785">
      <c r="A785" s="67" t="inlineStr">
        <is>
          <t>M780</t>
        </is>
      </c>
      <c r="B785" s="52" t="inlineStr">
        <is>
          <t>ENV-656</t>
        </is>
      </c>
      <c r="C785" s="52" t="inlineStr">
        <is>
          <t>Environment</t>
        </is>
      </c>
      <c r="D785" s="52" t="inlineStr">
        <is>
          <t>Rock</t>
        </is>
      </c>
      <c r="E785" s="59" t="inlineStr">
        <is>
          <t>Sphere</t>
        </is>
      </c>
      <c r="F785" s="52" t="inlineStr">
        <is>
          <t>ENV-652</t>
        </is>
      </c>
      <c r="G785" s="68" t="n">
        <v>0.45265609</v>
      </c>
      <c r="H785" s="68" t="n">
        <v>0.291981488</v>
      </c>
      <c r="I785" s="68" t="n">
        <v>0.476508737</v>
      </c>
      <c r="J785" s="68" t="n">
        <v>-7.28704262</v>
      </c>
      <c r="K785" s="68" t="n">
        <v>153.149292</v>
      </c>
      <c r="L785" s="68" t="n">
        <v>5.8410759</v>
      </c>
      <c r="M785" s="68" t="n">
        <v>-0.000658446574</v>
      </c>
      <c r="N785" s="68" t="n">
        <v>0.0498410724</v>
      </c>
      <c r="O785" s="68" t="n">
        <v>-0.0611748807</v>
      </c>
      <c r="P785" s="69">
        <f>COS(RADIANS(K785))*COS(RADIANS(L785))+SIN(RADIANS(K785))*SIN(RADIANS(J785))*SIN(RADIANS(L785))</f>
        <v/>
      </c>
      <c r="Q785" s="69">
        <f>-COS(RADIANS(K785))*SIN(RADIANS(L785))+SIN(RADIANS(K785))*SIN(RADIANS(J785))*COS(RADIANS(L785))</f>
        <v/>
      </c>
      <c r="R785" s="69">
        <f>SIN(RADIANS(K785))*COS(RADIANS(J785))</f>
        <v/>
      </c>
      <c r="S785" s="69">
        <f>COS(RADIANS(J785))*SIN(RADIANS(L785))</f>
        <v/>
      </c>
      <c r="T785" s="69">
        <f>COS(RADIANS(J785))*COS(RADIANS(L785))</f>
        <v/>
      </c>
      <c r="U785" s="69">
        <f>-SIN(RADIANS(J785))</f>
        <v/>
      </c>
      <c r="V785" s="69">
        <f>-SIN(RADIANS(K785))*COS(RADIANS(L785))+COS(RADIANS(K785))*SIN(RADIANS(J785))*SIN(RADIANS(L785))</f>
        <v/>
      </c>
      <c r="W785" s="69">
        <f>SIN(RADIANS(K785))*SIN(RADIANS(L785))+COS(RADIANS(K785))*SIN(RADIANS(J785))*COS(RADIANS(L785))</f>
        <v/>
      </c>
      <c r="X785" s="69">
        <f>COS(RADIANS(K785))*COS(RADIANS(J785))</f>
        <v/>
      </c>
      <c r="Y785" s="69">
        <f>P785*G785</f>
        <v/>
      </c>
      <c r="Z785" s="69">
        <f>Q785*H785</f>
        <v/>
      </c>
      <c r="AA785" s="69">
        <f>R785*I785</f>
        <v/>
      </c>
      <c r="AB785" s="69">
        <f>M785</f>
        <v/>
      </c>
      <c r="AC785" s="69">
        <f>S785*G785</f>
        <v/>
      </c>
      <c r="AD785" s="69">
        <f>T785*H785</f>
        <v/>
      </c>
      <c r="AE785" s="69">
        <f>U785*I785</f>
        <v/>
      </c>
      <c r="AF785" s="69">
        <f>N785</f>
        <v/>
      </c>
      <c r="AG785" s="69">
        <f>V785*G785</f>
        <v/>
      </c>
      <c r="AH785" s="69">
        <f>W785*H785</f>
        <v/>
      </c>
      <c r="AI785" s="69">
        <f>X785*I785</f>
        <v/>
      </c>
      <c r="AJ785" s="69">
        <f>O785</f>
        <v/>
      </c>
      <c r="AK785" s="70" t="n">
        <v>-0.404395938</v>
      </c>
      <c r="AL785" s="70" t="n">
        <v>0.00987049099</v>
      </c>
      <c r="AM785" s="70" t="n">
        <v>0.213485122</v>
      </c>
      <c r="AN785" s="70" t="n">
        <v>-0.000658446574</v>
      </c>
      <c r="AO785" s="70" t="n">
        <v>0.0456945151</v>
      </c>
      <c r="AP785" s="70" t="n">
        <v>0.288119495</v>
      </c>
      <c r="AQ785" s="70" t="n">
        <v>0.0604405068</v>
      </c>
      <c r="AR785" s="70" t="n">
        <v>0.0498410724</v>
      </c>
      <c r="AS785" s="70" t="n">
        <v>-0.198175341</v>
      </c>
      <c r="AT785" s="70" t="n">
        <v>0.0462917984</v>
      </c>
      <c r="AU785" s="70" t="n">
        <v>-0.421700865</v>
      </c>
      <c r="AV785" s="70" t="n">
        <v>-0.0611748807</v>
      </c>
      <c r="AW785" s="71">
        <f>MAX(ABS(Y785-AK785),ABS(Z785-AL785),ABS(AA785-AM785),ABS(AB785-AN785),ABS(AC785-AO785),ABS(AD785-AP785),ABS(AE785-AQ785),ABS(AF785-AR785),ABS(AG785-AS785),ABS(AH785-AT785),ABS(AI785-AU785),ABS(AJ785-AV785))</f>
        <v/>
      </c>
    </row>
    <row r="786">
      <c r="A786" s="67" t="inlineStr">
        <is>
          <t>M781</t>
        </is>
      </c>
      <c r="B786" s="52" t="inlineStr">
        <is>
          <t>ENV-657</t>
        </is>
      </c>
      <c r="C786" s="52" t="inlineStr">
        <is>
          <t>Environment</t>
        </is>
      </c>
      <c r="D786" s="52" t="inlineStr">
        <is>
          <t>Boulder</t>
        </is>
      </c>
      <c r="E786" s="53" t="inlineStr">
        <is>
          <t>Group</t>
        </is>
      </c>
      <c r="F786" s="52" t="inlineStr">
        <is>
          <t>ENV-643</t>
        </is>
      </c>
      <c r="G786" s="68" t="n">
        <v>1</v>
      </c>
      <c r="H786" s="68" t="n">
        <v>1</v>
      </c>
      <c r="I786" s="68" t="n">
        <v>1</v>
      </c>
      <c r="J786" s="68" t="n">
        <v>0</v>
      </c>
      <c r="K786" s="68" t="n">
        <v>80</v>
      </c>
      <c r="L786" s="68" t="n">
        <v>0</v>
      </c>
      <c r="M786" s="68" t="n">
        <v>-7.0999999</v>
      </c>
      <c r="N786" s="68" t="n">
        <v>-0.269031733</v>
      </c>
      <c r="O786" s="68" t="n">
        <v>-1.10000002</v>
      </c>
      <c r="P786" s="69">
        <f>COS(RADIANS(K786))*COS(RADIANS(L786))+SIN(RADIANS(K786))*SIN(RADIANS(J786))*SIN(RADIANS(L786))</f>
        <v/>
      </c>
      <c r="Q786" s="69">
        <f>-COS(RADIANS(K786))*SIN(RADIANS(L786))+SIN(RADIANS(K786))*SIN(RADIANS(J786))*COS(RADIANS(L786))</f>
        <v/>
      </c>
      <c r="R786" s="69">
        <f>SIN(RADIANS(K786))*COS(RADIANS(J786))</f>
        <v/>
      </c>
      <c r="S786" s="69">
        <f>COS(RADIANS(J786))*SIN(RADIANS(L786))</f>
        <v/>
      </c>
      <c r="T786" s="69">
        <f>COS(RADIANS(J786))*COS(RADIANS(L786))</f>
        <v/>
      </c>
      <c r="U786" s="69">
        <f>-SIN(RADIANS(J786))</f>
        <v/>
      </c>
      <c r="V786" s="69">
        <f>-SIN(RADIANS(K786))*COS(RADIANS(L786))+COS(RADIANS(K786))*SIN(RADIANS(J786))*SIN(RADIANS(L786))</f>
        <v/>
      </c>
      <c r="W786" s="69">
        <f>SIN(RADIANS(K786))*SIN(RADIANS(L786))+COS(RADIANS(K786))*SIN(RADIANS(J786))*COS(RADIANS(L786))</f>
        <v/>
      </c>
      <c r="X786" s="69">
        <f>COS(RADIANS(K786))*COS(RADIANS(J786))</f>
        <v/>
      </c>
      <c r="Y786" s="69">
        <f>P786*G786</f>
        <v/>
      </c>
      <c r="Z786" s="69">
        <f>Q786*H786</f>
        <v/>
      </c>
      <c r="AA786" s="69">
        <f>R786*I786</f>
        <v/>
      </c>
      <c r="AB786" s="69">
        <f>M786</f>
        <v/>
      </c>
      <c r="AC786" s="69">
        <f>S786*G786</f>
        <v/>
      </c>
      <c r="AD786" s="69">
        <f>T786*H786</f>
        <v/>
      </c>
      <c r="AE786" s="69">
        <f>U786*I786</f>
        <v/>
      </c>
      <c r="AF786" s="69">
        <f>N786</f>
        <v/>
      </c>
      <c r="AG786" s="69">
        <f>V786*G786</f>
        <v/>
      </c>
      <c r="AH786" s="69">
        <f>W786*H786</f>
        <v/>
      </c>
      <c r="AI786" s="69">
        <f>X786*I786</f>
        <v/>
      </c>
      <c r="AJ786" s="69">
        <f>O786</f>
        <v/>
      </c>
      <c r="AK786" s="70" t="n">
        <v>0.173648104</v>
      </c>
      <c r="AL786" s="70" t="n">
        <v>0</v>
      </c>
      <c r="AM786" s="70" t="n">
        <v>0.984807789</v>
      </c>
      <c r="AN786" s="70" t="n">
        <v>-7.0999999</v>
      </c>
      <c r="AO786" s="70" t="n">
        <v>0</v>
      </c>
      <c r="AP786" s="70" t="n">
        <v>1</v>
      </c>
      <c r="AQ786" s="70" t="n">
        <v>0</v>
      </c>
      <c r="AR786" s="70" t="n">
        <v>-0.269031733</v>
      </c>
      <c r="AS786" s="70" t="n">
        <v>-0.984807789</v>
      </c>
      <c r="AT786" s="70" t="n">
        <v>0</v>
      </c>
      <c r="AU786" s="70" t="n">
        <v>0.173648104</v>
      </c>
      <c r="AV786" s="70" t="n">
        <v>-1.10000002</v>
      </c>
      <c r="AW786" s="71">
        <f>MAX(ABS(Y786-AK786),ABS(Z786-AL786),ABS(AA786-AM786),ABS(AB786-AN786),ABS(AC786-AO786),ABS(AD786-AP786),ABS(AE786-AQ786),ABS(AF786-AR786),ABS(AG786-AS786),ABS(AH786-AT786),ABS(AI786-AU786),ABS(AJ786-AV786))</f>
        <v/>
      </c>
    </row>
    <row r="787">
      <c r="A787" s="67" t="inlineStr">
        <is>
          <t>M782</t>
        </is>
      </c>
      <c r="B787" s="52" t="inlineStr">
        <is>
          <t>ENV-658</t>
        </is>
      </c>
      <c r="C787" s="52" t="inlineStr">
        <is>
          <t>Environment</t>
        </is>
      </c>
      <c r="D787" s="52" t="inlineStr">
        <is>
          <t>Rock</t>
        </is>
      </c>
      <c r="E787" s="59" t="inlineStr">
        <is>
          <t>Sphere</t>
        </is>
      </c>
      <c r="F787" s="52" t="inlineStr">
        <is>
          <t>ENV-657</t>
        </is>
      </c>
      <c r="G787" s="68" t="n">
        <v>0.897954822</v>
      </c>
      <c r="H787" s="68" t="n">
        <v>0.468430966</v>
      </c>
      <c r="I787" s="68" t="n">
        <v>0.8702216149999999</v>
      </c>
      <c r="J787" s="68" t="n">
        <v>16.0124435</v>
      </c>
      <c r="K787" s="68" t="n">
        <v>37.0686417</v>
      </c>
      <c r="L787" s="68" t="n">
        <v>18.5967522</v>
      </c>
      <c r="M787" s="68" t="n">
        <v>0</v>
      </c>
      <c r="N787" s="68" t="n">
        <v>0.103054814</v>
      </c>
      <c r="O787" s="68" t="n">
        <v>0</v>
      </c>
      <c r="P787" s="69">
        <f>COS(RADIANS(K787))*COS(RADIANS(L787))+SIN(RADIANS(K787))*SIN(RADIANS(J787))*SIN(RADIANS(L787))</f>
        <v/>
      </c>
      <c r="Q787" s="69">
        <f>-COS(RADIANS(K787))*SIN(RADIANS(L787))+SIN(RADIANS(K787))*SIN(RADIANS(J787))*COS(RADIANS(L787))</f>
        <v/>
      </c>
      <c r="R787" s="69">
        <f>SIN(RADIANS(K787))*COS(RADIANS(J787))</f>
        <v/>
      </c>
      <c r="S787" s="69">
        <f>COS(RADIANS(J787))*SIN(RADIANS(L787))</f>
        <v/>
      </c>
      <c r="T787" s="69">
        <f>COS(RADIANS(J787))*COS(RADIANS(L787))</f>
        <v/>
      </c>
      <c r="U787" s="69">
        <f>-SIN(RADIANS(J787))</f>
        <v/>
      </c>
      <c r="V787" s="69">
        <f>-SIN(RADIANS(K787))*COS(RADIANS(L787))+COS(RADIANS(K787))*SIN(RADIANS(J787))*SIN(RADIANS(L787))</f>
        <v/>
      </c>
      <c r="W787" s="69">
        <f>SIN(RADIANS(K787))*SIN(RADIANS(L787))+COS(RADIANS(K787))*SIN(RADIANS(J787))*COS(RADIANS(L787))</f>
        <v/>
      </c>
      <c r="X787" s="69">
        <f>COS(RADIANS(K787))*COS(RADIANS(J787))</f>
        <v/>
      </c>
      <c r="Y787" s="69">
        <f>P787*G787</f>
        <v/>
      </c>
      <c r="Z787" s="69">
        <f>Q787*H787</f>
        <v/>
      </c>
      <c r="AA787" s="69">
        <f>R787*I787</f>
        <v/>
      </c>
      <c r="AB787" s="69">
        <f>M787</f>
        <v/>
      </c>
      <c r="AC787" s="69">
        <f>S787*G787</f>
        <v/>
      </c>
      <c r="AD787" s="69">
        <f>T787*H787</f>
        <v/>
      </c>
      <c r="AE787" s="69">
        <f>U787*I787</f>
        <v/>
      </c>
      <c r="AF787" s="69">
        <f>N787</f>
        <v/>
      </c>
      <c r="AG787" s="69">
        <f>V787*G787</f>
        <v/>
      </c>
      <c r="AH787" s="69">
        <f>W787*H787</f>
        <v/>
      </c>
      <c r="AI787" s="69">
        <f>X787*I787</f>
        <v/>
      </c>
      <c r="AJ787" s="69">
        <f>O787</f>
        <v/>
      </c>
      <c r="AK787" s="70" t="n">
        <v>0.726694405</v>
      </c>
      <c r="AL787" s="70" t="n">
        <v>-0.0453763157</v>
      </c>
      <c r="AM787" s="70" t="n">
        <v>0.504193306</v>
      </c>
      <c r="AN787" s="70" t="n">
        <v>0</v>
      </c>
      <c r="AO787" s="70" t="n">
        <v>0.275252432</v>
      </c>
      <c r="AP787" s="70" t="n">
        <v>0.426747203</v>
      </c>
      <c r="AQ787" s="70" t="n">
        <v>-0.240047261</v>
      </c>
      <c r="AR787" s="70" t="n">
        <v>0.103054814</v>
      </c>
      <c r="AS787" s="70" t="n">
        <v>-0.449971437</v>
      </c>
      <c r="AT787" s="70" t="n">
        <v>0.187764168</v>
      </c>
      <c r="AU787" s="70" t="n">
        <v>0.667421997</v>
      </c>
      <c r="AV787" s="70" t="n">
        <v>0</v>
      </c>
      <c r="AW787" s="71">
        <f>MAX(ABS(Y787-AK787),ABS(Z787-AL787),ABS(AA787-AM787),ABS(AB787-AN787),ABS(AC787-AO787),ABS(AD787-AP787),ABS(AE787-AQ787),ABS(AF787-AR787),ABS(AG787-AS787),ABS(AH787-AT787),ABS(AI787-AU787),ABS(AJ787-AV787))</f>
        <v/>
      </c>
    </row>
    <row r="788">
      <c r="A788" s="67" t="inlineStr">
        <is>
          <t>M783</t>
        </is>
      </c>
      <c r="B788" s="52" t="inlineStr">
        <is>
          <t>ENV-659</t>
        </is>
      </c>
      <c r="C788" s="52" t="inlineStr">
        <is>
          <t>Environment</t>
        </is>
      </c>
      <c r="D788" s="52" t="inlineStr">
        <is>
          <t>Rock</t>
        </is>
      </c>
      <c r="E788" s="59" t="inlineStr">
        <is>
          <t>Sphere</t>
        </is>
      </c>
      <c r="F788" s="52" t="inlineStr">
        <is>
          <t>ENV-657</t>
        </is>
      </c>
      <c r="G788" s="68" t="n">
        <v>0.634115458</v>
      </c>
      <c r="H788" s="68" t="n">
        <v>0.352577209</v>
      </c>
      <c r="I788" s="68" t="n">
        <v>0.511025965</v>
      </c>
      <c r="J788" s="68" t="n">
        <v>10.7626419</v>
      </c>
      <c r="K788" s="68" t="n">
        <v>221.759079</v>
      </c>
      <c r="L788" s="68" t="n">
        <v>-3.58594894</v>
      </c>
      <c r="M788" s="68" t="n">
        <v>-0.152509898</v>
      </c>
      <c r="N788" s="68" t="n">
        <v>0.159409434</v>
      </c>
      <c r="O788" s="68" t="n">
        <v>-0.114800155</v>
      </c>
      <c r="P788" s="69">
        <f>COS(RADIANS(K788))*COS(RADIANS(L788))+SIN(RADIANS(K788))*SIN(RADIANS(J788))*SIN(RADIANS(L788))</f>
        <v/>
      </c>
      <c r="Q788" s="69">
        <f>-COS(RADIANS(K788))*SIN(RADIANS(L788))+SIN(RADIANS(K788))*SIN(RADIANS(J788))*COS(RADIANS(L788))</f>
        <v/>
      </c>
      <c r="R788" s="69">
        <f>SIN(RADIANS(K788))*COS(RADIANS(J788))</f>
        <v/>
      </c>
      <c r="S788" s="69">
        <f>COS(RADIANS(J788))*SIN(RADIANS(L788))</f>
        <v/>
      </c>
      <c r="T788" s="69">
        <f>COS(RADIANS(J788))*COS(RADIANS(L788))</f>
        <v/>
      </c>
      <c r="U788" s="69">
        <f>-SIN(RADIANS(J788))</f>
        <v/>
      </c>
      <c r="V788" s="69">
        <f>-SIN(RADIANS(K788))*COS(RADIANS(L788))+COS(RADIANS(K788))*SIN(RADIANS(J788))*SIN(RADIANS(L788))</f>
        <v/>
      </c>
      <c r="W788" s="69">
        <f>SIN(RADIANS(K788))*SIN(RADIANS(L788))+COS(RADIANS(K788))*SIN(RADIANS(J788))*COS(RADIANS(L788))</f>
        <v/>
      </c>
      <c r="X788" s="69">
        <f>COS(RADIANS(K788))*COS(RADIANS(J788))</f>
        <v/>
      </c>
      <c r="Y788" s="69">
        <f>P788*G788</f>
        <v/>
      </c>
      <c r="Z788" s="69">
        <f>Q788*H788</f>
        <v/>
      </c>
      <c r="AA788" s="69">
        <f>R788*I788</f>
        <v/>
      </c>
      <c r="AB788" s="69">
        <f>M788</f>
        <v/>
      </c>
      <c r="AC788" s="69">
        <f>S788*G788</f>
        <v/>
      </c>
      <c r="AD788" s="69">
        <f>T788*H788</f>
        <v/>
      </c>
      <c r="AE788" s="69">
        <f>U788*I788</f>
        <v/>
      </c>
      <c r="AF788" s="69">
        <f>N788</f>
        <v/>
      </c>
      <c r="AG788" s="69">
        <f>V788*G788</f>
        <v/>
      </c>
      <c r="AH788" s="69">
        <f>W788*H788</f>
        <v/>
      </c>
      <c r="AI788" s="69">
        <f>X788*I788</f>
        <v/>
      </c>
      <c r="AJ788" s="69">
        <f>O788</f>
        <v/>
      </c>
      <c r="AK788" s="70" t="n">
        <v>-0.467160791</v>
      </c>
      <c r="AL788" s="70" t="n">
        <v>-0.060213834</v>
      </c>
      <c r="AM788" s="70" t="n">
        <v>-0.334356368</v>
      </c>
      <c r="AN788" s="70" t="n">
        <v>-0.152509898</v>
      </c>
      <c r="AO788" s="70" t="n">
        <v>-0.0389635675</v>
      </c>
      <c r="AP788" s="70" t="n">
        <v>0.345696956</v>
      </c>
      <c r="AQ788" s="70" t="n">
        <v>-0.09542939810000001</v>
      </c>
      <c r="AR788" s="70" t="n">
        <v>0.159409434</v>
      </c>
      <c r="AS788" s="70" t="n">
        <v>0.427018791</v>
      </c>
      <c r="AT788" s="70" t="n">
        <v>-0.0343309417</v>
      </c>
      <c r="AU788" s="70" t="n">
        <v>-0.374495119</v>
      </c>
      <c r="AV788" s="70" t="n">
        <v>-0.114800155</v>
      </c>
      <c r="AW788" s="71">
        <f>MAX(ABS(Y788-AK788),ABS(Z788-AL788),ABS(AA788-AM788),ABS(AB788-AN788),ABS(AC788-AO788),ABS(AD788-AP788),ABS(AE788-AQ788),ABS(AF788-AR788),ABS(AG788-AS788),ABS(AH788-AT788),ABS(AI788-AU788),ABS(AJ788-AV788))</f>
        <v/>
      </c>
    </row>
    <row r="789">
      <c r="A789" s="67" t="inlineStr">
        <is>
          <t>M784</t>
        </is>
      </c>
      <c r="B789" s="52" t="inlineStr">
        <is>
          <t>ENV-660</t>
        </is>
      </c>
      <c r="C789" s="52" t="inlineStr">
        <is>
          <t>Environment</t>
        </is>
      </c>
      <c r="D789" s="52" t="inlineStr">
        <is>
          <t>Rock</t>
        </is>
      </c>
      <c r="E789" s="59" t="inlineStr">
        <is>
          <t>Sphere</t>
        </is>
      </c>
      <c r="F789" s="52" t="inlineStr">
        <is>
          <t>ENV-657</t>
        </is>
      </c>
      <c r="G789" s="68" t="n">
        <v>0.506550908</v>
      </c>
      <c r="H789" s="68" t="n">
        <v>0.365450293</v>
      </c>
      <c r="I789" s="68" t="n">
        <v>0.503612757</v>
      </c>
      <c r="J789" s="68" t="n">
        <v>4.63231468</v>
      </c>
      <c r="K789" s="68" t="n">
        <v>309.672119</v>
      </c>
      <c r="L789" s="68" t="n">
        <v>-10.9545231</v>
      </c>
      <c r="M789" s="68" t="n">
        <v>0.0691063628</v>
      </c>
      <c r="N789" s="68" t="n">
        <v>0.161674768</v>
      </c>
      <c r="O789" s="68" t="n">
        <v>-0.166038856</v>
      </c>
      <c r="P789" s="69">
        <f>COS(RADIANS(K789))*COS(RADIANS(L789))+SIN(RADIANS(K789))*SIN(RADIANS(J789))*SIN(RADIANS(L789))</f>
        <v/>
      </c>
      <c r="Q789" s="69">
        <f>-COS(RADIANS(K789))*SIN(RADIANS(L789))+SIN(RADIANS(K789))*SIN(RADIANS(J789))*COS(RADIANS(L789))</f>
        <v/>
      </c>
      <c r="R789" s="69">
        <f>SIN(RADIANS(K789))*COS(RADIANS(J789))</f>
        <v/>
      </c>
      <c r="S789" s="69">
        <f>COS(RADIANS(J789))*SIN(RADIANS(L789))</f>
        <v/>
      </c>
      <c r="T789" s="69">
        <f>COS(RADIANS(J789))*COS(RADIANS(L789))</f>
        <v/>
      </c>
      <c r="U789" s="69">
        <f>-SIN(RADIANS(J789))</f>
        <v/>
      </c>
      <c r="V789" s="69">
        <f>-SIN(RADIANS(K789))*COS(RADIANS(L789))+COS(RADIANS(K789))*SIN(RADIANS(J789))*SIN(RADIANS(L789))</f>
        <v/>
      </c>
      <c r="W789" s="69">
        <f>SIN(RADIANS(K789))*SIN(RADIANS(L789))+COS(RADIANS(K789))*SIN(RADIANS(J789))*COS(RADIANS(L789))</f>
        <v/>
      </c>
      <c r="X789" s="69">
        <f>COS(RADIANS(K789))*COS(RADIANS(J789))</f>
        <v/>
      </c>
      <c r="Y789" s="69">
        <f>P789*G789</f>
        <v/>
      </c>
      <c r="Z789" s="69">
        <f>Q789*H789</f>
        <v/>
      </c>
      <c r="AA789" s="69">
        <f>R789*I789</f>
        <v/>
      </c>
      <c r="AB789" s="69">
        <f>M789</f>
        <v/>
      </c>
      <c r="AC789" s="69">
        <f>S789*G789</f>
        <v/>
      </c>
      <c r="AD789" s="69">
        <f>T789*H789</f>
        <v/>
      </c>
      <c r="AE789" s="69">
        <f>U789*I789</f>
        <v/>
      </c>
      <c r="AF789" s="69">
        <f>N789</f>
        <v/>
      </c>
      <c r="AG789" s="69">
        <f>V789*G789</f>
        <v/>
      </c>
      <c r="AH789" s="69">
        <f>W789*H789</f>
        <v/>
      </c>
      <c r="AI789" s="69">
        <f>X789*I789</f>
        <v/>
      </c>
      <c r="AJ789" s="69">
        <f>O789</f>
        <v/>
      </c>
      <c r="AK789" s="70" t="n">
        <v>0.323470145</v>
      </c>
      <c r="AL789" s="70" t="n">
        <v>0.0220307745</v>
      </c>
      <c r="AM789" s="70" t="n">
        <v>-0.386369586</v>
      </c>
      <c r="AN789" s="70" t="n">
        <v>0.0691063628</v>
      </c>
      <c r="AO789" s="70" t="n">
        <v>-0.0959453359</v>
      </c>
      <c r="AP789" s="70" t="n">
        <v>0.357619196</v>
      </c>
      <c r="AQ789" s="70" t="n">
        <v>-0.0406723134</v>
      </c>
      <c r="AR789" s="70" t="n">
        <v>0.161674768</v>
      </c>
      <c r="AS789" s="70" t="n">
        <v>0.37782982</v>
      </c>
      <c r="AT789" s="70" t="n">
        <v>0.0719519481</v>
      </c>
      <c r="AU789" s="70" t="n">
        <v>0.320453018</v>
      </c>
      <c r="AV789" s="70" t="n">
        <v>-0.166038856</v>
      </c>
      <c r="AW789" s="71">
        <f>MAX(ABS(Y789-AK789),ABS(Z789-AL789),ABS(AA789-AM789),ABS(AB789-AN789),ABS(AC789-AO789),ABS(AD789-AP789),ABS(AE789-AQ789),ABS(AF789-AR789),ABS(AG789-AS789),ABS(AH789-AT789),ABS(AI789-AU789),ABS(AJ789-AV789))</f>
        <v/>
      </c>
    </row>
    <row r="790">
      <c r="A790" s="67" t="inlineStr">
        <is>
          <t>M785</t>
        </is>
      </c>
      <c r="B790" s="52" t="inlineStr">
        <is>
          <t>ENV-661</t>
        </is>
      </c>
      <c r="C790" s="52" t="inlineStr">
        <is>
          <t>Environment</t>
        </is>
      </c>
      <c r="D790" s="52" t="inlineStr">
        <is>
          <t>Rock</t>
        </is>
      </c>
      <c r="E790" s="59" t="inlineStr">
        <is>
          <t>Sphere</t>
        </is>
      </c>
      <c r="F790" s="52" t="inlineStr">
        <is>
          <t>ENV-657</t>
        </is>
      </c>
      <c r="G790" s="68" t="n">
        <v>0.383288383</v>
      </c>
      <c r="H790" s="68" t="n">
        <v>0.247583881</v>
      </c>
      <c r="I790" s="68" t="n">
        <v>0.406466544</v>
      </c>
      <c r="J790" s="68" t="n">
        <v>15.9448013</v>
      </c>
      <c r="K790" s="68" t="n">
        <v>60.608654</v>
      </c>
      <c r="L790" s="68" t="n">
        <v>-9.33703232</v>
      </c>
      <c r="M790" s="68" t="n">
        <v>0.240844578</v>
      </c>
      <c r="N790" s="68" t="n">
        <v>0.142817006</v>
      </c>
      <c r="O790" s="68" t="n">
        <v>-0.0936402008</v>
      </c>
      <c r="P790" s="69">
        <f>COS(RADIANS(K790))*COS(RADIANS(L790))+SIN(RADIANS(K790))*SIN(RADIANS(J790))*SIN(RADIANS(L790))</f>
        <v/>
      </c>
      <c r="Q790" s="69">
        <f>-COS(RADIANS(K790))*SIN(RADIANS(L790))+SIN(RADIANS(K790))*SIN(RADIANS(J790))*COS(RADIANS(L790))</f>
        <v/>
      </c>
      <c r="R790" s="69">
        <f>SIN(RADIANS(K790))*COS(RADIANS(J790))</f>
        <v/>
      </c>
      <c r="S790" s="69">
        <f>COS(RADIANS(J790))*SIN(RADIANS(L790))</f>
        <v/>
      </c>
      <c r="T790" s="69">
        <f>COS(RADIANS(J790))*COS(RADIANS(L790))</f>
        <v/>
      </c>
      <c r="U790" s="69">
        <f>-SIN(RADIANS(J790))</f>
        <v/>
      </c>
      <c r="V790" s="69">
        <f>-SIN(RADIANS(K790))*COS(RADIANS(L790))+COS(RADIANS(K790))*SIN(RADIANS(J790))*SIN(RADIANS(L790))</f>
        <v/>
      </c>
      <c r="W790" s="69">
        <f>SIN(RADIANS(K790))*SIN(RADIANS(L790))+COS(RADIANS(K790))*SIN(RADIANS(J790))*COS(RADIANS(L790))</f>
        <v/>
      </c>
      <c r="X790" s="69">
        <f>COS(RADIANS(K790))*COS(RADIANS(J790))</f>
        <v/>
      </c>
      <c r="Y790" s="69">
        <f>P790*G790</f>
        <v/>
      </c>
      <c r="Z790" s="69">
        <f>Q790*H790</f>
        <v/>
      </c>
      <c r="AA790" s="69">
        <f>R790*I790</f>
        <v/>
      </c>
      <c r="AB790" s="69">
        <f>M790</f>
        <v/>
      </c>
      <c r="AC790" s="69">
        <f>S790*G790</f>
        <v/>
      </c>
      <c r="AD790" s="69">
        <f>T790*H790</f>
        <v/>
      </c>
      <c r="AE790" s="69">
        <f>U790*I790</f>
        <v/>
      </c>
      <c r="AF790" s="69">
        <f>N790</f>
        <v/>
      </c>
      <c r="AG790" s="69">
        <f>V790*G790</f>
        <v/>
      </c>
      <c r="AH790" s="69">
        <f>W790*H790</f>
        <v/>
      </c>
      <c r="AI790" s="69">
        <f>X790*I790</f>
        <v/>
      </c>
      <c r="AJ790" s="69">
        <f>O790</f>
        <v/>
      </c>
      <c r="AK790" s="70" t="n">
        <v>0.170730785</v>
      </c>
      <c r="AL790" s="70" t="n">
        <v>0.07818824050000001</v>
      </c>
      <c r="AM790" s="70" t="n">
        <v>0.340524167</v>
      </c>
      <c r="AN790" s="70" t="n">
        <v>0.240844578</v>
      </c>
      <c r="AO790" s="70" t="n">
        <v>-0.0597928688</v>
      </c>
      <c r="AP790" s="70" t="n">
        <v>0.234904528</v>
      </c>
      <c r="AQ790" s="70" t="n">
        <v>-0.111660898</v>
      </c>
      <c r="AR790" s="70" t="n">
        <v>0.142817006</v>
      </c>
      <c r="AS790" s="70" t="n">
        <v>-0.337913901</v>
      </c>
      <c r="AT790" s="70" t="n">
        <v>-0.00206110161</v>
      </c>
      <c r="AU790" s="70" t="n">
        <v>0.191807702</v>
      </c>
      <c r="AV790" s="70" t="n">
        <v>-0.0936402008</v>
      </c>
      <c r="AW790" s="71">
        <f>MAX(ABS(Y790-AK790),ABS(Z790-AL790),ABS(AA790-AM790),ABS(AB790-AN790),ABS(AC790-AO790),ABS(AD790-AP790),ABS(AE790-AQ790),ABS(AF790-AR790),ABS(AG790-AS790),ABS(AH790-AT790),ABS(AI790-AU790),ABS(AJ790-AV790))</f>
        <v/>
      </c>
    </row>
    <row r="791">
      <c r="A791" s="67" t="inlineStr">
        <is>
          <t>M786</t>
        </is>
      </c>
      <c r="B791" s="52" t="inlineStr">
        <is>
          <t>ENV-662</t>
        </is>
      </c>
      <c r="C791" s="52" t="inlineStr">
        <is>
          <t>Environment</t>
        </is>
      </c>
      <c r="D791" s="52" t="inlineStr">
        <is>
          <t>Boulder</t>
        </is>
      </c>
      <c r="E791" s="53" t="inlineStr">
        <is>
          <t>Group</t>
        </is>
      </c>
      <c r="F791" s="52" t="inlineStr">
        <is>
          <t>ENV-643</t>
        </is>
      </c>
      <c r="G791" s="68" t="n">
        <v>1</v>
      </c>
      <c r="H791" s="68" t="n">
        <v>1</v>
      </c>
      <c r="I791" s="68" t="n">
        <v>1</v>
      </c>
      <c r="J791" s="68" t="n">
        <v>0</v>
      </c>
      <c r="K791" s="68" t="n">
        <v>35</v>
      </c>
      <c r="L791" s="68" t="n">
        <v>0</v>
      </c>
      <c r="M791" s="68" t="n">
        <v>3.79999995</v>
      </c>
      <c r="N791" s="68" t="n">
        <v>0.228647679</v>
      </c>
      <c r="O791" s="68" t="n">
        <v>7</v>
      </c>
      <c r="P791" s="69">
        <f>COS(RADIANS(K791))*COS(RADIANS(L791))+SIN(RADIANS(K791))*SIN(RADIANS(J791))*SIN(RADIANS(L791))</f>
        <v/>
      </c>
      <c r="Q791" s="69">
        <f>-COS(RADIANS(K791))*SIN(RADIANS(L791))+SIN(RADIANS(K791))*SIN(RADIANS(J791))*COS(RADIANS(L791))</f>
        <v/>
      </c>
      <c r="R791" s="69">
        <f>SIN(RADIANS(K791))*COS(RADIANS(J791))</f>
        <v/>
      </c>
      <c r="S791" s="69">
        <f>COS(RADIANS(J791))*SIN(RADIANS(L791))</f>
        <v/>
      </c>
      <c r="T791" s="69">
        <f>COS(RADIANS(J791))*COS(RADIANS(L791))</f>
        <v/>
      </c>
      <c r="U791" s="69">
        <f>-SIN(RADIANS(J791))</f>
        <v/>
      </c>
      <c r="V791" s="69">
        <f>-SIN(RADIANS(K791))*COS(RADIANS(L791))+COS(RADIANS(K791))*SIN(RADIANS(J791))*SIN(RADIANS(L791))</f>
        <v/>
      </c>
      <c r="W791" s="69">
        <f>SIN(RADIANS(K791))*SIN(RADIANS(L791))+COS(RADIANS(K791))*SIN(RADIANS(J791))*COS(RADIANS(L791))</f>
        <v/>
      </c>
      <c r="X791" s="69">
        <f>COS(RADIANS(K791))*COS(RADIANS(J791))</f>
        <v/>
      </c>
      <c r="Y791" s="69">
        <f>P791*G791</f>
        <v/>
      </c>
      <c r="Z791" s="69">
        <f>Q791*H791</f>
        <v/>
      </c>
      <c r="AA791" s="69">
        <f>R791*I791</f>
        <v/>
      </c>
      <c r="AB791" s="69">
        <f>M791</f>
        <v/>
      </c>
      <c r="AC791" s="69">
        <f>S791*G791</f>
        <v/>
      </c>
      <c r="AD791" s="69">
        <f>T791*H791</f>
        <v/>
      </c>
      <c r="AE791" s="69">
        <f>U791*I791</f>
        <v/>
      </c>
      <c r="AF791" s="69">
        <f>N791</f>
        <v/>
      </c>
      <c r="AG791" s="69">
        <f>V791*G791</f>
        <v/>
      </c>
      <c r="AH791" s="69">
        <f>W791*H791</f>
        <v/>
      </c>
      <c r="AI791" s="69">
        <f>X791*I791</f>
        <v/>
      </c>
      <c r="AJ791" s="69">
        <f>O791</f>
        <v/>
      </c>
      <c r="AK791" s="70" t="n">
        <v>0.819151998</v>
      </c>
      <c r="AL791" s="70" t="n">
        <v>0</v>
      </c>
      <c r="AM791" s="70" t="n">
        <v>0.57357651</v>
      </c>
      <c r="AN791" s="70" t="n">
        <v>3.79999995</v>
      </c>
      <c r="AO791" s="70" t="n">
        <v>0</v>
      </c>
      <c r="AP791" s="70" t="n">
        <v>1</v>
      </c>
      <c r="AQ791" s="70" t="n">
        <v>0</v>
      </c>
      <c r="AR791" s="70" t="n">
        <v>0.228647679</v>
      </c>
      <c r="AS791" s="70" t="n">
        <v>-0.57357651</v>
      </c>
      <c r="AT791" s="70" t="n">
        <v>0</v>
      </c>
      <c r="AU791" s="70" t="n">
        <v>0.819151998</v>
      </c>
      <c r="AV791" s="70" t="n">
        <v>7</v>
      </c>
      <c r="AW791" s="71">
        <f>MAX(ABS(Y791-AK791),ABS(Z791-AL791),ABS(AA791-AM791),ABS(AB791-AN791),ABS(AC791-AO791),ABS(AD791-AP791),ABS(AE791-AQ791),ABS(AF791-AR791),ABS(AG791-AS791),ABS(AH791-AT791),ABS(AI791-AU791),ABS(AJ791-AV791))</f>
        <v/>
      </c>
    </row>
    <row r="792">
      <c r="A792" s="67" t="inlineStr">
        <is>
          <t>M787</t>
        </is>
      </c>
      <c r="B792" s="52" t="inlineStr">
        <is>
          <t>ENV-663</t>
        </is>
      </c>
      <c r="C792" s="52" t="inlineStr">
        <is>
          <t>Environment</t>
        </is>
      </c>
      <c r="D792" s="52" t="inlineStr">
        <is>
          <t>Rock</t>
        </is>
      </c>
      <c r="E792" s="59" t="inlineStr">
        <is>
          <t>Sphere</t>
        </is>
      </c>
      <c r="F792" s="52" t="inlineStr">
        <is>
          <t>ENV-662</t>
        </is>
      </c>
      <c r="G792" s="68" t="n">
        <v>0.7663466330000001</v>
      </c>
      <c r="H792" s="68" t="n">
        <v>0.344580114</v>
      </c>
      <c r="I792" s="68" t="n">
        <v>0.594246924</v>
      </c>
      <c r="J792" s="68" t="n">
        <v>12.0139847</v>
      </c>
      <c r="K792" s="68" t="n">
        <v>105.792999</v>
      </c>
      <c r="L792" s="68" t="n">
        <v>-8.90786743</v>
      </c>
      <c r="M792" s="68" t="n">
        <v>0</v>
      </c>
      <c r="N792" s="68" t="n">
        <v>0.0758076236</v>
      </c>
      <c r="O792" s="68" t="n">
        <v>0</v>
      </c>
      <c r="P792" s="69">
        <f>COS(RADIANS(K792))*COS(RADIANS(L792))+SIN(RADIANS(K792))*SIN(RADIANS(J792))*SIN(RADIANS(L792))</f>
        <v/>
      </c>
      <c r="Q792" s="69">
        <f>-COS(RADIANS(K792))*SIN(RADIANS(L792))+SIN(RADIANS(K792))*SIN(RADIANS(J792))*COS(RADIANS(L792))</f>
        <v/>
      </c>
      <c r="R792" s="69">
        <f>SIN(RADIANS(K792))*COS(RADIANS(J792))</f>
        <v/>
      </c>
      <c r="S792" s="69">
        <f>COS(RADIANS(J792))*SIN(RADIANS(L792))</f>
        <v/>
      </c>
      <c r="T792" s="69">
        <f>COS(RADIANS(J792))*COS(RADIANS(L792))</f>
        <v/>
      </c>
      <c r="U792" s="69">
        <f>-SIN(RADIANS(J792))</f>
        <v/>
      </c>
      <c r="V792" s="69">
        <f>-SIN(RADIANS(K792))*COS(RADIANS(L792))+COS(RADIANS(K792))*SIN(RADIANS(J792))*SIN(RADIANS(L792))</f>
        <v/>
      </c>
      <c r="W792" s="69">
        <f>SIN(RADIANS(K792))*SIN(RADIANS(L792))+COS(RADIANS(K792))*SIN(RADIANS(J792))*COS(RADIANS(L792))</f>
        <v/>
      </c>
      <c r="X792" s="69">
        <f>COS(RADIANS(K792))*COS(RADIANS(J792))</f>
        <v/>
      </c>
      <c r="Y792" s="69">
        <f>P792*G792</f>
        <v/>
      </c>
      <c r="Z792" s="69">
        <f>Q792*H792</f>
        <v/>
      </c>
      <c r="AA792" s="69">
        <f>R792*I792</f>
        <v/>
      </c>
      <c r="AB792" s="69">
        <f>M792</f>
        <v/>
      </c>
      <c r="AC792" s="69">
        <f>S792*G792</f>
        <v/>
      </c>
      <c r="AD792" s="69">
        <f>T792*H792</f>
        <v/>
      </c>
      <c r="AE792" s="69">
        <f>U792*I792</f>
        <v/>
      </c>
      <c r="AF792" s="69">
        <f>N792</f>
        <v/>
      </c>
      <c r="AG792" s="69">
        <f>V792*G792</f>
        <v/>
      </c>
      <c r="AH792" s="69">
        <f>W792*H792</f>
        <v/>
      </c>
      <c r="AI792" s="69">
        <f>X792*I792</f>
        <v/>
      </c>
      <c r="AJ792" s="69">
        <f>O792</f>
        <v/>
      </c>
      <c r="AK792" s="70" t="n">
        <v>-0.229823291</v>
      </c>
      <c r="AL792" s="70" t="n">
        <v>0.0536627881</v>
      </c>
      <c r="AM792" s="70" t="n">
        <v>0.55929029</v>
      </c>
      <c r="AN792" s="70" t="n">
        <v>0</v>
      </c>
      <c r="AO792" s="70" t="n">
        <v>-0.116066597</v>
      </c>
      <c r="AP792" s="70" t="n">
        <v>0.332967609</v>
      </c>
      <c r="AQ792" s="70" t="n">
        <v>-0.123692743</v>
      </c>
      <c r="AR792" s="70" t="n">
        <v>0.0758076236</v>
      </c>
      <c r="AS792" s="70" t="n">
        <v>-0.721801221</v>
      </c>
      <c r="AT792" s="70" t="n">
        <v>-0.07062800230000001</v>
      </c>
      <c r="AU792" s="70" t="n">
        <v>-0.158189461</v>
      </c>
      <c r="AV792" s="70" t="n">
        <v>0</v>
      </c>
      <c r="AW792" s="71">
        <f>MAX(ABS(Y792-AK792),ABS(Z792-AL792),ABS(AA792-AM792),ABS(AB792-AN792),ABS(AC792-AO792),ABS(AD792-AP792),ABS(AE792-AQ792),ABS(AF792-AR792),ABS(AG792-AS792),ABS(AH792-AT792),ABS(AI792-AU792),ABS(AJ792-AV792))</f>
        <v/>
      </c>
    </row>
    <row r="793">
      <c r="A793" s="67" t="inlineStr">
        <is>
          <t>M788</t>
        </is>
      </c>
      <c r="B793" s="52" t="inlineStr">
        <is>
          <t>ENV-664</t>
        </is>
      </c>
      <c r="C793" s="52" t="inlineStr">
        <is>
          <t>Environment</t>
        </is>
      </c>
      <c r="D793" s="52" t="inlineStr">
        <is>
          <t>Rock</t>
        </is>
      </c>
      <c r="E793" s="59" t="inlineStr">
        <is>
          <t>Sphere</t>
        </is>
      </c>
      <c r="F793" s="52" t="inlineStr">
        <is>
          <t>ENV-662</t>
        </is>
      </c>
      <c r="G793" s="68" t="n">
        <v>0.395207524</v>
      </c>
      <c r="H793" s="68" t="n">
        <v>0.256891638</v>
      </c>
      <c r="I793" s="68" t="n">
        <v>0.390253305</v>
      </c>
      <c r="J793" s="68" t="n">
        <v>18.6742706</v>
      </c>
      <c r="K793" s="68" t="n">
        <v>181.527802</v>
      </c>
      <c r="L793" s="68" t="n">
        <v>16.950985</v>
      </c>
      <c r="M793" s="68" t="n">
        <v>-0.0590407997</v>
      </c>
      <c r="N793" s="68" t="n">
        <v>0.09531331060000001</v>
      </c>
      <c r="O793" s="68" t="n">
        <v>-0.0349635445</v>
      </c>
      <c r="P793" s="69">
        <f>COS(RADIANS(K793))*COS(RADIANS(L793))+SIN(RADIANS(K793))*SIN(RADIANS(J793))*SIN(RADIANS(L793))</f>
        <v/>
      </c>
      <c r="Q793" s="69">
        <f>-COS(RADIANS(K793))*SIN(RADIANS(L793))+SIN(RADIANS(K793))*SIN(RADIANS(J793))*COS(RADIANS(L793))</f>
        <v/>
      </c>
      <c r="R793" s="69">
        <f>SIN(RADIANS(K793))*COS(RADIANS(J793))</f>
        <v/>
      </c>
      <c r="S793" s="69">
        <f>COS(RADIANS(J793))*SIN(RADIANS(L793))</f>
        <v/>
      </c>
      <c r="T793" s="69">
        <f>COS(RADIANS(J793))*COS(RADIANS(L793))</f>
        <v/>
      </c>
      <c r="U793" s="69">
        <f>-SIN(RADIANS(J793))</f>
        <v/>
      </c>
      <c r="V793" s="69">
        <f>-SIN(RADIANS(K793))*COS(RADIANS(L793))+COS(RADIANS(K793))*SIN(RADIANS(J793))*SIN(RADIANS(L793))</f>
        <v/>
      </c>
      <c r="W793" s="69">
        <f>SIN(RADIANS(K793))*SIN(RADIANS(L793))+COS(RADIANS(K793))*SIN(RADIANS(J793))*COS(RADIANS(L793))</f>
        <v/>
      </c>
      <c r="X793" s="69">
        <f>COS(RADIANS(K793))*COS(RADIANS(J793))</f>
        <v/>
      </c>
      <c r="Y793" s="69">
        <f>P793*G793</f>
        <v/>
      </c>
      <c r="Z793" s="69">
        <f>Q793*H793</f>
        <v/>
      </c>
      <c r="AA793" s="69">
        <f>R793*I793</f>
        <v/>
      </c>
      <c r="AB793" s="69">
        <f>M793</f>
        <v/>
      </c>
      <c r="AC793" s="69">
        <f>S793*G793</f>
        <v/>
      </c>
      <c r="AD793" s="69">
        <f>T793*H793</f>
        <v/>
      </c>
      <c r="AE793" s="69">
        <f>U793*I793</f>
        <v/>
      </c>
      <c r="AF793" s="69">
        <f>N793</f>
        <v/>
      </c>
      <c r="AG793" s="69">
        <f>V793*G793</f>
        <v/>
      </c>
      <c r="AH793" s="69">
        <f>W793*H793</f>
        <v/>
      </c>
      <c r="AI793" s="69">
        <f>X793*I793</f>
        <v/>
      </c>
      <c r="AJ793" s="69">
        <f>O793</f>
        <v/>
      </c>
      <c r="AK793" s="70" t="n">
        <v>-0.378886819</v>
      </c>
      <c r="AL793" s="70" t="n">
        <v>0.0727732554</v>
      </c>
      <c r="AM793" s="70" t="n">
        <v>-0.009857207539999999</v>
      </c>
      <c r="AN793" s="70" t="n">
        <v>-0.0590407997</v>
      </c>
      <c r="AO793" s="70" t="n">
        <v>0.109158061</v>
      </c>
      <c r="AP793" s="70" t="n">
        <v>0.232794151</v>
      </c>
      <c r="AQ793" s="70" t="n">
        <v>-0.124954283</v>
      </c>
      <c r="AR793" s="70" t="n">
        <v>0.09531331060000001</v>
      </c>
      <c r="AS793" s="70" t="n">
        <v>-0.0268009417</v>
      </c>
      <c r="AT793" s="70" t="n">
        <v>-0.0806489438</v>
      </c>
      <c r="AU793" s="70" t="n">
        <v>-0.369576663</v>
      </c>
      <c r="AV793" s="70" t="n">
        <v>-0.0349635445</v>
      </c>
      <c r="AW793" s="71">
        <f>MAX(ABS(Y793-AK793),ABS(Z793-AL793),ABS(AA793-AM793),ABS(AB793-AN793),ABS(AC793-AO793),ABS(AD793-AP793),ABS(AE793-AQ793),ABS(AF793-AR793),ABS(AG793-AS793),ABS(AH793-AT793),ABS(AI793-AU793),ABS(AJ793-AV793))</f>
        <v/>
      </c>
    </row>
    <row r="794">
      <c r="A794" s="67" t="inlineStr">
        <is>
          <t>M789</t>
        </is>
      </c>
      <c r="B794" s="52" t="inlineStr">
        <is>
          <t>ENV-665</t>
        </is>
      </c>
      <c r="C794" s="52" t="inlineStr">
        <is>
          <t>Environment</t>
        </is>
      </c>
      <c r="D794" s="52" t="inlineStr">
        <is>
          <t>Rock</t>
        </is>
      </c>
      <c r="E794" s="59" t="inlineStr">
        <is>
          <t>Sphere</t>
        </is>
      </c>
      <c r="F794" s="52" t="inlineStr">
        <is>
          <t>ENV-662</t>
        </is>
      </c>
      <c r="G794" s="68" t="n">
        <v>0.427089453</v>
      </c>
      <c r="H794" s="68" t="n">
        <v>0.206376269</v>
      </c>
      <c r="I794" s="68" t="n">
        <v>0.328428149</v>
      </c>
      <c r="J794" s="68" t="n">
        <v>-4.91691589</v>
      </c>
      <c r="K794" s="68" t="n">
        <v>63.5966988</v>
      </c>
      <c r="L794" s="68" t="n">
        <v>-19.1874084</v>
      </c>
      <c r="M794" s="68" t="n">
        <v>0.124594912</v>
      </c>
      <c r="N794" s="68" t="n">
        <v>0.0494219586</v>
      </c>
      <c r="O794" s="68" t="n">
        <v>-0.134629712</v>
      </c>
      <c r="P794" s="69">
        <f>COS(RADIANS(K794))*COS(RADIANS(L794))+SIN(RADIANS(K794))*SIN(RADIANS(J794))*SIN(RADIANS(L794))</f>
        <v/>
      </c>
      <c r="Q794" s="69">
        <f>-COS(RADIANS(K794))*SIN(RADIANS(L794))+SIN(RADIANS(K794))*SIN(RADIANS(J794))*COS(RADIANS(L794))</f>
        <v/>
      </c>
      <c r="R794" s="69">
        <f>SIN(RADIANS(K794))*COS(RADIANS(J794))</f>
        <v/>
      </c>
      <c r="S794" s="69">
        <f>COS(RADIANS(J794))*SIN(RADIANS(L794))</f>
        <v/>
      </c>
      <c r="T794" s="69">
        <f>COS(RADIANS(J794))*COS(RADIANS(L794))</f>
        <v/>
      </c>
      <c r="U794" s="69">
        <f>-SIN(RADIANS(J794))</f>
        <v/>
      </c>
      <c r="V794" s="69">
        <f>-SIN(RADIANS(K794))*COS(RADIANS(L794))+COS(RADIANS(K794))*SIN(RADIANS(J794))*SIN(RADIANS(L794))</f>
        <v/>
      </c>
      <c r="W794" s="69">
        <f>SIN(RADIANS(K794))*SIN(RADIANS(L794))+COS(RADIANS(K794))*SIN(RADIANS(J794))*COS(RADIANS(L794))</f>
        <v/>
      </c>
      <c r="X794" s="69">
        <f>COS(RADIANS(K794))*COS(RADIANS(J794))</f>
        <v/>
      </c>
      <c r="Y794" s="69">
        <f>P794*G794</f>
        <v/>
      </c>
      <c r="Z794" s="69">
        <f>Q794*H794</f>
        <v/>
      </c>
      <c r="AA794" s="69">
        <f>R794*I794</f>
        <v/>
      </c>
      <c r="AB794" s="69">
        <f>M794</f>
        <v/>
      </c>
      <c r="AC794" s="69">
        <f>S794*G794</f>
        <v/>
      </c>
      <c r="AD794" s="69">
        <f>T794*H794</f>
        <v/>
      </c>
      <c r="AE794" s="69">
        <f>U794*I794</f>
        <v/>
      </c>
      <c r="AF794" s="69">
        <f>N794</f>
        <v/>
      </c>
      <c r="AG794" s="69">
        <f>V794*G794</f>
        <v/>
      </c>
      <c r="AH794" s="69">
        <f>W794*H794</f>
        <v/>
      </c>
      <c r="AI794" s="69">
        <f>X794*I794</f>
        <v/>
      </c>
      <c r="AJ794" s="69">
        <f>O794</f>
        <v/>
      </c>
      <c r="AK794" s="70" t="n">
        <v>0.19014667</v>
      </c>
      <c r="AL794" s="70" t="n">
        <v>0.0151985409</v>
      </c>
      <c r="AM794" s="70" t="n">
        <v>0.293085992</v>
      </c>
      <c r="AN794" s="70" t="n">
        <v>0.124594912</v>
      </c>
      <c r="AO794" s="70" t="n">
        <v>-0.139850274</v>
      </c>
      <c r="AP794" s="70" t="n">
        <v>0.194194525</v>
      </c>
      <c r="AQ794" s="70" t="n">
        <v>0.0281499326</v>
      </c>
      <c r="AR794" s="70" t="n">
        <v>0.0494219586</v>
      </c>
      <c r="AS794" s="70" t="n">
        <v>-0.35593757</v>
      </c>
      <c r="AT794" s="70" t="n">
        <v>-0.0681810752</v>
      </c>
      <c r="AU794" s="70" t="n">
        <v>0.145510212</v>
      </c>
      <c r="AV794" s="70" t="n">
        <v>-0.134629712</v>
      </c>
      <c r="AW794" s="71">
        <f>MAX(ABS(Y794-AK794),ABS(Z794-AL794),ABS(AA794-AM794),ABS(AB794-AN794),ABS(AC794-AO794),ABS(AD794-AP794),ABS(AE794-AQ794),ABS(AF794-AR794),ABS(AG794-AS794),ABS(AH794-AT794),ABS(AI794-AU794),ABS(AJ794-AV794))</f>
        <v/>
      </c>
    </row>
    <row r="795">
      <c r="A795" s="67" t="inlineStr">
        <is>
          <t>M790</t>
        </is>
      </c>
      <c r="B795" s="52" t="inlineStr">
        <is>
          <t>ENV-666</t>
        </is>
      </c>
      <c r="C795" s="52" t="inlineStr">
        <is>
          <t>Environment</t>
        </is>
      </c>
      <c r="D795" s="52" t="inlineStr">
        <is>
          <t>Boulder</t>
        </is>
      </c>
      <c r="E795" s="53" t="inlineStr">
        <is>
          <t>Group</t>
        </is>
      </c>
      <c r="F795" s="52" t="inlineStr">
        <is>
          <t>ENV-643</t>
        </is>
      </c>
      <c r="G795" s="68" t="n">
        <v>1</v>
      </c>
      <c r="H795" s="68" t="n">
        <v>1</v>
      </c>
      <c r="I795" s="68" t="n">
        <v>1</v>
      </c>
      <c r="J795" s="68" t="n">
        <v>0</v>
      </c>
      <c r="K795" s="68" t="n">
        <v>-275</v>
      </c>
      <c r="L795" s="68" t="n">
        <v>0</v>
      </c>
      <c r="M795" s="68" t="n">
        <v>-11</v>
      </c>
      <c r="N795" s="68" t="n">
        <v>-0.100138485</v>
      </c>
      <c r="O795" s="68" t="n">
        <v>-11.2613535</v>
      </c>
      <c r="P795" s="69">
        <f>COS(RADIANS(K795))*COS(RADIANS(L795))+SIN(RADIANS(K795))*SIN(RADIANS(J795))*SIN(RADIANS(L795))</f>
        <v/>
      </c>
      <c r="Q795" s="69">
        <f>-COS(RADIANS(K795))*SIN(RADIANS(L795))+SIN(RADIANS(K795))*SIN(RADIANS(J795))*COS(RADIANS(L795))</f>
        <v/>
      </c>
      <c r="R795" s="69">
        <f>SIN(RADIANS(K795))*COS(RADIANS(J795))</f>
        <v/>
      </c>
      <c r="S795" s="69">
        <f>COS(RADIANS(J795))*SIN(RADIANS(L795))</f>
        <v/>
      </c>
      <c r="T795" s="69">
        <f>COS(RADIANS(J795))*COS(RADIANS(L795))</f>
        <v/>
      </c>
      <c r="U795" s="69">
        <f>-SIN(RADIANS(J795))</f>
        <v/>
      </c>
      <c r="V795" s="69">
        <f>-SIN(RADIANS(K795))*COS(RADIANS(L795))+COS(RADIANS(K795))*SIN(RADIANS(J795))*SIN(RADIANS(L795))</f>
        <v/>
      </c>
      <c r="W795" s="69">
        <f>SIN(RADIANS(K795))*SIN(RADIANS(L795))+COS(RADIANS(K795))*SIN(RADIANS(J795))*COS(RADIANS(L795))</f>
        <v/>
      </c>
      <c r="X795" s="69">
        <f>COS(RADIANS(K795))*COS(RADIANS(J795))</f>
        <v/>
      </c>
      <c r="Y795" s="69">
        <f>P795*G795</f>
        <v/>
      </c>
      <c r="Z795" s="69">
        <f>Q795*H795</f>
        <v/>
      </c>
      <c r="AA795" s="69">
        <f>R795*I795</f>
        <v/>
      </c>
      <c r="AB795" s="69">
        <f>M795</f>
        <v/>
      </c>
      <c r="AC795" s="69">
        <f>S795*G795</f>
        <v/>
      </c>
      <c r="AD795" s="69">
        <f>T795*H795</f>
        <v/>
      </c>
      <c r="AE795" s="69">
        <f>U795*I795</f>
        <v/>
      </c>
      <c r="AF795" s="69">
        <f>N795</f>
        <v/>
      </c>
      <c r="AG795" s="69">
        <f>V795*G795</f>
        <v/>
      </c>
      <c r="AH795" s="69">
        <f>W795*H795</f>
        <v/>
      </c>
      <c r="AI795" s="69">
        <f>X795*I795</f>
        <v/>
      </c>
      <c r="AJ795" s="69">
        <f>O795</f>
        <v/>
      </c>
      <c r="AK795" s="70" t="n">
        <v>0.087155737</v>
      </c>
      <c r="AL795" s="70" t="n">
        <v>0</v>
      </c>
      <c r="AM795" s="70" t="n">
        <v>0.99619472</v>
      </c>
      <c r="AN795" s="70" t="n">
        <v>-11</v>
      </c>
      <c r="AO795" s="70" t="n">
        <v>0</v>
      </c>
      <c r="AP795" s="70" t="n">
        <v>1</v>
      </c>
      <c r="AQ795" s="70" t="n">
        <v>0</v>
      </c>
      <c r="AR795" s="70" t="n">
        <v>-0.100138485</v>
      </c>
      <c r="AS795" s="70" t="n">
        <v>-0.99619472</v>
      </c>
      <c r="AT795" s="70" t="n">
        <v>0</v>
      </c>
      <c r="AU795" s="70" t="n">
        <v>0.087155737</v>
      </c>
      <c r="AV795" s="70" t="n">
        <v>-11.2613535</v>
      </c>
      <c r="AW795" s="71">
        <f>MAX(ABS(Y795-AK795),ABS(Z795-AL795),ABS(AA795-AM795),ABS(AB795-AN795),ABS(AC795-AO795),ABS(AD795-AP795),ABS(AE795-AQ795),ABS(AF795-AR795),ABS(AG795-AS795),ABS(AH795-AT795),ABS(AI795-AU795),ABS(AJ795-AV795))</f>
        <v/>
      </c>
    </row>
    <row r="796">
      <c r="A796" s="67" t="inlineStr">
        <is>
          <t>M791</t>
        </is>
      </c>
      <c r="B796" s="52" t="inlineStr">
        <is>
          <t>ENV-667</t>
        </is>
      </c>
      <c r="C796" s="52" t="inlineStr">
        <is>
          <t>Environment</t>
        </is>
      </c>
      <c r="D796" s="52" t="inlineStr">
        <is>
          <t>Rock</t>
        </is>
      </c>
      <c r="E796" s="59" t="inlineStr">
        <is>
          <t>Sphere</t>
        </is>
      </c>
      <c r="F796" s="52" t="inlineStr">
        <is>
          <t>ENV-666</t>
        </is>
      </c>
      <c r="G796" s="68" t="n">
        <v>0.582109392</v>
      </c>
      <c r="H796" s="68" t="n">
        <v>0.247447371</v>
      </c>
      <c r="I796" s="68" t="n">
        <v>0.506206512</v>
      </c>
      <c r="J796" s="68" t="n">
        <v>-13.0023031</v>
      </c>
      <c r="K796" s="68" t="n">
        <v>218.051483</v>
      </c>
      <c r="L796" s="68" t="n">
        <v>10.5078392</v>
      </c>
      <c r="M796" s="68" t="n">
        <v>0</v>
      </c>
      <c r="N796" s="68" t="n">
        <v>0.0544384196</v>
      </c>
      <c r="O796" s="68" t="n">
        <v>0</v>
      </c>
      <c r="P796" s="69">
        <f>COS(RADIANS(K796))*COS(RADIANS(L796))+SIN(RADIANS(K796))*SIN(RADIANS(J796))*SIN(RADIANS(L796))</f>
        <v/>
      </c>
      <c r="Q796" s="69">
        <f>-COS(RADIANS(K796))*SIN(RADIANS(L796))+SIN(RADIANS(K796))*SIN(RADIANS(J796))*COS(RADIANS(L796))</f>
        <v/>
      </c>
      <c r="R796" s="69">
        <f>SIN(RADIANS(K796))*COS(RADIANS(J796))</f>
        <v/>
      </c>
      <c r="S796" s="69">
        <f>COS(RADIANS(J796))*SIN(RADIANS(L796))</f>
        <v/>
      </c>
      <c r="T796" s="69">
        <f>COS(RADIANS(J796))*COS(RADIANS(L796))</f>
        <v/>
      </c>
      <c r="U796" s="69">
        <f>-SIN(RADIANS(J796))</f>
        <v/>
      </c>
      <c r="V796" s="69">
        <f>-SIN(RADIANS(K796))*COS(RADIANS(L796))+COS(RADIANS(K796))*SIN(RADIANS(J796))*SIN(RADIANS(L796))</f>
        <v/>
      </c>
      <c r="W796" s="69">
        <f>SIN(RADIANS(K796))*SIN(RADIANS(L796))+COS(RADIANS(K796))*SIN(RADIANS(J796))*COS(RADIANS(L796))</f>
        <v/>
      </c>
      <c r="X796" s="69">
        <f>COS(RADIANS(K796))*COS(RADIANS(J796))</f>
        <v/>
      </c>
      <c r="Y796" s="69">
        <f>P796*G796</f>
        <v/>
      </c>
      <c r="Z796" s="69">
        <f>Q796*H796</f>
        <v/>
      </c>
      <c r="AA796" s="69">
        <f>R796*I796</f>
        <v/>
      </c>
      <c r="AB796" s="69">
        <f>M796</f>
        <v/>
      </c>
      <c r="AC796" s="69">
        <f>S796*G796</f>
        <v/>
      </c>
      <c r="AD796" s="69">
        <f>T796*H796</f>
        <v/>
      </c>
      <c r="AE796" s="69">
        <f>U796*I796</f>
        <v/>
      </c>
      <c r="AF796" s="69">
        <f>N796</f>
        <v/>
      </c>
      <c r="AG796" s="69">
        <f>V796*G796</f>
        <v/>
      </c>
      <c r="AH796" s="69">
        <f>W796*H796</f>
        <v/>
      </c>
      <c r="AI796" s="69">
        <f>X796*I796</f>
        <v/>
      </c>
      <c r="AJ796" s="69">
        <f>O796</f>
        <v/>
      </c>
      <c r="AK796" s="70" t="n">
        <v>-0.43597725</v>
      </c>
      <c r="AL796" s="70" t="n">
        <v>0.0692753866</v>
      </c>
      <c r="AM796" s="70" t="n">
        <v>-0.30401051</v>
      </c>
      <c r="AN796" s="70" t="n">
        <v>0</v>
      </c>
      <c r="AO796" s="70" t="n">
        <v>0.103437506</v>
      </c>
      <c r="AP796" s="70" t="n">
        <v>0.237059757</v>
      </c>
      <c r="AQ796" s="70" t="n">
        <v>0.11389152</v>
      </c>
      <c r="AR796" s="70" t="n">
        <v>0.0544384196</v>
      </c>
      <c r="AS796" s="70" t="n">
        <v>0.371585578</v>
      </c>
      <c r="AT796" s="70" t="n">
        <v>0.0152902035</v>
      </c>
      <c r="AU796" s="70" t="n">
        <v>-0.388395876</v>
      </c>
      <c r="AV796" s="70" t="n">
        <v>0</v>
      </c>
      <c r="AW796" s="71">
        <f>MAX(ABS(Y796-AK796),ABS(Z796-AL796),ABS(AA796-AM796),ABS(AB796-AN796),ABS(AC796-AO796),ABS(AD796-AP796),ABS(AE796-AQ796),ABS(AF796-AR796),ABS(AG796-AS796),ABS(AH796-AT796),ABS(AI796-AU796),ABS(AJ796-AV796))</f>
        <v/>
      </c>
    </row>
    <row r="797">
      <c r="A797" s="67" t="inlineStr">
        <is>
          <t>M792</t>
        </is>
      </c>
      <c r="B797" s="52" t="inlineStr">
        <is>
          <t>ENV-668</t>
        </is>
      </c>
      <c r="C797" s="52" t="inlineStr">
        <is>
          <t>Environment</t>
        </is>
      </c>
      <c r="D797" s="52" t="inlineStr">
        <is>
          <t>Rock</t>
        </is>
      </c>
      <c r="E797" s="59" t="inlineStr">
        <is>
          <t>Sphere</t>
        </is>
      </c>
      <c r="F797" s="52" t="inlineStr">
        <is>
          <t>ENV-666</t>
        </is>
      </c>
      <c r="G797" s="68" t="n">
        <v>0.439314455</v>
      </c>
      <c r="H797" s="68" t="n">
        <v>0.190144435</v>
      </c>
      <c r="I797" s="68" t="n">
        <v>0.355953366</v>
      </c>
      <c r="J797" s="68" t="n">
        <v>4.3159256</v>
      </c>
      <c r="K797" s="68" t="n">
        <v>35.9477158</v>
      </c>
      <c r="L797" s="68" t="n">
        <v>-24.7670212</v>
      </c>
      <c r="M797" s="68" t="n">
        <v>-0.00572530925</v>
      </c>
      <c r="N797" s="68" t="n">
        <v>0.07284253089999999</v>
      </c>
      <c r="O797" s="68" t="n">
        <v>-0.0375149846</v>
      </c>
      <c r="P797" s="69">
        <f>COS(RADIANS(K797))*COS(RADIANS(L797))+SIN(RADIANS(K797))*SIN(RADIANS(J797))*SIN(RADIANS(L797))</f>
        <v/>
      </c>
      <c r="Q797" s="69">
        <f>-COS(RADIANS(K797))*SIN(RADIANS(L797))+SIN(RADIANS(K797))*SIN(RADIANS(J797))*COS(RADIANS(L797))</f>
        <v/>
      </c>
      <c r="R797" s="69">
        <f>SIN(RADIANS(K797))*COS(RADIANS(J797))</f>
        <v/>
      </c>
      <c r="S797" s="69">
        <f>COS(RADIANS(J797))*SIN(RADIANS(L797))</f>
        <v/>
      </c>
      <c r="T797" s="69">
        <f>COS(RADIANS(J797))*COS(RADIANS(L797))</f>
        <v/>
      </c>
      <c r="U797" s="69">
        <f>-SIN(RADIANS(J797))</f>
        <v/>
      </c>
      <c r="V797" s="69">
        <f>-SIN(RADIANS(K797))*COS(RADIANS(L797))+COS(RADIANS(K797))*SIN(RADIANS(J797))*SIN(RADIANS(L797))</f>
        <v/>
      </c>
      <c r="W797" s="69">
        <f>SIN(RADIANS(K797))*SIN(RADIANS(L797))+COS(RADIANS(K797))*SIN(RADIANS(J797))*COS(RADIANS(L797))</f>
        <v/>
      </c>
      <c r="X797" s="69">
        <f>COS(RADIANS(K797))*COS(RADIANS(J797))</f>
        <v/>
      </c>
      <c r="Y797" s="69">
        <f>P797*G797</f>
        <v/>
      </c>
      <c r="Z797" s="69">
        <f>Q797*H797</f>
        <v/>
      </c>
      <c r="AA797" s="69">
        <f>R797*I797</f>
        <v/>
      </c>
      <c r="AB797" s="69">
        <f>M797</f>
        <v/>
      </c>
      <c r="AC797" s="69">
        <f>S797*G797</f>
        <v/>
      </c>
      <c r="AD797" s="69">
        <f>T797*H797</f>
        <v/>
      </c>
      <c r="AE797" s="69">
        <f>U797*I797</f>
        <v/>
      </c>
      <c r="AF797" s="69">
        <f>N797</f>
        <v/>
      </c>
      <c r="AG797" s="69">
        <f>V797*G797</f>
        <v/>
      </c>
      <c r="AH797" s="69">
        <f>W797*H797</f>
        <v/>
      </c>
      <c r="AI797" s="69">
        <f>X797*I797</f>
        <v/>
      </c>
      <c r="AJ797" s="69">
        <f>O797</f>
        <v/>
      </c>
      <c r="AK797" s="70" t="n">
        <v>0.314804643</v>
      </c>
      <c r="AL797" s="70" t="n">
        <v>0.0721143186</v>
      </c>
      <c r="AM797" s="70" t="n">
        <v>0.208368704</v>
      </c>
      <c r="AN797" s="70" t="n">
        <v>-0.00572530925</v>
      </c>
      <c r="AO797" s="70" t="n">
        <v>-0.183519885</v>
      </c>
      <c r="AP797" s="70" t="n">
        <v>0.172165111</v>
      </c>
      <c r="AQ797" s="70" t="n">
        <v>-0.0267875902</v>
      </c>
      <c r="AR797" s="70" t="n">
        <v>0.07284253089999999</v>
      </c>
      <c r="AS797" s="70" t="n">
        <v>-0.245388836</v>
      </c>
      <c r="AT797" s="70" t="n">
        <v>-0.036243692</v>
      </c>
      <c r="AU797" s="70" t="n">
        <v>0.287345976</v>
      </c>
      <c r="AV797" s="70" t="n">
        <v>-0.0375149846</v>
      </c>
      <c r="AW797" s="71">
        <f>MAX(ABS(Y797-AK797),ABS(Z797-AL797),ABS(AA797-AM797),ABS(AB797-AN797),ABS(AC797-AO797),ABS(AD797-AP797),ABS(AE797-AQ797),ABS(AF797-AR797),ABS(AG797-AS797),ABS(AH797-AT797),ABS(AI797-AU797),ABS(AJ797-AV797))</f>
        <v/>
      </c>
    </row>
    <row r="798">
      <c r="A798" s="67" t="inlineStr">
        <is>
          <t>M793</t>
        </is>
      </c>
      <c r="B798" s="52" t="inlineStr">
        <is>
          <t>ENV-669</t>
        </is>
      </c>
      <c r="C798" s="52" t="inlineStr">
        <is>
          <t>Environment</t>
        </is>
      </c>
      <c r="D798" s="52" t="inlineStr">
        <is>
          <t>Rock</t>
        </is>
      </c>
      <c r="E798" s="59" t="inlineStr">
        <is>
          <t>Sphere</t>
        </is>
      </c>
      <c r="F798" s="52" t="inlineStr">
        <is>
          <t>ENV-666</t>
        </is>
      </c>
      <c r="G798" s="68" t="n">
        <v>0.291946054</v>
      </c>
      <c r="H798" s="68" t="n">
        <v>0.148589313</v>
      </c>
      <c r="I798" s="68" t="n">
        <v>0.283047378</v>
      </c>
      <c r="J798" s="68" t="n">
        <v>-7.86686897</v>
      </c>
      <c r="K798" s="68" t="n">
        <v>301.989166</v>
      </c>
      <c r="L798" s="68" t="n">
        <v>9.80212021</v>
      </c>
      <c r="M798" s="68" t="n">
        <v>0.0355609767</v>
      </c>
      <c r="N798" s="68" t="n">
        <v>0.0509477928</v>
      </c>
      <c r="O798" s="68" t="n">
        <v>0.0259930789</v>
      </c>
      <c r="P798" s="69">
        <f>COS(RADIANS(K798))*COS(RADIANS(L798))+SIN(RADIANS(K798))*SIN(RADIANS(J798))*SIN(RADIANS(L798))</f>
        <v/>
      </c>
      <c r="Q798" s="69">
        <f>-COS(RADIANS(K798))*SIN(RADIANS(L798))+SIN(RADIANS(K798))*SIN(RADIANS(J798))*COS(RADIANS(L798))</f>
        <v/>
      </c>
      <c r="R798" s="69">
        <f>SIN(RADIANS(K798))*COS(RADIANS(J798))</f>
        <v/>
      </c>
      <c r="S798" s="69">
        <f>COS(RADIANS(J798))*SIN(RADIANS(L798))</f>
        <v/>
      </c>
      <c r="T798" s="69">
        <f>COS(RADIANS(J798))*COS(RADIANS(L798))</f>
        <v/>
      </c>
      <c r="U798" s="69">
        <f>-SIN(RADIANS(J798))</f>
        <v/>
      </c>
      <c r="V798" s="69">
        <f>-SIN(RADIANS(K798))*COS(RADIANS(L798))+COS(RADIANS(K798))*SIN(RADIANS(J798))*SIN(RADIANS(L798))</f>
        <v/>
      </c>
      <c r="W798" s="69">
        <f>SIN(RADIANS(K798))*SIN(RADIANS(L798))+COS(RADIANS(K798))*SIN(RADIANS(J798))*COS(RADIANS(L798))</f>
        <v/>
      </c>
      <c r="X798" s="69">
        <f>COS(RADIANS(K798))*COS(RADIANS(J798))</f>
        <v/>
      </c>
      <c r="Y798" s="69">
        <f>P798*G798</f>
        <v/>
      </c>
      <c r="Z798" s="69">
        <f>Q798*H798</f>
        <v/>
      </c>
      <c r="AA798" s="69">
        <f>R798*I798</f>
        <v/>
      </c>
      <c r="AB798" s="69">
        <f>M798</f>
        <v/>
      </c>
      <c r="AC798" s="69">
        <f>S798*G798</f>
        <v/>
      </c>
      <c r="AD798" s="69">
        <f>T798*H798</f>
        <v/>
      </c>
      <c r="AE798" s="69">
        <f>U798*I798</f>
        <v/>
      </c>
      <c r="AF798" s="69">
        <f>N798</f>
        <v/>
      </c>
      <c r="AG798" s="69">
        <f>V798*G798</f>
        <v/>
      </c>
      <c r="AH798" s="69">
        <f>W798*H798</f>
        <v/>
      </c>
      <c r="AI798" s="69">
        <f>X798*I798</f>
        <v/>
      </c>
      <c r="AJ798" s="69">
        <f>O798</f>
        <v/>
      </c>
      <c r="AK798" s="70" t="n">
        <v>0.158173174</v>
      </c>
      <c r="AL798" s="70" t="n">
        <v>0.0035963729</v>
      </c>
      <c r="AM798" s="70" t="n">
        <v>-0.237806782</v>
      </c>
      <c r="AN798" s="70" t="n">
        <v>0.0355609767</v>
      </c>
      <c r="AO798" s="70" t="n">
        <v>0.0492348783</v>
      </c>
      <c r="AP798" s="70" t="n">
        <v>0.145042151</v>
      </c>
      <c r="AQ798" s="70" t="n">
        <v>0.0387411974</v>
      </c>
      <c r="AR798" s="70" t="n">
        <v>0.0509477928</v>
      </c>
      <c r="AS798" s="70" t="n">
        <v>0.240394831</v>
      </c>
      <c r="AT798" s="70" t="n">
        <v>-0.0320721641</v>
      </c>
      <c r="AU798" s="70" t="n">
        <v>0.148535788</v>
      </c>
      <c r="AV798" s="70" t="n">
        <v>0.0259930789</v>
      </c>
      <c r="AW798" s="71">
        <f>MAX(ABS(Y798-AK798),ABS(Z798-AL798),ABS(AA798-AM798),ABS(AB798-AN798),ABS(AC798-AO798),ABS(AD798-AP798),ABS(AE798-AQ798),ABS(AF798-AR798),ABS(AG798-AS798),ABS(AH798-AT798),ABS(AI798-AU798),ABS(AJ798-AV798))</f>
        <v/>
      </c>
    </row>
    <row r="799">
      <c r="A799" s="67" t="inlineStr">
        <is>
          <t>M794</t>
        </is>
      </c>
      <c r="B799" s="52" t="inlineStr">
        <is>
          <t>ENV-670</t>
        </is>
      </c>
      <c r="C799" s="52" t="inlineStr">
        <is>
          <t>Environment</t>
        </is>
      </c>
      <c r="D799" s="52" t="inlineStr">
        <is>
          <t>Boulder</t>
        </is>
      </c>
      <c r="E799" s="53" t="inlineStr">
        <is>
          <t>Group</t>
        </is>
      </c>
      <c r="F799" s="52" t="inlineStr">
        <is>
          <t>ENV-643</t>
        </is>
      </c>
      <c r="G799" s="68" t="n">
        <v>1</v>
      </c>
      <c r="H799" s="68" t="n">
        <v>1</v>
      </c>
      <c r="I799" s="68" t="n">
        <v>1</v>
      </c>
      <c r="J799" s="68" t="n">
        <v>0</v>
      </c>
      <c r="K799" s="68" t="n">
        <v>-137.5</v>
      </c>
      <c r="L799" s="68" t="n">
        <v>0</v>
      </c>
      <c r="M799" s="68" t="n">
        <v>-5.5</v>
      </c>
      <c r="N799" s="68" t="n">
        <v>-0.171429828</v>
      </c>
      <c r="O799" s="68" t="n">
        <v>-10.2671852</v>
      </c>
      <c r="P799" s="69">
        <f>COS(RADIANS(K799))*COS(RADIANS(L799))+SIN(RADIANS(K799))*SIN(RADIANS(J799))*SIN(RADIANS(L799))</f>
        <v/>
      </c>
      <c r="Q799" s="69">
        <f>-COS(RADIANS(K799))*SIN(RADIANS(L799))+SIN(RADIANS(K799))*SIN(RADIANS(J799))*COS(RADIANS(L799))</f>
        <v/>
      </c>
      <c r="R799" s="69">
        <f>SIN(RADIANS(K799))*COS(RADIANS(J799))</f>
        <v/>
      </c>
      <c r="S799" s="69">
        <f>COS(RADIANS(J799))*SIN(RADIANS(L799))</f>
        <v/>
      </c>
      <c r="T799" s="69">
        <f>COS(RADIANS(J799))*COS(RADIANS(L799))</f>
        <v/>
      </c>
      <c r="U799" s="69">
        <f>-SIN(RADIANS(J799))</f>
        <v/>
      </c>
      <c r="V799" s="69">
        <f>-SIN(RADIANS(K799))*COS(RADIANS(L799))+COS(RADIANS(K799))*SIN(RADIANS(J799))*SIN(RADIANS(L799))</f>
        <v/>
      </c>
      <c r="W799" s="69">
        <f>SIN(RADIANS(K799))*SIN(RADIANS(L799))+COS(RADIANS(K799))*SIN(RADIANS(J799))*COS(RADIANS(L799))</f>
        <v/>
      </c>
      <c r="X799" s="69">
        <f>COS(RADIANS(K799))*COS(RADIANS(J799))</f>
        <v/>
      </c>
      <c r="Y799" s="69">
        <f>P799*G799</f>
        <v/>
      </c>
      <c r="Z799" s="69">
        <f>Q799*H799</f>
        <v/>
      </c>
      <c r="AA799" s="69">
        <f>R799*I799</f>
        <v/>
      </c>
      <c r="AB799" s="69">
        <f>M799</f>
        <v/>
      </c>
      <c r="AC799" s="69">
        <f>S799*G799</f>
        <v/>
      </c>
      <c r="AD799" s="69">
        <f>T799*H799</f>
        <v/>
      </c>
      <c r="AE799" s="69">
        <f>U799*I799</f>
        <v/>
      </c>
      <c r="AF799" s="69">
        <f>N799</f>
        <v/>
      </c>
      <c r="AG799" s="69">
        <f>V799*G799</f>
        <v/>
      </c>
      <c r="AH799" s="69">
        <f>W799*H799</f>
        <v/>
      </c>
      <c r="AI799" s="69">
        <f>X799*I799</f>
        <v/>
      </c>
      <c r="AJ799" s="69">
        <f>O799</f>
        <v/>
      </c>
      <c r="AK799" s="70" t="n">
        <v>-0.737277329</v>
      </c>
      <c r="AL799" s="70" t="n">
        <v>0</v>
      </c>
      <c r="AM799" s="70" t="n">
        <v>-0.675590217</v>
      </c>
      <c r="AN799" s="70" t="n">
        <v>-5.5</v>
      </c>
      <c r="AO799" s="70" t="n">
        <v>0</v>
      </c>
      <c r="AP799" s="70" t="n">
        <v>1</v>
      </c>
      <c r="AQ799" s="70" t="n">
        <v>0</v>
      </c>
      <c r="AR799" s="70" t="n">
        <v>-0.171429828</v>
      </c>
      <c r="AS799" s="70" t="n">
        <v>0.675590217</v>
      </c>
      <c r="AT799" s="70" t="n">
        <v>0</v>
      </c>
      <c r="AU799" s="70" t="n">
        <v>-0.737277329</v>
      </c>
      <c r="AV799" s="70" t="n">
        <v>-10.2671852</v>
      </c>
      <c r="AW799" s="71">
        <f>MAX(ABS(Y799-AK799),ABS(Z799-AL799),ABS(AA799-AM799),ABS(AB799-AN799),ABS(AC799-AO799),ABS(AD799-AP799),ABS(AE799-AQ799),ABS(AF799-AR799),ABS(AG799-AS799),ABS(AH799-AT799),ABS(AI799-AU799),ABS(AJ799-AV799))</f>
        <v/>
      </c>
    </row>
    <row r="800">
      <c r="A800" s="67" t="inlineStr">
        <is>
          <t>M795</t>
        </is>
      </c>
      <c r="B800" s="52" t="inlineStr">
        <is>
          <t>ENV-671</t>
        </is>
      </c>
      <c r="C800" s="52" t="inlineStr">
        <is>
          <t>Environment</t>
        </is>
      </c>
      <c r="D800" s="52" t="inlineStr">
        <is>
          <t>Rock</t>
        </is>
      </c>
      <c r="E800" s="59" t="inlineStr">
        <is>
          <t>Sphere</t>
        </is>
      </c>
      <c r="F800" s="52" t="inlineStr">
        <is>
          <t>ENV-670</t>
        </is>
      </c>
      <c r="G800" s="68" t="n">
        <v>0.555445671</v>
      </c>
      <c r="H800" s="68" t="n">
        <v>0.253721029</v>
      </c>
      <c r="I800" s="68" t="n">
        <v>0.492885053</v>
      </c>
      <c r="J800" s="68" t="n">
        <v>24.1324081</v>
      </c>
      <c r="K800" s="68" t="n">
        <v>278.084747</v>
      </c>
      <c r="L800" s="68" t="n">
        <v>-8.31381989</v>
      </c>
      <c r="M800" s="68" t="n">
        <v>0</v>
      </c>
      <c r="N800" s="68" t="n">
        <v>0.0558186248</v>
      </c>
      <c r="O800" s="68" t="n">
        <v>0</v>
      </c>
      <c r="P800" s="69">
        <f>COS(RADIANS(K800))*COS(RADIANS(L800))+SIN(RADIANS(K800))*SIN(RADIANS(J800))*SIN(RADIANS(L800))</f>
        <v/>
      </c>
      <c r="Q800" s="69">
        <f>-COS(RADIANS(K800))*SIN(RADIANS(L800))+SIN(RADIANS(K800))*SIN(RADIANS(J800))*COS(RADIANS(L800))</f>
        <v/>
      </c>
      <c r="R800" s="69">
        <f>SIN(RADIANS(K800))*COS(RADIANS(J800))</f>
        <v/>
      </c>
      <c r="S800" s="69">
        <f>COS(RADIANS(J800))*SIN(RADIANS(L800))</f>
        <v/>
      </c>
      <c r="T800" s="69">
        <f>COS(RADIANS(J800))*COS(RADIANS(L800))</f>
        <v/>
      </c>
      <c r="U800" s="69">
        <f>-SIN(RADIANS(J800))</f>
        <v/>
      </c>
      <c r="V800" s="69">
        <f>-SIN(RADIANS(K800))*COS(RADIANS(L800))+COS(RADIANS(K800))*SIN(RADIANS(J800))*SIN(RADIANS(L800))</f>
        <v/>
      </c>
      <c r="W800" s="69">
        <f>SIN(RADIANS(K800))*SIN(RADIANS(L800))+COS(RADIANS(K800))*SIN(RADIANS(J800))*COS(RADIANS(L800))</f>
        <v/>
      </c>
      <c r="X800" s="69">
        <f>COS(RADIANS(K800))*COS(RADIANS(J800))</f>
        <v/>
      </c>
      <c r="Y800" s="69">
        <f>P800*G800</f>
        <v/>
      </c>
      <c r="Z800" s="69">
        <f>Q800*H800</f>
        <v/>
      </c>
      <c r="AA800" s="69">
        <f>R800*I800</f>
        <v/>
      </c>
      <c r="AB800" s="69">
        <f>M800</f>
        <v/>
      </c>
      <c r="AC800" s="69">
        <f>S800*G800</f>
        <v/>
      </c>
      <c r="AD800" s="69">
        <f>T800*H800</f>
        <v/>
      </c>
      <c r="AE800" s="69">
        <f>U800*I800</f>
        <v/>
      </c>
      <c r="AF800" s="69">
        <f>N800</f>
        <v/>
      </c>
      <c r="AG800" s="69">
        <f>V800*G800</f>
        <v/>
      </c>
      <c r="AH800" s="69">
        <f>W800*H800</f>
        <v/>
      </c>
      <c r="AI800" s="69">
        <f>X800*I800</f>
        <v/>
      </c>
      <c r="AJ800" s="69">
        <f>O800</f>
        <v/>
      </c>
      <c r="AK800" s="70" t="n">
        <v>0.10980577</v>
      </c>
      <c r="AL800" s="70" t="n">
        <v>-0.09646316620000001</v>
      </c>
      <c r="AM800" s="70" t="n">
        <v>-0.445337802</v>
      </c>
      <c r="AN800" s="70" t="n">
        <v>0</v>
      </c>
      <c r="AO800" s="70" t="n">
        <v>-0.0732953548</v>
      </c>
      <c r="AP800" s="70" t="n">
        <v>0.229113251</v>
      </c>
      <c r="AQ800" s="70" t="n">
        <v>-0.201514438</v>
      </c>
      <c r="AR800" s="70" t="n">
        <v>0.0558186248</v>
      </c>
      <c r="AS800" s="70" t="n">
        <v>0.539527893</v>
      </c>
      <c r="AT800" s="70" t="n">
        <v>0.0507576168</v>
      </c>
      <c r="AU800" s="70" t="n">
        <v>0.0632601008</v>
      </c>
      <c r="AV800" s="70" t="n">
        <v>0</v>
      </c>
      <c r="AW800" s="71">
        <f>MAX(ABS(Y800-AK800),ABS(Z800-AL800),ABS(AA800-AM800),ABS(AB800-AN800),ABS(AC800-AO800),ABS(AD800-AP800),ABS(AE800-AQ800),ABS(AF800-AR800),ABS(AG800-AS800),ABS(AH800-AT800),ABS(AI800-AU800),ABS(AJ800-AV800))</f>
        <v/>
      </c>
    </row>
    <row r="801">
      <c r="A801" s="67" t="inlineStr">
        <is>
          <t>M796</t>
        </is>
      </c>
      <c r="B801" s="52" t="inlineStr">
        <is>
          <t>ENV-672</t>
        </is>
      </c>
      <c r="C801" s="52" t="inlineStr">
        <is>
          <t>Environment</t>
        </is>
      </c>
      <c r="D801" s="52" t="inlineStr">
        <is>
          <t>Rock</t>
        </is>
      </c>
      <c r="E801" s="59" t="inlineStr">
        <is>
          <t>Sphere</t>
        </is>
      </c>
      <c r="F801" s="52" t="inlineStr">
        <is>
          <t>ENV-670</t>
        </is>
      </c>
      <c r="G801" s="68" t="n">
        <v>0.346083015</v>
      </c>
      <c r="H801" s="68" t="n">
        <v>0.216969386</v>
      </c>
      <c r="I801" s="68" t="n">
        <v>0.321345121</v>
      </c>
      <c r="J801" s="68" t="n">
        <v>23.1663017</v>
      </c>
      <c r="K801" s="68" t="n">
        <v>201.603088</v>
      </c>
      <c r="L801" s="68" t="n">
        <v>2.46236038</v>
      </c>
      <c r="M801" s="68" t="n">
        <v>-0.121344276</v>
      </c>
      <c r="N801" s="68" t="n">
        <v>0.091837734</v>
      </c>
      <c r="O801" s="68" t="n">
        <v>-0.169946223</v>
      </c>
      <c r="P801" s="69">
        <f>COS(RADIANS(K801))*COS(RADIANS(L801))+SIN(RADIANS(K801))*SIN(RADIANS(J801))*SIN(RADIANS(L801))</f>
        <v/>
      </c>
      <c r="Q801" s="69">
        <f>-COS(RADIANS(K801))*SIN(RADIANS(L801))+SIN(RADIANS(K801))*SIN(RADIANS(J801))*COS(RADIANS(L801))</f>
        <v/>
      </c>
      <c r="R801" s="69">
        <f>SIN(RADIANS(K801))*COS(RADIANS(J801))</f>
        <v/>
      </c>
      <c r="S801" s="69">
        <f>COS(RADIANS(J801))*SIN(RADIANS(L801))</f>
        <v/>
      </c>
      <c r="T801" s="69">
        <f>COS(RADIANS(J801))*COS(RADIANS(L801))</f>
        <v/>
      </c>
      <c r="U801" s="69">
        <f>-SIN(RADIANS(J801))</f>
        <v/>
      </c>
      <c r="V801" s="69">
        <f>-SIN(RADIANS(K801))*COS(RADIANS(L801))+COS(RADIANS(K801))*SIN(RADIANS(J801))*SIN(RADIANS(L801))</f>
        <v/>
      </c>
      <c r="W801" s="69">
        <f>SIN(RADIANS(K801))*SIN(RADIANS(L801))+COS(RADIANS(K801))*SIN(RADIANS(J801))*COS(RADIANS(L801))</f>
        <v/>
      </c>
      <c r="X801" s="69">
        <f>COS(RADIANS(K801))*COS(RADIANS(J801))</f>
        <v/>
      </c>
      <c r="Y801" s="69">
        <f>P801*G801</f>
        <v/>
      </c>
      <c r="Z801" s="69">
        <f>Q801*H801</f>
        <v/>
      </c>
      <c r="AA801" s="69">
        <f>R801*I801</f>
        <v/>
      </c>
      <c r="AB801" s="69">
        <f>M801</f>
        <v/>
      </c>
      <c r="AC801" s="69">
        <f>S801*G801</f>
        <v/>
      </c>
      <c r="AD801" s="69">
        <f>T801*H801</f>
        <v/>
      </c>
      <c r="AE801" s="69">
        <f>U801*I801</f>
        <v/>
      </c>
      <c r="AF801" s="69">
        <f>N801</f>
        <v/>
      </c>
      <c r="AG801" s="69">
        <f>V801*G801</f>
        <v/>
      </c>
      <c r="AH801" s="69">
        <f>W801*H801</f>
        <v/>
      </c>
      <c r="AI801" s="69">
        <f>X801*I801</f>
        <v/>
      </c>
      <c r="AJ801" s="69">
        <f>O801</f>
        <v/>
      </c>
      <c r="AK801" s="70" t="n">
        <v>-0.323629469</v>
      </c>
      <c r="AL801" s="70" t="n">
        <v>-0.0227300208</v>
      </c>
      <c r="AM801" s="70" t="n">
        <v>-0.108771324</v>
      </c>
      <c r="AN801" s="70" t="n">
        <v>-0.121344276</v>
      </c>
      <c r="AO801" s="70" t="n">
        <v>0.0136698727</v>
      </c>
      <c r="AP801" s="70" t="n">
        <v>0.19929029</v>
      </c>
      <c r="AQ801" s="70" t="n">
        <v>-0.126417562</v>
      </c>
      <c r="AR801" s="70" t="n">
        <v>0.091837734</v>
      </c>
      <c r="AS801" s="70" t="n">
        <v>0.121862814</v>
      </c>
      <c r="AT801" s="70" t="n">
        <v>-0.0827190578</v>
      </c>
      <c r="AU801" s="70" t="n">
        <v>-0.274681777</v>
      </c>
      <c r="AV801" s="70" t="n">
        <v>-0.169946223</v>
      </c>
      <c r="AW801" s="71">
        <f>MAX(ABS(Y801-AK801),ABS(Z801-AL801),ABS(AA801-AM801),ABS(AB801-AN801),ABS(AC801-AO801),ABS(AD801-AP801),ABS(AE801-AQ801),ABS(AF801-AR801),ABS(AG801-AS801),ABS(AH801-AT801),ABS(AI801-AU801),ABS(AJ801-AV801))</f>
        <v/>
      </c>
    </row>
    <row r="802">
      <c r="A802" s="67" t="inlineStr">
        <is>
          <t>M797</t>
        </is>
      </c>
      <c r="B802" s="52" t="inlineStr">
        <is>
          <t>ENV-673</t>
        </is>
      </c>
      <c r="C802" s="52" t="inlineStr">
        <is>
          <t>Environment</t>
        </is>
      </c>
      <c r="D802" s="52" t="inlineStr">
        <is>
          <t>Rock</t>
        </is>
      </c>
      <c r="E802" s="59" t="inlineStr">
        <is>
          <t>Sphere</t>
        </is>
      </c>
      <c r="F802" s="52" t="inlineStr">
        <is>
          <t>ENV-670</t>
        </is>
      </c>
      <c r="G802" s="68" t="n">
        <v>0.369072944</v>
      </c>
      <c r="H802" s="68" t="n">
        <v>0.191423044</v>
      </c>
      <c r="I802" s="68" t="n">
        <v>0.389588207</v>
      </c>
      <c r="J802" s="68" t="n">
        <v>7.85885239</v>
      </c>
      <c r="K802" s="68" t="n">
        <v>303.605621</v>
      </c>
      <c r="L802" s="68" t="n">
        <v>8.06321335</v>
      </c>
      <c r="M802" s="68" t="n">
        <v>-0.185184494</v>
      </c>
      <c r="N802" s="68" t="n">
        <v>0.0444625244</v>
      </c>
      <c r="O802" s="68" t="n">
        <v>-0.083616063</v>
      </c>
      <c r="P802" s="69">
        <f>COS(RADIANS(K802))*COS(RADIANS(L802))+SIN(RADIANS(K802))*SIN(RADIANS(J802))*SIN(RADIANS(L802))</f>
        <v/>
      </c>
      <c r="Q802" s="69">
        <f>-COS(RADIANS(K802))*SIN(RADIANS(L802))+SIN(RADIANS(K802))*SIN(RADIANS(J802))*COS(RADIANS(L802))</f>
        <v/>
      </c>
      <c r="R802" s="69">
        <f>SIN(RADIANS(K802))*COS(RADIANS(J802))</f>
        <v/>
      </c>
      <c r="S802" s="69">
        <f>COS(RADIANS(J802))*SIN(RADIANS(L802))</f>
        <v/>
      </c>
      <c r="T802" s="69">
        <f>COS(RADIANS(J802))*COS(RADIANS(L802))</f>
        <v/>
      </c>
      <c r="U802" s="69">
        <f>-SIN(RADIANS(J802))</f>
        <v/>
      </c>
      <c r="V802" s="69">
        <f>-SIN(RADIANS(K802))*COS(RADIANS(L802))+COS(RADIANS(K802))*SIN(RADIANS(J802))*SIN(RADIANS(L802))</f>
        <v/>
      </c>
      <c r="W802" s="69">
        <f>SIN(RADIANS(K802))*SIN(RADIANS(L802))+COS(RADIANS(K802))*SIN(RADIANS(J802))*COS(RADIANS(L802))</f>
        <v/>
      </c>
      <c r="X802" s="69">
        <f>COS(RADIANS(K802))*COS(RADIANS(J802))</f>
        <v/>
      </c>
      <c r="Y802" s="69">
        <f>P802*G802</f>
        <v/>
      </c>
      <c r="Z802" s="69">
        <f>Q802*H802</f>
        <v/>
      </c>
      <c r="AA802" s="69">
        <f>R802*I802</f>
        <v/>
      </c>
      <c r="AB802" s="69">
        <f>M802</f>
        <v/>
      </c>
      <c r="AC802" s="69">
        <f>S802*G802</f>
        <v/>
      </c>
      <c r="AD802" s="69">
        <f>T802*H802</f>
        <v/>
      </c>
      <c r="AE802" s="69">
        <f>U802*I802</f>
        <v/>
      </c>
      <c r="AF802" s="69">
        <f>N802</f>
        <v/>
      </c>
      <c r="AG802" s="69">
        <f>V802*G802</f>
        <v/>
      </c>
      <c r="AH802" s="69">
        <f>W802*H802</f>
        <v/>
      </c>
      <c r="AI802" s="69">
        <f>X802*I802</f>
        <v/>
      </c>
      <c r="AJ802" s="69">
        <f>O802</f>
        <v/>
      </c>
      <c r="AK802" s="70" t="n">
        <v>0.196357176</v>
      </c>
      <c r="AL802" s="70" t="n">
        <v>-0.0364446379</v>
      </c>
      <c r="AM802" s="70" t="n">
        <v>-0.321427643</v>
      </c>
      <c r="AN802" s="70" t="n">
        <v>-0.185184494</v>
      </c>
      <c r="AO802" s="70" t="n">
        <v>0.0512820147</v>
      </c>
      <c r="AP802" s="70" t="n">
        <v>0.187750533</v>
      </c>
      <c r="AQ802" s="70" t="n">
        <v>-0.0532696247</v>
      </c>
      <c r="AR802" s="70" t="n">
        <v>0.0444625244</v>
      </c>
      <c r="AS802" s="70" t="n">
        <v>0.308267504</v>
      </c>
      <c r="AT802" s="70" t="n">
        <v>-0.00801919959</v>
      </c>
      <c r="AU802" s="70" t="n">
        <v>0.2136015</v>
      </c>
      <c r="AV802" s="70" t="n">
        <v>-0.083616063</v>
      </c>
      <c r="AW802" s="71">
        <f>MAX(ABS(Y802-AK802),ABS(Z802-AL802),ABS(AA802-AM802),ABS(AB802-AN802),ABS(AC802-AO802),ABS(AD802-AP802),ABS(AE802-AQ802),ABS(AF802-AR802),ABS(AG802-AS802),ABS(AH802-AT802),ABS(AI802-AU802),ABS(AJ802-AV802))</f>
        <v/>
      </c>
    </row>
    <row r="803">
      <c r="A803" s="67" t="inlineStr">
        <is>
          <t>M798</t>
        </is>
      </c>
      <c r="B803" s="52" t="inlineStr">
        <is>
          <t>ENV-674</t>
        </is>
      </c>
      <c r="C803" s="52" t="inlineStr">
        <is>
          <t>Environment</t>
        </is>
      </c>
      <c r="D803" s="52" t="inlineStr">
        <is>
          <t>Rock</t>
        </is>
      </c>
      <c r="E803" s="59" t="inlineStr">
        <is>
          <t>Sphere</t>
        </is>
      </c>
      <c r="F803" s="52" t="inlineStr">
        <is>
          <t>ENV-670</t>
        </is>
      </c>
      <c r="G803" s="68" t="n">
        <v>0.314009517</v>
      </c>
      <c r="H803" s="68" t="n">
        <v>0.174313635</v>
      </c>
      <c r="I803" s="68" t="n">
        <v>0.242174298</v>
      </c>
      <c r="J803" s="68" t="n">
        <v>-24.6087437</v>
      </c>
      <c r="K803" s="68" t="n">
        <v>159.605301</v>
      </c>
      <c r="L803" s="68" t="n">
        <v>-13.2386799</v>
      </c>
      <c r="M803" s="68" t="n">
        <v>0.059842784</v>
      </c>
      <c r="N803" s="68" t="n">
        <v>0.0484865606</v>
      </c>
      <c r="O803" s="68" t="n">
        <v>0.0536302924</v>
      </c>
      <c r="P803" s="69">
        <f>COS(RADIANS(K803))*COS(RADIANS(L803))+SIN(RADIANS(K803))*SIN(RADIANS(J803))*SIN(RADIANS(L803))</f>
        <v/>
      </c>
      <c r="Q803" s="69">
        <f>-COS(RADIANS(K803))*SIN(RADIANS(L803))+SIN(RADIANS(K803))*SIN(RADIANS(J803))*COS(RADIANS(L803))</f>
        <v/>
      </c>
      <c r="R803" s="69">
        <f>SIN(RADIANS(K803))*COS(RADIANS(J803))</f>
        <v/>
      </c>
      <c r="S803" s="69">
        <f>COS(RADIANS(J803))*SIN(RADIANS(L803))</f>
        <v/>
      </c>
      <c r="T803" s="69">
        <f>COS(RADIANS(J803))*COS(RADIANS(L803))</f>
        <v/>
      </c>
      <c r="U803" s="69">
        <f>-SIN(RADIANS(J803))</f>
        <v/>
      </c>
      <c r="V803" s="69">
        <f>-SIN(RADIANS(K803))*COS(RADIANS(L803))+COS(RADIANS(K803))*SIN(RADIANS(J803))*SIN(RADIANS(L803))</f>
        <v/>
      </c>
      <c r="W803" s="69">
        <f>SIN(RADIANS(K803))*SIN(RADIANS(L803))+COS(RADIANS(K803))*SIN(RADIANS(J803))*COS(RADIANS(L803))</f>
        <v/>
      </c>
      <c r="X803" s="69">
        <f>COS(RADIANS(K803))*COS(RADIANS(J803))</f>
        <v/>
      </c>
      <c r="Y803" s="69">
        <f>P803*G803</f>
        <v/>
      </c>
      <c r="Z803" s="69">
        <f>Q803*H803</f>
        <v/>
      </c>
      <c r="AA803" s="69">
        <f>R803*I803</f>
        <v/>
      </c>
      <c r="AB803" s="69">
        <f>M803</f>
        <v/>
      </c>
      <c r="AC803" s="69">
        <f>S803*G803</f>
        <v/>
      </c>
      <c r="AD803" s="69">
        <f>T803*H803</f>
        <v/>
      </c>
      <c r="AE803" s="69">
        <f>U803*I803</f>
        <v/>
      </c>
      <c r="AF803" s="69">
        <f>N803</f>
        <v/>
      </c>
      <c r="AG803" s="69">
        <f>V803*G803</f>
        <v/>
      </c>
      <c r="AH803" s="69">
        <f>W803*H803</f>
        <v/>
      </c>
      <c r="AI803" s="69">
        <f>X803*I803</f>
        <v/>
      </c>
      <c r="AJ803" s="69">
        <f>O803</f>
        <v/>
      </c>
      <c r="AK803" s="70" t="n">
        <v>-0.27606836</v>
      </c>
      <c r="AL803" s="70" t="n">
        <v>-0.062040329</v>
      </c>
      <c r="AM803" s="70" t="n">
        <v>0.07672885810000001</v>
      </c>
      <c r="AN803" s="70" t="n">
        <v>0.059842784</v>
      </c>
      <c r="AO803" s="70" t="n">
        <v>-0.0653792545</v>
      </c>
      <c r="AP803" s="70" t="n">
        <v>0.154269457</v>
      </c>
      <c r="AQ803" s="70" t="n">
        <v>0.100846119</v>
      </c>
      <c r="AR803" s="70" t="n">
        <v>0.0484865606</v>
      </c>
      <c r="AS803" s="70" t="n">
        <v>-0.134587497</v>
      </c>
      <c r="AT803" s="70" t="n">
        <v>0.0523180105</v>
      </c>
      <c r="AU803" s="70" t="n">
        <v>-0.206376195</v>
      </c>
      <c r="AV803" s="70" t="n">
        <v>0.0536302924</v>
      </c>
      <c r="AW803" s="71">
        <f>MAX(ABS(Y803-AK803),ABS(Z803-AL803),ABS(AA803-AM803),ABS(AB803-AN803),ABS(AC803-AO803),ABS(AD803-AP803),ABS(AE803-AQ803),ABS(AF803-AR803),ABS(AG803-AS803),ABS(AH803-AT803),ABS(AI803-AU803),ABS(AJ803-AV803))</f>
        <v/>
      </c>
    </row>
    <row r="804">
      <c r="A804" s="67" t="inlineStr">
        <is>
          <t>M799</t>
        </is>
      </c>
      <c r="B804" s="52" t="inlineStr">
        <is>
          <t>ENV-675</t>
        </is>
      </c>
      <c r="C804" s="52" t="inlineStr">
        <is>
          <t>Environment</t>
        </is>
      </c>
      <c r="D804" s="52" t="inlineStr">
        <is>
          <t>Boulder</t>
        </is>
      </c>
      <c r="E804" s="53" t="inlineStr">
        <is>
          <t>Group</t>
        </is>
      </c>
      <c r="F804" s="52" t="inlineStr">
        <is>
          <t>ENV-643</t>
        </is>
      </c>
      <c r="G804" s="68" t="n">
        <v>1</v>
      </c>
      <c r="H804" s="68" t="n">
        <v>1</v>
      </c>
      <c r="I804" s="68" t="n">
        <v>1</v>
      </c>
      <c r="J804" s="68" t="n">
        <v>0</v>
      </c>
      <c r="K804" s="68" t="n">
        <v>12.5</v>
      </c>
      <c r="L804" s="68" t="n">
        <v>0</v>
      </c>
      <c r="M804" s="68" t="n">
        <v>0.5</v>
      </c>
      <c r="N804" s="68" t="n">
        <v>-0.270000011</v>
      </c>
      <c r="O804" s="68" t="n">
        <v>-7.93763256</v>
      </c>
      <c r="P804" s="69">
        <f>COS(RADIANS(K804))*COS(RADIANS(L804))+SIN(RADIANS(K804))*SIN(RADIANS(J804))*SIN(RADIANS(L804))</f>
        <v/>
      </c>
      <c r="Q804" s="69">
        <f>-COS(RADIANS(K804))*SIN(RADIANS(L804))+SIN(RADIANS(K804))*SIN(RADIANS(J804))*COS(RADIANS(L804))</f>
        <v/>
      </c>
      <c r="R804" s="69">
        <f>SIN(RADIANS(K804))*COS(RADIANS(J804))</f>
        <v/>
      </c>
      <c r="S804" s="69">
        <f>COS(RADIANS(J804))*SIN(RADIANS(L804))</f>
        <v/>
      </c>
      <c r="T804" s="69">
        <f>COS(RADIANS(J804))*COS(RADIANS(L804))</f>
        <v/>
      </c>
      <c r="U804" s="69">
        <f>-SIN(RADIANS(J804))</f>
        <v/>
      </c>
      <c r="V804" s="69">
        <f>-SIN(RADIANS(K804))*COS(RADIANS(L804))+COS(RADIANS(K804))*SIN(RADIANS(J804))*SIN(RADIANS(L804))</f>
        <v/>
      </c>
      <c r="W804" s="69">
        <f>SIN(RADIANS(K804))*SIN(RADIANS(L804))+COS(RADIANS(K804))*SIN(RADIANS(J804))*COS(RADIANS(L804))</f>
        <v/>
      </c>
      <c r="X804" s="69">
        <f>COS(RADIANS(K804))*COS(RADIANS(J804))</f>
        <v/>
      </c>
      <c r="Y804" s="69">
        <f>P804*G804</f>
        <v/>
      </c>
      <c r="Z804" s="69">
        <f>Q804*H804</f>
        <v/>
      </c>
      <c r="AA804" s="69">
        <f>R804*I804</f>
        <v/>
      </c>
      <c r="AB804" s="69">
        <f>M804</f>
        <v/>
      </c>
      <c r="AC804" s="69">
        <f>S804*G804</f>
        <v/>
      </c>
      <c r="AD804" s="69">
        <f>T804*H804</f>
        <v/>
      </c>
      <c r="AE804" s="69">
        <f>U804*I804</f>
        <v/>
      </c>
      <c r="AF804" s="69">
        <f>N804</f>
        <v/>
      </c>
      <c r="AG804" s="69">
        <f>V804*G804</f>
        <v/>
      </c>
      <c r="AH804" s="69">
        <f>W804*H804</f>
        <v/>
      </c>
      <c r="AI804" s="69">
        <f>X804*I804</f>
        <v/>
      </c>
      <c r="AJ804" s="69">
        <f>O804</f>
        <v/>
      </c>
      <c r="AK804" s="70" t="n">
        <v>0.976296008</v>
      </c>
      <c r="AL804" s="70" t="n">
        <v>0</v>
      </c>
      <c r="AM804" s="70" t="n">
        <v>0.21643962</v>
      </c>
      <c r="AN804" s="70" t="n">
        <v>0.5</v>
      </c>
      <c r="AO804" s="70" t="n">
        <v>0</v>
      </c>
      <c r="AP804" s="70" t="n">
        <v>1</v>
      </c>
      <c r="AQ804" s="70" t="n">
        <v>0</v>
      </c>
      <c r="AR804" s="70" t="n">
        <v>-0.270000011</v>
      </c>
      <c r="AS804" s="70" t="n">
        <v>-0.21643962</v>
      </c>
      <c r="AT804" s="70" t="n">
        <v>0</v>
      </c>
      <c r="AU804" s="70" t="n">
        <v>0.976296008</v>
      </c>
      <c r="AV804" s="70" t="n">
        <v>-7.93763256</v>
      </c>
      <c r="AW804" s="71">
        <f>MAX(ABS(Y804-AK804),ABS(Z804-AL804),ABS(AA804-AM804),ABS(AB804-AN804),ABS(AC804-AO804),ABS(AD804-AP804),ABS(AE804-AQ804),ABS(AF804-AR804),ABS(AG804-AS804),ABS(AH804-AT804),ABS(AI804-AU804),ABS(AJ804-AV804))</f>
        <v/>
      </c>
    </row>
    <row r="805">
      <c r="A805" s="67" t="inlineStr">
        <is>
          <t>M800</t>
        </is>
      </c>
      <c r="B805" s="52" t="inlineStr">
        <is>
          <t>ENV-676</t>
        </is>
      </c>
      <c r="C805" s="52" t="inlineStr">
        <is>
          <t>Environment</t>
        </is>
      </c>
      <c r="D805" s="52" t="inlineStr">
        <is>
          <t>Rock</t>
        </is>
      </c>
      <c r="E805" s="59" t="inlineStr">
        <is>
          <t>Sphere</t>
        </is>
      </c>
      <c r="F805" s="52" t="inlineStr">
        <is>
          <t>ENV-675</t>
        </is>
      </c>
      <c r="G805" s="68" t="n">
        <v>0.602810562</v>
      </c>
      <c r="H805" s="68" t="n">
        <v>0.311592251</v>
      </c>
      <c r="I805" s="68" t="n">
        <v>0.433886141</v>
      </c>
      <c r="J805" s="68" t="n">
        <v>-24.8310566</v>
      </c>
      <c r="K805" s="68" t="n">
        <v>183.201508</v>
      </c>
      <c r="L805" s="68" t="n">
        <v>1.60016632</v>
      </c>
      <c r="M805" s="68" t="n">
        <v>0</v>
      </c>
      <c r="N805" s="68" t="n">
        <v>0.0685502961</v>
      </c>
      <c r="O805" s="68" t="n">
        <v>0</v>
      </c>
      <c r="P805" s="69">
        <f>COS(RADIANS(K805))*COS(RADIANS(L805))+SIN(RADIANS(K805))*SIN(RADIANS(J805))*SIN(RADIANS(L805))</f>
        <v/>
      </c>
      <c r="Q805" s="69">
        <f>-COS(RADIANS(K805))*SIN(RADIANS(L805))+SIN(RADIANS(K805))*SIN(RADIANS(J805))*COS(RADIANS(L805))</f>
        <v/>
      </c>
      <c r="R805" s="69">
        <f>SIN(RADIANS(K805))*COS(RADIANS(J805))</f>
        <v/>
      </c>
      <c r="S805" s="69">
        <f>COS(RADIANS(J805))*SIN(RADIANS(L805))</f>
        <v/>
      </c>
      <c r="T805" s="69">
        <f>COS(RADIANS(J805))*COS(RADIANS(L805))</f>
        <v/>
      </c>
      <c r="U805" s="69">
        <f>-SIN(RADIANS(J805))</f>
        <v/>
      </c>
      <c r="V805" s="69">
        <f>-SIN(RADIANS(K805))*COS(RADIANS(L805))+COS(RADIANS(K805))*SIN(RADIANS(J805))*SIN(RADIANS(L805))</f>
        <v/>
      </c>
      <c r="W805" s="69">
        <f>SIN(RADIANS(K805))*SIN(RADIANS(L805))+COS(RADIANS(K805))*SIN(RADIANS(J805))*COS(RADIANS(L805))</f>
        <v/>
      </c>
      <c r="X805" s="69">
        <f>COS(RADIANS(K805))*COS(RADIANS(J805))</f>
        <v/>
      </c>
      <c r="Y805" s="69">
        <f>P805*G805</f>
        <v/>
      </c>
      <c r="Z805" s="69">
        <f>Q805*H805</f>
        <v/>
      </c>
      <c r="AA805" s="69">
        <f>R805*I805</f>
        <v/>
      </c>
      <c r="AB805" s="69">
        <f>M805</f>
        <v/>
      </c>
      <c r="AC805" s="69">
        <f>S805*G805</f>
        <v/>
      </c>
      <c r="AD805" s="69">
        <f>T805*H805</f>
        <v/>
      </c>
      <c r="AE805" s="69">
        <f>U805*I805</f>
        <v/>
      </c>
      <c r="AF805" s="69">
        <f>N805</f>
        <v/>
      </c>
      <c r="AG805" s="69">
        <f>V805*G805</f>
        <v/>
      </c>
      <c r="AH805" s="69">
        <f>W805*H805</f>
        <v/>
      </c>
      <c r="AI805" s="69">
        <f>X805*I805</f>
        <v/>
      </c>
      <c r="AJ805" s="69">
        <f>O805</f>
        <v/>
      </c>
      <c r="AK805" s="70" t="n">
        <v>-0.601240218</v>
      </c>
      <c r="AL805" s="70" t="n">
        <v>0.0159924235</v>
      </c>
      <c r="AM805" s="70" t="n">
        <v>-0.0219914485</v>
      </c>
      <c r="AN805" s="70" t="n">
        <v>0</v>
      </c>
      <c r="AO805" s="70" t="n">
        <v>0.0152769778</v>
      </c>
      <c r="AP805" s="70" t="n">
        <v>0.282675266</v>
      </c>
      <c r="AQ805" s="70" t="n">
        <v>0.182207897</v>
      </c>
      <c r="AR805" s="70" t="n">
        <v>0.0685502961</v>
      </c>
      <c r="AS805" s="70" t="n">
        <v>0.0407105982</v>
      </c>
      <c r="AT805" s="70" t="n">
        <v>0.130110204</v>
      </c>
      <c r="AU805" s="70" t="n">
        <v>-0.393158793</v>
      </c>
      <c r="AV805" s="70" t="n">
        <v>0</v>
      </c>
      <c r="AW805" s="71">
        <f>MAX(ABS(Y805-AK805),ABS(Z805-AL805),ABS(AA805-AM805),ABS(AB805-AN805),ABS(AC805-AO805),ABS(AD805-AP805),ABS(AE805-AQ805),ABS(AF805-AR805),ABS(AG805-AS805),ABS(AH805-AT805),ABS(AI805-AU805),ABS(AJ805-AV805))</f>
        <v/>
      </c>
    </row>
    <row r="806">
      <c r="A806" s="67" t="inlineStr">
        <is>
          <t>M801</t>
        </is>
      </c>
      <c r="B806" s="52" t="inlineStr">
        <is>
          <t>ENV-677</t>
        </is>
      </c>
      <c r="C806" s="52" t="inlineStr">
        <is>
          <t>Environment</t>
        </is>
      </c>
      <c r="D806" s="52" t="inlineStr">
        <is>
          <t>Rock</t>
        </is>
      </c>
      <c r="E806" s="59" t="inlineStr">
        <is>
          <t>Sphere</t>
        </is>
      </c>
      <c r="F806" s="52" t="inlineStr">
        <is>
          <t>ENV-675</t>
        </is>
      </c>
      <c r="G806" s="68" t="n">
        <v>0.288391352</v>
      </c>
      <c r="H806" s="68" t="n">
        <v>0.138063133</v>
      </c>
      <c r="I806" s="68" t="n">
        <v>0.258147836</v>
      </c>
      <c r="J806" s="68" t="n">
        <v>11.1401978</v>
      </c>
      <c r="K806" s="68" t="n">
        <v>191.601608</v>
      </c>
      <c r="L806" s="68" t="n">
        <v>17.788269</v>
      </c>
      <c r="M806" s="68" t="n">
        <v>-0.06704765560000001</v>
      </c>
      <c r="N806" s="68" t="n">
        <v>0.011969585</v>
      </c>
      <c r="O806" s="68" t="n">
        <v>0.014902249</v>
      </c>
      <c r="P806" s="69">
        <f>COS(RADIANS(K806))*COS(RADIANS(L806))+SIN(RADIANS(K806))*SIN(RADIANS(J806))*SIN(RADIANS(L806))</f>
        <v/>
      </c>
      <c r="Q806" s="69">
        <f>-COS(RADIANS(K806))*SIN(RADIANS(L806))+SIN(RADIANS(K806))*SIN(RADIANS(J806))*COS(RADIANS(L806))</f>
        <v/>
      </c>
      <c r="R806" s="69">
        <f>SIN(RADIANS(K806))*COS(RADIANS(J806))</f>
        <v/>
      </c>
      <c r="S806" s="69">
        <f>COS(RADIANS(J806))*SIN(RADIANS(L806))</f>
        <v/>
      </c>
      <c r="T806" s="69">
        <f>COS(RADIANS(J806))*COS(RADIANS(L806))</f>
        <v/>
      </c>
      <c r="U806" s="69">
        <f>-SIN(RADIANS(J806))</f>
        <v/>
      </c>
      <c r="V806" s="69">
        <f>-SIN(RADIANS(K806))*COS(RADIANS(L806))+COS(RADIANS(K806))*SIN(RADIANS(J806))*SIN(RADIANS(L806))</f>
        <v/>
      </c>
      <c r="W806" s="69">
        <f>SIN(RADIANS(K806))*SIN(RADIANS(L806))+COS(RADIANS(K806))*SIN(RADIANS(J806))*COS(RADIANS(L806))</f>
        <v/>
      </c>
      <c r="X806" s="69">
        <f>COS(RADIANS(K806))*COS(RADIANS(J806))</f>
        <v/>
      </c>
      <c r="Y806" s="69">
        <f>P806*G806</f>
        <v/>
      </c>
      <c r="Z806" s="69">
        <f>Q806*H806</f>
        <v/>
      </c>
      <c r="AA806" s="69">
        <f>R806*I806</f>
        <v/>
      </c>
      <c r="AB806" s="69">
        <f>M806</f>
        <v/>
      </c>
      <c r="AC806" s="69">
        <f>S806*G806</f>
        <v/>
      </c>
      <c r="AD806" s="69">
        <f>T806*H806</f>
        <v/>
      </c>
      <c r="AE806" s="69">
        <f>U806*I806</f>
        <v/>
      </c>
      <c r="AF806" s="69">
        <f>N806</f>
        <v/>
      </c>
      <c r="AG806" s="69">
        <f>V806*G806</f>
        <v/>
      </c>
      <c r="AH806" s="69">
        <f>W806*H806</f>
        <v/>
      </c>
      <c r="AI806" s="69">
        <f>X806*I806</f>
        <v/>
      </c>
      <c r="AJ806" s="69">
        <f>O806</f>
        <v/>
      </c>
      <c r="AK806" s="70" t="n">
        <v>-0.272416979</v>
      </c>
      <c r="AL806" s="70" t="n">
        <v>0.0362085477</v>
      </c>
      <c r="AM806" s="70" t="n">
        <v>-0.0509367399</v>
      </c>
      <c r="AN806" s="70" t="n">
        <v>-0.06704765560000001</v>
      </c>
      <c r="AO806" s="70" t="n">
        <v>0.0864435509</v>
      </c>
      <c r="AP806" s="70" t="n">
        <v>0.128985494</v>
      </c>
      <c r="AQ806" s="70" t="n">
        <v>-0.0498768389</v>
      </c>
      <c r="AR806" s="70" t="n">
        <v>0.011969585</v>
      </c>
      <c r="AS806" s="70" t="n">
        <v>0.0385495983</v>
      </c>
      <c r="AT806" s="70" t="n">
        <v>-0.033363305</v>
      </c>
      <c r="AU806" s="70" t="n">
        <v>-0.248108968</v>
      </c>
      <c r="AV806" s="70" t="n">
        <v>0.014902249</v>
      </c>
      <c r="AW806" s="71">
        <f>MAX(ABS(Y806-AK806),ABS(Z806-AL806),ABS(AA806-AM806),ABS(AB806-AN806),ABS(AC806-AO806),ABS(AD806-AP806),ABS(AE806-AQ806),ABS(AF806-AR806),ABS(AG806-AS806),ABS(AH806-AT806),ABS(AI806-AU806),ABS(AJ806-AV806))</f>
        <v/>
      </c>
    </row>
    <row r="807">
      <c r="A807" s="67" t="inlineStr">
        <is>
          <t>M802</t>
        </is>
      </c>
      <c r="B807" s="52" t="inlineStr">
        <is>
          <t>ENV-678</t>
        </is>
      </c>
      <c r="C807" s="52" t="inlineStr">
        <is>
          <t>Environment</t>
        </is>
      </c>
      <c r="D807" s="52" t="inlineStr">
        <is>
          <t>Rock</t>
        </is>
      </c>
      <c r="E807" s="59" t="inlineStr">
        <is>
          <t>Sphere</t>
        </is>
      </c>
      <c r="F807" s="52" t="inlineStr">
        <is>
          <t>ENV-675</t>
        </is>
      </c>
      <c r="G807" s="68" t="n">
        <v>0.251041293</v>
      </c>
      <c r="H807" s="68" t="n">
        <v>0.166844323</v>
      </c>
      <c r="I807" s="68" t="n">
        <v>0.213641807</v>
      </c>
      <c r="J807" s="68" t="n">
        <v>17.3706245</v>
      </c>
      <c r="K807" s="68" t="n">
        <v>204.356232</v>
      </c>
      <c r="L807" s="68" t="n">
        <v>-10.7690449</v>
      </c>
      <c r="M807" s="68" t="n">
        <v>0.153210998</v>
      </c>
      <c r="N807" s="68" t="n">
        <v>0.0564625002</v>
      </c>
      <c r="O807" s="68" t="n">
        <v>0.0947612077</v>
      </c>
      <c r="P807" s="69">
        <f>COS(RADIANS(K807))*COS(RADIANS(L807))+SIN(RADIANS(K807))*SIN(RADIANS(J807))*SIN(RADIANS(L807))</f>
        <v/>
      </c>
      <c r="Q807" s="69">
        <f>-COS(RADIANS(K807))*SIN(RADIANS(L807))+SIN(RADIANS(K807))*SIN(RADIANS(J807))*COS(RADIANS(L807))</f>
        <v/>
      </c>
      <c r="R807" s="69">
        <f>SIN(RADIANS(K807))*COS(RADIANS(J807))</f>
        <v/>
      </c>
      <c r="S807" s="69">
        <f>COS(RADIANS(J807))*SIN(RADIANS(L807))</f>
        <v/>
      </c>
      <c r="T807" s="69">
        <f>COS(RADIANS(J807))*COS(RADIANS(L807))</f>
        <v/>
      </c>
      <c r="U807" s="69">
        <f>-SIN(RADIANS(J807))</f>
        <v/>
      </c>
      <c r="V807" s="69">
        <f>-SIN(RADIANS(K807))*COS(RADIANS(L807))+COS(RADIANS(K807))*SIN(RADIANS(J807))*SIN(RADIANS(L807))</f>
        <v/>
      </c>
      <c r="W807" s="69">
        <f>SIN(RADIANS(K807))*SIN(RADIANS(L807))+COS(RADIANS(K807))*SIN(RADIANS(J807))*COS(RADIANS(L807))</f>
        <v/>
      </c>
      <c r="X807" s="69">
        <f>COS(RADIANS(K807))*COS(RADIANS(J807))</f>
        <v/>
      </c>
      <c r="Y807" s="69">
        <f>P807*G807</f>
        <v/>
      </c>
      <c r="Z807" s="69">
        <f>Q807*H807</f>
        <v/>
      </c>
      <c r="AA807" s="69">
        <f>R807*I807</f>
        <v/>
      </c>
      <c r="AB807" s="69">
        <f>M807</f>
        <v/>
      </c>
      <c r="AC807" s="69">
        <f>S807*G807</f>
        <v/>
      </c>
      <c r="AD807" s="69">
        <f>T807*H807</f>
        <v/>
      </c>
      <c r="AE807" s="69">
        <f>U807*I807</f>
        <v/>
      </c>
      <c r="AF807" s="69">
        <f>N807</f>
        <v/>
      </c>
      <c r="AG807" s="69">
        <f>V807*G807</f>
        <v/>
      </c>
      <c r="AH807" s="69">
        <f>W807*H807</f>
        <v/>
      </c>
      <c r="AI807" s="69">
        <f>X807*I807</f>
        <v/>
      </c>
      <c r="AJ807" s="69">
        <f>O807</f>
        <v/>
      </c>
      <c r="AK807" s="70" t="n">
        <v>-0.218895152</v>
      </c>
      <c r="AL807" s="70" t="n">
        <v>-0.0485813096</v>
      </c>
      <c r="AM807" s="70" t="n">
        <v>-0.0840894282</v>
      </c>
      <c r="AN807" s="70" t="n">
        <v>0.153210998</v>
      </c>
      <c r="AO807" s="70" t="n">
        <v>-0.044767946</v>
      </c>
      <c r="AP807" s="70" t="n">
        <v>0.156430751</v>
      </c>
      <c r="AQ807" s="70" t="n">
        <v>-0.0637830794</v>
      </c>
      <c r="AR807" s="70" t="n">
        <v>0.0564625002</v>
      </c>
      <c r="AS807" s="70" t="n">
        <v>0.114466041</v>
      </c>
      <c r="AT807" s="70" t="n">
        <v>-0.0317223258</v>
      </c>
      <c r="AU807" s="70" t="n">
        <v>-0.1857512</v>
      </c>
      <c r="AV807" s="70" t="n">
        <v>0.0947612077</v>
      </c>
      <c r="AW807" s="71">
        <f>MAX(ABS(Y807-AK807),ABS(Z807-AL807),ABS(AA807-AM807),ABS(AB807-AN807),ABS(AC807-AO807),ABS(AD807-AP807),ABS(AE807-AQ807),ABS(AF807-AR807),ABS(AG807-AS807),ABS(AH807-AT807),ABS(AI807-AU807),ABS(AJ807-AV807))</f>
        <v/>
      </c>
    </row>
    <row r="808">
      <c r="A808" s="67" t="inlineStr">
        <is>
          <t>M803</t>
        </is>
      </c>
      <c r="B808" s="52" t="inlineStr">
        <is>
          <t>ENV-679</t>
        </is>
      </c>
      <c r="C808" s="52" t="inlineStr">
        <is>
          <t>Environment</t>
        </is>
      </c>
      <c r="D808" s="52" t="inlineStr">
        <is>
          <t>Boulder</t>
        </is>
      </c>
      <c r="E808" s="53" t="inlineStr">
        <is>
          <t>Group</t>
        </is>
      </c>
      <c r="F808" s="52" t="inlineStr">
        <is>
          <t>ENV-643</t>
        </is>
      </c>
      <c r="G808" s="68" t="n">
        <v>1</v>
      </c>
      <c r="H808" s="68" t="n">
        <v>1</v>
      </c>
      <c r="I808" s="68" t="n">
        <v>1</v>
      </c>
      <c r="J808" s="68" t="n">
        <v>0</v>
      </c>
      <c r="K808" s="68" t="n">
        <v>150</v>
      </c>
      <c r="L808" s="68" t="n">
        <v>0</v>
      </c>
      <c r="M808" s="68" t="n">
        <v>6</v>
      </c>
      <c r="N808" s="68" t="n">
        <v>-0.270000011</v>
      </c>
      <c r="O808" s="68" t="n">
        <v>-6.95388603</v>
      </c>
      <c r="P808" s="69">
        <f>COS(RADIANS(K808))*COS(RADIANS(L808))+SIN(RADIANS(K808))*SIN(RADIANS(J808))*SIN(RADIANS(L808))</f>
        <v/>
      </c>
      <c r="Q808" s="69">
        <f>-COS(RADIANS(K808))*SIN(RADIANS(L808))+SIN(RADIANS(K808))*SIN(RADIANS(J808))*COS(RADIANS(L808))</f>
        <v/>
      </c>
      <c r="R808" s="69">
        <f>SIN(RADIANS(K808))*COS(RADIANS(J808))</f>
        <v/>
      </c>
      <c r="S808" s="69">
        <f>COS(RADIANS(J808))*SIN(RADIANS(L808))</f>
        <v/>
      </c>
      <c r="T808" s="69">
        <f>COS(RADIANS(J808))*COS(RADIANS(L808))</f>
        <v/>
      </c>
      <c r="U808" s="69">
        <f>-SIN(RADIANS(J808))</f>
        <v/>
      </c>
      <c r="V808" s="69">
        <f>-SIN(RADIANS(K808))*COS(RADIANS(L808))+COS(RADIANS(K808))*SIN(RADIANS(J808))*SIN(RADIANS(L808))</f>
        <v/>
      </c>
      <c r="W808" s="69">
        <f>SIN(RADIANS(K808))*SIN(RADIANS(L808))+COS(RADIANS(K808))*SIN(RADIANS(J808))*COS(RADIANS(L808))</f>
        <v/>
      </c>
      <c r="X808" s="69">
        <f>COS(RADIANS(K808))*COS(RADIANS(J808))</f>
        <v/>
      </c>
      <c r="Y808" s="69">
        <f>P808*G808</f>
        <v/>
      </c>
      <c r="Z808" s="69">
        <f>Q808*H808</f>
        <v/>
      </c>
      <c r="AA808" s="69">
        <f>R808*I808</f>
        <v/>
      </c>
      <c r="AB808" s="69">
        <f>M808</f>
        <v/>
      </c>
      <c r="AC808" s="69">
        <f>S808*G808</f>
        <v/>
      </c>
      <c r="AD808" s="69">
        <f>T808*H808</f>
        <v/>
      </c>
      <c r="AE808" s="69">
        <f>U808*I808</f>
        <v/>
      </c>
      <c r="AF808" s="69">
        <f>N808</f>
        <v/>
      </c>
      <c r="AG808" s="69">
        <f>V808*G808</f>
        <v/>
      </c>
      <c r="AH808" s="69">
        <f>W808*H808</f>
        <v/>
      </c>
      <c r="AI808" s="69">
        <f>X808*I808</f>
        <v/>
      </c>
      <c r="AJ808" s="69">
        <f>O808</f>
        <v/>
      </c>
      <c r="AK808" s="70" t="n">
        <v>-0.866025507</v>
      </c>
      <c r="AL808" s="70" t="n">
        <v>0</v>
      </c>
      <c r="AM808" s="70" t="n">
        <v>0.499999821</v>
      </c>
      <c r="AN808" s="70" t="n">
        <v>6</v>
      </c>
      <c r="AO808" s="70" t="n">
        <v>0</v>
      </c>
      <c r="AP808" s="70" t="n">
        <v>1</v>
      </c>
      <c r="AQ808" s="70" t="n">
        <v>0</v>
      </c>
      <c r="AR808" s="70" t="n">
        <v>-0.270000011</v>
      </c>
      <c r="AS808" s="70" t="n">
        <v>-0.499999821</v>
      </c>
      <c r="AT808" s="70" t="n">
        <v>0</v>
      </c>
      <c r="AU808" s="70" t="n">
        <v>-0.866025507</v>
      </c>
      <c r="AV808" s="70" t="n">
        <v>-6.95388603</v>
      </c>
      <c r="AW808" s="71">
        <f>MAX(ABS(Y808-AK808),ABS(Z808-AL808),ABS(AA808-AM808),ABS(AB808-AN808),ABS(AC808-AO808),ABS(AD808-AP808),ABS(AE808-AQ808),ABS(AF808-AR808),ABS(AG808-AS808),ABS(AH808-AT808),ABS(AI808-AU808),ABS(AJ808-AV808))</f>
        <v/>
      </c>
    </row>
    <row r="809">
      <c r="A809" s="67" t="inlineStr">
        <is>
          <t>M804</t>
        </is>
      </c>
      <c r="B809" s="52" t="inlineStr">
        <is>
          <t>ENV-680</t>
        </is>
      </c>
      <c r="C809" s="52" t="inlineStr">
        <is>
          <t>Environment</t>
        </is>
      </c>
      <c r="D809" s="52" t="inlineStr">
        <is>
          <t>Rock</t>
        </is>
      </c>
      <c r="E809" s="59" t="inlineStr">
        <is>
          <t>Sphere</t>
        </is>
      </c>
      <c r="F809" s="52" t="inlineStr">
        <is>
          <t>ENV-679</t>
        </is>
      </c>
      <c r="G809" s="68" t="n">
        <v>0.5841766</v>
      </c>
      <c r="H809" s="68" t="n">
        <v>0.344756633</v>
      </c>
      <c r="I809" s="68" t="n">
        <v>0.440853745</v>
      </c>
      <c r="J809" s="68" t="n">
        <v>0.115400314</v>
      </c>
      <c r="K809" s="68" t="n">
        <v>190.417908</v>
      </c>
      <c r="L809" s="68" t="n">
        <v>17.3295174</v>
      </c>
      <c r="M809" s="68" t="n">
        <v>0</v>
      </c>
      <c r="N809" s="68" t="n">
        <v>0.07584645600000001</v>
      </c>
      <c r="O809" s="68" t="n">
        <v>0</v>
      </c>
      <c r="P809" s="69">
        <f>COS(RADIANS(K809))*COS(RADIANS(L809))+SIN(RADIANS(K809))*SIN(RADIANS(J809))*SIN(RADIANS(L809))</f>
        <v/>
      </c>
      <c r="Q809" s="69">
        <f>-COS(RADIANS(K809))*SIN(RADIANS(L809))+SIN(RADIANS(K809))*SIN(RADIANS(J809))*COS(RADIANS(L809))</f>
        <v/>
      </c>
      <c r="R809" s="69">
        <f>SIN(RADIANS(K809))*COS(RADIANS(J809))</f>
        <v/>
      </c>
      <c r="S809" s="69">
        <f>COS(RADIANS(J809))*SIN(RADIANS(L809))</f>
        <v/>
      </c>
      <c r="T809" s="69">
        <f>COS(RADIANS(J809))*COS(RADIANS(L809))</f>
        <v/>
      </c>
      <c r="U809" s="69">
        <f>-SIN(RADIANS(J809))</f>
        <v/>
      </c>
      <c r="V809" s="69">
        <f>-SIN(RADIANS(K809))*COS(RADIANS(L809))+COS(RADIANS(K809))*SIN(RADIANS(J809))*SIN(RADIANS(L809))</f>
        <v/>
      </c>
      <c r="W809" s="69">
        <f>SIN(RADIANS(K809))*SIN(RADIANS(L809))+COS(RADIANS(K809))*SIN(RADIANS(J809))*COS(RADIANS(L809))</f>
        <v/>
      </c>
      <c r="X809" s="69">
        <f>COS(RADIANS(K809))*COS(RADIANS(J809))</f>
        <v/>
      </c>
      <c r="Y809" s="69">
        <f>P809*G809</f>
        <v/>
      </c>
      <c r="Z809" s="69">
        <f>Q809*H809</f>
        <v/>
      </c>
      <c r="AA809" s="69">
        <f>R809*I809</f>
        <v/>
      </c>
      <c r="AB809" s="69">
        <f>M809</f>
        <v/>
      </c>
      <c r="AC809" s="69">
        <f>S809*G809</f>
        <v/>
      </c>
      <c r="AD809" s="69">
        <f>T809*H809</f>
        <v/>
      </c>
      <c r="AE809" s="69">
        <f>U809*I809</f>
        <v/>
      </c>
      <c r="AF809" s="69">
        <f>N809</f>
        <v/>
      </c>
      <c r="AG809" s="69">
        <f>V809*G809</f>
        <v/>
      </c>
      <c r="AH809" s="69">
        <f>W809*H809</f>
        <v/>
      </c>
      <c r="AI809" s="69">
        <f>X809*I809</f>
        <v/>
      </c>
      <c r="AJ809" s="69">
        <f>O809</f>
        <v/>
      </c>
      <c r="AK809" s="70" t="n">
        <v>-0.548529685</v>
      </c>
      <c r="AL809" s="70" t="n">
        <v>0.10087879</v>
      </c>
      <c r="AM809" s="70" t="n">
        <v>-0.07971795650000001</v>
      </c>
      <c r="AN809" s="70" t="n">
        <v>0</v>
      </c>
      <c r="AO809" s="70" t="n">
        <v>0.174006432</v>
      </c>
      <c r="AP809" s="70" t="n">
        <v>0.329106599</v>
      </c>
      <c r="AQ809" s="70" t="n">
        <v>-0.000887929753</v>
      </c>
      <c r="AR809" s="70" t="n">
        <v>0.07584645600000001</v>
      </c>
      <c r="AS809" s="70" t="n">
        <v>0.100495003</v>
      </c>
      <c r="AT809" s="70" t="n">
        <v>-0.0192213021</v>
      </c>
      <c r="AU809" s="70" t="n">
        <v>-0.433585376</v>
      </c>
      <c r="AV809" s="70" t="n">
        <v>0</v>
      </c>
      <c r="AW809" s="71">
        <f>MAX(ABS(Y809-AK809),ABS(Z809-AL809),ABS(AA809-AM809),ABS(AB809-AN809),ABS(AC809-AO809),ABS(AD809-AP809),ABS(AE809-AQ809),ABS(AF809-AR809),ABS(AG809-AS809),ABS(AH809-AT809),ABS(AI809-AU809),ABS(AJ809-AV809))</f>
        <v/>
      </c>
    </row>
    <row r="810">
      <c r="A810" s="67" t="inlineStr">
        <is>
          <t>M805</t>
        </is>
      </c>
      <c r="B810" s="52" t="inlineStr">
        <is>
          <t>ENV-681</t>
        </is>
      </c>
      <c r="C810" s="52" t="inlineStr">
        <is>
          <t>Environment</t>
        </is>
      </c>
      <c r="D810" s="52" t="inlineStr">
        <is>
          <t>Rock</t>
        </is>
      </c>
      <c r="E810" s="59" t="inlineStr">
        <is>
          <t>Sphere</t>
        </is>
      </c>
      <c r="F810" s="52" t="inlineStr">
        <is>
          <t>ENV-679</t>
        </is>
      </c>
      <c r="G810" s="68" t="n">
        <v>0.212389305</v>
      </c>
      <c r="H810" s="68" t="n">
        <v>0.128710672</v>
      </c>
      <c r="I810" s="68" t="n">
        <v>0.210843861</v>
      </c>
      <c r="J810" s="68" t="n">
        <v>18.6380196</v>
      </c>
      <c r="K810" s="68" t="n">
        <v>309.932892</v>
      </c>
      <c r="L810" s="68" t="n">
        <v>21.9147682</v>
      </c>
      <c r="M810" s="68" t="n">
        <v>0.191087067</v>
      </c>
      <c r="N810" s="68" t="n">
        <v>0.041664511</v>
      </c>
      <c r="O810" s="68" t="n">
        <v>-0.0689967796</v>
      </c>
      <c r="P810" s="69">
        <f>COS(RADIANS(K810))*COS(RADIANS(L810))+SIN(RADIANS(K810))*SIN(RADIANS(J810))*SIN(RADIANS(L810))</f>
        <v/>
      </c>
      <c r="Q810" s="69">
        <f>-COS(RADIANS(K810))*SIN(RADIANS(L810))+SIN(RADIANS(K810))*SIN(RADIANS(J810))*COS(RADIANS(L810))</f>
        <v/>
      </c>
      <c r="R810" s="69">
        <f>SIN(RADIANS(K810))*COS(RADIANS(J810))</f>
        <v/>
      </c>
      <c r="S810" s="69">
        <f>COS(RADIANS(J810))*SIN(RADIANS(L810))</f>
        <v/>
      </c>
      <c r="T810" s="69">
        <f>COS(RADIANS(J810))*COS(RADIANS(L810))</f>
        <v/>
      </c>
      <c r="U810" s="69">
        <f>-SIN(RADIANS(J810))</f>
        <v/>
      </c>
      <c r="V810" s="69">
        <f>-SIN(RADIANS(K810))*COS(RADIANS(L810))+COS(RADIANS(K810))*SIN(RADIANS(J810))*SIN(RADIANS(L810))</f>
        <v/>
      </c>
      <c r="W810" s="69">
        <f>SIN(RADIANS(K810))*SIN(RADIANS(L810))+COS(RADIANS(K810))*SIN(RADIANS(J810))*COS(RADIANS(L810))</f>
        <v/>
      </c>
      <c r="X810" s="69">
        <f>COS(RADIANS(K810))*COS(RADIANS(J810))</f>
        <v/>
      </c>
      <c r="Y810" s="69">
        <f>P810*G810</f>
        <v/>
      </c>
      <c r="Z810" s="69">
        <f>Q810*H810</f>
        <v/>
      </c>
      <c r="AA810" s="69">
        <f>R810*I810</f>
        <v/>
      </c>
      <c r="AB810" s="69">
        <f>M810</f>
        <v/>
      </c>
      <c r="AC810" s="69">
        <f>S810*G810</f>
        <v/>
      </c>
      <c r="AD810" s="69">
        <f>T810*H810</f>
        <v/>
      </c>
      <c r="AE810" s="69">
        <f>U810*I810</f>
        <v/>
      </c>
      <c r="AF810" s="69">
        <f>N810</f>
        <v/>
      </c>
      <c r="AG810" s="69">
        <f>V810*G810</f>
        <v/>
      </c>
      <c r="AH810" s="69">
        <f>W810*H810</f>
        <v/>
      </c>
      <c r="AI810" s="69">
        <f>X810*I810</f>
        <v/>
      </c>
      <c r="AJ810" s="69">
        <f>O810</f>
        <v/>
      </c>
      <c r="AK810" s="70" t="n">
        <v>0.10705363</v>
      </c>
      <c r="AL810" s="70" t="n">
        <v>-0.0600978211</v>
      </c>
      <c r="AM810" s="70" t="n">
        <v>-0.153195634</v>
      </c>
      <c r="AN810" s="70" t="n">
        <v>0.191087067</v>
      </c>
      <c r="AO810" s="70" t="n">
        <v>0.07511224599999999</v>
      </c>
      <c r="AP810" s="70" t="n">
        <v>0.113147773</v>
      </c>
      <c r="AQ810" s="70" t="n">
        <v>-0.0673831999</v>
      </c>
      <c r="AR810" s="70" t="n">
        <v>0.041664511</v>
      </c>
      <c r="AS810" s="70" t="n">
        <v>0.167352587</v>
      </c>
      <c r="AT810" s="70" t="n">
        <v>-0.0123397764</v>
      </c>
      <c r="AU810" s="70" t="n">
        <v>0.128240928</v>
      </c>
      <c r="AV810" s="70" t="n">
        <v>-0.0689967796</v>
      </c>
      <c r="AW810" s="71">
        <f>MAX(ABS(Y810-AK810),ABS(Z810-AL810),ABS(AA810-AM810),ABS(AB810-AN810),ABS(AC810-AO810),ABS(AD810-AP810),ABS(AE810-AQ810),ABS(AF810-AR810),ABS(AG810-AS810),ABS(AH810-AT810),ABS(AI810-AU810),ABS(AJ810-AV810))</f>
        <v/>
      </c>
    </row>
    <row r="811">
      <c r="A811" s="67" t="inlineStr">
        <is>
          <t>M806</t>
        </is>
      </c>
      <c r="B811" s="52" t="inlineStr">
        <is>
          <t>ENV-682</t>
        </is>
      </c>
      <c r="C811" s="52" t="inlineStr">
        <is>
          <t>Environment</t>
        </is>
      </c>
      <c r="D811" s="52" t="inlineStr">
        <is>
          <t>Rock</t>
        </is>
      </c>
      <c r="E811" s="59" t="inlineStr">
        <is>
          <t>Sphere</t>
        </is>
      </c>
      <c r="F811" s="52" t="inlineStr">
        <is>
          <t>ENV-679</t>
        </is>
      </c>
      <c r="G811" s="68" t="n">
        <v>0.278268099</v>
      </c>
      <c r="H811" s="68" t="n">
        <v>0.167252123</v>
      </c>
      <c r="I811" s="68" t="n">
        <v>0.293249846</v>
      </c>
      <c r="J811" s="68" t="n">
        <v>9.46702194</v>
      </c>
      <c r="K811" s="68" t="n">
        <v>263.415955</v>
      </c>
      <c r="L811" s="68" t="n">
        <v>-0.992176056</v>
      </c>
      <c r="M811" s="68" t="n">
        <v>-0.097255595</v>
      </c>
      <c r="N811" s="68" t="n">
        <v>0.08384136859999999</v>
      </c>
      <c r="O811" s="68" t="n">
        <v>-0.126801774</v>
      </c>
      <c r="P811" s="69">
        <f>COS(RADIANS(K811))*COS(RADIANS(L811))+SIN(RADIANS(K811))*SIN(RADIANS(J811))*SIN(RADIANS(L811))</f>
        <v/>
      </c>
      <c r="Q811" s="69">
        <f>-COS(RADIANS(K811))*SIN(RADIANS(L811))+SIN(RADIANS(K811))*SIN(RADIANS(J811))*COS(RADIANS(L811))</f>
        <v/>
      </c>
      <c r="R811" s="69">
        <f>SIN(RADIANS(K811))*COS(RADIANS(J811))</f>
        <v/>
      </c>
      <c r="S811" s="69">
        <f>COS(RADIANS(J811))*SIN(RADIANS(L811))</f>
        <v/>
      </c>
      <c r="T811" s="69">
        <f>COS(RADIANS(J811))*COS(RADIANS(L811))</f>
        <v/>
      </c>
      <c r="U811" s="69">
        <f>-SIN(RADIANS(J811))</f>
        <v/>
      </c>
      <c r="V811" s="69">
        <f>-SIN(RADIANS(K811))*COS(RADIANS(L811))+COS(RADIANS(K811))*SIN(RADIANS(J811))*SIN(RADIANS(L811))</f>
        <v/>
      </c>
      <c r="W811" s="69">
        <f>SIN(RADIANS(K811))*SIN(RADIANS(L811))+COS(RADIANS(K811))*SIN(RADIANS(J811))*COS(RADIANS(L811))</f>
        <v/>
      </c>
      <c r="X811" s="69">
        <f>COS(RADIANS(K811))*COS(RADIANS(J811))</f>
        <v/>
      </c>
      <c r="Y811" s="69">
        <f>P811*G811</f>
        <v/>
      </c>
      <c r="Z811" s="69">
        <f>Q811*H811</f>
        <v/>
      </c>
      <c r="AA811" s="69">
        <f>R811*I811</f>
        <v/>
      </c>
      <c r="AB811" s="69">
        <f>M811</f>
        <v/>
      </c>
      <c r="AC811" s="69">
        <f>S811*G811</f>
        <v/>
      </c>
      <c r="AD811" s="69">
        <f>T811*H811</f>
        <v/>
      </c>
      <c r="AE811" s="69">
        <f>U811*I811</f>
        <v/>
      </c>
      <c r="AF811" s="69">
        <f>N811</f>
        <v/>
      </c>
      <c r="AG811" s="69">
        <f>V811*G811</f>
        <v/>
      </c>
      <c r="AH811" s="69">
        <f>W811*H811</f>
        <v/>
      </c>
      <c r="AI811" s="69">
        <f>X811*I811</f>
        <v/>
      </c>
      <c r="AJ811" s="69">
        <f>O811</f>
        <v/>
      </c>
      <c r="AK811" s="70" t="n">
        <v>-0.0311141927</v>
      </c>
      <c r="AL811" s="70" t="n">
        <v>-0.027656151</v>
      </c>
      <c r="AM811" s="70" t="n">
        <v>-0.287348211</v>
      </c>
      <c r="AN811" s="70" t="n">
        <v>-0.097255595</v>
      </c>
      <c r="AO811" s="70" t="n">
        <v>-0.00475282921</v>
      </c>
      <c r="AP811" s="70" t="n">
        <v>0.164949492</v>
      </c>
      <c r="AQ811" s="70" t="n">
        <v>-0.0482337028</v>
      </c>
      <c r="AR811" s="70" t="n">
        <v>0.08384136859999999</v>
      </c>
      <c r="AS811" s="70" t="n">
        <v>0.276482284</v>
      </c>
      <c r="AT811" s="70" t="n">
        <v>-0.000276770064</v>
      </c>
      <c r="AU811" s="70" t="n">
        <v>-0.0331661515</v>
      </c>
      <c r="AV811" s="70" t="n">
        <v>-0.126801774</v>
      </c>
      <c r="AW811" s="71">
        <f>MAX(ABS(Y811-AK811),ABS(Z811-AL811),ABS(AA811-AM811),ABS(AB811-AN811),ABS(AC811-AO811),ABS(AD811-AP811),ABS(AE811-AQ811),ABS(AF811-AR811),ABS(AG811-AS811),ABS(AH811-AT811),ABS(AI811-AU811),ABS(AJ811-AV811))</f>
        <v/>
      </c>
    </row>
    <row r="812">
      <c r="A812" s="67" t="inlineStr">
        <is>
          <t>M807</t>
        </is>
      </c>
      <c r="B812" s="52" t="inlineStr">
        <is>
          <t>ENV-683</t>
        </is>
      </c>
      <c r="C812" s="52" t="inlineStr">
        <is>
          <t>Environment</t>
        </is>
      </c>
      <c r="D812" s="52" t="inlineStr">
        <is>
          <t>Boulder</t>
        </is>
      </c>
      <c r="E812" s="53" t="inlineStr">
        <is>
          <t>Group</t>
        </is>
      </c>
      <c r="F812" s="52" t="inlineStr">
        <is>
          <t>ENV-643</t>
        </is>
      </c>
      <c r="G812" s="68" t="n">
        <v>1</v>
      </c>
      <c r="H812" s="68" t="n">
        <v>1</v>
      </c>
      <c r="I812" s="68" t="n">
        <v>1</v>
      </c>
      <c r="J812" s="68" t="n">
        <v>0</v>
      </c>
      <c r="K812" s="68" t="n">
        <v>287.5</v>
      </c>
      <c r="L812" s="68" t="n">
        <v>0</v>
      </c>
      <c r="M812" s="68" t="n">
        <v>11.5</v>
      </c>
      <c r="N812" s="68" t="n">
        <v>-0.269635975</v>
      </c>
      <c r="O812" s="68" t="n">
        <v>-8.95521164</v>
      </c>
      <c r="P812" s="69">
        <f>COS(RADIANS(K812))*COS(RADIANS(L812))+SIN(RADIANS(K812))*SIN(RADIANS(J812))*SIN(RADIANS(L812))</f>
        <v/>
      </c>
      <c r="Q812" s="69">
        <f>-COS(RADIANS(K812))*SIN(RADIANS(L812))+SIN(RADIANS(K812))*SIN(RADIANS(J812))*COS(RADIANS(L812))</f>
        <v/>
      </c>
      <c r="R812" s="69">
        <f>SIN(RADIANS(K812))*COS(RADIANS(J812))</f>
        <v/>
      </c>
      <c r="S812" s="69">
        <f>COS(RADIANS(J812))*SIN(RADIANS(L812))</f>
        <v/>
      </c>
      <c r="T812" s="69">
        <f>COS(RADIANS(J812))*COS(RADIANS(L812))</f>
        <v/>
      </c>
      <c r="U812" s="69">
        <f>-SIN(RADIANS(J812))</f>
        <v/>
      </c>
      <c r="V812" s="69">
        <f>-SIN(RADIANS(K812))*COS(RADIANS(L812))+COS(RADIANS(K812))*SIN(RADIANS(J812))*SIN(RADIANS(L812))</f>
        <v/>
      </c>
      <c r="W812" s="69">
        <f>SIN(RADIANS(K812))*SIN(RADIANS(L812))+COS(RADIANS(K812))*SIN(RADIANS(J812))*COS(RADIANS(L812))</f>
        <v/>
      </c>
      <c r="X812" s="69">
        <f>COS(RADIANS(K812))*COS(RADIANS(J812))</f>
        <v/>
      </c>
      <c r="Y812" s="69">
        <f>P812*G812</f>
        <v/>
      </c>
      <c r="Z812" s="69">
        <f>Q812*H812</f>
        <v/>
      </c>
      <c r="AA812" s="69">
        <f>R812*I812</f>
        <v/>
      </c>
      <c r="AB812" s="69">
        <f>M812</f>
        <v/>
      </c>
      <c r="AC812" s="69">
        <f>S812*G812</f>
        <v/>
      </c>
      <c r="AD812" s="69">
        <f>T812*H812</f>
        <v/>
      </c>
      <c r="AE812" s="69">
        <f>U812*I812</f>
        <v/>
      </c>
      <c r="AF812" s="69">
        <f>N812</f>
        <v/>
      </c>
      <c r="AG812" s="69">
        <f>V812*G812</f>
        <v/>
      </c>
      <c r="AH812" s="69">
        <f>W812*H812</f>
        <v/>
      </c>
      <c r="AI812" s="69">
        <f>X812*I812</f>
        <v/>
      </c>
      <c r="AJ812" s="69">
        <f>O812</f>
        <v/>
      </c>
      <c r="AK812" s="70" t="n">
        <v>0.300705969</v>
      </c>
      <c r="AL812" s="70" t="n">
        <v>0</v>
      </c>
      <c r="AM812" s="70" t="n">
        <v>-0.953716874</v>
      </c>
      <c r="AN812" s="70" t="n">
        <v>11.5</v>
      </c>
      <c r="AO812" s="70" t="n">
        <v>0</v>
      </c>
      <c r="AP812" s="70" t="n">
        <v>1</v>
      </c>
      <c r="AQ812" s="70" t="n">
        <v>0</v>
      </c>
      <c r="AR812" s="70" t="n">
        <v>-0.269635975</v>
      </c>
      <c r="AS812" s="70" t="n">
        <v>0.953716874</v>
      </c>
      <c r="AT812" s="70" t="n">
        <v>0</v>
      </c>
      <c r="AU812" s="70" t="n">
        <v>0.300705969</v>
      </c>
      <c r="AV812" s="70" t="n">
        <v>-8.95521164</v>
      </c>
      <c r="AW812" s="71">
        <f>MAX(ABS(Y812-AK812),ABS(Z812-AL812),ABS(AA812-AM812),ABS(AB812-AN812),ABS(AC812-AO812),ABS(AD812-AP812),ABS(AE812-AQ812),ABS(AF812-AR812),ABS(AG812-AS812),ABS(AH812-AT812),ABS(AI812-AU812),ABS(AJ812-AV812))</f>
        <v/>
      </c>
    </row>
    <row r="813">
      <c r="A813" s="67" t="inlineStr">
        <is>
          <t>M808</t>
        </is>
      </c>
      <c r="B813" s="52" t="inlineStr">
        <is>
          <t>ENV-684</t>
        </is>
      </c>
      <c r="C813" s="52" t="inlineStr">
        <is>
          <t>Environment</t>
        </is>
      </c>
      <c r="D813" s="52" t="inlineStr">
        <is>
          <t>Rock</t>
        </is>
      </c>
      <c r="E813" s="59" t="inlineStr">
        <is>
          <t>Sphere</t>
        </is>
      </c>
      <c r="F813" s="52" t="inlineStr">
        <is>
          <t>ENV-683</t>
        </is>
      </c>
      <c r="G813" s="68" t="n">
        <v>0.506204963</v>
      </c>
      <c r="H813" s="68" t="n">
        <v>0.327801049</v>
      </c>
      <c r="I813" s="68" t="n">
        <v>0.486647069</v>
      </c>
      <c r="J813" s="68" t="n">
        <v>-18.0830326</v>
      </c>
      <c r="K813" s="68" t="n">
        <v>212.227402</v>
      </c>
      <c r="L813" s="68" t="n">
        <v>-23.8438244</v>
      </c>
      <c r="M813" s="68" t="n">
        <v>0</v>
      </c>
      <c r="N813" s="68" t="n">
        <v>0.07211623339999999</v>
      </c>
      <c r="O813" s="68" t="n">
        <v>0</v>
      </c>
      <c r="P813" s="69">
        <f>COS(RADIANS(K813))*COS(RADIANS(L813))+SIN(RADIANS(K813))*SIN(RADIANS(J813))*SIN(RADIANS(L813))</f>
        <v/>
      </c>
      <c r="Q813" s="69">
        <f>-COS(RADIANS(K813))*SIN(RADIANS(L813))+SIN(RADIANS(K813))*SIN(RADIANS(J813))*COS(RADIANS(L813))</f>
        <v/>
      </c>
      <c r="R813" s="69">
        <f>SIN(RADIANS(K813))*COS(RADIANS(J813))</f>
        <v/>
      </c>
      <c r="S813" s="69">
        <f>COS(RADIANS(J813))*SIN(RADIANS(L813))</f>
        <v/>
      </c>
      <c r="T813" s="69">
        <f>COS(RADIANS(J813))*COS(RADIANS(L813))</f>
        <v/>
      </c>
      <c r="U813" s="69">
        <f>-SIN(RADIANS(J813))</f>
        <v/>
      </c>
      <c r="V813" s="69">
        <f>-SIN(RADIANS(K813))*COS(RADIANS(L813))+COS(RADIANS(K813))*SIN(RADIANS(J813))*SIN(RADIANS(L813))</f>
        <v/>
      </c>
      <c r="W813" s="69">
        <f>SIN(RADIANS(K813))*SIN(RADIANS(L813))+COS(RADIANS(K813))*SIN(RADIANS(J813))*COS(RADIANS(L813))</f>
        <v/>
      </c>
      <c r="X813" s="69">
        <f>COS(RADIANS(K813))*COS(RADIANS(J813))</f>
        <v/>
      </c>
      <c r="Y813" s="69">
        <f>P813*G813</f>
        <v/>
      </c>
      <c r="Z813" s="69">
        <f>Q813*H813</f>
        <v/>
      </c>
      <c r="AA813" s="69">
        <f>R813*I813</f>
        <v/>
      </c>
      <c r="AB813" s="69">
        <f>M813</f>
        <v/>
      </c>
      <c r="AC813" s="69">
        <f>S813*G813</f>
        <v/>
      </c>
      <c r="AD813" s="69">
        <f>T813*H813</f>
        <v/>
      </c>
      <c r="AE813" s="69">
        <f>U813*I813</f>
        <v/>
      </c>
      <c r="AF813" s="69">
        <f>N813</f>
        <v/>
      </c>
      <c r="AG813" s="69">
        <f>V813*G813</f>
        <v/>
      </c>
      <c r="AH813" s="69">
        <f>W813*H813</f>
        <v/>
      </c>
      <c r="AI813" s="69">
        <f>X813*I813</f>
        <v/>
      </c>
      <c r="AJ813" s="69">
        <f>O813</f>
        <v/>
      </c>
      <c r="AK813" s="70" t="n">
        <v>-0.425542086</v>
      </c>
      <c r="AL813" s="70" t="n">
        <v>-0.0624678172</v>
      </c>
      <c r="AM813" s="70" t="n">
        <v>-0.24670136</v>
      </c>
      <c r="AN813" s="70" t="n">
        <v>0</v>
      </c>
      <c r="AO813" s="70" t="n">
        <v>-0.194523662</v>
      </c>
      <c r="AP813" s="70" t="n">
        <v>0.28501451</v>
      </c>
      <c r="AQ813" s="70" t="n">
        <v>0.151052788</v>
      </c>
      <c r="AR813" s="70" t="n">
        <v>0.07211623339999999</v>
      </c>
      <c r="AS813" s="70" t="n">
        <v>0.193178549</v>
      </c>
      <c r="AT813" s="70" t="n">
        <v>0.149392232</v>
      </c>
      <c r="AU813" s="70" t="n">
        <v>-0.391339868</v>
      </c>
      <c r="AV813" s="70" t="n">
        <v>0</v>
      </c>
      <c r="AW813" s="71">
        <f>MAX(ABS(Y813-AK813),ABS(Z813-AL813),ABS(AA813-AM813),ABS(AB813-AN813),ABS(AC813-AO813),ABS(AD813-AP813),ABS(AE813-AQ813),ABS(AF813-AR813),ABS(AG813-AS813),ABS(AH813-AT813),ABS(AI813-AU813),ABS(AJ813-AV813))</f>
        <v/>
      </c>
    </row>
    <row r="814">
      <c r="A814" s="67" t="inlineStr">
        <is>
          <t>M809</t>
        </is>
      </c>
      <c r="B814" s="52" t="inlineStr">
        <is>
          <t>ENV-685</t>
        </is>
      </c>
      <c r="C814" s="52" t="inlineStr">
        <is>
          <t>Environment</t>
        </is>
      </c>
      <c r="D814" s="52" t="inlineStr">
        <is>
          <t>Rock</t>
        </is>
      </c>
      <c r="E814" s="59" t="inlineStr">
        <is>
          <t>Sphere</t>
        </is>
      </c>
      <c r="F814" s="52" t="inlineStr">
        <is>
          <t>ENV-683</t>
        </is>
      </c>
      <c r="G814" s="68" t="n">
        <v>0.389991879</v>
      </c>
      <c r="H814" s="68" t="n">
        <v>0.215311989</v>
      </c>
      <c r="I814" s="68" t="n">
        <v>0.297558814</v>
      </c>
      <c r="J814" s="68" t="n">
        <v>19.340023</v>
      </c>
      <c r="K814" s="68" t="n">
        <v>300.881439</v>
      </c>
      <c r="L814" s="68" t="n">
        <v>18.0455399</v>
      </c>
      <c r="M814" s="68" t="n">
        <v>0.120181158</v>
      </c>
      <c r="N814" s="68" t="n">
        <v>0.0184185561</v>
      </c>
      <c r="O814" s="68" t="n">
        <v>0.0834545642</v>
      </c>
      <c r="P814" s="69">
        <f>COS(RADIANS(K814))*COS(RADIANS(L814))+SIN(RADIANS(K814))*SIN(RADIANS(J814))*SIN(RADIANS(L814))</f>
        <v/>
      </c>
      <c r="Q814" s="69">
        <f>-COS(RADIANS(K814))*SIN(RADIANS(L814))+SIN(RADIANS(K814))*SIN(RADIANS(J814))*COS(RADIANS(L814))</f>
        <v/>
      </c>
      <c r="R814" s="69">
        <f>SIN(RADIANS(K814))*COS(RADIANS(J814))</f>
        <v/>
      </c>
      <c r="S814" s="69">
        <f>COS(RADIANS(J814))*SIN(RADIANS(L814))</f>
        <v/>
      </c>
      <c r="T814" s="69">
        <f>COS(RADIANS(J814))*COS(RADIANS(L814))</f>
        <v/>
      </c>
      <c r="U814" s="69">
        <f>-SIN(RADIANS(J814))</f>
        <v/>
      </c>
      <c r="V814" s="69">
        <f>-SIN(RADIANS(K814))*COS(RADIANS(L814))+COS(RADIANS(K814))*SIN(RADIANS(J814))*SIN(RADIANS(L814))</f>
        <v/>
      </c>
      <c r="W814" s="69">
        <f>SIN(RADIANS(K814))*SIN(RADIANS(L814))+COS(RADIANS(K814))*SIN(RADIANS(J814))*COS(RADIANS(L814))</f>
        <v/>
      </c>
      <c r="X814" s="69">
        <f>COS(RADIANS(K814))*COS(RADIANS(J814))</f>
        <v/>
      </c>
      <c r="Y814" s="69">
        <f>P814*G814</f>
        <v/>
      </c>
      <c r="Z814" s="69">
        <f>Q814*H814</f>
        <v/>
      </c>
      <c r="AA814" s="69">
        <f>R814*I814</f>
        <v/>
      </c>
      <c r="AB814" s="69">
        <f>M814</f>
        <v/>
      </c>
      <c r="AC814" s="69">
        <f>S814*G814</f>
        <v/>
      </c>
      <c r="AD814" s="69">
        <f>T814*H814</f>
        <v/>
      </c>
      <c r="AE814" s="69">
        <f>U814*I814</f>
        <v/>
      </c>
      <c r="AF814" s="69">
        <f>N814</f>
        <v/>
      </c>
      <c r="AG814" s="69">
        <f>V814*G814</f>
        <v/>
      </c>
      <c r="AH814" s="69">
        <f>W814*H814</f>
        <v/>
      </c>
      <c r="AI814" s="69">
        <f>X814*I814</f>
        <v/>
      </c>
      <c r="AJ814" s="69">
        <f>O814</f>
        <v/>
      </c>
      <c r="AK814" s="70" t="n">
        <v>0.155985653</v>
      </c>
      <c r="AL814" s="70" t="n">
        <v>-0.09242003410000001</v>
      </c>
      <c r="AM814" s="70" t="n">
        <v>-0.240963444</v>
      </c>
      <c r="AN814" s="70" t="n">
        <v>0.120181158</v>
      </c>
      <c r="AO814" s="70" t="n">
        <v>0.113991626</v>
      </c>
      <c r="AP814" s="70" t="n">
        <v>0.193168491</v>
      </c>
      <c r="AQ814" s="70" t="n">
        <v>-0.09854362160000001</v>
      </c>
      <c r="AR814" s="70" t="n">
        <v>0.0184185561</v>
      </c>
      <c r="AS814" s="70" t="n">
        <v>0.338774353</v>
      </c>
      <c r="AT814" s="70" t="n">
        <v>-0.0224438179</v>
      </c>
      <c r="AU814" s="70" t="n">
        <v>0.14410767</v>
      </c>
      <c r="AV814" s="70" t="n">
        <v>0.0834545642</v>
      </c>
      <c r="AW814" s="71">
        <f>MAX(ABS(Y814-AK814),ABS(Z814-AL814),ABS(AA814-AM814),ABS(AB814-AN814),ABS(AC814-AO814),ABS(AD814-AP814),ABS(AE814-AQ814),ABS(AF814-AR814),ABS(AG814-AS814),ABS(AH814-AT814),ABS(AI814-AU814),ABS(AJ814-AV814))</f>
        <v/>
      </c>
    </row>
    <row r="815">
      <c r="A815" s="67" t="inlineStr">
        <is>
          <t>M810</t>
        </is>
      </c>
      <c r="B815" s="52" t="inlineStr">
        <is>
          <t>ENV-686</t>
        </is>
      </c>
      <c r="C815" s="52" t="inlineStr">
        <is>
          <t>Environment</t>
        </is>
      </c>
      <c r="D815" s="52" t="inlineStr">
        <is>
          <t>Rock</t>
        </is>
      </c>
      <c r="E815" s="59" t="inlineStr">
        <is>
          <t>Sphere</t>
        </is>
      </c>
      <c r="F815" s="52" t="inlineStr">
        <is>
          <t>ENV-683</t>
        </is>
      </c>
      <c r="G815" s="68" t="n">
        <v>0.412878633</v>
      </c>
      <c r="H815" s="68" t="n">
        <v>0.22905679</v>
      </c>
      <c r="I815" s="68" t="n">
        <v>0.296090096</v>
      </c>
      <c r="J815" s="68" t="n">
        <v>-5.97545242</v>
      </c>
      <c r="K815" s="68" t="n">
        <v>15.8518124</v>
      </c>
      <c r="L815" s="68" t="n">
        <v>-23.3364792</v>
      </c>
      <c r="M815" s="68" t="n">
        <v>-0.18417947</v>
      </c>
      <c r="N815" s="68" t="n">
        <v>0.0696169212</v>
      </c>
      <c r="O815" s="68" t="n">
        <v>-0.0509355143</v>
      </c>
      <c r="P815" s="69">
        <f>COS(RADIANS(K815))*COS(RADIANS(L815))+SIN(RADIANS(K815))*SIN(RADIANS(J815))*SIN(RADIANS(L815))</f>
        <v/>
      </c>
      <c r="Q815" s="69">
        <f>-COS(RADIANS(K815))*SIN(RADIANS(L815))+SIN(RADIANS(K815))*SIN(RADIANS(J815))*COS(RADIANS(L815))</f>
        <v/>
      </c>
      <c r="R815" s="69">
        <f>SIN(RADIANS(K815))*COS(RADIANS(J815))</f>
        <v/>
      </c>
      <c r="S815" s="69">
        <f>COS(RADIANS(J815))*SIN(RADIANS(L815))</f>
        <v/>
      </c>
      <c r="T815" s="69">
        <f>COS(RADIANS(J815))*COS(RADIANS(L815))</f>
        <v/>
      </c>
      <c r="U815" s="69">
        <f>-SIN(RADIANS(J815))</f>
        <v/>
      </c>
      <c r="V815" s="69">
        <f>-SIN(RADIANS(K815))*COS(RADIANS(L815))+COS(RADIANS(K815))*SIN(RADIANS(J815))*SIN(RADIANS(L815))</f>
        <v/>
      </c>
      <c r="W815" s="69">
        <f>SIN(RADIANS(K815))*SIN(RADIANS(L815))+COS(RADIANS(K815))*SIN(RADIANS(J815))*COS(RADIANS(L815))</f>
        <v/>
      </c>
      <c r="X815" s="69">
        <f>COS(RADIANS(K815))*COS(RADIANS(J815))</f>
        <v/>
      </c>
      <c r="Y815" s="69">
        <f>P815*G815</f>
        <v/>
      </c>
      <c r="Z815" s="69">
        <f>Q815*H815</f>
        <v/>
      </c>
      <c r="AA815" s="69">
        <f>R815*I815</f>
        <v/>
      </c>
      <c r="AB815" s="69">
        <f>M815</f>
        <v/>
      </c>
      <c r="AC815" s="69">
        <f>S815*G815</f>
        <v/>
      </c>
      <c r="AD815" s="69">
        <f>T815*H815</f>
        <v/>
      </c>
      <c r="AE815" s="69">
        <f>U815*I815</f>
        <v/>
      </c>
      <c r="AF815" s="69">
        <f>N815</f>
        <v/>
      </c>
      <c r="AG815" s="69">
        <f>V815*G815</f>
        <v/>
      </c>
      <c r="AH815" s="69">
        <f>W815*H815</f>
        <v/>
      </c>
      <c r="AI815" s="69">
        <f>X815*I815</f>
        <v/>
      </c>
      <c r="AJ815" s="69">
        <f>O815</f>
        <v/>
      </c>
      <c r="AK815" s="70" t="n">
        <v>0.369336814</v>
      </c>
      <c r="AL815" s="70" t="n">
        <v>0.0813052058</v>
      </c>
      <c r="AM815" s="70" t="n">
        <v>0.0804376453</v>
      </c>
      <c r="AN815" s="70" t="n">
        <v>-0.18417947</v>
      </c>
      <c r="AO815" s="70" t="n">
        <v>-0.162665039</v>
      </c>
      <c r="AP815" s="70" t="n">
        <v>0.2091759</v>
      </c>
      <c r="AQ815" s="70" t="n">
        <v>0.0308236796</v>
      </c>
      <c r="AR815" s="70" t="n">
        <v>0.0696169212</v>
      </c>
      <c r="AS815" s="70" t="n">
        <v>-0.0871731937</v>
      </c>
      <c r="AT815" s="70" t="n">
        <v>-0.0458466969</v>
      </c>
      <c r="AU815" s="70" t="n">
        <v>0.283282608</v>
      </c>
      <c r="AV815" s="70" t="n">
        <v>-0.0509355143</v>
      </c>
      <c r="AW815" s="71">
        <f>MAX(ABS(Y815-AK815),ABS(Z815-AL815),ABS(AA815-AM815),ABS(AB815-AN815),ABS(AC815-AO815),ABS(AD815-AP815),ABS(AE815-AQ815),ABS(AF815-AR815),ABS(AG815-AS815),ABS(AH815-AT815),ABS(AI815-AU815),ABS(AJ815-AV815))</f>
        <v/>
      </c>
    </row>
    <row r="816">
      <c r="A816" s="67" t="inlineStr">
        <is>
          <t>M811</t>
        </is>
      </c>
      <c r="B816" s="52" t="inlineStr">
        <is>
          <t>ENV-687</t>
        </is>
      </c>
      <c r="C816" s="52" t="inlineStr">
        <is>
          <t>Environment</t>
        </is>
      </c>
      <c r="D816" s="52" t="inlineStr">
        <is>
          <t>Rock</t>
        </is>
      </c>
      <c r="E816" s="59" t="inlineStr">
        <is>
          <t>Sphere</t>
        </is>
      </c>
      <c r="F816" s="52" t="inlineStr">
        <is>
          <t>ENV-683</t>
        </is>
      </c>
      <c r="G816" s="68" t="n">
        <v>0.314914584</v>
      </c>
      <c r="H816" s="68" t="n">
        <v>0.205362648</v>
      </c>
      <c r="I816" s="68" t="n">
        <v>0.318419456</v>
      </c>
      <c r="J816" s="68" t="n">
        <v>19.4961739</v>
      </c>
      <c r="K816" s="68" t="n">
        <v>78.3201141</v>
      </c>
      <c r="L816" s="68" t="n">
        <v>-1.03923607</v>
      </c>
      <c r="M816" s="68" t="n">
        <v>0.000419124961</v>
      </c>
      <c r="N816" s="68" t="n">
        <v>0.08481130000000001</v>
      </c>
      <c r="O816" s="68" t="n">
        <v>-0.0831917003</v>
      </c>
      <c r="P816" s="69">
        <f>COS(RADIANS(K816))*COS(RADIANS(L816))+SIN(RADIANS(K816))*SIN(RADIANS(J816))*SIN(RADIANS(L816))</f>
        <v/>
      </c>
      <c r="Q816" s="69">
        <f>-COS(RADIANS(K816))*SIN(RADIANS(L816))+SIN(RADIANS(K816))*SIN(RADIANS(J816))*COS(RADIANS(L816))</f>
        <v/>
      </c>
      <c r="R816" s="69">
        <f>SIN(RADIANS(K816))*COS(RADIANS(J816))</f>
        <v/>
      </c>
      <c r="S816" s="69">
        <f>COS(RADIANS(J816))*SIN(RADIANS(L816))</f>
        <v/>
      </c>
      <c r="T816" s="69">
        <f>COS(RADIANS(J816))*COS(RADIANS(L816))</f>
        <v/>
      </c>
      <c r="U816" s="69">
        <f>-SIN(RADIANS(J816))</f>
        <v/>
      </c>
      <c r="V816" s="69">
        <f>-SIN(RADIANS(K816))*COS(RADIANS(L816))+COS(RADIANS(K816))*SIN(RADIANS(J816))*SIN(RADIANS(L816))</f>
        <v/>
      </c>
      <c r="W816" s="69">
        <f>SIN(RADIANS(K816))*SIN(RADIANS(L816))+COS(RADIANS(K816))*SIN(RADIANS(J816))*COS(RADIANS(L816))</f>
        <v/>
      </c>
      <c r="X816" s="69">
        <f>COS(RADIANS(K816))*COS(RADIANS(J816))</f>
        <v/>
      </c>
      <c r="Y816" s="69">
        <f>P816*G816</f>
        <v/>
      </c>
      <c r="Z816" s="69">
        <f>Q816*H816</f>
        <v/>
      </c>
      <c r="AA816" s="69">
        <f>R816*I816</f>
        <v/>
      </c>
      <c r="AB816" s="69">
        <f>M816</f>
        <v/>
      </c>
      <c r="AC816" s="69">
        <f>S816*G816</f>
        <v/>
      </c>
      <c r="AD816" s="69">
        <f>T816*H816</f>
        <v/>
      </c>
      <c r="AE816" s="69">
        <f>U816*I816</f>
        <v/>
      </c>
      <c r="AF816" s="69">
        <f>N816</f>
        <v/>
      </c>
      <c r="AG816" s="69">
        <f>V816*G816</f>
        <v/>
      </c>
      <c r="AH816" s="69">
        <f>W816*H816</f>
        <v/>
      </c>
      <c r="AI816" s="69">
        <f>X816*I816</f>
        <v/>
      </c>
      <c r="AJ816" s="69">
        <f>O816</f>
        <v/>
      </c>
      <c r="AK816" s="70" t="n">
        <v>0.0618751794</v>
      </c>
      <c r="AL816" s="70" t="n">
        <v>0.0678623617</v>
      </c>
      <c r="AM816" s="70" t="n">
        <v>0.293947309</v>
      </c>
      <c r="AN816" s="70" t="n">
        <v>0.000419124961</v>
      </c>
      <c r="AO816" s="70" t="n">
        <v>-0.00538415276</v>
      </c>
      <c r="AP816" s="70" t="n">
        <v>0.193556085</v>
      </c>
      <c r="AQ816" s="70" t="n">
        <v>-0.106270552</v>
      </c>
      <c r="AR816" s="70" t="n">
        <v>0.08481130000000001</v>
      </c>
      <c r="AS816" s="70" t="n">
        <v>-0.308729112</v>
      </c>
      <c r="AT816" s="70" t="n">
        <v>0.0102253407</v>
      </c>
      <c r="AU816" s="70" t="n">
        <v>0.0607659556</v>
      </c>
      <c r="AV816" s="70" t="n">
        <v>-0.0831917003</v>
      </c>
      <c r="AW816" s="71">
        <f>MAX(ABS(Y816-AK816),ABS(Z816-AL816),ABS(AA816-AM816),ABS(AB816-AN816),ABS(AC816-AO816),ABS(AD816-AP816),ABS(AE816-AQ816),ABS(AF816-AR816),ABS(AG816-AS816),ABS(AH816-AT816),ABS(AI816-AU816),ABS(AJ816-AV816))</f>
        <v/>
      </c>
    </row>
    <row r="817">
      <c r="A817" s="67" t="inlineStr">
        <is>
          <t>M812</t>
        </is>
      </c>
      <c r="B817" s="52" t="inlineStr">
        <is>
          <t>ENV-688</t>
        </is>
      </c>
      <c r="C817" s="52" t="inlineStr">
        <is>
          <t>Environment</t>
        </is>
      </c>
      <c r="D817" s="52" t="inlineStr">
        <is>
          <t>Boulder</t>
        </is>
      </c>
      <c r="E817" s="53" t="inlineStr">
        <is>
          <t>Group</t>
        </is>
      </c>
      <c r="F817" s="52" t="inlineStr">
        <is>
          <t>ENV-643</t>
        </is>
      </c>
      <c r="G817" s="68" t="n">
        <v>1</v>
      </c>
      <c r="H817" s="68" t="n">
        <v>1</v>
      </c>
      <c r="I817" s="68" t="n">
        <v>1</v>
      </c>
      <c r="J817" s="68" t="n">
        <v>0</v>
      </c>
      <c r="K817" s="68" t="n">
        <v>40</v>
      </c>
      <c r="L817" s="68" t="n">
        <v>0</v>
      </c>
      <c r="M817" s="68" t="n">
        <v>-16</v>
      </c>
      <c r="N817" s="68" t="n">
        <v>0.439927518</v>
      </c>
      <c r="O817" s="68" t="n">
        <v>7.5</v>
      </c>
      <c r="P817" s="69">
        <f>COS(RADIANS(K817))*COS(RADIANS(L817))+SIN(RADIANS(K817))*SIN(RADIANS(J817))*SIN(RADIANS(L817))</f>
        <v/>
      </c>
      <c r="Q817" s="69">
        <f>-COS(RADIANS(K817))*SIN(RADIANS(L817))+SIN(RADIANS(K817))*SIN(RADIANS(J817))*COS(RADIANS(L817))</f>
        <v/>
      </c>
      <c r="R817" s="69">
        <f>SIN(RADIANS(K817))*COS(RADIANS(J817))</f>
        <v/>
      </c>
      <c r="S817" s="69">
        <f>COS(RADIANS(J817))*SIN(RADIANS(L817))</f>
        <v/>
      </c>
      <c r="T817" s="69">
        <f>COS(RADIANS(J817))*COS(RADIANS(L817))</f>
        <v/>
      </c>
      <c r="U817" s="69">
        <f>-SIN(RADIANS(J817))</f>
        <v/>
      </c>
      <c r="V817" s="69">
        <f>-SIN(RADIANS(K817))*COS(RADIANS(L817))+COS(RADIANS(K817))*SIN(RADIANS(J817))*SIN(RADIANS(L817))</f>
        <v/>
      </c>
      <c r="W817" s="69">
        <f>SIN(RADIANS(K817))*SIN(RADIANS(L817))+COS(RADIANS(K817))*SIN(RADIANS(J817))*COS(RADIANS(L817))</f>
        <v/>
      </c>
      <c r="X817" s="69">
        <f>COS(RADIANS(K817))*COS(RADIANS(J817))</f>
        <v/>
      </c>
      <c r="Y817" s="69">
        <f>P817*G817</f>
        <v/>
      </c>
      <c r="Z817" s="69">
        <f>Q817*H817</f>
        <v/>
      </c>
      <c r="AA817" s="69">
        <f>R817*I817</f>
        <v/>
      </c>
      <c r="AB817" s="69">
        <f>M817</f>
        <v/>
      </c>
      <c r="AC817" s="69">
        <f>S817*G817</f>
        <v/>
      </c>
      <c r="AD817" s="69">
        <f>T817*H817</f>
        <v/>
      </c>
      <c r="AE817" s="69">
        <f>U817*I817</f>
        <v/>
      </c>
      <c r="AF817" s="69">
        <f>N817</f>
        <v/>
      </c>
      <c r="AG817" s="69">
        <f>V817*G817</f>
        <v/>
      </c>
      <c r="AH817" s="69">
        <f>W817*H817</f>
        <v/>
      </c>
      <c r="AI817" s="69">
        <f>X817*I817</f>
        <v/>
      </c>
      <c r="AJ817" s="69">
        <f>O817</f>
        <v/>
      </c>
      <c r="AK817" s="70" t="n">
        <v>0.766044438</v>
      </c>
      <c r="AL817" s="70" t="n">
        <v>0</v>
      </c>
      <c r="AM817" s="70" t="n">
        <v>0.642787635</v>
      </c>
      <c r="AN817" s="70" t="n">
        <v>-16</v>
      </c>
      <c r="AO817" s="70" t="n">
        <v>0</v>
      </c>
      <c r="AP817" s="70" t="n">
        <v>1</v>
      </c>
      <c r="AQ817" s="70" t="n">
        <v>0</v>
      </c>
      <c r="AR817" s="70" t="n">
        <v>0.439927518</v>
      </c>
      <c r="AS817" s="70" t="n">
        <v>-0.642787635</v>
      </c>
      <c r="AT817" s="70" t="n">
        <v>0</v>
      </c>
      <c r="AU817" s="70" t="n">
        <v>0.766044438</v>
      </c>
      <c r="AV817" s="70" t="n">
        <v>7.5</v>
      </c>
      <c r="AW817" s="71">
        <f>MAX(ABS(Y817-AK817),ABS(Z817-AL817),ABS(AA817-AM817),ABS(AB817-AN817),ABS(AC817-AO817),ABS(AD817-AP817),ABS(AE817-AQ817),ABS(AF817-AR817),ABS(AG817-AS817),ABS(AH817-AT817),ABS(AI817-AU817),ABS(AJ817-AV817))</f>
        <v/>
      </c>
    </row>
    <row r="818">
      <c r="A818" s="67" t="inlineStr">
        <is>
          <t>M813</t>
        </is>
      </c>
      <c r="B818" s="52" t="inlineStr">
        <is>
          <t>ENV-689</t>
        </is>
      </c>
      <c r="C818" s="52" t="inlineStr">
        <is>
          <t>Environment</t>
        </is>
      </c>
      <c r="D818" s="52" t="inlineStr">
        <is>
          <t>Rock</t>
        </is>
      </c>
      <c r="E818" s="59" t="inlineStr">
        <is>
          <t>Sphere</t>
        </is>
      </c>
      <c r="F818" s="52" t="inlineStr">
        <is>
          <t>ENV-688</t>
        </is>
      </c>
      <c r="G818" s="68" t="n">
        <v>1.61555314</v>
      </c>
      <c r="H818" s="68" t="n">
        <v>0.821485758</v>
      </c>
      <c r="I818" s="68" t="n">
        <v>1.14430225</v>
      </c>
      <c r="J818" s="68" t="n">
        <v>8.77687454</v>
      </c>
      <c r="K818" s="68" t="n">
        <v>132.67746</v>
      </c>
      <c r="L818" s="68" t="n">
        <v>-0.410661697</v>
      </c>
      <c r="M818" s="68" t="n">
        <v>0</v>
      </c>
      <c r="N818" s="68" t="n">
        <v>0.180726871</v>
      </c>
      <c r="O818" s="68" t="n">
        <v>0</v>
      </c>
      <c r="P818" s="69">
        <f>COS(RADIANS(K818))*COS(RADIANS(L818))+SIN(RADIANS(K818))*SIN(RADIANS(J818))*SIN(RADIANS(L818))</f>
        <v/>
      </c>
      <c r="Q818" s="69">
        <f>-COS(RADIANS(K818))*SIN(RADIANS(L818))+SIN(RADIANS(K818))*SIN(RADIANS(J818))*COS(RADIANS(L818))</f>
        <v/>
      </c>
      <c r="R818" s="69">
        <f>SIN(RADIANS(K818))*COS(RADIANS(J818))</f>
        <v/>
      </c>
      <c r="S818" s="69">
        <f>COS(RADIANS(J818))*SIN(RADIANS(L818))</f>
        <v/>
      </c>
      <c r="T818" s="69">
        <f>COS(RADIANS(J818))*COS(RADIANS(L818))</f>
        <v/>
      </c>
      <c r="U818" s="69">
        <f>-SIN(RADIANS(J818))</f>
        <v/>
      </c>
      <c r="V818" s="69">
        <f>-SIN(RADIANS(K818))*COS(RADIANS(L818))+COS(RADIANS(K818))*SIN(RADIANS(J818))*SIN(RADIANS(L818))</f>
        <v/>
      </c>
      <c r="W818" s="69">
        <f>SIN(RADIANS(K818))*SIN(RADIANS(L818))+COS(RADIANS(K818))*SIN(RADIANS(J818))*COS(RADIANS(L818))</f>
        <v/>
      </c>
      <c r="X818" s="69">
        <f>COS(RADIANS(K818))*COS(RADIANS(J818))</f>
        <v/>
      </c>
      <c r="Y818" s="69">
        <f>P818*G818</f>
        <v/>
      </c>
      <c r="Z818" s="69">
        <f>Q818*H818</f>
        <v/>
      </c>
      <c r="AA818" s="69">
        <f>R818*I818</f>
        <v/>
      </c>
      <c r="AB818" s="69">
        <f>M818</f>
        <v/>
      </c>
      <c r="AC818" s="69">
        <f>S818*G818</f>
        <v/>
      </c>
      <c r="AD818" s="69">
        <f>T818*H818</f>
        <v/>
      </c>
      <c r="AE818" s="69">
        <f>U818*I818</f>
        <v/>
      </c>
      <c r="AF818" s="69">
        <f>N818</f>
        <v/>
      </c>
      <c r="AG818" s="69">
        <f>V818*G818</f>
        <v/>
      </c>
      <c r="AH818" s="69">
        <f>W818*H818</f>
        <v/>
      </c>
      <c r="AI818" s="69">
        <f>X818*I818</f>
        <v/>
      </c>
      <c r="AJ818" s="69">
        <f>O818</f>
        <v/>
      </c>
      <c r="AK818" s="70" t="n">
        <v>-1.09640658</v>
      </c>
      <c r="AL818" s="70" t="n">
        <v>0.0881599411</v>
      </c>
      <c r="AM818" s="70" t="n">
        <v>0.831418335</v>
      </c>
      <c r="AN818" s="70" t="n">
        <v>0</v>
      </c>
      <c r="AO818" s="70" t="n">
        <v>-0.0114436233</v>
      </c>
      <c r="AP818" s="70" t="n">
        <v>0.811845362</v>
      </c>
      <c r="AQ818" s="70" t="n">
        <v>-0.174605608</v>
      </c>
      <c r="AR818" s="70" t="n">
        <v>0.180726871</v>
      </c>
      <c r="AS818" s="70" t="n">
        <v>-1.18649614</v>
      </c>
      <c r="AT818" s="70" t="n">
        <v>-0.0892961845</v>
      </c>
      <c r="AU818" s="70" t="n">
        <v>-0.7666054960000001</v>
      </c>
      <c r="AV818" s="70" t="n">
        <v>0</v>
      </c>
      <c r="AW818" s="71">
        <f>MAX(ABS(Y818-AK818),ABS(Z818-AL818),ABS(AA818-AM818),ABS(AB818-AN818),ABS(AC818-AO818),ABS(AD818-AP818),ABS(AE818-AQ818),ABS(AF818-AR818),ABS(AG818-AS818),ABS(AH818-AT818),ABS(AI818-AU818),ABS(AJ818-AV818))</f>
        <v/>
      </c>
    </row>
    <row r="819">
      <c r="A819" s="67" t="inlineStr">
        <is>
          <t>M814</t>
        </is>
      </c>
      <c r="B819" s="52" t="inlineStr">
        <is>
          <t>ENV-690</t>
        </is>
      </c>
      <c r="C819" s="52" t="inlineStr">
        <is>
          <t>Environment</t>
        </is>
      </c>
      <c r="D819" s="52" t="inlineStr">
        <is>
          <t>Rock</t>
        </is>
      </c>
      <c r="E819" s="59" t="inlineStr">
        <is>
          <t>Sphere</t>
        </is>
      </c>
      <c r="F819" s="52" t="inlineStr">
        <is>
          <t>ENV-688</t>
        </is>
      </c>
      <c r="G819" s="68" t="n">
        <v>0.961530447</v>
      </c>
      <c r="H819" s="68" t="n">
        <v>0.458756059</v>
      </c>
      <c r="I819" s="68" t="n">
        <v>0.768856049</v>
      </c>
      <c r="J819" s="68" t="n">
        <v>17.2918205</v>
      </c>
      <c r="K819" s="68" t="n">
        <v>58.3581505</v>
      </c>
      <c r="L819" s="68" t="n">
        <v>10.6757851</v>
      </c>
      <c r="M819" s="68" t="n">
        <v>-0.0987858325</v>
      </c>
      <c r="N819" s="68" t="n">
        <v>0.229424864</v>
      </c>
      <c r="O819" s="68" t="n">
        <v>-0.207540721</v>
      </c>
      <c r="P819" s="69">
        <f>COS(RADIANS(K819))*COS(RADIANS(L819))+SIN(RADIANS(K819))*SIN(RADIANS(J819))*SIN(RADIANS(L819))</f>
        <v/>
      </c>
      <c r="Q819" s="69">
        <f>-COS(RADIANS(K819))*SIN(RADIANS(L819))+SIN(RADIANS(K819))*SIN(RADIANS(J819))*COS(RADIANS(L819))</f>
        <v/>
      </c>
      <c r="R819" s="69">
        <f>SIN(RADIANS(K819))*COS(RADIANS(J819))</f>
        <v/>
      </c>
      <c r="S819" s="69">
        <f>COS(RADIANS(J819))*SIN(RADIANS(L819))</f>
        <v/>
      </c>
      <c r="T819" s="69">
        <f>COS(RADIANS(J819))*COS(RADIANS(L819))</f>
        <v/>
      </c>
      <c r="U819" s="69">
        <f>-SIN(RADIANS(J819))</f>
        <v/>
      </c>
      <c r="V819" s="69">
        <f>-SIN(RADIANS(K819))*COS(RADIANS(L819))+COS(RADIANS(K819))*SIN(RADIANS(J819))*SIN(RADIANS(L819))</f>
        <v/>
      </c>
      <c r="W819" s="69">
        <f>SIN(RADIANS(K819))*SIN(RADIANS(L819))+COS(RADIANS(K819))*SIN(RADIANS(J819))*COS(RADIANS(L819))</f>
        <v/>
      </c>
      <c r="X819" s="69">
        <f>COS(RADIANS(K819))*COS(RADIANS(J819))</f>
        <v/>
      </c>
      <c r="Y819" s="69">
        <f>P819*G819</f>
        <v/>
      </c>
      <c r="Z819" s="69">
        <f>Q819*H819</f>
        <v/>
      </c>
      <c r="AA819" s="69">
        <f>R819*I819</f>
        <v/>
      </c>
      <c r="AB819" s="69">
        <f>M819</f>
        <v/>
      </c>
      <c r="AC819" s="69">
        <f>S819*G819</f>
        <v/>
      </c>
      <c r="AD819" s="69">
        <f>T819*H819</f>
        <v/>
      </c>
      <c r="AE819" s="69">
        <f>U819*I819</f>
        <v/>
      </c>
      <c r="AF819" s="69">
        <f>N819</f>
        <v/>
      </c>
      <c r="AG819" s="69">
        <f>V819*G819</f>
        <v/>
      </c>
      <c r="AH819" s="69">
        <f>W819*H819</f>
        <v/>
      </c>
      <c r="AI819" s="69">
        <f>X819*I819</f>
        <v/>
      </c>
      <c r="AJ819" s="69">
        <f>O819</f>
        <v/>
      </c>
      <c r="AK819" s="70" t="n">
        <v>0.540770292</v>
      </c>
      <c r="AL819" s="70" t="n">
        <v>0.0694960281</v>
      </c>
      <c r="AM819" s="70" t="n">
        <v>0.624976933</v>
      </c>
      <c r="AN819" s="70" t="n">
        <v>-0.0987858325</v>
      </c>
      <c r="AO819" s="70" t="n">
        <v>0.17007412</v>
      </c>
      <c r="AP819" s="70" t="n">
        <v>0.430440128</v>
      </c>
      <c r="AQ819" s="70" t="n">
        <v>-0.228533685</v>
      </c>
      <c r="AR819" s="70" t="n">
        <v>0.229424864</v>
      </c>
      <c r="AS819" s="70" t="n">
        <v>-0.776648641</v>
      </c>
      <c r="AT819" s="70" t="n">
        <v>0.142648935</v>
      </c>
      <c r="AU819" s="70" t="n">
        <v>0.385117859</v>
      </c>
      <c r="AV819" s="70" t="n">
        <v>-0.207540721</v>
      </c>
      <c r="AW819" s="71">
        <f>MAX(ABS(Y819-AK819),ABS(Z819-AL819),ABS(AA819-AM819),ABS(AB819-AN819),ABS(AC819-AO819),ABS(AD819-AP819),ABS(AE819-AQ819),ABS(AF819-AR819),ABS(AG819-AS819),ABS(AH819-AT819),ABS(AI819-AU819),ABS(AJ819-AV819))</f>
        <v/>
      </c>
    </row>
    <row r="820">
      <c r="A820" s="67" t="inlineStr">
        <is>
          <t>M815</t>
        </is>
      </c>
      <c r="B820" s="52" t="inlineStr">
        <is>
          <t>ENV-691</t>
        </is>
      </c>
      <c r="C820" s="52" t="inlineStr">
        <is>
          <t>Environment</t>
        </is>
      </c>
      <c r="D820" s="52" t="inlineStr">
        <is>
          <t>Rock</t>
        </is>
      </c>
      <c r="E820" s="59" t="inlineStr">
        <is>
          <t>Sphere</t>
        </is>
      </c>
      <c r="F820" s="52" t="inlineStr">
        <is>
          <t>ENV-688</t>
        </is>
      </c>
      <c r="G820" s="68" t="n">
        <v>0.631728113</v>
      </c>
      <c r="H820" s="68" t="n">
        <v>0.403026164</v>
      </c>
      <c r="I820" s="68" t="n">
        <v>0.554009795</v>
      </c>
      <c r="J820" s="68" t="n">
        <v>22.3978386</v>
      </c>
      <c r="K820" s="68" t="n">
        <v>40.1458015</v>
      </c>
      <c r="L820" s="68" t="n">
        <v>5.8014431</v>
      </c>
      <c r="M820" s="68" t="n">
        <v>0.130228758</v>
      </c>
      <c r="N820" s="68" t="n">
        <v>0.120571844</v>
      </c>
      <c r="O820" s="68" t="n">
        <v>-0.390121967</v>
      </c>
      <c r="P820" s="69">
        <f>COS(RADIANS(K820))*COS(RADIANS(L820))+SIN(RADIANS(K820))*SIN(RADIANS(J820))*SIN(RADIANS(L820))</f>
        <v/>
      </c>
      <c r="Q820" s="69">
        <f>-COS(RADIANS(K820))*SIN(RADIANS(L820))+SIN(RADIANS(K820))*SIN(RADIANS(J820))*COS(RADIANS(L820))</f>
        <v/>
      </c>
      <c r="R820" s="69">
        <f>SIN(RADIANS(K820))*COS(RADIANS(J820))</f>
        <v/>
      </c>
      <c r="S820" s="69">
        <f>COS(RADIANS(J820))*SIN(RADIANS(L820))</f>
        <v/>
      </c>
      <c r="T820" s="69">
        <f>COS(RADIANS(J820))*COS(RADIANS(L820))</f>
        <v/>
      </c>
      <c r="U820" s="69">
        <f>-SIN(RADIANS(J820))</f>
        <v/>
      </c>
      <c r="V820" s="69">
        <f>-SIN(RADIANS(K820))*COS(RADIANS(L820))+COS(RADIANS(K820))*SIN(RADIANS(J820))*SIN(RADIANS(L820))</f>
        <v/>
      </c>
      <c r="W820" s="69">
        <f>SIN(RADIANS(K820))*SIN(RADIANS(L820))+COS(RADIANS(K820))*SIN(RADIANS(J820))*COS(RADIANS(L820))</f>
        <v/>
      </c>
      <c r="X820" s="69">
        <f>COS(RADIANS(K820))*COS(RADIANS(J820))</f>
        <v/>
      </c>
      <c r="Y820" s="69">
        <f>P820*G820</f>
        <v/>
      </c>
      <c r="Z820" s="69">
        <f>Q820*H820</f>
        <v/>
      </c>
      <c r="AA820" s="69">
        <f>R820*I820</f>
        <v/>
      </c>
      <c r="AB820" s="69">
        <f>M820</f>
        <v/>
      </c>
      <c r="AC820" s="69">
        <f>S820*G820</f>
        <v/>
      </c>
      <c r="AD820" s="69">
        <f>T820*H820</f>
        <v/>
      </c>
      <c r="AE820" s="69">
        <f>U820*I820</f>
        <v/>
      </c>
      <c r="AF820" s="69">
        <f>N820</f>
        <v/>
      </c>
      <c r="AG820" s="69">
        <f>V820*G820</f>
        <v/>
      </c>
      <c r="AH820" s="69">
        <f>W820*H820</f>
        <v/>
      </c>
      <c r="AI820" s="69">
        <f>X820*I820</f>
        <v/>
      </c>
      <c r="AJ820" s="69">
        <f>O820</f>
        <v/>
      </c>
      <c r="AK820" s="70" t="n">
        <v>0.496110946</v>
      </c>
      <c r="AL820" s="70" t="n">
        <v>0.0673623458</v>
      </c>
      <c r="AM820" s="70" t="n">
        <v>0.33024323</v>
      </c>
      <c r="AN820" s="70" t="n">
        <v>0.130228758</v>
      </c>
      <c r="AO820" s="70" t="n">
        <v>0.0590386689</v>
      </c>
      <c r="AP820" s="70" t="n">
        <v>0.370713562</v>
      </c>
      <c r="AQ820" s="70" t="n">
        <v>-0.211097389</v>
      </c>
      <c r="AR820" s="70" t="n">
        <v>0.120571844</v>
      </c>
      <c r="AS820" s="70" t="n">
        <v>-0.386612028</v>
      </c>
      <c r="AT820" s="70" t="n">
        <v>0.143052027</v>
      </c>
      <c r="AU820" s="70" t="n">
        <v>0.391540766</v>
      </c>
      <c r="AV820" s="70" t="n">
        <v>-0.390121967</v>
      </c>
      <c r="AW820" s="71">
        <f>MAX(ABS(Y820-AK820),ABS(Z820-AL820),ABS(AA820-AM820),ABS(AB820-AN820),ABS(AC820-AO820),ABS(AD820-AP820),ABS(AE820-AQ820),ABS(AF820-AR820),ABS(AG820-AS820),ABS(AH820-AT820),ABS(AI820-AU820),ABS(AJ820-AV820))</f>
        <v/>
      </c>
    </row>
    <row r="821">
      <c r="A821" s="67" t="inlineStr">
        <is>
          <t>M816</t>
        </is>
      </c>
      <c r="B821" s="52" t="inlineStr">
        <is>
          <t>ENV-692</t>
        </is>
      </c>
      <c r="C821" s="52" t="inlineStr">
        <is>
          <t>Environment</t>
        </is>
      </c>
      <c r="D821" s="52" t="inlineStr">
        <is>
          <t>Rock</t>
        </is>
      </c>
      <c r="E821" s="59" t="inlineStr">
        <is>
          <t>Sphere</t>
        </is>
      </c>
      <c r="F821" s="52" t="inlineStr">
        <is>
          <t>ENV-688</t>
        </is>
      </c>
      <c r="G821" s="68" t="n">
        <v>0.913561761</v>
      </c>
      <c r="H821" s="68" t="n">
        <v>0.498206556</v>
      </c>
      <c r="I821" s="68" t="n">
        <v>0.837431371</v>
      </c>
      <c r="J821" s="68" t="n">
        <v>19.0228119</v>
      </c>
      <c r="K821" s="68" t="n">
        <v>274.285339</v>
      </c>
      <c r="L821" s="68" t="n">
        <v>-22.2298298</v>
      </c>
      <c r="M821" s="68" t="n">
        <v>-0.463078231</v>
      </c>
      <c r="N821" s="68" t="n">
        <v>0.203860819</v>
      </c>
      <c r="O821" s="68" t="n">
        <v>-0.194683731</v>
      </c>
      <c r="P821" s="69">
        <f>COS(RADIANS(K821))*COS(RADIANS(L821))+SIN(RADIANS(K821))*SIN(RADIANS(J821))*SIN(RADIANS(L821))</f>
        <v/>
      </c>
      <c r="Q821" s="69">
        <f>-COS(RADIANS(K821))*SIN(RADIANS(L821))+SIN(RADIANS(K821))*SIN(RADIANS(J821))*COS(RADIANS(L821))</f>
        <v/>
      </c>
      <c r="R821" s="69">
        <f>SIN(RADIANS(K821))*COS(RADIANS(J821))</f>
        <v/>
      </c>
      <c r="S821" s="69">
        <f>COS(RADIANS(J821))*SIN(RADIANS(L821))</f>
        <v/>
      </c>
      <c r="T821" s="69">
        <f>COS(RADIANS(J821))*COS(RADIANS(L821))</f>
        <v/>
      </c>
      <c r="U821" s="69">
        <f>-SIN(RADIANS(J821))</f>
        <v/>
      </c>
      <c r="V821" s="69">
        <f>-SIN(RADIANS(K821))*COS(RADIANS(L821))+COS(RADIANS(K821))*SIN(RADIANS(J821))*SIN(RADIANS(L821))</f>
        <v/>
      </c>
      <c r="W821" s="69">
        <f>SIN(RADIANS(K821))*SIN(RADIANS(L821))+COS(RADIANS(K821))*SIN(RADIANS(J821))*COS(RADIANS(L821))</f>
        <v/>
      </c>
      <c r="X821" s="69">
        <f>COS(RADIANS(K821))*COS(RADIANS(J821))</f>
        <v/>
      </c>
      <c r="Y821" s="69">
        <f>P821*G821</f>
        <v/>
      </c>
      <c r="Z821" s="69">
        <f>Q821*H821</f>
        <v/>
      </c>
      <c r="AA821" s="69">
        <f>R821*I821</f>
        <v/>
      </c>
      <c r="AB821" s="69">
        <f>M821</f>
        <v/>
      </c>
      <c r="AC821" s="69">
        <f>S821*G821</f>
        <v/>
      </c>
      <c r="AD821" s="69">
        <f>T821*H821</f>
        <v/>
      </c>
      <c r="AE821" s="69">
        <f>U821*I821</f>
        <v/>
      </c>
      <c r="AF821" s="69">
        <f>N821</f>
        <v/>
      </c>
      <c r="AG821" s="69">
        <f>V821*G821</f>
        <v/>
      </c>
      <c r="AH821" s="69">
        <f>W821*H821</f>
        <v/>
      </c>
      <c r="AI821" s="69">
        <f>X821*I821</f>
        <v/>
      </c>
      <c r="AJ821" s="69">
        <f>O821</f>
        <v/>
      </c>
      <c r="AK821" s="70" t="n">
        <v>0.175529242</v>
      </c>
      <c r="AL821" s="70" t="n">
        <v>-0.135813698</v>
      </c>
      <c r="AM821" s="70" t="n">
        <v>-0.789484918</v>
      </c>
      <c r="AN821" s="70" t="n">
        <v>-0.463078231</v>
      </c>
      <c r="AO821" s="70" t="n">
        <v>-0.326746464</v>
      </c>
      <c r="AP821" s="70" t="n">
        <v>0.435991317</v>
      </c>
      <c r="AQ821" s="70" t="n">
        <v>-0.272956222</v>
      </c>
      <c r="AR821" s="70" t="n">
        <v>0.203860819</v>
      </c>
      <c r="AS821" s="70" t="n">
        <v>0.834878027</v>
      </c>
      <c r="AT821" s="70" t="n">
        <v>0.199188247</v>
      </c>
      <c r="AU821" s="70" t="n">
        <v>0.0591585785</v>
      </c>
      <c r="AV821" s="70" t="n">
        <v>-0.194683731</v>
      </c>
      <c r="AW821" s="71">
        <f>MAX(ABS(Y821-AK821),ABS(Z821-AL821),ABS(AA821-AM821),ABS(AB821-AN821),ABS(AC821-AO821),ABS(AD821-AP821),ABS(AE821-AQ821),ABS(AF821-AR821),ABS(AG821-AS821),ABS(AH821-AT821),ABS(AI821-AU821),ABS(AJ821-AV821))</f>
        <v/>
      </c>
    </row>
    <row r="822">
      <c r="A822" s="67" t="inlineStr">
        <is>
          <t>M817</t>
        </is>
      </c>
      <c r="B822" s="52" t="inlineStr">
        <is>
          <t>ENV-693</t>
        </is>
      </c>
      <c r="C822" s="52" t="inlineStr">
        <is>
          <t>Environment</t>
        </is>
      </c>
      <c r="D822" s="52" t="inlineStr">
        <is>
          <t>Boulder</t>
        </is>
      </c>
      <c r="E822" s="53" t="inlineStr">
        <is>
          <t>Group</t>
        </is>
      </c>
      <c r="F822" s="52" t="inlineStr">
        <is>
          <t>ENV-643</t>
        </is>
      </c>
      <c r="G822" s="68" t="n">
        <v>1</v>
      </c>
      <c r="H822" s="68" t="n">
        <v>1</v>
      </c>
      <c r="I822" s="68" t="n">
        <v>1</v>
      </c>
      <c r="J822" s="68" t="n">
        <v>0</v>
      </c>
      <c r="K822" s="68" t="n">
        <v>75</v>
      </c>
      <c r="L822" s="68" t="n">
        <v>0</v>
      </c>
      <c r="M822" s="68" t="n">
        <v>11</v>
      </c>
      <c r="N822" s="68" t="n">
        <v>0.0624508783</v>
      </c>
      <c r="O822" s="68" t="n">
        <v>-15.1999998</v>
      </c>
      <c r="P822" s="69">
        <f>COS(RADIANS(K822))*COS(RADIANS(L822))+SIN(RADIANS(K822))*SIN(RADIANS(J822))*SIN(RADIANS(L822))</f>
        <v/>
      </c>
      <c r="Q822" s="69">
        <f>-COS(RADIANS(K822))*SIN(RADIANS(L822))+SIN(RADIANS(K822))*SIN(RADIANS(J822))*COS(RADIANS(L822))</f>
        <v/>
      </c>
      <c r="R822" s="69">
        <f>SIN(RADIANS(K822))*COS(RADIANS(J822))</f>
        <v/>
      </c>
      <c r="S822" s="69">
        <f>COS(RADIANS(J822))*SIN(RADIANS(L822))</f>
        <v/>
      </c>
      <c r="T822" s="69">
        <f>COS(RADIANS(J822))*COS(RADIANS(L822))</f>
        <v/>
      </c>
      <c r="U822" s="69">
        <f>-SIN(RADIANS(J822))</f>
        <v/>
      </c>
      <c r="V822" s="69">
        <f>-SIN(RADIANS(K822))*COS(RADIANS(L822))+COS(RADIANS(K822))*SIN(RADIANS(J822))*SIN(RADIANS(L822))</f>
        <v/>
      </c>
      <c r="W822" s="69">
        <f>SIN(RADIANS(K822))*SIN(RADIANS(L822))+COS(RADIANS(K822))*SIN(RADIANS(J822))*COS(RADIANS(L822))</f>
        <v/>
      </c>
      <c r="X822" s="69">
        <f>COS(RADIANS(K822))*COS(RADIANS(J822))</f>
        <v/>
      </c>
      <c r="Y822" s="69">
        <f>P822*G822</f>
        <v/>
      </c>
      <c r="Z822" s="69">
        <f>Q822*H822</f>
        <v/>
      </c>
      <c r="AA822" s="69">
        <f>R822*I822</f>
        <v/>
      </c>
      <c r="AB822" s="69">
        <f>M822</f>
        <v/>
      </c>
      <c r="AC822" s="69">
        <f>S822*G822</f>
        <v/>
      </c>
      <c r="AD822" s="69">
        <f>T822*H822</f>
        <v/>
      </c>
      <c r="AE822" s="69">
        <f>U822*I822</f>
        <v/>
      </c>
      <c r="AF822" s="69">
        <f>N822</f>
        <v/>
      </c>
      <c r="AG822" s="69">
        <f>V822*G822</f>
        <v/>
      </c>
      <c r="AH822" s="69">
        <f>W822*H822</f>
        <v/>
      </c>
      <c r="AI822" s="69">
        <f>X822*I822</f>
        <v/>
      </c>
      <c r="AJ822" s="69">
        <f>O822</f>
        <v/>
      </c>
      <c r="AK822" s="70" t="n">
        <v>0.258818954</v>
      </c>
      <c r="AL822" s="70" t="n">
        <v>0</v>
      </c>
      <c r="AM822" s="70" t="n">
        <v>0.965925872</v>
      </c>
      <c r="AN822" s="70" t="n">
        <v>11</v>
      </c>
      <c r="AO822" s="70" t="n">
        <v>0</v>
      </c>
      <c r="AP822" s="70" t="n">
        <v>1</v>
      </c>
      <c r="AQ822" s="70" t="n">
        <v>0</v>
      </c>
      <c r="AR822" s="70" t="n">
        <v>0.0624508783</v>
      </c>
      <c r="AS822" s="70" t="n">
        <v>-0.965925872</v>
      </c>
      <c r="AT822" s="70" t="n">
        <v>0</v>
      </c>
      <c r="AU822" s="70" t="n">
        <v>0.258818954</v>
      </c>
      <c r="AV822" s="70" t="n">
        <v>-15.1999998</v>
      </c>
      <c r="AW822" s="71">
        <f>MAX(ABS(Y822-AK822),ABS(Z822-AL822),ABS(AA822-AM822),ABS(AB822-AN822),ABS(AC822-AO822),ABS(AD822-AP822),ABS(AE822-AQ822),ABS(AF822-AR822),ABS(AG822-AS822),ABS(AH822-AT822),ABS(AI822-AU822),ABS(AJ822-AV822))</f>
        <v/>
      </c>
    </row>
    <row r="823">
      <c r="A823" s="67" t="inlineStr">
        <is>
          <t>M818</t>
        </is>
      </c>
      <c r="B823" s="52" t="inlineStr">
        <is>
          <t>ENV-694</t>
        </is>
      </c>
      <c r="C823" s="52" t="inlineStr">
        <is>
          <t>Environment</t>
        </is>
      </c>
      <c r="D823" s="52" t="inlineStr">
        <is>
          <t>Rock</t>
        </is>
      </c>
      <c r="E823" s="59" t="inlineStr">
        <is>
          <t>Sphere</t>
        </is>
      </c>
      <c r="F823" s="52" t="inlineStr">
        <is>
          <t>ENV-693</t>
        </is>
      </c>
      <c r="G823" s="68" t="n">
        <v>1.08661854</v>
      </c>
      <c r="H823" s="68" t="n">
        <v>0.620993376</v>
      </c>
      <c r="I823" s="68" t="n">
        <v>0.932993412</v>
      </c>
      <c r="J823" s="68" t="n">
        <v>7.16895294</v>
      </c>
      <c r="K823" s="68" t="n">
        <v>327.681671</v>
      </c>
      <c r="L823" s="68" t="n">
        <v>8.05971909</v>
      </c>
      <c r="M823" s="68" t="n">
        <v>0</v>
      </c>
      <c r="N823" s="68" t="n">
        <v>0.13661854</v>
      </c>
      <c r="O823" s="68" t="n">
        <v>0</v>
      </c>
      <c r="P823" s="69">
        <f>COS(RADIANS(K823))*COS(RADIANS(L823))+SIN(RADIANS(K823))*SIN(RADIANS(J823))*SIN(RADIANS(L823))</f>
        <v/>
      </c>
      <c r="Q823" s="69">
        <f>-COS(RADIANS(K823))*SIN(RADIANS(L823))+SIN(RADIANS(K823))*SIN(RADIANS(J823))*COS(RADIANS(L823))</f>
        <v/>
      </c>
      <c r="R823" s="69">
        <f>SIN(RADIANS(K823))*COS(RADIANS(J823))</f>
        <v/>
      </c>
      <c r="S823" s="69">
        <f>COS(RADIANS(J823))*SIN(RADIANS(L823))</f>
        <v/>
      </c>
      <c r="T823" s="69">
        <f>COS(RADIANS(J823))*COS(RADIANS(L823))</f>
        <v/>
      </c>
      <c r="U823" s="69">
        <f>-SIN(RADIANS(J823))</f>
        <v/>
      </c>
      <c r="V823" s="69">
        <f>-SIN(RADIANS(K823))*COS(RADIANS(L823))+COS(RADIANS(K823))*SIN(RADIANS(J823))*SIN(RADIANS(L823))</f>
        <v/>
      </c>
      <c r="W823" s="69">
        <f>SIN(RADIANS(K823))*SIN(RADIANS(L823))+COS(RADIANS(K823))*SIN(RADIANS(J823))*COS(RADIANS(L823))</f>
        <v/>
      </c>
      <c r="X823" s="69">
        <f>COS(RADIANS(K823))*COS(RADIANS(J823))</f>
        <v/>
      </c>
      <c r="Y823" s="69">
        <f>P823*G823</f>
        <v/>
      </c>
      <c r="Z823" s="69">
        <f>Q823*H823</f>
        <v/>
      </c>
      <c r="AA823" s="69">
        <f>R823*I823</f>
        <v/>
      </c>
      <c r="AB823" s="69">
        <f>M823</f>
        <v/>
      </c>
      <c r="AC823" s="69">
        <f>S823*G823</f>
        <v/>
      </c>
      <c r="AD823" s="69">
        <f>T823*H823</f>
        <v/>
      </c>
      <c r="AE823" s="69">
        <f>U823*I823</f>
        <v/>
      </c>
      <c r="AF823" s="69">
        <f>N823</f>
        <v/>
      </c>
      <c r="AG823" s="69">
        <f>V823*G823</f>
        <v/>
      </c>
      <c r="AH823" s="69">
        <f>W823*H823</f>
        <v/>
      </c>
      <c r="AI823" s="69">
        <f>X823*I823</f>
        <v/>
      </c>
      <c r="AJ823" s="69">
        <f>O823</f>
        <v/>
      </c>
      <c r="AK823" s="70" t="n">
        <v>0.899056554</v>
      </c>
      <c r="AL823" s="70" t="n">
        <v>-0.114601634</v>
      </c>
      <c r="AM823" s="70" t="n">
        <v>-0.494899899</v>
      </c>
      <c r="AN823" s="70" t="n">
        <v>0</v>
      </c>
      <c r="AO823" s="70" t="n">
        <v>0.151158556</v>
      </c>
      <c r="AP823" s="70" t="n">
        <v>0.610052824</v>
      </c>
      <c r="AQ823" s="70" t="n">
        <v>-0.116433486</v>
      </c>
      <c r="AR823" s="70" t="n">
        <v>0.13661854</v>
      </c>
      <c r="AS823" s="70" t="n">
        <v>0.591259897</v>
      </c>
      <c r="AT823" s="70" t="n">
        <v>0.0182976238</v>
      </c>
      <c r="AU823" s="70" t="n">
        <v>0.782300472</v>
      </c>
      <c r="AV823" s="70" t="n">
        <v>0</v>
      </c>
      <c r="AW823" s="71">
        <f>MAX(ABS(Y823-AK823),ABS(Z823-AL823),ABS(AA823-AM823),ABS(AB823-AN823),ABS(AC823-AO823),ABS(AD823-AP823),ABS(AE823-AQ823),ABS(AF823-AR823),ABS(AG823-AS823),ABS(AH823-AT823),ABS(AI823-AU823),ABS(AJ823-AV823))</f>
        <v/>
      </c>
    </row>
    <row r="824">
      <c r="A824" s="67" t="inlineStr">
        <is>
          <t>M819</t>
        </is>
      </c>
      <c r="B824" s="52" t="inlineStr">
        <is>
          <t>ENV-695</t>
        </is>
      </c>
      <c r="C824" s="52" t="inlineStr">
        <is>
          <t>Environment</t>
        </is>
      </c>
      <c r="D824" s="52" t="inlineStr">
        <is>
          <t>Rock</t>
        </is>
      </c>
      <c r="E824" s="59" t="inlineStr">
        <is>
          <t>Sphere</t>
        </is>
      </c>
      <c r="F824" s="52" t="inlineStr">
        <is>
          <t>ENV-693</t>
        </is>
      </c>
      <c r="G824" s="68" t="n">
        <v>0.755353332</v>
      </c>
      <c r="H824" s="68" t="n">
        <v>0.457563519</v>
      </c>
      <c r="I824" s="68" t="n">
        <v>0.760155141</v>
      </c>
      <c r="J824" s="68" t="n">
        <v>17.7082939</v>
      </c>
      <c r="K824" s="68" t="n">
        <v>299.649261</v>
      </c>
      <c r="L824" s="68" t="n">
        <v>11.9927979</v>
      </c>
      <c r="M824" s="68" t="n">
        <v>-0.299790919</v>
      </c>
      <c r="N824" s="68" t="n">
        <v>0.156869203</v>
      </c>
      <c r="O824" s="68" t="n">
        <v>-0.0865314901</v>
      </c>
      <c r="P824" s="69">
        <f>COS(RADIANS(K824))*COS(RADIANS(L824))+SIN(RADIANS(K824))*SIN(RADIANS(J824))*SIN(RADIANS(L824))</f>
        <v/>
      </c>
      <c r="Q824" s="69">
        <f>-COS(RADIANS(K824))*SIN(RADIANS(L824))+SIN(RADIANS(K824))*SIN(RADIANS(J824))*COS(RADIANS(L824))</f>
        <v/>
      </c>
      <c r="R824" s="69">
        <f>SIN(RADIANS(K824))*COS(RADIANS(J824))</f>
        <v/>
      </c>
      <c r="S824" s="69">
        <f>COS(RADIANS(J824))*SIN(RADIANS(L824))</f>
        <v/>
      </c>
      <c r="T824" s="69">
        <f>COS(RADIANS(J824))*COS(RADIANS(L824))</f>
        <v/>
      </c>
      <c r="U824" s="69">
        <f>-SIN(RADIANS(J824))</f>
        <v/>
      </c>
      <c r="V824" s="69">
        <f>-SIN(RADIANS(K824))*COS(RADIANS(L824))+COS(RADIANS(K824))*SIN(RADIANS(J824))*SIN(RADIANS(L824))</f>
        <v/>
      </c>
      <c r="W824" s="69">
        <f>SIN(RADIANS(K824))*SIN(RADIANS(L824))+COS(RADIANS(K824))*SIN(RADIANS(J824))*COS(RADIANS(L824))</f>
        <v/>
      </c>
      <c r="X824" s="69">
        <f>COS(RADIANS(K824))*COS(RADIANS(J824))</f>
        <v/>
      </c>
      <c r="Y824" s="69">
        <f>P824*G824</f>
        <v/>
      </c>
      <c r="Z824" s="69">
        <f>Q824*H824</f>
        <v/>
      </c>
      <c r="AA824" s="69">
        <f>R824*I824</f>
        <v/>
      </c>
      <c r="AB824" s="69">
        <f>M824</f>
        <v/>
      </c>
      <c r="AC824" s="69">
        <f>S824*G824</f>
        <v/>
      </c>
      <c r="AD824" s="69">
        <f>T824*H824</f>
        <v/>
      </c>
      <c r="AE824" s="69">
        <f>U824*I824</f>
        <v/>
      </c>
      <c r="AF824" s="69">
        <f>N824</f>
        <v/>
      </c>
      <c r="AG824" s="69">
        <f>V824*G824</f>
        <v/>
      </c>
      <c r="AH824" s="69">
        <f>W824*H824</f>
        <v/>
      </c>
      <c r="AI824" s="69">
        <f>X824*I824</f>
        <v/>
      </c>
      <c r="AJ824" s="69">
        <f>O824</f>
        <v/>
      </c>
      <c r="AK824" s="70" t="n">
        <v>0.324019253</v>
      </c>
      <c r="AL824" s="70" t="n">
        <v>-0.165348366</v>
      </c>
      <c r="AM824" s="70" t="n">
        <v>-0.629325747</v>
      </c>
      <c r="AN824" s="70" t="n">
        <v>-0.299790919</v>
      </c>
      <c r="AO824" s="70" t="n">
        <v>0.149517044</v>
      </c>
      <c r="AP824" s="70" t="n">
        <v>0.426369309</v>
      </c>
      <c r="AQ824" s="70" t="n">
        <v>-0.231217131</v>
      </c>
      <c r="AR824" s="70" t="n">
        <v>0.156869203</v>
      </c>
      <c r="AS824" s="70" t="n">
        <v>0.665743768</v>
      </c>
      <c r="AT824" s="70" t="n">
        <v>-0.0152812917</v>
      </c>
      <c r="AU824" s="70" t="n">
        <v>0.358222723</v>
      </c>
      <c r="AV824" s="70" t="n">
        <v>-0.0865314901</v>
      </c>
      <c r="AW824" s="71">
        <f>MAX(ABS(Y824-AK824),ABS(Z824-AL824),ABS(AA824-AM824),ABS(AB824-AN824),ABS(AC824-AO824),ABS(AD824-AP824),ABS(AE824-AQ824),ABS(AF824-AR824),ABS(AG824-AS824),ABS(AH824-AT824),ABS(AI824-AU824),ABS(AJ824-AV824))</f>
        <v/>
      </c>
    </row>
    <row r="825">
      <c r="A825" s="67" t="inlineStr">
        <is>
          <t>M820</t>
        </is>
      </c>
      <c r="B825" s="52" t="inlineStr">
        <is>
          <t>ENV-696</t>
        </is>
      </c>
      <c r="C825" s="52" t="inlineStr">
        <is>
          <t>Environment</t>
        </is>
      </c>
      <c r="D825" s="52" t="inlineStr">
        <is>
          <t>Rock</t>
        </is>
      </c>
      <c r="E825" s="59" t="inlineStr">
        <is>
          <t>Sphere</t>
        </is>
      </c>
      <c r="F825" s="52" t="inlineStr">
        <is>
          <t>ENV-693</t>
        </is>
      </c>
      <c r="G825" s="68" t="n">
        <v>0.771243155</v>
      </c>
      <c r="H825" s="68" t="n">
        <v>0.530298114</v>
      </c>
      <c r="I825" s="68" t="n">
        <v>0.793268383</v>
      </c>
      <c r="J825" s="68" t="n">
        <v>-16.8968468</v>
      </c>
      <c r="K825" s="68" t="n">
        <v>111.489792</v>
      </c>
      <c r="L825" s="68" t="n">
        <v>-0.617513657</v>
      </c>
      <c r="M825" s="68" t="n">
        <v>0.107677303</v>
      </c>
      <c r="N825" s="68" t="n">
        <v>0.157990798</v>
      </c>
      <c r="O825" s="68" t="n">
        <v>0.0251125842</v>
      </c>
      <c r="P825" s="69">
        <f>COS(RADIANS(K825))*COS(RADIANS(L825))+SIN(RADIANS(K825))*SIN(RADIANS(J825))*SIN(RADIANS(L825))</f>
        <v/>
      </c>
      <c r="Q825" s="69">
        <f>-COS(RADIANS(K825))*SIN(RADIANS(L825))+SIN(RADIANS(K825))*SIN(RADIANS(J825))*COS(RADIANS(L825))</f>
        <v/>
      </c>
      <c r="R825" s="69">
        <f>SIN(RADIANS(K825))*COS(RADIANS(J825))</f>
        <v/>
      </c>
      <c r="S825" s="69">
        <f>COS(RADIANS(J825))*SIN(RADIANS(L825))</f>
        <v/>
      </c>
      <c r="T825" s="69">
        <f>COS(RADIANS(J825))*COS(RADIANS(L825))</f>
        <v/>
      </c>
      <c r="U825" s="69">
        <f>-SIN(RADIANS(J825))</f>
        <v/>
      </c>
      <c r="V825" s="69">
        <f>-SIN(RADIANS(K825))*COS(RADIANS(L825))+COS(RADIANS(K825))*SIN(RADIANS(J825))*SIN(RADIANS(L825))</f>
        <v/>
      </c>
      <c r="W825" s="69">
        <f>SIN(RADIANS(K825))*SIN(RADIANS(L825))+COS(RADIANS(K825))*SIN(RADIANS(J825))*COS(RADIANS(L825))</f>
        <v/>
      </c>
      <c r="X825" s="69">
        <f>COS(RADIANS(K825))*COS(RADIANS(J825))</f>
        <v/>
      </c>
      <c r="Y825" s="69">
        <f>P825*G825</f>
        <v/>
      </c>
      <c r="Z825" s="69">
        <f>Q825*H825</f>
        <v/>
      </c>
      <c r="AA825" s="69">
        <f>R825*I825</f>
        <v/>
      </c>
      <c r="AB825" s="69">
        <f>M825</f>
        <v/>
      </c>
      <c r="AC825" s="69">
        <f>S825*G825</f>
        <v/>
      </c>
      <c r="AD825" s="69">
        <f>T825*H825</f>
        <v/>
      </c>
      <c r="AE825" s="69">
        <f>U825*I825</f>
        <v/>
      </c>
      <c r="AF825" s="69">
        <f>N825</f>
        <v/>
      </c>
      <c r="AG825" s="69">
        <f>V825*G825</f>
        <v/>
      </c>
      <c r="AH825" s="69">
        <f>W825*H825</f>
        <v/>
      </c>
      <c r="AI825" s="69">
        <f>X825*I825</f>
        <v/>
      </c>
      <c r="AJ825" s="69">
        <f>O825</f>
        <v/>
      </c>
      <c r="AK825" s="70" t="n">
        <v>-0.280269355</v>
      </c>
      <c r="AL825" s="70" t="n">
        <v>-0.145501554</v>
      </c>
      <c r="AM825" s="70" t="n">
        <v>0.706257582</v>
      </c>
      <c r="AN825" s="70" t="n">
        <v>0.107677303</v>
      </c>
      <c r="AO825" s="70" t="n">
        <v>-0.007953191179999999</v>
      </c>
      <c r="AP825" s="70" t="n">
        <v>0.507375419</v>
      </c>
      <c r="AQ825" s="70" t="n">
        <v>0.230563104</v>
      </c>
      <c r="AR825" s="70" t="n">
        <v>0.157990798</v>
      </c>
      <c r="AS825" s="70" t="n">
        <v>-0.718471885</v>
      </c>
      <c r="AT825" s="70" t="n">
        <v>0.0511423945</v>
      </c>
      <c r="AU825" s="70" t="n">
        <v>-0.27805689</v>
      </c>
      <c r="AV825" s="70" t="n">
        <v>0.0251125842</v>
      </c>
      <c r="AW825" s="71">
        <f>MAX(ABS(Y825-AK825),ABS(Z825-AL825),ABS(AA825-AM825),ABS(AB825-AN825),ABS(AC825-AO825),ABS(AD825-AP825),ABS(AE825-AQ825),ABS(AF825-AR825),ABS(AG825-AS825),ABS(AH825-AT825),ABS(AI825-AU825),ABS(AJ825-AV825))</f>
        <v/>
      </c>
    </row>
    <row r="826">
      <c r="A826" s="67" t="inlineStr">
        <is>
          <t>M821</t>
        </is>
      </c>
      <c r="B826" s="52" t="inlineStr">
        <is>
          <t>ENV-697</t>
        </is>
      </c>
      <c r="C826" s="52" t="inlineStr">
        <is>
          <t>Environment</t>
        </is>
      </c>
      <c r="D826" s="52" t="inlineStr">
        <is>
          <t>Rock</t>
        </is>
      </c>
      <c r="E826" s="59" t="inlineStr">
        <is>
          <t>Sphere</t>
        </is>
      </c>
      <c r="F826" s="52" t="inlineStr">
        <is>
          <t>ENV-693</t>
        </is>
      </c>
      <c r="G826" s="68" t="n">
        <v>0.846212924</v>
      </c>
      <c r="H826" s="68" t="n">
        <v>0.477056086</v>
      </c>
      <c r="I826" s="68" t="n">
        <v>0.555262446</v>
      </c>
      <c r="J826" s="68" t="n">
        <v>6.43595123</v>
      </c>
      <c r="K826" s="68" t="n">
        <v>302.904266</v>
      </c>
      <c r="L826" s="68" t="n">
        <v>15.7971382</v>
      </c>
      <c r="M826" s="68" t="n">
        <v>0.442138851</v>
      </c>
      <c r="N826" s="68" t="n">
        <v>0.07803852109999999</v>
      </c>
      <c r="O826" s="68" t="n">
        <v>0.189135835</v>
      </c>
      <c r="P826" s="69">
        <f>COS(RADIANS(K826))*COS(RADIANS(L826))+SIN(RADIANS(K826))*SIN(RADIANS(J826))*SIN(RADIANS(L826))</f>
        <v/>
      </c>
      <c r="Q826" s="69">
        <f>-COS(RADIANS(K826))*SIN(RADIANS(L826))+SIN(RADIANS(K826))*SIN(RADIANS(J826))*COS(RADIANS(L826))</f>
        <v/>
      </c>
      <c r="R826" s="69">
        <f>SIN(RADIANS(K826))*COS(RADIANS(J826))</f>
        <v/>
      </c>
      <c r="S826" s="69">
        <f>COS(RADIANS(J826))*SIN(RADIANS(L826))</f>
        <v/>
      </c>
      <c r="T826" s="69">
        <f>COS(RADIANS(J826))*COS(RADIANS(L826))</f>
        <v/>
      </c>
      <c r="U826" s="69">
        <f>-SIN(RADIANS(J826))</f>
        <v/>
      </c>
      <c r="V826" s="69">
        <f>-SIN(RADIANS(K826))*COS(RADIANS(L826))+COS(RADIANS(K826))*SIN(RADIANS(J826))*SIN(RADIANS(L826))</f>
        <v/>
      </c>
      <c r="W826" s="69">
        <f>SIN(RADIANS(K826))*SIN(RADIANS(L826))+COS(RADIANS(K826))*SIN(RADIANS(J826))*COS(RADIANS(L826))</f>
        <v/>
      </c>
      <c r="X826" s="69">
        <f>COS(RADIANS(K826))*COS(RADIANS(J826))</f>
        <v/>
      </c>
      <c r="Y826" s="69">
        <f>P826*G826</f>
        <v/>
      </c>
      <c r="Z826" s="69">
        <f>Q826*H826</f>
        <v/>
      </c>
      <c r="AA826" s="69">
        <f>R826*I826</f>
        <v/>
      </c>
      <c r="AB826" s="69">
        <f>M826</f>
        <v/>
      </c>
      <c r="AC826" s="69">
        <f>S826*G826</f>
        <v/>
      </c>
      <c r="AD826" s="69">
        <f>T826*H826</f>
        <v/>
      </c>
      <c r="AE826" s="69">
        <f>U826*I826</f>
        <v/>
      </c>
      <c r="AF826" s="69">
        <f>N826</f>
        <v/>
      </c>
      <c r="AG826" s="69">
        <f>V826*G826</f>
        <v/>
      </c>
      <c r="AH826" s="69">
        <f>W826*H826</f>
        <v/>
      </c>
      <c r="AI826" s="69">
        <f>X826*I826</f>
        <v/>
      </c>
      <c r="AJ826" s="69">
        <f>O826</f>
        <v/>
      </c>
      <c r="AK826" s="70" t="n">
        <v>0.42065239</v>
      </c>
      <c r="AL826" s="70" t="n">
        <v>-0.113750555</v>
      </c>
      <c r="AM826" s="70" t="n">
        <v>-0.463248849</v>
      </c>
      <c r="AN826" s="70" t="n">
        <v>0.442138851</v>
      </c>
      <c r="AO826" s="70" t="n">
        <v>0.228914574</v>
      </c>
      <c r="AP826" s="70" t="n">
        <v>0.456145436</v>
      </c>
      <c r="AQ826" s="70" t="n">
        <v>-0.0622407347</v>
      </c>
      <c r="AR826" s="70" t="n">
        <v>0.07803852109999999</v>
      </c>
      <c r="AS826" s="70" t="n">
        <v>0.697657406</v>
      </c>
      <c r="AT826" s="70" t="n">
        <v>-0.08108405019999999</v>
      </c>
      <c r="AU826" s="70" t="n">
        <v>0.299738139</v>
      </c>
      <c r="AV826" s="70" t="n">
        <v>0.189135835</v>
      </c>
      <c r="AW826" s="71">
        <f>MAX(ABS(Y826-AK826),ABS(Z826-AL826),ABS(AA826-AM826),ABS(AB826-AN826),ABS(AC826-AO826),ABS(AD826-AP826),ABS(AE826-AQ826),ABS(AF826-AR826),ABS(AG826-AS826),ABS(AH826-AT826),ABS(AI826-AU826),ABS(AJ826-AV826))</f>
        <v/>
      </c>
    </row>
    <row r="827">
      <c r="A827" s="67" t="inlineStr">
        <is>
          <t>M822</t>
        </is>
      </c>
      <c r="B827" s="52" t="inlineStr">
        <is>
          <t>ENV-698</t>
        </is>
      </c>
      <c r="C827" s="52" t="inlineStr">
        <is>
          <t>Environment</t>
        </is>
      </c>
      <c r="D827" s="52" t="inlineStr">
        <is>
          <t>Boulder</t>
        </is>
      </c>
      <c r="E827" s="53" t="inlineStr">
        <is>
          <t>Group</t>
        </is>
      </c>
      <c r="F827" s="52" t="inlineStr">
        <is>
          <t>ENV-643</t>
        </is>
      </c>
      <c r="G827" s="68" t="n">
        <v>1</v>
      </c>
      <c r="H827" s="68" t="n">
        <v>1</v>
      </c>
      <c r="I827" s="68" t="n">
        <v>1</v>
      </c>
      <c r="J827" s="68" t="n">
        <v>0</v>
      </c>
      <c r="K827" s="68" t="n">
        <v>15</v>
      </c>
      <c r="L827" s="68" t="n">
        <v>0</v>
      </c>
      <c r="M827" s="68" t="n">
        <v>16.3999996</v>
      </c>
      <c r="N827" s="68" t="n">
        <v>0.242998987</v>
      </c>
      <c r="O827" s="68" t="n">
        <v>7.19999981</v>
      </c>
      <c r="P827" s="69">
        <f>COS(RADIANS(K827))*COS(RADIANS(L827))+SIN(RADIANS(K827))*SIN(RADIANS(J827))*SIN(RADIANS(L827))</f>
        <v/>
      </c>
      <c r="Q827" s="69">
        <f>-COS(RADIANS(K827))*SIN(RADIANS(L827))+SIN(RADIANS(K827))*SIN(RADIANS(J827))*COS(RADIANS(L827))</f>
        <v/>
      </c>
      <c r="R827" s="69">
        <f>SIN(RADIANS(K827))*COS(RADIANS(J827))</f>
        <v/>
      </c>
      <c r="S827" s="69">
        <f>COS(RADIANS(J827))*SIN(RADIANS(L827))</f>
        <v/>
      </c>
      <c r="T827" s="69">
        <f>COS(RADIANS(J827))*COS(RADIANS(L827))</f>
        <v/>
      </c>
      <c r="U827" s="69">
        <f>-SIN(RADIANS(J827))</f>
        <v/>
      </c>
      <c r="V827" s="69">
        <f>-SIN(RADIANS(K827))*COS(RADIANS(L827))+COS(RADIANS(K827))*SIN(RADIANS(J827))*SIN(RADIANS(L827))</f>
        <v/>
      </c>
      <c r="W827" s="69">
        <f>SIN(RADIANS(K827))*SIN(RADIANS(L827))+COS(RADIANS(K827))*SIN(RADIANS(J827))*COS(RADIANS(L827))</f>
        <v/>
      </c>
      <c r="X827" s="69">
        <f>COS(RADIANS(K827))*COS(RADIANS(J827))</f>
        <v/>
      </c>
      <c r="Y827" s="69">
        <f>P827*G827</f>
        <v/>
      </c>
      <c r="Z827" s="69">
        <f>Q827*H827</f>
        <v/>
      </c>
      <c r="AA827" s="69">
        <f>R827*I827</f>
        <v/>
      </c>
      <c r="AB827" s="69">
        <f>M827</f>
        <v/>
      </c>
      <c r="AC827" s="69">
        <f>S827*G827</f>
        <v/>
      </c>
      <c r="AD827" s="69">
        <f>T827*H827</f>
        <v/>
      </c>
      <c r="AE827" s="69">
        <f>U827*I827</f>
        <v/>
      </c>
      <c r="AF827" s="69">
        <f>N827</f>
        <v/>
      </c>
      <c r="AG827" s="69">
        <f>V827*G827</f>
        <v/>
      </c>
      <c r="AH827" s="69">
        <f>W827*H827</f>
        <v/>
      </c>
      <c r="AI827" s="69">
        <f>X827*I827</f>
        <v/>
      </c>
      <c r="AJ827" s="69">
        <f>O827</f>
        <v/>
      </c>
      <c r="AK827" s="70" t="n">
        <v>0.965925813</v>
      </c>
      <c r="AL827" s="70" t="n">
        <v>0</v>
      </c>
      <c r="AM827" s="70" t="n">
        <v>0.258819044</v>
      </c>
      <c r="AN827" s="70" t="n">
        <v>16.3999996</v>
      </c>
      <c r="AO827" s="70" t="n">
        <v>0</v>
      </c>
      <c r="AP827" s="70" t="n">
        <v>1</v>
      </c>
      <c r="AQ827" s="70" t="n">
        <v>0</v>
      </c>
      <c r="AR827" s="70" t="n">
        <v>0.242998987</v>
      </c>
      <c r="AS827" s="70" t="n">
        <v>-0.258819044</v>
      </c>
      <c r="AT827" s="70" t="n">
        <v>0</v>
      </c>
      <c r="AU827" s="70" t="n">
        <v>0.965925813</v>
      </c>
      <c r="AV827" s="70" t="n">
        <v>7.19999981</v>
      </c>
      <c r="AW827" s="71">
        <f>MAX(ABS(Y827-AK827),ABS(Z827-AL827),ABS(AA827-AM827),ABS(AB827-AN827),ABS(AC827-AO827),ABS(AD827-AP827),ABS(AE827-AQ827),ABS(AF827-AR827),ABS(AG827-AS827),ABS(AH827-AT827),ABS(AI827-AU827),ABS(AJ827-AV827))</f>
        <v/>
      </c>
    </row>
    <row r="828">
      <c r="A828" s="67" t="inlineStr">
        <is>
          <t>M823</t>
        </is>
      </c>
      <c r="B828" s="52" t="inlineStr">
        <is>
          <t>ENV-699</t>
        </is>
      </c>
      <c r="C828" s="52" t="inlineStr">
        <is>
          <t>Environment</t>
        </is>
      </c>
      <c r="D828" s="52" t="inlineStr">
        <is>
          <t>Rock</t>
        </is>
      </c>
      <c r="E828" s="59" t="inlineStr">
        <is>
          <t>Sphere</t>
        </is>
      </c>
      <c r="F828" s="52" t="inlineStr">
        <is>
          <t>ENV-698</t>
        </is>
      </c>
      <c r="G828" s="68" t="n">
        <v>0.940313578</v>
      </c>
      <c r="H828" s="68" t="n">
        <v>0.445574939</v>
      </c>
      <c r="I828" s="68" t="n">
        <v>0.720638692</v>
      </c>
      <c r="J828" s="68" t="n">
        <v>19.2884216</v>
      </c>
      <c r="K828" s="68" t="n">
        <v>333.05835</v>
      </c>
      <c r="L828" s="68" t="n">
        <v>7.42020416</v>
      </c>
      <c r="M828" s="68" t="n">
        <v>0</v>
      </c>
      <c r="N828" s="68" t="n">
        <v>0.09802648429999999</v>
      </c>
      <c r="O828" s="68" t="n">
        <v>0</v>
      </c>
      <c r="P828" s="69">
        <f>COS(RADIANS(K828))*COS(RADIANS(L828))+SIN(RADIANS(K828))*SIN(RADIANS(J828))*SIN(RADIANS(L828))</f>
        <v/>
      </c>
      <c r="Q828" s="69">
        <f>-COS(RADIANS(K828))*SIN(RADIANS(L828))+SIN(RADIANS(K828))*SIN(RADIANS(J828))*COS(RADIANS(L828))</f>
        <v/>
      </c>
      <c r="R828" s="69">
        <f>SIN(RADIANS(K828))*COS(RADIANS(J828))</f>
        <v/>
      </c>
      <c r="S828" s="69">
        <f>COS(RADIANS(J828))*SIN(RADIANS(L828))</f>
        <v/>
      </c>
      <c r="T828" s="69">
        <f>COS(RADIANS(J828))*COS(RADIANS(L828))</f>
        <v/>
      </c>
      <c r="U828" s="69">
        <f>-SIN(RADIANS(J828))</f>
        <v/>
      </c>
      <c r="V828" s="69">
        <f>-SIN(RADIANS(K828))*COS(RADIANS(L828))+COS(RADIANS(K828))*SIN(RADIANS(J828))*SIN(RADIANS(L828))</f>
        <v/>
      </c>
      <c r="W828" s="69">
        <f>SIN(RADIANS(K828))*SIN(RADIANS(L828))+COS(RADIANS(K828))*SIN(RADIANS(J828))*COS(RADIANS(L828))</f>
        <v/>
      </c>
      <c r="X828" s="69">
        <f>COS(RADIANS(K828))*COS(RADIANS(J828))</f>
        <v/>
      </c>
      <c r="Y828" s="69">
        <f>P828*G828</f>
        <v/>
      </c>
      <c r="Z828" s="69">
        <f>Q828*H828</f>
        <v/>
      </c>
      <c r="AA828" s="69">
        <f>R828*I828</f>
        <v/>
      </c>
      <c r="AB828" s="69">
        <f>M828</f>
        <v/>
      </c>
      <c r="AC828" s="69">
        <f>S828*G828</f>
        <v/>
      </c>
      <c r="AD828" s="69">
        <f>T828*H828</f>
        <v/>
      </c>
      <c r="AE828" s="69">
        <f>U828*I828</f>
        <v/>
      </c>
      <c r="AF828" s="69">
        <f>N828</f>
        <v/>
      </c>
      <c r="AG828" s="69">
        <f>V828*G828</f>
        <v/>
      </c>
      <c r="AH828" s="69">
        <f>W828*H828</f>
        <v/>
      </c>
      <c r="AI828" s="69">
        <f>X828*I828</f>
        <v/>
      </c>
      <c r="AJ828" s="69">
        <f>O828</f>
        <v/>
      </c>
      <c r="AK828" s="70" t="n">
        <v>0.813065469</v>
      </c>
      <c r="AL828" s="70" t="n">
        <v>-0.117426597</v>
      </c>
      <c r="AM828" s="70" t="n">
        <v>-0.308180988</v>
      </c>
      <c r="AN828" s="70" t="n">
        <v>0</v>
      </c>
      <c r="AO828" s="70" t="n">
        <v>0.114620529</v>
      </c>
      <c r="AP828" s="70" t="n">
        <v>0.417041838</v>
      </c>
      <c r="AQ828" s="70" t="n">
        <v>-0.238044038</v>
      </c>
      <c r="AR828" s="70" t="n">
        <v>0.09802648429999999</v>
      </c>
      <c r="AS828" s="70" t="n">
        <v>0.458231658</v>
      </c>
      <c r="AT828" s="70" t="n">
        <v>0.104038961</v>
      </c>
      <c r="AU828" s="70" t="n">
        <v>0.606365919</v>
      </c>
      <c r="AV828" s="70" t="n">
        <v>0</v>
      </c>
      <c r="AW828" s="71">
        <f>MAX(ABS(Y828-AK828),ABS(Z828-AL828),ABS(AA828-AM828),ABS(AB828-AN828),ABS(AC828-AO828),ABS(AD828-AP828),ABS(AE828-AQ828),ABS(AF828-AR828),ABS(AG828-AS828),ABS(AH828-AT828),ABS(AI828-AU828),ABS(AJ828-AV828))</f>
        <v/>
      </c>
    </row>
    <row r="829">
      <c r="A829" s="67" t="inlineStr">
        <is>
          <t>M824</t>
        </is>
      </c>
      <c r="B829" s="52" t="inlineStr">
        <is>
          <t>ENV-700</t>
        </is>
      </c>
      <c r="C829" s="52" t="inlineStr">
        <is>
          <t>Environment</t>
        </is>
      </c>
      <c r="D829" s="52" t="inlineStr">
        <is>
          <t>Rock</t>
        </is>
      </c>
      <c r="E829" s="59" t="inlineStr">
        <is>
          <t>Sphere</t>
        </is>
      </c>
      <c r="F829" s="52" t="inlineStr">
        <is>
          <t>ENV-698</t>
        </is>
      </c>
      <c r="G829" s="68" t="n">
        <v>0.512064874</v>
      </c>
      <c r="H829" s="68" t="n">
        <v>0.278374195</v>
      </c>
      <c r="I829" s="68" t="n">
        <v>0.451522648</v>
      </c>
      <c r="J829" s="68" t="n">
        <v>-4.54696083</v>
      </c>
      <c r="K829" s="68" t="n">
        <v>70.39814</v>
      </c>
      <c r="L829" s="68" t="n">
        <v>15.0889473</v>
      </c>
      <c r="M829" s="68" t="n">
        <v>-0.0630242229</v>
      </c>
      <c r="N829" s="68" t="n">
        <v>0.135529861</v>
      </c>
      <c r="O829" s="68" t="n">
        <v>0.0791950896</v>
      </c>
      <c r="P829" s="69">
        <f>COS(RADIANS(K829))*COS(RADIANS(L829))+SIN(RADIANS(K829))*SIN(RADIANS(J829))*SIN(RADIANS(L829))</f>
        <v/>
      </c>
      <c r="Q829" s="69">
        <f>-COS(RADIANS(K829))*SIN(RADIANS(L829))+SIN(RADIANS(K829))*SIN(RADIANS(J829))*COS(RADIANS(L829))</f>
        <v/>
      </c>
      <c r="R829" s="69">
        <f>SIN(RADIANS(K829))*COS(RADIANS(J829))</f>
        <v/>
      </c>
      <c r="S829" s="69">
        <f>COS(RADIANS(J829))*SIN(RADIANS(L829))</f>
        <v/>
      </c>
      <c r="T829" s="69">
        <f>COS(RADIANS(J829))*COS(RADIANS(L829))</f>
        <v/>
      </c>
      <c r="U829" s="69">
        <f>-SIN(RADIANS(J829))</f>
        <v/>
      </c>
      <c r="V829" s="69">
        <f>-SIN(RADIANS(K829))*COS(RADIANS(L829))+COS(RADIANS(K829))*SIN(RADIANS(J829))*SIN(RADIANS(L829))</f>
        <v/>
      </c>
      <c r="W829" s="69">
        <f>SIN(RADIANS(K829))*SIN(RADIANS(L829))+COS(RADIANS(K829))*SIN(RADIANS(J829))*COS(RADIANS(L829))</f>
        <v/>
      </c>
      <c r="X829" s="69">
        <f>COS(RADIANS(K829))*COS(RADIANS(J829))</f>
        <v/>
      </c>
      <c r="Y829" s="69">
        <f>P829*G829</f>
        <v/>
      </c>
      <c r="Z829" s="69">
        <f>Q829*H829</f>
        <v/>
      </c>
      <c r="AA829" s="69">
        <f>R829*I829</f>
        <v/>
      </c>
      <c r="AB829" s="69">
        <f>M829</f>
        <v/>
      </c>
      <c r="AC829" s="69">
        <f>S829*G829</f>
        <v/>
      </c>
      <c r="AD829" s="69">
        <f>T829*H829</f>
        <v/>
      </c>
      <c r="AE829" s="69">
        <f>U829*I829</f>
        <v/>
      </c>
      <c r="AF829" s="69">
        <f>N829</f>
        <v/>
      </c>
      <c r="AG829" s="69">
        <f>V829*G829</f>
        <v/>
      </c>
      <c r="AH829" s="69">
        <f>W829*H829</f>
        <v/>
      </c>
      <c r="AI829" s="69">
        <f>X829*I829</f>
        <v/>
      </c>
      <c r="AJ829" s="69">
        <f>O829</f>
        <v/>
      </c>
      <c r="AK829" s="70" t="n">
        <v>0.15591073</v>
      </c>
      <c r="AL829" s="70" t="n">
        <v>-0.0443837456</v>
      </c>
      <c r="AM829" s="70" t="n">
        <v>0.424016654</v>
      </c>
      <c r="AN829" s="70" t="n">
        <v>-0.0630242229</v>
      </c>
      <c r="AO829" s="70" t="n">
        <v>0.132880315</v>
      </c>
      <c r="AP829" s="70" t="n">
        <v>0.267930716</v>
      </c>
      <c r="AQ829" s="70" t="n">
        <v>0.0357949845</v>
      </c>
      <c r="AR829" s="70" t="n">
        <v>0.135529861</v>
      </c>
      <c r="AS829" s="70" t="n">
        <v>-0.469302803</v>
      </c>
      <c r="AT829" s="70" t="n">
        <v>0.0611179322</v>
      </c>
      <c r="AU829" s="70" t="n">
        <v>0.151001006</v>
      </c>
      <c r="AV829" s="70" t="n">
        <v>0.0791950896</v>
      </c>
      <c r="AW829" s="71">
        <f>MAX(ABS(Y829-AK829),ABS(Z829-AL829),ABS(AA829-AM829),ABS(AB829-AN829),ABS(AC829-AO829),ABS(AD829-AP829),ABS(AE829-AQ829),ABS(AF829-AR829),ABS(AG829-AS829),ABS(AH829-AT829),ABS(AI829-AU829),ABS(AJ829-AV829))</f>
        <v/>
      </c>
    </row>
    <row r="830">
      <c r="A830" s="67" t="inlineStr">
        <is>
          <t>M825</t>
        </is>
      </c>
      <c r="B830" s="52" t="inlineStr">
        <is>
          <t>ENV-701</t>
        </is>
      </c>
      <c r="C830" s="52" t="inlineStr">
        <is>
          <t>Environment</t>
        </is>
      </c>
      <c r="D830" s="52" t="inlineStr">
        <is>
          <t>Rock</t>
        </is>
      </c>
      <c r="E830" s="59" t="inlineStr">
        <is>
          <t>Sphere</t>
        </is>
      </c>
      <c r="F830" s="52" t="inlineStr">
        <is>
          <t>ENV-698</t>
        </is>
      </c>
      <c r="G830" s="68" t="n">
        <v>0.455365956</v>
      </c>
      <c r="H830" s="68" t="n">
        <v>0.313432544</v>
      </c>
      <c r="I830" s="68" t="n">
        <v>0.521391034</v>
      </c>
      <c r="J830" s="68" t="n">
        <v>24.7681694</v>
      </c>
      <c r="K830" s="68" t="n">
        <v>180.69104</v>
      </c>
      <c r="L830" s="68" t="n">
        <v>23.083004</v>
      </c>
      <c r="M830" s="68" t="n">
        <v>-0.302731723</v>
      </c>
      <c r="N830" s="68" t="n">
        <v>0.0327023268</v>
      </c>
      <c r="O830" s="68" t="n">
        <v>0.0931111127</v>
      </c>
      <c r="P830" s="69">
        <f>COS(RADIANS(K830))*COS(RADIANS(L830))+SIN(RADIANS(K830))*SIN(RADIANS(J830))*SIN(RADIANS(L830))</f>
        <v/>
      </c>
      <c r="Q830" s="69">
        <f>-COS(RADIANS(K830))*SIN(RADIANS(L830))+SIN(RADIANS(K830))*SIN(RADIANS(J830))*COS(RADIANS(L830))</f>
        <v/>
      </c>
      <c r="R830" s="69">
        <f>SIN(RADIANS(K830))*COS(RADIANS(J830))</f>
        <v/>
      </c>
      <c r="S830" s="69">
        <f>COS(RADIANS(J830))*SIN(RADIANS(L830))</f>
        <v/>
      </c>
      <c r="T830" s="69">
        <f>COS(RADIANS(J830))*COS(RADIANS(L830))</f>
        <v/>
      </c>
      <c r="U830" s="69">
        <f>-SIN(RADIANS(J830))</f>
        <v/>
      </c>
      <c r="V830" s="69">
        <f>-SIN(RADIANS(K830))*COS(RADIANS(L830))+COS(RADIANS(K830))*SIN(RADIANS(J830))*SIN(RADIANS(L830))</f>
        <v/>
      </c>
      <c r="W830" s="69">
        <f>SIN(RADIANS(K830))*SIN(RADIANS(L830))+COS(RADIANS(K830))*SIN(RADIANS(J830))*COS(RADIANS(L830))</f>
        <v/>
      </c>
      <c r="X830" s="69">
        <f>COS(RADIANS(K830))*COS(RADIANS(J830))</f>
        <v/>
      </c>
      <c r="Y830" s="69">
        <f>P830*G830</f>
        <v/>
      </c>
      <c r="Z830" s="69">
        <f>Q830*H830</f>
        <v/>
      </c>
      <c r="AA830" s="69">
        <f>R830*I830</f>
        <v/>
      </c>
      <c r="AB830" s="69">
        <f>M830</f>
        <v/>
      </c>
      <c r="AC830" s="69">
        <f>S830*G830</f>
        <v/>
      </c>
      <c r="AD830" s="69">
        <f>T830*H830</f>
        <v/>
      </c>
      <c r="AE830" s="69">
        <f>U830*I830</f>
        <v/>
      </c>
      <c r="AF830" s="69">
        <f>N830</f>
        <v/>
      </c>
      <c r="AG830" s="69">
        <f>V830*G830</f>
        <v/>
      </c>
      <c r="AH830" s="69">
        <f>W830*H830</f>
        <v/>
      </c>
      <c r="AI830" s="69">
        <f>X830*I830</f>
        <v/>
      </c>
      <c r="AJ830" s="69">
        <f>O830</f>
        <v/>
      </c>
      <c r="AK830" s="70" t="n">
        <v>-0.419780016</v>
      </c>
      <c r="AL830" s="70" t="n">
        <v>0.121419832</v>
      </c>
      <c r="AM830" s="70" t="n">
        <v>-0.00570986699</v>
      </c>
      <c r="AN830" s="70" t="n">
        <v>-0.302731723</v>
      </c>
      <c r="AO830" s="70" t="n">
        <v>0.162109554</v>
      </c>
      <c r="AP830" s="70" t="n">
        <v>0.261814296</v>
      </c>
      <c r="AQ830" s="70" t="n">
        <v>-0.218435571</v>
      </c>
      <c r="AR830" s="70" t="n">
        <v>0.0327023268</v>
      </c>
      <c r="AS830" s="70" t="n">
        <v>-0.0697381124</v>
      </c>
      <c r="AT830" s="70" t="n">
        <v>-0.122272037</v>
      </c>
      <c r="AU830" s="70" t="n">
        <v>-0.473394036</v>
      </c>
      <c r="AV830" s="70" t="n">
        <v>0.0931111127</v>
      </c>
      <c r="AW830" s="71">
        <f>MAX(ABS(Y830-AK830),ABS(Z830-AL830),ABS(AA830-AM830),ABS(AB830-AN830),ABS(AC830-AO830),ABS(AD830-AP830),ABS(AE830-AQ830),ABS(AF830-AR830),ABS(AG830-AS830),ABS(AH830-AT830),ABS(AI830-AU830),ABS(AJ830-AV830))</f>
        <v/>
      </c>
    </row>
    <row r="831">
      <c r="A831" s="67" t="inlineStr">
        <is>
          <t>M826</t>
        </is>
      </c>
      <c r="B831" s="52" t="inlineStr">
        <is>
          <t>ENV-702</t>
        </is>
      </c>
      <c r="C831" s="52" t="inlineStr">
        <is>
          <t>Environment</t>
        </is>
      </c>
      <c r="D831" s="52" t="inlineStr">
        <is>
          <t>Moon</t>
        </is>
      </c>
      <c r="E831" s="59" t="inlineStr">
        <is>
          <t>Sphere</t>
        </is>
      </c>
      <c r="F831" s="52" t="inlineStr">
        <is>
          <t>ENV-00</t>
        </is>
      </c>
      <c r="G831" s="68" t="n">
        <v>14</v>
      </c>
      <c r="H831" s="68" t="n">
        <v>14</v>
      </c>
      <c r="I831" s="68" t="n">
        <v>14</v>
      </c>
      <c r="J831" s="68" t="n">
        <v>0</v>
      </c>
      <c r="K831" s="68" t="n">
        <v>0</v>
      </c>
      <c r="L831" s="68" t="n">
        <v>0</v>
      </c>
      <c r="M831" s="68" t="n">
        <v>167.939468</v>
      </c>
      <c r="N831" s="68" t="n">
        <v>116.030907</v>
      </c>
      <c r="O831" s="68" t="n">
        <v>-219.848053</v>
      </c>
      <c r="P831" s="69">
        <f>COS(RADIANS(K831))*COS(RADIANS(L831))+SIN(RADIANS(K831))*SIN(RADIANS(J831))*SIN(RADIANS(L831))</f>
        <v/>
      </c>
      <c r="Q831" s="69">
        <f>-COS(RADIANS(K831))*SIN(RADIANS(L831))+SIN(RADIANS(K831))*SIN(RADIANS(J831))*COS(RADIANS(L831))</f>
        <v/>
      </c>
      <c r="R831" s="69">
        <f>SIN(RADIANS(K831))*COS(RADIANS(J831))</f>
        <v/>
      </c>
      <c r="S831" s="69">
        <f>COS(RADIANS(J831))*SIN(RADIANS(L831))</f>
        <v/>
      </c>
      <c r="T831" s="69">
        <f>COS(RADIANS(J831))*COS(RADIANS(L831))</f>
        <v/>
      </c>
      <c r="U831" s="69">
        <f>-SIN(RADIANS(J831))</f>
        <v/>
      </c>
      <c r="V831" s="69">
        <f>-SIN(RADIANS(K831))*COS(RADIANS(L831))+COS(RADIANS(K831))*SIN(RADIANS(J831))*SIN(RADIANS(L831))</f>
        <v/>
      </c>
      <c r="W831" s="69">
        <f>SIN(RADIANS(K831))*SIN(RADIANS(L831))+COS(RADIANS(K831))*SIN(RADIANS(J831))*COS(RADIANS(L831))</f>
        <v/>
      </c>
      <c r="X831" s="69">
        <f>COS(RADIANS(K831))*COS(RADIANS(J831))</f>
        <v/>
      </c>
      <c r="Y831" s="69">
        <f>P831*G831</f>
        <v/>
      </c>
      <c r="Z831" s="69">
        <f>Q831*H831</f>
        <v/>
      </c>
      <c r="AA831" s="69">
        <f>R831*I831</f>
        <v/>
      </c>
      <c r="AB831" s="69">
        <f>M831</f>
        <v/>
      </c>
      <c r="AC831" s="69">
        <f>S831*G831</f>
        <v/>
      </c>
      <c r="AD831" s="69">
        <f>T831*H831</f>
        <v/>
      </c>
      <c r="AE831" s="69">
        <f>U831*I831</f>
        <v/>
      </c>
      <c r="AF831" s="69">
        <f>N831</f>
        <v/>
      </c>
      <c r="AG831" s="69">
        <f>V831*G831</f>
        <v/>
      </c>
      <c r="AH831" s="69">
        <f>W831*H831</f>
        <v/>
      </c>
      <c r="AI831" s="69">
        <f>X831*I831</f>
        <v/>
      </c>
      <c r="AJ831" s="69">
        <f>O831</f>
        <v/>
      </c>
      <c r="AK831" s="70" t="n">
        <v>14</v>
      </c>
      <c r="AL831" s="70" t="n">
        <v>0</v>
      </c>
      <c r="AM831" s="70" t="n">
        <v>0</v>
      </c>
      <c r="AN831" s="70" t="n">
        <v>167.939468</v>
      </c>
      <c r="AO831" s="70" t="n">
        <v>0</v>
      </c>
      <c r="AP831" s="70" t="n">
        <v>14</v>
      </c>
      <c r="AQ831" s="70" t="n">
        <v>0</v>
      </c>
      <c r="AR831" s="70" t="n">
        <v>116.030907</v>
      </c>
      <c r="AS831" s="70" t="n">
        <v>0</v>
      </c>
      <c r="AT831" s="70" t="n">
        <v>0</v>
      </c>
      <c r="AU831" s="70" t="n">
        <v>14</v>
      </c>
      <c r="AV831" s="70" t="n">
        <v>-219.848053</v>
      </c>
      <c r="AW831" s="71">
        <f>MAX(ABS(Y831-AK831),ABS(Z831-AL831),ABS(AA831-AM831),ABS(AB831-AN831),ABS(AC831-AO831),ABS(AD831-AP831),ABS(AE831-AQ831),ABS(AF831-AR831),ABS(AG831-AS831),ABS(AH831-AT831),ABS(AI831-AU831),ABS(AJ831-AV831))</f>
        <v/>
      </c>
    </row>
    <row r="832">
      <c r="A832" s="67" t="inlineStr">
        <is>
          <t>M827</t>
        </is>
      </c>
      <c r="B832" s="52" t="inlineStr">
        <is>
          <t>BNK-00</t>
        </is>
      </c>
      <c r="C832" s="52" t="inlineStr">
        <is>
          <t>Command Bunker</t>
        </is>
      </c>
      <c r="D832" s="52" t="inlineStr">
        <is>
          <t>Command Bunker</t>
        </is>
      </c>
      <c r="E832" s="53" t="inlineStr">
        <is>
          <t>Group</t>
        </is>
      </c>
      <c r="F832" s="52" t="inlineStr">
        <is>
          <t>World</t>
        </is>
      </c>
      <c r="G832" s="68" t="n">
        <v>1</v>
      </c>
      <c r="H832" s="68" t="n">
        <v>1</v>
      </c>
      <c r="I832" s="68" t="n">
        <v>1</v>
      </c>
      <c r="J832" s="68" t="n">
        <v>0</v>
      </c>
      <c r="K832" s="68" t="n">
        <v>0</v>
      </c>
      <c r="L832" s="68" t="n">
        <v>0</v>
      </c>
      <c r="M832" s="68" t="n">
        <v>0</v>
      </c>
      <c r="N832" s="68" t="n">
        <v>0</v>
      </c>
      <c r="O832" s="68" t="n">
        <v>0</v>
      </c>
      <c r="P832" s="69">
        <f>COS(RADIANS(K832))*COS(RADIANS(L832))+SIN(RADIANS(K832))*SIN(RADIANS(J832))*SIN(RADIANS(L832))</f>
        <v/>
      </c>
      <c r="Q832" s="69">
        <f>-COS(RADIANS(K832))*SIN(RADIANS(L832))+SIN(RADIANS(K832))*SIN(RADIANS(J832))*COS(RADIANS(L832))</f>
        <v/>
      </c>
      <c r="R832" s="69">
        <f>SIN(RADIANS(K832))*COS(RADIANS(J832))</f>
        <v/>
      </c>
      <c r="S832" s="69">
        <f>COS(RADIANS(J832))*SIN(RADIANS(L832))</f>
        <v/>
      </c>
      <c r="T832" s="69">
        <f>COS(RADIANS(J832))*COS(RADIANS(L832))</f>
        <v/>
      </c>
      <c r="U832" s="69">
        <f>-SIN(RADIANS(J832))</f>
        <v/>
      </c>
      <c r="V832" s="69">
        <f>-SIN(RADIANS(K832))*COS(RADIANS(L832))+COS(RADIANS(K832))*SIN(RADIANS(J832))*SIN(RADIANS(L832))</f>
        <v/>
      </c>
      <c r="W832" s="69">
        <f>SIN(RADIANS(K832))*SIN(RADIANS(L832))+COS(RADIANS(K832))*SIN(RADIANS(J832))*COS(RADIANS(L832))</f>
        <v/>
      </c>
      <c r="X832" s="69">
        <f>COS(RADIANS(K832))*COS(RADIANS(J832))</f>
        <v/>
      </c>
      <c r="Y832" s="69">
        <f>P832*G832</f>
        <v/>
      </c>
      <c r="Z832" s="69">
        <f>Q832*H832</f>
        <v/>
      </c>
      <c r="AA832" s="69">
        <f>R832*I832</f>
        <v/>
      </c>
      <c r="AB832" s="69">
        <f>M832</f>
        <v/>
      </c>
      <c r="AC832" s="69">
        <f>S832*G832</f>
        <v/>
      </c>
      <c r="AD832" s="69">
        <f>T832*H832</f>
        <v/>
      </c>
      <c r="AE832" s="69">
        <f>U832*I832</f>
        <v/>
      </c>
      <c r="AF832" s="69">
        <f>N832</f>
        <v/>
      </c>
      <c r="AG832" s="69">
        <f>V832*G832</f>
        <v/>
      </c>
      <c r="AH832" s="69">
        <f>W832*H832</f>
        <v/>
      </c>
      <c r="AI832" s="69">
        <f>X832*I832</f>
        <v/>
      </c>
      <c r="AJ832" s="69">
        <f>O832</f>
        <v/>
      </c>
      <c r="AK832" s="70" t="n">
        <v>1</v>
      </c>
      <c r="AL832" s="70" t="n">
        <v>0</v>
      </c>
      <c r="AM832" s="70" t="n">
        <v>0</v>
      </c>
      <c r="AN832" s="70" t="n">
        <v>0</v>
      </c>
      <c r="AO832" s="70" t="n">
        <v>0</v>
      </c>
      <c r="AP832" s="70" t="n">
        <v>1</v>
      </c>
      <c r="AQ832" s="70" t="n">
        <v>0</v>
      </c>
      <c r="AR832" s="70" t="n">
        <v>0</v>
      </c>
      <c r="AS832" s="70" t="n">
        <v>0</v>
      </c>
      <c r="AT832" s="70" t="n">
        <v>0</v>
      </c>
      <c r="AU832" s="70" t="n">
        <v>1</v>
      </c>
      <c r="AV832" s="70" t="n">
        <v>0</v>
      </c>
      <c r="AW832" s="71">
        <f>MAX(ABS(Y832-AK832),ABS(Z832-AL832),ABS(AA832-AM832),ABS(AB832-AN832),ABS(AC832-AO832),ABS(AD832-AP832),ABS(AE832-AQ832),ABS(AF832-AR832),ABS(AG832-AS832),ABS(AH832-AT832),ABS(AI832-AU832),ABS(AJ832-AV832))</f>
        <v/>
      </c>
    </row>
    <row r="833">
      <c r="A833" s="67" t="inlineStr">
        <is>
          <t>M828</t>
        </is>
      </c>
      <c r="B833" s="52" t="inlineStr">
        <is>
          <t>BNK-01</t>
        </is>
      </c>
      <c r="C833" s="52" t="inlineStr">
        <is>
          <t>Command Bunker</t>
        </is>
      </c>
      <c r="D833" s="52" t="inlineStr">
        <is>
          <t>Foundation slab</t>
        </is>
      </c>
      <c r="E833" s="63" t="inlineStr">
        <is>
          <t>Cube</t>
        </is>
      </c>
      <c r="F833" s="52" t="inlineStr">
        <is>
          <t>BNK-00</t>
        </is>
      </c>
      <c r="G833" s="68" t="n">
        <v>3.79999995</v>
      </c>
      <c r="H833" s="68" t="n">
        <v>0.200000003</v>
      </c>
      <c r="I833" s="68" t="n">
        <v>3</v>
      </c>
      <c r="J833" s="68" t="n">
        <v>0</v>
      </c>
      <c r="K833" s="68" t="n">
        <v>0</v>
      </c>
      <c r="L833" s="68" t="n">
        <v>0</v>
      </c>
      <c r="M833" s="68" t="n">
        <v>0</v>
      </c>
      <c r="N833" s="68" t="n">
        <v>0.100000001</v>
      </c>
      <c r="O833" s="68" t="n">
        <v>0</v>
      </c>
      <c r="P833" s="69">
        <f>COS(RADIANS(K833))*COS(RADIANS(L833))+SIN(RADIANS(K833))*SIN(RADIANS(J833))*SIN(RADIANS(L833))</f>
        <v/>
      </c>
      <c r="Q833" s="69">
        <f>-COS(RADIANS(K833))*SIN(RADIANS(L833))+SIN(RADIANS(K833))*SIN(RADIANS(J833))*COS(RADIANS(L833))</f>
        <v/>
      </c>
      <c r="R833" s="69">
        <f>SIN(RADIANS(K833))*COS(RADIANS(J833))</f>
        <v/>
      </c>
      <c r="S833" s="69">
        <f>COS(RADIANS(J833))*SIN(RADIANS(L833))</f>
        <v/>
      </c>
      <c r="T833" s="69">
        <f>COS(RADIANS(J833))*COS(RADIANS(L833))</f>
        <v/>
      </c>
      <c r="U833" s="69">
        <f>-SIN(RADIANS(J833))</f>
        <v/>
      </c>
      <c r="V833" s="69">
        <f>-SIN(RADIANS(K833))*COS(RADIANS(L833))+COS(RADIANS(K833))*SIN(RADIANS(J833))*SIN(RADIANS(L833))</f>
        <v/>
      </c>
      <c r="W833" s="69">
        <f>SIN(RADIANS(K833))*SIN(RADIANS(L833))+COS(RADIANS(K833))*SIN(RADIANS(J833))*COS(RADIANS(L833))</f>
        <v/>
      </c>
      <c r="X833" s="69">
        <f>COS(RADIANS(K833))*COS(RADIANS(J833))</f>
        <v/>
      </c>
      <c r="Y833" s="69">
        <f>P833*G833</f>
        <v/>
      </c>
      <c r="Z833" s="69">
        <f>Q833*H833</f>
        <v/>
      </c>
      <c r="AA833" s="69">
        <f>R833*I833</f>
        <v/>
      </c>
      <c r="AB833" s="69">
        <f>M833</f>
        <v/>
      </c>
      <c r="AC833" s="69">
        <f>S833*G833</f>
        <v/>
      </c>
      <c r="AD833" s="69">
        <f>T833*H833</f>
        <v/>
      </c>
      <c r="AE833" s="69">
        <f>U833*I833</f>
        <v/>
      </c>
      <c r="AF833" s="69">
        <f>N833</f>
        <v/>
      </c>
      <c r="AG833" s="69">
        <f>V833*G833</f>
        <v/>
      </c>
      <c r="AH833" s="69">
        <f>W833*H833</f>
        <v/>
      </c>
      <c r="AI833" s="69">
        <f>X833*I833</f>
        <v/>
      </c>
      <c r="AJ833" s="69">
        <f>O833</f>
        <v/>
      </c>
      <c r="AK833" s="70" t="n">
        <v>3.79999995</v>
      </c>
      <c r="AL833" s="70" t="n">
        <v>0</v>
      </c>
      <c r="AM833" s="70" t="n">
        <v>0</v>
      </c>
      <c r="AN833" s="70" t="n">
        <v>0</v>
      </c>
      <c r="AO833" s="70" t="n">
        <v>0</v>
      </c>
      <c r="AP833" s="70" t="n">
        <v>0.200000003</v>
      </c>
      <c r="AQ833" s="70" t="n">
        <v>0</v>
      </c>
      <c r="AR833" s="70" t="n">
        <v>0.100000001</v>
      </c>
      <c r="AS833" s="70" t="n">
        <v>0</v>
      </c>
      <c r="AT833" s="70" t="n">
        <v>0</v>
      </c>
      <c r="AU833" s="70" t="n">
        <v>3</v>
      </c>
      <c r="AV833" s="70" t="n">
        <v>0</v>
      </c>
      <c r="AW833" s="71">
        <f>MAX(ABS(Y833-AK833),ABS(Z833-AL833),ABS(AA833-AM833),ABS(AB833-AN833),ABS(AC833-AO833),ABS(AD833-AP833),ABS(AE833-AQ833),ABS(AF833-AR833),ABS(AG833-AS833),ABS(AH833-AT833),ABS(AI833-AU833),ABS(AJ833-AV833))</f>
        <v/>
      </c>
    </row>
    <row r="834">
      <c r="A834" s="67" t="inlineStr">
        <is>
          <t>M829</t>
        </is>
      </c>
      <c r="B834" s="52" t="inlineStr">
        <is>
          <t>BNK-02</t>
        </is>
      </c>
      <c r="C834" s="52" t="inlineStr">
        <is>
          <t>Command Bunker</t>
        </is>
      </c>
      <c r="D834" s="52" t="inlineStr">
        <is>
          <t>Main block</t>
        </is>
      </c>
      <c r="E834" s="63" t="inlineStr">
        <is>
          <t>Cube</t>
        </is>
      </c>
      <c r="F834" s="52" t="inlineStr">
        <is>
          <t>BNK-00</t>
        </is>
      </c>
      <c r="G834" s="68" t="n">
        <v>3.20000005</v>
      </c>
      <c r="H834" s="68" t="n">
        <v>1.60000002</v>
      </c>
      <c r="I834" s="68" t="n">
        <v>2.4000001</v>
      </c>
      <c r="J834" s="68" t="n">
        <v>0</v>
      </c>
      <c r="K834" s="68" t="n">
        <v>0</v>
      </c>
      <c r="L834" s="68" t="n">
        <v>0</v>
      </c>
      <c r="M834" s="68" t="n">
        <v>0</v>
      </c>
      <c r="N834" s="68" t="n">
        <v>1</v>
      </c>
      <c r="O834" s="68" t="n">
        <v>0</v>
      </c>
      <c r="P834" s="69">
        <f>COS(RADIANS(K834))*COS(RADIANS(L834))+SIN(RADIANS(K834))*SIN(RADIANS(J834))*SIN(RADIANS(L834))</f>
        <v/>
      </c>
      <c r="Q834" s="69">
        <f>-COS(RADIANS(K834))*SIN(RADIANS(L834))+SIN(RADIANS(K834))*SIN(RADIANS(J834))*COS(RADIANS(L834))</f>
        <v/>
      </c>
      <c r="R834" s="69">
        <f>SIN(RADIANS(K834))*COS(RADIANS(J834))</f>
        <v/>
      </c>
      <c r="S834" s="69">
        <f>COS(RADIANS(J834))*SIN(RADIANS(L834))</f>
        <v/>
      </c>
      <c r="T834" s="69">
        <f>COS(RADIANS(J834))*COS(RADIANS(L834))</f>
        <v/>
      </c>
      <c r="U834" s="69">
        <f>-SIN(RADIANS(J834))</f>
        <v/>
      </c>
      <c r="V834" s="69">
        <f>-SIN(RADIANS(K834))*COS(RADIANS(L834))+COS(RADIANS(K834))*SIN(RADIANS(J834))*SIN(RADIANS(L834))</f>
        <v/>
      </c>
      <c r="W834" s="69">
        <f>SIN(RADIANS(K834))*SIN(RADIANS(L834))+COS(RADIANS(K834))*SIN(RADIANS(J834))*COS(RADIANS(L834))</f>
        <v/>
      </c>
      <c r="X834" s="69">
        <f>COS(RADIANS(K834))*COS(RADIANS(J834))</f>
        <v/>
      </c>
      <c r="Y834" s="69">
        <f>P834*G834</f>
        <v/>
      </c>
      <c r="Z834" s="69">
        <f>Q834*H834</f>
        <v/>
      </c>
      <c r="AA834" s="69">
        <f>R834*I834</f>
        <v/>
      </c>
      <c r="AB834" s="69">
        <f>M834</f>
        <v/>
      </c>
      <c r="AC834" s="69">
        <f>S834*G834</f>
        <v/>
      </c>
      <c r="AD834" s="69">
        <f>T834*H834</f>
        <v/>
      </c>
      <c r="AE834" s="69">
        <f>U834*I834</f>
        <v/>
      </c>
      <c r="AF834" s="69">
        <f>N834</f>
        <v/>
      </c>
      <c r="AG834" s="69">
        <f>V834*G834</f>
        <v/>
      </c>
      <c r="AH834" s="69">
        <f>W834*H834</f>
        <v/>
      </c>
      <c r="AI834" s="69">
        <f>X834*I834</f>
        <v/>
      </c>
      <c r="AJ834" s="69">
        <f>O834</f>
        <v/>
      </c>
      <c r="AK834" s="70" t="n">
        <v>3.20000005</v>
      </c>
      <c r="AL834" s="70" t="n">
        <v>0</v>
      </c>
      <c r="AM834" s="70" t="n">
        <v>0</v>
      </c>
      <c r="AN834" s="70" t="n">
        <v>0</v>
      </c>
      <c r="AO834" s="70" t="n">
        <v>0</v>
      </c>
      <c r="AP834" s="70" t="n">
        <v>1.60000002</v>
      </c>
      <c r="AQ834" s="70" t="n">
        <v>0</v>
      </c>
      <c r="AR834" s="70" t="n">
        <v>1</v>
      </c>
      <c r="AS834" s="70" t="n">
        <v>0</v>
      </c>
      <c r="AT834" s="70" t="n">
        <v>0</v>
      </c>
      <c r="AU834" s="70" t="n">
        <v>2.4000001</v>
      </c>
      <c r="AV834" s="70" t="n">
        <v>0</v>
      </c>
      <c r="AW834" s="71">
        <f>MAX(ABS(Y834-AK834),ABS(Z834-AL834),ABS(AA834-AM834),ABS(AB834-AN834),ABS(AC834-AO834),ABS(AD834-AP834),ABS(AE834-AQ834),ABS(AF834-AR834),ABS(AG834-AS834),ABS(AH834-AT834),ABS(AI834-AU834),ABS(AJ834-AV834))</f>
        <v/>
      </c>
    </row>
    <row r="835">
      <c r="A835" s="67" t="inlineStr">
        <is>
          <t>M830</t>
        </is>
      </c>
      <c r="B835" s="52" t="inlineStr">
        <is>
          <t>BNK-03</t>
        </is>
      </c>
      <c r="C835" s="52" t="inlineStr">
        <is>
          <t>Command Bunker</t>
        </is>
      </c>
      <c r="D835" s="52" t="inlineStr">
        <is>
          <t>Roof slab</t>
        </is>
      </c>
      <c r="E835" s="63" t="inlineStr">
        <is>
          <t>Cube</t>
        </is>
      </c>
      <c r="F835" s="52" t="inlineStr">
        <is>
          <t>BNK-00</t>
        </is>
      </c>
      <c r="G835" s="68" t="n">
        <v>3.5</v>
      </c>
      <c r="H835" s="68" t="n">
        <v>0.180000007</v>
      </c>
      <c r="I835" s="68" t="n">
        <v>2.70000005</v>
      </c>
      <c r="J835" s="68" t="n">
        <v>0</v>
      </c>
      <c r="K835" s="68" t="n">
        <v>0</v>
      </c>
      <c r="L835" s="68" t="n">
        <v>0</v>
      </c>
      <c r="M835" s="68" t="n">
        <v>0</v>
      </c>
      <c r="N835" s="68" t="n">
        <v>1.88999999</v>
      </c>
      <c r="O835" s="68" t="n">
        <v>0</v>
      </c>
      <c r="P835" s="69">
        <f>COS(RADIANS(K835))*COS(RADIANS(L835))+SIN(RADIANS(K835))*SIN(RADIANS(J835))*SIN(RADIANS(L835))</f>
        <v/>
      </c>
      <c r="Q835" s="69">
        <f>-COS(RADIANS(K835))*SIN(RADIANS(L835))+SIN(RADIANS(K835))*SIN(RADIANS(J835))*COS(RADIANS(L835))</f>
        <v/>
      </c>
      <c r="R835" s="69">
        <f>SIN(RADIANS(K835))*COS(RADIANS(J835))</f>
        <v/>
      </c>
      <c r="S835" s="69">
        <f>COS(RADIANS(J835))*SIN(RADIANS(L835))</f>
        <v/>
      </c>
      <c r="T835" s="69">
        <f>COS(RADIANS(J835))*COS(RADIANS(L835))</f>
        <v/>
      </c>
      <c r="U835" s="69">
        <f>-SIN(RADIANS(J835))</f>
        <v/>
      </c>
      <c r="V835" s="69">
        <f>-SIN(RADIANS(K835))*COS(RADIANS(L835))+COS(RADIANS(K835))*SIN(RADIANS(J835))*SIN(RADIANS(L835))</f>
        <v/>
      </c>
      <c r="W835" s="69">
        <f>SIN(RADIANS(K835))*SIN(RADIANS(L835))+COS(RADIANS(K835))*SIN(RADIANS(J835))*COS(RADIANS(L835))</f>
        <v/>
      </c>
      <c r="X835" s="69">
        <f>COS(RADIANS(K835))*COS(RADIANS(J835))</f>
        <v/>
      </c>
      <c r="Y835" s="69">
        <f>P835*G835</f>
        <v/>
      </c>
      <c r="Z835" s="69">
        <f>Q835*H835</f>
        <v/>
      </c>
      <c r="AA835" s="69">
        <f>R835*I835</f>
        <v/>
      </c>
      <c r="AB835" s="69">
        <f>M835</f>
        <v/>
      </c>
      <c r="AC835" s="69">
        <f>S835*G835</f>
        <v/>
      </c>
      <c r="AD835" s="69">
        <f>T835*H835</f>
        <v/>
      </c>
      <c r="AE835" s="69">
        <f>U835*I835</f>
        <v/>
      </c>
      <c r="AF835" s="69">
        <f>N835</f>
        <v/>
      </c>
      <c r="AG835" s="69">
        <f>V835*G835</f>
        <v/>
      </c>
      <c r="AH835" s="69">
        <f>W835*H835</f>
        <v/>
      </c>
      <c r="AI835" s="69">
        <f>X835*I835</f>
        <v/>
      </c>
      <c r="AJ835" s="69">
        <f>O835</f>
        <v/>
      </c>
      <c r="AK835" s="70" t="n">
        <v>3.5</v>
      </c>
      <c r="AL835" s="70" t="n">
        <v>0</v>
      </c>
      <c r="AM835" s="70" t="n">
        <v>0</v>
      </c>
      <c r="AN835" s="70" t="n">
        <v>0</v>
      </c>
      <c r="AO835" s="70" t="n">
        <v>0</v>
      </c>
      <c r="AP835" s="70" t="n">
        <v>0.180000007</v>
      </c>
      <c r="AQ835" s="70" t="n">
        <v>0</v>
      </c>
      <c r="AR835" s="70" t="n">
        <v>1.88999999</v>
      </c>
      <c r="AS835" s="70" t="n">
        <v>0</v>
      </c>
      <c r="AT835" s="70" t="n">
        <v>0</v>
      </c>
      <c r="AU835" s="70" t="n">
        <v>2.70000005</v>
      </c>
      <c r="AV835" s="70" t="n">
        <v>0</v>
      </c>
      <c r="AW835" s="71">
        <f>MAX(ABS(Y835-AK835),ABS(Z835-AL835),ABS(AA835-AM835),ABS(AB835-AN835),ABS(AC835-AO835),ABS(AD835-AP835),ABS(AE835-AQ835),ABS(AF835-AR835),ABS(AG835-AS835),ABS(AH835-AT835),ABS(AI835-AU835),ABS(AJ835-AV835))</f>
        <v/>
      </c>
    </row>
    <row r="836">
      <c r="A836" s="67" t="inlineStr">
        <is>
          <t>M831</t>
        </is>
      </c>
      <c r="B836" s="52" t="inlineStr">
        <is>
          <t>BNK-04</t>
        </is>
      </c>
      <c r="C836" s="52" t="inlineStr">
        <is>
          <t>Command Bunker</t>
        </is>
      </c>
      <c r="D836" s="52" t="inlineStr">
        <is>
          <t>Entrance vestibule</t>
        </is>
      </c>
      <c r="E836" s="63" t="inlineStr">
        <is>
          <t>Cube</t>
        </is>
      </c>
      <c r="F836" s="52" t="inlineStr">
        <is>
          <t>BNK-00</t>
        </is>
      </c>
      <c r="G836" s="68" t="n">
        <v>1</v>
      </c>
      <c r="H836" s="68" t="n">
        <v>1.20000005</v>
      </c>
      <c r="I836" s="68" t="n">
        <v>0.699999988</v>
      </c>
      <c r="J836" s="68" t="n">
        <v>0</v>
      </c>
      <c r="K836" s="68" t="n">
        <v>0</v>
      </c>
      <c r="L836" s="68" t="n">
        <v>0</v>
      </c>
      <c r="M836" s="68" t="n">
        <v>0</v>
      </c>
      <c r="N836" s="68" t="n">
        <v>0.800000012</v>
      </c>
      <c r="O836" s="68" t="n">
        <v>1.54999995</v>
      </c>
      <c r="P836" s="69">
        <f>COS(RADIANS(K836))*COS(RADIANS(L836))+SIN(RADIANS(K836))*SIN(RADIANS(J836))*SIN(RADIANS(L836))</f>
        <v/>
      </c>
      <c r="Q836" s="69">
        <f>-COS(RADIANS(K836))*SIN(RADIANS(L836))+SIN(RADIANS(K836))*SIN(RADIANS(J836))*COS(RADIANS(L836))</f>
        <v/>
      </c>
      <c r="R836" s="69">
        <f>SIN(RADIANS(K836))*COS(RADIANS(J836))</f>
        <v/>
      </c>
      <c r="S836" s="69">
        <f>COS(RADIANS(J836))*SIN(RADIANS(L836))</f>
        <v/>
      </c>
      <c r="T836" s="69">
        <f>COS(RADIANS(J836))*COS(RADIANS(L836))</f>
        <v/>
      </c>
      <c r="U836" s="69">
        <f>-SIN(RADIANS(J836))</f>
        <v/>
      </c>
      <c r="V836" s="69">
        <f>-SIN(RADIANS(K836))*COS(RADIANS(L836))+COS(RADIANS(K836))*SIN(RADIANS(J836))*SIN(RADIANS(L836))</f>
        <v/>
      </c>
      <c r="W836" s="69">
        <f>SIN(RADIANS(K836))*SIN(RADIANS(L836))+COS(RADIANS(K836))*SIN(RADIANS(J836))*COS(RADIANS(L836))</f>
        <v/>
      </c>
      <c r="X836" s="69">
        <f>COS(RADIANS(K836))*COS(RADIANS(J836))</f>
        <v/>
      </c>
      <c r="Y836" s="69">
        <f>P836*G836</f>
        <v/>
      </c>
      <c r="Z836" s="69">
        <f>Q836*H836</f>
        <v/>
      </c>
      <c r="AA836" s="69">
        <f>R836*I836</f>
        <v/>
      </c>
      <c r="AB836" s="69">
        <f>M836</f>
        <v/>
      </c>
      <c r="AC836" s="69">
        <f>S836*G836</f>
        <v/>
      </c>
      <c r="AD836" s="69">
        <f>T836*H836</f>
        <v/>
      </c>
      <c r="AE836" s="69">
        <f>U836*I836</f>
        <v/>
      </c>
      <c r="AF836" s="69">
        <f>N836</f>
        <v/>
      </c>
      <c r="AG836" s="69">
        <f>V836*G836</f>
        <v/>
      </c>
      <c r="AH836" s="69">
        <f>W836*H836</f>
        <v/>
      </c>
      <c r="AI836" s="69">
        <f>X836*I836</f>
        <v/>
      </c>
      <c r="AJ836" s="69">
        <f>O836</f>
        <v/>
      </c>
      <c r="AK836" s="70" t="n">
        <v>1</v>
      </c>
      <c r="AL836" s="70" t="n">
        <v>0</v>
      </c>
      <c r="AM836" s="70" t="n">
        <v>0</v>
      </c>
      <c r="AN836" s="70" t="n">
        <v>0</v>
      </c>
      <c r="AO836" s="70" t="n">
        <v>0</v>
      </c>
      <c r="AP836" s="70" t="n">
        <v>1.20000005</v>
      </c>
      <c r="AQ836" s="70" t="n">
        <v>0</v>
      </c>
      <c r="AR836" s="70" t="n">
        <v>0.800000012</v>
      </c>
      <c r="AS836" s="70" t="n">
        <v>0</v>
      </c>
      <c r="AT836" s="70" t="n">
        <v>0</v>
      </c>
      <c r="AU836" s="70" t="n">
        <v>0.699999988</v>
      </c>
      <c r="AV836" s="70" t="n">
        <v>1.54999995</v>
      </c>
      <c r="AW836" s="71">
        <f>MAX(ABS(Y836-AK836),ABS(Z836-AL836),ABS(AA836-AM836),ABS(AB836-AN836),ABS(AC836-AO836),ABS(AD836-AP836),ABS(AE836-AQ836),ABS(AF836-AR836),ABS(AG836-AS836),ABS(AH836-AT836),ABS(AI836-AU836),ABS(AJ836-AV836))</f>
        <v/>
      </c>
    </row>
    <row r="837">
      <c r="A837" s="67" t="inlineStr">
        <is>
          <t>M832</t>
        </is>
      </c>
      <c r="B837" s="52" t="inlineStr">
        <is>
          <t>BNK-05</t>
        </is>
      </c>
      <c r="C837" s="52" t="inlineStr">
        <is>
          <t>Command Bunker</t>
        </is>
      </c>
      <c r="D837" s="52" t="inlineStr">
        <is>
          <t>Door</t>
        </is>
      </c>
      <c r="E837" s="63" t="inlineStr">
        <is>
          <t>Cube</t>
        </is>
      </c>
      <c r="F837" s="52" t="inlineStr">
        <is>
          <t>BNK-00</t>
        </is>
      </c>
      <c r="G837" s="68" t="n">
        <v>0.600000024</v>
      </c>
      <c r="H837" s="68" t="n">
        <v>0.949999988</v>
      </c>
      <c r="I837" s="68" t="n">
        <v>0.0399999991</v>
      </c>
      <c r="J837" s="68" t="n">
        <v>0</v>
      </c>
      <c r="K837" s="68" t="n">
        <v>0</v>
      </c>
      <c r="L837" s="68" t="n">
        <v>0</v>
      </c>
      <c r="M837" s="68" t="n">
        <v>0</v>
      </c>
      <c r="N837" s="68" t="n">
        <v>0.680000007</v>
      </c>
      <c r="O837" s="68" t="n">
        <v>1.90999997</v>
      </c>
      <c r="P837" s="69">
        <f>COS(RADIANS(K837))*COS(RADIANS(L837))+SIN(RADIANS(K837))*SIN(RADIANS(J837))*SIN(RADIANS(L837))</f>
        <v/>
      </c>
      <c r="Q837" s="69">
        <f>-COS(RADIANS(K837))*SIN(RADIANS(L837))+SIN(RADIANS(K837))*SIN(RADIANS(J837))*COS(RADIANS(L837))</f>
        <v/>
      </c>
      <c r="R837" s="69">
        <f>SIN(RADIANS(K837))*COS(RADIANS(J837))</f>
        <v/>
      </c>
      <c r="S837" s="69">
        <f>COS(RADIANS(J837))*SIN(RADIANS(L837))</f>
        <v/>
      </c>
      <c r="T837" s="69">
        <f>COS(RADIANS(J837))*COS(RADIANS(L837))</f>
        <v/>
      </c>
      <c r="U837" s="69">
        <f>-SIN(RADIANS(J837))</f>
        <v/>
      </c>
      <c r="V837" s="69">
        <f>-SIN(RADIANS(K837))*COS(RADIANS(L837))+COS(RADIANS(K837))*SIN(RADIANS(J837))*SIN(RADIANS(L837))</f>
        <v/>
      </c>
      <c r="W837" s="69">
        <f>SIN(RADIANS(K837))*SIN(RADIANS(L837))+COS(RADIANS(K837))*SIN(RADIANS(J837))*COS(RADIANS(L837))</f>
        <v/>
      </c>
      <c r="X837" s="69">
        <f>COS(RADIANS(K837))*COS(RADIANS(J837))</f>
        <v/>
      </c>
      <c r="Y837" s="69">
        <f>P837*G837</f>
        <v/>
      </c>
      <c r="Z837" s="69">
        <f>Q837*H837</f>
        <v/>
      </c>
      <c r="AA837" s="69">
        <f>R837*I837</f>
        <v/>
      </c>
      <c r="AB837" s="69">
        <f>M837</f>
        <v/>
      </c>
      <c r="AC837" s="69">
        <f>S837*G837</f>
        <v/>
      </c>
      <c r="AD837" s="69">
        <f>T837*H837</f>
        <v/>
      </c>
      <c r="AE837" s="69">
        <f>U837*I837</f>
        <v/>
      </c>
      <c r="AF837" s="69">
        <f>N837</f>
        <v/>
      </c>
      <c r="AG837" s="69">
        <f>V837*G837</f>
        <v/>
      </c>
      <c r="AH837" s="69">
        <f>W837*H837</f>
        <v/>
      </c>
      <c r="AI837" s="69">
        <f>X837*I837</f>
        <v/>
      </c>
      <c r="AJ837" s="69">
        <f>O837</f>
        <v/>
      </c>
      <c r="AK837" s="70" t="n">
        <v>0.600000024</v>
      </c>
      <c r="AL837" s="70" t="n">
        <v>0</v>
      </c>
      <c r="AM837" s="70" t="n">
        <v>0</v>
      </c>
      <c r="AN837" s="70" t="n">
        <v>0</v>
      </c>
      <c r="AO837" s="70" t="n">
        <v>0</v>
      </c>
      <c r="AP837" s="70" t="n">
        <v>0.949999988</v>
      </c>
      <c r="AQ837" s="70" t="n">
        <v>0</v>
      </c>
      <c r="AR837" s="70" t="n">
        <v>0.680000007</v>
      </c>
      <c r="AS837" s="70" t="n">
        <v>0</v>
      </c>
      <c r="AT837" s="70" t="n">
        <v>0</v>
      </c>
      <c r="AU837" s="70" t="n">
        <v>0.0399999991</v>
      </c>
      <c r="AV837" s="70" t="n">
        <v>1.90999997</v>
      </c>
      <c r="AW837" s="71">
        <f>MAX(ABS(Y837-AK837),ABS(Z837-AL837),ABS(AA837-AM837),ABS(AB837-AN837),ABS(AC837-AO837),ABS(AD837-AP837),ABS(AE837-AQ837),ABS(AF837-AR837),ABS(AG837-AS837),ABS(AH837-AT837),ABS(AI837-AU837),ABS(AJ837-AV837))</f>
        <v/>
      </c>
    </row>
    <row r="838">
      <c r="A838" s="67" t="inlineStr">
        <is>
          <t>M833</t>
        </is>
      </c>
      <c r="B838" s="52" t="inlineStr">
        <is>
          <t>BNK-06</t>
        </is>
      </c>
      <c r="C838" s="52" t="inlineStr">
        <is>
          <t>Command Bunker</t>
        </is>
      </c>
      <c r="D838" s="52" t="inlineStr">
        <is>
          <t>Door lamp housing</t>
        </is>
      </c>
      <c r="E838" s="63" t="inlineStr">
        <is>
          <t>Cube</t>
        </is>
      </c>
      <c r="F838" s="52" t="inlineStr">
        <is>
          <t>BNK-00</t>
        </is>
      </c>
      <c r="G838" s="68" t="n">
        <v>0.159999996</v>
      </c>
      <c r="H838" s="68" t="n">
        <v>0.07999999820000001</v>
      </c>
      <c r="I838" s="68" t="n">
        <v>0.140000001</v>
      </c>
      <c r="J838" s="68" t="n">
        <v>0</v>
      </c>
      <c r="K838" s="68" t="n">
        <v>0</v>
      </c>
      <c r="L838" s="68" t="n">
        <v>0</v>
      </c>
      <c r="M838" s="68" t="n">
        <v>0</v>
      </c>
      <c r="N838" s="68" t="n">
        <v>1.46000004</v>
      </c>
      <c r="O838" s="68" t="n">
        <v>1.95000005</v>
      </c>
      <c r="P838" s="69">
        <f>COS(RADIANS(K838))*COS(RADIANS(L838))+SIN(RADIANS(K838))*SIN(RADIANS(J838))*SIN(RADIANS(L838))</f>
        <v/>
      </c>
      <c r="Q838" s="69">
        <f>-COS(RADIANS(K838))*SIN(RADIANS(L838))+SIN(RADIANS(K838))*SIN(RADIANS(J838))*COS(RADIANS(L838))</f>
        <v/>
      </c>
      <c r="R838" s="69">
        <f>SIN(RADIANS(K838))*COS(RADIANS(J838))</f>
        <v/>
      </c>
      <c r="S838" s="69">
        <f>COS(RADIANS(J838))*SIN(RADIANS(L838))</f>
        <v/>
      </c>
      <c r="T838" s="69">
        <f>COS(RADIANS(J838))*COS(RADIANS(L838))</f>
        <v/>
      </c>
      <c r="U838" s="69">
        <f>-SIN(RADIANS(J838))</f>
        <v/>
      </c>
      <c r="V838" s="69">
        <f>-SIN(RADIANS(K838))*COS(RADIANS(L838))+COS(RADIANS(K838))*SIN(RADIANS(J838))*SIN(RADIANS(L838))</f>
        <v/>
      </c>
      <c r="W838" s="69">
        <f>SIN(RADIANS(K838))*SIN(RADIANS(L838))+COS(RADIANS(K838))*SIN(RADIANS(J838))*COS(RADIANS(L838))</f>
        <v/>
      </c>
      <c r="X838" s="69">
        <f>COS(RADIANS(K838))*COS(RADIANS(J838))</f>
        <v/>
      </c>
      <c r="Y838" s="69">
        <f>P838*G838</f>
        <v/>
      </c>
      <c r="Z838" s="69">
        <f>Q838*H838</f>
        <v/>
      </c>
      <c r="AA838" s="69">
        <f>R838*I838</f>
        <v/>
      </c>
      <c r="AB838" s="69">
        <f>M838</f>
        <v/>
      </c>
      <c r="AC838" s="69">
        <f>S838*G838</f>
        <v/>
      </c>
      <c r="AD838" s="69">
        <f>T838*H838</f>
        <v/>
      </c>
      <c r="AE838" s="69">
        <f>U838*I838</f>
        <v/>
      </c>
      <c r="AF838" s="69">
        <f>N838</f>
        <v/>
      </c>
      <c r="AG838" s="69">
        <f>V838*G838</f>
        <v/>
      </c>
      <c r="AH838" s="69">
        <f>W838*H838</f>
        <v/>
      </c>
      <c r="AI838" s="69">
        <f>X838*I838</f>
        <v/>
      </c>
      <c r="AJ838" s="69">
        <f>O838</f>
        <v/>
      </c>
      <c r="AK838" s="70" t="n">
        <v>0.159999996</v>
      </c>
      <c r="AL838" s="70" t="n">
        <v>0</v>
      </c>
      <c r="AM838" s="70" t="n">
        <v>0</v>
      </c>
      <c r="AN838" s="70" t="n">
        <v>0</v>
      </c>
      <c r="AO838" s="70" t="n">
        <v>0</v>
      </c>
      <c r="AP838" s="70" t="n">
        <v>0.07999999820000001</v>
      </c>
      <c r="AQ838" s="70" t="n">
        <v>0</v>
      </c>
      <c r="AR838" s="70" t="n">
        <v>1.46000004</v>
      </c>
      <c r="AS838" s="70" t="n">
        <v>0</v>
      </c>
      <c r="AT838" s="70" t="n">
        <v>0</v>
      </c>
      <c r="AU838" s="70" t="n">
        <v>0.140000001</v>
      </c>
      <c r="AV838" s="70" t="n">
        <v>1.95000005</v>
      </c>
      <c r="AW838" s="71">
        <f>MAX(ABS(Y838-AK838),ABS(Z838-AL838),ABS(AA838-AM838),ABS(AB838-AN838),ABS(AC838-AO838),ABS(AD838-AP838),ABS(AE838-AQ838),ABS(AF838-AR838),ABS(AG838-AS838),ABS(AH838-AT838),ABS(AI838-AU838),ABS(AJ838-AV838))</f>
        <v/>
      </c>
    </row>
    <row r="839">
      <c r="A839" s="67" t="inlineStr">
        <is>
          <t>M834</t>
        </is>
      </c>
      <c r="B839" s="52" t="inlineStr">
        <is>
          <t>BNK-07</t>
        </is>
      </c>
      <c r="C839" s="52" t="inlineStr">
        <is>
          <t>Command Bunker</t>
        </is>
      </c>
      <c r="D839" s="52" t="inlineStr">
        <is>
          <t>Door lamp</t>
        </is>
      </c>
      <c r="E839" s="59" t="inlineStr">
        <is>
          <t>Sphere</t>
        </is>
      </c>
      <c r="F839" s="52" t="inlineStr">
        <is>
          <t>BNK-00</t>
        </is>
      </c>
      <c r="G839" s="68" t="n">
        <v>0.0900000036</v>
      </c>
      <c r="H839" s="68" t="n">
        <v>0.0900000036</v>
      </c>
      <c r="I839" s="68" t="n">
        <v>0.0900000036</v>
      </c>
      <c r="J839" s="68" t="n">
        <v>0</v>
      </c>
      <c r="K839" s="68" t="n">
        <v>0</v>
      </c>
      <c r="L839" s="68" t="n">
        <v>0</v>
      </c>
      <c r="M839" s="68" t="n">
        <v>0</v>
      </c>
      <c r="N839" s="68" t="n">
        <v>1.38999999</v>
      </c>
      <c r="O839" s="68" t="n">
        <v>1.97000003</v>
      </c>
      <c r="P839" s="69">
        <f>COS(RADIANS(K839))*COS(RADIANS(L839))+SIN(RADIANS(K839))*SIN(RADIANS(J839))*SIN(RADIANS(L839))</f>
        <v/>
      </c>
      <c r="Q839" s="69">
        <f>-COS(RADIANS(K839))*SIN(RADIANS(L839))+SIN(RADIANS(K839))*SIN(RADIANS(J839))*COS(RADIANS(L839))</f>
        <v/>
      </c>
      <c r="R839" s="69">
        <f>SIN(RADIANS(K839))*COS(RADIANS(J839))</f>
        <v/>
      </c>
      <c r="S839" s="69">
        <f>COS(RADIANS(J839))*SIN(RADIANS(L839))</f>
        <v/>
      </c>
      <c r="T839" s="69">
        <f>COS(RADIANS(J839))*COS(RADIANS(L839))</f>
        <v/>
      </c>
      <c r="U839" s="69">
        <f>-SIN(RADIANS(J839))</f>
        <v/>
      </c>
      <c r="V839" s="69">
        <f>-SIN(RADIANS(K839))*COS(RADIANS(L839))+COS(RADIANS(K839))*SIN(RADIANS(J839))*SIN(RADIANS(L839))</f>
        <v/>
      </c>
      <c r="W839" s="69">
        <f>SIN(RADIANS(K839))*SIN(RADIANS(L839))+COS(RADIANS(K839))*SIN(RADIANS(J839))*COS(RADIANS(L839))</f>
        <v/>
      </c>
      <c r="X839" s="69">
        <f>COS(RADIANS(K839))*COS(RADIANS(J839))</f>
        <v/>
      </c>
      <c r="Y839" s="69">
        <f>P839*G839</f>
        <v/>
      </c>
      <c r="Z839" s="69">
        <f>Q839*H839</f>
        <v/>
      </c>
      <c r="AA839" s="69">
        <f>R839*I839</f>
        <v/>
      </c>
      <c r="AB839" s="69">
        <f>M839</f>
        <v/>
      </c>
      <c r="AC839" s="69">
        <f>S839*G839</f>
        <v/>
      </c>
      <c r="AD839" s="69">
        <f>T839*H839</f>
        <v/>
      </c>
      <c r="AE839" s="69">
        <f>U839*I839</f>
        <v/>
      </c>
      <c r="AF839" s="69">
        <f>N839</f>
        <v/>
      </c>
      <c r="AG839" s="69">
        <f>V839*G839</f>
        <v/>
      </c>
      <c r="AH839" s="69">
        <f>W839*H839</f>
        <v/>
      </c>
      <c r="AI839" s="69">
        <f>X839*I839</f>
        <v/>
      </c>
      <c r="AJ839" s="69">
        <f>O839</f>
        <v/>
      </c>
      <c r="AK839" s="70" t="n">
        <v>0.0900000036</v>
      </c>
      <c r="AL839" s="70" t="n">
        <v>0</v>
      </c>
      <c r="AM839" s="70" t="n">
        <v>0</v>
      </c>
      <c r="AN839" s="70" t="n">
        <v>0</v>
      </c>
      <c r="AO839" s="70" t="n">
        <v>0</v>
      </c>
      <c r="AP839" s="70" t="n">
        <v>0.0900000036</v>
      </c>
      <c r="AQ839" s="70" t="n">
        <v>0</v>
      </c>
      <c r="AR839" s="70" t="n">
        <v>1.38999999</v>
      </c>
      <c r="AS839" s="70" t="n">
        <v>0</v>
      </c>
      <c r="AT839" s="70" t="n">
        <v>0</v>
      </c>
      <c r="AU839" s="70" t="n">
        <v>0.0900000036</v>
      </c>
      <c r="AV839" s="70" t="n">
        <v>1.97000003</v>
      </c>
      <c r="AW839" s="71">
        <f>MAX(ABS(Y839-AK839),ABS(Z839-AL839),ABS(AA839-AM839),ABS(AB839-AN839),ABS(AC839-AO839),ABS(AD839-AP839),ABS(AE839-AQ839),ABS(AF839-AR839),ABS(AG839-AS839),ABS(AH839-AT839),ABS(AI839-AU839),ABS(AJ839-AV839))</f>
        <v/>
      </c>
    </row>
    <row r="840">
      <c r="A840" s="67" t="inlineStr">
        <is>
          <t>M835</t>
        </is>
      </c>
      <c r="B840" s="52" t="inlineStr">
        <is>
          <t>BNK-08</t>
        </is>
      </c>
      <c r="C840" s="52" t="inlineStr">
        <is>
          <t>Command Bunker</t>
        </is>
      </c>
      <c r="D840" s="52" t="inlineStr">
        <is>
          <t>Firing slit L</t>
        </is>
      </c>
      <c r="E840" s="63" t="inlineStr">
        <is>
          <t>Cube</t>
        </is>
      </c>
      <c r="F840" s="52" t="inlineStr">
        <is>
          <t>BNK-00</t>
        </is>
      </c>
      <c r="G840" s="68" t="n">
        <v>0.600000024</v>
      </c>
      <c r="H840" s="68" t="n">
        <v>0.07999999820000001</v>
      </c>
      <c r="I840" s="68" t="n">
        <v>0.0399999991</v>
      </c>
      <c r="J840" s="68" t="n">
        <v>0</v>
      </c>
      <c r="K840" s="68" t="n">
        <v>0</v>
      </c>
      <c r="L840" s="68" t="n">
        <v>0</v>
      </c>
      <c r="M840" s="68" t="n">
        <v>-0.949999988</v>
      </c>
      <c r="N840" s="68" t="n">
        <v>1.45000005</v>
      </c>
      <c r="O840" s="68" t="n">
        <v>1.20000005</v>
      </c>
      <c r="P840" s="69">
        <f>COS(RADIANS(K840))*COS(RADIANS(L840))+SIN(RADIANS(K840))*SIN(RADIANS(J840))*SIN(RADIANS(L840))</f>
        <v/>
      </c>
      <c r="Q840" s="69">
        <f>-COS(RADIANS(K840))*SIN(RADIANS(L840))+SIN(RADIANS(K840))*SIN(RADIANS(J840))*COS(RADIANS(L840))</f>
        <v/>
      </c>
      <c r="R840" s="69">
        <f>SIN(RADIANS(K840))*COS(RADIANS(J840))</f>
        <v/>
      </c>
      <c r="S840" s="69">
        <f>COS(RADIANS(J840))*SIN(RADIANS(L840))</f>
        <v/>
      </c>
      <c r="T840" s="69">
        <f>COS(RADIANS(J840))*COS(RADIANS(L840))</f>
        <v/>
      </c>
      <c r="U840" s="69">
        <f>-SIN(RADIANS(J840))</f>
        <v/>
      </c>
      <c r="V840" s="69">
        <f>-SIN(RADIANS(K840))*COS(RADIANS(L840))+COS(RADIANS(K840))*SIN(RADIANS(J840))*SIN(RADIANS(L840))</f>
        <v/>
      </c>
      <c r="W840" s="69">
        <f>SIN(RADIANS(K840))*SIN(RADIANS(L840))+COS(RADIANS(K840))*SIN(RADIANS(J840))*COS(RADIANS(L840))</f>
        <v/>
      </c>
      <c r="X840" s="69">
        <f>COS(RADIANS(K840))*COS(RADIANS(J840))</f>
        <v/>
      </c>
      <c r="Y840" s="69">
        <f>P840*G840</f>
        <v/>
      </c>
      <c r="Z840" s="69">
        <f>Q840*H840</f>
        <v/>
      </c>
      <c r="AA840" s="69">
        <f>R840*I840</f>
        <v/>
      </c>
      <c r="AB840" s="69">
        <f>M840</f>
        <v/>
      </c>
      <c r="AC840" s="69">
        <f>S840*G840</f>
        <v/>
      </c>
      <c r="AD840" s="69">
        <f>T840*H840</f>
        <v/>
      </c>
      <c r="AE840" s="69">
        <f>U840*I840</f>
        <v/>
      </c>
      <c r="AF840" s="69">
        <f>N840</f>
        <v/>
      </c>
      <c r="AG840" s="69">
        <f>V840*G840</f>
        <v/>
      </c>
      <c r="AH840" s="69">
        <f>W840*H840</f>
        <v/>
      </c>
      <c r="AI840" s="69">
        <f>X840*I840</f>
        <v/>
      </c>
      <c r="AJ840" s="69">
        <f>O840</f>
        <v/>
      </c>
      <c r="AK840" s="70" t="n">
        <v>0.600000024</v>
      </c>
      <c r="AL840" s="70" t="n">
        <v>0</v>
      </c>
      <c r="AM840" s="70" t="n">
        <v>0</v>
      </c>
      <c r="AN840" s="70" t="n">
        <v>-0.949999988</v>
      </c>
      <c r="AO840" s="70" t="n">
        <v>0</v>
      </c>
      <c r="AP840" s="70" t="n">
        <v>0.07999999820000001</v>
      </c>
      <c r="AQ840" s="70" t="n">
        <v>0</v>
      </c>
      <c r="AR840" s="70" t="n">
        <v>1.45000005</v>
      </c>
      <c r="AS840" s="70" t="n">
        <v>0</v>
      </c>
      <c r="AT840" s="70" t="n">
        <v>0</v>
      </c>
      <c r="AU840" s="70" t="n">
        <v>0.0399999991</v>
      </c>
      <c r="AV840" s="70" t="n">
        <v>1.20000005</v>
      </c>
      <c r="AW840" s="71">
        <f>MAX(ABS(Y840-AK840),ABS(Z840-AL840),ABS(AA840-AM840),ABS(AB840-AN840),ABS(AC840-AO840),ABS(AD840-AP840),ABS(AE840-AQ840),ABS(AF840-AR840),ABS(AG840-AS840),ABS(AH840-AT840),ABS(AI840-AU840),ABS(AJ840-AV840))</f>
        <v/>
      </c>
    </row>
    <row r="841">
      <c r="A841" s="67" t="inlineStr">
        <is>
          <t>M836</t>
        </is>
      </c>
      <c r="B841" s="52" t="inlineStr">
        <is>
          <t>BNK-09</t>
        </is>
      </c>
      <c r="C841" s="52" t="inlineStr">
        <is>
          <t>Command Bunker</t>
        </is>
      </c>
      <c r="D841" s="52" t="inlineStr">
        <is>
          <t>Firing slit R</t>
        </is>
      </c>
      <c r="E841" s="63" t="inlineStr">
        <is>
          <t>Cube</t>
        </is>
      </c>
      <c r="F841" s="52" t="inlineStr">
        <is>
          <t>BNK-00</t>
        </is>
      </c>
      <c r="G841" s="68" t="n">
        <v>0.600000024</v>
      </c>
      <c r="H841" s="68" t="n">
        <v>0.07999999820000001</v>
      </c>
      <c r="I841" s="68" t="n">
        <v>0.0399999991</v>
      </c>
      <c r="J841" s="68" t="n">
        <v>0</v>
      </c>
      <c r="K841" s="68" t="n">
        <v>0</v>
      </c>
      <c r="L841" s="68" t="n">
        <v>0</v>
      </c>
      <c r="M841" s="68" t="n">
        <v>0.949999988</v>
      </c>
      <c r="N841" s="68" t="n">
        <v>1.45000005</v>
      </c>
      <c r="O841" s="68" t="n">
        <v>1.20000005</v>
      </c>
      <c r="P841" s="69">
        <f>COS(RADIANS(K841))*COS(RADIANS(L841))+SIN(RADIANS(K841))*SIN(RADIANS(J841))*SIN(RADIANS(L841))</f>
        <v/>
      </c>
      <c r="Q841" s="69">
        <f>-COS(RADIANS(K841))*SIN(RADIANS(L841))+SIN(RADIANS(K841))*SIN(RADIANS(J841))*COS(RADIANS(L841))</f>
        <v/>
      </c>
      <c r="R841" s="69">
        <f>SIN(RADIANS(K841))*COS(RADIANS(J841))</f>
        <v/>
      </c>
      <c r="S841" s="69">
        <f>COS(RADIANS(J841))*SIN(RADIANS(L841))</f>
        <v/>
      </c>
      <c r="T841" s="69">
        <f>COS(RADIANS(J841))*COS(RADIANS(L841))</f>
        <v/>
      </c>
      <c r="U841" s="69">
        <f>-SIN(RADIANS(J841))</f>
        <v/>
      </c>
      <c r="V841" s="69">
        <f>-SIN(RADIANS(K841))*COS(RADIANS(L841))+COS(RADIANS(K841))*SIN(RADIANS(J841))*SIN(RADIANS(L841))</f>
        <v/>
      </c>
      <c r="W841" s="69">
        <f>SIN(RADIANS(K841))*SIN(RADIANS(L841))+COS(RADIANS(K841))*SIN(RADIANS(J841))*COS(RADIANS(L841))</f>
        <v/>
      </c>
      <c r="X841" s="69">
        <f>COS(RADIANS(K841))*COS(RADIANS(J841))</f>
        <v/>
      </c>
      <c r="Y841" s="69">
        <f>P841*G841</f>
        <v/>
      </c>
      <c r="Z841" s="69">
        <f>Q841*H841</f>
        <v/>
      </c>
      <c r="AA841" s="69">
        <f>R841*I841</f>
        <v/>
      </c>
      <c r="AB841" s="69">
        <f>M841</f>
        <v/>
      </c>
      <c r="AC841" s="69">
        <f>S841*G841</f>
        <v/>
      </c>
      <c r="AD841" s="69">
        <f>T841*H841</f>
        <v/>
      </c>
      <c r="AE841" s="69">
        <f>U841*I841</f>
        <v/>
      </c>
      <c r="AF841" s="69">
        <f>N841</f>
        <v/>
      </c>
      <c r="AG841" s="69">
        <f>V841*G841</f>
        <v/>
      </c>
      <c r="AH841" s="69">
        <f>W841*H841</f>
        <v/>
      </c>
      <c r="AI841" s="69">
        <f>X841*I841</f>
        <v/>
      </c>
      <c r="AJ841" s="69">
        <f>O841</f>
        <v/>
      </c>
      <c r="AK841" s="70" t="n">
        <v>0.600000024</v>
      </c>
      <c r="AL841" s="70" t="n">
        <v>0</v>
      </c>
      <c r="AM841" s="70" t="n">
        <v>0</v>
      </c>
      <c r="AN841" s="70" t="n">
        <v>0.949999988</v>
      </c>
      <c r="AO841" s="70" t="n">
        <v>0</v>
      </c>
      <c r="AP841" s="70" t="n">
        <v>0.07999999820000001</v>
      </c>
      <c r="AQ841" s="70" t="n">
        <v>0</v>
      </c>
      <c r="AR841" s="70" t="n">
        <v>1.45000005</v>
      </c>
      <c r="AS841" s="70" t="n">
        <v>0</v>
      </c>
      <c r="AT841" s="70" t="n">
        <v>0</v>
      </c>
      <c r="AU841" s="70" t="n">
        <v>0.0399999991</v>
      </c>
      <c r="AV841" s="70" t="n">
        <v>1.20000005</v>
      </c>
      <c r="AW841" s="71">
        <f>MAX(ABS(Y841-AK841),ABS(Z841-AL841),ABS(AA841-AM841),ABS(AB841-AN841),ABS(AC841-AO841),ABS(AD841-AP841),ABS(AE841-AQ841),ABS(AF841-AR841),ABS(AG841-AS841),ABS(AH841-AT841),ABS(AI841-AU841),ABS(AJ841-AV841))</f>
        <v/>
      </c>
    </row>
    <row r="842">
      <c r="A842" s="67" t="inlineStr">
        <is>
          <t>M837</t>
        </is>
      </c>
      <c r="B842" s="52" t="inlineStr">
        <is>
          <t>BNK-10</t>
        </is>
      </c>
      <c r="C842" s="52" t="inlineStr">
        <is>
          <t>Command Bunker</t>
        </is>
      </c>
      <c r="D842" s="52" t="inlineStr">
        <is>
          <t>Side slit W</t>
        </is>
      </c>
      <c r="E842" s="63" t="inlineStr">
        <is>
          <t>Cube</t>
        </is>
      </c>
      <c r="F842" s="52" t="inlineStr">
        <is>
          <t>BNK-00</t>
        </is>
      </c>
      <c r="G842" s="68" t="n">
        <v>0.0399999991</v>
      </c>
      <c r="H842" s="68" t="n">
        <v>0.07999999820000001</v>
      </c>
      <c r="I842" s="68" t="n">
        <v>0.600000024</v>
      </c>
      <c r="J842" s="68" t="n">
        <v>0</v>
      </c>
      <c r="K842" s="68" t="n">
        <v>0</v>
      </c>
      <c r="L842" s="68" t="n">
        <v>0</v>
      </c>
      <c r="M842" s="68" t="n">
        <v>-1.60000002</v>
      </c>
      <c r="N842" s="68" t="n">
        <v>1.45000005</v>
      </c>
      <c r="O842" s="68" t="n">
        <v>0</v>
      </c>
      <c r="P842" s="69">
        <f>COS(RADIANS(K842))*COS(RADIANS(L842))+SIN(RADIANS(K842))*SIN(RADIANS(J842))*SIN(RADIANS(L842))</f>
        <v/>
      </c>
      <c r="Q842" s="69">
        <f>-COS(RADIANS(K842))*SIN(RADIANS(L842))+SIN(RADIANS(K842))*SIN(RADIANS(J842))*COS(RADIANS(L842))</f>
        <v/>
      </c>
      <c r="R842" s="69">
        <f>SIN(RADIANS(K842))*COS(RADIANS(J842))</f>
        <v/>
      </c>
      <c r="S842" s="69">
        <f>COS(RADIANS(J842))*SIN(RADIANS(L842))</f>
        <v/>
      </c>
      <c r="T842" s="69">
        <f>COS(RADIANS(J842))*COS(RADIANS(L842))</f>
        <v/>
      </c>
      <c r="U842" s="69">
        <f>-SIN(RADIANS(J842))</f>
        <v/>
      </c>
      <c r="V842" s="69">
        <f>-SIN(RADIANS(K842))*COS(RADIANS(L842))+COS(RADIANS(K842))*SIN(RADIANS(J842))*SIN(RADIANS(L842))</f>
        <v/>
      </c>
      <c r="W842" s="69">
        <f>SIN(RADIANS(K842))*SIN(RADIANS(L842))+COS(RADIANS(K842))*SIN(RADIANS(J842))*COS(RADIANS(L842))</f>
        <v/>
      </c>
      <c r="X842" s="69">
        <f>COS(RADIANS(K842))*COS(RADIANS(J842))</f>
        <v/>
      </c>
      <c r="Y842" s="69">
        <f>P842*G842</f>
        <v/>
      </c>
      <c r="Z842" s="69">
        <f>Q842*H842</f>
        <v/>
      </c>
      <c r="AA842" s="69">
        <f>R842*I842</f>
        <v/>
      </c>
      <c r="AB842" s="69">
        <f>M842</f>
        <v/>
      </c>
      <c r="AC842" s="69">
        <f>S842*G842</f>
        <v/>
      </c>
      <c r="AD842" s="69">
        <f>T842*H842</f>
        <v/>
      </c>
      <c r="AE842" s="69">
        <f>U842*I842</f>
        <v/>
      </c>
      <c r="AF842" s="69">
        <f>N842</f>
        <v/>
      </c>
      <c r="AG842" s="69">
        <f>V842*G842</f>
        <v/>
      </c>
      <c r="AH842" s="69">
        <f>W842*H842</f>
        <v/>
      </c>
      <c r="AI842" s="69">
        <f>X842*I842</f>
        <v/>
      </c>
      <c r="AJ842" s="69">
        <f>O842</f>
        <v/>
      </c>
      <c r="AK842" s="70" t="n">
        <v>0.0399999991</v>
      </c>
      <c r="AL842" s="70" t="n">
        <v>0</v>
      </c>
      <c r="AM842" s="70" t="n">
        <v>0</v>
      </c>
      <c r="AN842" s="70" t="n">
        <v>-1.60000002</v>
      </c>
      <c r="AO842" s="70" t="n">
        <v>0</v>
      </c>
      <c r="AP842" s="70" t="n">
        <v>0.07999999820000001</v>
      </c>
      <c r="AQ842" s="70" t="n">
        <v>0</v>
      </c>
      <c r="AR842" s="70" t="n">
        <v>1.45000005</v>
      </c>
      <c r="AS842" s="70" t="n">
        <v>0</v>
      </c>
      <c r="AT842" s="70" t="n">
        <v>0</v>
      </c>
      <c r="AU842" s="70" t="n">
        <v>0.600000024</v>
      </c>
      <c r="AV842" s="70" t="n">
        <v>0</v>
      </c>
      <c r="AW842" s="71">
        <f>MAX(ABS(Y842-AK842),ABS(Z842-AL842),ABS(AA842-AM842),ABS(AB842-AN842),ABS(AC842-AO842),ABS(AD842-AP842),ABS(AE842-AQ842),ABS(AF842-AR842),ABS(AG842-AS842),ABS(AH842-AT842),ABS(AI842-AU842),ABS(AJ842-AV842))</f>
        <v/>
      </c>
    </row>
    <row r="843">
      <c r="A843" s="67" t="inlineStr">
        <is>
          <t>M838</t>
        </is>
      </c>
      <c r="B843" s="52" t="inlineStr">
        <is>
          <t>BNK-11</t>
        </is>
      </c>
      <c r="C843" s="52" t="inlineStr">
        <is>
          <t>Command Bunker</t>
        </is>
      </c>
      <c r="D843" s="52" t="inlineStr">
        <is>
          <t>Side slit E</t>
        </is>
      </c>
      <c r="E843" s="63" t="inlineStr">
        <is>
          <t>Cube</t>
        </is>
      </c>
      <c r="F843" s="52" t="inlineStr">
        <is>
          <t>BNK-00</t>
        </is>
      </c>
      <c r="G843" s="68" t="n">
        <v>0.0399999991</v>
      </c>
      <c r="H843" s="68" t="n">
        <v>0.07999999820000001</v>
      </c>
      <c r="I843" s="68" t="n">
        <v>0.600000024</v>
      </c>
      <c r="J843" s="68" t="n">
        <v>0</v>
      </c>
      <c r="K843" s="68" t="n">
        <v>0</v>
      </c>
      <c r="L843" s="68" t="n">
        <v>0</v>
      </c>
      <c r="M843" s="68" t="n">
        <v>1.60000002</v>
      </c>
      <c r="N843" s="68" t="n">
        <v>1.45000005</v>
      </c>
      <c r="O843" s="68" t="n">
        <v>0</v>
      </c>
      <c r="P843" s="69">
        <f>COS(RADIANS(K843))*COS(RADIANS(L843))+SIN(RADIANS(K843))*SIN(RADIANS(J843))*SIN(RADIANS(L843))</f>
        <v/>
      </c>
      <c r="Q843" s="69">
        <f>-COS(RADIANS(K843))*SIN(RADIANS(L843))+SIN(RADIANS(K843))*SIN(RADIANS(J843))*COS(RADIANS(L843))</f>
        <v/>
      </c>
      <c r="R843" s="69">
        <f>SIN(RADIANS(K843))*COS(RADIANS(J843))</f>
        <v/>
      </c>
      <c r="S843" s="69">
        <f>COS(RADIANS(J843))*SIN(RADIANS(L843))</f>
        <v/>
      </c>
      <c r="T843" s="69">
        <f>COS(RADIANS(J843))*COS(RADIANS(L843))</f>
        <v/>
      </c>
      <c r="U843" s="69">
        <f>-SIN(RADIANS(J843))</f>
        <v/>
      </c>
      <c r="V843" s="69">
        <f>-SIN(RADIANS(K843))*COS(RADIANS(L843))+COS(RADIANS(K843))*SIN(RADIANS(J843))*SIN(RADIANS(L843))</f>
        <v/>
      </c>
      <c r="W843" s="69">
        <f>SIN(RADIANS(K843))*SIN(RADIANS(L843))+COS(RADIANS(K843))*SIN(RADIANS(J843))*COS(RADIANS(L843))</f>
        <v/>
      </c>
      <c r="X843" s="69">
        <f>COS(RADIANS(K843))*COS(RADIANS(J843))</f>
        <v/>
      </c>
      <c r="Y843" s="69">
        <f>P843*G843</f>
        <v/>
      </c>
      <c r="Z843" s="69">
        <f>Q843*H843</f>
        <v/>
      </c>
      <c r="AA843" s="69">
        <f>R843*I843</f>
        <v/>
      </c>
      <c r="AB843" s="69">
        <f>M843</f>
        <v/>
      </c>
      <c r="AC843" s="69">
        <f>S843*G843</f>
        <v/>
      </c>
      <c r="AD843" s="69">
        <f>T843*H843</f>
        <v/>
      </c>
      <c r="AE843" s="69">
        <f>U843*I843</f>
        <v/>
      </c>
      <c r="AF843" s="69">
        <f>N843</f>
        <v/>
      </c>
      <c r="AG843" s="69">
        <f>V843*G843</f>
        <v/>
      </c>
      <c r="AH843" s="69">
        <f>W843*H843</f>
        <v/>
      </c>
      <c r="AI843" s="69">
        <f>X843*I843</f>
        <v/>
      </c>
      <c r="AJ843" s="69">
        <f>O843</f>
        <v/>
      </c>
      <c r="AK843" s="70" t="n">
        <v>0.0399999991</v>
      </c>
      <c r="AL843" s="70" t="n">
        <v>0</v>
      </c>
      <c r="AM843" s="70" t="n">
        <v>0</v>
      </c>
      <c r="AN843" s="70" t="n">
        <v>1.60000002</v>
      </c>
      <c r="AO843" s="70" t="n">
        <v>0</v>
      </c>
      <c r="AP843" s="70" t="n">
        <v>0.07999999820000001</v>
      </c>
      <c r="AQ843" s="70" t="n">
        <v>0</v>
      </c>
      <c r="AR843" s="70" t="n">
        <v>1.45000005</v>
      </c>
      <c r="AS843" s="70" t="n">
        <v>0</v>
      </c>
      <c r="AT843" s="70" t="n">
        <v>0</v>
      </c>
      <c r="AU843" s="70" t="n">
        <v>0.600000024</v>
      </c>
      <c r="AV843" s="70" t="n">
        <v>0</v>
      </c>
      <c r="AW843" s="71">
        <f>MAX(ABS(Y843-AK843),ABS(Z843-AL843),ABS(AA843-AM843),ABS(AB843-AN843),ABS(AC843-AO843),ABS(AD843-AP843),ABS(AE843-AQ843),ABS(AF843-AR843),ABS(AG843-AS843),ABS(AH843-AT843),ABS(AI843-AU843),ABS(AJ843-AV843))</f>
        <v/>
      </c>
    </row>
    <row r="844">
      <c r="A844" s="67" t="inlineStr">
        <is>
          <t>M839</t>
        </is>
      </c>
      <c r="B844" s="52" t="inlineStr">
        <is>
          <t>BNK-12</t>
        </is>
      </c>
      <c r="C844" s="52" t="inlineStr">
        <is>
          <t>Command Bunker</t>
        </is>
      </c>
      <c r="D844" s="52" t="inlineStr">
        <is>
          <t>Turret ring</t>
        </is>
      </c>
      <c r="E844" s="58" t="inlineStr">
        <is>
          <t>Cylinder</t>
        </is>
      </c>
      <c r="F844" s="52" t="inlineStr">
        <is>
          <t>BNK-00</t>
        </is>
      </c>
      <c r="G844" s="68" t="n">
        <v>1.10000002</v>
      </c>
      <c r="H844" s="68" t="n">
        <v>1.10000002</v>
      </c>
      <c r="I844" s="68" t="n">
        <v>0.449999988</v>
      </c>
      <c r="J844" s="68" t="n">
        <v>90</v>
      </c>
      <c r="K844" s="68" t="n">
        <v>0</v>
      </c>
      <c r="L844" s="68" t="n">
        <v>0</v>
      </c>
      <c r="M844" s="68" t="n">
        <v>-0.800000012</v>
      </c>
      <c r="N844" s="68" t="n">
        <v>2.20000005</v>
      </c>
      <c r="O844" s="68" t="n">
        <v>-0.300000012</v>
      </c>
      <c r="P844" s="69">
        <f>COS(RADIANS(K844))*COS(RADIANS(L844))+SIN(RADIANS(K844))*SIN(RADIANS(J844))*SIN(RADIANS(L844))</f>
        <v/>
      </c>
      <c r="Q844" s="69">
        <f>-COS(RADIANS(K844))*SIN(RADIANS(L844))+SIN(RADIANS(K844))*SIN(RADIANS(J844))*COS(RADIANS(L844))</f>
        <v/>
      </c>
      <c r="R844" s="69">
        <f>SIN(RADIANS(K844))*COS(RADIANS(J844))</f>
        <v/>
      </c>
      <c r="S844" s="69">
        <f>COS(RADIANS(J844))*SIN(RADIANS(L844))</f>
        <v/>
      </c>
      <c r="T844" s="69">
        <f>COS(RADIANS(J844))*COS(RADIANS(L844))</f>
        <v/>
      </c>
      <c r="U844" s="69">
        <f>-SIN(RADIANS(J844))</f>
        <v/>
      </c>
      <c r="V844" s="69">
        <f>-SIN(RADIANS(K844))*COS(RADIANS(L844))+COS(RADIANS(K844))*SIN(RADIANS(J844))*SIN(RADIANS(L844))</f>
        <v/>
      </c>
      <c r="W844" s="69">
        <f>SIN(RADIANS(K844))*SIN(RADIANS(L844))+COS(RADIANS(K844))*SIN(RADIANS(J844))*COS(RADIANS(L844))</f>
        <v/>
      </c>
      <c r="X844" s="69">
        <f>COS(RADIANS(K844))*COS(RADIANS(J844))</f>
        <v/>
      </c>
      <c r="Y844" s="69">
        <f>P844*G844</f>
        <v/>
      </c>
      <c r="Z844" s="69">
        <f>Q844*H844</f>
        <v/>
      </c>
      <c r="AA844" s="69">
        <f>R844*I844</f>
        <v/>
      </c>
      <c r="AB844" s="69">
        <f>M844</f>
        <v/>
      </c>
      <c r="AC844" s="69">
        <f>S844*G844</f>
        <v/>
      </c>
      <c r="AD844" s="69">
        <f>T844*H844</f>
        <v/>
      </c>
      <c r="AE844" s="69">
        <f>U844*I844</f>
        <v/>
      </c>
      <c r="AF844" s="69">
        <f>N844</f>
        <v/>
      </c>
      <c r="AG844" s="69">
        <f>V844*G844</f>
        <v/>
      </c>
      <c r="AH844" s="69">
        <f>W844*H844</f>
        <v/>
      </c>
      <c r="AI844" s="69">
        <f>X844*I844</f>
        <v/>
      </c>
      <c r="AJ844" s="69">
        <f>O844</f>
        <v/>
      </c>
      <c r="AK844" s="70" t="n">
        <v>1.10000002</v>
      </c>
      <c r="AL844" s="70" t="n">
        <v>0</v>
      </c>
      <c r="AM844" s="70" t="n">
        <v>0</v>
      </c>
      <c r="AN844" s="70" t="n">
        <v>-0.800000012</v>
      </c>
      <c r="AO844" s="70" t="n">
        <v>0</v>
      </c>
      <c r="AP844" s="70" t="n">
        <v>-4.80825264e-08</v>
      </c>
      <c r="AQ844" s="70" t="n">
        <v>-0.449999988</v>
      </c>
      <c r="AR844" s="70" t="n">
        <v>2.20000005</v>
      </c>
      <c r="AS844" s="70" t="n">
        <v>0</v>
      </c>
      <c r="AT844" s="70" t="n">
        <v>1.10000002</v>
      </c>
      <c r="AU844" s="70" t="n">
        <v>-1.96701251e-08</v>
      </c>
      <c r="AV844" s="70" t="n">
        <v>-0.300000012</v>
      </c>
      <c r="AW844" s="71">
        <f>MAX(ABS(Y844-AK844),ABS(Z844-AL844),ABS(AA844-AM844),ABS(AB844-AN844),ABS(AC844-AO844),ABS(AD844-AP844),ABS(AE844-AQ844),ABS(AF844-AR844),ABS(AG844-AS844),ABS(AH844-AT844),ABS(AI844-AU844),ABS(AJ844-AV844))</f>
        <v/>
      </c>
    </row>
    <row r="845">
      <c r="A845" s="67" t="inlineStr">
        <is>
          <t>M840</t>
        </is>
      </c>
      <c r="B845" s="52" t="inlineStr">
        <is>
          <t>BNK-13</t>
        </is>
      </c>
      <c r="C845" s="52" t="inlineStr">
        <is>
          <t>Command Bunker</t>
        </is>
      </c>
      <c r="D845" s="52" t="inlineStr">
        <is>
          <t>Turret dome</t>
        </is>
      </c>
      <c r="E845" s="59" t="inlineStr">
        <is>
          <t>Sphere</t>
        </is>
      </c>
      <c r="F845" s="52" t="inlineStr">
        <is>
          <t>BNK-00</t>
        </is>
      </c>
      <c r="G845" s="68" t="n">
        <v>1</v>
      </c>
      <c r="H845" s="68" t="n">
        <v>0.5</v>
      </c>
      <c r="I845" s="68" t="n">
        <v>1</v>
      </c>
      <c r="J845" s="68" t="n">
        <v>0</v>
      </c>
      <c r="K845" s="68" t="n">
        <v>0</v>
      </c>
      <c r="L845" s="68" t="n">
        <v>0</v>
      </c>
      <c r="M845" s="68" t="n">
        <v>-0.800000012</v>
      </c>
      <c r="N845" s="68" t="n">
        <v>2.43000007</v>
      </c>
      <c r="O845" s="68" t="n">
        <v>-0.300000012</v>
      </c>
      <c r="P845" s="69">
        <f>COS(RADIANS(K845))*COS(RADIANS(L845))+SIN(RADIANS(K845))*SIN(RADIANS(J845))*SIN(RADIANS(L845))</f>
        <v/>
      </c>
      <c r="Q845" s="69">
        <f>-COS(RADIANS(K845))*SIN(RADIANS(L845))+SIN(RADIANS(K845))*SIN(RADIANS(J845))*COS(RADIANS(L845))</f>
        <v/>
      </c>
      <c r="R845" s="69">
        <f>SIN(RADIANS(K845))*COS(RADIANS(J845))</f>
        <v/>
      </c>
      <c r="S845" s="69">
        <f>COS(RADIANS(J845))*SIN(RADIANS(L845))</f>
        <v/>
      </c>
      <c r="T845" s="69">
        <f>COS(RADIANS(J845))*COS(RADIANS(L845))</f>
        <v/>
      </c>
      <c r="U845" s="69">
        <f>-SIN(RADIANS(J845))</f>
        <v/>
      </c>
      <c r="V845" s="69">
        <f>-SIN(RADIANS(K845))*COS(RADIANS(L845))+COS(RADIANS(K845))*SIN(RADIANS(J845))*SIN(RADIANS(L845))</f>
        <v/>
      </c>
      <c r="W845" s="69">
        <f>SIN(RADIANS(K845))*SIN(RADIANS(L845))+COS(RADIANS(K845))*SIN(RADIANS(J845))*COS(RADIANS(L845))</f>
        <v/>
      </c>
      <c r="X845" s="69">
        <f>COS(RADIANS(K845))*COS(RADIANS(J845))</f>
        <v/>
      </c>
      <c r="Y845" s="69">
        <f>P845*G845</f>
        <v/>
      </c>
      <c r="Z845" s="69">
        <f>Q845*H845</f>
        <v/>
      </c>
      <c r="AA845" s="69">
        <f>R845*I845</f>
        <v/>
      </c>
      <c r="AB845" s="69">
        <f>M845</f>
        <v/>
      </c>
      <c r="AC845" s="69">
        <f>S845*G845</f>
        <v/>
      </c>
      <c r="AD845" s="69">
        <f>T845*H845</f>
        <v/>
      </c>
      <c r="AE845" s="69">
        <f>U845*I845</f>
        <v/>
      </c>
      <c r="AF845" s="69">
        <f>N845</f>
        <v/>
      </c>
      <c r="AG845" s="69">
        <f>V845*G845</f>
        <v/>
      </c>
      <c r="AH845" s="69">
        <f>W845*H845</f>
        <v/>
      </c>
      <c r="AI845" s="69">
        <f>X845*I845</f>
        <v/>
      </c>
      <c r="AJ845" s="69">
        <f>O845</f>
        <v/>
      </c>
      <c r="AK845" s="70" t="n">
        <v>1</v>
      </c>
      <c r="AL845" s="70" t="n">
        <v>0</v>
      </c>
      <c r="AM845" s="70" t="n">
        <v>0</v>
      </c>
      <c r="AN845" s="70" t="n">
        <v>-0.800000012</v>
      </c>
      <c r="AO845" s="70" t="n">
        <v>0</v>
      </c>
      <c r="AP845" s="70" t="n">
        <v>0.5</v>
      </c>
      <c r="AQ845" s="70" t="n">
        <v>0</v>
      </c>
      <c r="AR845" s="70" t="n">
        <v>2.43000007</v>
      </c>
      <c r="AS845" s="70" t="n">
        <v>0</v>
      </c>
      <c r="AT845" s="70" t="n">
        <v>0</v>
      </c>
      <c r="AU845" s="70" t="n">
        <v>1</v>
      </c>
      <c r="AV845" s="70" t="n">
        <v>-0.300000012</v>
      </c>
      <c r="AW845" s="71">
        <f>MAX(ABS(Y845-AK845),ABS(Z845-AL845),ABS(AA845-AM845),ABS(AB845-AN845),ABS(AC845-AO845),ABS(AD845-AP845),ABS(AE845-AQ845),ABS(AF845-AR845),ABS(AG845-AS845),ABS(AH845-AT845),ABS(AI845-AU845),ABS(AJ845-AV845))</f>
        <v/>
      </c>
    </row>
    <row r="846">
      <c r="A846" s="67" t="inlineStr">
        <is>
          <t>M841</t>
        </is>
      </c>
      <c r="B846" s="52" t="inlineStr">
        <is>
          <t>BNK-14</t>
        </is>
      </c>
      <c r="C846" s="52" t="inlineStr">
        <is>
          <t>Command Bunker</t>
        </is>
      </c>
      <c r="D846" s="52" t="inlineStr">
        <is>
          <t>Turret slit</t>
        </is>
      </c>
      <c r="E846" s="63" t="inlineStr">
        <is>
          <t>Cube</t>
        </is>
      </c>
      <c r="F846" s="52" t="inlineStr">
        <is>
          <t>BNK-00</t>
        </is>
      </c>
      <c r="G846" s="68" t="n">
        <v>0.449999988</v>
      </c>
      <c r="H846" s="68" t="n">
        <v>0.0599999987</v>
      </c>
      <c r="I846" s="68" t="n">
        <v>0.0500000007</v>
      </c>
      <c r="J846" s="68" t="n">
        <v>0</v>
      </c>
      <c r="K846" s="68" t="n">
        <v>0</v>
      </c>
      <c r="L846" s="68" t="n">
        <v>0</v>
      </c>
      <c r="M846" s="68" t="n">
        <v>-0.800000012</v>
      </c>
      <c r="N846" s="68" t="n">
        <v>2.27999997</v>
      </c>
      <c r="O846" s="68" t="n">
        <v>0.239999995</v>
      </c>
      <c r="P846" s="69">
        <f>COS(RADIANS(K846))*COS(RADIANS(L846))+SIN(RADIANS(K846))*SIN(RADIANS(J846))*SIN(RADIANS(L846))</f>
        <v/>
      </c>
      <c r="Q846" s="69">
        <f>-COS(RADIANS(K846))*SIN(RADIANS(L846))+SIN(RADIANS(K846))*SIN(RADIANS(J846))*COS(RADIANS(L846))</f>
        <v/>
      </c>
      <c r="R846" s="69">
        <f>SIN(RADIANS(K846))*COS(RADIANS(J846))</f>
        <v/>
      </c>
      <c r="S846" s="69">
        <f>COS(RADIANS(J846))*SIN(RADIANS(L846))</f>
        <v/>
      </c>
      <c r="T846" s="69">
        <f>COS(RADIANS(J846))*COS(RADIANS(L846))</f>
        <v/>
      </c>
      <c r="U846" s="69">
        <f>-SIN(RADIANS(J846))</f>
        <v/>
      </c>
      <c r="V846" s="69">
        <f>-SIN(RADIANS(K846))*COS(RADIANS(L846))+COS(RADIANS(K846))*SIN(RADIANS(J846))*SIN(RADIANS(L846))</f>
        <v/>
      </c>
      <c r="W846" s="69">
        <f>SIN(RADIANS(K846))*SIN(RADIANS(L846))+COS(RADIANS(K846))*SIN(RADIANS(J846))*COS(RADIANS(L846))</f>
        <v/>
      </c>
      <c r="X846" s="69">
        <f>COS(RADIANS(K846))*COS(RADIANS(J846))</f>
        <v/>
      </c>
      <c r="Y846" s="69">
        <f>P846*G846</f>
        <v/>
      </c>
      <c r="Z846" s="69">
        <f>Q846*H846</f>
        <v/>
      </c>
      <c r="AA846" s="69">
        <f>R846*I846</f>
        <v/>
      </c>
      <c r="AB846" s="69">
        <f>M846</f>
        <v/>
      </c>
      <c r="AC846" s="69">
        <f>S846*G846</f>
        <v/>
      </c>
      <c r="AD846" s="69">
        <f>T846*H846</f>
        <v/>
      </c>
      <c r="AE846" s="69">
        <f>U846*I846</f>
        <v/>
      </c>
      <c r="AF846" s="69">
        <f>N846</f>
        <v/>
      </c>
      <c r="AG846" s="69">
        <f>V846*G846</f>
        <v/>
      </c>
      <c r="AH846" s="69">
        <f>W846*H846</f>
        <v/>
      </c>
      <c r="AI846" s="69">
        <f>X846*I846</f>
        <v/>
      </c>
      <c r="AJ846" s="69">
        <f>O846</f>
        <v/>
      </c>
      <c r="AK846" s="70" t="n">
        <v>0.449999988</v>
      </c>
      <c r="AL846" s="70" t="n">
        <v>0</v>
      </c>
      <c r="AM846" s="70" t="n">
        <v>0</v>
      </c>
      <c r="AN846" s="70" t="n">
        <v>-0.800000012</v>
      </c>
      <c r="AO846" s="70" t="n">
        <v>0</v>
      </c>
      <c r="AP846" s="70" t="n">
        <v>0.0599999987</v>
      </c>
      <c r="AQ846" s="70" t="n">
        <v>0</v>
      </c>
      <c r="AR846" s="70" t="n">
        <v>2.27999997</v>
      </c>
      <c r="AS846" s="70" t="n">
        <v>0</v>
      </c>
      <c r="AT846" s="70" t="n">
        <v>0</v>
      </c>
      <c r="AU846" s="70" t="n">
        <v>0.0500000007</v>
      </c>
      <c r="AV846" s="70" t="n">
        <v>0.239999995</v>
      </c>
      <c r="AW846" s="71">
        <f>MAX(ABS(Y846-AK846),ABS(Z846-AL846),ABS(AA846-AM846),ABS(AB846-AN846),ABS(AC846-AO846),ABS(AD846-AP846),ABS(AE846-AQ846),ABS(AF846-AR846),ABS(AG846-AS846),ABS(AH846-AT846),ABS(AI846-AU846),ABS(AJ846-AV846))</f>
        <v/>
      </c>
    </row>
    <row r="847">
      <c r="A847" s="67" t="inlineStr">
        <is>
          <t>M842</t>
        </is>
      </c>
      <c r="B847" s="52" t="inlineStr">
        <is>
          <t>BNK-15</t>
        </is>
      </c>
      <c r="C847" s="52" t="inlineStr">
        <is>
          <t>Command Bunker</t>
        </is>
      </c>
      <c r="D847" s="52" t="inlineStr">
        <is>
          <t>Vent housing A</t>
        </is>
      </c>
      <c r="E847" s="63" t="inlineStr">
        <is>
          <t>Cube</t>
        </is>
      </c>
      <c r="F847" s="52" t="inlineStr">
        <is>
          <t>BNK-00</t>
        </is>
      </c>
      <c r="G847" s="68" t="n">
        <v>0.400000006</v>
      </c>
      <c r="H847" s="68" t="n">
        <v>0.25</v>
      </c>
      <c r="I847" s="68" t="n">
        <v>0.400000006</v>
      </c>
      <c r="J847" s="68" t="n">
        <v>0</v>
      </c>
      <c r="K847" s="68" t="n">
        <v>0</v>
      </c>
      <c r="L847" s="68" t="n">
        <v>0</v>
      </c>
      <c r="M847" s="68" t="n">
        <v>0.649999976</v>
      </c>
      <c r="N847" s="68" t="n">
        <v>2.0999999</v>
      </c>
      <c r="O847" s="68" t="n">
        <v>-0.600000024</v>
      </c>
      <c r="P847" s="69">
        <f>COS(RADIANS(K847))*COS(RADIANS(L847))+SIN(RADIANS(K847))*SIN(RADIANS(J847))*SIN(RADIANS(L847))</f>
        <v/>
      </c>
      <c r="Q847" s="69">
        <f>-COS(RADIANS(K847))*SIN(RADIANS(L847))+SIN(RADIANS(K847))*SIN(RADIANS(J847))*COS(RADIANS(L847))</f>
        <v/>
      </c>
      <c r="R847" s="69">
        <f>SIN(RADIANS(K847))*COS(RADIANS(J847))</f>
        <v/>
      </c>
      <c r="S847" s="69">
        <f>COS(RADIANS(J847))*SIN(RADIANS(L847))</f>
        <v/>
      </c>
      <c r="T847" s="69">
        <f>COS(RADIANS(J847))*COS(RADIANS(L847))</f>
        <v/>
      </c>
      <c r="U847" s="69">
        <f>-SIN(RADIANS(J847))</f>
        <v/>
      </c>
      <c r="V847" s="69">
        <f>-SIN(RADIANS(K847))*COS(RADIANS(L847))+COS(RADIANS(K847))*SIN(RADIANS(J847))*SIN(RADIANS(L847))</f>
        <v/>
      </c>
      <c r="W847" s="69">
        <f>SIN(RADIANS(K847))*SIN(RADIANS(L847))+COS(RADIANS(K847))*SIN(RADIANS(J847))*COS(RADIANS(L847))</f>
        <v/>
      </c>
      <c r="X847" s="69">
        <f>COS(RADIANS(K847))*COS(RADIANS(J847))</f>
        <v/>
      </c>
      <c r="Y847" s="69">
        <f>P847*G847</f>
        <v/>
      </c>
      <c r="Z847" s="69">
        <f>Q847*H847</f>
        <v/>
      </c>
      <c r="AA847" s="69">
        <f>R847*I847</f>
        <v/>
      </c>
      <c r="AB847" s="69">
        <f>M847</f>
        <v/>
      </c>
      <c r="AC847" s="69">
        <f>S847*G847</f>
        <v/>
      </c>
      <c r="AD847" s="69">
        <f>T847*H847</f>
        <v/>
      </c>
      <c r="AE847" s="69">
        <f>U847*I847</f>
        <v/>
      </c>
      <c r="AF847" s="69">
        <f>N847</f>
        <v/>
      </c>
      <c r="AG847" s="69">
        <f>V847*G847</f>
        <v/>
      </c>
      <c r="AH847" s="69">
        <f>W847*H847</f>
        <v/>
      </c>
      <c r="AI847" s="69">
        <f>X847*I847</f>
        <v/>
      </c>
      <c r="AJ847" s="69">
        <f>O847</f>
        <v/>
      </c>
      <c r="AK847" s="70" t="n">
        <v>0.400000006</v>
      </c>
      <c r="AL847" s="70" t="n">
        <v>0</v>
      </c>
      <c r="AM847" s="70" t="n">
        <v>0</v>
      </c>
      <c r="AN847" s="70" t="n">
        <v>0.649999976</v>
      </c>
      <c r="AO847" s="70" t="n">
        <v>0</v>
      </c>
      <c r="AP847" s="70" t="n">
        <v>0.25</v>
      </c>
      <c r="AQ847" s="70" t="n">
        <v>0</v>
      </c>
      <c r="AR847" s="70" t="n">
        <v>2.0999999</v>
      </c>
      <c r="AS847" s="70" t="n">
        <v>0</v>
      </c>
      <c r="AT847" s="70" t="n">
        <v>0</v>
      </c>
      <c r="AU847" s="70" t="n">
        <v>0.400000006</v>
      </c>
      <c r="AV847" s="70" t="n">
        <v>-0.600000024</v>
      </c>
      <c r="AW847" s="71">
        <f>MAX(ABS(Y847-AK847),ABS(Z847-AL847),ABS(AA847-AM847),ABS(AB847-AN847),ABS(AC847-AO847),ABS(AD847-AP847),ABS(AE847-AQ847),ABS(AF847-AR847),ABS(AG847-AS847),ABS(AH847-AT847),ABS(AI847-AU847),ABS(AJ847-AV847))</f>
        <v/>
      </c>
    </row>
    <row r="848">
      <c r="A848" s="67" t="inlineStr">
        <is>
          <t>M843</t>
        </is>
      </c>
      <c r="B848" s="52" t="inlineStr">
        <is>
          <t>BNK-16</t>
        </is>
      </c>
      <c r="C848" s="52" t="inlineStr">
        <is>
          <t>Command Bunker</t>
        </is>
      </c>
      <c r="D848" s="52" t="inlineStr">
        <is>
          <t>Vent housing B</t>
        </is>
      </c>
      <c r="E848" s="63" t="inlineStr">
        <is>
          <t>Cube</t>
        </is>
      </c>
      <c r="F848" s="52" t="inlineStr">
        <is>
          <t>BNK-00</t>
        </is>
      </c>
      <c r="G848" s="68" t="n">
        <v>0.400000006</v>
      </c>
      <c r="H848" s="68" t="n">
        <v>0.25</v>
      </c>
      <c r="I848" s="68" t="n">
        <v>0.400000006</v>
      </c>
      <c r="J848" s="68" t="n">
        <v>0</v>
      </c>
      <c r="K848" s="68" t="n">
        <v>0</v>
      </c>
      <c r="L848" s="68" t="n">
        <v>0</v>
      </c>
      <c r="M848" s="68" t="n">
        <v>1.20000005</v>
      </c>
      <c r="N848" s="68" t="n">
        <v>2.0999999</v>
      </c>
      <c r="O848" s="68" t="n">
        <v>-0.600000024</v>
      </c>
      <c r="P848" s="69">
        <f>COS(RADIANS(K848))*COS(RADIANS(L848))+SIN(RADIANS(K848))*SIN(RADIANS(J848))*SIN(RADIANS(L848))</f>
        <v/>
      </c>
      <c r="Q848" s="69">
        <f>-COS(RADIANS(K848))*SIN(RADIANS(L848))+SIN(RADIANS(K848))*SIN(RADIANS(J848))*COS(RADIANS(L848))</f>
        <v/>
      </c>
      <c r="R848" s="69">
        <f>SIN(RADIANS(K848))*COS(RADIANS(J848))</f>
        <v/>
      </c>
      <c r="S848" s="69">
        <f>COS(RADIANS(J848))*SIN(RADIANS(L848))</f>
        <v/>
      </c>
      <c r="T848" s="69">
        <f>COS(RADIANS(J848))*COS(RADIANS(L848))</f>
        <v/>
      </c>
      <c r="U848" s="69">
        <f>-SIN(RADIANS(J848))</f>
        <v/>
      </c>
      <c r="V848" s="69">
        <f>-SIN(RADIANS(K848))*COS(RADIANS(L848))+COS(RADIANS(K848))*SIN(RADIANS(J848))*SIN(RADIANS(L848))</f>
        <v/>
      </c>
      <c r="W848" s="69">
        <f>SIN(RADIANS(K848))*SIN(RADIANS(L848))+COS(RADIANS(K848))*SIN(RADIANS(J848))*COS(RADIANS(L848))</f>
        <v/>
      </c>
      <c r="X848" s="69">
        <f>COS(RADIANS(K848))*COS(RADIANS(J848))</f>
        <v/>
      </c>
      <c r="Y848" s="69">
        <f>P848*G848</f>
        <v/>
      </c>
      <c r="Z848" s="69">
        <f>Q848*H848</f>
        <v/>
      </c>
      <c r="AA848" s="69">
        <f>R848*I848</f>
        <v/>
      </c>
      <c r="AB848" s="69">
        <f>M848</f>
        <v/>
      </c>
      <c r="AC848" s="69">
        <f>S848*G848</f>
        <v/>
      </c>
      <c r="AD848" s="69">
        <f>T848*H848</f>
        <v/>
      </c>
      <c r="AE848" s="69">
        <f>U848*I848</f>
        <v/>
      </c>
      <c r="AF848" s="69">
        <f>N848</f>
        <v/>
      </c>
      <c r="AG848" s="69">
        <f>V848*G848</f>
        <v/>
      </c>
      <c r="AH848" s="69">
        <f>W848*H848</f>
        <v/>
      </c>
      <c r="AI848" s="69">
        <f>X848*I848</f>
        <v/>
      </c>
      <c r="AJ848" s="69">
        <f>O848</f>
        <v/>
      </c>
      <c r="AK848" s="70" t="n">
        <v>0.400000006</v>
      </c>
      <c r="AL848" s="70" t="n">
        <v>0</v>
      </c>
      <c r="AM848" s="70" t="n">
        <v>0</v>
      </c>
      <c r="AN848" s="70" t="n">
        <v>1.20000005</v>
      </c>
      <c r="AO848" s="70" t="n">
        <v>0</v>
      </c>
      <c r="AP848" s="70" t="n">
        <v>0.25</v>
      </c>
      <c r="AQ848" s="70" t="n">
        <v>0</v>
      </c>
      <c r="AR848" s="70" t="n">
        <v>2.0999999</v>
      </c>
      <c r="AS848" s="70" t="n">
        <v>0</v>
      </c>
      <c r="AT848" s="70" t="n">
        <v>0</v>
      </c>
      <c r="AU848" s="70" t="n">
        <v>0.400000006</v>
      </c>
      <c r="AV848" s="70" t="n">
        <v>-0.600000024</v>
      </c>
      <c r="AW848" s="71">
        <f>MAX(ABS(Y848-AK848),ABS(Z848-AL848),ABS(AA848-AM848),ABS(AB848-AN848),ABS(AC848-AO848),ABS(AD848-AP848),ABS(AE848-AQ848),ABS(AF848-AR848),ABS(AG848-AS848),ABS(AH848-AT848),ABS(AI848-AU848),ABS(AJ848-AV848))</f>
        <v/>
      </c>
    </row>
    <row r="849">
      <c r="A849" s="67" t="inlineStr">
        <is>
          <t>M844</t>
        </is>
      </c>
      <c r="B849" s="52" t="inlineStr">
        <is>
          <t>BNK-17</t>
        </is>
      </c>
      <c r="C849" s="52" t="inlineStr">
        <is>
          <t>Command Bunker</t>
        </is>
      </c>
      <c r="D849" s="52" t="inlineStr">
        <is>
          <t>Fan cap A</t>
        </is>
      </c>
      <c r="E849" s="58" t="inlineStr">
        <is>
          <t>Cylinder</t>
        </is>
      </c>
      <c r="F849" s="52" t="inlineStr">
        <is>
          <t>BNK-00</t>
        </is>
      </c>
      <c r="G849" s="68" t="n">
        <v>0.300000012</v>
      </c>
      <c r="H849" s="68" t="n">
        <v>0.300000012</v>
      </c>
      <c r="I849" s="68" t="n">
        <v>0.0399999991</v>
      </c>
      <c r="J849" s="68" t="n">
        <v>90</v>
      </c>
      <c r="K849" s="68" t="n">
        <v>0</v>
      </c>
      <c r="L849" s="68" t="n">
        <v>0</v>
      </c>
      <c r="M849" s="68" t="n">
        <v>0.649999976</v>
      </c>
      <c r="N849" s="68" t="n">
        <v>2.24499989</v>
      </c>
      <c r="O849" s="68" t="n">
        <v>-0.600000024</v>
      </c>
      <c r="P849" s="69">
        <f>COS(RADIANS(K849))*COS(RADIANS(L849))+SIN(RADIANS(K849))*SIN(RADIANS(J849))*SIN(RADIANS(L849))</f>
        <v/>
      </c>
      <c r="Q849" s="69">
        <f>-COS(RADIANS(K849))*SIN(RADIANS(L849))+SIN(RADIANS(K849))*SIN(RADIANS(J849))*COS(RADIANS(L849))</f>
        <v/>
      </c>
      <c r="R849" s="69">
        <f>SIN(RADIANS(K849))*COS(RADIANS(J849))</f>
        <v/>
      </c>
      <c r="S849" s="69">
        <f>COS(RADIANS(J849))*SIN(RADIANS(L849))</f>
        <v/>
      </c>
      <c r="T849" s="69">
        <f>COS(RADIANS(J849))*COS(RADIANS(L849))</f>
        <v/>
      </c>
      <c r="U849" s="69">
        <f>-SIN(RADIANS(J849))</f>
        <v/>
      </c>
      <c r="V849" s="69">
        <f>-SIN(RADIANS(K849))*COS(RADIANS(L849))+COS(RADIANS(K849))*SIN(RADIANS(J849))*SIN(RADIANS(L849))</f>
        <v/>
      </c>
      <c r="W849" s="69">
        <f>SIN(RADIANS(K849))*SIN(RADIANS(L849))+COS(RADIANS(K849))*SIN(RADIANS(J849))*COS(RADIANS(L849))</f>
        <v/>
      </c>
      <c r="X849" s="69">
        <f>COS(RADIANS(K849))*COS(RADIANS(J849))</f>
        <v/>
      </c>
      <c r="Y849" s="69">
        <f>P849*G849</f>
        <v/>
      </c>
      <c r="Z849" s="69">
        <f>Q849*H849</f>
        <v/>
      </c>
      <c r="AA849" s="69">
        <f>R849*I849</f>
        <v/>
      </c>
      <c r="AB849" s="69">
        <f>M849</f>
        <v/>
      </c>
      <c r="AC849" s="69">
        <f>S849*G849</f>
        <v/>
      </c>
      <c r="AD849" s="69">
        <f>T849*H849</f>
        <v/>
      </c>
      <c r="AE849" s="69">
        <f>U849*I849</f>
        <v/>
      </c>
      <c r="AF849" s="69">
        <f>N849</f>
        <v/>
      </c>
      <c r="AG849" s="69">
        <f>V849*G849</f>
        <v/>
      </c>
      <c r="AH849" s="69">
        <f>W849*H849</f>
        <v/>
      </c>
      <c r="AI849" s="69">
        <f>X849*I849</f>
        <v/>
      </c>
      <c r="AJ849" s="69">
        <f>O849</f>
        <v/>
      </c>
      <c r="AK849" s="70" t="n">
        <v>0.300000012</v>
      </c>
      <c r="AL849" s="70" t="n">
        <v>0</v>
      </c>
      <c r="AM849" s="70" t="n">
        <v>0</v>
      </c>
      <c r="AN849" s="70" t="n">
        <v>0.649999976</v>
      </c>
      <c r="AO849" s="70" t="n">
        <v>0</v>
      </c>
      <c r="AP849" s="70" t="n">
        <v>-1.3113417e-08</v>
      </c>
      <c r="AQ849" s="70" t="n">
        <v>-0.0399999991</v>
      </c>
      <c r="AR849" s="70" t="n">
        <v>2.24499989</v>
      </c>
      <c r="AS849" s="70" t="n">
        <v>0</v>
      </c>
      <c r="AT849" s="70" t="n">
        <v>0.300000012</v>
      </c>
      <c r="AU849" s="70" t="n">
        <v>-1.74845549e-09</v>
      </c>
      <c r="AV849" s="70" t="n">
        <v>-0.600000024</v>
      </c>
      <c r="AW849" s="71">
        <f>MAX(ABS(Y849-AK849),ABS(Z849-AL849),ABS(AA849-AM849),ABS(AB849-AN849),ABS(AC849-AO849),ABS(AD849-AP849),ABS(AE849-AQ849),ABS(AF849-AR849),ABS(AG849-AS849),ABS(AH849-AT849),ABS(AI849-AU849),ABS(AJ849-AV849))</f>
        <v/>
      </c>
    </row>
    <row r="850">
      <c r="A850" s="67" t="inlineStr">
        <is>
          <t>M845</t>
        </is>
      </c>
      <c r="B850" s="52" t="inlineStr">
        <is>
          <t>BNK-18</t>
        </is>
      </c>
      <c r="C850" s="52" t="inlineStr">
        <is>
          <t>Command Bunker</t>
        </is>
      </c>
      <c r="D850" s="52" t="inlineStr">
        <is>
          <t>Fan cap B</t>
        </is>
      </c>
      <c r="E850" s="58" t="inlineStr">
        <is>
          <t>Cylinder</t>
        </is>
      </c>
      <c r="F850" s="52" t="inlineStr">
        <is>
          <t>BNK-00</t>
        </is>
      </c>
      <c r="G850" s="68" t="n">
        <v>0.300000012</v>
      </c>
      <c r="H850" s="68" t="n">
        <v>0.300000012</v>
      </c>
      <c r="I850" s="68" t="n">
        <v>0.0399999991</v>
      </c>
      <c r="J850" s="68" t="n">
        <v>90</v>
      </c>
      <c r="K850" s="68" t="n">
        <v>0</v>
      </c>
      <c r="L850" s="68" t="n">
        <v>0</v>
      </c>
      <c r="M850" s="68" t="n">
        <v>1.20000005</v>
      </c>
      <c r="N850" s="68" t="n">
        <v>2.24499989</v>
      </c>
      <c r="O850" s="68" t="n">
        <v>-0.600000024</v>
      </c>
      <c r="P850" s="69">
        <f>COS(RADIANS(K850))*COS(RADIANS(L850))+SIN(RADIANS(K850))*SIN(RADIANS(J850))*SIN(RADIANS(L850))</f>
        <v/>
      </c>
      <c r="Q850" s="69">
        <f>-COS(RADIANS(K850))*SIN(RADIANS(L850))+SIN(RADIANS(K850))*SIN(RADIANS(J850))*COS(RADIANS(L850))</f>
        <v/>
      </c>
      <c r="R850" s="69">
        <f>SIN(RADIANS(K850))*COS(RADIANS(J850))</f>
        <v/>
      </c>
      <c r="S850" s="69">
        <f>COS(RADIANS(J850))*SIN(RADIANS(L850))</f>
        <v/>
      </c>
      <c r="T850" s="69">
        <f>COS(RADIANS(J850))*COS(RADIANS(L850))</f>
        <v/>
      </c>
      <c r="U850" s="69">
        <f>-SIN(RADIANS(J850))</f>
        <v/>
      </c>
      <c r="V850" s="69">
        <f>-SIN(RADIANS(K850))*COS(RADIANS(L850))+COS(RADIANS(K850))*SIN(RADIANS(J850))*SIN(RADIANS(L850))</f>
        <v/>
      </c>
      <c r="W850" s="69">
        <f>SIN(RADIANS(K850))*SIN(RADIANS(L850))+COS(RADIANS(K850))*SIN(RADIANS(J850))*COS(RADIANS(L850))</f>
        <v/>
      </c>
      <c r="X850" s="69">
        <f>COS(RADIANS(K850))*COS(RADIANS(J850))</f>
        <v/>
      </c>
      <c r="Y850" s="69">
        <f>P850*G850</f>
        <v/>
      </c>
      <c r="Z850" s="69">
        <f>Q850*H850</f>
        <v/>
      </c>
      <c r="AA850" s="69">
        <f>R850*I850</f>
        <v/>
      </c>
      <c r="AB850" s="69">
        <f>M850</f>
        <v/>
      </c>
      <c r="AC850" s="69">
        <f>S850*G850</f>
        <v/>
      </c>
      <c r="AD850" s="69">
        <f>T850*H850</f>
        <v/>
      </c>
      <c r="AE850" s="69">
        <f>U850*I850</f>
        <v/>
      </c>
      <c r="AF850" s="69">
        <f>N850</f>
        <v/>
      </c>
      <c r="AG850" s="69">
        <f>V850*G850</f>
        <v/>
      </c>
      <c r="AH850" s="69">
        <f>W850*H850</f>
        <v/>
      </c>
      <c r="AI850" s="69">
        <f>X850*I850</f>
        <v/>
      </c>
      <c r="AJ850" s="69">
        <f>O850</f>
        <v/>
      </c>
      <c r="AK850" s="70" t="n">
        <v>0.300000012</v>
      </c>
      <c r="AL850" s="70" t="n">
        <v>0</v>
      </c>
      <c r="AM850" s="70" t="n">
        <v>0</v>
      </c>
      <c r="AN850" s="70" t="n">
        <v>1.20000005</v>
      </c>
      <c r="AO850" s="70" t="n">
        <v>0</v>
      </c>
      <c r="AP850" s="70" t="n">
        <v>-1.3113417e-08</v>
      </c>
      <c r="AQ850" s="70" t="n">
        <v>-0.0399999991</v>
      </c>
      <c r="AR850" s="70" t="n">
        <v>2.24499989</v>
      </c>
      <c r="AS850" s="70" t="n">
        <v>0</v>
      </c>
      <c r="AT850" s="70" t="n">
        <v>0.300000012</v>
      </c>
      <c r="AU850" s="70" t="n">
        <v>-1.74845549e-09</v>
      </c>
      <c r="AV850" s="70" t="n">
        <v>-0.600000024</v>
      </c>
      <c r="AW850" s="71">
        <f>MAX(ABS(Y850-AK850),ABS(Z850-AL850),ABS(AA850-AM850),ABS(AB850-AN850),ABS(AC850-AO850),ABS(AD850-AP850),ABS(AE850-AQ850),ABS(AF850-AR850),ABS(AG850-AS850),ABS(AH850-AT850),ABS(AI850-AU850),ABS(AJ850-AV850))</f>
        <v/>
      </c>
    </row>
    <row r="851">
      <c r="A851" s="67" t="inlineStr">
        <is>
          <t>M846</t>
        </is>
      </c>
      <c r="B851" s="52" t="inlineStr">
        <is>
          <t>BNK-19</t>
        </is>
      </c>
      <c r="C851" s="52" t="inlineStr">
        <is>
          <t>Command Bunker</t>
        </is>
      </c>
      <c r="D851" s="52" t="inlineStr">
        <is>
          <t>Antenna mast</t>
        </is>
      </c>
      <c r="E851" s="58" t="inlineStr">
        <is>
          <t>Cylinder</t>
        </is>
      </c>
      <c r="F851" s="52" t="inlineStr">
        <is>
          <t>BNK-00</t>
        </is>
      </c>
      <c r="G851" s="68" t="n">
        <v>0.0599999987</v>
      </c>
      <c r="H851" s="68" t="n">
        <v>0.0599999987</v>
      </c>
      <c r="I851" s="68" t="n">
        <v>1.60000002</v>
      </c>
      <c r="J851" s="68" t="n">
        <v>90</v>
      </c>
      <c r="K851" s="68" t="n">
        <v>0</v>
      </c>
      <c r="L851" s="68" t="n">
        <v>0</v>
      </c>
      <c r="M851" s="68" t="n">
        <v>1.29999995</v>
      </c>
      <c r="N851" s="68" t="n">
        <v>2.77999997</v>
      </c>
      <c r="O851" s="68" t="n">
        <v>0.800000012</v>
      </c>
      <c r="P851" s="69">
        <f>COS(RADIANS(K851))*COS(RADIANS(L851))+SIN(RADIANS(K851))*SIN(RADIANS(J851))*SIN(RADIANS(L851))</f>
        <v/>
      </c>
      <c r="Q851" s="69">
        <f>-COS(RADIANS(K851))*SIN(RADIANS(L851))+SIN(RADIANS(K851))*SIN(RADIANS(J851))*COS(RADIANS(L851))</f>
        <v/>
      </c>
      <c r="R851" s="69">
        <f>SIN(RADIANS(K851))*COS(RADIANS(J851))</f>
        <v/>
      </c>
      <c r="S851" s="69">
        <f>COS(RADIANS(J851))*SIN(RADIANS(L851))</f>
        <v/>
      </c>
      <c r="T851" s="69">
        <f>COS(RADIANS(J851))*COS(RADIANS(L851))</f>
        <v/>
      </c>
      <c r="U851" s="69">
        <f>-SIN(RADIANS(J851))</f>
        <v/>
      </c>
      <c r="V851" s="69">
        <f>-SIN(RADIANS(K851))*COS(RADIANS(L851))+COS(RADIANS(K851))*SIN(RADIANS(J851))*SIN(RADIANS(L851))</f>
        <v/>
      </c>
      <c r="W851" s="69">
        <f>SIN(RADIANS(K851))*SIN(RADIANS(L851))+COS(RADIANS(K851))*SIN(RADIANS(J851))*COS(RADIANS(L851))</f>
        <v/>
      </c>
      <c r="X851" s="69">
        <f>COS(RADIANS(K851))*COS(RADIANS(J851))</f>
        <v/>
      </c>
      <c r="Y851" s="69">
        <f>P851*G851</f>
        <v/>
      </c>
      <c r="Z851" s="69">
        <f>Q851*H851</f>
        <v/>
      </c>
      <c r="AA851" s="69">
        <f>R851*I851</f>
        <v/>
      </c>
      <c r="AB851" s="69">
        <f>M851</f>
        <v/>
      </c>
      <c r="AC851" s="69">
        <f>S851*G851</f>
        <v/>
      </c>
      <c r="AD851" s="69">
        <f>T851*H851</f>
        <v/>
      </c>
      <c r="AE851" s="69">
        <f>U851*I851</f>
        <v/>
      </c>
      <c r="AF851" s="69">
        <f>N851</f>
        <v/>
      </c>
      <c r="AG851" s="69">
        <f>V851*G851</f>
        <v/>
      </c>
      <c r="AH851" s="69">
        <f>W851*H851</f>
        <v/>
      </c>
      <c r="AI851" s="69">
        <f>X851*I851</f>
        <v/>
      </c>
      <c r="AJ851" s="69">
        <f>O851</f>
        <v/>
      </c>
      <c r="AK851" s="70" t="n">
        <v>0.0599999987</v>
      </c>
      <c r="AL851" s="70" t="n">
        <v>0</v>
      </c>
      <c r="AM851" s="70" t="n">
        <v>0</v>
      </c>
      <c r="AN851" s="70" t="n">
        <v>1.29999995</v>
      </c>
      <c r="AO851" s="70" t="n">
        <v>0</v>
      </c>
      <c r="AP851" s="70" t="n">
        <v>-2.62268318e-09</v>
      </c>
      <c r="AQ851" s="70" t="n">
        <v>-1.60000002</v>
      </c>
      <c r="AR851" s="70" t="n">
        <v>2.77999997</v>
      </c>
      <c r="AS851" s="70" t="n">
        <v>0</v>
      </c>
      <c r="AT851" s="70" t="n">
        <v>0.0599999987</v>
      </c>
      <c r="AU851" s="70" t="n">
        <v>-6.99382241e-08</v>
      </c>
      <c r="AV851" s="70" t="n">
        <v>0.800000012</v>
      </c>
      <c r="AW851" s="71">
        <f>MAX(ABS(Y851-AK851),ABS(Z851-AL851),ABS(AA851-AM851),ABS(AB851-AN851),ABS(AC851-AO851),ABS(AD851-AP851),ABS(AE851-AQ851),ABS(AF851-AR851),ABS(AG851-AS851),ABS(AH851-AT851),ABS(AI851-AU851),ABS(AJ851-AV851))</f>
        <v/>
      </c>
    </row>
    <row r="852">
      <c r="A852" s="67" t="inlineStr">
        <is>
          <t>M847</t>
        </is>
      </c>
      <c r="B852" s="52" t="inlineStr">
        <is>
          <t>BNK-20</t>
        </is>
      </c>
      <c r="C852" s="52" t="inlineStr">
        <is>
          <t>Command Bunker</t>
        </is>
      </c>
      <c r="D852" s="52" t="inlineStr">
        <is>
          <t>Beacon housing</t>
        </is>
      </c>
      <c r="E852" s="58" t="inlineStr">
        <is>
          <t>Cylinder</t>
        </is>
      </c>
      <c r="F852" s="52" t="inlineStr">
        <is>
          <t>BNK-00</t>
        </is>
      </c>
      <c r="G852" s="68" t="n">
        <v>0.159999996</v>
      </c>
      <c r="H852" s="68" t="n">
        <v>0.159999996</v>
      </c>
      <c r="I852" s="68" t="n">
        <v>0.07999999820000001</v>
      </c>
      <c r="J852" s="68" t="n">
        <v>90</v>
      </c>
      <c r="K852" s="68" t="n">
        <v>0</v>
      </c>
      <c r="L852" s="68" t="n">
        <v>0</v>
      </c>
      <c r="M852" s="68" t="n">
        <v>1.29999995</v>
      </c>
      <c r="N852" s="68" t="n">
        <v>3.5999999</v>
      </c>
      <c r="O852" s="68" t="n">
        <v>0.800000012</v>
      </c>
      <c r="P852" s="69">
        <f>COS(RADIANS(K852))*COS(RADIANS(L852))+SIN(RADIANS(K852))*SIN(RADIANS(J852))*SIN(RADIANS(L852))</f>
        <v/>
      </c>
      <c r="Q852" s="69">
        <f>-COS(RADIANS(K852))*SIN(RADIANS(L852))+SIN(RADIANS(K852))*SIN(RADIANS(J852))*COS(RADIANS(L852))</f>
        <v/>
      </c>
      <c r="R852" s="69">
        <f>SIN(RADIANS(K852))*COS(RADIANS(J852))</f>
        <v/>
      </c>
      <c r="S852" s="69">
        <f>COS(RADIANS(J852))*SIN(RADIANS(L852))</f>
        <v/>
      </c>
      <c r="T852" s="69">
        <f>COS(RADIANS(J852))*COS(RADIANS(L852))</f>
        <v/>
      </c>
      <c r="U852" s="69">
        <f>-SIN(RADIANS(J852))</f>
        <v/>
      </c>
      <c r="V852" s="69">
        <f>-SIN(RADIANS(K852))*COS(RADIANS(L852))+COS(RADIANS(K852))*SIN(RADIANS(J852))*SIN(RADIANS(L852))</f>
        <v/>
      </c>
      <c r="W852" s="69">
        <f>SIN(RADIANS(K852))*SIN(RADIANS(L852))+COS(RADIANS(K852))*SIN(RADIANS(J852))*COS(RADIANS(L852))</f>
        <v/>
      </c>
      <c r="X852" s="69">
        <f>COS(RADIANS(K852))*COS(RADIANS(J852))</f>
        <v/>
      </c>
      <c r="Y852" s="69">
        <f>P852*G852</f>
        <v/>
      </c>
      <c r="Z852" s="69">
        <f>Q852*H852</f>
        <v/>
      </c>
      <c r="AA852" s="69">
        <f>R852*I852</f>
        <v/>
      </c>
      <c r="AB852" s="69">
        <f>M852</f>
        <v/>
      </c>
      <c r="AC852" s="69">
        <f>S852*G852</f>
        <v/>
      </c>
      <c r="AD852" s="69">
        <f>T852*H852</f>
        <v/>
      </c>
      <c r="AE852" s="69">
        <f>U852*I852</f>
        <v/>
      </c>
      <c r="AF852" s="69">
        <f>N852</f>
        <v/>
      </c>
      <c r="AG852" s="69">
        <f>V852*G852</f>
        <v/>
      </c>
      <c r="AH852" s="69">
        <f>W852*H852</f>
        <v/>
      </c>
      <c r="AI852" s="69">
        <f>X852*I852</f>
        <v/>
      </c>
      <c r="AJ852" s="69">
        <f>O852</f>
        <v/>
      </c>
      <c r="AK852" s="70" t="n">
        <v>0.159999996</v>
      </c>
      <c r="AL852" s="70" t="n">
        <v>0</v>
      </c>
      <c r="AM852" s="70" t="n">
        <v>0</v>
      </c>
      <c r="AN852" s="70" t="n">
        <v>1.29999995</v>
      </c>
      <c r="AO852" s="70" t="n">
        <v>0</v>
      </c>
      <c r="AP852" s="70" t="n">
        <v>-6.99382197e-09</v>
      </c>
      <c r="AQ852" s="70" t="n">
        <v>-0.07999999820000001</v>
      </c>
      <c r="AR852" s="70" t="n">
        <v>3.5999999</v>
      </c>
      <c r="AS852" s="70" t="n">
        <v>0</v>
      </c>
      <c r="AT852" s="70" t="n">
        <v>0.159999996</v>
      </c>
      <c r="AU852" s="70" t="n">
        <v>-3.49691098e-09</v>
      </c>
      <c r="AV852" s="70" t="n">
        <v>0.800000012</v>
      </c>
      <c r="AW852" s="71">
        <f>MAX(ABS(Y852-AK852),ABS(Z852-AL852),ABS(AA852-AM852),ABS(AB852-AN852),ABS(AC852-AO852),ABS(AD852-AP852),ABS(AE852-AQ852),ABS(AF852-AR852),ABS(AG852-AS852),ABS(AH852-AT852),ABS(AI852-AU852),ABS(AJ852-AV852))</f>
        <v/>
      </c>
    </row>
    <row r="853">
      <c r="A853" s="67" t="inlineStr">
        <is>
          <t>M848</t>
        </is>
      </c>
      <c r="B853" s="52" t="inlineStr">
        <is>
          <t>BNK-21</t>
        </is>
      </c>
      <c r="C853" s="52" t="inlineStr">
        <is>
          <t>Command Bunker</t>
        </is>
      </c>
      <c r="D853" s="52" t="inlineStr">
        <is>
          <t>Beacon bulb</t>
        </is>
      </c>
      <c r="E853" s="59" t="inlineStr">
        <is>
          <t>Sphere</t>
        </is>
      </c>
      <c r="F853" s="52" t="inlineStr">
        <is>
          <t>BNK-00</t>
        </is>
      </c>
      <c r="G853" s="68" t="n">
        <v>0.140000001</v>
      </c>
      <c r="H853" s="68" t="n">
        <v>0.140000001</v>
      </c>
      <c r="I853" s="68" t="n">
        <v>0.140000001</v>
      </c>
      <c r="J853" s="68" t="n">
        <v>0</v>
      </c>
      <c r="K853" s="68" t="n">
        <v>0</v>
      </c>
      <c r="L853" s="68" t="n">
        <v>0</v>
      </c>
      <c r="M853" s="68" t="n">
        <v>1.29999995</v>
      </c>
      <c r="N853" s="68" t="n">
        <v>3.70000005</v>
      </c>
      <c r="O853" s="68" t="n">
        <v>0.800000012</v>
      </c>
      <c r="P853" s="69">
        <f>COS(RADIANS(K853))*COS(RADIANS(L853))+SIN(RADIANS(K853))*SIN(RADIANS(J853))*SIN(RADIANS(L853))</f>
        <v/>
      </c>
      <c r="Q853" s="69">
        <f>-COS(RADIANS(K853))*SIN(RADIANS(L853))+SIN(RADIANS(K853))*SIN(RADIANS(J853))*COS(RADIANS(L853))</f>
        <v/>
      </c>
      <c r="R853" s="69">
        <f>SIN(RADIANS(K853))*COS(RADIANS(J853))</f>
        <v/>
      </c>
      <c r="S853" s="69">
        <f>COS(RADIANS(J853))*SIN(RADIANS(L853))</f>
        <v/>
      </c>
      <c r="T853" s="69">
        <f>COS(RADIANS(J853))*COS(RADIANS(L853))</f>
        <v/>
      </c>
      <c r="U853" s="69">
        <f>-SIN(RADIANS(J853))</f>
        <v/>
      </c>
      <c r="V853" s="69">
        <f>-SIN(RADIANS(K853))*COS(RADIANS(L853))+COS(RADIANS(K853))*SIN(RADIANS(J853))*SIN(RADIANS(L853))</f>
        <v/>
      </c>
      <c r="W853" s="69">
        <f>SIN(RADIANS(K853))*SIN(RADIANS(L853))+COS(RADIANS(K853))*SIN(RADIANS(J853))*COS(RADIANS(L853))</f>
        <v/>
      </c>
      <c r="X853" s="69">
        <f>COS(RADIANS(K853))*COS(RADIANS(J853))</f>
        <v/>
      </c>
      <c r="Y853" s="69">
        <f>P853*G853</f>
        <v/>
      </c>
      <c r="Z853" s="69">
        <f>Q853*H853</f>
        <v/>
      </c>
      <c r="AA853" s="69">
        <f>R853*I853</f>
        <v/>
      </c>
      <c r="AB853" s="69">
        <f>M853</f>
        <v/>
      </c>
      <c r="AC853" s="69">
        <f>S853*G853</f>
        <v/>
      </c>
      <c r="AD853" s="69">
        <f>T853*H853</f>
        <v/>
      </c>
      <c r="AE853" s="69">
        <f>U853*I853</f>
        <v/>
      </c>
      <c r="AF853" s="69">
        <f>N853</f>
        <v/>
      </c>
      <c r="AG853" s="69">
        <f>V853*G853</f>
        <v/>
      </c>
      <c r="AH853" s="69">
        <f>W853*H853</f>
        <v/>
      </c>
      <c r="AI853" s="69">
        <f>X853*I853</f>
        <v/>
      </c>
      <c r="AJ853" s="69">
        <f>O853</f>
        <v/>
      </c>
      <c r="AK853" s="70" t="n">
        <v>0.140000001</v>
      </c>
      <c r="AL853" s="70" t="n">
        <v>0</v>
      </c>
      <c r="AM853" s="70" t="n">
        <v>0</v>
      </c>
      <c r="AN853" s="70" t="n">
        <v>1.29999995</v>
      </c>
      <c r="AO853" s="70" t="n">
        <v>0</v>
      </c>
      <c r="AP853" s="70" t="n">
        <v>0.140000001</v>
      </c>
      <c r="AQ853" s="70" t="n">
        <v>0</v>
      </c>
      <c r="AR853" s="70" t="n">
        <v>3.70000005</v>
      </c>
      <c r="AS853" s="70" t="n">
        <v>0</v>
      </c>
      <c r="AT853" s="70" t="n">
        <v>0</v>
      </c>
      <c r="AU853" s="70" t="n">
        <v>0.140000001</v>
      </c>
      <c r="AV853" s="70" t="n">
        <v>0.800000012</v>
      </c>
      <c r="AW853" s="71">
        <f>MAX(ABS(Y853-AK853),ABS(Z853-AL853),ABS(AA853-AM853),ABS(AB853-AN853),ABS(AC853-AO853),ABS(AD853-AP853),ABS(AE853-AQ853),ABS(AF853-AR853),ABS(AG853-AS853),ABS(AH853-AT853),ABS(AI853-AU853),ABS(AJ853-AV853))</f>
        <v/>
      </c>
    </row>
    <row r="854">
      <c r="A854" s="67" t="inlineStr">
        <is>
          <t>M849</t>
        </is>
      </c>
      <c r="B854" s="52" t="inlineStr">
        <is>
          <t>BNK-22</t>
        </is>
      </c>
      <c r="C854" s="52" t="inlineStr">
        <is>
          <t>Command Bunker</t>
        </is>
      </c>
      <c r="D854" s="52" t="inlineStr">
        <is>
          <t>Sandbag W</t>
        </is>
      </c>
      <c r="E854" s="58" t="inlineStr">
        <is>
          <t>Cylinder</t>
        </is>
      </c>
      <c r="F854" s="52" t="inlineStr">
        <is>
          <t>BNK-00</t>
        </is>
      </c>
      <c r="G854" s="68" t="n">
        <v>0.219999999</v>
      </c>
      <c r="H854" s="68" t="n">
        <v>0.180000007</v>
      </c>
      <c r="I854" s="68" t="n">
        <v>0.5</v>
      </c>
      <c r="J854" s="68" t="n">
        <v>0</v>
      </c>
      <c r="K854" s="68" t="n">
        <v>90</v>
      </c>
      <c r="L854" s="68" t="n">
        <v>0</v>
      </c>
      <c r="M854" s="68" t="n">
        <v>-0.949999988</v>
      </c>
      <c r="N854" s="68" t="n">
        <v>0.0900000036</v>
      </c>
      <c r="O854" s="68" t="n">
        <v>2.04999995</v>
      </c>
      <c r="P854" s="69">
        <f>COS(RADIANS(K854))*COS(RADIANS(L854))+SIN(RADIANS(K854))*SIN(RADIANS(J854))*SIN(RADIANS(L854))</f>
        <v/>
      </c>
      <c r="Q854" s="69">
        <f>-COS(RADIANS(K854))*SIN(RADIANS(L854))+SIN(RADIANS(K854))*SIN(RADIANS(J854))*COS(RADIANS(L854))</f>
        <v/>
      </c>
      <c r="R854" s="69">
        <f>SIN(RADIANS(K854))*COS(RADIANS(J854))</f>
        <v/>
      </c>
      <c r="S854" s="69">
        <f>COS(RADIANS(J854))*SIN(RADIANS(L854))</f>
        <v/>
      </c>
      <c r="T854" s="69">
        <f>COS(RADIANS(J854))*COS(RADIANS(L854))</f>
        <v/>
      </c>
      <c r="U854" s="69">
        <f>-SIN(RADIANS(J854))</f>
        <v/>
      </c>
      <c r="V854" s="69">
        <f>-SIN(RADIANS(K854))*COS(RADIANS(L854))+COS(RADIANS(K854))*SIN(RADIANS(J854))*SIN(RADIANS(L854))</f>
        <v/>
      </c>
      <c r="W854" s="69">
        <f>SIN(RADIANS(K854))*SIN(RADIANS(L854))+COS(RADIANS(K854))*SIN(RADIANS(J854))*COS(RADIANS(L854))</f>
        <v/>
      </c>
      <c r="X854" s="69">
        <f>COS(RADIANS(K854))*COS(RADIANS(J854))</f>
        <v/>
      </c>
      <c r="Y854" s="69">
        <f>P854*G854</f>
        <v/>
      </c>
      <c r="Z854" s="69">
        <f>Q854*H854</f>
        <v/>
      </c>
      <c r="AA854" s="69">
        <f>R854*I854</f>
        <v/>
      </c>
      <c r="AB854" s="69">
        <f>M854</f>
        <v/>
      </c>
      <c r="AC854" s="69">
        <f>S854*G854</f>
        <v/>
      </c>
      <c r="AD854" s="69">
        <f>T854*H854</f>
        <v/>
      </c>
      <c r="AE854" s="69">
        <f>U854*I854</f>
        <v/>
      </c>
      <c r="AF854" s="69">
        <f>N854</f>
        <v/>
      </c>
      <c r="AG854" s="69">
        <f>V854*G854</f>
        <v/>
      </c>
      <c r="AH854" s="69">
        <f>W854*H854</f>
        <v/>
      </c>
      <c r="AI854" s="69">
        <f>X854*I854</f>
        <v/>
      </c>
      <c r="AJ854" s="69">
        <f>O854</f>
        <v/>
      </c>
      <c r="AK854" s="70" t="n">
        <v>-9.61650581e-09</v>
      </c>
      <c r="AL854" s="70" t="n">
        <v>0</v>
      </c>
      <c r="AM854" s="70" t="n">
        <v>0.5</v>
      </c>
      <c r="AN854" s="70" t="n">
        <v>-0.949999988</v>
      </c>
      <c r="AO854" s="70" t="n">
        <v>0</v>
      </c>
      <c r="AP854" s="70" t="n">
        <v>0.180000007</v>
      </c>
      <c r="AQ854" s="70" t="n">
        <v>0</v>
      </c>
      <c r="AR854" s="70" t="n">
        <v>0.0900000036</v>
      </c>
      <c r="AS854" s="70" t="n">
        <v>-0.219999999</v>
      </c>
      <c r="AT854" s="70" t="n">
        <v>0</v>
      </c>
      <c r="AU854" s="70" t="n">
        <v>-2.18556941e-08</v>
      </c>
      <c r="AV854" s="70" t="n">
        <v>2.04999995</v>
      </c>
      <c r="AW854" s="71">
        <f>MAX(ABS(Y854-AK854),ABS(Z854-AL854),ABS(AA854-AM854),ABS(AB854-AN854),ABS(AC854-AO854),ABS(AD854-AP854),ABS(AE854-AQ854),ABS(AF854-AR854),ABS(AG854-AS854),ABS(AH854-AT854),ABS(AI854-AU854),ABS(AJ854-AV854))</f>
        <v/>
      </c>
    </row>
    <row r="855">
      <c r="A855" s="67" t="inlineStr">
        <is>
          <t>M850</t>
        </is>
      </c>
      <c r="B855" s="52" t="inlineStr">
        <is>
          <t>BNK-23</t>
        </is>
      </c>
      <c r="C855" s="52" t="inlineStr">
        <is>
          <t>Command Bunker</t>
        </is>
      </c>
      <c r="D855" s="52" t="inlineStr">
        <is>
          <t>Sandbag W</t>
        </is>
      </c>
      <c r="E855" s="58" t="inlineStr">
        <is>
          <t>Cylinder</t>
        </is>
      </c>
      <c r="F855" s="52" t="inlineStr">
        <is>
          <t>BNK-00</t>
        </is>
      </c>
      <c r="G855" s="68" t="n">
        <v>0.219999999</v>
      </c>
      <c r="H855" s="68" t="n">
        <v>0.180000007</v>
      </c>
      <c r="I855" s="68" t="n">
        <v>0.5</v>
      </c>
      <c r="J855" s="68" t="n">
        <v>0</v>
      </c>
      <c r="K855" s="68" t="n">
        <v>90</v>
      </c>
      <c r="L855" s="68" t="n">
        <v>0</v>
      </c>
      <c r="M855" s="68" t="n">
        <v>-1.45000005</v>
      </c>
      <c r="N855" s="68" t="n">
        <v>0.0900000036</v>
      </c>
      <c r="O855" s="68" t="n">
        <v>2.04999995</v>
      </c>
      <c r="P855" s="69">
        <f>COS(RADIANS(K855))*COS(RADIANS(L855))+SIN(RADIANS(K855))*SIN(RADIANS(J855))*SIN(RADIANS(L855))</f>
        <v/>
      </c>
      <c r="Q855" s="69">
        <f>-COS(RADIANS(K855))*SIN(RADIANS(L855))+SIN(RADIANS(K855))*SIN(RADIANS(J855))*COS(RADIANS(L855))</f>
        <v/>
      </c>
      <c r="R855" s="69">
        <f>SIN(RADIANS(K855))*COS(RADIANS(J855))</f>
        <v/>
      </c>
      <c r="S855" s="69">
        <f>COS(RADIANS(J855))*SIN(RADIANS(L855))</f>
        <v/>
      </c>
      <c r="T855" s="69">
        <f>COS(RADIANS(J855))*COS(RADIANS(L855))</f>
        <v/>
      </c>
      <c r="U855" s="69">
        <f>-SIN(RADIANS(J855))</f>
        <v/>
      </c>
      <c r="V855" s="69">
        <f>-SIN(RADIANS(K855))*COS(RADIANS(L855))+COS(RADIANS(K855))*SIN(RADIANS(J855))*SIN(RADIANS(L855))</f>
        <v/>
      </c>
      <c r="W855" s="69">
        <f>SIN(RADIANS(K855))*SIN(RADIANS(L855))+COS(RADIANS(K855))*SIN(RADIANS(J855))*COS(RADIANS(L855))</f>
        <v/>
      </c>
      <c r="X855" s="69">
        <f>COS(RADIANS(K855))*COS(RADIANS(J855))</f>
        <v/>
      </c>
      <c r="Y855" s="69">
        <f>P855*G855</f>
        <v/>
      </c>
      <c r="Z855" s="69">
        <f>Q855*H855</f>
        <v/>
      </c>
      <c r="AA855" s="69">
        <f>R855*I855</f>
        <v/>
      </c>
      <c r="AB855" s="69">
        <f>M855</f>
        <v/>
      </c>
      <c r="AC855" s="69">
        <f>S855*G855</f>
        <v/>
      </c>
      <c r="AD855" s="69">
        <f>T855*H855</f>
        <v/>
      </c>
      <c r="AE855" s="69">
        <f>U855*I855</f>
        <v/>
      </c>
      <c r="AF855" s="69">
        <f>N855</f>
        <v/>
      </c>
      <c r="AG855" s="69">
        <f>V855*G855</f>
        <v/>
      </c>
      <c r="AH855" s="69">
        <f>W855*H855</f>
        <v/>
      </c>
      <c r="AI855" s="69">
        <f>X855*I855</f>
        <v/>
      </c>
      <c r="AJ855" s="69">
        <f>O855</f>
        <v/>
      </c>
      <c r="AK855" s="70" t="n">
        <v>-9.61650581e-09</v>
      </c>
      <c r="AL855" s="70" t="n">
        <v>0</v>
      </c>
      <c r="AM855" s="70" t="n">
        <v>0.5</v>
      </c>
      <c r="AN855" s="70" t="n">
        <v>-1.45000005</v>
      </c>
      <c r="AO855" s="70" t="n">
        <v>0</v>
      </c>
      <c r="AP855" s="70" t="n">
        <v>0.180000007</v>
      </c>
      <c r="AQ855" s="70" t="n">
        <v>0</v>
      </c>
      <c r="AR855" s="70" t="n">
        <v>0.0900000036</v>
      </c>
      <c r="AS855" s="70" t="n">
        <v>-0.219999999</v>
      </c>
      <c r="AT855" s="70" t="n">
        <v>0</v>
      </c>
      <c r="AU855" s="70" t="n">
        <v>-2.18556941e-08</v>
      </c>
      <c r="AV855" s="70" t="n">
        <v>2.04999995</v>
      </c>
      <c r="AW855" s="71">
        <f>MAX(ABS(Y855-AK855),ABS(Z855-AL855),ABS(AA855-AM855),ABS(AB855-AN855),ABS(AC855-AO855),ABS(AD855-AP855),ABS(AE855-AQ855),ABS(AF855-AR855),ABS(AG855-AS855),ABS(AH855-AT855),ABS(AI855-AU855),ABS(AJ855-AV855))</f>
        <v/>
      </c>
    </row>
    <row r="856">
      <c r="A856" s="67" t="inlineStr">
        <is>
          <t>M851</t>
        </is>
      </c>
      <c r="B856" s="52" t="inlineStr">
        <is>
          <t>BNK-24</t>
        </is>
      </c>
      <c r="C856" s="52" t="inlineStr">
        <is>
          <t>Command Bunker</t>
        </is>
      </c>
      <c r="D856" s="52" t="inlineStr">
        <is>
          <t>Sandbag W</t>
        </is>
      </c>
      <c r="E856" s="58" t="inlineStr">
        <is>
          <t>Cylinder</t>
        </is>
      </c>
      <c r="F856" s="52" t="inlineStr">
        <is>
          <t>BNK-00</t>
        </is>
      </c>
      <c r="G856" s="68" t="n">
        <v>0.219999999</v>
      </c>
      <c r="H856" s="68" t="n">
        <v>0.180000007</v>
      </c>
      <c r="I856" s="68" t="n">
        <v>0.5</v>
      </c>
      <c r="J856" s="68" t="n">
        <v>0</v>
      </c>
      <c r="K856" s="68" t="n">
        <v>90</v>
      </c>
      <c r="L856" s="68" t="n">
        <v>0</v>
      </c>
      <c r="M856" s="68" t="n">
        <v>-1.20000005</v>
      </c>
      <c r="N856" s="68" t="n">
        <v>0.25</v>
      </c>
      <c r="O856" s="68" t="n">
        <v>2.04999995</v>
      </c>
      <c r="P856" s="69">
        <f>COS(RADIANS(K856))*COS(RADIANS(L856))+SIN(RADIANS(K856))*SIN(RADIANS(J856))*SIN(RADIANS(L856))</f>
        <v/>
      </c>
      <c r="Q856" s="69">
        <f>-COS(RADIANS(K856))*SIN(RADIANS(L856))+SIN(RADIANS(K856))*SIN(RADIANS(J856))*COS(RADIANS(L856))</f>
        <v/>
      </c>
      <c r="R856" s="69">
        <f>SIN(RADIANS(K856))*COS(RADIANS(J856))</f>
        <v/>
      </c>
      <c r="S856" s="69">
        <f>COS(RADIANS(J856))*SIN(RADIANS(L856))</f>
        <v/>
      </c>
      <c r="T856" s="69">
        <f>COS(RADIANS(J856))*COS(RADIANS(L856))</f>
        <v/>
      </c>
      <c r="U856" s="69">
        <f>-SIN(RADIANS(J856))</f>
        <v/>
      </c>
      <c r="V856" s="69">
        <f>-SIN(RADIANS(K856))*COS(RADIANS(L856))+COS(RADIANS(K856))*SIN(RADIANS(J856))*SIN(RADIANS(L856))</f>
        <v/>
      </c>
      <c r="W856" s="69">
        <f>SIN(RADIANS(K856))*SIN(RADIANS(L856))+COS(RADIANS(K856))*SIN(RADIANS(J856))*COS(RADIANS(L856))</f>
        <v/>
      </c>
      <c r="X856" s="69">
        <f>COS(RADIANS(K856))*COS(RADIANS(J856))</f>
        <v/>
      </c>
      <c r="Y856" s="69">
        <f>P856*G856</f>
        <v/>
      </c>
      <c r="Z856" s="69">
        <f>Q856*H856</f>
        <v/>
      </c>
      <c r="AA856" s="69">
        <f>R856*I856</f>
        <v/>
      </c>
      <c r="AB856" s="69">
        <f>M856</f>
        <v/>
      </c>
      <c r="AC856" s="69">
        <f>S856*G856</f>
        <v/>
      </c>
      <c r="AD856" s="69">
        <f>T856*H856</f>
        <v/>
      </c>
      <c r="AE856" s="69">
        <f>U856*I856</f>
        <v/>
      </c>
      <c r="AF856" s="69">
        <f>N856</f>
        <v/>
      </c>
      <c r="AG856" s="69">
        <f>V856*G856</f>
        <v/>
      </c>
      <c r="AH856" s="69">
        <f>W856*H856</f>
        <v/>
      </c>
      <c r="AI856" s="69">
        <f>X856*I856</f>
        <v/>
      </c>
      <c r="AJ856" s="69">
        <f>O856</f>
        <v/>
      </c>
      <c r="AK856" s="70" t="n">
        <v>-9.61650581e-09</v>
      </c>
      <c r="AL856" s="70" t="n">
        <v>0</v>
      </c>
      <c r="AM856" s="70" t="n">
        <v>0.5</v>
      </c>
      <c r="AN856" s="70" t="n">
        <v>-1.20000005</v>
      </c>
      <c r="AO856" s="70" t="n">
        <v>0</v>
      </c>
      <c r="AP856" s="70" t="n">
        <v>0.180000007</v>
      </c>
      <c r="AQ856" s="70" t="n">
        <v>0</v>
      </c>
      <c r="AR856" s="70" t="n">
        <v>0.25</v>
      </c>
      <c r="AS856" s="70" t="n">
        <v>-0.219999999</v>
      </c>
      <c r="AT856" s="70" t="n">
        <v>0</v>
      </c>
      <c r="AU856" s="70" t="n">
        <v>-2.18556941e-08</v>
      </c>
      <c r="AV856" s="70" t="n">
        <v>2.04999995</v>
      </c>
      <c r="AW856" s="71">
        <f>MAX(ABS(Y856-AK856),ABS(Z856-AL856),ABS(AA856-AM856),ABS(AB856-AN856),ABS(AC856-AO856),ABS(AD856-AP856),ABS(AE856-AQ856),ABS(AF856-AR856),ABS(AG856-AS856),ABS(AH856-AT856),ABS(AI856-AU856),ABS(AJ856-AV856))</f>
        <v/>
      </c>
    </row>
    <row r="857">
      <c r="A857" s="67" t="inlineStr">
        <is>
          <t>M852</t>
        </is>
      </c>
      <c r="B857" s="52" t="inlineStr">
        <is>
          <t>BNK-25</t>
        </is>
      </c>
      <c r="C857" s="52" t="inlineStr">
        <is>
          <t>Command Bunker</t>
        </is>
      </c>
      <c r="D857" s="52" t="inlineStr">
        <is>
          <t>Sandbag E</t>
        </is>
      </c>
      <c r="E857" s="58" t="inlineStr">
        <is>
          <t>Cylinder</t>
        </is>
      </c>
      <c r="F857" s="52" t="inlineStr">
        <is>
          <t>BNK-00</t>
        </is>
      </c>
      <c r="G857" s="68" t="n">
        <v>0.219999999</v>
      </c>
      <c r="H857" s="68" t="n">
        <v>0.180000007</v>
      </c>
      <c r="I857" s="68" t="n">
        <v>0.5</v>
      </c>
      <c r="J857" s="68" t="n">
        <v>0</v>
      </c>
      <c r="K857" s="68" t="n">
        <v>90</v>
      </c>
      <c r="L857" s="68" t="n">
        <v>0</v>
      </c>
      <c r="M857" s="68" t="n">
        <v>0.949999988</v>
      </c>
      <c r="N857" s="68" t="n">
        <v>0.0900000036</v>
      </c>
      <c r="O857" s="68" t="n">
        <v>2.04999995</v>
      </c>
      <c r="P857" s="69">
        <f>COS(RADIANS(K857))*COS(RADIANS(L857))+SIN(RADIANS(K857))*SIN(RADIANS(J857))*SIN(RADIANS(L857))</f>
        <v/>
      </c>
      <c r="Q857" s="69">
        <f>-COS(RADIANS(K857))*SIN(RADIANS(L857))+SIN(RADIANS(K857))*SIN(RADIANS(J857))*COS(RADIANS(L857))</f>
        <v/>
      </c>
      <c r="R857" s="69">
        <f>SIN(RADIANS(K857))*COS(RADIANS(J857))</f>
        <v/>
      </c>
      <c r="S857" s="69">
        <f>COS(RADIANS(J857))*SIN(RADIANS(L857))</f>
        <v/>
      </c>
      <c r="T857" s="69">
        <f>COS(RADIANS(J857))*COS(RADIANS(L857))</f>
        <v/>
      </c>
      <c r="U857" s="69">
        <f>-SIN(RADIANS(J857))</f>
        <v/>
      </c>
      <c r="V857" s="69">
        <f>-SIN(RADIANS(K857))*COS(RADIANS(L857))+COS(RADIANS(K857))*SIN(RADIANS(J857))*SIN(RADIANS(L857))</f>
        <v/>
      </c>
      <c r="W857" s="69">
        <f>SIN(RADIANS(K857))*SIN(RADIANS(L857))+COS(RADIANS(K857))*SIN(RADIANS(J857))*COS(RADIANS(L857))</f>
        <v/>
      </c>
      <c r="X857" s="69">
        <f>COS(RADIANS(K857))*COS(RADIANS(J857))</f>
        <v/>
      </c>
      <c r="Y857" s="69">
        <f>P857*G857</f>
        <v/>
      </c>
      <c r="Z857" s="69">
        <f>Q857*H857</f>
        <v/>
      </c>
      <c r="AA857" s="69">
        <f>R857*I857</f>
        <v/>
      </c>
      <c r="AB857" s="69">
        <f>M857</f>
        <v/>
      </c>
      <c r="AC857" s="69">
        <f>S857*G857</f>
        <v/>
      </c>
      <c r="AD857" s="69">
        <f>T857*H857</f>
        <v/>
      </c>
      <c r="AE857" s="69">
        <f>U857*I857</f>
        <v/>
      </c>
      <c r="AF857" s="69">
        <f>N857</f>
        <v/>
      </c>
      <c r="AG857" s="69">
        <f>V857*G857</f>
        <v/>
      </c>
      <c r="AH857" s="69">
        <f>W857*H857</f>
        <v/>
      </c>
      <c r="AI857" s="69">
        <f>X857*I857</f>
        <v/>
      </c>
      <c r="AJ857" s="69">
        <f>O857</f>
        <v/>
      </c>
      <c r="AK857" s="70" t="n">
        <v>-9.61650581e-09</v>
      </c>
      <c r="AL857" s="70" t="n">
        <v>0</v>
      </c>
      <c r="AM857" s="70" t="n">
        <v>0.5</v>
      </c>
      <c r="AN857" s="70" t="n">
        <v>0.949999988</v>
      </c>
      <c r="AO857" s="70" t="n">
        <v>0</v>
      </c>
      <c r="AP857" s="70" t="n">
        <v>0.180000007</v>
      </c>
      <c r="AQ857" s="70" t="n">
        <v>0</v>
      </c>
      <c r="AR857" s="70" t="n">
        <v>0.0900000036</v>
      </c>
      <c r="AS857" s="70" t="n">
        <v>-0.219999999</v>
      </c>
      <c r="AT857" s="70" t="n">
        <v>0</v>
      </c>
      <c r="AU857" s="70" t="n">
        <v>-2.18556941e-08</v>
      </c>
      <c r="AV857" s="70" t="n">
        <v>2.04999995</v>
      </c>
      <c r="AW857" s="71">
        <f>MAX(ABS(Y857-AK857),ABS(Z857-AL857),ABS(AA857-AM857),ABS(AB857-AN857),ABS(AC857-AO857),ABS(AD857-AP857),ABS(AE857-AQ857),ABS(AF857-AR857),ABS(AG857-AS857),ABS(AH857-AT857),ABS(AI857-AU857),ABS(AJ857-AV857))</f>
        <v/>
      </c>
    </row>
    <row r="858">
      <c r="A858" s="67" t="inlineStr">
        <is>
          <t>M853</t>
        </is>
      </c>
      <c r="B858" s="52" t="inlineStr">
        <is>
          <t>BNK-26</t>
        </is>
      </c>
      <c r="C858" s="52" t="inlineStr">
        <is>
          <t>Command Bunker</t>
        </is>
      </c>
      <c r="D858" s="52" t="inlineStr">
        <is>
          <t>Sandbag E</t>
        </is>
      </c>
      <c r="E858" s="58" t="inlineStr">
        <is>
          <t>Cylinder</t>
        </is>
      </c>
      <c r="F858" s="52" t="inlineStr">
        <is>
          <t>BNK-00</t>
        </is>
      </c>
      <c r="G858" s="68" t="n">
        <v>0.219999999</v>
      </c>
      <c r="H858" s="68" t="n">
        <v>0.180000007</v>
      </c>
      <c r="I858" s="68" t="n">
        <v>0.5</v>
      </c>
      <c r="J858" s="68" t="n">
        <v>0</v>
      </c>
      <c r="K858" s="68" t="n">
        <v>90</v>
      </c>
      <c r="L858" s="68" t="n">
        <v>0</v>
      </c>
      <c r="M858" s="68" t="n">
        <v>1.45000005</v>
      </c>
      <c r="N858" s="68" t="n">
        <v>0.0900000036</v>
      </c>
      <c r="O858" s="68" t="n">
        <v>2.04999995</v>
      </c>
      <c r="P858" s="69">
        <f>COS(RADIANS(K858))*COS(RADIANS(L858))+SIN(RADIANS(K858))*SIN(RADIANS(J858))*SIN(RADIANS(L858))</f>
        <v/>
      </c>
      <c r="Q858" s="69">
        <f>-COS(RADIANS(K858))*SIN(RADIANS(L858))+SIN(RADIANS(K858))*SIN(RADIANS(J858))*COS(RADIANS(L858))</f>
        <v/>
      </c>
      <c r="R858" s="69">
        <f>SIN(RADIANS(K858))*COS(RADIANS(J858))</f>
        <v/>
      </c>
      <c r="S858" s="69">
        <f>COS(RADIANS(J858))*SIN(RADIANS(L858))</f>
        <v/>
      </c>
      <c r="T858" s="69">
        <f>COS(RADIANS(J858))*COS(RADIANS(L858))</f>
        <v/>
      </c>
      <c r="U858" s="69">
        <f>-SIN(RADIANS(J858))</f>
        <v/>
      </c>
      <c r="V858" s="69">
        <f>-SIN(RADIANS(K858))*COS(RADIANS(L858))+COS(RADIANS(K858))*SIN(RADIANS(J858))*SIN(RADIANS(L858))</f>
        <v/>
      </c>
      <c r="W858" s="69">
        <f>SIN(RADIANS(K858))*SIN(RADIANS(L858))+COS(RADIANS(K858))*SIN(RADIANS(J858))*COS(RADIANS(L858))</f>
        <v/>
      </c>
      <c r="X858" s="69">
        <f>COS(RADIANS(K858))*COS(RADIANS(J858))</f>
        <v/>
      </c>
      <c r="Y858" s="69">
        <f>P858*G858</f>
        <v/>
      </c>
      <c r="Z858" s="69">
        <f>Q858*H858</f>
        <v/>
      </c>
      <c r="AA858" s="69">
        <f>R858*I858</f>
        <v/>
      </c>
      <c r="AB858" s="69">
        <f>M858</f>
        <v/>
      </c>
      <c r="AC858" s="69">
        <f>S858*G858</f>
        <v/>
      </c>
      <c r="AD858" s="69">
        <f>T858*H858</f>
        <v/>
      </c>
      <c r="AE858" s="69">
        <f>U858*I858</f>
        <v/>
      </c>
      <c r="AF858" s="69">
        <f>N858</f>
        <v/>
      </c>
      <c r="AG858" s="69">
        <f>V858*G858</f>
        <v/>
      </c>
      <c r="AH858" s="69">
        <f>W858*H858</f>
        <v/>
      </c>
      <c r="AI858" s="69">
        <f>X858*I858</f>
        <v/>
      </c>
      <c r="AJ858" s="69">
        <f>O858</f>
        <v/>
      </c>
      <c r="AK858" s="70" t="n">
        <v>-9.61650581e-09</v>
      </c>
      <c r="AL858" s="70" t="n">
        <v>0</v>
      </c>
      <c r="AM858" s="70" t="n">
        <v>0.5</v>
      </c>
      <c r="AN858" s="70" t="n">
        <v>1.45000005</v>
      </c>
      <c r="AO858" s="70" t="n">
        <v>0</v>
      </c>
      <c r="AP858" s="70" t="n">
        <v>0.180000007</v>
      </c>
      <c r="AQ858" s="70" t="n">
        <v>0</v>
      </c>
      <c r="AR858" s="70" t="n">
        <v>0.0900000036</v>
      </c>
      <c r="AS858" s="70" t="n">
        <v>-0.219999999</v>
      </c>
      <c r="AT858" s="70" t="n">
        <v>0</v>
      </c>
      <c r="AU858" s="70" t="n">
        <v>-2.18556941e-08</v>
      </c>
      <c r="AV858" s="70" t="n">
        <v>2.04999995</v>
      </c>
      <c r="AW858" s="71">
        <f>MAX(ABS(Y858-AK858),ABS(Z858-AL858),ABS(AA858-AM858),ABS(AB858-AN858),ABS(AC858-AO858),ABS(AD858-AP858),ABS(AE858-AQ858),ABS(AF858-AR858),ABS(AG858-AS858),ABS(AH858-AT858),ABS(AI858-AU858),ABS(AJ858-AV858))</f>
        <v/>
      </c>
    </row>
    <row r="859">
      <c r="A859" s="67" t="inlineStr">
        <is>
          <t>M854</t>
        </is>
      </c>
      <c r="B859" s="52" t="inlineStr">
        <is>
          <t>BNK-27</t>
        </is>
      </c>
      <c r="C859" s="52" t="inlineStr">
        <is>
          <t>Command Bunker</t>
        </is>
      </c>
      <c r="D859" s="52" t="inlineStr">
        <is>
          <t>Sandbag E</t>
        </is>
      </c>
      <c r="E859" s="58" t="inlineStr">
        <is>
          <t>Cylinder</t>
        </is>
      </c>
      <c r="F859" s="52" t="inlineStr">
        <is>
          <t>BNK-00</t>
        </is>
      </c>
      <c r="G859" s="68" t="n">
        <v>0.219999999</v>
      </c>
      <c r="H859" s="68" t="n">
        <v>0.180000007</v>
      </c>
      <c r="I859" s="68" t="n">
        <v>0.5</v>
      </c>
      <c r="J859" s="68" t="n">
        <v>0</v>
      </c>
      <c r="K859" s="68" t="n">
        <v>90</v>
      </c>
      <c r="L859" s="68" t="n">
        <v>0</v>
      </c>
      <c r="M859" s="68" t="n">
        <v>1.20000005</v>
      </c>
      <c r="N859" s="68" t="n">
        <v>0.25</v>
      </c>
      <c r="O859" s="68" t="n">
        <v>2.04999995</v>
      </c>
      <c r="P859" s="69">
        <f>COS(RADIANS(K859))*COS(RADIANS(L859))+SIN(RADIANS(K859))*SIN(RADIANS(J859))*SIN(RADIANS(L859))</f>
        <v/>
      </c>
      <c r="Q859" s="69">
        <f>-COS(RADIANS(K859))*SIN(RADIANS(L859))+SIN(RADIANS(K859))*SIN(RADIANS(J859))*COS(RADIANS(L859))</f>
        <v/>
      </c>
      <c r="R859" s="69">
        <f>SIN(RADIANS(K859))*COS(RADIANS(J859))</f>
        <v/>
      </c>
      <c r="S859" s="69">
        <f>COS(RADIANS(J859))*SIN(RADIANS(L859))</f>
        <v/>
      </c>
      <c r="T859" s="69">
        <f>COS(RADIANS(J859))*COS(RADIANS(L859))</f>
        <v/>
      </c>
      <c r="U859" s="69">
        <f>-SIN(RADIANS(J859))</f>
        <v/>
      </c>
      <c r="V859" s="69">
        <f>-SIN(RADIANS(K859))*COS(RADIANS(L859))+COS(RADIANS(K859))*SIN(RADIANS(J859))*SIN(RADIANS(L859))</f>
        <v/>
      </c>
      <c r="W859" s="69">
        <f>SIN(RADIANS(K859))*SIN(RADIANS(L859))+COS(RADIANS(K859))*SIN(RADIANS(J859))*COS(RADIANS(L859))</f>
        <v/>
      </c>
      <c r="X859" s="69">
        <f>COS(RADIANS(K859))*COS(RADIANS(J859))</f>
        <v/>
      </c>
      <c r="Y859" s="69">
        <f>P859*G859</f>
        <v/>
      </c>
      <c r="Z859" s="69">
        <f>Q859*H859</f>
        <v/>
      </c>
      <c r="AA859" s="69">
        <f>R859*I859</f>
        <v/>
      </c>
      <c r="AB859" s="69">
        <f>M859</f>
        <v/>
      </c>
      <c r="AC859" s="69">
        <f>S859*G859</f>
        <v/>
      </c>
      <c r="AD859" s="69">
        <f>T859*H859</f>
        <v/>
      </c>
      <c r="AE859" s="69">
        <f>U859*I859</f>
        <v/>
      </c>
      <c r="AF859" s="69">
        <f>N859</f>
        <v/>
      </c>
      <c r="AG859" s="69">
        <f>V859*G859</f>
        <v/>
      </c>
      <c r="AH859" s="69">
        <f>W859*H859</f>
        <v/>
      </c>
      <c r="AI859" s="69">
        <f>X859*I859</f>
        <v/>
      </c>
      <c r="AJ859" s="69">
        <f>O859</f>
        <v/>
      </c>
      <c r="AK859" s="70" t="n">
        <v>-9.61650581e-09</v>
      </c>
      <c r="AL859" s="70" t="n">
        <v>0</v>
      </c>
      <c r="AM859" s="70" t="n">
        <v>0.5</v>
      </c>
      <c r="AN859" s="70" t="n">
        <v>1.20000005</v>
      </c>
      <c r="AO859" s="70" t="n">
        <v>0</v>
      </c>
      <c r="AP859" s="70" t="n">
        <v>0.180000007</v>
      </c>
      <c r="AQ859" s="70" t="n">
        <v>0</v>
      </c>
      <c r="AR859" s="70" t="n">
        <v>0.25</v>
      </c>
      <c r="AS859" s="70" t="n">
        <v>-0.219999999</v>
      </c>
      <c r="AT859" s="70" t="n">
        <v>0</v>
      </c>
      <c r="AU859" s="70" t="n">
        <v>-2.18556941e-08</v>
      </c>
      <c r="AV859" s="70" t="n">
        <v>2.04999995</v>
      </c>
      <c r="AW859" s="71">
        <f>MAX(ABS(Y859-AK859),ABS(Z859-AL859),ABS(AA859-AM859),ABS(AB859-AN859),ABS(AC859-AO859),ABS(AD859-AP859),ABS(AE859-AQ859),ABS(AF859-AR859),ABS(AG859-AS859),ABS(AH859-AT859),ABS(AI859-AU859),ABS(AJ859-AV859))</f>
        <v/>
      </c>
    </row>
    <row r="860">
      <c r="A860" s="67" t="inlineStr">
        <is>
          <t>M855</t>
        </is>
      </c>
      <c r="B860" s="52" t="inlineStr">
        <is>
          <t>BNK-28</t>
        </is>
      </c>
      <c r="C860" s="52" t="inlineStr">
        <is>
          <t>Command Bunker</t>
        </is>
      </c>
      <c r="D860" s="52" t="inlineStr">
        <is>
          <t>Generator block</t>
        </is>
      </c>
      <c r="E860" s="63" t="inlineStr">
        <is>
          <t>Cube</t>
        </is>
      </c>
      <c r="F860" s="52" t="inlineStr">
        <is>
          <t>BNK-00</t>
        </is>
      </c>
      <c r="G860" s="68" t="n">
        <v>0.600000024</v>
      </c>
      <c r="H860" s="68" t="n">
        <v>0.449999988</v>
      </c>
      <c r="I860" s="68" t="n">
        <v>0.400000006</v>
      </c>
      <c r="J860" s="68" t="n">
        <v>0</v>
      </c>
      <c r="K860" s="68" t="n">
        <v>0</v>
      </c>
      <c r="L860" s="68" t="n">
        <v>0</v>
      </c>
      <c r="M860" s="68" t="n">
        <v>2.3499999</v>
      </c>
      <c r="N860" s="68" t="n">
        <v>0.224999994</v>
      </c>
      <c r="O860" s="68" t="n">
        <v>-0.600000024</v>
      </c>
      <c r="P860" s="69">
        <f>COS(RADIANS(K860))*COS(RADIANS(L860))+SIN(RADIANS(K860))*SIN(RADIANS(J860))*SIN(RADIANS(L860))</f>
        <v/>
      </c>
      <c r="Q860" s="69">
        <f>-COS(RADIANS(K860))*SIN(RADIANS(L860))+SIN(RADIANS(K860))*SIN(RADIANS(J860))*COS(RADIANS(L860))</f>
        <v/>
      </c>
      <c r="R860" s="69">
        <f>SIN(RADIANS(K860))*COS(RADIANS(J860))</f>
        <v/>
      </c>
      <c r="S860" s="69">
        <f>COS(RADIANS(J860))*SIN(RADIANS(L860))</f>
        <v/>
      </c>
      <c r="T860" s="69">
        <f>COS(RADIANS(J860))*COS(RADIANS(L860))</f>
        <v/>
      </c>
      <c r="U860" s="69">
        <f>-SIN(RADIANS(J860))</f>
        <v/>
      </c>
      <c r="V860" s="69">
        <f>-SIN(RADIANS(K860))*COS(RADIANS(L860))+COS(RADIANS(K860))*SIN(RADIANS(J860))*SIN(RADIANS(L860))</f>
        <v/>
      </c>
      <c r="W860" s="69">
        <f>SIN(RADIANS(K860))*SIN(RADIANS(L860))+COS(RADIANS(K860))*SIN(RADIANS(J860))*COS(RADIANS(L860))</f>
        <v/>
      </c>
      <c r="X860" s="69">
        <f>COS(RADIANS(K860))*COS(RADIANS(J860))</f>
        <v/>
      </c>
      <c r="Y860" s="69">
        <f>P860*G860</f>
        <v/>
      </c>
      <c r="Z860" s="69">
        <f>Q860*H860</f>
        <v/>
      </c>
      <c r="AA860" s="69">
        <f>R860*I860</f>
        <v/>
      </c>
      <c r="AB860" s="69">
        <f>M860</f>
        <v/>
      </c>
      <c r="AC860" s="69">
        <f>S860*G860</f>
        <v/>
      </c>
      <c r="AD860" s="69">
        <f>T860*H860</f>
        <v/>
      </c>
      <c r="AE860" s="69">
        <f>U860*I860</f>
        <v/>
      </c>
      <c r="AF860" s="69">
        <f>N860</f>
        <v/>
      </c>
      <c r="AG860" s="69">
        <f>V860*G860</f>
        <v/>
      </c>
      <c r="AH860" s="69">
        <f>W860*H860</f>
        <v/>
      </c>
      <c r="AI860" s="69">
        <f>X860*I860</f>
        <v/>
      </c>
      <c r="AJ860" s="69">
        <f>O860</f>
        <v/>
      </c>
      <c r="AK860" s="70" t="n">
        <v>0.600000024</v>
      </c>
      <c r="AL860" s="70" t="n">
        <v>0</v>
      </c>
      <c r="AM860" s="70" t="n">
        <v>0</v>
      </c>
      <c r="AN860" s="70" t="n">
        <v>2.3499999</v>
      </c>
      <c r="AO860" s="70" t="n">
        <v>0</v>
      </c>
      <c r="AP860" s="70" t="n">
        <v>0.449999988</v>
      </c>
      <c r="AQ860" s="70" t="n">
        <v>0</v>
      </c>
      <c r="AR860" s="70" t="n">
        <v>0.224999994</v>
      </c>
      <c r="AS860" s="70" t="n">
        <v>0</v>
      </c>
      <c r="AT860" s="70" t="n">
        <v>0</v>
      </c>
      <c r="AU860" s="70" t="n">
        <v>0.400000006</v>
      </c>
      <c r="AV860" s="70" t="n">
        <v>-0.600000024</v>
      </c>
      <c r="AW860" s="71">
        <f>MAX(ABS(Y860-AK860),ABS(Z860-AL860),ABS(AA860-AM860),ABS(AB860-AN860),ABS(AC860-AO860),ABS(AD860-AP860),ABS(AE860-AQ860),ABS(AF860-AR860),ABS(AG860-AS860),ABS(AH860-AT860),ABS(AI860-AU860),ABS(AJ860-AV860))</f>
        <v/>
      </c>
    </row>
    <row r="861">
      <c r="A861" s="67" t="inlineStr">
        <is>
          <t>M856</t>
        </is>
      </c>
      <c r="B861" s="52" t="inlineStr">
        <is>
          <t>BNK-29</t>
        </is>
      </c>
      <c r="C861" s="52" t="inlineStr">
        <is>
          <t>Command Bunker</t>
        </is>
      </c>
      <c r="D861" s="52" t="inlineStr">
        <is>
          <t>Generator exhaust</t>
        </is>
      </c>
      <c r="E861" s="58" t="inlineStr">
        <is>
          <t>Cylinder</t>
        </is>
      </c>
      <c r="F861" s="52" t="inlineStr">
        <is>
          <t>BNK-00</t>
        </is>
      </c>
      <c r="G861" s="68" t="n">
        <v>0.0599999987</v>
      </c>
      <c r="H861" s="68" t="n">
        <v>0.0599999987</v>
      </c>
      <c r="I861" s="68" t="n">
        <v>0.349999994</v>
      </c>
      <c r="J861" s="68" t="n">
        <v>90</v>
      </c>
      <c r="K861" s="68" t="n">
        <v>0</v>
      </c>
      <c r="L861" s="68" t="n">
        <v>0</v>
      </c>
      <c r="M861" s="68" t="n">
        <v>2.54999995</v>
      </c>
      <c r="N861" s="68" t="n">
        <v>0.600000024</v>
      </c>
      <c r="O861" s="68" t="n">
        <v>-0.699999988</v>
      </c>
      <c r="P861" s="69">
        <f>COS(RADIANS(K861))*COS(RADIANS(L861))+SIN(RADIANS(K861))*SIN(RADIANS(J861))*SIN(RADIANS(L861))</f>
        <v/>
      </c>
      <c r="Q861" s="69">
        <f>-COS(RADIANS(K861))*SIN(RADIANS(L861))+SIN(RADIANS(K861))*SIN(RADIANS(J861))*COS(RADIANS(L861))</f>
        <v/>
      </c>
      <c r="R861" s="69">
        <f>SIN(RADIANS(K861))*COS(RADIANS(J861))</f>
        <v/>
      </c>
      <c r="S861" s="69">
        <f>COS(RADIANS(J861))*SIN(RADIANS(L861))</f>
        <v/>
      </c>
      <c r="T861" s="69">
        <f>COS(RADIANS(J861))*COS(RADIANS(L861))</f>
        <v/>
      </c>
      <c r="U861" s="69">
        <f>-SIN(RADIANS(J861))</f>
        <v/>
      </c>
      <c r="V861" s="69">
        <f>-SIN(RADIANS(K861))*COS(RADIANS(L861))+COS(RADIANS(K861))*SIN(RADIANS(J861))*SIN(RADIANS(L861))</f>
        <v/>
      </c>
      <c r="W861" s="69">
        <f>SIN(RADIANS(K861))*SIN(RADIANS(L861))+COS(RADIANS(K861))*SIN(RADIANS(J861))*COS(RADIANS(L861))</f>
        <v/>
      </c>
      <c r="X861" s="69">
        <f>COS(RADIANS(K861))*COS(RADIANS(J861))</f>
        <v/>
      </c>
      <c r="Y861" s="69">
        <f>P861*G861</f>
        <v/>
      </c>
      <c r="Z861" s="69">
        <f>Q861*H861</f>
        <v/>
      </c>
      <c r="AA861" s="69">
        <f>R861*I861</f>
        <v/>
      </c>
      <c r="AB861" s="69">
        <f>M861</f>
        <v/>
      </c>
      <c r="AC861" s="69">
        <f>S861*G861</f>
        <v/>
      </c>
      <c r="AD861" s="69">
        <f>T861*H861</f>
        <v/>
      </c>
      <c r="AE861" s="69">
        <f>U861*I861</f>
        <v/>
      </c>
      <c r="AF861" s="69">
        <f>N861</f>
        <v/>
      </c>
      <c r="AG861" s="69">
        <f>V861*G861</f>
        <v/>
      </c>
      <c r="AH861" s="69">
        <f>W861*H861</f>
        <v/>
      </c>
      <c r="AI861" s="69">
        <f>X861*I861</f>
        <v/>
      </c>
      <c r="AJ861" s="69">
        <f>O861</f>
        <v/>
      </c>
      <c r="AK861" s="70" t="n">
        <v>0.0599999987</v>
      </c>
      <c r="AL861" s="70" t="n">
        <v>0</v>
      </c>
      <c r="AM861" s="70" t="n">
        <v>0</v>
      </c>
      <c r="AN861" s="70" t="n">
        <v>2.54999995</v>
      </c>
      <c r="AO861" s="70" t="n">
        <v>0</v>
      </c>
      <c r="AP861" s="70" t="n">
        <v>-2.62268318e-09</v>
      </c>
      <c r="AQ861" s="70" t="n">
        <v>-0.349999994</v>
      </c>
      <c r="AR861" s="70" t="n">
        <v>0.600000024</v>
      </c>
      <c r="AS861" s="70" t="n">
        <v>0</v>
      </c>
      <c r="AT861" s="70" t="n">
        <v>0.0599999987</v>
      </c>
      <c r="AU861" s="70" t="n">
        <v>-1.52989852e-08</v>
      </c>
      <c r="AV861" s="70" t="n">
        <v>-0.699999988</v>
      </c>
      <c r="AW861" s="71">
        <f>MAX(ABS(Y861-AK861),ABS(Z861-AL861),ABS(AA861-AM861),ABS(AB861-AN861),ABS(AC861-AO861),ABS(AD861-AP861),ABS(AE861-AQ861),ABS(AF861-AR861),ABS(AG861-AS861),ABS(AH861-AT861),ABS(AI861-AU861),ABS(AJ861-AV861))</f>
        <v/>
      </c>
    </row>
    <row r="862">
      <c r="A862" s="67" t="inlineStr">
        <is>
          <t>M857</t>
        </is>
      </c>
      <c r="B862" s="52" t="inlineStr">
        <is>
          <t>ROV-00</t>
        </is>
      </c>
      <c r="C862" s="52" t="inlineStr">
        <is>
          <t>Target Rover</t>
        </is>
      </c>
      <c r="D862" s="52" t="inlineStr">
        <is>
          <t>Target Rover</t>
        </is>
      </c>
      <c r="E862" s="53" t="inlineStr">
        <is>
          <t>Group</t>
        </is>
      </c>
      <c r="F862" s="52" t="inlineStr">
        <is>
          <t>World</t>
        </is>
      </c>
      <c r="G862" s="68" t="n">
        <v>1</v>
      </c>
      <c r="H862" s="68" t="n">
        <v>1</v>
      </c>
      <c r="I862" s="68" t="n">
        <v>1</v>
      </c>
      <c r="J862" s="68" t="n">
        <v>6.42610359</v>
      </c>
      <c r="K862" s="68" t="n">
        <v>0</v>
      </c>
      <c r="L862" s="68" t="n">
        <v>2.90806246</v>
      </c>
      <c r="M862" s="68" t="n">
        <v>6</v>
      </c>
      <c r="N862" s="68" t="n">
        <v>0.13719964</v>
      </c>
      <c r="O862" s="68" t="n">
        <v>7.5</v>
      </c>
      <c r="P862" s="69">
        <f>COS(RADIANS(K862))*COS(RADIANS(L862))+SIN(RADIANS(K862))*SIN(RADIANS(J862))*SIN(RADIANS(L862))</f>
        <v/>
      </c>
      <c r="Q862" s="69">
        <f>-COS(RADIANS(K862))*SIN(RADIANS(L862))+SIN(RADIANS(K862))*SIN(RADIANS(J862))*COS(RADIANS(L862))</f>
        <v/>
      </c>
      <c r="R862" s="69">
        <f>SIN(RADIANS(K862))*COS(RADIANS(J862))</f>
        <v/>
      </c>
      <c r="S862" s="69">
        <f>COS(RADIANS(J862))*SIN(RADIANS(L862))</f>
        <v/>
      </c>
      <c r="T862" s="69">
        <f>COS(RADIANS(J862))*COS(RADIANS(L862))</f>
        <v/>
      </c>
      <c r="U862" s="69">
        <f>-SIN(RADIANS(J862))</f>
        <v/>
      </c>
      <c r="V862" s="69">
        <f>-SIN(RADIANS(K862))*COS(RADIANS(L862))+COS(RADIANS(K862))*SIN(RADIANS(J862))*SIN(RADIANS(L862))</f>
        <v/>
      </c>
      <c r="W862" s="69">
        <f>SIN(RADIANS(K862))*SIN(RADIANS(L862))+COS(RADIANS(K862))*SIN(RADIANS(J862))*COS(RADIANS(L862))</f>
        <v/>
      </c>
      <c r="X862" s="69">
        <f>COS(RADIANS(K862))*COS(RADIANS(J862))</f>
        <v/>
      </c>
      <c r="Y862" s="69">
        <f>P862*G862</f>
        <v/>
      </c>
      <c r="Z862" s="69">
        <f>Q862*H862</f>
        <v/>
      </c>
      <c r="AA862" s="69">
        <f>R862*I862</f>
        <v/>
      </c>
      <c r="AB862" s="69">
        <f>M862</f>
        <v/>
      </c>
      <c r="AC862" s="69">
        <f>S862*G862</f>
        <v/>
      </c>
      <c r="AD862" s="69">
        <f>T862*H862</f>
        <v/>
      </c>
      <c r="AE862" s="69">
        <f>U862*I862</f>
        <v/>
      </c>
      <c r="AF862" s="69">
        <f>N862</f>
        <v/>
      </c>
      <c r="AG862" s="69">
        <f>V862*G862</f>
        <v/>
      </c>
      <c r="AH862" s="69">
        <f>W862*H862</f>
        <v/>
      </c>
      <c r="AI862" s="69">
        <f>X862*I862</f>
        <v/>
      </c>
      <c r="AJ862" s="69">
        <f>O862</f>
        <v/>
      </c>
      <c r="AK862" s="70" t="n">
        <v>0.998712242</v>
      </c>
      <c r="AL862" s="70" t="n">
        <v>-0.0507334769</v>
      </c>
      <c r="AM862" s="70" t="n">
        <v>0</v>
      </c>
      <c r="AN862" s="70" t="n">
        <v>6</v>
      </c>
      <c r="AO862" s="70" t="n">
        <v>0.0504147187</v>
      </c>
      <c r="AP862" s="70" t="n">
        <v>0.992437363</v>
      </c>
      <c r="AQ862" s="70" t="n">
        <v>-0.111921676</v>
      </c>
      <c r="AR862" s="70" t="n">
        <v>0.13719964</v>
      </c>
      <c r="AS862" s="70" t="n">
        <v>0.00567817595</v>
      </c>
      <c r="AT862" s="70" t="n">
        <v>0.111777544</v>
      </c>
      <c r="AU862" s="70" t="n">
        <v>0.993717015</v>
      </c>
      <c r="AV862" s="70" t="n">
        <v>7.5</v>
      </c>
      <c r="AW862" s="71">
        <f>MAX(ABS(Y862-AK862),ABS(Z862-AL862),ABS(AA862-AM862),ABS(AB862-AN862),ABS(AC862-AO862),ABS(AD862-AP862),ABS(AE862-AQ862),ABS(AF862-AR862),ABS(AG862-AS862),ABS(AH862-AT862),ABS(AI862-AU862),ABS(AJ862-AV862))</f>
        <v/>
      </c>
    </row>
    <row r="863">
      <c r="A863" s="67" t="inlineStr">
        <is>
          <t>M858</t>
        </is>
      </c>
      <c r="B863" s="52" t="inlineStr">
        <is>
          <t>ROV-01</t>
        </is>
      </c>
      <c r="C863" s="52" t="inlineStr">
        <is>
          <t>Target Rover</t>
        </is>
      </c>
      <c r="D863" s="52" t="inlineStr">
        <is>
          <t>Chassis</t>
        </is>
      </c>
      <c r="E863" s="63" t="inlineStr">
        <is>
          <t>Cube</t>
        </is>
      </c>
      <c r="F863" s="52" t="inlineStr">
        <is>
          <t>ROV-00</t>
        </is>
      </c>
      <c r="G863" s="68" t="n">
        <v>0.419999987</v>
      </c>
      <c r="H863" s="68" t="n">
        <v>0.100000001</v>
      </c>
      <c r="I863" s="68" t="n">
        <v>0.620000005</v>
      </c>
      <c r="J863" s="68" t="n">
        <v>0</v>
      </c>
      <c r="K863" s="68" t="n">
        <v>0</v>
      </c>
      <c r="L863" s="68" t="n">
        <v>0</v>
      </c>
      <c r="M863" s="68" t="n">
        <v>0</v>
      </c>
      <c r="N863" s="68" t="n">
        <v>0.140000001</v>
      </c>
      <c r="O863" s="68" t="n">
        <v>0</v>
      </c>
      <c r="P863" s="69">
        <f>COS(RADIANS(K863))*COS(RADIANS(L863))+SIN(RADIANS(K863))*SIN(RADIANS(J863))*SIN(RADIANS(L863))</f>
        <v/>
      </c>
      <c r="Q863" s="69">
        <f>-COS(RADIANS(K863))*SIN(RADIANS(L863))+SIN(RADIANS(K863))*SIN(RADIANS(J863))*COS(RADIANS(L863))</f>
        <v/>
      </c>
      <c r="R863" s="69">
        <f>SIN(RADIANS(K863))*COS(RADIANS(J863))</f>
        <v/>
      </c>
      <c r="S863" s="69">
        <f>COS(RADIANS(J863))*SIN(RADIANS(L863))</f>
        <v/>
      </c>
      <c r="T863" s="69">
        <f>COS(RADIANS(J863))*COS(RADIANS(L863))</f>
        <v/>
      </c>
      <c r="U863" s="69">
        <f>-SIN(RADIANS(J863))</f>
        <v/>
      </c>
      <c r="V863" s="69">
        <f>-SIN(RADIANS(K863))*COS(RADIANS(L863))+COS(RADIANS(K863))*SIN(RADIANS(J863))*SIN(RADIANS(L863))</f>
        <v/>
      </c>
      <c r="W863" s="69">
        <f>SIN(RADIANS(K863))*SIN(RADIANS(L863))+COS(RADIANS(K863))*SIN(RADIANS(J863))*COS(RADIANS(L863))</f>
        <v/>
      </c>
      <c r="X863" s="69">
        <f>COS(RADIANS(K863))*COS(RADIANS(J863))</f>
        <v/>
      </c>
      <c r="Y863" s="69">
        <f>P863*G863</f>
        <v/>
      </c>
      <c r="Z863" s="69">
        <f>Q863*H863</f>
        <v/>
      </c>
      <c r="AA863" s="69">
        <f>R863*I863</f>
        <v/>
      </c>
      <c r="AB863" s="69">
        <f>M863</f>
        <v/>
      </c>
      <c r="AC863" s="69">
        <f>S863*G863</f>
        <v/>
      </c>
      <c r="AD863" s="69">
        <f>T863*H863</f>
        <v/>
      </c>
      <c r="AE863" s="69">
        <f>U863*I863</f>
        <v/>
      </c>
      <c r="AF863" s="69">
        <f>N863</f>
        <v/>
      </c>
      <c r="AG863" s="69">
        <f>V863*G863</f>
        <v/>
      </c>
      <c r="AH863" s="69">
        <f>W863*H863</f>
        <v/>
      </c>
      <c r="AI863" s="69">
        <f>X863*I863</f>
        <v/>
      </c>
      <c r="AJ863" s="69">
        <f>O863</f>
        <v/>
      </c>
      <c r="AK863" s="70" t="n">
        <v>0.419999987</v>
      </c>
      <c r="AL863" s="70" t="n">
        <v>0</v>
      </c>
      <c r="AM863" s="70" t="n">
        <v>0</v>
      </c>
      <c r="AN863" s="70" t="n">
        <v>0</v>
      </c>
      <c r="AO863" s="70" t="n">
        <v>0</v>
      </c>
      <c r="AP863" s="70" t="n">
        <v>0.100000001</v>
      </c>
      <c r="AQ863" s="70" t="n">
        <v>0</v>
      </c>
      <c r="AR863" s="70" t="n">
        <v>0.140000001</v>
      </c>
      <c r="AS863" s="70" t="n">
        <v>0</v>
      </c>
      <c r="AT863" s="70" t="n">
        <v>0</v>
      </c>
      <c r="AU863" s="70" t="n">
        <v>0.620000005</v>
      </c>
      <c r="AV863" s="70" t="n">
        <v>0</v>
      </c>
      <c r="AW863" s="71">
        <f>MAX(ABS(Y863-AK863),ABS(Z863-AL863),ABS(AA863-AM863),ABS(AB863-AN863),ABS(AC863-AO863),ABS(AD863-AP863),ABS(AE863-AQ863),ABS(AF863-AR863),ABS(AG863-AS863),ABS(AH863-AT863),ABS(AI863-AU863),ABS(AJ863-AV863))</f>
        <v/>
      </c>
    </row>
    <row r="864">
      <c r="A864" s="67" t="inlineStr">
        <is>
          <t>M859</t>
        </is>
      </c>
      <c r="B864" s="52" t="inlineStr">
        <is>
          <t>ROV-02</t>
        </is>
      </c>
      <c r="C864" s="52" t="inlineStr">
        <is>
          <t>Target Rover</t>
        </is>
      </c>
      <c r="D864" s="52" t="inlineStr">
        <is>
          <t>Upper hull</t>
        </is>
      </c>
      <c r="E864" s="63" t="inlineStr">
        <is>
          <t>Cube</t>
        </is>
      </c>
      <c r="F864" s="52" t="inlineStr">
        <is>
          <t>ROV-00</t>
        </is>
      </c>
      <c r="G864" s="68" t="n">
        <v>0.340000004</v>
      </c>
      <c r="H864" s="68" t="n">
        <v>0.100000001</v>
      </c>
      <c r="I864" s="68" t="n">
        <v>0.400000006</v>
      </c>
      <c r="J864" s="68" t="n">
        <v>0</v>
      </c>
      <c r="K864" s="68" t="n">
        <v>0</v>
      </c>
      <c r="L864" s="68" t="n">
        <v>0</v>
      </c>
      <c r="M864" s="68" t="n">
        <v>0</v>
      </c>
      <c r="N864" s="68" t="n">
        <v>0.239999995</v>
      </c>
      <c r="O864" s="68" t="n">
        <v>-0.0399999991</v>
      </c>
      <c r="P864" s="69">
        <f>COS(RADIANS(K864))*COS(RADIANS(L864))+SIN(RADIANS(K864))*SIN(RADIANS(J864))*SIN(RADIANS(L864))</f>
        <v/>
      </c>
      <c r="Q864" s="69">
        <f>-COS(RADIANS(K864))*SIN(RADIANS(L864))+SIN(RADIANS(K864))*SIN(RADIANS(J864))*COS(RADIANS(L864))</f>
        <v/>
      </c>
      <c r="R864" s="69">
        <f>SIN(RADIANS(K864))*COS(RADIANS(J864))</f>
        <v/>
      </c>
      <c r="S864" s="69">
        <f>COS(RADIANS(J864))*SIN(RADIANS(L864))</f>
        <v/>
      </c>
      <c r="T864" s="69">
        <f>COS(RADIANS(J864))*COS(RADIANS(L864))</f>
        <v/>
      </c>
      <c r="U864" s="69">
        <f>-SIN(RADIANS(J864))</f>
        <v/>
      </c>
      <c r="V864" s="69">
        <f>-SIN(RADIANS(K864))*COS(RADIANS(L864))+COS(RADIANS(K864))*SIN(RADIANS(J864))*SIN(RADIANS(L864))</f>
        <v/>
      </c>
      <c r="W864" s="69">
        <f>SIN(RADIANS(K864))*SIN(RADIANS(L864))+COS(RADIANS(K864))*SIN(RADIANS(J864))*COS(RADIANS(L864))</f>
        <v/>
      </c>
      <c r="X864" s="69">
        <f>COS(RADIANS(K864))*COS(RADIANS(J864))</f>
        <v/>
      </c>
      <c r="Y864" s="69">
        <f>P864*G864</f>
        <v/>
      </c>
      <c r="Z864" s="69">
        <f>Q864*H864</f>
        <v/>
      </c>
      <c r="AA864" s="69">
        <f>R864*I864</f>
        <v/>
      </c>
      <c r="AB864" s="69">
        <f>M864</f>
        <v/>
      </c>
      <c r="AC864" s="69">
        <f>S864*G864</f>
        <v/>
      </c>
      <c r="AD864" s="69">
        <f>T864*H864</f>
        <v/>
      </c>
      <c r="AE864" s="69">
        <f>U864*I864</f>
        <v/>
      </c>
      <c r="AF864" s="69">
        <f>N864</f>
        <v/>
      </c>
      <c r="AG864" s="69">
        <f>V864*G864</f>
        <v/>
      </c>
      <c r="AH864" s="69">
        <f>W864*H864</f>
        <v/>
      </c>
      <c r="AI864" s="69">
        <f>X864*I864</f>
        <v/>
      </c>
      <c r="AJ864" s="69">
        <f>O864</f>
        <v/>
      </c>
      <c r="AK864" s="70" t="n">
        <v>0.340000004</v>
      </c>
      <c r="AL864" s="70" t="n">
        <v>0</v>
      </c>
      <c r="AM864" s="70" t="n">
        <v>0</v>
      </c>
      <c r="AN864" s="70" t="n">
        <v>0</v>
      </c>
      <c r="AO864" s="70" t="n">
        <v>0</v>
      </c>
      <c r="AP864" s="70" t="n">
        <v>0.100000001</v>
      </c>
      <c r="AQ864" s="70" t="n">
        <v>0</v>
      </c>
      <c r="AR864" s="70" t="n">
        <v>0.239999995</v>
      </c>
      <c r="AS864" s="70" t="n">
        <v>0</v>
      </c>
      <c r="AT864" s="70" t="n">
        <v>0</v>
      </c>
      <c r="AU864" s="70" t="n">
        <v>0.400000006</v>
      </c>
      <c r="AV864" s="70" t="n">
        <v>-0.0399999991</v>
      </c>
      <c r="AW864" s="71">
        <f>MAX(ABS(Y864-AK864),ABS(Z864-AL864),ABS(AA864-AM864),ABS(AB864-AN864),ABS(AC864-AO864),ABS(AD864-AP864),ABS(AE864-AQ864),ABS(AF864-AR864),ABS(AG864-AS864),ABS(AH864-AT864),ABS(AI864-AU864),ABS(AJ864-AV864))</f>
        <v/>
      </c>
    </row>
    <row r="865">
      <c r="A865" s="67" t="inlineStr">
        <is>
          <t>M860</t>
        </is>
      </c>
      <c r="B865" s="52" t="inlineStr">
        <is>
          <t>ROV-03</t>
        </is>
      </c>
      <c r="C865" s="52" t="inlineStr">
        <is>
          <t>Target Rover</t>
        </is>
      </c>
      <c r="D865" s="52" t="inlineStr">
        <is>
          <t>Motor + battery box</t>
        </is>
      </c>
      <c r="E865" s="63" t="inlineStr">
        <is>
          <t>Cube</t>
        </is>
      </c>
      <c r="F865" s="52" t="inlineStr">
        <is>
          <t>ROV-00</t>
        </is>
      </c>
      <c r="G865" s="68" t="n">
        <v>0.219999999</v>
      </c>
      <c r="H865" s="68" t="n">
        <v>0.0700000003</v>
      </c>
      <c r="I865" s="68" t="n">
        <v>0.159999996</v>
      </c>
      <c r="J865" s="68" t="n">
        <v>0</v>
      </c>
      <c r="K865" s="68" t="n">
        <v>0</v>
      </c>
      <c r="L865" s="68" t="n">
        <v>0</v>
      </c>
      <c r="M865" s="68" t="n">
        <v>0</v>
      </c>
      <c r="N865" s="68" t="n">
        <v>0.324999988</v>
      </c>
      <c r="O865" s="68" t="n">
        <v>-0.140000001</v>
      </c>
      <c r="P865" s="69">
        <f>COS(RADIANS(K865))*COS(RADIANS(L865))+SIN(RADIANS(K865))*SIN(RADIANS(J865))*SIN(RADIANS(L865))</f>
        <v/>
      </c>
      <c r="Q865" s="69">
        <f>-COS(RADIANS(K865))*SIN(RADIANS(L865))+SIN(RADIANS(K865))*SIN(RADIANS(J865))*COS(RADIANS(L865))</f>
        <v/>
      </c>
      <c r="R865" s="69">
        <f>SIN(RADIANS(K865))*COS(RADIANS(J865))</f>
        <v/>
      </c>
      <c r="S865" s="69">
        <f>COS(RADIANS(J865))*SIN(RADIANS(L865))</f>
        <v/>
      </c>
      <c r="T865" s="69">
        <f>COS(RADIANS(J865))*COS(RADIANS(L865))</f>
        <v/>
      </c>
      <c r="U865" s="69">
        <f>-SIN(RADIANS(J865))</f>
        <v/>
      </c>
      <c r="V865" s="69">
        <f>-SIN(RADIANS(K865))*COS(RADIANS(L865))+COS(RADIANS(K865))*SIN(RADIANS(J865))*SIN(RADIANS(L865))</f>
        <v/>
      </c>
      <c r="W865" s="69">
        <f>SIN(RADIANS(K865))*SIN(RADIANS(L865))+COS(RADIANS(K865))*SIN(RADIANS(J865))*COS(RADIANS(L865))</f>
        <v/>
      </c>
      <c r="X865" s="69">
        <f>COS(RADIANS(K865))*COS(RADIANS(J865))</f>
        <v/>
      </c>
      <c r="Y865" s="69">
        <f>P865*G865</f>
        <v/>
      </c>
      <c r="Z865" s="69">
        <f>Q865*H865</f>
        <v/>
      </c>
      <c r="AA865" s="69">
        <f>R865*I865</f>
        <v/>
      </c>
      <c r="AB865" s="69">
        <f>M865</f>
        <v/>
      </c>
      <c r="AC865" s="69">
        <f>S865*G865</f>
        <v/>
      </c>
      <c r="AD865" s="69">
        <f>T865*H865</f>
        <v/>
      </c>
      <c r="AE865" s="69">
        <f>U865*I865</f>
        <v/>
      </c>
      <c r="AF865" s="69">
        <f>N865</f>
        <v/>
      </c>
      <c r="AG865" s="69">
        <f>V865*G865</f>
        <v/>
      </c>
      <c r="AH865" s="69">
        <f>W865*H865</f>
        <v/>
      </c>
      <c r="AI865" s="69">
        <f>X865*I865</f>
        <v/>
      </c>
      <c r="AJ865" s="69">
        <f>O865</f>
        <v/>
      </c>
      <c r="AK865" s="70" t="n">
        <v>0.219999999</v>
      </c>
      <c r="AL865" s="70" t="n">
        <v>0</v>
      </c>
      <c r="AM865" s="70" t="n">
        <v>0</v>
      </c>
      <c r="AN865" s="70" t="n">
        <v>0</v>
      </c>
      <c r="AO865" s="70" t="n">
        <v>0</v>
      </c>
      <c r="AP865" s="70" t="n">
        <v>0.0700000003</v>
      </c>
      <c r="AQ865" s="70" t="n">
        <v>0</v>
      </c>
      <c r="AR865" s="70" t="n">
        <v>0.324999988</v>
      </c>
      <c r="AS865" s="70" t="n">
        <v>0</v>
      </c>
      <c r="AT865" s="70" t="n">
        <v>0</v>
      </c>
      <c r="AU865" s="70" t="n">
        <v>0.159999996</v>
      </c>
      <c r="AV865" s="70" t="n">
        <v>-0.140000001</v>
      </c>
      <c r="AW865" s="71">
        <f>MAX(ABS(Y865-AK865),ABS(Z865-AL865),ABS(AA865-AM865),ABS(AB865-AN865),ABS(AC865-AO865),ABS(AD865-AP865),ABS(AE865-AQ865),ABS(AF865-AR865),ABS(AG865-AS865),ABS(AH865-AT865),ABS(AI865-AU865),ABS(AJ865-AV865))</f>
        <v/>
      </c>
    </row>
    <row r="866">
      <c r="A866" s="67" t="inlineStr">
        <is>
          <t>M861</t>
        </is>
      </c>
      <c r="B866" s="52" t="inlineStr">
        <is>
          <t>ROV-04</t>
        </is>
      </c>
      <c r="C866" s="52" t="inlineStr">
        <is>
          <t>Target Rover</t>
        </is>
      </c>
      <c r="D866" s="52" t="inlineStr">
        <is>
          <t>Front bumper</t>
        </is>
      </c>
      <c r="E866" s="63" t="inlineStr">
        <is>
          <t>Cube</t>
        </is>
      </c>
      <c r="F866" s="52" t="inlineStr">
        <is>
          <t>ROV-00</t>
        </is>
      </c>
      <c r="G866" s="68" t="n">
        <v>0.439999998</v>
      </c>
      <c r="H866" s="68" t="n">
        <v>0.0500000007</v>
      </c>
      <c r="I866" s="68" t="n">
        <v>0.0399999991</v>
      </c>
      <c r="J866" s="68" t="n">
        <v>0</v>
      </c>
      <c r="K866" s="68" t="n">
        <v>0</v>
      </c>
      <c r="L866" s="68" t="n">
        <v>0</v>
      </c>
      <c r="M866" s="68" t="n">
        <v>0</v>
      </c>
      <c r="N866" s="68" t="n">
        <v>0.119999997</v>
      </c>
      <c r="O866" s="68" t="n">
        <v>0.330000013</v>
      </c>
      <c r="P866" s="69">
        <f>COS(RADIANS(K866))*COS(RADIANS(L866))+SIN(RADIANS(K866))*SIN(RADIANS(J866))*SIN(RADIANS(L866))</f>
        <v/>
      </c>
      <c r="Q866" s="69">
        <f>-COS(RADIANS(K866))*SIN(RADIANS(L866))+SIN(RADIANS(K866))*SIN(RADIANS(J866))*COS(RADIANS(L866))</f>
        <v/>
      </c>
      <c r="R866" s="69">
        <f>SIN(RADIANS(K866))*COS(RADIANS(J866))</f>
        <v/>
      </c>
      <c r="S866" s="69">
        <f>COS(RADIANS(J866))*SIN(RADIANS(L866))</f>
        <v/>
      </c>
      <c r="T866" s="69">
        <f>COS(RADIANS(J866))*COS(RADIANS(L866))</f>
        <v/>
      </c>
      <c r="U866" s="69">
        <f>-SIN(RADIANS(J866))</f>
        <v/>
      </c>
      <c r="V866" s="69">
        <f>-SIN(RADIANS(K866))*COS(RADIANS(L866))+COS(RADIANS(K866))*SIN(RADIANS(J866))*SIN(RADIANS(L866))</f>
        <v/>
      </c>
      <c r="W866" s="69">
        <f>SIN(RADIANS(K866))*SIN(RADIANS(L866))+COS(RADIANS(K866))*SIN(RADIANS(J866))*COS(RADIANS(L866))</f>
        <v/>
      </c>
      <c r="X866" s="69">
        <f>COS(RADIANS(K866))*COS(RADIANS(J866))</f>
        <v/>
      </c>
      <c r="Y866" s="69">
        <f>P866*G866</f>
        <v/>
      </c>
      <c r="Z866" s="69">
        <f>Q866*H866</f>
        <v/>
      </c>
      <c r="AA866" s="69">
        <f>R866*I866</f>
        <v/>
      </c>
      <c r="AB866" s="69">
        <f>M866</f>
        <v/>
      </c>
      <c r="AC866" s="69">
        <f>S866*G866</f>
        <v/>
      </c>
      <c r="AD866" s="69">
        <f>T866*H866</f>
        <v/>
      </c>
      <c r="AE866" s="69">
        <f>U866*I866</f>
        <v/>
      </c>
      <c r="AF866" s="69">
        <f>N866</f>
        <v/>
      </c>
      <c r="AG866" s="69">
        <f>V866*G866</f>
        <v/>
      </c>
      <c r="AH866" s="69">
        <f>W866*H866</f>
        <v/>
      </c>
      <c r="AI866" s="69">
        <f>X866*I866</f>
        <v/>
      </c>
      <c r="AJ866" s="69">
        <f>O866</f>
        <v/>
      </c>
      <c r="AK866" s="70" t="n">
        <v>0.439999998</v>
      </c>
      <c r="AL866" s="70" t="n">
        <v>0</v>
      </c>
      <c r="AM866" s="70" t="n">
        <v>0</v>
      </c>
      <c r="AN866" s="70" t="n">
        <v>0</v>
      </c>
      <c r="AO866" s="70" t="n">
        <v>0</v>
      </c>
      <c r="AP866" s="70" t="n">
        <v>0.0500000007</v>
      </c>
      <c r="AQ866" s="70" t="n">
        <v>0</v>
      </c>
      <c r="AR866" s="70" t="n">
        <v>0.119999997</v>
      </c>
      <c r="AS866" s="70" t="n">
        <v>0</v>
      </c>
      <c r="AT866" s="70" t="n">
        <v>0</v>
      </c>
      <c r="AU866" s="70" t="n">
        <v>0.0399999991</v>
      </c>
      <c r="AV866" s="70" t="n">
        <v>0.330000013</v>
      </c>
      <c r="AW866" s="71">
        <f>MAX(ABS(Y866-AK866),ABS(Z866-AL866),ABS(AA866-AM866),ABS(AB866-AN866),ABS(AC866-AO866),ABS(AD866-AP866),ABS(AE866-AQ866),ABS(AF866-AR866),ABS(AG866-AS866),ABS(AH866-AT866),ABS(AI866-AU866),ABS(AJ866-AV866))</f>
        <v/>
      </c>
    </row>
    <row r="867">
      <c r="A867" s="67" t="inlineStr">
        <is>
          <t>M862</t>
        </is>
      </c>
      <c r="B867" s="52" t="inlineStr">
        <is>
          <t>ROV-05</t>
        </is>
      </c>
      <c r="C867" s="52" t="inlineStr">
        <is>
          <t>Target Rover</t>
        </is>
      </c>
      <c r="D867" s="52" t="inlineStr">
        <is>
          <t>Wheel L</t>
        </is>
      </c>
      <c r="E867" s="58" t="inlineStr">
        <is>
          <t>Cylinder</t>
        </is>
      </c>
      <c r="F867" s="52" t="inlineStr">
        <is>
          <t>ROV-00</t>
        </is>
      </c>
      <c r="G867" s="68" t="n">
        <v>0.159999996</v>
      </c>
      <c r="H867" s="68" t="n">
        <v>0.159999996</v>
      </c>
      <c r="I867" s="68" t="n">
        <v>0.0700000003</v>
      </c>
      <c r="J867" s="68" t="n">
        <v>0</v>
      </c>
      <c r="K867" s="68" t="n">
        <v>90</v>
      </c>
      <c r="L867" s="68" t="n">
        <v>0</v>
      </c>
      <c r="M867" s="68" t="n">
        <v>0.25</v>
      </c>
      <c r="N867" s="68" t="n">
        <v>0.07999999820000001</v>
      </c>
      <c r="O867" s="68" t="n">
        <v>-0.219999999</v>
      </c>
      <c r="P867" s="69">
        <f>COS(RADIANS(K867))*COS(RADIANS(L867))+SIN(RADIANS(K867))*SIN(RADIANS(J867))*SIN(RADIANS(L867))</f>
        <v/>
      </c>
      <c r="Q867" s="69">
        <f>-COS(RADIANS(K867))*SIN(RADIANS(L867))+SIN(RADIANS(K867))*SIN(RADIANS(J867))*COS(RADIANS(L867))</f>
        <v/>
      </c>
      <c r="R867" s="69">
        <f>SIN(RADIANS(K867))*COS(RADIANS(J867))</f>
        <v/>
      </c>
      <c r="S867" s="69">
        <f>COS(RADIANS(J867))*SIN(RADIANS(L867))</f>
        <v/>
      </c>
      <c r="T867" s="69">
        <f>COS(RADIANS(J867))*COS(RADIANS(L867))</f>
        <v/>
      </c>
      <c r="U867" s="69">
        <f>-SIN(RADIANS(J867))</f>
        <v/>
      </c>
      <c r="V867" s="69">
        <f>-SIN(RADIANS(K867))*COS(RADIANS(L867))+COS(RADIANS(K867))*SIN(RADIANS(J867))*SIN(RADIANS(L867))</f>
        <v/>
      </c>
      <c r="W867" s="69">
        <f>SIN(RADIANS(K867))*SIN(RADIANS(L867))+COS(RADIANS(K867))*SIN(RADIANS(J867))*COS(RADIANS(L867))</f>
        <v/>
      </c>
      <c r="X867" s="69">
        <f>COS(RADIANS(K867))*COS(RADIANS(J867))</f>
        <v/>
      </c>
      <c r="Y867" s="69">
        <f>P867*G867</f>
        <v/>
      </c>
      <c r="Z867" s="69">
        <f>Q867*H867</f>
        <v/>
      </c>
      <c r="AA867" s="69">
        <f>R867*I867</f>
        <v/>
      </c>
      <c r="AB867" s="69">
        <f>M867</f>
        <v/>
      </c>
      <c r="AC867" s="69">
        <f>S867*G867</f>
        <v/>
      </c>
      <c r="AD867" s="69">
        <f>T867*H867</f>
        <v/>
      </c>
      <c r="AE867" s="69">
        <f>U867*I867</f>
        <v/>
      </c>
      <c r="AF867" s="69">
        <f>N867</f>
        <v/>
      </c>
      <c r="AG867" s="69">
        <f>V867*G867</f>
        <v/>
      </c>
      <c r="AH867" s="69">
        <f>W867*H867</f>
        <v/>
      </c>
      <c r="AI867" s="69">
        <f>X867*I867</f>
        <v/>
      </c>
      <c r="AJ867" s="69">
        <f>O867</f>
        <v/>
      </c>
      <c r="AK867" s="70" t="n">
        <v>-6.99382197e-09</v>
      </c>
      <c r="AL867" s="70" t="n">
        <v>0</v>
      </c>
      <c r="AM867" s="70" t="n">
        <v>0.0700000003</v>
      </c>
      <c r="AN867" s="70" t="n">
        <v>0.25</v>
      </c>
      <c r="AO867" s="70" t="n">
        <v>0</v>
      </c>
      <c r="AP867" s="70" t="n">
        <v>0.159999996</v>
      </c>
      <c r="AQ867" s="70" t="n">
        <v>0</v>
      </c>
      <c r="AR867" s="70" t="n">
        <v>0.07999999820000001</v>
      </c>
      <c r="AS867" s="70" t="n">
        <v>-0.159999996</v>
      </c>
      <c r="AT867" s="70" t="n">
        <v>0</v>
      </c>
      <c r="AU867" s="70" t="n">
        <v>-3.05979708e-09</v>
      </c>
      <c r="AV867" s="70" t="n">
        <v>-0.219999999</v>
      </c>
      <c r="AW867" s="71">
        <f>MAX(ABS(Y867-AK867),ABS(Z867-AL867),ABS(AA867-AM867),ABS(AB867-AN867),ABS(AC867-AO867),ABS(AD867-AP867),ABS(AE867-AQ867),ABS(AF867-AR867),ABS(AG867-AS867),ABS(AH867-AT867),ABS(AI867-AU867),ABS(AJ867-AV867))</f>
        <v/>
      </c>
    </row>
    <row r="868">
      <c r="A868" s="67" t="inlineStr">
        <is>
          <t>M863</t>
        </is>
      </c>
      <c r="B868" s="52" t="inlineStr">
        <is>
          <t>ROV-06</t>
        </is>
      </c>
      <c r="C868" s="52" t="inlineStr">
        <is>
          <t>Target Rover</t>
        </is>
      </c>
      <c r="D868" s="52" t="inlineStr">
        <is>
          <t>Wheel R</t>
        </is>
      </c>
      <c r="E868" s="58" t="inlineStr">
        <is>
          <t>Cylinder</t>
        </is>
      </c>
      <c r="F868" s="52" t="inlineStr">
        <is>
          <t>ROV-00</t>
        </is>
      </c>
      <c r="G868" s="68" t="n">
        <v>0.159999996</v>
      </c>
      <c r="H868" s="68" t="n">
        <v>0.159999996</v>
      </c>
      <c r="I868" s="68" t="n">
        <v>0.0700000003</v>
      </c>
      <c r="J868" s="68" t="n">
        <v>0</v>
      </c>
      <c r="K868" s="68" t="n">
        <v>90</v>
      </c>
      <c r="L868" s="68" t="n">
        <v>0</v>
      </c>
      <c r="M868" s="68" t="n">
        <v>-0.25</v>
      </c>
      <c r="N868" s="68" t="n">
        <v>0.07999999820000001</v>
      </c>
      <c r="O868" s="68" t="n">
        <v>-0.219999999</v>
      </c>
      <c r="P868" s="69">
        <f>COS(RADIANS(K868))*COS(RADIANS(L868))+SIN(RADIANS(K868))*SIN(RADIANS(J868))*SIN(RADIANS(L868))</f>
        <v/>
      </c>
      <c r="Q868" s="69">
        <f>-COS(RADIANS(K868))*SIN(RADIANS(L868))+SIN(RADIANS(K868))*SIN(RADIANS(J868))*COS(RADIANS(L868))</f>
        <v/>
      </c>
      <c r="R868" s="69">
        <f>SIN(RADIANS(K868))*COS(RADIANS(J868))</f>
        <v/>
      </c>
      <c r="S868" s="69">
        <f>COS(RADIANS(J868))*SIN(RADIANS(L868))</f>
        <v/>
      </c>
      <c r="T868" s="69">
        <f>COS(RADIANS(J868))*COS(RADIANS(L868))</f>
        <v/>
      </c>
      <c r="U868" s="69">
        <f>-SIN(RADIANS(J868))</f>
        <v/>
      </c>
      <c r="V868" s="69">
        <f>-SIN(RADIANS(K868))*COS(RADIANS(L868))+COS(RADIANS(K868))*SIN(RADIANS(J868))*SIN(RADIANS(L868))</f>
        <v/>
      </c>
      <c r="W868" s="69">
        <f>SIN(RADIANS(K868))*SIN(RADIANS(L868))+COS(RADIANS(K868))*SIN(RADIANS(J868))*COS(RADIANS(L868))</f>
        <v/>
      </c>
      <c r="X868" s="69">
        <f>COS(RADIANS(K868))*COS(RADIANS(J868))</f>
        <v/>
      </c>
      <c r="Y868" s="69">
        <f>P868*G868</f>
        <v/>
      </c>
      <c r="Z868" s="69">
        <f>Q868*H868</f>
        <v/>
      </c>
      <c r="AA868" s="69">
        <f>R868*I868</f>
        <v/>
      </c>
      <c r="AB868" s="69">
        <f>M868</f>
        <v/>
      </c>
      <c r="AC868" s="69">
        <f>S868*G868</f>
        <v/>
      </c>
      <c r="AD868" s="69">
        <f>T868*H868</f>
        <v/>
      </c>
      <c r="AE868" s="69">
        <f>U868*I868</f>
        <v/>
      </c>
      <c r="AF868" s="69">
        <f>N868</f>
        <v/>
      </c>
      <c r="AG868" s="69">
        <f>V868*G868</f>
        <v/>
      </c>
      <c r="AH868" s="69">
        <f>W868*H868</f>
        <v/>
      </c>
      <c r="AI868" s="69">
        <f>X868*I868</f>
        <v/>
      </c>
      <c r="AJ868" s="69">
        <f>O868</f>
        <v/>
      </c>
      <c r="AK868" s="70" t="n">
        <v>-6.99382197e-09</v>
      </c>
      <c r="AL868" s="70" t="n">
        <v>0</v>
      </c>
      <c r="AM868" s="70" t="n">
        <v>0.0700000003</v>
      </c>
      <c r="AN868" s="70" t="n">
        <v>-0.25</v>
      </c>
      <c r="AO868" s="70" t="n">
        <v>0</v>
      </c>
      <c r="AP868" s="70" t="n">
        <v>0.159999996</v>
      </c>
      <c r="AQ868" s="70" t="n">
        <v>0</v>
      </c>
      <c r="AR868" s="70" t="n">
        <v>0.07999999820000001</v>
      </c>
      <c r="AS868" s="70" t="n">
        <v>-0.159999996</v>
      </c>
      <c r="AT868" s="70" t="n">
        <v>0</v>
      </c>
      <c r="AU868" s="70" t="n">
        <v>-3.05979708e-09</v>
      </c>
      <c r="AV868" s="70" t="n">
        <v>-0.219999999</v>
      </c>
      <c r="AW868" s="71">
        <f>MAX(ABS(Y868-AK868),ABS(Z868-AL868),ABS(AA868-AM868),ABS(AB868-AN868),ABS(AC868-AO868),ABS(AD868-AP868),ABS(AE868-AQ868),ABS(AF868-AR868),ABS(AG868-AS868),ABS(AH868-AT868),ABS(AI868-AU868),ABS(AJ868-AV868))</f>
        <v/>
      </c>
    </row>
    <row r="869">
      <c r="A869" s="67" t="inlineStr">
        <is>
          <t>M864</t>
        </is>
      </c>
      <c r="B869" s="52" t="inlineStr">
        <is>
          <t>ROV-07</t>
        </is>
      </c>
      <c r="C869" s="52" t="inlineStr">
        <is>
          <t>Target Rover</t>
        </is>
      </c>
      <c r="D869" s="52" t="inlineStr">
        <is>
          <t>Hub L</t>
        </is>
      </c>
      <c r="E869" s="59" t="inlineStr">
        <is>
          <t>Sphere</t>
        </is>
      </c>
      <c r="F869" s="52" t="inlineStr">
        <is>
          <t>ROV-00</t>
        </is>
      </c>
      <c r="G869" s="68" t="n">
        <v>0.0700000003</v>
      </c>
      <c r="H869" s="68" t="n">
        <v>0.0700000003</v>
      </c>
      <c r="I869" s="68" t="n">
        <v>0.0299999993</v>
      </c>
      <c r="J869" s="68" t="n">
        <v>0</v>
      </c>
      <c r="K869" s="68" t="n">
        <v>90</v>
      </c>
      <c r="L869" s="68" t="n">
        <v>0</v>
      </c>
      <c r="M869" s="68" t="n">
        <v>0.289999992</v>
      </c>
      <c r="N869" s="68" t="n">
        <v>0.07999999820000001</v>
      </c>
      <c r="O869" s="68" t="n">
        <v>-0.219999999</v>
      </c>
      <c r="P869" s="69">
        <f>COS(RADIANS(K869))*COS(RADIANS(L869))+SIN(RADIANS(K869))*SIN(RADIANS(J869))*SIN(RADIANS(L869))</f>
        <v/>
      </c>
      <c r="Q869" s="69">
        <f>-COS(RADIANS(K869))*SIN(RADIANS(L869))+SIN(RADIANS(K869))*SIN(RADIANS(J869))*COS(RADIANS(L869))</f>
        <v/>
      </c>
      <c r="R869" s="69">
        <f>SIN(RADIANS(K869))*COS(RADIANS(J869))</f>
        <v/>
      </c>
      <c r="S869" s="69">
        <f>COS(RADIANS(J869))*SIN(RADIANS(L869))</f>
        <v/>
      </c>
      <c r="T869" s="69">
        <f>COS(RADIANS(J869))*COS(RADIANS(L869))</f>
        <v/>
      </c>
      <c r="U869" s="69">
        <f>-SIN(RADIANS(J869))</f>
        <v/>
      </c>
      <c r="V869" s="69">
        <f>-SIN(RADIANS(K869))*COS(RADIANS(L869))+COS(RADIANS(K869))*SIN(RADIANS(J869))*SIN(RADIANS(L869))</f>
        <v/>
      </c>
      <c r="W869" s="69">
        <f>SIN(RADIANS(K869))*SIN(RADIANS(L869))+COS(RADIANS(K869))*SIN(RADIANS(J869))*COS(RADIANS(L869))</f>
        <v/>
      </c>
      <c r="X869" s="69">
        <f>COS(RADIANS(K869))*COS(RADIANS(J869))</f>
        <v/>
      </c>
      <c r="Y869" s="69">
        <f>P869*G869</f>
        <v/>
      </c>
      <c r="Z869" s="69">
        <f>Q869*H869</f>
        <v/>
      </c>
      <c r="AA869" s="69">
        <f>R869*I869</f>
        <v/>
      </c>
      <c r="AB869" s="69">
        <f>M869</f>
        <v/>
      </c>
      <c r="AC869" s="69">
        <f>S869*G869</f>
        <v/>
      </c>
      <c r="AD869" s="69">
        <f>T869*H869</f>
        <v/>
      </c>
      <c r="AE869" s="69">
        <f>U869*I869</f>
        <v/>
      </c>
      <c r="AF869" s="69">
        <f>N869</f>
        <v/>
      </c>
      <c r="AG869" s="69">
        <f>V869*G869</f>
        <v/>
      </c>
      <c r="AH869" s="69">
        <f>W869*H869</f>
        <v/>
      </c>
      <c r="AI869" s="69">
        <f>X869*I869</f>
        <v/>
      </c>
      <c r="AJ869" s="69">
        <f>O869</f>
        <v/>
      </c>
      <c r="AK869" s="70" t="n">
        <v>-3.05979708e-09</v>
      </c>
      <c r="AL869" s="70" t="n">
        <v>0</v>
      </c>
      <c r="AM869" s="70" t="n">
        <v>0.0299999993</v>
      </c>
      <c r="AN869" s="70" t="n">
        <v>0.289999992</v>
      </c>
      <c r="AO869" s="70" t="n">
        <v>0</v>
      </c>
      <c r="AP869" s="70" t="n">
        <v>0.0700000003</v>
      </c>
      <c r="AQ869" s="70" t="n">
        <v>0</v>
      </c>
      <c r="AR869" s="70" t="n">
        <v>0.07999999820000001</v>
      </c>
      <c r="AS869" s="70" t="n">
        <v>-0.0700000003</v>
      </c>
      <c r="AT869" s="70" t="n">
        <v>0</v>
      </c>
      <c r="AU869" s="70" t="n">
        <v>-1.31134159e-09</v>
      </c>
      <c r="AV869" s="70" t="n">
        <v>-0.219999999</v>
      </c>
      <c r="AW869" s="71">
        <f>MAX(ABS(Y869-AK869),ABS(Z869-AL869),ABS(AA869-AM869),ABS(AB869-AN869),ABS(AC869-AO869),ABS(AD869-AP869),ABS(AE869-AQ869),ABS(AF869-AR869),ABS(AG869-AS869),ABS(AH869-AT869),ABS(AI869-AU869),ABS(AJ869-AV869))</f>
        <v/>
      </c>
    </row>
    <row r="870">
      <c r="A870" s="67" t="inlineStr">
        <is>
          <t>M865</t>
        </is>
      </c>
      <c r="B870" s="52" t="inlineStr">
        <is>
          <t>ROV-08</t>
        </is>
      </c>
      <c r="C870" s="52" t="inlineStr">
        <is>
          <t>Target Rover</t>
        </is>
      </c>
      <c r="D870" s="52" t="inlineStr">
        <is>
          <t>Hub R</t>
        </is>
      </c>
      <c r="E870" s="59" t="inlineStr">
        <is>
          <t>Sphere</t>
        </is>
      </c>
      <c r="F870" s="52" t="inlineStr">
        <is>
          <t>ROV-00</t>
        </is>
      </c>
      <c r="G870" s="68" t="n">
        <v>0.0700000003</v>
      </c>
      <c r="H870" s="68" t="n">
        <v>0.0700000003</v>
      </c>
      <c r="I870" s="68" t="n">
        <v>0.0299999993</v>
      </c>
      <c r="J870" s="68" t="n">
        <v>0</v>
      </c>
      <c r="K870" s="68" t="n">
        <v>90</v>
      </c>
      <c r="L870" s="68" t="n">
        <v>0</v>
      </c>
      <c r="M870" s="68" t="n">
        <v>-0.289999992</v>
      </c>
      <c r="N870" s="68" t="n">
        <v>0.07999999820000001</v>
      </c>
      <c r="O870" s="68" t="n">
        <v>-0.219999999</v>
      </c>
      <c r="P870" s="69">
        <f>COS(RADIANS(K870))*COS(RADIANS(L870))+SIN(RADIANS(K870))*SIN(RADIANS(J870))*SIN(RADIANS(L870))</f>
        <v/>
      </c>
      <c r="Q870" s="69">
        <f>-COS(RADIANS(K870))*SIN(RADIANS(L870))+SIN(RADIANS(K870))*SIN(RADIANS(J870))*COS(RADIANS(L870))</f>
        <v/>
      </c>
      <c r="R870" s="69">
        <f>SIN(RADIANS(K870))*COS(RADIANS(J870))</f>
        <v/>
      </c>
      <c r="S870" s="69">
        <f>COS(RADIANS(J870))*SIN(RADIANS(L870))</f>
        <v/>
      </c>
      <c r="T870" s="69">
        <f>COS(RADIANS(J870))*COS(RADIANS(L870))</f>
        <v/>
      </c>
      <c r="U870" s="69">
        <f>-SIN(RADIANS(J870))</f>
        <v/>
      </c>
      <c r="V870" s="69">
        <f>-SIN(RADIANS(K870))*COS(RADIANS(L870))+COS(RADIANS(K870))*SIN(RADIANS(J870))*SIN(RADIANS(L870))</f>
        <v/>
      </c>
      <c r="W870" s="69">
        <f>SIN(RADIANS(K870))*SIN(RADIANS(L870))+COS(RADIANS(K870))*SIN(RADIANS(J870))*COS(RADIANS(L870))</f>
        <v/>
      </c>
      <c r="X870" s="69">
        <f>COS(RADIANS(K870))*COS(RADIANS(J870))</f>
        <v/>
      </c>
      <c r="Y870" s="69">
        <f>P870*G870</f>
        <v/>
      </c>
      <c r="Z870" s="69">
        <f>Q870*H870</f>
        <v/>
      </c>
      <c r="AA870" s="69">
        <f>R870*I870</f>
        <v/>
      </c>
      <c r="AB870" s="69">
        <f>M870</f>
        <v/>
      </c>
      <c r="AC870" s="69">
        <f>S870*G870</f>
        <v/>
      </c>
      <c r="AD870" s="69">
        <f>T870*H870</f>
        <v/>
      </c>
      <c r="AE870" s="69">
        <f>U870*I870</f>
        <v/>
      </c>
      <c r="AF870" s="69">
        <f>N870</f>
        <v/>
      </c>
      <c r="AG870" s="69">
        <f>V870*G870</f>
        <v/>
      </c>
      <c r="AH870" s="69">
        <f>W870*H870</f>
        <v/>
      </c>
      <c r="AI870" s="69">
        <f>X870*I870</f>
        <v/>
      </c>
      <c r="AJ870" s="69">
        <f>O870</f>
        <v/>
      </c>
      <c r="AK870" s="70" t="n">
        <v>-3.05979708e-09</v>
      </c>
      <c r="AL870" s="70" t="n">
        <v>0</v>
      </c>
      <c r="AM870" s="70" t="n">
        <v>0.0299999993</v>
      </c>
      <c r="AN870" s="70" t="n">
        <v>-0.289999992</v>
      </c>
      <c r="AO870" s="70" t="n">
        <v>0</v>
      </c>
      <c r="AP870" s="70" t="n">
        <v>0.0700000003</v>
      </c>
      <c r="AQ870" s="70" t="n">
        <v>0</v>
      </c>
      <c r="AR870" s="70" t="n">
        <v>0.07999999820000001</v>
      </c>
      <c r="AS870" s="70" t="n">
        <v>-0.0700000003</v>
      </c>
      <c r="AT870" s="70" t="n">
        <v>0</v>
      </c>
      <c r="AU870" s="70" t="n">
        <v>-1.31134159e-09</v>
      </c>
      <c r="AV870" s="70" t="n">
        <v>-0.219999999</v>
      </c>
      <c r="AW870" s="71">
        <f>MAX(ABS(Y870-AK870),ABS(Z870-AL870),ABS(AA870-AM870),ABS(AB870-AN870),ABS(AC870-AO870),ABS(AD870-AP870),ABS(AE870-AQ870),ABS(AF870-AR870),ABS(AG870-AS870),ABS(AH870-AT870),ABS(AI870-AU870),ABS(AJ870-AV870))</f>
        <v/>
      </c>
    </row>
    <row r="871">
      <c r="A871" s="67" t="inlineStr">
        <is>
          <t>M866</t>
        </is>
      </c>
      <c r="B871" s="52" t="inlineStr">
        <is>
          <t>ROV-09</t>
        </is>
      </c>
      <c r="C871" s="52" t="inlineStr">
        <is>
          <t>Target Rover</t>
        </is>
      </c>
      <c r="D871" s="52" t="inlineStr">
        <is>
          <t>Wheel L</t>
        </is>
      </c>
      <c r="E871" s="58" t="inlineStr">
        <is>
          <t>Cylinder</t>
        </is>
      </c>
      <c r="F871" s="52" t="inlineStr">
        <is>
          <t>ROV-00</t>
        </is>
      </c>
      <c r="G871" s="68" t="n">
        <v>0.159999996</v>
      </c>
      <c r="H871" s="68" t="n">
        <v>0.159999996</v>
      </c>
      <c r="I871" s="68" t="n">
        <v>0.0700000003</v>
      </c>
      <c r="J871" s="68" t="n">
        <v>0</v>
      </c>
      <c r="K871" s="68" t="n">
        <v>90</v>
      </c>
      <c r="L871" s="68" t="n">
        <v>0</v>
      </c>
      <c r="M871" s="68" t="n">
        <v>0.25</v>
      </c>
      <c r="N871" s="68" t="n">
        <v>0.07999999820000001</v>
      </c>
      <c r="O871" s="68" t="n">
        <v>0</v>
      </c>
      <c r="P871" s="69">
        <f>COS(RADIANS(K871))*COS(RADIANS(L871))+SIN(RADIANS(K871))*SIN(RADIANS(J871))*SIN(RADIANS(L871))</f>
        <v/>
      </c>
      <c r="Q871" s="69">
        <f>-COS(RADIANS(K871))*SIN(RADIANS(L871))+SIN(RADIANS(K871))*SIN(RADIANS(J871))*COS(RADIANS(L871))</f>
        <v/>
      </c>
      <c r="R871" s="69">
        <f>SIN(RADIANS(K871))*COS(RADIANS(J871))</f>
        <v/>
      </c>
      <c r="S871" s="69">
        <f>COS(RADIANS(J871))*SIN(RADIANS(L871))</f>
        <v/>
      </c>
      <c r="T871" s="69">
        <f>COS(RADIANS(J871))*COS(RADIANS(L871))</f>
        <v/>
      </c>
      <c r="U871" s="69">
        <f>-SIN(RADIANS(J871))</f>
        <v/>
      </c>
      <c r="V871" s="69">
        <f>-SIN(RADIANS(K871))*COS(RADIANS(L871))+COS(RADIANS(K871))*SIN(RADIANS(J871))*SIN(RADIANS(L871))</f>
        <v/>
      </c>
      <c r="W871" s="69">
        <f>SIN(RADIANS(K871))*SIN(RADIANS(L871))+COS(RADIANS(K871))*SIN(RADIANS(J871))*COS(RADIANS(L871))</f>
        <v/>
      </c>
      <c r="X871" s="69">
        <f>COS(RADIANS(K871))*COS(RADIANS(J871))</f>
        <v/>
      </c>
      <c r="Y871" s="69">
        <f>P871*G871</f>
        <v/>
      </c>
      <c r="Z871" s="69">
        <f>Q871*H871</f>
        <v/>
      </c>
      <c r="AA871" s="69">
        <f>R871*I871</f>
        <v/>
      </c>
      <c r="AB871" s="69">
        <f>M871</f>
        <v/>
      </c>
      <c r="AC871" s="69">
        <f>S871*G871</f>
        <v/>
      </c>
      <c r="AD871" s="69">
        <f>T871*H871</f>
        <v/>
      </c>
      <c r="AE871" s="69">
        <f>U871*I871</f>
        <v/>
      </c>
      <c r="AF871" s="69">
        <f>N871</f>
        <v/>
      </c>
      <c r="AG871" s="69">
        <f>V871*G871</f>
        <v/>
      </c>
      <c r="AH871" s="69">
        <f>W871*H871</f>
        <v/>
      </c>
      <c r="AI871" s="69">
        <f>X871*I871</f>
        <v/>
      </c>
      <c r="AJ871" s="69">
        <f>O871</f>
        <v/>
      </c>
      <c r="AK871" s="70" t="n">
        <v>-6.99382197e-09</v>
      </c>
      <c r="AL871" s="70" t="n">
        <v>0</v>
      </c>
      <c r="AM871" s="70" t="n">
        <v>0.0700000003</v>
      </c>
      <c r="AN871" s="70" t="n">
        <v>0.25</v>
      </c>
      <c r="AO871" s="70" t="n">
        <v>0</v>
      </c>
      <c r="AP871" s="70" t="n">
        <v>0.159999996</v>
      </c>
      <c r="AQ871" s="70" t="n">
        <v>0</v>
      </c>
      <c r="AR871" s="70" t="n">
        <v>0.07999999820000001</v>
      </c>
      <c r="AS871" s="70" t="n">
        <v>-0.159999996</v>
      </c>
      <c r="AT871" s="70" t="n">
        <v>0</v>
      </c>
      <c r="AU871" s="70" t="n">
        <v>-3.05979708e-09</v>
      </c>
      <c r="AV871" s="70" t="n">
        <v>0</v>
      </c>
      <c r="AW871" s="71">
        <f>MAX(ABS(Y871-AK871),ABS(Z871-AL871),ABS(AA871-AM871),ABS(AB871-AN871),ABS(AC871-AO871),ABS(AD871-AP871),ABS(AE871-AQ871),ABS(AF871-AR871),ABS(AG871-AS871),ABS(AH871-AT871),ABS(AI871-AU871),ABS(AJ871-AV871))</f>
        <v/>
      </c>
    </row>
    <row r="872">
      <c r="A872" s="67" t="inlineStr">
        <is>
          <t>M867</t>
        </is>
      </c>
      <c r="B872" s="52" t="inlineStr">
        <is>
          <t>ROV-10</t>
        </is>
      </c>
      <c r="C872" s="52" t="inlineStr">
        <is>
          <t>Target Rover</t>
        </is>
      </c>
      <c r="D872" s="52" t="inlineStr">
        <is>
          <t>Wheel R</t>
        </is>
      </c>
      <c r="E872" s="58" t="inlineStr">
        <is>
          <t>Cylinder</t>
        </is>
      </c>
      <c r="F872" s="52" t="inlineStr">
        <is>
          <t>ROV-00</t>
        </is>
      </c>
      <c r="G872" s="68" t="n">
        <v>0.159999996</v>
      </c>
      <c r="H872" s="68" t="n">
        <v>0.159999996</v>
      </c>
      <c r="I872" s="68" t="n">
        <v>0.0700000003</v>
      </c>
      <c r="J872" s="68" t="n">
        <v>0</v>
      </c>
      <c r="K872" s="68" t="n">
        <v>90</v>
      </c>
      <c r="L872" s="68" t="n">
        <v>0</v>
      </c>
      <c r="M872" s="68" t="n">
        <v>-0.25</v>
      </c>
      <c r="N872" s="68" t="n">
        <v>0.07999999820000001</v>
      </c>
      <c r="O872" s="68" t="n">
        <v>0</v>
      </c>
      <c r="P872" s="69">
        <f>COS(RADIANS(K872))*COS(RADIANS(L872))+SIN(RADIANS(K872))*SIN(RADIANS(J872))*SIN(RADIANS(L872))</f>
        <v/>
      </c>
      <c r="Q872" s="69">
        <f>-COS(RADIANS(K872))*SIN(RADIANS(L872))+SIN(RADIANS(K872))*SIN(RADIANS(J872))*COS(RADIANS(L872))</f>
        <v/>
      </c>
      <c r="R872" s="69">
        <f>SIN(RADIANS(K872))*COS(RADIANS(J872))</f>
        <v/>
      </c>
      <c r="S872" s="69">
        <f>COS(RADIANS(J872))*SIN(RADIANS(L872))</f>
        <v/>
      </c>
      <c r="T872" s="69">
        <f>COS(RADIANS(J872))*COS(RADIANS(L872))</f>
        <v/>
      </c>
      <c r="U872" s="69">
        <f>-SIN(RADIANS(J872))</f>
        <v/>
      </c>
      <c r="V872" s="69">
        <f>-SIN(RADIANS(K872))*COS(RADIANS(L872))+COS(RADIANS(K872))*SIN(RADIANS(J872))*SIN(RADIANS(L872))</f>
        <v/>
      </c>
      <c r="W872" s="69">
        <f>SIN(RADIANS(K872))*SIN(RADIANS(L872))+COS(RADIANS(K872))*SIN(RADIANS(J872))*COS(RADIANS(L872))</f>
        <v/>
      </c>
      <c r="X872" s="69">
        <f>COS(RADIANS(K872))*COS(RADIANS(J872))</f>
        <v/>
      </c>
      <c r="Y872" s="69">
        <f>P872*G872</f>
        <v/>
      </c>
      <c r="Z872" s="69">
        <f>Q872*H872</f>
        <v/>
      </c>
      <c r="AA872" s="69">
        <f>R872*I872</f>
        <v/>
      </c>
      <c r="AB872" s="69">
        <f>M872</f>
        <v/>
      </c>
      <c r="AC872" s="69">
        <f>S872*G872</f>
        <v/>
      </c>
      <c r="AD872" s="69">
        <f>T872*H872</f>
        <v/>
      </c>
      <c r="AE872" s="69">
        <f>U872*I872</f>
        <v/>
      </c>
      <c r="AF872" s="69">
        <f>N872</f>
        <v/>
      </c>
      <c r="AG872" s="69">
        <f>V872*G872</f>
        <v/>
      </c>
      <c r="AH872" s="69">
        <f>W872*H872</f>
        <v/>
      </c>
      <c r="AI872" s="69">
        <f>X872*I872</f>
        <v/>
      </c>
      <c r="AJ872" s="69">
        <f>O872</f>
        <v/>
      </c>
      <c r="AK872" s="70" t="n">
        <v>-6.99382197e-09</v>
      </c>
      <c r="AL872" s="70" t="n">
        <v>0</v>
      </c>
      <c r="AM872" s="70" t="n">
        <v>0.0700000003</v>
      </c>
      <c r="AN872" s="70" t="n">
        <v>-0.25</v>
      </c>
      <c r="AO872" s="70" t="n">
        <v>0</v>
      </c>
      <c r="AP872" s="70" t="n">
        <v>0.159999996</v>
      </c>
      <c r="AQ872" s="70" t="n">
        <v>0</v>
      </c>
      <c r="AR872" s="70" t="n">
        <v>0.07999999820000001</v>
      </c>
      <c r="AS872" s="70" t="n">
        <v>-0.159999996</v>
      </c>
      <c r="AT872" s="70" t="n">
        <v>0</v>
      </c>
      <c r="AU872" s="70" t="n">
        <v>-3.05979708e-09</v>
      </c>
      <c r="AV872" s="70" t="n">
        <v>0</v>
      </c>
      <c r="AW872" s="71">
        <f>MAX(ABS(Y872-AK872),ABS(Z872-AL872),ABS(AA872-AM872),ABS(AB872-AN872),ABS(AC872-AO872),ABS(AD872-AP872),ABS(AE872-AQ872),ABS(AF872-AR872),ABS(AG872-AS872),ABS(AH872-AT872),ABS(AI872-AU872),ABS(AJ872-AV872))</f>
        <v/>
      </c>
    </row>
    <row r="873">
      <c r="A873" s="67" t="inlineStr">
        <is>
          <t>M868</t>
        </is>
      </c>
      <c r="B873" s="52" t="inlineStr">
        <is>
          <t>ROV-11</t>
        </is>
      </c>
      <c r="C873" s="52" t="inlineStr">
        <is>
          <t>Target Rover</t>
        </is>
      </c>
      <c r="D873" s="52" t="inlineStr">
        <is>
          <t>Hub L</t>
        </is>
      </c>
      <c r="E873" s="59" t="inlineStr">
        <is>
          <t>Sphere</t>
        </is>
      </c>
      <c r="F873" s="52" t="inlineStr">
        <is>
          <t>ROV-00</t>
        </is>
      </c>
      <c r="G873" s="68" t="n">
        <v>0.0700000003</v>
      </c>
      <c r="H873" s="68" t="n">
        <v>0.0700000003</v>
      </c>
      <c r="I873" s="68" t="n">
        <v>0.0299999993</v>
      </c>
      <c r="J873" s="68" t="n">
        <v>0</v>
      </c>
      <c r="K873" s="68" t="n">
        <v>90</v>
      </c>
      <c r="L873" s="68" t="n">
        <v>0</v>
      </c>
      <c r="M873" s="68" t="n">
        <v>0.289999992</v>
      </c>
      <c r="N873" s="68" t="n">
        <v>0.07999999820000001</v>
      </c>
      <c r="O873" s="68" t="n">
        <v>0</v>
      </c>
      <c r="P873" s="69">
        <f>COS(RADIANS(K873))*COS(RADIANS(L873))+SIN(RADIANS(K873))*SIN(RADIANS(J873))*SIN(RADIANS(L873))</f>
        <v/>
      </c>
      <c r="Q873" s="69">
        <f>-COS(RADIANS(K873))*SIN(RADIANS(L873))+SIN(RADIANS(K873))*SIN(RADIANS(J873))*COS(RADIANS(L873))</f>
        <v/>
      </c>
      <c r="R873" s="69">
        <f>SIN(RADIANS(K873))*COS(RADIANS(J873))</f>
        <v/>
      </c>
      <c r="S873" s="69">
        <f>COS(RADIANS(J873))*SIN(RADIANS(L873))</f>
        <v/>
      </c>
      <c r="T873" s="69">
        <f>COS(RADIANS(J873))*COS(RADIANS(L873))</f>
        <v/>
      </c>
      <c r="U873" s="69">
        <f>-SIN(RADIANS(J873))</f>
        <v/>
      </c>
      <c r="V873" s="69">
        <f>-SIN(RADIANS(K873))*COS(RADIANS(L873))+COS(RADIANS(K873))*SIN(RADIANS(J873))*SIN(RADIANS(L873))</f>
        <v/>
      </c>
      <c r="W873" s="69">
        <f>SIN(RADIANS(K873))*SIN(RADIANS(L873))+COS(RADIANS(K873))*SIN(RADIANS(J873))*COS(RADIANS(L873))</f>
        <v/>
      </c>
      <c r="X873" s="69">
        <f>COS(RADIANS(K873))*COS(RADIANS(J873))</f>
        <v/>
      </c>
      <c r="Y873" s="69">
        <f>P873*G873</f>
        <v/>
      </c>
      <c r="Z873" s="69">
        <f>Q873*H873</f>
        <v/>
      </c>
      <c r="AA873" s="69">
        <f>R873*I873</f>
        <v/>
      </c>
      <c r="AB873" s="69">
        <f>M873</f>
        <v/>
      </c>
      <c r="AC873" s="69">
        <f>S873*G873</f>
        <v/>
      </c>
      <c r="AD873" s="69">
        <f>T873*H873</f>
        <v/>
      </c>
      <c r="AE873" s="69">
        <f>U873*I873</f>
        <v/>
      </c>
      <c r="AF873" s="69">
        <f>N873</f>
        <v/>
      </c>
      <c r="AG873" s="69">
        <f>V873*G873</f>
        <v/>
      </c>
      <c r="AH873" s="69">
        <f>W873*H873</f>
        <v/>
      </c>
      <c r="AI873" s="69">
        <f>X873*I873</f>
        <v/>
      </c>
      <c r="AJ873" s="69">
        <f>O873</f>
        <v/>
      </c>
      <c r="AK873" s="70" t="n">
        <v>-3.05979708e-09</v>
      </c>
      <c r="AL873" s="70" t="n">
        <v>0</v>
      </c>
      <c r="AM873" s="70" t="n">
        <v>0.0299999993</v>
      </c>
      <c r="AN873" s="70" t="n">
        <v>0.289999992</v>
      </c>
      <c r="AO873" s="70" t="n">
        <v>0</v>
      </c>
      <c r="AP873" s="70" t="n">
        <v>0.0700000003</v>
      </c>
      <c r="AQ873" s="70" t="n">
        <v>0</v>
      </c>
      <c r="AR873" s="70" t="n">
        <v>0.07999999820000001</v>
      </c>
      <c r="AS873" s="70" t="n">
        <v>-0.0700000003</v>
      </c>
      <c r="AT873" s="70" t="n">
        <v>0</v>
      </c>
      <c r="AU873" s="70" t="n">
        <v>-1.31134159e-09</v>
      </c>
      <c r="AV873" s="70" t="n">
        <v>0</v>
      </c>
      <c r="AW873" s="71">
        <f>MAX(ABS(Y873-AK873),ABS(Z873-AL873),ABS(AA873-AM873),ABS(AB873-AN873),ABS(AC873-AO873),ABS(AD873-AP873),ABS(AE873-AQ873),ABS(AF873-AR873),ABS(AG873-AS873),ABS(AH873-AT873),ABS(AI873-AU873),ABS(AJ873-AV873))</f>
        <v/>
      </c>
    </row>
    <row r="874">
      <c r="A874" s="67" t="inlineStr">
        <is>
          <t>M869</t>
        </is>
      </c>
      <c r="B874" s="52" t="inlineStr">
        <is>
          <t>ROV-12</t>
        </is>
      </c>
      <c r="C874" s="52" t="inlineStr">
        <is>
          <t>Target Rover</t>
        </is>
      </c>
      <c r="D874" s="52" t="inlineStr">
        <is>
          <t>Hub R</t>
        </is>
      </c>
      <c r="E874" s="59" t="inlineStr">
        <is>
          <t>Sphere</t>
        </is>
      </c>
      <c r="F874" s="52" t="inlineStr">
        <is>
          <t>ROV-00</t>
        </is>
      </c>
      <c r="G874" s="68" t="n">
        <v>0.0700000003</v>
      </c>
      <c r="H874" s="68" t="n">
        <v>0.0700000003</v>
      </c>
      <c r="I874" s="68" t="n">
        <v>0.0299999993</v>
      </c>
      <c r="J874" s="68" t="n">
        <v>0</v>
      </c>
      <c r="K874" s="68" t="n">
        <v>90</v>
      </c>
      <c r="L874" s="68" t="n">
        <v>0</v>
      </c>
      <c r="M874" s="68" t="n">
        <v>-0.289999992</v>
      </c>
      <c r="N874" s="68" t="n">
        <v>0.07999999820000001</v>
      </c>
      <c r="O874" s="68" t="n">
        <v>0</v>
      </c>
      <c r="P874" s="69">
        <f>COS(RADIANS(K874))*COS(RADIANS(L874))+SIN(RADIANS(K874))*SIN(RADIANS(J874))*SIN(RADIANS(L874))</f>
        <v/>
      </c>
      <c r="Q874" s="69">
        <f>-COS(RADIANS(K874))*SIN(RADIANS(L874))+SIN(RADIANS(K874))*SIN(RADIANS(J874))*COS(RADIANS(L874))</f>
        <v/>
      </c>
      <c r="R874" s="69">
        <f>SIN(RADIANS(K874))*COS(RADIANS(J874))</f>
        <v/>
      </c>
      <c r="S874" s="69">
        <f>COS(RADIANS(J874))*SIN(RADIANS(L874))</f>
        <v/>
      </c>
      <c r="T874" s="69">
        <f>COS(RADIANS(J874))*COS(RADIANS(L874))</f>
        <v/>
      </c>
      <c r="U874" s="69">
        <f>-SIN(RADIANS(J874))</f>
        <v/>
      </c>
      <c r="V874" s="69">
        <f>-SIN(RADIANS(K874))*COS(RADIANS(L874))+COS(RADIANS(K874))*SIN(RADIANS(J874))*SIN(RADIANS(L874))</f>
        <v/>
      </c>
      <c r="W874" s="69">
        <f>SIN(RADIANS(K874))*SIN(RADIANS(L874))+COS(RADIANS(K874))*SIN(RADIANS(J874))*COS(RADIANS(L874))</f>
        <v/>
      </c>
      <c r="X874" s="69">
        <f>COS(RADIANS(K874))*COS(RADIANS(J874))</f>
        <v/>
      </c>
      <c r="Y874" s="69">
        <f>P874*G874</f>
        <v/>
      </c>
      <c r="Z874" s="69">
        <f>Q874*H874</f>
        <v/>
      </c>
      <c r="AA874" s="69">
        <f>R874*I874</f>
        <v/>
      </c>
      <c r="AB874" s="69">
        <f>M874</f>
        <v/>
      </c>
      <c r="AC874" s="69">
        <f>S874*G874</f>
        <v/>
      </c>
      <c r="AD874" s="69">
        <f>T874*H874</f>
        <v/>
      </c>
      <c r="AE874" s="69">
        <f>U874*I874</f>
        <v/>
      </c>
      <c r="AF874" s="69">
        <f>N874</f>
        <v/>
      </c>
      <c r="AG874" s="69">
        <f>V874*G874</f>
        <v/>
      </c>
      <c r="AH874" s="69">
        <f>W874*H874</f>
        <v/>
      </c>
      <c r="AI874" s="69">
        <f>X874*I874</f>
        <v/>
      </c>
      <c r="AJ874" s="69">
        <f>O874</f>
        <v/>
      </c>
      <c r="AK874" s="70" t="n">
        <v>-3.05979708e-09</v>
      </c>
      <c r="AL874" s="70" t="n">
        <v>0</v>
      </c>
      <c r="AM874" s="70" t="n">
        <v>0.0299999993</v>
      </c>
      <c r="AN874" s="70" t="n">
        <v>-0.289999992</v>
      </c>
      <c r="AO874" s="70" t="n">
        <v>0</v>
      </c>
      <c r="AP874" s="70" t="n">
        <v>0.0700000003</v>
      </c>
      <c r="AQ874" s="70" t="n">
        <v>0</v>
      </c>
      <c r="AR874" s="70" t="n">
        <v>0.07999999820000001</v>
      </c>
      <c r="AS874" s="70" t="n">
        <v>-0.0700000003</v>
      </c>
      <c r="AT874" s="70" t="n">
        <v>0</v>
      </c>
      <c r="AU874" s="70" t="n">
        <v>-1.31134159e-09</v>
      </c>
      <c r="AV874" s="70" t="n">
        <v>0</v>
      </c>
      <c r="AW874" s="71">
        <f>MAX(ABS(Y874-AK874),ABS(Z874-AL874),ABS(AA874-AM874),ABS(AB874-AN874),ABS(AC874-AO874),ABS(AD874-AP874),ABS(AE874-AQ874),ABS(AF874-AR874),ABS(AG874-AS874),ABS(AH874-AT874),ABS(AI874-AU874),ABS(AJ874-AV874))</f>
        <v/>
      </c>
    </row>
    <row r="875">
      <c r="A875" s="67" t="inlineStr">
        <is>
          <t>M870</t>
        </is>
      </c>
      <c r="B875" s="52" t="inlineStr">
        <is>
          <t>ROV-13</t>
        </is>
      </c>
      <c r="C875" s="52" t="inlineStr">
        <is>
          <t>Target Rover</t>
        </is>
      </c>
      <c r="D875" s="52" t="inlineStr">
        <is>
          <t>Wheel L</t>
        </is>
      </c>
      <c r="E875" s="58" t="inlineStr">
        <is>
          <t>Cylinder</t>
        </is>
      </c>
      <c r="F875" s="52" t="inlineStr">
        <is>
          <t>ROV-00</t>
        </is>
      </c>
      <c r="G875" s="68" t="n">
        <v>0.159999996</v>
      </c>
      <c r="H875" s="68" t="n">
        <v>0.159999996</v>
      </c>
      <c r="I875" s="68" t="n">
        <v>0.0700000003</v>
      </c>
      <c r="J875" s="68" t="n">
        <v>0</v>
      </c>
      <c r="K875" s="68" t="n">
        <v>90</v>
      </c>
      <c r="L875" s="68" t="n">
        <v>0</v>
      </c>
      <c r="M875" s="68" t="n">
        <v>0.25</v>
      </c>
      <c r="N875" s="68" t="n">
        <v>0.07999999820000001</v>
      </c>
      <c r="O875" s="68" t="n">
        <v>0.219999999</v>
      </c>
      <c r="P875" s="69">
        <f>COS(RADIANS(K875))*COS(RADIANS(L875))+SIN(RADIANS(K875))*SIN(RADIANS(J875))*SIN(RADIANS(L875))</f>
        <v/>
      </c>
      <c r="Q875" s="69">
        <f>-COS(RADIANS(K875))*SIN(RADIANS(L875))+SIN(RADIANS(K875))*SIN(RADIANS(J875))*COS(RADIANS(L875))</f>
        <v/>
      </c>
      <c r="R875" s="69">
        <f>SIN(RADIANS(K875))*COS(RADIANS(J875))</f>
        <v/>
      </c>
      <c r="S875" s="69">
        <f>COS(RADIANS(J875))*SIN(RADIANS(L875))</f>
        <v/>
      </c>
      <c r="T875" s="69">
        <f>COS(RADIANS(J875))*COS(RADIANS(L875))</f>
        <v/>
      </c>
      <c r="U875" s="69">
        <f>-SIN(RADIANS(J875))</f>
        <v/>
      </c>
      <c r="V875" s="69">
        <f>-SIN(RADIANS(K875))*COS(RADIANS(L875))+COS(RADIANS(K875))*SIN(RADIANS(J875))*SIN(RADIANS(L875))</f>
        <v/>
      </c>
      <c r="W875" s="69">
        <f>SIN(RADIANS(K875))*SIN(RADIANS(L875))+COS(RADIANS(K875))*SIN(RADIANS(J875))*COS(RADIANS(L875))</f>
        <v/>
      </c>
      <c r="X875" s="69">
        <f>COS(RADIANS(K875))*COS(RADIANS(J875))</f>
        <v/>
      </c>
      <c r="Y875" s="69">
        <f>P875*G875</f>
        <v/>
      </c>
      <c r="Z875" s="69">
        <f>Q875*H875</f>
        <v/>
      </c>
      <c r="AA875" s="69">
        <f>R875*I875</f>
        <v/>
      </c>
      <c r="AB875" s="69">
        <f>M875</f>
        <v/>
      </c>
      <c r="AC875" s="69">
        <f>S875*G875</f>
        <v/>
      </c>
      <c r="AD875" s="69">
        <f>T875*H875</f>
        <v/>
      </c>
      <c r="AE875" s="69">
        <f>U875*I875</f>
        <v/>
      </c>
      <c r="AF875" s="69">
        <f>N875</f>
        <v/>
      </c>
      <c r="AG875" s="69">
        <f>V875*G875</f>
        <v/>
      </c>
      <c r="AH875" s="69">
        <f>W875*H875</f>
        <v/>
      </c>
      <c r="AI875" s="69">
        <f>X875*I875</f>
        <v/>
      </c>
      <c r="AJ875" s="69">
        <f>O875</f>
        <v/>
      </c>
      <c r="AK875" s="70" t="n">
        <v>-6.99382197e-09</v>
      </c>
      <c r="AL875" s="70" t="n">
        <v>0</v>
      </c>
      <c r="AM875" s="70" t="n">
        <v>0.0700000003</v>
      </c>
      <c r="AN875" s="70" t="n">
        <v>0.25</v>
      </c>
      <c r="AO875" s="70" t="n">
        <v>0</v>
      </c>
      <c r="AP875" s="70" t="n">
        <v>0.159999996</v>
      </c>
      <c r="AQ875" s="70" t="n">
        <v>0</v>
      </c>
      <c r="AR875" s="70" t="n">
        <v>0.07999999820000001</v>
      </c>
      <c r="AS875" s="70" t="n">
        <v>-0.159999996</v>
      </c>
      <c r="AT875" s="70" t="n">
        <v>0</v>
      </c>
      <c r="AU875" s="70" t="n">
        <v>-3.05979708e-09</v>
      </c>
      <c r="AV875" s="70" t="n">
        <v>0.219999999</v>
      </c>
      <c r="AW875" s="71">
        <f>MAX(ABS(Y875-AK875),ABS(Z875-AL875),ABS(AA875-AM875),ABS(AB875-AN875),ABS(AC875-AO875),ABS(AD875-AP875),ABS(AE875-AQ875),ABS(AF875-AR875),ABS(AG875-AS875),ABS(AH875-AT875),ABS(AI875-AU875),ABS(AJ875-AV875))</f>
        <v/>
      </c>
    </row>
    <row r="876">
      <c r="A876" s="67" t="inlineStr">
        <is>
          <t>M871</t>
        </is>
      </c>
      <c r="B876" s="52" t="inlineStr">
        <is>
          <t>ROV-14</t>
        </is>
      </c>
      <c r="C876" s="52" t="inlineStr">
        <is>
          <t>Target Rover</t>
        </is>
      </c>
      <c r="D876" s="52" t="inlineStr">
        <is>
          <t>Wheel R</t>
        </is>
      </c>
      <c r="E876" s="58" t="inlineStr">
        <is>
          <t>Cylinder</t>
        </is>
      </c>
      <c r="F876" s="52" t="inlineStr">
        <is>
          <t>ROV-00</t>
        </is>
      </c>
      <c r="G876" s="68" t="n">
        <v>0.159999996</v>
      </c>
      <c r="H876" s="68" t="n">
        <v>0.159999996</v>
      </c>
      <c r="I876" s="68" t="n">
        <v>0.0700000003</v>
      </c>
      <c r="J876" s="68" t="n">
        <v>0</v>
      </c>
      <c r="K876" s="68" t="n">
        <v>90</v>
      </c>
      <c r="L876" s="68" t="n">
        <v>0</v>
      </c>
      <c r="M876" s="68" t="n">
        <v>-0.25</v>
      </c>
      <c r="N876" s="68" t="n">
        <v>0.07999999820000001</v>
      </c>
      <c r="O876" s="68" t="n">
        <v>0.219999999</v>
      </c>
      <c r="P876" s="69">
        <f>COS(RADIANS(K876))*COS(RADIANS(L876))+SIN(RADIANS(K876))*SIN(RADIANS(J876))*SIN(RADIANS(L876))</f>
        <v/>
      </c>
      <c r="Q876" s="69">
        <f>-COS(RADIANS(K876))*SIN(RADIANS(L876))+SIN(RADIANS(K876))*SIN(RADIANS(J876))*COS(RADIANS(L876))</f>
        <v/>
      </c>
      <c r="R876" s="69">
        <f>SIN(RADIANS(K876))*COS(RADIANS(J876))</f>
        <v/>
      </c>
      <c r="S876" s="69">
        <f>COS(RADIANS(J876))*SIN(RADIANS(L876))</f>
        <v/>
      </c>
      <c r="T876" s="69">
        <f>COS(RADIANS(J876))*COS(RADIANS(L876))</f>
        <v/>
      </c>
      <c r="U876" s="69">
        <f>-SIN(RADIANS(J876))</f>
        <v/>
      </c>
      <c r="V876" s="69">
        <f>-SIN(RADIANS(K876))*COS(RADIANS(L876))+COS(RADIANS(K876))*SIN(RADIANS(J876))*SIN(RADIANS(L876))</f>
        <v/>
      </c>
      <c r="W876" s="69">
        <f>SIN(RADIANS(K876))*SIN(RADIANS(L876))+COS(RADIANS(K876))*SIN(RADIANS(J876))*COS(RADIANS(L876))</f>
        <v/>
      </c>
      <c r="X876" s="69">
        <f>COS(RADIANS(K876))*COS(RADIANS(J876))</f>
        <v/>
      </c>
      <c r="Y876" s="69">
        <f>P876*G876</f>
        <v/>
      </c>
      <c r="Z876" s="69">
        <f>Q876*H876</f>
        <v/>
      </c>
      <c r="AA876" s="69">
        <f>R876*I876</f>
        <v/>
      </c>
      <c r="AB876" s="69">
        <f>M876</f>
        <v/>
      </c>
      <c r="AC876" s="69">
        <f>S876*G876</f>
        <v/>
      </c>
      <c r="AD876" s="69">
        <f>T876*H876</f>
        <v/>
      </c>
      <c r="AE876" s="69">
        <f>U876*I876</f>
        <v/>
      </c>
      <c r="AF876" s="69">
        <f>N876</f>
        <v/>
      </c>
      <c r="AG876" s="69">
        <f>V876*G876</f>
        <v/>
      </c>
      <c r="AH876" s="69">
        <f>W876*H876</f>
        <v/>
      </c>
      <c r="AI876" s="69">
        <f>X876*I876</f>
        <v/>
      </c>
      <c r="AJ876" s="69">
        <f>O876</f>
        <v/>
      </c>
      <c r="AK876" s="70" t="n">
        <v>-6.99382197e-09</v>
      </c>
      <c r="AL876" s="70" t="n">
        <v>0</v>
      </c>
      <c r="AM876" s="70" t="n">
        <v>0.0700000003</v>
      </c>
      <c r="AN876" s="70" t="n">
        <v>-0.25</v>
      </c>
      <c r="AO876" s="70" t="n">
        <v>0</v>
      </c>
      <c r="AP876" s="70" t="n">
        <v>0.159999996</v>
      </c>
      <c r="AQ876" s="70" t="n">
        <v>0</v>
      </c>
      <c r="AR876" s="70" t="n">
        <v>0.07999999820000001</v>
      </c>
      <c r="AS876" s="70" t="n">
        <v>-0.159999996</v>
      </c>
      <c r="AT876" s="70" t="n">
        <v>0</v>
      </c>
      <c r="AU876" s="70" t="n">
        <v>-3.05979708e-09</v>
      </c>
      <c r="AV876" s="70" t="n">
        <v>0.219999999</v>
      </c>
      <c r="AW876" s="71">
        <f>MAX(ABS(Y876-AK876),ABS(Z876-AL876),ABS(AA876-AM876),ABS(AB876-AN876),ABS(AC876-AO876),ABS(AD876-AP876),ABS(AE876-AQ876),ABS(AF876-AR876),ABS(AG876-AS876),ABS(AH876-AT876),ABS(AI876-AU876),ABS(AJ876-AV876))</f>
        <v/>
      </c>
    </row>
    <row r="877">
      <c r="A877" s="67" t="inlineStr">
        <is>
          <t>M872</t>
        </is>
      </c>
      <c r="B877" s="52" t="inlineStr">
        <is>
          <t>ROV-15</t>
        </is>
      </c>
      <c r="C877" s="52" t="inlineStr">
        <is>
          <t>Target Rover</t>
        </is>
      </c>
      <c r="D877" s="52" t="inlineStr">
        <is>
          <t>Hub L</t>
        </is>
      </c>
      <c r="E877" s="59" t="inlineStr">
        <is>
          <t>Sphere</t>
        </is>
      </c>
      <c r="F877" s="52" t="inlineStr">
        <is>
          <t>ROV-00</t>
        </is>
      </c>
      <c r="G877" s="68" t="n">
        <v>0.0700000003</v>
      </c>
      <c r="H877" s="68" t="n">
        <v>0.0700000003</v>
      </c>
      <c r="I877" s="68" t="n">
        <v>0.0299999993</v>
      </c>
      <c r="J877" s="68" t="n">
        <v>0</v>
      </c>
      <c r="K877" s="68" t="n">
        <v>90</v>
      </c>
      <c r="L877" s="68" t="n">
        <v>0</v>
      </c>
      <c r="M877" s="68" t="n">
        <v>0.289999992</v>
      </c>
      <c r="N877" s="68" t="n">
        <v>0.07999999820000001</v>
      </c>
      <c r="O877" s="68" t="n">
        <v>0.219999999</v>
      </c>
      <c r="P877" s="69">
        <f>COS(RADIANS(K877))*COS(RADIANS(L877))+SIN(RADIANS(K877))*SIN(RADIANS(J877))*SIN(RADIANS(L877))</f>
        <v/>
      </c>
      <c r="Q877" s="69">
        <f>-COS(RADIANS(K877))*SIN(RADIANS(L877))+SIN(RADIANS(K877))*SIN(RADIANS(J877))*COS(RADIANS(L877))</f>
        <v/>
      </c>
      <c r="R877" s="69">
        <f>SIN(RADIANS(K877))*COS(RADIANS(J877))</f>
        <v/>
      </c>
      <c r="S877" s="69">
        <f>COS(RADIANS(J877))*SIN(RADIANS(L877))</f>
        <v/>
      </c>
      <c r="T877" s="69">
        <f>COS(RADIANS(J877))*COS(RADIANS(L877))</f>
        <v/>
      </c>
      <c r="U877" s="69">
        <f>-SIN(RADIANS(J877))</f>
        <v/>
      </c>
      <c r="V877" s="69">
        <f>-SIN(RADIANS(K877))*COS(RADIANS(L877))+COS(RADIANS(K877))*SIN(RADIANS(J877))*SIN(RADIANS(L877))</f>
        <v/>
      </c>
      <c r="W877" s="69">
        <f>SIN(RADIANS(K877))*SIN(RADIANS(L877))+COS(RADIANS(K877))*SIN(RADIANS(J877))*COS(RADIANS(L877))</f>
        <v/>
      </c>
      <c r="X877" s="69">
        <f>COS(RADIANS(K877))*COS(RADIANS(J877))</f>
        <v/>
      </c>
      <c r="Y877" s="69">
        <f>P877*G877</f>
        <v/>
      </c>
      <c r="Z877" s="69">
        <f>Q877*H877</f>
        <v/>
      </c>
      <c r="AA877" s="69">
        <f>R877*I877</f>
        <v/>
      </c>
      <c r="AB877" s="69">
        <f>M877</f>
        <v/>
      </c>
      <c r="AC877" s="69">
        <f>S877*G877</f>
        <v/>
      </c>
      <c r="AD877" s="69">
        <f>T877*H877</f>
        <v/>
      </c>
      <c r="AE877" s="69">
        <f>U877*I877</f>
        <v/>
      </c>
      <c r="AF877" s="69">
        <f>N877</f>
        <v/>
      </c>
      <c r="AG877" s="69">
        <f>V877*G877</f>
        <v/>
      </c>
      <c r="AH877" s="69">
        <f>W877*H877</f>
        <v/>
      </c>
      <c r="AI877" s="69">
        <f>X877*I877</f>
        <v/>
      </c>
      <c r="AJ877" s="69">
        <f>O877</f>
        <v/>
      </c>
      <c r="AK877" s="70" t="n">
        <v>-3.05979708e-09</v>
      </c>
      <c r="AL877" s="70" t="n">
        <v>0</v>
      </c>
      <c r="AM877" s="70" t="n">
        <v>0.0299999993</v>
      </c>
      <c r="AN877" s="70" t="n">
        <v>0.289999992</v>
      </c>
      <c r="AO877" s="70" t="n">
        <v>0</v>
      </c>
      <c r="AP877" s="70" t="n">
        <v>0.0700000003</v>
      </c>
      <c r="AQ877" s="70" t="n">
        <v>0</v>
      </c>
      <c r="AR877" s="70" t="n">
        <v>0.07999999820000001</v>
      </c>
      <c r="AS877" s="70" t="n">
        <v>-0.0700000003</v>
      </c>
      <c r="AT877" s="70" t="n">
        <v>0</v>
      </c>
      <c r="AU877" s="70" t="n">
        <v>-1.31134159e-09</v>
      </c>
      <c r="AV877" s="70" t="n">
        <v>0.219999999</v>
      </c>
      <c r="AW877" s="71">
        <f>MAX(ABS(Y877-AK877),ABS(Z877-AL877),ABS(AA877-AM877),ABS(AB877-AN877),ABS(AC877-AO877),ABS(AD877-AP877),ABS(AE877-AQ877),ABS(AF877-AR877),ABS(AG877-AS877),ABS(AH877-AT877),ABS(AI877-AU877),ABS(AJ877-AV877))</f>
        <v/>
      </c>
    </row>
    <row r="878">
      <c r="A878" s="67" t="inlineStr">
        <is>
          <t>M873</t>
        </is>
      </c>
      <c r="B878" s="52" t="inlineStr">
        <is>
          <t>ROV-16</t>
        </is>
      </c>
      <c r="C878" s="52" t="inlineStr">
        <is>
          <t>Target Rover</t>
        </is>
      </c>
      <c r="D878" s="52" t="inlineStr">
        <is>
          <t>Hub R</t>
        </is>
      </c>
      <c r="E878" s="59" t="inlineStr">
        <is>
          <t>Sphere</t>
        </is>
      </c>
      <c r="F878" s="52" t="inlineStr">
        <is>
          <t>ROV-00</t>
        </is>
      </c>
      <c r="G878" s="68" t="n">
        <v>0.0700000003</v>
      </c>
      <c r="H878" s="68" t="n">
        <v>0.0700000003</v>
      </c>
      <c r="I878" s="68" t="n">
        <v>0.0299999993</v>
      </c>
      <c r="J878" s="68" t="n">
        <v>0</v>
      </c>
      <c r="K878" s="68" t="n">
        <v>90</v>
      </c>
      <c r="L878" s="68" t="n">
        <v>0</v>
      </c>
      <c r="M878" s="68" t="n">
        <v>-0.289999992</v>
      </c>
      <c r="N878" s="68" t="n">
        <v>0.07999999820000001</v>
      </c>
      <c r="O878" s="68" t="n">
        <v>0.219999999</v>
      </c>
      <c r="P878" s="69">
        <f>COS(RADIANS(K878))*COS(RADIANS(L878))+SIN(RADIANS(K878))*SIN(RADIANS(J878))*SIN(RADIANS(L878))</f>
        <v/>
      </c>
      <c r="Q878" s="69">
        <f>-COS(RADIANS(K878))*SIN(RADIANS(L878))+SIN(RADIANS(K878))*SIN(RADIANS(J878))*COS(RADIANS(L878))</f>
        <v/>
      </c>
      <c r="R878" s="69">
        <f>SIN(RADIANS(K878))*COS(RADIANS(J878))</f>
        <v/>
      </c>
      <c r="S878" s="69">
        <f>COS(RADIANS(J878))*SIN(RADIANS(L878))</f>
        <v/>
      </c>
      <c r="T878" s="69">
        <f>COS(RADIANS(J878))*COS(RADIANS(L878))</f>
        <v/>
      </c>
      <c r="U878" s="69">
        <f>-SIN(RADIANS(J878))</f>
        <v/>
      </c>
      <c r="V878" s="69">
        <f>-SIN(RADIANS(K878))*COS(RADIANS(L878))+COS(RADIANS(K878))*SIN(RADIANS(J878))*SIN(RADIANS(L878))</f>
        <v/>
      </c>
      <c r="W878" s="69">
        <f>SIN(RADIANS(K878))*SIN(RADIANS(L878))+COS(RADIANS(K878))*SIN(RADIANS(J878))*COS(RADIANS(L878))</f>
        <v/>
      </c>
      <c r="X878" s="69">
        <f>COS(RADIANS(K878))*COS(RADIANS(J878))</f>
        <v/>
      </c>
      <c r="Y878" s="69">
        <f>P878*G878</f>
        <v/>
      </c>
      <c r="Z878" s="69">
        <f>Q878*H878</f>
        <v/>
      </c>
      <c r="AA878" s="69">
        <f>R878*I878</f>
        <v/>
      </c>
      <c r="AB878" s="69">
        <f>M878</f>
        <v/>
      </c>
      <c r="AC878" s="69">
        <f>S878*G878</f>
        <v/>
      </c>
      <c r="AD878" s="69">
        <f>T878*H878</f>
        <v/>
      </c>
      <c r="AE878" s="69">
        <f>U878*I878</f>
        <v/>
      </c>
      <c r="AF878" s="69">
        <f>N878</f>
        <v/>
      </c>
      <c r="AG878" s="69">
        <f>V878*G878</f>
        <v/>
      </c>
      <c r="AH878" s="69">
        <f>W878*H878</f>
        <v/>
      </c>
      <c r="AI878" s="69">
        <f>X878*I878</f>
        <v/>
      </c>
      <c r="AJ878" s="69">
        <f>O878</f>
        <v/>
      </c>
      <c r="AK878" s="70" t="n">
        <v>-3.05979708e-09</v>
      </c>
      <c r="AL878" s="70" t="n">
        <v>0</v>
      </c>
      <c r="AM878" s="70" t="n">
        <v>0.0299999993</v>
      </c>
      <c r="AN878" s="70" t="n">
        <v>-0.289999992</v>
      </c>
      <c r="AO878" s="70" t="n">
        <v>0</v>
      </c>
      <c r="AP878" s="70" t="n">
        <v>0.0700000003</v>
      </c>
      <c r="AQ878" s="70" t="n">
        <v>0</v>
      </c>
      <c r="AR878" s="70" t="n">
        <v>0.07999999820000001</v>
      </c>
      <c r="AS878" s="70" t="n">
        <v>-0.0700000003</v>
      </c>
      <c r="AT878" s="70" t="n">
        <v>0</v>
      </c>
      <c r="AU878" s="70" t="n">
        <v>-1.31134159e-09</v>
      </c>
      <c r="AV878" s="70" t="n">
        <v>0.219999999</v>
      </c>
      <c r="AW878" s="71">
        <f>MAX(ABS(Y878-AK878),ABS(Z878-AL878),ABS(AA878-AM878),ABS(AB878-AN878),ABS(AC878-AO878),ABS(AD878-AP878),ABS(AE878-AQ878),ABS(AF878-AR878),ABS(AG878-AS878),ABS(AH878-AT878),ABS(AI878-AU878),ABS(AJ878-AV878))</f>
        <v/>
      </c>
    </row>
    <row r="879">
      <c r="A879" s="67" t="inlineStr">
        <is>
          <t>M874</t>
        </is>
      </c>
      <c r="B879" s="52" t="inlineStr">
        <is>
          <t>ROV-17</t>
        </is>
      </c>
      <c r="C879" s="52" t="inlineStr">
        <is>
          <t>Target Rover</t>
        </is>
      </c>
      <c r="D879" s="52" t="inlineStr">
        <is>
          <t>IR sensor bar</t>
        </is>
      </c>
      <c r="E879" s="63" t="inlineStr">
        <is>
          <t>Cube</t>
        </is>
      </c>
      <c r="F879" s="52" t="inlineStr">
        <is>
          <t>ROV-00</t>
        </is>
      </c>
      <c r="G879" s="68" t="n">
        <v>0.300000012</v>
      </c>
      <c r="H879" s="68" t="n">
        <v>0.0199999996</v>
      </c>
      <c r="I879" s="68" t="n">
        <v>0.0399999991</v>
      </c>
      <c r="J879" s="68" t="n">
        <v>0</v>
      </c>
      <c r="K879" s="68" t="n">
        <v>0</v>
      </c>
      <c r="L879" s="68" t="n">
        <v>0</v>
      </c>
      <c r="M879" s="68" t="n">
        <v>0</v>
      </c>
      <c r="N879" s="68" t="n">
        <v>0.0700000003</v>
      </c>
      <c r="O879" s="68" t="n">
        <v>0.300000012</v>
      </c>
      <c r="P879" s="69">
        <f>COS(RADIANS(K879))*COS(RADIANS(L879))+SIN(RADIANS(K879))*SIN(RADIANS(J879))*SIN(RADIANS(L879))</f>
        <v/>
      </c>
      <c r="Q879" s="69">
        <f>-COS(RADIANS(K879))*SIN(RADIANS(L879))+SIN(RADIANS(K879))*SIN(RADIANS(J879))*COS(RADIANS(L879))</f>
        <v/>
      </c>
      <c r="R879" s="69">
        <f>SIN(RADIANS(K879))*COS(RADIANS(J879))</f>
        <v/>
      </c>
      <c r="S879" s="69">
        <f>COS(RADIANS(J879))*SIN(RADIANS(L879))</f>
        <v/>
      </c>
      <c r="T879" s="69">
        <f>COS(RADIANS(J879))*COS(RADIANS(L879))</f>
        <v/>
      </c>
      <c r="U879" s="69">
        <f>-SIN(RADIANS(J879))</f>
        <v/>
      </c>
      <c r="V879" s="69">
        <f>-SIN(RADIANS(K879))*COS(RADIANS(L879))+COS(RADIANS(K879))*SIN(RADIANS(J879))*SIN(RADIANS(L879))</f>
        <v/>
      </c>
      <c r="W879" s="69">
        <f>SIN(RADIANS(K879))*SIN(RADIANS(L879))+COS(RADIANS(K879))*SIN(RADIANS(J879))*COS(RADIANS(L879))</f>
        <v/>
      </c>
      <c r="X879" s="69">
        <f>COS(RADIANS(K879))*COS(RADIANS(J879))</f>
        <v/>
      </c>
      <c r="Y879" s="69">
        <f>P879*G879</f>
        <v/>
      </c>
      <c r="Z879" s="69">
        <f>Q879*H879</f>
        <v/>
      </c>
      <c r="AA879" s="69">
        <f>R879*I879</f>
        <v/>
      </c>
      <c r="AB879" s="69">
        <f>M879</f>
        <v/>
      </c>
      <c r="AC879" s="69">
        <f>S879*G879</f>
        <v/>
      </c>
      <c r="AD879" s="69">
        <f>T879*H879</f>
        <v/>
      </c>
      <c r="AE879" s="69">
        <f>U879*I879</f>
        <v/>
      </c>
      <c r="AF879" s="69">
        <f>N879</f>
        <v/>
      </c>
      <c r="AG879" s="69">
        <f>V879*G879</f>
        <v/>
      </c>
      <c r="AH879" s="69">
        <f>W879*H879</f>
        <v/>
      </c>
      <c r="AI879" s="69">
        <f>X879*I879</f>
        <v/>
      </c>
      <c r="AJ879" s="69">
        <f>O879</f>
        <v/>
      </c>
      <c r="AK879" s="70" t="n">
        <v>0.300000012</v>
      </c>
      <c r="AL879" s="70" t="n">
        <v>0</v>
      </c>
      <c r="AM879" s="70" t="n">
        <v>0</v>
      </c>
      <c r="AN879" s="70" t="n">
        <v>0</v>
      </c>
      <c r="AO879" s="70" t="n">
        <v>0</v>
      </c>
      <c r="AP879" s="70" t="n">
        <v>0.0199999996</v>
      </c>
      <c r="AQ879" s="70" t="n">
        <v>0</v>
      </c>
      <c r="AR879" s="70" t="n">
        <v>0.0700000003</v>
      </c>
      <c r="AS879" s="70" t="n">
        <v>0</v>
      </c>
      <c r="AT879" s="70" t="n">
        <v>0</v>
      </c>
      <c r="AU879" s="70" t="n">
        <v>0.0399999991</v>
      </c>
      <c r="AV879" s="70" t="n">
        <v>0.300000012</v>
      </c>
      <c r="AW879" s="71">
        <f>MAX(ABS(Y879-AK879),ABS(Z879-AL879),ABS(AA879-AM879),ABS(AB879-AN879),ABS(AC879-AO879),ABS(AD879-AP879),ABS(AE879-AQ879),ABS(AF879-AR879),ABS(AG879-AS879),ABS(AH879-AT879),ABS(AI879-AU879),ABS(AJ879-AV879))</f>
        <v/>
      </c>
    </row>
    <row r="880">
      <c r="A880" s="67" t="inlineStr">
        <is>
          <t>M875</t>
        </is>
      </c>
      <c r="B880" s="52" t="inlineStr">
        <is>
          <t>ROV-18</t>
        </is>
      </c>
      <c r="C880" s="52" t="inlineStr">
        <is>
          <t>Target Rover</t>
        </is>
      </c>
      <c r="D880" s="52" t="inlineStr">
        <is>
          <t>IR sensor</t>
        </is>
      </c>
      <c r="E880" s="59" t="inlineStr">
        <is>
          <t>Sphere</t>
        </is>
      </c>
      <c r="F880" s="52" t="inlineStr">
        <is>
          <t>ROV-00</t>
        </is>
      </c>
      <c r="G880" s="68" t="n">
        <v>0.0250000004</v>
      </c>
      <c r="H880" s="68" t="n">
        <v>0.0250000004</v>
      </c>
      <c r="I880" s="68" t="n">
        <v>0.0250000004</v>
      </c>
      <c r="J880" s="68" t="n">
        <v>0</v>
      </c>
      <c r="K880" s="68" t="n">
        <v>0</v>
      </c>
      <c r="L880" s="68" t="n">
        <v>0</v>
      </c>
      <c r="M880" s="68" t="n">
        <v>-0.119999997</v>
      </c>
      <c r="N880" s="68" t="n">
        <v>0.0549999997</v>
      </c>
      <c r="O880" s="68" t="n">
        <v>0.310000002</v>
      </c>
      <c r="P880" s="69">
        <f>COS(RADIANS(K880))*COS(RADIANS(L880))+SIN(RADIANS(K880))*SIN(RADIANS(J880))*SIN(RADIANS(L880))</f>
        <v/>
      </c>
      <c r="Q880" s="69">
        <f>-COS(RADIANS(K880))*SIN(RADIANS(L880))+SIN(RADIANS(K880))*SIN(RADIANS(J880))*COS(RADIANS(L880))</f>
        <v/>
      </c>
      <c r="R880" s="69">
        <f>SIN(RADIANS(K880))*COS(RADIANS(J880))</f>
        <v/>
      </c>
      <c r="S880" s="69">
        <f>COS(RADIANS(J880))*SIN(RADIANS(L880))</f>
        <v/>
      </c>
      <c r="T880" s="69">
        <f>COS(RADIANS(J880))*COS(RADIANS(L880))</f>
        <v/>
      </c>
      <c r="U880" s="69">
        <f>-SIN(RADIANS(J880))</f>
        <v/>
      </c>
      <c r="V880" s="69">
        <f>-SIN(RADIANS(K880))*COS(RADIANS(L880))+COS(RADIANS(K880))*SIN(RADIANS(J880))*SIN(RADIANS(L880))</f>
        <v/>
      </c>
      <c r="W880" s="69">
        <f>SIN(RADIANS(K880))*SIN(RADIANS(L880))+COS(RADIANS(K880))*SIN(RADIANS(J880))*COS(RADIANS(L880))</f>
        <v/>
      </c>
      <c r="X880" s="69">
        <f>COS(RADIANS(K880))*COS(RADIANS(J880))</f>
        <v/>
      </c>
      <c r="Y880" s="69">
        <f>P880*G880</f>
        <v/>
      </c>
      <c r="Z880" s="69">
        <f>Q880*H880</f>
        <v/>
      </c>
      <c r="AA880" s="69">
        <f>R880*I880</f>
        <v/>
      </c>
      <c r="AB880" s="69">
        <f>M880</f>
        <v/>
      </c>
      <c r="AC880" s="69">
        <f>S880*G880</f>
        <v/>
      </c>
      <c r="AD880" s="69">
        <f>T880*H880</f>
        <v/>
      </c>
      <c r="AE880" s="69">
        <f>U880*I880</f>
        <v/>
      </c>
      <c r="AF880" s="69">
        <f>N880</f>
        <v/>
      </c>
      <c r="AG880" s="69">
        <f>V880*G880</f>
        <v/>
      </c>
      <c r="AH880" s="69">
        <f>W880*H880</f>
        <v/>
      </c>
      <c r="AI880" s="69">
        <f>X880*I880</f>
        <v/>
      </c>
      <c r="AJ880" s="69">
        <f>O880</f>
        <v/>
      </c>
      <c r="AK880" s="70" t="n">
        <v>0.0250000004</v>
      </c>
      <c r="AL880" s="70" t="n">
        <v>0</v>
      </c>
      <c r="AM880" s="70" t="n">
        <v>0</v>
      </c>
      <c r="AN880" s="70" t="n">
        <v>-0.119999997</v>
      </c>
      <c r="AO880" s="70" t="n">
        <v>0</v>
      </c>
      <c r="AP880" s="70" t="n">
        <v>0.0250000004</v>
      </c>
      <c r="AQ880" s="70" t="n">
        <v>0</v>
      </c>
      <c r="AR880" s="70" t="n">
        <v>0.0549999997</v>
      </c>
      <c r="AS880" s="70" t="n">
        <v>0</v>
      </c>
      <c r="AT880" s="70" t="n">
        <v>0</v>
      </c>
      <c r="AU880" s="70" t="n">
        <v>0.0250000004</v>
      </c>
      <c r="AV880" s="70" t="n">
        <v>0.310000002</v>
      </c>
      <c r="AW880" s="71">
        <f>MAX(ABS(Y880-AK880),ABS(Z880-AL880),ABS(AA880-AM880),ABS(AB880-AN880),ABS(AC880-AO880),ABS(AD880-AP880),ABS(AE880-AQ880),ABS(AF880-AR880),ABS(AG880-AS880),ABS(AH880-AT880),ABS(AI880-AU880),ABS(AJ880-AV880))</f>
        <v/>
      </c>
    </row>
    <row r="881">
      <c r="A881" s="67" t="inlineStr">
        <is>
          <t>M876</t>
        </is>
      </c>
      <c r="B881" s="52" t="inlineStr">
        <is>
          <t>ROV-19</t>
        </is>
      </c>
      <c r="C881" s="52" t="inlineStr">
        <is>
          <t>Target Rover</t>
        </is>
      </c>
      <c r="D881" s="52" t="inlineStr">
        <is>
          <t>IR sensor</t>
        </is>
      </c>
      <c r="E881" s="59" t="inlineStr">
        <is>
          <t>Sphere</t>
        </is>
      </c>
      <c r="F881" s="52" t="inlineStr">
        <is>
          <t>ROV-00</t>
        </is>
      </c>
      <c r="G881" s="68" t="n">
        <v>0.0250000004</v>
      </c>
      <c r="H881" s="68" t="n">
        <v>0.0250000004</v>
      </c>
      <c r="I881" s="68" t="n">
        <v>0.0250000004</v>
      </c>
      <c r="J881" s="68" t="n">
        <v>0</v>
      </c>
      <c r="K881" s="68" t="n">
        <v>0</v>
      </c>
      <c r="L881" s="68" t="n">
        <v>0</v>
      </c>
      <c r="M881" s="68" t="n">
        <v>-0.0599999987</v>
      </c>
      <c r="N881" s="68" t="n">
        <v>0.0549999997</v>
      </c>
      <c r="O881" s="68" t="n">
        <v>0.310000002</v>
      </c>
      <c r="P881" s="69">
        <f>COS(RADIANS(K881))*COS(RADIANS(L881))+SIN(RADIANS(K881))*SIN(RADIANS(J881))*SIN(RADIANS(L881))</f>
        <v/>
      </c>
      <c r="Q881" s="69">
        <f>-COS(RADIANS(K881))*SIN(RADIANS(L881))+SIN(RADIANS(K881))*SIN(RADIANS(J881))*COS(RADIANS(L881))</f>
        <v/>
      </c>
      <c r="R881" s="69">
        <f>SIN(RADIANS(K881))*COS(RADIANS(J881))</f>
        <v/>
      </c>
      <c r="S881" s="69">
        <f>COS(RADIANS(J881))*SIN(RADIANS(L881))</f>
        <v/>
      </c>
      <c r="T881" s="69">
        <f>COS(RADIANS(J881))*COS(RADIANS(L881))</f>
        <v/>
      </c>
      <c r="U881" s="69">
        <f>-SIN(RADIANS(J881))</f>
        <v/>
      </c>
      <c r="V881" s="69">
        <f>-SIN(RADIANS(K881))*COS(RADIANS(L881))+COS(RADIANS(K881))*SIN(RADIANS(J881))*SIN(RADIANS(L881))</f>
        <v/>
      </c>
      <c r="W881" s="69">
        <f>SIN(RADIANS(K881))*SIN(RADIANS(L881))+COS(RADIANS(K881))*SIN(RADIANS(J881))*COS(RADIANS(L881))</f>
        <v/>
      </c>
      <c r="X881" s="69">
        <f>COS(RADIANS(K881))*COS(RADIANS(J881))</f>
        <v/>
      </c>
      <c r="Y881" s="69">
        <f>P881*G881</f>
        <v/>
      </c>
      <c r="Z881" s="69">
        <f>Q881*H881</f>
        <v/>
      </c>
      <c r="AA881" s="69">
        <f>R881*I881</f>
        <v/>
      </c>
      <c r="AB881" s="69">
        <f>M881</f>
        <v/>
      </c>
      <c r="AC881" s="69">
        <f>S881*G881</f>
        <v/>
      </c>
      <c r="AD881" s="69">
        <f>T881*H881</f>
        <v/>
      </c>
      <c r="AE881" s="69">
        <f>U881*I881</f>
        <v/>
      </c>
      <c r="AF881" s="69">
        <f>N881</f>
        <v/>
      </c>
      <c r="AG881" s="69">
        <f>V881*G881</f>
        <v/>
      </c>
      <c r="AH881" s="69">
        <f>W881*H881</f>
        <v/>
      </c>
      <c r="AI881" s="69">
        <f>X881*I881</f>
        <v/>
      </c>
      <c r="AJ881" s="69">
        <f>O881</f>
        <v/>
      </c>
      <c r="AK881" s="70" t="n">
        <v>0.0250000004</v>
      </c>
      <c r="AL881" s="70" t="n">
        <v>0</v>
      </c>
      <c r="AM881" s="70" t="n">
        <v>0</v>
      </c>
      <c r="AN881" s="70" t="n">
        <v>-0.0599999987</v>
      </c>
      <c r="AO881" s="70" t="n">
        <v>0</v>
      </c>
      <c r="AP881" s="70" t="n">
        <v>0.0250000004</v>
      </c>
      <c r="AQ881" s="70" t="n">
        <v>0</v>
      </c>
      <c r="AR881" s="70" t="n">
        <v>0.0549999997</v>
      </c>
      <c r="AS881" s="70" t="n">
        <v>0</v>
      </c>
      <c r="AT881" s="70" t="n">
        <v>0</v>
      </c>
      <c r="AU881" s="70" t="n">
        <v>0.0250000004</v>
      </c>
      <c r="AV881" s="70" t="n">
        <v>0.310000002</v>
      </c>
      <c r="AW881" s="71">
        <f>MAX(ABS(Y881-AK881),ABS(Z881-AL881),ABS(AA881-AM881),ABS(AB881-AN881),ABS(AC881-AO881),ABS(AD881-AP881),ABS(AE881-AQ881),ABS(AF881-AR881),ABS(AG881-AS881),ABS(AH881-AT881),ABS(AI881-AU881),ABS(AJ881-AV881))</f>
        <v/>
      </c>
    </row>
    <row r="882">
      <c r="A882" s="67" t="inlineStr">
        <is>
          <t>M877</t>
        </is>
      </c>
      <c r="B882" s="52" t="inlineStr">
        <is>
          <t>ROV-20</t>
        </is>
      </c>
      <c r="C882" s="52" t="inlineStr">
        <is>
          <t>Target Rover</t>
        </is>
      </c>
      <c r="D882" s="52" t="inlineStr">
        <is>
          <t>IR sensor</t>
        </is>
      </c>
      <c r="E882" s="59" t="inlineStr">
        <is>
          <t>Sphere</t>
        </is>
      </c>
      <c r="F882" s="52" t="inlineStr">
        <is>
          <t>ROV-00</t>
        </is>
      </c>
      <c r="G882" s="68" t="n">
        <v>0.0250000004</v>
      </c>
      <c r="H882" s="68" t="n">
        <v>0.0250000004</v>
      </c>
      <c r="I882" s="68" t="n">
        <v>0.0250000004</v>
      </c>
      <c r="J882" s="68" t="n">
        <v>0</v>
      </c>
      <c r="K882" s="68" t="n">
        <v>0</v>
      </c>
      <c r="L882" s="68" t="n">
        <v>0</v>
      </c>
      <c r="M882" s="68" t="n">
        <v>0</v>
      </c>
      <c r="N882" s="68" t="n">
        <v>0.0549999997</v>
      </c>
      <c r="O882" s="68" t="n">
        <v>0.310000002</v>
      </c>
      <c r="P882" s="69">
        <f>COS(RADIANS(K882))*COS(RADIANS(L882))+SIN(RADIANS(K882))*SIN(RADIANS(J882))*SIN(RADIANS(L882))</f>
        <v/>
      </c>
      <c r="Q882" s="69">
        <f>-COS(RADIANS(K882))*SIN(RADIANS(L882))+SIN(RADIANS(K882))*SIN(RADIANS(J882))*COS(RADIANS(L882))</f>
        <v/>
      </c>
      <c r="R882" s="69">
        <f>SIN(RADIANS(K882))*COS(RADIANS(J882))</f>
        <v/>
      </c>
      <c r="S882" s="69">
        <f>COS(RADIANS(J882))*SIN(RADIANS(L882))</f>
        <v/>
      </c>
      <c r="T882" s="69">
        <f>COS(RADIANS(J882))*COS(RADIANS(L882))</f>
        <v/>
      </c>
      <c r="U882" s="69">
        <f>-SIN(RADIANS(J882))</f>
        <v/>
      </c>
      <c r="V882" s="69">
        <f>-SIN(RADIANS(K882))*COS(RADIANS(L882))+COS(RADIANS(K882))*SIN(RADIANS(J882))*SIN(RADIANS(L882))</f>
        <v/>
      </c>
      <c r="W882" s="69">
        <f>SIN(RADIANS(K882))*SIN(RADIANS(L882))+COS(RADIANS(K882))*SIN(RADIANS(J882))*COS(RADIANS(L882))</f>
        <v/>
      </c>
      <c r="X882" s="69">
        <f>COS(RADIANS(K882))*COS(RADIANS(J882))</f>
        <v/>
      </c>
      <c r="Y882" s="69">
        <f>P882*G882</f>
        <v/>
      </c>
      <c r="Z882" s="69">
        <f>Q882*H882</f>
        <v/>
      </c>
      <c r="AA882" s="69">
        <f>R882*I882</f>
        <v/>
      </c>
      <c r="AB882" s="69">
        <f>M882</f>
        <v/>
      </c>
      <c r="AC882" s="69">
        <f>S882*G882</f>
        <v/>
      </c>
      <c r="AD882" s="69">
        <f>T882*H882</f>
        <v/>
      </c>
      <c r="AE882" s="69">
        <f>U882*I882</f>
        <v/>
      </c>
      <c r="AF882" s="69">
        <f>N882</f>
        <v/>
      </c>
      <c r="AG882" s="69">
        <f>V882*G882</f>
        <v/>
      </c>
      <c r="AH882" s="69">
        <f>W882*H882</f>
        <v/>
      </c>
      <c r="AI882" s="69">
        <f>X882*I882</f>
        <v/>
      </c>
      <c r="AJ882" s="69">
        <f>O882</f>
        <v/>
      </c>
      <c r="AK882" s="70" t="n">
        <v>0.0250000004</v>
      </c>
      <c r="AL882" s="70" t="n">
        <v>0</v>
      </c>
      <c r="AM882" s="70" t="n">
        <v>0</v>
      </c>
      <c r="AN882" s="70" t="n">
        <v>0</v>
      </c>
      <c r="AO882" s="70" t="n">
        <v>0</v>
      </c>
      <c r="AP882" s="70" t="n">
        <v>0.0250000004</v>
      </c>
      <c r="AQ882" s="70" t="n">
        <v>0</v>
      </c>
      <c r="AR882" s="70" t="n">
        <v>0.0549999997</v>
      </c>
      <c r="AS882" s="70" t="n">
        <v>0</v>
      </c>
      <c r="AT882" s="70" t="n">
        <v>0</v>
      </c>
      <c r="AU882" s="70" t="n">
        <v>0.0250000004</v>
      </c>
      <c r="AV882" s="70" t="n">
        <v>0.310000002</v>
      </c>
      <c r="AW882" s="71">
        <f>MAX(ABS(Y882-AK882),ABS(Z882-AL882),ABS(AA882-AM882),ABS(AB882-AN882),ABS(AC882-AO882),ABS(AD882-AP882),ABS(AE882-AQ882),ABS(AF882-AR882),ABS(AG882-AS882),ABS(AH882-AT882),ABS(AI882-AU882),ABS(AJ882-AV882))</f>
        <v/>
      </c>
    </row>
    <row r="883">
      <c r="A883" s="67" t="inlineStr">
        <is>
          <t>M878</t>
        </is>
      </c>
      <c r="B883" s="52" t="inlineStr">
        <is>
          <t>ROV-21</t>
        </is>
      </c>
      <c r="C883" s="52" t="inlineStr">
        <is>
          <t>Target Rover</t>
        </is>
      </c>
      <c r="D883" s="52" t="inlineStr">
        <is>
          <t>IR sensor</t>
        </is>
      </c>
      <c r="E883" s="59" t="inlineStr">
        <is>
          <t>Sphere</t>
        </is>
      </c>
      <c r="F883" s="52" t="inlineStr">
        <is>
          <t>ROV-00</t>
        </is>
      </c>
      <c r="G883" s="68" t="n">
        <v>0.0250000004</v>
      </c>
      <c r="H883" s="68" t="n">
        <v>0.0250000004</v>
      </c>
      <c r="I883" s="68" t="n">
        <v>0.0250000004</v>
      </c>
      <c r="J883" s="68" t="n">
        <v>0</v>
      </c>
      <c r="K883" s="68" t="n">
        <v>0</v>
      </c>
      <c r="L883" s="68" t="n">
        <v>0</v>
      </c>
      <c r="M883" s="68" t="n">
        <v>0.0599999949</v>
      </c>
      <c r="N883" s="68" t="n">
        <v>0.0549999997</v>
      </c>
      <c r="O883" s="68" t="n">
        <v>0.310000002</v>
      </c>
      <c r="P883" s="69">
        <f>COS(RADIANS(K883))*COS(RADIANS(L883))+SIN(RADIANS(K883))*SIN(RADIANS(J883))*SIN(RADIANS(L883))</f>
        <v/>
      </c>
      <c r="Q883" s="69">
        <f>-COS(RADIANS(K883))*SIN(RADIANS(L883))+SIN(RADIANS(K883))*SIN(RADIANS(J883))*COS(RADIANS(L883))</f>
        <v/>
      </c>
      <c r="R883" s="69">
        <f>SIN(RADIANS(K883))*COS(RADIANS(J883))</f>
        <v/>
      </c>
      <c r="S883" s="69">
        <f>COS(RADIANS(J883))*SIN(RADIANS(L883))</f>
        <v/>
      </c>
      <c r="T883" s="69">
        <f>COS(RADIANS(J883))*COS(RADIANS(L883))</f>
        <v/>
      </c>
      <c r="U883" s="69">
        <f>-SIN(RADIANS(J883))</f>
        <v/>
      </c>
      <c r="V883" s="69">
        <f>-SIN(RADIANS(K883))*COS(RADIANS(L883))+COS(RADIANS(K883))*SIN(RADIANS(J883))*SIN(RADIANS(L883))</f>
        <v/>
      </c>
      <c r="W883" s="69">
        <f>SIN(RADIANS(K883))*SIN(RADIANS(L883))+COS(RADIANS(K883))*SIN(RADIANS(J883))*COS(RADIANS(L883))</f>
        <v/>
      </c>
      <c r="X883" s="69">
        <f>COS(RADIANS(K883))*COS(RADIANS(J883))</f>
        <v/>
      </c>
      <c r="Y883" s="69">
        <f>P883*G883</f>
        <v/>
      </c>
      <c r="Z883" s="69">
        <f>Q883*H883</f>
        <v/>
      </c>
      <c r="AA883" s="69">
        <f>R883*I883</f>
        <v/>
      </c>
      <c r="AB883" s="69">
        <f>M883</f>
        <v/>
      </c>
      <c r="AC883" s="69">
        <f>S883*G883</f>
        <v/>
      </c>
      <c r="AD883" s="69">
        <f>T883*H883</f>
        <v/>
      </c>
      <c r="AE883" s="69">
        <f>U883*I883</f>
        <v/>
      </c>
      <c r="AF883" s="69">
        <f>N883</f>
        <v/>
      </c>
      <c r="AG883" s="69">
        <f>V883*G883</f>
        <v/>
      </c>
      <c r="AH883" s="69">
        <f>W883*H883</f>
        <v/>
      </c>
      <c r="AI883" s="69">
        <f>X883*I883</f>
        <v/>
      </c>
      <c r="AJ883" s="69">
        <f>O883</f>
        <v/>
      </c>
      <c r="AK883" s="70" t="n">
        <v>0.0250000004</v>
      </c>
      <c r="AL883" s="70" t="n">
        <v>0</v>
      </c>
      <c r="AM883" s="70" t="n">
        <v>0</v>
      </c>
      <c r="AN883" s="70" t="n">
        <v>0.0599999949</v>
      </c>
      <c r="AO883" s="70" t="n">
        <v>0</v>
      </c>
      <c r="AP883" s="70" t="n">
        <v>0.0250000004</v>
      </c>
      <c r="AQ883" s="70" t="n">
        <v>0</v>
      </c>
      <c r="AR883" s="70" t="n">
        <v>0.0549999997</v>
      </c>
      <c r="AS883" s="70" t="n">
        <v>0</v>
      </c>
      <c r="AT883" s="70" t="n">
        <v>0</v>
      </c>
      <c r="AU883" s="70" t="n">
        <v>0.0250000004</v>
      </c>
      <c r="AV883" s="70" t="n">
        <v>0.310000002</v>
      </c>
      <c r="AW883" s="71">
        <f>MAX(ABS(Y883-AK883),ABS(Z883-AL883),ABS(AA883-AM883),ABS(AB883-AN883),ABS(AC883-AO883),ABS(AD883-AP883),ABS(AE883-AQ883),ABS(AF883-AR883),ABS(AG883-AS883),ABS(AH883-AT883),ABS(AI883-AU883),ABS(AJ883-AV883))</f>
        <v/>
      </c>
    </row>
    <row r="884">
      <c r="A884" s="67" t="inlineStr">
        <is>
          <t>M879</t>
        </is>
      </c>
      <c r="B884" s="52" t="inlineStr">
        <is>
          <t>ROV-22</t>
        </is>
      </c>
      <c r="C884" s="52" t="inlineStr">
        <is>
          <t>Target Rover</t>
        </is>
      </c>
      <c r="D884" s="52" t="inlineStr">
        <is>
          <t>IR sensor</t>
        </is>
      </c>
      <c r="E884" s="59" t="inlineStr">
        <is>
          <t>Sphere</t>
        </is>
      </c>
      <c r="F884" s="52" t="inlineStr">
        <is>
          <t>ROV-00</t>
        </is>
      </c>
      <c r="G884" s="68" t="n">
        <v>0.0250000004</v>
      </c>
      <c r="H884" s="68" t="n">
        <v>0.0250000004</v>
      </c>
      <c r="I884" s="68" t="n">
        <v>0.0250000004</v>
      </c>
      <c r="J884" s="68" t="n">
        <v>0</v>
      </c>
      <c r="K884" s="68" t="n">
        <v>0</v>
      </c>
      <c r="L884" s="68" t="n">
        <v>0</v>
      </c>
      <c r="M884" s="68" t="n">
        <v>0.119999997</v>
      </c>
      <c r="N884" s="68" t="n">
        <v>0.0549999997</v>
      </c>
      <c r="O884" s="68" t="n">
        <v>0.310000002</v>
      </c>
      <c r="P884" s="69">
        <f>COS(RADIANS(K884))*COS(RADIANS(L884))+SIN(RADIANS(K884))*SIN(RADIANS(J884))*SIN(RADIANS(L884))</f>
        <v/>
      </c>
      <c r="Q884" s="69">
        <f>-COS(RADIANS(K884))*SIN(RADIANS(L884))+SIN(RADIANS(K884))*SIN(RADIANS(J884))*COS(RADIANS(L884))</f>
        <v/>
      </c>
      <c r="R884" s="69">
        <f>SIN(RADIANS(K884))*COS(RADIANS(J884))</f>
        <v/>
      </c>
      <c r="S884" s="69">
        <f>COS(RADIANS(J884))*SIN(RADIANS(L884))</f>
        <v/>
      </c>
      <c r="T884" s="69">
        <f>COS(RADIANS(J884))*COS(RADIANS(L884))</f>
        <v/>
      </c>
      <c r="U884" s="69">
        <f>-SIN(RADIANS(J884))</f>
        <v/>
      </c>
      <c r="V884" s="69">
        <f>-SIN(RADIANS(K884))*COS(RADIANS(L884))+COS(RADIANS(K884))*SIN(RADIANS(J884))*SIN(RADIANS(L884))</f>
        <v/>
      </c>
      <c r="W884" s="69">
        <f>SIN(RADIANS(K884))*SIN(RADIANS(L884))+COS(RADIANS(K884))*SIN(RADIANS(J884))*COS(RADIANS(L884))</f>
        <v/>
      </c>
      <c r="X884" s="69">
        <f>COS(RADIANS(K884))*COS(RADIANS(J884))</f>
        <v/>
      </c>
      <c r="Y884" s="69">
        <f>P884*G884</f>
        <v/>
      </c>
      <c r="Z884" s="69">
        <f>Q884*H884</f>
        <v/>
      </c>
      <c r="AA884" s="69">
        <f>R884*I884</f>
        <v/>
      </c>
      <c r="AB884" s="69">
        <f>M884</f>
        <v/>
      </c>
      <c r="AC884" s="69">
        <f>S884*G884</f>
        <v/>
      </c>
      <c r="AD884" s="69">
        <f>T884*H884</f>
        <v/>
      </c>
      <c r="AE884" s="69">
        <f>U884*I884</f>
        <v/>
      </c>
      <c r="AF884" s="69">
        <f>N884</f>
        <v/>
      </c>
      <c r="AG884" s="69">
        <f>V884*G884</f>
        <v/>
      </c>
      <c r="AH884" s="69">
        <f>W884*H884</f>
        <v/>
      </c>
      <c r="AI884" s="69">
        <f>X884*I884</f>
        <v/>
      </c>
      <c r="AJ884" s="69">
        <f>O884</f>
        <v/>
      </c>
      <c r="AK884" s="70" t="n">
        <v>0.0250000004</v>
      </c>
      <c r="AL884" s="70" t="n">
        <v>0</v>
      </c>
      <c r="AM884" s="70" t="n">
        <v>0</v>
      </c>
      <c r="AN884" s="70" t="n">
        <v>0.119999997</v>
      </c>
      <c r="AO884" s="70" t="n">
        <v>0</v>
      </c>
      <c r="AP884" s="70" t="n">
        <v>0.0250000004</v>
      </c>
      <c r="AQ884" s="70" t="n">
        <v>0</v>
      </c>
      <c r="AR884" s="70" t="n">
        <v>0.0549999997</v>
      </c>
      <c r="AS884" s="70" t="n">
        <v>0</v>
      </c>
      <c r="AT884" s="70" t="n">
        <v>0</v>
      </c>
      <c r="AU884" s="70" t="n">
        <v>0.0250000004</v>
      </c>
      <c r="AV884" s="70" t="n">
        <v>0.310000002</v>
      </c>
      <c r="AW884" s="71">
        <f>MAX(ABS(Y884-AK884),ABS(Z884-AL884),ABS(AA884-AM884),ABS(AB884-AN884),ABS(AC884-AO884),ABS(AD884-AP884),ABS(AE884-AQ884),ABS(AF884-AR884),ABS(AG884-AS884),ABS(AH884-AT884),ABS(AI884-AU884),ABS(AJ884-AV884))</f>
        <v/>
      </c>
    </row>
    <row r="885">
      <c r="A885" s="67" t="inlineStr">
        <is>
          <t>M880</t>
        </is>
      </c>
      <c r="B885" s="52" t="inlineStr">
        <is>
          <t>ROV-23</t>
        </is>
      </c>
      <c r="C885" s="52" t="inlineStr">
        <is>
          <t>Target Rover</t>
        </is>
      </c>
      <c r="D885" s="52" t="inlineStr">
        <is>
          <t>Sensor mast</t>
        </is>
      </c>
      <c r="E885" s="58" t="inlineStr">
        <is>
          <t>Cylinder</t>
        </is>
      </c>
      <c r="F885" s="52" t="inlineStr">
        <is>
          <t>ROV-00</t>
        </is>
      </c>
      <c r="G885" s="68" t="n">
        <v>0.0250000004</v>
      </c>
      <c r="H885" s="68" t="n">
        <v>0.0250000004</v>
      </c>
      <c r="I885" s="68" t="n">
        <v>0.159999996</v>
      </c>
      <c r="J885" s="68" t="n">
        <v>90</v>
      </c>
      <c r="K885" s="68" t="n">
        <v>0</v>
      </c>
      <c r="L885" s="68" t="n">
        <v>0</v>
      </c>
      <c r="M885" s="68" t="n">
        <v>0.07999999820000001</v>
      </c>
      <c r="N885" s="68" t="n">
        <v>0.370000005</v>
      </c>
      <c r="O885" s="68" t="n">
        <v>0.100000001</v>
      </c>
      <c r="P885" s="69">
        <f>COS(RADIANS(K885))*COS(RADIANS(L885))+SIN(RADIANS(K885))*SIN(RADIANS(J885))*SIN(RADIANS(L885))</f>
        <v/>
      </c>
      <c r="Q885" s="69">
        <f>-COS(RADIANS(K885))*SIN(RADIANS(L885))+SIN(RADIANS(K885))*SIN(RADIANS(J885))*COS(RADIANS(L885))</f>
        <v/>
      </c>
      <c r="R885" s="69">
        <f>SIN(RADIANS(K885))*COS(RADIANS(J885))</f>
        <v/>
      </c>
      <c r="S885" s="69">
        <f>COS(RADIANS(J885))*SIN(RADIANS(L885))</f>
        <v/>
      </c>
      <c r="T885" s="69">
        <f>COS(RADIANS(J885))*COS(RADIANS(L885))</f>
        <v/>
      </c>
      <c r="U885" s="69">
        <f>-SIN(RADIANS(J885))</f>
        <v/>
      </c>
      <c r="V885" s="69">
        <f>-SIN(RADIANS(K885))*COS(RADIANS(L885))+COS(RADIANS(K885))*SIN(RADIANS(J885))*SIN(RADIANS(L885))</f>
        <v/>
      </c>
      <c r="W885" s="69">
        <f>SIN(RADIANS(K885))*SIN(RADIANS(L885))+COS(RADIANS(K885))*SIN(RADIANS(J885))*COS(RADIANS(L885))</f>
        <v/>
      </c>
      <c r="X885" s="69">
        <f>COS(RADIANS(K885))*COS(RADIANS(J885))</f>
        <v/>
      </c>
      <c r="Y885" s="69">
        <f>P885*G885</f>
        <v/>
      </c>
      <c r="Z885" s="69">
        <f>Q885*H885</f>
        <v/>
      </c>
      <c r="AA885" s="69">
        <f>R885*I885</f>
        <v/>
      </c>
      <c r="AB885" s="69">
        <f>M885</f>
        <v/>
      </c>
      <c r="AC885" s="69">
        <f>S885*G885</f>
        <v/>
      </c>
      <c r="AD885" s="69">
        <f>T885*H885</f>
        <v/>
      </c>
      <c r="AE885" s="69">
        <f>U885*I885</f>
        <v/>
      </c>
      <c r="AF885" s="69">
        <f>N885</f>
        <v/>
      </c>
      <c r="AG885" s="69">
        <f>V885*G885</f>
        <v/>
      </c>
      <c r="AH885" s="69">
        <f>W885*H885</f>
        <v/>
      </c>
      <c r="AI885" s="69">
        <f>X885*I885</f>
        <v/>
      </c>
      <c r="AJ885" s="69">
        <f>O885</f>
        <v/>
      </c>
      <c r="AK885" s="70" t="n">
        <v>0.0250000004</v>
      </c>
      <c r="AL885" s="70" t="n">
        <v>0</v>
      </c>
      <c r="AM885" s="70" t="n">
        <v>0</v>
      </c>
      <c r="AN885" s="70" t="n">
        <v>0.07999999820000001</v>
      </c>
      <c r="AO885" s="70" t="n">
        <v>0</v>
      </c>
      <c r="AP885" s="70" t="n">
        <v>-1.09278475e-09</v>
      </c>
      <c r="AQ885" s="70" t="n">
        <v>-0.159999996</v>
      </c>
      <c r="AR885" s="70" t="n">
        <v>0.370000005</v>
      </c>
      <c r="AS885" s="70" t="n">
        <v>0</v>
      </c>
      <c r="AT885" s="70" t="n">
        <v>0.0250000004</v>
      </c>
      <c r="AU885" s="70" t="n">
        <v>-6.99382197e-09</v>
      </c>
      <c r="AV885" s="70" t="n">
        <v>0.100000001</v>
      </c>
      <c r="AW885" s="71">
        <f>MAX(ABS(Y885-AK885),ABS(Z885-AL885),ABS(AA885-AM885),ABS(AB885-AN885),ABS(AC885-AO885),ABS(AD885-AP885),ABS(AE885-AQ885),ABS(AF885-AR885),ABS(AG885-AS885),ABS(AH885-AT885),ABS(AI885-AU885),ABS(AJ885-AV885))</f>
        <v/>
      </c>
    </row>
    <row r="886">
      <c r="A886" s="67" t="inlineStr">
        <is>
          <t>M881</t>
        </is>
      </c>
      <c r="B886" s="52" t="inlineStr">
        <is>
          <t>ROV-24</t>
        </is>
      </c>
      <c r="C886" s="52" t="inlineStr">
        <is>
          <t>Target Rover</t>
        </is>
      </c>
      <c r="D886" s="52" t="inlineStr">
        <is>
          <t>Scanner pivot</t>
        </is>
      </c>
      <c r="E886" s="53" t="inlineStr">
        <is>
          <t>Group</t>
        </is>
      </c>
      <c r="F886" s="52" t="inlineStr">
        <is>
          <t>ROV-00</t>
        </is>
      </c>
      <c r="G886" s="68" t="n">
        <v>1</v>
      </c>
      <c r="H886" s="68" t="n">
        <v>1</v>
      </c>
      <c r="I886" s="68" t="n">
        <v>1</v>
      </c>
      <c r="J886" s="68" t="n">
        <v>0</v>
      </c>
      <c r="K886" s="68" t="n">
        <v>0</v>
      </c>
      <c r="L886" s="68" t="n">
        <v>0</v>
      </c>
      <c r="M886" s="68" t="n">
        <v>0.07999999820000001</v>
      </c>
      <c r="N886" s="68" t="n">
        <v>0.460000008</v>
      </c>
      <c r="O886" s="68" t="n">
        <v>0.100000001</v>
      </c>
      <c r="P886" s="69">
        <f>COS(RADIANS(K886))*COS(RADIANS(L886))+SIN(RADIANS(K886))*SIN(RADIANS(J886))*SIN(RADIANS(L886))</f>
        <v/>
      </c>
      <c r="Q886" s="69">
        <f>-COS(RADIANS(K886))*SIN(RADIANS(L886))+SIN(RADIANS(K886))*SIN(RADIANS(J886))*COS(RADIANS(L886))</f>
        <v/>
      </c>
      <c r="R886" s="69">
        <f>SIN(RADIANS(K886))*COS(RADIANS(J886))</f>
        <v/>
      </c>
      <c r="S886" s="69">
        <f>COS(RADIANS(J886))*SIN(RADIANS(L886))</f>
        <v/>
      </c>
      <c r="T886" s="69">
        <f>COS(RADIANS(J886))*COS(RADIANS(L886))</f>
        <v/>
      </c>
      <c r="U886" s="69">
        <f>-SIN(RADIANS(J886))</f>
        <v/>
      </c>
      <c r="V886" s="69">
        <f>-SIN(RADIANS(K886))*COS(RADIANS(L886))+COS(RADIANS(K886))*SIN(RADIANS(J886))*SIN(RADIANS(L886))</f>
        <v/>
      </c>
      <c r="W886" s="69">
        <f>SIN(RADIANS(K886))*SIN(RADIANS(L886))+COS(RADIANS(K886))*SIN(RADIANS(J886))*COS(RADIANS(L886))</f>
        <v/>
      </c>
      <c r="X886" s="69">
        <f>COS(RADIANS(K886))*COS(RADIANS(J886))</f>
        <v/>
      </c>
      <c r="Y886" s="69">
        <f>P886*G886</f>
        <v/>
      </c>
      <c r="Z886" s="69">
        <f>Q886*H886</f>
        <v/>
      </c>
      <c r="AA886" s="69">
        <f>R886*I886</f>
        <v/>
      </c>
      <c r="AB886" s="69">
        <f>M886</f>
        <v/>
      </c>
      <c r="AC886" s="69">
        <f>S886*G886</f>
        <v/>
      </c>
      <c r="AD886" s="69">
        <f>T886*H886</f>
        <v/>
      </c>
      <c r="AE886" s="69">
        <f>U886*I886</f>
        <v/>
      </c>
      <c r="AF886" s="69">
        <f>N886</f>
        <v/>
      </c>
      <c r="AG886" s="69">
        <f>V886*G886</f>
        <v/>
      </c>
      <c r="AH886" s="69">
        <f>W886*H886</f>
        <v/>
      </c>
      <c r="AI886" s="69">
        <f>X886*I886</f>
        <v/>
      </c>
      <c r="AJ886" s="69">
        <f>O886</f>
        <v/>
      </c>
      <c r="AK886" s="70" t="n">
        <v>1</v>
      </c>
      <c r="AL886" s="70" t="n">
        <v>0</v>
      </c>
      <c r="AM886" s="70" t="n">
        <v>0</v>
      </c>
      <c r="AN886" s="70" t="n">
        <v>0.07999999820000001</v>
      </c>
      <c r="AO886" s="70" t="n">
        <v>0</v>
      </c>
      <c r="AP886" s="70" t="n">
        <v>1</v>
      </c>
      <c r="AQ886" s="70" t="n">
        <v>0</v>
      </c>
      <c r="AR886" s="70" t="n">
        <v>0.460000008</v>
      </c>
      <c r="AS886" s="70" t="n">
        <v>0</v>
      </c>
      <c r="AT886" s="70" t="n">
        <v>0</v>
      </c>
      <c r="AU886" s="70" t="n">
        <v>1</v>
      </c>
      <c r="AV886" s="70" t="n">
        <v>0.100000001</v>
      </c>
      <c r="AW886" s="71">
        <f>MAX(ABS(Y886-AK886),ABS(Z886-AL886),ABS(AA886-AM886),ABS(AB886-AN886),ABS(AC886-AO886),ABS(AD886-AP886),ABS(AE886-AQ886),ABS(AF886-AR886),ABS(AG886-AS886),ABS(AH886-AT886),ABS(AI886-AU886),ABS(AJ886-AV886))</f>
        <v/>
      </c>
    </row>
    <row r="887">
      <c r="A887" s="67" t="inlineStr">
        <is>
          <t>M882</t>
        </is>
      </c>
      <c r="B887" s="52" t="inlineStr">
        <is>
          <t>ROV-25</t>
        </is>
      </c>
      <c r="C887" s="52" t="inlineStr">
        <is>
          <t>Target Rover</t>
        </is>
      </c>
      <c r="D887" s="52" t="inlineStr">
        <is>
          <t>Scanner head</t>
        </is>
      </c>
      <c r="E887" s="59" t="inlineStr">
        <is>
          <t>Sphere</t>
        </is>
      </c>
      <c r="F887" s="52" t="inlineStr">
        <is>
          <t>ROV-24</t>
        </is>
      </c>
      <c r="G887" s="68" t="n">
        <v>0.0700000003</v>
      </c>
      <c r="H887" s="68" t="n">
        <v>0.0700000003</v>
      </c>
      <c r="I887" s="68" t="n">
        <v>0.0700000003</v>
      </c>
      <c r="J887" s="68" t="n">
        <v>0</v>
      </c>
      <c r="K887" s="68" t="n">
        <v>0</v>
      </c>
      <c r="L887" s="68" t="n">
        <v>0</v>
      </c>
      <c r="M887" s="68" t="n">
        <v>0</v>
      </c>
      <c r="N887" s="68" t="n">
        <v>0</v>
      </c>
      <c r="O887" s="68" t="n">
        <v>0</v>
      </c>
      <c r="P887" s="69">
        <f>COS(RADIANS(K887))*COS(RADIANS(L887))+SIN(RADIANS(K887))*SIN(RADIANS(J887))*SIN(RADIANS(L887))</f>
        <v/>
      </c>
      <c r="Q887" s="69">
        <f>-COS(RADIANS(K887))*SIN(RADIANS(L887))+SIN(RADIANS(K887))*SIN(RADIANS(J887))*COS(RADIANS(L887))</f>
        <v/>
      </c>
      <c r="R887" s="69">
        <f>SIN(RADIANS(K887))*COS(RADIANS(J887))</f>
        <v/>
      </c>
      <c r="S887" s="69">
        <f>COS(RADIANS(J887))*SIN(RADIANS(L887))</f>
        <v/>
      </c>
      <c r="T887" s="69">
        <f>COS(RADIANS(J887))*COS(RADIANS(L887))</f>
        <v/>
      </c>
      <c r="U887" s="69">
        <f>-SIN(RADIANS(J887))</f>
        <v/>
      </c>
      <c r="V887" s="69">
        <f>-SIN(RADIANS(K887))*COS(RADIANS(L887))+COS(RADIANS(K887))*SIN(RADIANS(J887))*SIN(RADIANS(L887))</f>
        <v/>
      </c>
      <c r="W887" s="69">
        <f>SIN(RADIANS(K887))*SIN(RADIANS(L887))+COS(RADIANS(K887))*SIN(RADIANS(J887))*COS(RADIANS(L887))</f>
        <v/>
      </c>
      <c r="X887" s="69">
        <f>COS(RADIANS(K887))*COS(RADIANS(J887))</f>
        <v/>
      </c>
      <c r="Y887" s="69">
        <f>P887*G887</f>
        <v/>
      </c>
      <c r="Z887" s="69">
        <f>Q887*H887</f>
        <v/>
      </c>
      <c r="AA887" s="69">
        <f>R887*I887</f>
        <v/>
      </c>
      <c r="AB887" s="69">
        <f>M887</f>
        <v/>
      </c>
      <c r="AC887" s="69">
        <f>S887*G887</f>
        <v/>
      </c>
      <c r="AD887" s="69">
        <f>T887*H887</f>
        <v/>
      </c>
      <c r="AE887" s="69">
        <f>U887*I887</f>
        <v/>
      </c>
      <c r="AF887" s="69">
        <f>N887</f>
        <v/>
      </c>
      <c r="AG887" s="69">
        <f>V887*G887</f>
        <v/>
      </c>
      <c r="AH887" s="69">
        <f>W887*H887</f>
        <v/>
      </c>
      <c r="AI887" s="69">
        <f>X887*I887</f>
        <v/>
      </c>
      <c r="AJ887" s="69">
        <f>O887</f>
        <v/>
      </c>
      <c r="AK887" s="70" t="n">
        <v>0.0700000003</v>
      </c>
      <c r="AL887" s="70" t="n">
        <v>0</v>
      </c>
      <c r="AM887" s="70" t="n">
        <v>0</v>
      </c>
      <c r="AN887" s="70" t="n">
        <v>0</v>
      </c>
      <c r="AO887" s="70" t="n">
        <v>0</v>
      </c>
      <c r="AP887" s="70" t="n">
        <v>0.0700000003</v>
      </c>
      <c r="AQ887" s="70" t="n">
        <v>0</v>
      </c>
      <c r="AR887" s="70" t="n">
        <v>0</v>
      </c>
      <c r="AS887" s="70" t="n">
        <v>0</v>
      </c>
      <c r="AT887" s="70" t="n">
        <v>0</v>
      </c>
      <c r="AU887" s="70" t="n">
        <v>0.0700000003</v>
      </c>
      <c r="AV887" s="70" t="n">
        <v>0</v>
      </c>
      <c r="AW887" s="71">
        <f>MAX(ABS(Y887-AK887),ABS(Z887-AL887),ABS(AA887-AM887),ABS(AB887-AN887),ABS(AC887-AO887),ABS(AD887-AP887),ABS(AE887-AQ887),ABS(AF887-AR887),ABS(AG887-AS887),ABS(AH887-AT887),ABS(AI887-AU887),ABS(AJ887-AV887))</f>
        <v/>
      </c>
    </row>
    <row r="888">
      <c r="A888" s="67" t="inlineStr">
        <is>
          <t>M883</t>
        </is>
      </c>
      <c r="B888" s="52" t="inlineStr">
        <is>
          <t>ROV-26</t>
        </is>
      </c>
      <c r="C888" s="52" t="inlineStr">
        <is>
          <t>Target Rover</t>
        </is>
      </c>
      <c r="D888" s="52" t="inlineStr">
        <is>
          <t>Scanner window</t>
        </is>
      </c>
      <c r="E888" s="63" t="inlineStr">
        <is>
          <t>Cube</t>
        </is>
      </c>
      <c r="F888" s="52" t="inlineStr">
        <is>
          <t>ROV-24</t>
        </is>
      </c>
      <c r="G888" s="68" t="n">
        <v>0.0500000007</v>
      </c>
      <c r="H888" s="68" t="n">
        <v>0.0299999993</v>
      </c>
      <c r="I888" s="68" t="n">
        <v>0.0199999996</v>
      </c>
      <c r="J888" s="68" t="n">
        <v>0</v>
      </c>
      <c r="K888" s="68" t="n">
        <v>0</v>
      </c>
      <c r="L888" s="68" t="n">
        <v>0</v>
      </c>
      <c r="M888" s="68" t="n">
        <v>0</v>
      </c>
      <c r="N888" s="68" t="n">
        <v>0</v>
      </c>
      <c r="O888" s="68" t="n">
        <v>0.0350000001</v>
      </c>
      <c r="P888" s="69">
        <f>COS(RADIANS(K888))*COS(RADIANS(L888))+SIN(RADIANS(K888))*SIN(RADIANS(J888))*SIN(RADIANS(L888))</f>
        <v/>
      </c>
      <c r="Q888" s="69">
        <f>-COS(RADIANS(K888))*SIN(RADIANS(L888))+SIN(RADIANS(K888))*SIN(RADIANS(J888))*COS(RADIANS(L888))</f>
        <v/>
      </c>
      <c r="R888" s="69">
        <f>SIN(RADIANS(K888))*COS(RADIANS(J888))</f>
        <v/>
      </c>
      <c r="S888" s="69">
        <f>COS(RADIANS(J888))*SIN(RADIANS(L888))</f>
        <v/>
      </c>
      <c r="T888" s="69">
        <f>COS(RADIANS(J888))*COS(RADIANS(L888))</f>
        <v/>
      </c>
      <c r="U888" s="69">
        <f>-SIN(RADIANS(J888))</f>
        <v/>
      </c>
      <c r="V888" s="69">
        <f>-SIN(RADIANS(K888))*COS(RADIANS(L888))+COS(RADIANS(K888))*SIN(RADIANS(J888))*SIN(RADIANS(L888))</f>
        <v/>
      </c>
      <c r="W888" s="69">
        <f>SIN(RADIANS(K888))*SIN(RADIANS(L888))+COS(RADIANS(K888))*SIN(RADIANS(J888))*COS(RADIANS(L888))</f>
        <v/>
      </c>
      <c r="X888" s="69">
        <f>COS(RADIANS(K888))*COS(RADIANS(J888))</f>
        <v/>
      </c>
      <c r="Y888" s="69">
        <f>P888*G888</f>
        <v/>
      </c>
      <c r="Z888" s="69">
        <f>Q888*H888</f>
        <v/>
      </c>
      <c r="AA888" s="69">
        <f>R888*I888</f>
        <v/>
      </c>
      <c r="AB888" s="69">
        <f>M888</f>
        <v/>
      </c>
      <c r="AC888" s="69">
        <f>S888*G888</f>
        <v/>
      </c>
      <c r="AD888" s="69">
        <f>T888*H888</f>
        <v/>
      </c>
      <c r="AE888" s="69">
        <f>U888*I888</f>
        <v/>
      </c>
      <c r="AF888" s="69">
        <f>N888</f>
        <v/>
      </c>
      <c r="AG888" s="69">
        <f>V888*G888</f>
        <v/>
      </c>
      <c r="AH888" s="69">
        <f>W888*H888</f>
        <v/>
      </c>
      <c r="AI888" s="69">
        <f>X888*I888</f>
        <v/>
      </c>
      <c r="AJ888" s="69">
        <f>O888</f>
        <v/>
      </c>
      <c r="AK888" s="70" t="n">
        <v>0.0500000007</v>
      </c>
      <c r="AL888" s="70" t="n">
        <v>0</v>
      </c>
      <c r="AM888" s="70" t="n">
        <v>0</v>
      </c>
      <c r="AN888" s="70" t="n">
        <v>0</v>
      </c>
      <c r="AO888" s="70" t="n">
        <v>0</v>
      </c>
      <c r="AP888" s="70" t="n">
        <v>0.0299999993</v>
      </c>
      <c r="AQ888" s="70" t="n">
        <v>0</v>
      </c>
      <c r="AR888" s="70" t="n">
        <v>0</v>
      </c>
      <c r="AS888" s="70" t="n">
        <v>0</v>
      </c>
      <c r="AT888" s="70" t="n">
        <v>0</v>
      </c>
      <c r="AU888" s="70" t="n">
        <v>0.0199999996</v>
      </c>
      <c r="AV888" s="70" t="n">
        <v>0.0350000001</v>
      </c>
      <c r="AW888" s="71">
        <f>MAX(ABS(Y888-AK888),ABS(Z888-AL888),ABS(AA888-AM888),ABS(AB888-AN888),ABS(AC888-AO888),ABS(AD888-AP888),ABS(AE888-AQ888),ABS(AF888-AR888),ABS(AG888-AS888),ABS(AH888-AT888),ABS(AI888-AU888),ABS(AJ888-AV888))</f>
        <v/>
      </c>
    </row>
    <row r="889">
      <c r="A889" s="67" t="inlineStr">
        <is>
          <t>M884</t>
        </is>
      </c>
      <c r="B889" s="52" t="inlineStr">
        <is>
          <t>ROV-27</t>
        </is>
      </c>
      <c r="C889" s="52" t="inlineStr">
        <is>
          <t>Target Rover</t>
        </is>
      </c>
      <c r="D889" s="52" t="inlineStr">
        <is>
          <t>Whip antenna</t>
        </is>
      </c>
      <c r="E889" s="58" t="inlineStr">
        <is>
          <t>Cylinder</t>
        </is>
      </c>
      <c r="F889" s="52" t="inlineStr">
        <is>
          <t>ROV-00</t>
        </is>
      </c>
      <c r="G889" s="68" t="n">
        <v>0.0120000001</v>
      </c>
      <c r="H889" s="68" t="n">
        <v>0.0120000001</v>
      </c>
      <c r="I889" s="68" t="n">
        <v>0.300000012</v>
      </c>
      <c r="J889" s="68" t="n">
        <v>90</v>
      </c>
      <c r="K889" s="68" t="n">
        <v>0</v>
      </c>
      <c r="L889" s="68" t="n">
        <v>0</v>
      </c>
      <c r="M889" s="68" t="n">
        <v>-0.129999995</v>
      </c>
      <c r="N889" s="68" t="n">
        <v>0.439999998</v>
      </c>
      <c r="O889" s="68" t="n">
        <v>-0.200000003</v>
      </c>
      <c r="P889" s="69">
        <f>COS(RADIANS(K889))*COS(RADIANS(L889))+SIN(RADIANS(K889))*SIN(RADIANS(J889))*SIN(RADIANS(L889))</f>
        <v/>
      </c>
      <c r="Q889" s="69">
        <f>-COS(RADIANS(K889))*SIN(RADIANS(L889))+SIN(RADIANS(K889))*SIN(RADIANS(J889))*COS(RADIANS(L889))</f>
        <v/>
      </c>
      <c r="R889" s="69">
        <f>SIN(RADIANS(K889))*COS(RADIANS(J889))</f>
        <v/>
      </c>
      <c r="S889" s="69">
        <f>COS(RADIANS(J889))*SIN(RADIANS(L889))</f>
        <v/>
      </c>
      <c r="T889" s="69">
        <f>COS(RADIANS(J889))*COS(RADIANS(L889))</f>
        <v/>
      </c>
      <c r="U889" s="69">
        <f>-SIN(RADIANS(J889))</f>
        <v/>
      </c>
      <c r="V889" s="69">
        <f>-SIN(RADIANS(K889))*COS(RADIANS(L889))+COS(RADIANS(K889))*SIN(RADIANS(J889))*SIN(RADIANS(L889))</f>
        <v/>
      </c>
      <c r="W889" s="69">
        <f>SIN(RADIANS(K889))*SIN(RADIANS(L889))+COS(RADIANS(K889))*SIN(RADIANS(J889))*COS(RADIANS(L889))</f>
        <v/>
      </c>
      <c r="X889" s="69">
        <f>COS(RADIANS(K889))*COS(RADIANS(J889))</f>
        <v/>
      </c>
      <c r="Y889" s="69">
        <f>P889*G889</f>
        <v/>
      </c>
      <c r="Z889" s="69">
        <f>Q889*H889</f>
        <v/>
      </c>
      <c r="AA889" s="69">
        <f>R889*I889</f>
        <v/>
      </c>
      <c r="AB889" s="69">
        <f>M889</f>
        <v/>
      </c>
      <c r="AC889" s="69">
        <f>S889*G889</f>
        <v/>
      </c>
      <c r="AD889" s="69">
        <f>T889*H889</f>
        <v/>
      </c>
      <c r="AE889" s="69">
        <f>U889*I889</f>
        <v/>
      </c>
      <c r="AF889" s="69">
        <f>N889</f>
        <v/>
      </c>
      <c r="AG889" s="69">
        <f>V889*G889</f>
        <v/>
      </c>
      <c r="AH889" s="69">
        <f>W889*H889</f>
        <v/>
      </c>
      <c r="AI889" s="69">
        <f>X889*I889</f>
        <v/>
      </c>
      <c r="AJ889" s="69">
        <f>O889</f>
        <v/>
      </c>
      <c r="AK889" s="70" t="n">
        <v>0.0120000001</v>
      </c>
      <c r="AL889" s="70" t="n">
        <v>0</v>
      </c>
      <c r="AM889" s="70" t="n">
        <v>0</v>
      </c>
      <c r="AN889" s="70" t="n">
        <v>-0.129999995</v>
      </c>
      <c r="AO889" s="70" t="n">
        <v>0</v>
      </c>
      <c r="AP889" s="70" t="n">
        <v>-5.24536636e-10</v>
      </c>
      <c r="AQ889" s="70" t="n">
        <v>-0.300000012</v>
      </c>
      <c r="AR889" s="70" t="n">
        <v>0.439999998</v>
      </c>
      <c r="AS889" s="70" t="n">
        <v>0</v>
      </c>
      <c r="AT889" s="70" t="n">
        <v>0.0120000001</v>
      </c>
      <c r="AU889" s="70" t="n">
        <v>-1.3113417e-08</v>
      </c>
      <c r="AV889" s="70" t="n">
        <v>-0.200000003</v>
      </c>
      <c r="AW889" s="71">
        <f>MAX(ABS(Y889-AK889),ABS(Z889-AL889),ABS(AA889-AM889),ABS(AB889-AN889),ABS(AC889-AO889),ABS(AD889-AP889),ABS(AE889-AQ889),ABS(AF889-AR889),ABS(AG889-AS889),ABS(AH889-AT889),ABS(AI889-AU889),ABS(AJ889-AV889))</f>
        <v/>
      </c>
    </row>
    <row r="890">
      <c r="A890" s="67" t="inlineStr">
        <is>
          <t>M885</t>
        </is>
      </c>
      <c r="B890" s="52" t="inlineStr">
        <is>
          <t>UAV-00</t>
        </is>
      </c>
      <c r="C890" s="52" t="inlineStr">
        <is>
          <t>Autonomous UAV</t>
        </is>
      </c>
      <c r="D890" s="52" t="inlineStr">
        <is>
          <t>Autonomous UAV</t>
        </is>
      </c>
      <c r="E890" s="53" t="inlineStr">
        <is>
          <t>Group</t>
        </is>
      </c>
      <c r="F890" s="52" t="inlineStr">
        <is>
          <t>World</t>
        </is>
      </c>
      <c r="G890" s="68" t="n">
        <v>1</v>
      </c>
      <c r="H890" s="68" t="n">
        <v>1</v>
      </c>
      <c r="I890" s="68" t="n">
        <v>1</v>
      </c>
      <c r="J890" s="68" t="n">
        <v>0</v>
      </c>
      <c r="K890" s="68" t="n">
        <v>180</v>
      </c>
      <c r="L890" s="68" t="n">
        <v>0</v>
      </c>
      <c r="M890" s="68" t="n">
        <v>0</v>
      </c>
      <c r="N890" s="68" t="n">
        <v>5.5</v>
      </c>
      <c r="O890" s="68" t="n">
        <v>11</v>
      </c>
      <c r="P890" s="69">
        <f>COS(RADIANS(K890))*COS(RADIANS(L890))+SIN(RADIANS(K890))*SIN(RADIANS(J890))*SIN(RADIANS(L890))</f>
        <v/>
      </c>
      <c r="Q890" s="69">
        <f>-COS(RADIANS(K890))*SIN(RADIANS(L890))+SIN(RADIANS(K890))*SIN(RADIANS(J890))*COS(RADIANS(L890))</f>
        <v/>
      </c>
      <c r="R890" s="69">
        <f>SIN(RADIANS(K890))*COS(RADIANS(J890))</f>
        <v/>
      </c>
      <c r="S890" s="69">
        <f>COS(RADIANS(J890))*SIN(RADIANS(L890))</f>
        <v/>
      </c>
      <c r="T890" s="69">
        <f>COS(RADIANS(J890))*COS(RADIANS(L890))</f>
        <v/>
      </c>
      <c r="U890" s="69">
        <f>-SIN(RADIANS(J890))</f>
        <v/>
      </c>
      <c r="V890" s="69">
        <f>-SIN(RADIANS(K890))*COS(RADIANS(L890))+COS(RADIANS(K890))*SIN(RADIANS(J890))*SIN(RADIANS(L890))</f>
        <v/>
      </c>
      <c r="W890" s="69">
        <f>SIN(RADIANS(K890))*SIN(RADIANS(L890))+COS(RADIANS(K890))*SIN(RADIANS(J890))*COS(RADIANS(L890))</f>
        <v/>
      </c>
      <c r="X890" s="69">
        <f>COS(RADIANS(K890))*COS(RADIANS(J890))</f>
        <v/>
      </c>
      <c r="Y890" s="69">
        <f>P890*G890</f>
        <v/>
      </c>
      <c r="Z890" s="69">
        <f>Q890*H890</f>
        <v/>
      </c>
      <c r="AA890" s="69">
        <f>R890*I890</f>
        <v/>
      </c>
      <c r="AB890" s="69">
        <f>M890</f>
        <v/>
      </c>
      <c r="AC890" s="69">
        <f>S890*G890</f>
        <v/>
      </c>
      <c r="AD890" s="69">
        <f>T890*H890</f>
        <v/>
      </c>
      <c r="AE890" s="69">
        <f>U890*I890</f>
        <v/>
      </c>
      <c r="AF890" s="69">
        <f>N890</f>
        <v/>
      </c>
      <c r="AG890" s="69">
        <f>V890*G890</f>
        <v/>
      </c>
      <c r="AH890" s="69">
        <f>W890*H890</f>
        <v/>
      </c>
      <c r="AI890" s="69">
        <f>X890*I890</f>
        <v/>
      </c>
      <c r="AJ890" s="69">
        <f>O890</f>
        <v/>
      </c>
      <c r="AK890" s="70" t="n">
        <v>-1</v>
      </c>
      <c r="AL890" s="70" t="n">
        <v>0</v>
      </c>
      <c r="AM890" s="70" t="n">
        <v>-8.742277660000001e-08</v>
      </c>
      <c r="AN890" s="70" t="n">
        <v>0</v>
      </c>
      <c r="AO890" s="70" t="n">
        <v>0</v>
      </c>
      <c r="AP890" s="70" t="n">
        <v>1</v>
      </c>
      <c r="AQ890" s="70" t="n">
        <v>0</v>
      </c>
      <c r="AR890" s="70" t="n">
        <v>5.5</v>
      </c>
      <c r="AS890" s="70" t="n">
        <v>8.742277660000001e-08</v>
      </c>
      <c r="AT890" s="70" t="n">
        <v>0</v>
      </c>
      <c r="AU890" s="70" t="n">
        <v>-1</v>
      </c>
      <c r="AV890" s="70" t="n">
        <v>11</v>
      </c>
      <c r="AW890" s="71">
        <f>MAX(ABS(Y890-AK890),ABS(Z890-AL890),ABS(AA890-AM890),ABS(AB890-AN890),ABS(AC890-AO890),ABS(AD890-AP890),ABS(AE890-AQ890),ABS(AF890-AR890),ABS(AG890-AS890),ABS(AH890-AT890),ABS(AI890-AU890),ABS(AJ890-AV890))</f>
        <v/>
      </c>
    </row>
    <row r="891">
      <c r="A891" s="67" t="inlineStr">
        <is>
          <t>M886</t>
        </is>
      </c>
      <c r="B891" s="52" t="inlineStr">
        <is>
          <t>UAV-01</t>
        </is>
      </c>
      <c r="C891" s="52" t="inlineStr">
        <is>
          <t>Autonomous UAV</t>
        </is>
      </c>
      <c r="D891" s="52" t="inlineStr">
        <is>
          <t>Fuselage</t>
        </is>
      </c>
      <c r="E891" s="63" t="inlineStr">
        <is>
          <t>Cube</t>
        </is>
      </c>
      <c r="F891" s="52" t="inlineStr">
        <is>
          <t>UAV-00</t>
        </is>
      </c>
      <c r="G891" s="68" t="n">
        <v>0.159999996</v>
      </c>
      <c r="H891" s="68" t="n">
        <v>0.0700000003</v>
      </c>
      <c r="I891" s="68" t="n">
        <v>0.25999999</v>
      </c>
      <c r="J891" s="68" t="n">
        <v>0</v>
      </c>
      <c r="K891" s="68" t="n">
        <v>0</v>
      </c>
      <c r="L891" s="68" t="n">
        <v>0</v>
      </c>
      <c r="M891" s="68" t="n">
        <v>0</v>
      </c>
      <c r="N891" s="68" t="n">
        <v>0</v>
      </c>
      <c r="O891" s="68" t="n">
        <v>0</v>
      </c>
      <c r="P891" s="69">
        <f>COS(RADIANS(K891))*COS(RADIANS(L891))+SIN(RADIANS(K891))*SIN(RADIANS(J891))*SIN(RADIANS(L891))</f>
        <v/>
      </c>
      <c r="Q891" s="69">
        <f>-COS(RADIANS(K891))*SIN(RADIANS(L891))+SIN(RADIANS(K891))*SIN(RADIANS(J891))*COS(RADIANS(L891))</f>
        <v/>
      </c>
      <c r="R891" s="69">
        <f>SIN(RADIANS(K891))*COS(RADIANS(J891))</f>
        <v/>
      </c>
      <c r="S891" s="69">
        <f>COS(RADIANS(J891))*SIN(RADIANS(L891))</f>
        <v/>
      </c>
      <c r="T891" s="69">
        <f>COS(RADIANS(J891))*COS(RADIANS(L891))</f>
        <v/>
      </c>
      <c r="U891" s="69">
        <f>-SIN(RADIANS(J891))</f>
        <v/>
      </c>
      <c r="V891" s="69">
        <f>-SIN(RADIANS(K891))*COS(RADIANS(L891))+COS(RADIANS(K891))*SIN(RADIANS(J891))*SIN(RADIANS(L891))</f>
        <v/>
      </c>
      <c r="W891" s="69">
        <f>SIN(RADIANS(K891))*SIN(RADIANS(L891))+COS(RADIANS(K891))*SIN(RADIANS(J891))*COS(RADIANS(L891))</f>
        <v/>
      </c>
      <c r="X891" s="69">
        <f>COS(RADIANS(K891))*COS(RADIANS(J891))</f>
        <v/>
      </c>
      <c r="Y891" s="69">
        <f>P891*G891</f>
        <v/>
      </c>
      <c r="Z891" s="69">
        <f>Q891*H891</f>
        <v/>
      </c>
      <c r="AA891" s="69">
        <f>R891*I891</f>
        <v/>
      </c>
      <c r="AB891" s="69">
        <f>M891</f>
        <v/>
      </c>
      <c r="AC891" s="69">
        <f>S891*G891</f>
        <v/>
      </c>
      <c r="AD891" s="69">
        <f>T891*H891</f>
        <v/>
      </c>
      <c r="AE891" s="69">
        <f>U891*I891</f>
        <v/>
      </c>
      <c r="AF891" s="69">
        <f>N891</f>
        <v/>
      </c>
      <c r="AG891" s="69">
        <f>V891*G891</f>
        <v/>
      </c>
      <c r="AH891" s="69">
        <f>W891*H891</f>
        <v/>
      </c>
      <c r="AI891" s="69">
        <f>X891*I891</f>
        <v/>
      </c>
      <c r="AJ891" s="69">
        <f>O891</f>
        <v/>
      </c>
      <c r="AK891" s="70" t="n">
        <v>0.159999996</v>
      </c>
      <c r="AL891" s="70" t="n">
        <v>0</v>
      </c>
      <c r="AM891" s="70" t="n">
        <v>0</v>
      </c>
      <c r="AN891" s="70" t="n">
        <v>0</v>
      </c>
      <c r="AO891" s="70" t="n">
        <v>0</v>
      </c>
      <c r="AP891" s="70" t="n">
        <v>0.0700000003</v>
      </c>
      <c r="AQ891" s="70" t="n">
        <v>0</v>
      </c>
      <c r="AR891" s="70" t="n">
        <v>0</v>
      </c>
      <c r="AS891" s="70" t="n">
        <v>0</v>
      </c>
      <c r="AT891" s="70" t="n">
        <v>0</v>
      </c>
      <c r="AU891" s="70" t="n">
        <v>0.25999999</v>
      </c>
      <c r="AV891" s="70" t="n">
        <v>0</v>
      </c>
      <c r="AW891" s="71">
        <f>MAX(ABS(Y891-AK891),ABS(Z891-AL891),ABS(AA891-AM891),ABS(AB891-AN891),ABS(AC891-AO891),ABS(AD891-AP891),ABS(AE891-AQ891),ABS(AF891-AR891),ABS(AG891-AS891),ABS(AH891-AT891),ABS(AI891-AU891),ABS(AJ891-AV891))</f>
        <v/>
      </c>
    </row>
    <row r="892">
      <c r="A892" s="67" t="inlineStr">
        <is>
          <t>M887</t>
        </is>
      </c>
      <c r="B892" s="52" t="inlineStr">
        <is>
          <t>UAV-02</t>
        </is>
      </c>
      <c r="C892" s="52" t="inlineStr">
        <is>
          <t>Autonomous UAV</t>
        </is>
      </c>
      <c r="D892" s="52" t="inlineStr">
        <is>
          <t>Canopy</t>
        </is>
      </c>
      <c r="E892" s="59" t="inlineStr">
        <is>
          <t>Sphere</t>
        </is>
      </c>
      <c r="F892" s="52" t="inlineStr">
        <is>
          <t>UAV-00</t>
        </is>
      </c>
      <c r="G892" s="68" t="n">
        <v>0.150000006</v>
      </c>
      <c r="H892" s="68" t="n">
        <v>0.07999999820000001</v>
      </c>
      <c r="I892" s="68" t="n">
        <v>0.219999999</v>
      </c>
      <c r="J892" s="68" t="n">
        <v>0</v>
      </c>
      <c r="K892" s="68" t="n">
        <v>0</v>
      </c>
      <c r="L892" s="68" t="n">
        <v>0</v>
      </c>
      <c r="M892" s="68" t="n">
        <v>0</v>
      </c>
      <c r="N892" s="68" t="n">
        <v>0.0399999991</v>
      </c>
      <c r="O892" s="68" t="n">
        <v>0.009999999779999999</v>
      </c>
      <c r="P892" s="69">
        <f>COS(RADIANS(K892))*COS(RADIANS(L892))+SIN(RADIANS(K892))*SIN(RADIANS(J892))*SIN(RADIANS(L892))</f>
        <v/>
      </c>
      <c r="Q892" s="69">
        <f>-COS(RADIANS(K892))*SIN(RADIANS(L892))+SIN(RADIANS(K892))*SIN(RADIANS(J892))*COS(RADIANS(L892))</f>
        <v/>
      </c>
      <c r="R892" s="69">
        <f>SIN(RADIANS(K892))*COS(RADIANS(J892))</f>
        <v/>
      </c>
      <c r="S892" s="69">
        <f>COS(RADIANS(J892))*SIN(RADIANS(L892))</f>
        <v/>
      </c>
      <c r="T892" s="69">
        <f>COS(RADIANS(J892))*COS(RADIANS(L892))</f>
        <v/>
      </c>
      <c r="U892" s="69">
        <f>-SIN(RADIANS(J892))</f>
        <v/>
      </c>
      <c r="V892" s="69">
        <f>-SIN(RADIANS(K892))*COS(RADIANS(L892))+COS(RADIANS(K892))*SIN(RADIANS(J892))*SIN(RADIANS(L892))</f>
        <v/>
      </c>
      <c r="W892" s="69">
        <f>SIN(RADIANS(K892))*SIN(RADIANS(L892))+COS(RADIANS(K892))*SIN(RADIANS(J892))*COS(RADIANS(L892))</f>
        <v/>
      </c>
      <c r="X892" s="69">
        <f>COS(RADIANS(K892))*COS(RADIANS(J892))</f>
        <v/>
      </c>
      <c r="Y892" s="69">
        <f>P892*G892</f>
        <v/>
      </c>
      <c r="Z892" s="69">
        <f>Q892*H892</f>
        <v/>
      </c>
      <c r="AA892" s="69">
        <f>R892*I892</f>
        <v/>
      </c>
      <c r="AB892" s="69">
        <f>M892</f>
        <v/>
      </c>
      <c r="AC892" s="69">
        <f>S892*G892</f>
        <v/>
      </c>
      <c r="AD892" s="69">
        <f>T892*H892</f>
        <v/>
      </c>
      <c r="AE892" s="69">
        <f>U892*I892</f>
        <v/>
      </c>
      <c r="AF892" s="69">
        <f>N892</f>
        <v/>
      </c>
      <c r="AG892" s="69">
        <f>V892*G892</f>
        <v/>
      </c>
      <c r="AH892" s="69">
        <f>W892*H892</f>
        <v/>
      </c>
      <c r="AI892" s="69">
        <f>X892*I892</f>
        <v/>
      </c>
      <c r="AJ892" s="69">
        <f>O892</f>
        <v/>
      </c>
      <c r="AK892" s="70" t="n">
        <v>0.150000006</v>
      </c>
      <c r="AL892" s="70" t="n">
        <v>0</v>
      </c>
      <c r="AM892" s="70" t="n">
        <v>0</v>
      </c>
      <c r="AN892" s="70" t="n">
        <v>0</v>
      </c>
      <c r="AO892" s="70" t="n">
        <v>0</v>
      </c>
      <c r="AP892" s="70" t="n">
        <v>0.07999999820000001</v>
      </c>
      <c r="AQ892" s="70" t="n">
        <v>0</v>
      </c>
      <c r="AR892" s="70" t="n">
        <v>0.0399999991</v>
      </c>
      <c r="AS892" s="70" t="n">
        <v>0</v>
      </c>
      <c r="AT892" s="70" t="n">
        <v>0</v>
      </c>
      <c r="AU892" s="70" t="n">
        <v>0.219999999</v>
      </c>
      <c r="AV892" s="70" t="n">
        <v>0.009999999779999999</v>
      </c>
      <c r="AW892" s="71">
        <f>MAX(ABS(Y892-AK892),ABS(Z892-AL892),ABS(AA892-AM892),ABS(AB892-AN892),ABS(AC892-AO892),ABS(AD892-AP892),ABS(AE892-AQ892),ABS(AF892-AR892),ABS(AG892-AS892),ABS(AH892-AT892),ABS(AI892-AU892),ABS(AJ892-AV892))</f>
        <v/>
      </c>
    </row>
    <row r="893">
      <c r="A893" s="67" t="inlineStr">
        <is>
          <t>M888</t>
        </is>
      </c>
      <c r="B893" s="52" t="inlineStr">
        <is>
          <t>UAV-03</t>
        </is>
      </c>
      <c r="C893" s="52" t="inlineStr">
        <is>
          <t>Autonomous UAV</t>
        </is>
      </c>
      <c r="D893" s="52" t="inlineStr">
        <is>
          <t>Battery</t>
        </is>
      </c>
      <c r="E893" s="63" t="inlineStr">
        <is>
          <t>Cube</t>
        </is>
      </c>
      <c r="F893" s="52" t="inlineStr">
        <is>
          <t>UAV-00</t>
        </is>
      </c>
      <c r="G893" s="68" t="n">
        <v>0.100000001</v>
      </c>
      <c r="H893" s="68" t="n">
        <v>0.0399999991</v>
      </c>
      <c r="I893" s="68" t="n">
        <v>0.159999996</v>
      </c>
      <c r="J893" s="68" t="n">
        <v>0</v>
      </c>
      <c r="K893" s="68" t="n">
        <v>0</v>
      </c>
      <c r="L893" s="68" t="n">
        <v>0</v>
      </c>
      <c r="M893" s="68" t="n">
        <v>0</v>
      </c>
      <c r="N893" s="68" t="n">
        <v>-0.0549999997</v>
      </c>
      <c r="O893" s="68" t="n">
        <v>-0.0199999996</v>
      </c>
      <c r="P893" s="69">
        <f>COS(RADIANS(K893))*COS(RADIANS(L893))+SIN(RADIANS(K893))*SIN(RADIANS(J893))*SIN(RADIANS(L893))</f>
        <v/>
      </c>
      <c r="Q893" s="69">
        <f>-COS(RADIANS(K893))*SIN(RADIANS(L893))+SIN(RADIANS(K893))*SIN(RADIANS(J893))*COS(RADIANS(L893))</f>
        <v/>
      </c>
      <c r="R893" s="69">
        <f>SIN(RADIANS(K893))*COS(RADIANS(J893))</f>
        <v/>
      </c>
      <c r="S893" s="69">
        <f>COS(RADIANS(J893))*SIN(RADIANS(L893))</f>
        <v/>
      </c>
      <c r="T893" s="69">
        <f>COS(RADIANS(J893))*COS(RADIANS(L893))</f>
        <v/>
      </c>
      <c r="U893" s="69">
        <f>-SIN(RADIANS(J893))</f>
        <v/>
      </c>
      <c r="V893" s="69">
        <f>-SIN(RADIANS(K893))*COS(RADIANS(L893))+COS(RADIANS(K893))*SIN(RADIANS(J893))*SIN(RADIANS(L893))</f>
        <v/>
      </c>
      <c r="W893" s="69">
        <f>SIN(RADIANS(K893))*SIN(RADIANS(L893))+COS(RADIANS(K893))*SIN(RADIANS(J893))*COS(RADIANS(L893))</f>
        <v/>
      </c>
      <c r="X893" s="69">
        <f>COS(RADIANS(K893))*COS(RADIANS(J893))</f>
        <v/>
      </c>
      <c r="Y893" s="69">
        <f>P893*G893</f>
        <v/>
      </c>
      <c r="Z893" s="69">
        <f>Q893*H893</f>
        <v/>
      </c>
      <c r="AA893" s="69">
        <f>R893*I893</f>
        <v/>
      </c>
      <c r="AB893" s="69">
        <f>M893</f>
        <v/>
      </c>
      <c r="AC893" s="69">
        <f>S893*G893</f>
        <v/>
      </c>
      <c r="AD893" s="69">
        <f>T893*H893</f>
        <v/>
      </c>
      <c r="AE893" s="69">
        <f>U893*I893</f>
        <v/>
      </c>
      <c r="AF893" s="69">
        <f>N893</f>
        <v/>
      </c>
      <c r="AG893" s="69">
        <f>V893*G893</f>
        <v/>
      </c>
      <c r="AH893" s="69">
        <f>W893*H893</f>
        <v/>
      </c>
      <c r="AI893" s="69">
        <f>X893*I893</f>
        <v/>
      </c>
      <c r="AJ893" s="69">
        <f>O893</f>
        <v/>
      </c>
      <c r="AK893" s="70" t="n">
        <v>0.100000001</v>
      </c>
      <c r="AL893" s="70" t="n">
        <v>0</v>
      </c>
      <c r="AM893" s="70" t="n">
        <v>0</v>
      </c>
      <c r="AN893" s="70" t="n">
        <v>0</v>
      </c>
      <c r="AO893" s="70" t="n">
        <v>0</v>
      </c>
      <c r="AP893" s="70" t="n">
        <v>0.0399999991</v>
      </c>
      <c r="AQ893" s="70" t="n">
        <v>0</v>
      </c>
      <c r="AR893" s="70" t="n">
        <v>-0.0549999997</v>
      </c>
      <c r="AS893" s="70" t="n">
        <v>0</v>
      </c>
      <c r="AT893" s="70" t="n">
        <v>0</v>
      </c>
      <c r="AU893" s="70" t="n">
        <v>0.159999996</v>
      </c>
      <c r="AV893" s="70" t="n">
        <v>-0.0199999996</v>
      </c>
      <c r="AW893" s="71">
        <f>MAX(ABS(Y893-AK893),ABS(Z893-AL893),ABS(AA893-AM893),ABS(AB893-AN893),ABS(AC893-AO893),ABS(AD893-AP893),ABS(AE893-AQ893),ABS(AF893-AR893),ABS(AG893-AS893),ABS(AH893-AT893),ABS(AI893-AU893),ABS(AJ893-AV893))</f>
        <v/>
      </c>
    </row>
    <row r="894">
      <c r="A894" s="67" t="inlineStr">
        <is>
          <t>M889</t>
        </is>
      </c>
      <c r="B894" s="52" t="inlineStr">
        <is>
          <t>UAV-04</t>
        </is>
      </c>
      <c r="C894" s="52" t="inlineStr">
        <is>
          <t>Autonomous UAV</t>
        </is>
      </c>
      <c r="D894" s="52" t="inlineStr">
        <is>
          <t>GPS mast</t>
        </is>
      </c>
      <c r="E894" s="58" t="inlineStr">
        <is>
          <t>Cylinder</t>
        </is>
      </c>
      <c r="F894" s="52" t="inlineStr">
        <is>
          <t>UAV-00</t>
        </is>
      </c>
      <c r="G894" s="68" t="n">
        <v>0.00800000038</v>
      </c>
      <c r="H894" s="68" t="n">
        <v>0.00800000038</v>
      </c>
      <c r="I894" s="68" t="n">
        <v>0.0500000007</v>
      </c>
      <c r="J894" s="68" t="n">
        <v>90</v>
      </c>
      <c r="K894" s="68" t="n">
        <v>0</v>
      </c>
      <c r="L894" s="68" t="n">
        <v>0</v>
      </c>
      <c r="M894" s="68" t="n">
        <v>0</v>
      </c>
      <c r="N894" s="68" t="n">
        <v>0.0700000003</v>
      </c>
      <c r="O894" s="68" t="n">
        <v>-0.0700000003</v>
      </c>
      <c r="P894" s="69">
        <f>COS(RADIANS(K894))*COS(RADIANS(L894))+SIN(RADIANS(K894))*SIN(RADIANS(J894))*SIN(RADIANS(L894))</f>
        <v/>
      </c>
      <c r="Q894" s="69">
        <f>-COS(RADIANS(K894))*SIN(RADIANS(L894))+SIN(RADIANS(K894))*SIN(RADIANS(J894))*COS(RADIANS(L894))</f>
        <v/>
      </c>
      <c r="R894" s="69">
        <f>SIN(RADIANS(K894))*COS(RADIANS(J894))</f>
        <v/>
      </c>
      <c r="S894" s="69">
        <f>COS(RADIANS(J894))*SIN(RADIANS(L894))</f>
        <v/>
      </c>
      <c r="T894" s="69">
        <f>COS(RADIANS(J894))*COS(RADIANS(L894))</f>
        <v/>
      </c>
      <c r="U894" s="69">
        <f>-SIN(RADIANS(J894))</f>
        <v/>
      </c>
      <c r="V894" s="69">
        <f>-SIN(RADIANS(K894))*COS(RADIANS(L894))+COS(RADIANS(K894))*SIN(RADIANS(J894))*SIN(RADIANS(L894))</f>
        <v/>
      </c>
      <c r="W894" s="69">
        <f>SIN(RADIANS(K894))*SIN(RADIANS(L894))+COS(RADIANS(K894))*SIN(RADIANS(J894))*COS(RADIANS(L894))</f>
        <v/>
      </c>
      <c r="X894" s="69">
        <f>COS(RADIANS(K894))*COS(RADIANS(J894))</f>
        <v/>
      </c>
      <c r="Y894" s="69">
        <f>P894*G894</f>
        <v/>
      </c>
      <c r="Z894" s="69">
        <f>Q894*H894</f>
        <v/>
      </c>
      <c r="AA894" s="69">
        <f>R894*I894</f>
        <v/>
      </c>
      <c r="AB894" s="69">
        <f>M894</f>
        <v/>
      </c>
      <c r="AC894" s="69">
        <f>S894*G894</f>
        <v/>
      </c>
      <c r="AD894" s="69">
        <f>T894*H894</f>
        <v/>
      </c>
      <c r="AE894" s="69">
        <f>U894*I894</f>
        <v/>
      </c>
      <c r="AF894" s="69">
        <f>N894</f>
        <v/>
      </c>
      <c r="AG894" s="69">
        <f>V894*G894</f>
        <v/>
      </c>
      <c r="AH894" s="69">
        <f>W894*H894</f>
        <v/>
      </c>
      <c r="AI894" s="69">
        <f>X894*I894</f>
        <v/>
      </c>
      <c r="AJ894" s="69">
        <f>O894</f>
        <v/>
      </c>
      <c r="AK894" s="70" t="n">
        <v>0.00800000038</v>
      </c>
      <c r="AL894" s="70" t="n">
        <v>0</v>
      </c>
      <c r="AM894" s="70" t="n">
        <v>0</v>
      </c>
      <c r="AN894" s="70" t="n">
        <v>0</v>
      </c>
      <c r="AO894" s="70" t="n">
        <v>0</v>
      </c>
      <c r="AP894" s="70" t="n">
        <v>-3.49691109e-10</v>
      </c>
      <c r="AQ894" s="70" t="n">
        <v>-0.0500000007</v>
      </c>
      <c r="AR894" s="70" t="n">
        <v>0.0700000003</v>
      </c>
      <c r="AS894" s="70" t="n">
        <v>0</v>
      </c>
      <c r="AT894" s="70" t="n">
        <v>0.00800000038</v>
      </c>
      <c r="AU894" s="70" t="n">
        <v>-2.1855695e-09</v>
      </c>
      <c r="AV894" s="70" t="n">
        <v>-0.0700000003</v>
      </c>
      <c r="AW894" s="71">
        <f>MAX(ABS(Y894-AK894),ABS(Z894-AL894),ABS(AA894-AM894),ABS(AB894-AN894),ABS(AC894-AO894),ABS(AD894-AP894),ABS(AE894-AQ894),ABS(AF894-AR894),ABS(AG894-AS894),ABS(AH894-AT894),ABS(AI894-AU894),ABS(AJ894-AV894))</f>
        <v/>
      </c>
    </row>
    <row r="895">
      <c r="A895" s="67" t="inlineStr">
        <is>
          <t>M890</t>
        </is>
      </c>
      <c r="B895" s="52" t="inlineStr">
        <is>
          <t>UAV-05</t>
        </is>
      </c>
      <c r="C895" s="52" t="inlineStr">
        <is>
          <t>Autonomous UAV</t>
        </is>
      </c>
      <c r="D895" s="52" t="inlineStr">
        <is>
          <t>GPS puck</t>
        </is>
      </c>
      <c r="E895" s="58" t="inlineStr">
        <is>
          <t>Cylinder</t>
        </is>
      </c>
      <c r="F895" s="52" t="inlineStr">
        <is>
          <t>UAV-00</t>
        </is>
      </c>
      <c r="G895" s="68" t="n">
        <v>0.0500000007</v>
      </c>
      <c r="H895" s="68" t="n">
        <v>0.0500000007</v>
      </c>
      <c r="I895" s="68" t="n">
        <v>0.0120000001</v>
      </c>
      <c r="J895" s="68" t="n">
        <v>90</v>
      </c>
      <c r="K895" s="68" t="n">
        <v>0</v>
      </c>
      <c r="L895" s="68" t="n">
        <v>0</v>
      </c>
      <c r="M895" s="68" t="n">
        <v>0</v>
      </c>
      <c r="N895" s="68" t="n">
        <v>0.0979999974</v>
      </c>
      <c r="O895" s="68" t="n">
        <v>-0.0700000003</v>
      </c>
      <c r="P895" s="69">
        <f>COS(RADIANS(K895))*COS(RADIANS(L895))+SIN(RADIANS(K895))*SIN(RADIANS(J895))*SIN(RADIANS(L895))</f>
        <v/>
      </c>
      <c r="Q895" s="69">
        <f>-COS(RADIANS(K895))*SIN(RADIANS(L895))+SIN(RADIANS(K895))*SIN(RADIANS(J895))*COS(RADIANS(L895))</f>
        <v/>
      </c>
      <c r="R895" s="69">
        <f>SIN(RADIANS(K895))*COS(RADIANS(J895))</f>
        <v/>
      </c>
      <c r="S895" s="69">
        <f>COS(RADIANS(J895))*SIN(RADIANS(L895))</f>
        <v/>
      </c>
      <c r="T895" s="69">
        <f>COS(RADIANS(J895))*COS(RADIANS(L895))</f>
        <v/>
      </c>
      <c r="U895" s="69">
        <f>-SIN(RADIANS(J895))</f>
        <v/>
      </c>
      <c r="V895" s="69">
        <f>-SIN(RADIANS(K895))*COS(RADIANS(L895))+COS(RADIANS(K895))*SIN(RADIANS(J895))*SIN(RADIANS(L895))</f>
        <v/>
      </c>
      <c r="W895" s="69">
        <f>SIN(RADIANS(K895))*SIN(RADIANS(L895))+COS(RADIANS(K895))*SIN(RADIANS(J895))*COS(RADIANS(L895))</f>
        <v/>
      </c>
      <c r="X895" s="69">
        <f>COS(RADIANS(K895))*COS(RADIANS(J895))</f>
        <v/>
      </c>
      <c r="Y895" s="69">
        <f>P895*G895</f>
        <v/>
      </c>
      <c r="Z895" s="69">
        <f>Q895*H895</f>
        <v/>
      </c>
      <c r="AA895" s="69">
        <f>R895*I895</f>
        <v/>
      </c>
      <c r="AB895" s="69">
        <f>M895</f>
        <v/>
      </c>
      <c r="AC895" s="69">
        <f>S895*G895</f>
        <v/>
      </c>
      <c r="AD895" s="69">
        <f>T895*H895</f>
        <v/>
      </c>
      <c r="AE895" s="69">
        <f>U895*I895</f>
        <v/>
      </c>
      <c r="AF895" s="69">
        <f>N895</f>
        <v/>
      </c>
      <c r="AG895" s="69">
        <f>V895*G895</f>
        <v/>
      </c>
      <c r="AH895" s="69">
        <f>W895*H895</f>
        <v/>
      </c>
      <c r="AI895" s="69">
        <f>X895*I895</f>
        <v/>
      </c>
      <c r="AJ895" s="69">
        <f>O895</f>
        <v/>
      </c>
      <c r="AK895" s="70" t="n">
        <v>0.0500000007</v>
      </c>
      <c r="AL895" s="70" t="n">
        <v>0</v>
      </c>
      <c r="AM895" s="70" t="n">
        <v>0</v>
      </c>
      <c r="AN895" s="70" t="n">
        <v>0</v>
      </c>
      <c r="AO895" s="70" t="n">
        <v>0</v>
      </c>
      <c r="AP895" s="70" t="n">
        <v>-2.1855695e-09</v>
      </c>
      <c r="AQ895" s="70" t="n">
        <v>-0.0120000001</v>
      </c>
      <c r="AR895" s="70" t="n">
        <v>0.0979999974</v>
      </c>
      <c r="AS895" s="70" t="n">
        <v>0</v>
      </c>
      <c r="AT895" s="70" t="n">
        <v>0.0500000007</v>
      </c>
      <c r="AU895" s="70" t="n">
        <v>-5.24536636e-10</v>
      </c>
      <c r="AV895" s="70" t="n">
        <v>-0.0700000003</v>
      </c>
      <c r="AW895" s="71">
        <f>MAX(ABS(Y895-AK895),ABS(Z895-AL895),ABS(AA895-AM895),ABS(AB895-AN895),ABS(AC895-AO895),ABS(AD895-AP895),ABS(AE895-AQ895),ABS(AF895-AR895),ABS(AG895-AS895),ABS(AH895-AT895),ABS(AI895-AU895),ABS(AJ895-AV895))</f>
        <v/>
      </c>
    </row>
    <row r="896">
      <c r="A896" s="67" t="inlineStr">
        <is>
          <t>M891</t>
        </is>
      </c>
      <c r="B896" s="52" t="inlineStr">
        <is>
          <t>UAV-06</t>
        </is>
      </c>
      <c r="C896" s="52" t="inlineStr">
        <is>
          <t>Autonomous UAV</t>
        </is>
      </c>
      <c r="D896" s="52" t="inlineStr">
        <is>
          <t>Arm Front-left</t>
        </is>
      </c>
      <c r="E896" s="63" t="inlineStr">
        <is>
          <t>Cube</t>
        </is>
      </c>
      <c r="F896" s="52" t="inlineStr">
        <is>
          <t>UAV-00</t>
        </is>
      </c>
      <c r="G896" s="68" t="n">
        <v>0.0250000004</v>
      </c>
      <c r="H896" s="68" t="n">
        <v>0.0179999992</v>
      </c>
      <c r="I896" s="68" t="n">
        <v>0.219999999</v>
      </c>
      <c r="J896" s="68" t="n">
        <v>0</v>
      </c>
      <c r="K896" s="68" t="n">
        <v>45</v>
      </c>
      <c r="L896" s="68" t="n">
        <v>0</v>
      </c>
      <c r="M896" s="68" t="n">
        <v>0.106066018</v>
      </c>
      <c r="N896" s="68" t="n">
        <v>0</v>
      </c>
      <c r="O896" s="68" t="n">
        <v>0.106066018</v>
      </c>
      <c r="P896" s="69">
        <f>COS(RADIANS(K896))*COS(RADIANS(L896))+SIN(RADIANS(K896))*SIN(RADIANS(J896))*SIN(RADIANS(L896))</f>
        <v/>
      </c>
      <c r="Q896" s="69">
        <f>-COS(RADIANS(K896))*SIN(RADIANS(L896))+SIN(RADIANS(K896))*SIN(RADIANS(J896))*COS(RADIANS(L896))</f>
        <v/>
      </c>
      <c r="R896" s="69">
        <f>SIN(RADIANS(K896))*COS(RADIANS(J896))</f>
        <v/>
      </c>
      <c r="S896" s="69">
        <f>COS(RADIANS(J896))*SIN(RADIANS(L896))</f>
        <v/>
      </c>
      <c r="T896" s="69">
        <f>COS(RADIANS(J896))*COS(RADIANS(L896))</f>
        <v/>
      </c>
      <c r="U896" s="69">
        <f>-SIN(RADIANS(J896))</f>
        <v/>
      </c>
      <c r="V896" s="69">
        <f>-SIN(RADIANS(K896))*COS(RADIANS(L896))+COS(RADIANS(K896))*SIN(RADIANS(J896))*SIN(RADIANS(L896))</f>
        <v/>
      </c>
      <c r="W896" s="69">
        <f>SIN(RADIANS(K896))*SIN(RADIANS(L896))+COS(RADIANS(K896))*SIN(RADIANS(J896))*COS(RADIANS(L896))</f>
        <v/>
      </c>
      <c r="X896" s="69">
        <f>COS(RADIANS(K896))*COS(RADIANS(J896))</f>
        <v/>
      </c>
      <c r="Y896" s="69">
        <f>P896*G896</f>
        <v/>
      </c>
      <c r="Z896" s="69">
        <f>Q896*H896</f>
        <v/>
      </c>
      <c r="AA896" s="69">
        <f>R896*I896</f>
        <v/>
      </c>
      <c r="AB896" s="69">
        <f>M896</f>
        <v/>
      </c>
      <c r="AC896" s="69">
        <f>S896*G896</f>
        <v/>
      </c>
      <c r="AD896" s="69">
        <f>T896*H896</f>
        <v/>
      </c>
      <c r="AE896" s="69">
        <f>U896*I896</f>
        <v/>
      </c>
      <c r="AF896" s="69">
        <f>N896</f>
        <v/>
      </c>
      <c r="AG896" s="69">
        <f>V896*G896</f>
        <v/>
      </c>
      <c r="AH896" s="69">
        <f>W896*H896</f>
        <v/>
      </c>
      <c r="AI896" s="69">
        <f>X896*I896</f>
        <v/>
      </c>
      <c r="AJ896" s="69">
        <f>O896</f>
        <v/>
      </c>
      <c r="AK896" s="70" t="n">
        <v>0.0176776703</v>
      </c>
      <c r="AL896" s="70" t="n">
        <v>0</v>
      </c>
      <c r="AM896" s="70" t="n">
        <v>0.155563489</v>
      </c>
      <c r="AN896" s="70" t="n">
        <v>0.106066018</v>
      </c>
      <c r="AO896" s="70" t="n">
        <v>0</v>
      </c>
      <c r="AP896" s="70" t="n">
        <v>0.0179999992</v>
      </c>
      <c r="AQ896" s="70" t="n">
        <v>0</v>
      </c>
      <c r="AR896" s="70" t="n">
        <v>0</v>
      </c>
      <c r="AS896" s="70" t="n">
        <v>-0.0176776703</v>
      </c>
      <c r="AT896" s="70" t="n">
        <v>0</v>
      </c>
      <c r="AU896" s="70" t="n">
        <v>0.155563489</v>
      </c>
      <c r="AV896" s="70" t="n">
        <v>0.106066018</v>
      </c>
      <c r="AW896" s="71">
        <f>MAX(ABS(Y896-AK896),ABS(Z896-AL896),ABS(AA896-AM896),ABS(AB896-AN896),ABS(AC896-AO896),ABS(AD896-AP896),ABS(AE896-AQ896),ABS(AF896-AR896),ABS(AG896-AS896),ABS(AH896-AT896),ABS(AI896-AU896),ABS(AJ896-AV896))</f>
        <v/>
      </c>
    </row>
    <row r="897">
      <c r="A897" s="67" t="inlineStr">
        <is>
          <t>M892</t>
        </is>
      </c>
      <c r="B897" s="52" t="inlineStr">
        <is>
          <t>UAV-07</t>
        </is>
      </c>
      <c r="C897" s="52" t="inlineStr">
        <is>
          <t>Autonomous UAV</t>
        </is>
      </c>
      <c r="D897" s="52" t="inlineStr">
        <is>
          <t>Motor mount Front-left</t>
        </is>
      </c>
      <c r="E897" s="53" t="inlineStr">
        <is>
          <t>Group</t>
        </is>
      </c>
      <c r="F897" s="52" t="inlineStr">
        <is>
          <t>UAV-00</t>
        </is>
      </c>
      <c r="G897" s="68" t="n">
        <v>1</v>
      </c>
      <c r="H897" s="68" t="n">
        <v>1</v>
      </c>
      <c r="I897" s="68" t="n">
        <v>1</v>
      </c>
      <c r="J897" s="68" t="n">
        <v>0</v>
      </c>
      <c r="K897" s="68" t="n">
        <v>0</v>
      </c>
      <c r="L897" s="68" t="n">
        <v>0</v>
      </c>
      <c r="M897" s="68" t="n">
        <v>0.183847755</v>
      </c>
      <c r="N897" s="68" t="n">
        <v>0.0120000001</v>
      </c>
      <c r="O897" s="68" t="n">
        <v>0.183847755</v>
      </c>
      <c r="P897" s="69">
        <f>COS(RADIANS(K897))*COS(RADIANS(L897))+SIN(RADIANS(K897))*SIN(RADIANS(J897))*SIN(RADIANS(L897))</f>
        <v/>
      </c>
      <c r="Q897" s="69">
        <f>-COS(RADIANS(K897))*SIN(RADIANS(L897))+SIN(RADIANS(K897))*SIN(RADIANS(J897))*COS(RADIANS(L897))</f>
        <v/>
      </c>
      <c r="R897" s="69">
        <f>SIN(RADIANS(K897))*COS(RADIANS(J897))</f>
        <v/>
      </c>
      <c r="S897" s="69">
        <f>COS(RADIANS(J897))*SIN(RADIANS(L897))</f>
        <v/>
      </c>
      <c r="T897" s="69">
        <f>COS(RADIANS(J897))*COS(RADIANS(L897))</f>
        <v/>
      </c>
      <c r="U897" s="69">
        <f>-SIN(RADIANS(J897))</f>
        <v/>
      </c>
      <c r="V897" s="69">
        <f>-SIN(RADIANS(K897))*COS(RADIANS(L897))+COS(RADIANS(K897))*SIN(RADIANS(J897))*SIN(RADIANS(L897))</f>
        <v/>
      </c>
      <c r="W897" s="69">
        <f>SIN(RADIANS(K897))*SIN(RADIANS(L897))+COS(RADIANS(K897))*SIN(RADIANS(J897))*COS(RADIANS(L897))</f>
        <v/>
      </c>
      <c r="X897" s="69">
        <f>COS(RADIANS(K897))*COS(RADIANS(J897))</f>
        <v/>
      </c>
      <c r="Y897" s="69">
        <f>P897*G897</f>
        <v/>
      </c>
      <c r="Z897" s="69">
        <f>Q897*H897</f>
        <v/>
      </c>
      <c r="AA897" s="69">
        <f>R897*I897</f>
        <v/>
      </c>
      <c r="AB897" s="69">
        <f>M897</f>
        <v/>
      </c>
      <c r="AC897" s="69">
        <f>S897*G897</f>
        <v/>
      </c>
      <c r="AD897" s="69">
        <f>T897*H897</f>
        <v/>
      </c>
      <c r="AE897" s="69">
        <f>U897*I897</f>
        <v/>
      </c>
      <c r="AF897" s="69">
        <f>N897</f>
        <v/>
      </c>
      <c r="AG897" s="69">
        <f>V897*G897</f>
        <v/>
      </c>
      <c r="AH897" s="69">
        <f>W897*H897</f>
        <v/>
      </c>
      <c r="AI897" s="69">
        <f>X897*I897</f>
        <v/>
      </c>
      <c r="AJ897" s="69">
        <f>O897</f>
        <v/>
      </c>
      <c r="AK897" s="70" t="n">
        <v>1</v>
      </c>
      <c r="AL897" s="70" t="n">
        <v>0</v>
      </c>
      <c r="AM897" s="70" t="n">
        <v>0</v>
      </c>
      <c r="AN897" s="70" t="n">
        <v>0.183847755</v>
      </c>
      <c r="AO897" s="70" t="n">
        <v>0</v>
      </c>
      <c r="AP897" s="70" t="n">
        <v>1</v>
      </c>
      <c r="AQ897" s="70" t="n">
        <v>0</v>
      </c>
      <c r="AR897" s="70" t="n">
        <v>0.0120000001</v>
      </c>
      <c r="AS897" s="70" t="n">
        <v>0</v>
      </c>
      <c r="AT897" s="70" t="n">
        <v>0</v>
      </c>
      <c r="AU897" s="70" t="n">
        <v>1</v>
      </c>
      <c r="AV897" s="70" t="n">
        <v>0.183847755</v>
      </c>
      <c r="AW897" s="71">
        <f>MAX(ABS(Y897-AK897),ABS(Z897-AL897),ABS(AA897-AM897),ABS(AB897-AN897),ABS(AC897-AO897),ABS(AD897-AP897),ABS(AE897-AQ897),ABS(AF897-AR897),ABS(AG897-AS897),ABS(AH897-AT897),ABS(AI897-AU897),ABS(AJ897-AV897))</f>
        <v/>
      </c>
    </row>
    <row r="898">
      <c r="A898" s="67" t="inlineStr">
        <is>
          <t>M893</t>
        </is>
      </c>
      <c r="B898" s="52" t="inlineStr">
        <is>
          <t>UAV-08</t>
        </is>
      </c>
      <c r="C898" s="52" t="inlineStr">
        <is>
          <t>Autonomous UAV</t>
        </is>
      </c>
      <c r="D898" s="52" t="inlineStr">
        <is>
          <t>Motor</t>
        </is>
      </c>
      <c r="E898" s="58" t="inlineStr">
        <is>
          <t>Cylinder</t>
        </is>
      </c>
      <c r="F898" s="52" t="inlineStr">
        <is>
          <t>UAV-07</t>
        </is>
      </c>
      <c r="G898" s="68" t="n">
        <v>0.0450000018</v>
      </c>
      <c r="H898" s="68" t="n">
        <v>0.0450000018</v>
      </c>
      <c r="I898" s="68" t="n">
        <v>0.0350000001</v>
      </c>
      <c r="J898" s="68" t="n">
        <v>90</v>
      </c>
      <c r="K898" s="68" t="n">
        <v>0</v>
      </c>
      <c r="L898" s="68" t="n">
        <v>0</v>
      </c>
      <c r="M898" s="68" t="n">
        <v>0</v>
      </c>
      <c r="N898" s="68" t="n">
        <v>0.0199999996</v>
      </c>
      <c r="O898" s="68" t="n">
        <v>0</v>
      </c>
      <c r="P898" s="69">
        <f>COS(RADIANS(K898))*COS(RADIANS(L898))+SIN(RADIANS(K898))*SIN(RADIANS(J898))*SIN(RADIANS(L898))</f>
        <v/>
      </c>
      <c r="Q898" s="69">
        <f>-COS(RADIANS(K898))*SIN(RADIANS(L898))+SIN(RADIANS(K898))*SIN(RADIANS(J898))*COS(RADIANS(L898))</f>
        <v/>
      </c>
      <c r="R898" s="69">
        <f>SIN(RADIANS(K898))*COS(RADIANS(J898))</f>
        <v/>
      </c>
      <c r="S898" s="69">
        <f>COS(RADIANS(J898))*SIN(RADIANS(L898))</f>
        <v/>
      </c>
      <c r="T898" s="69">
        <f>COS(RADIANS(J898))*COS(RADIANS(L898))</f>
        <v/>
      </c>
      <c r="U898" s="69">
        <f>-SIN(RADIANS(J898))</f>
        <v/>
      </c>
      <c r="V898" s="69">
        <f>-SIN(RADIANS(K898))*COS(RADIANS(L898))+COS(RADIANS(K898))*SIN(RADIANS(J898))*SIN(RADIANS(L898))</f>
        <v/>
      </c>
      <c r="W898" s="69">
        <f>SIN(RADIANS(K898))*SIN(RADIANS(L898))+COS(RADIANS(K898))*SIN(RADIANS(J898))*COS(RADIANS(L898))</f>
        <v/>
      </c>
      <c r="X898" s="69">
        <f>COS(RADIANS(K898))*COS(RADIANS(J898))</f>
        <v/>
      </c>
      <c r="Y898" s="69">
        <f>P898*G898</f>
        <v/>
      </c>
      <c r="Z898" s="69">
        <f>Q898*H898</f>
        <v/>
      </c>
      <c r="AA898" s="69">
        <f>R898*I898</f>
        <v/>
      </c>
      <c r="AB898" s="69">
        <f>M898</f>
        <v/>
      </c>
      <c r="AC898" s="69">
        <f>S898*G898</f>
        <v/>
      </c>
      <c r="AD898" s="69">
        <f>T898*H898</f>
        <v/>
      </c>
      <c r="AE898" s="69">
        <f>U898*I898</f>
        <v/>
      </c>
      <c r="AF898" s="69">
        <f>N898</f>
        <v/>
      </c>
      <c r="AG898" s="69">
        <f>V898*G898</f>
        <v/>
      </c>
      <c r="AH898" s="69">
        <f>W898*H898</f>
        <v/>
      </c>
      <c r="AI898" s="69">
        <f>X898*I898</f>
        <v/>
      </c>
      <c r="AJ898" s="69">
        <f>O898</f>
        <v/>
      </c>
      <c r="AK898" s="70" t="n">
        <v>0.0450000018</v>
      </c>
      <c r="AL898" s="70" t="n">
        <v>0</v>
      </c>
      <c r="AM898" s="70" t="n">
        <v>0</v>
      </c>
      <c r="AN898" s="70" t="n">
        <v>0</v>
      </c>
      <c r="AO898" s="70" t="n">
        <v>0</v>
      </c>
      <c r="AP898" s="70" t="n">
        <v>-1.96701255e-09</v>
      </c>
      <c r="AQ898" s="70" t="n">
        <v>-0.0350000001</v>
      </c>
      <c r="AR898" s="70" t="n">
        <v>0.0199999996</v>
      </c>
      <c r="AS898" s="70" t="n">
        <v>0</v>
      </c>
      <c r="AT898" s="70" t="n">
        <v>0.0450000018</v>
      </c>
      <c r="AU898" s="70" t="n">
        <v>-1.52989854e-09</v>
      </c>
      <c r="AV898" s="70" t="n">
        <v>0</v>
      </c>
      <c r="AW898" s="71">
        <f>MAX(ABS(Y898-AK898),ABS(Z898-AL898),ABS(AA898-AM898),ABS(AB898-AN898),ABS(AC898-AO898),ABS(AD898-AP898),ABS(AE898-AQ898),ABS(AF898-AR898),ABS(AG898-AS898),ABS(AH898-AT898),ABS(AI898-AU898),ABS(AJ898-AV898))</f>
        <v/>
      </c>
    </row>
    <row r="899">
      <c r="A899" s="67" t="inlineStr">
        <is>
          <t>M894</t>
        </is>
      </c>
      <c r="B899" s="52" t="inlineStr">
        <is>
          <t>UAV-09</t>
        </is>
      </c>
      <c r="C899" s="52" t="inlineStr">
        <is>
          <t>Autonomous UAV</t>
        </is>
      </c>
      <c r="D899" s="52" t="inlineStr">
        <is>
          <t>Rotor</t>
        </is>
      </c>
      <c r="E899" s="53" t="inlineStr">
        <is>
          <t>Group</t>
        </is>
      </c>
      <c r="F899" s="52" t="inlineStr">
        <is>
          <t>UAV-07</t>
        </is>
      </c>
      <c r="G899" s="68" t="n">
        <v>1</v>
      </c>
      <c r="H899" s="68" t="n">
        <v>1</v>
      </c>
      <c r="I899" s="68" t="n">
        <v>1</v>
      </c>
      <c r="J899" s="68" t="n">
        <v>0</v>
      </c>
      <c r="K899" s="68" t="n">
        <v>0</v>
      </c>
      <c r="L899" s="68" t="n">
        <v>0</v>
      </c>
      <c r="M899" s="68" t="n">
        <v>0</v>
      </c>
      <c r="N899" s="68" t="n">
        <v>0.0450000018</v>
      </c>
      <c r="O899" s="68" t="n">
        <v>0</v>
      </c>
      <c r="P899" s="69">
        <f>COS(RADIANS(K899))*COS(RADIANS(L899))+SIN(RADIANS(K899))*SIN(RADIANS(J899))*SIN(RADIANS(L899))</f>
        <v/>
      </c>
      <c r="Q899" s="69">
        <f>-COS(RADIANS(K899))*SIN(RADIANS(L899))+SIN(RADIANS(K899))*SIN(RADIANS(J899))*COS(RADIANS(L899))</f>
        <v/>
      </c>
      <c r="R899" s="69">
        <f>SIN(RADIANS(K899))*COS(RADIANS(J899))</f>
        <v/>
      </c>
      <c r="S899" s="69">
        <f>COS(RADIANS(J899))*SIN(RADIANS(L899))</f>
        <v/>
      </c>
      <c r="T899" s="69">
        <f>COS(RADIANS(J899))*COS(RADIANS(L899))</f>
        <v/>
      </c>
      <c r="U899" s="69">
        <f>-SIN(RADIANS(J899))</f>
        <v/>
      </c>
      <c r="V899" s="69">
        <f>-SIN(RADIANS(K899))*COS(RADIANS(L899))+COS(RADIANS(K899))*SIN(RADIANS(J899))*SIN(RADIANS(L899))</f>
        <v/>
      </c>
      <c r="W899" s="69">
        <f>SIN(RADIANS(K899))*SIN(RADIANS(L899))+COS(RADIANS(K899))*SIN(RADIANS(J899))*COS(RADIANS(L899))</f>
        <v/>
      </c>
      <c r="X899" s="69">
        <f>COS(RADIANS(K899))*COS(RADIANS(J899))</f>
        <v/>
      </c>
      <c r="Y899" s="69">
        <f>P899*G899</f>
        <v/>
      </c>
      <c r="Z899" s="69">
        <f>Q899*H899</f>
        <v/>
      </c>
      <c r="AA899" s="69">
        <f>R899*I899</f>
        <v/>
      </c>
      <c r="AB899" s="69">
        <f>M899</f>
        <v/>
      </c>
      <c r="AC899" s="69">
        <f>S899*G899</f>
        <v/>
      </c>
      <c r="AD899" s="69">
        <f>T899*H899</f>
        <v/>
      </c>
      <c r="AE899" s="69">
        <f>U899*I899</f>
        <v/>
      </c>
      <c r="AF899" s="69">
        <f>N899</f>
        <v/>
      </c>
      <c r="AG899" s="69">
        <f>V899*G899</f>
        <v/>
      </c>
      <c r="AH899" s="69">
        <f>W899*H899</f>
        <v/>
      </c>
      <c r="AI899" s="69">
        <f>X899*I899</f>
        <v/>
      </c>
      <c r="AJ899" s="69">
        <f>O899</f>
        <v/>
      </c>
      <c r="AK899" s="70" t="n">
        <v>1</v>
      </c>
      <c r="AL899" s="70" t="n">
        <v>0</v>
      </c>
      <c r="AM899" s="70" t="n">
        <v>0</v>
      </c>
      <c r="AN899" s="70" t="n">
        <v>0</v>
      </c>
      <c r="AO899" s="70" t="n">
        <v>0</v>
      </c>
      <c r="AP899" s="70" t="n">
        <v>1</v>
      </c>
      <c r="AQ899" s="70" t="n">
        <v>0</v>
      </c>
      <c r="AR899" s="70" t="n">
        <v>0.0450000018</v>
      </c>
      <c r="AS899" s="70" t="n">
        <v>0</v>
      </c>
      <c r="AT899" s="70" t="n">
        <v>0</v>
      </c>
      <c r="AU899" s="70" t="n">
        <v>1</v>
      </c>
      <c r="AV899" s="70" t="n">
        <v>0</v>
      </c>
      <c r="AW899" s="71">
        <f>MAX(ABS(Y899-AK899),ABS(Z899-AL899),ABS(AA899-AM899),ABS(AB899-AN899),ABS(AC899-AO899),ABS(AD899-AP899),ABS(AE899-AQ899),ABS(AF899-AR899),ABS(AG899-AS899),ABS(AH899-AT899),ABS(AI899-AU899),ABS(AJ899-AV899))</f>
        <v/>
      </c>
    </row>
    <row r="900">
      <c r="A900" s="67" t="inlineStr">
        <is>
          <t>M895</t>
        </is>
      </c>
      <c r="B900" s="52" t="inlineStr">
        <is>
          <t>UAV-10</t>
        </is>
      </c>
      <c r="C900" s="52" t="inlineStr">
        <is>
          <t>Autonomous UAV</t>
        </is>
      </c>
      <c r="D900" s="52" t="inlineStr">
        <is>
          <t>Prop hub</t>
        </is>
      </c>
      <c r="E900" s="59" t="inlineStr">
        <is>
          <t>Sphere</t>
        </is>
      </c>
      <c r="F900" s="52" t="inlineStr">
        <is>
          <t>UAV-09</t>
        </is>
      </c>
      <c r="G900" s="68" t="n">
        <v>0.0250000004</v>
      </c>
      <c r="H900" s="68" t="n">
        <v>0.0250000004</v>
      </c>
      <c r="I900" s="68" t="n">
        <v>0.0250000004</v>
      </c>
      <c r="J900" s="68" t="n">
        <v>0</v>
      </c>
      <c r="K900" s="68" t="n">
        <v>0</v>
      </c>
      <c r="L900" s="68" t="n">
        <v>0</v>
      </c>
      <c r="M900" s="68" t="n">
        <v>0</v>
      </c>
      <c r="N900" s="68" t="n">
        <v>0</v>
      </c>
      <c r="O900" s="68" t="n">
        <v>0</v>
      </c>
      <c r="P900" s="69">
        <f>COS(RADIANS(K900))*COS(RADIANS(L900))+SIN(RADIANS(K900))*SIN(RADIANS(J900))*SIN(RADIANS(L900))</f>
        <v/>
      </c>
      <c r="Q900" s="69">
        <f>-COS(RADIANS(K900))*SIN(RADIANS(L900))+SIN(RADIANS(K900))*SIN(RADIANS(J900))*COS(RADIANS(L900))</f>
        <v/>
      </c>
      <c r="R900" s="69">
        <f>SIN(RADIANS(K900))*COS(RADIANS(J900))</f>
        <v/>
      </c>
      <c r="S900" s="69">
        <f>COS(RADIANS(J900))*SIN(RADIANS(L900))</f>
        <v/>
      </c>
      <c r="T900" s="69">
        <f>COS(RADIANS(J900))*COS(RADIANS(L900))</f>
        <v/>
      </c>
      <c r="U900" s="69">
        <f>-SIN(RADIANS(J900))</f>
        <v/>
      </c>
      <c r="V900" s="69">
        <f>-SIN(RADIANS(K900))*COS(RADIANS(L900))+COS(RADIANS(K900))*SIN(RADIANS(J900))*SIN(RADIANS(L900))</f>
        <v/>
      </c>
      <c r="W900" s="69">
        <f>SIN(RADIANS(K900))*SIN(RADIANS(L900))+COS(RADIANS(K900))*SIN(RADIANS(J900))*COS(RADIANS(L900))</f>
        <v/>
      </c>
      <c r="X900" s="69">
        <f>COS(RADIANS(K900))*COS(RADIANS(J900))</f>
        <v/>
      </c>
      <c r="Y900" s="69">
        <f>P900*G900</f>
        <v/>
      </c>
      <c r="Z900" s="69">
        <f>Q900*H900</f>
        <v/>
      </c>
      <c r="AA900" s="69">
        <f>R900*I900</f>
        <v/>
      </c>
      <c r="AB900" s="69">
        <f>M900</f>
        <v/>
      </c>
      <c r="AC900" s="69">
        <f>S900*G900</f>
        <v/>
      </c>
      <c r="AD900" s="69">
        <f>T900*H900</f>
        <v/>
      </c>
      <c r="AE900" s="69">
        <f>U900*I900</f>
        <v/>
      </c>
      <c r="AF900" s="69">
        <f>N900</f>
        <v/>
      </c>
      <c r="AG900" s="69">
        <f>V900*G900</f>
        <v/>
      </c>
      <c r="AH900" s="69">
        <f>W900*H900</f>
        <v/>
      </c>
      <c r="AI900" s="69">
        <f>X900*I900</f>
        <v/>
      </c>
      <c r="AJ900" s="69">
        <f>O900</f>
        <v/>
      </c>
      <c r="AK900" s="70" t="n">
        <v>0.0250000004</v>
      </c>
      <c r="AL900" s="70" t="n">
        <v>0</v>
      </c>
      <c r="AM900" s="70" t="n">
        <v>0</v>
      </c>
      <c r="AN900" s="70" t="n">
        <v>0</v>
      </c>
      <c r="AO900" s="70" t="n">
        <v>0</v>
      </c>
      <c r="AP900" s="70" t="n">
        <v>0.0250000004</v>
      </c>
      <c r="AQ900" s="70" t="n">
        <v>0</v>
      </c>
      <c r="AR900" s="70" t="n">
        <v>0</v>
      </c>
      <c r="AS900" s="70" t="n">
        <v>0</v>
      </c>
      <c r="AT900" s="70" t="n">
        <v>0</v>
      </c>
      <c r="AU900" s="70" t="n">
        <v>0.0250000004</v>
      </c>
      <c r="AV900" s="70" t="n">
        <v>0</v>
      </c>
      <c r="AW900" s="71">
        <f>MAX(ABS(Y900-AK900),ABS(Z900-AL900),ABS(AA900-AM900),ABS(AB900-AN900),ABS(AC900-AO900),ABS(AD900-AP900),ABS(AE900-AQ900),ABS(AF900-AR900),ABS(AG900-AS900),ABS(AH900-AT900),ABS(AI900-AU900),ABS(AJ900-AV900))</f>
        <v/>
      </c>
    </row>
    <row r="901">
      <c r="A901" s="67" t="inlineStr">
        <is>
          <t>M896</t>
        </is>
      </c>
      <c r="B901" s="52" t="inlineStr">
        <is>
          <t>UAV-11</t>
        </is>
      </c>
      <c r="C901" s="52" t="inlineStr">
        <is>
          <t>Autonomous UAV</t>
        </is>
      </c>
      <c r="D901" s="52" t="inlineStr">
        <is>
          <t>Prop blade</t>
        </is>
      </c>
      <c r="E901" s="63" t="inlineStr">
        <is>
          <t>Cube</t>
        </is>
      </c>
      <c r="F901" s="52" t="inlineStr">
        <is>
          <t>UAV-09</t>
        </is>
      </c>
      <c r="G901" s="68" t="n">
        <v>0.200000003</v>
      </c>
      <c r="H901" s="68" t="n">
        <v>0.00400000019</v>
      </c>
      <c r="I901" s="68" t="n">
        <v>0.0179999992</v>
      </c>
      <c r="J901" s="68" t="n">
        <v>0</v>
      </c>
      <c r="K901" s="68" t="n">
        <v>0</v>
      </c>
      <c r="L901" s="68" t="n">
        <v>0</v>
      </c>
      <c r="M901" s="68" t="n">
        <v>0</v>
      </c>
      <c r="N901" s="68" t="n">
        <v>0</v>
      </c>
      <c r="O901" s="68" t="n">
        <v>0</v>
      </c>
      <c r="P901" s="69">
        <f>COS(RADIANS(K901))*COS(RADIANS(L901))+SIN(RADIANS(K901))*SIN(RADIANS(J901))*SIN(RADIANS(L901))</f>
        <v/>
      </c>
      <c r="Q901" s="69">
        <f>-COS(RADIANS(K901))*SIN(RADIANS(L901))+SIN(RADIANS(K901))*SIN(RADIANS(J901))*COS(RADIANS(L901))</f>
        <v/>
      </c>
      <c r="R901" s="69">
        <f>SIN(RADIANS(K901))*COS(RADIANS(J901))</f>
        <v/>
      </c>
      <c r="S901" s="69">
        <f>COS(RADIANS(J901))*SIN(RADIANS(L901))</f>
        <v/>
      </c>
      <c r="T901" s="69">
        <f>COS(RADIANS(J901))*COS(RADIANS(L901))</f>
        <v/>
      </c>
      <c r="U901" s="69">
        <f>-SIN(RADIANS(J901))</f>
        <v/>
      </c>
      <c r="V901" s="69">
        <f>-SIN(RADIANS(K901))*COS(RADIANS(L901))+COS(RADIANS(K901))*SIN(RADIANS(J901))*SIN(RADIANS(L901))</f>
        <v/>
      </c>
      <c r="W901" s="69">
        <f>SIN(RADIANS(K901))*SIN(RADIANS(L901))+COS(RADIANS(K901))*SIN(RADIANS(J901))*COS(RADIANS(L901))</f>
        <v/>
      </c>
      <c r="X901" s="69">
        <f>COS(RADIANS(K901))*COS(RADIANS(J901))</f>
        <v/>
      </c>
      <c r="Y901" s="69">
        <f>P901*G901</f>
        <v/>
      </c>
      <c r="Z901" s="69">
        <f>Q901*H901</f>
        <v/>
      </c>
      <c r="AA901" s="69">
        <f>R901*I901</f>
        <v/>
      </c>
      <c r="AB901" s="69">
        <f>M901</f>
        <v/>
      </c>
      <c r="AC901" s="69">
        <f>S901*G901</f>
        <v/>
      </c>
      <c r="AD901" s="69">
        <f>T901*H901</f>
        <v/>
      </c>
      <c r="AE901" s="69">
        <f>U901*I901</f>
        <v/>
      </c>
      <c r="AF901" s="69">
        <f>N901</f>
        <v/>
      </c>
      <c r="AG901" s="69">
        <f>V901*G901</f>
        <v/>
      </c>
      <c r="AH901" s="69">
        <f>W901*H901</f>
        <v/>
      </c>
      <c r="AI901" s="69">
        <f>X901*I901</f>
        <v/>
      </c>
      <c r="AJ901" s="69">
        <f>O901</f>
        <v/>
      </c>
      <c r="AK901" s="70" t="n">
        <v>0.200000003</v>
      </c>
      <c r="AL901" s="70" t="n">
        <v>0</v>
      </c>
      <c r="AM901" s="70" t="n">
        <v>0</v>
      </c>
      <c r="AN901" s="70" t="n">
        <v>0</v>
      </c>
      <c r="AO901" s="70" t="n">
        <v>0</v>
      </c>
      <c r="AP901" s="70" t="n">
        <v>0.00400000019</v>
      </c>
      <c r="AQ901" s="70" t="n">
        <v>0</v>
      </c>
      <c r="AR901" s="70" t="n">
        <v>0</v>
      </c>
      <c r="AS901" s="70" t="n">
        <v>0</v>
      </c>
      <c r="AT901" s="70" t="n">
        <v>0</v>
      </c>
      <c r="AU901" s="70" t="n">
        <v>0.0179999992</v>
      </c>
      <c r="AV901" s="70" t="n">
        <v>0</v>
      </c>
      <c r="AW901" s="71">
        <f>MAX(ABS(Y901-AK901),ABS(Z901-AL901),ABS(AA901-AM901),ABS(AB901-AN901),ABS(AC901-AO901),ABS(AD901-AP901),ABS(AE901-AQ901),ABS(AF901-AR901),ABS(AG901-AS901),ABS(AH901-AT901),ABS(AI901-AU901),ABS(AJ901-AV901))</f>
        <v/>
      </c>
    </row>
    <row r="902">
      <c r="A902" s="67" t="inlineStr">
        <is>
          <t>M897</t>
        </is>
      </c>
      <c r="B902" s="52" t="inlineStr">
        <is>
          <t>UAV-12</t>
        </is>
      </c>
      <c r="C902" s="52" t="inlineStr">
        <is>
          <t>Autonomous UAV</t>
        </is>
      </c>
      <c r="D902" s="52" t="inlineStr">
        <is>
          <t>Rotor blur disc</t>
        </is>
      </c>
      <c r="E902" s="58" t="inlineStr">
        <is>
          <t>Cylinder</t>
        </is>
      </c>
      <c r="F902" s="52" t="inlineStr">
        <is>
          <t>UAV-07</t>
        </is>
      </c>
      <c r="G902" s="68" t="n">
        <v>0.204999998</v>
      </c>
      <c r="H902" s="68" t="n">
        <v>0.204999998</v>
      </c>
      <c r="I902" s="68" t="n">
        <v>0.00200000009</v>
      </c>
      <c r="J902" s="68" t="n">
        <v>90</v>
      </c>
      <c r="K902" s="68" t="n">
        <v>0</v>
      </c>
      <c r="L902" s="68" t="n">
        <v>0</v>
      </c>
      <c r="M902" s="68" t="n">
        <v>0</v>
      </c>
      <c r="N902" s="68" t="n">
        <v>0.0450000018</v>
      </c>
      <c r="O902" s="68" t="n">
        <v>0</v>
      </c>
      <c r="P902" s="69">
        <f>COS(RADIANS(K902))*COS(RADIANS(L902))+SIN(RADIANS(K902))*SIN(RADIANS(J902))*SIN(RADIANS(L902))</f>
        <v/>
      </c>
      <c r="Q902" s="69">
        <f>-COS(RADIANS(K902))*SIN(RADIANS(L902))+SIN(RADIANS(K902))*SIN(RADIANS(J902))*COS(RADIANS(L902))</f>
        <v/>
      </c>
      <c r="R902" s="69">
        <f>SIN(RADIANS(K902))*COS(RADIANS(J902))</f>
        <v/>
      </c>
      <c r="S902" s="69">
        <f>COS(RADIANS(J902))*SIN(RADIANS(L902))</f>
        <v/>
      </c>
      <c r="T902" s="69">
        <f>COS(RADIANS(J902))*COS(RADIANS(L902))</f>
        <v/>
      </c>
      <c r="U902" s="69">
        <f>-SIN(RADIANS(J902))</f>
        <v/>
      </c>
      <c r="V902" s="69">
        <f>-SIN(RADIANS(K902))*COS(RADIANS(L902))+COS(RADIANS(K902))*SIN(RADIANS(J902))*SIN(RADIANS(L902))</f>
        <v/>
      </c>
      <c r="W902" s="69">
        <f>SIN(RADIANS(K902))*SIN(RADIANS(L902))+COS(RADIANS(K902))*SIN(RADIANS(J902))*COS(RADIANS(L902))</f>
        <v/>
      </c>
      <c r="X902" s="69">
        <f>COS(RADIANS(K902))*COS(RADIANS(J902))</f>
        <v/>
      </c>
      <c r="Y902" s="69">
        <f>P902*G902</f>
        <v/>
      </c>
      <c r="Z902" s="69">
        <f>Q902*H902</f>
        <v/>
      </c>
      <c r="AA902" s="69">
        <f>R902*I902</f>
        <v/>
      </c>
      <c r="AB902" s="69">
        <f>M902</f>
        <v/>
      </c>
      <c r="AC902" s="69">
        <f>S902*G902</f>
        <v/>
      </c>
      <c r="AD902" s="69">
        <f>T902*H902</f>
        <v/>
      </c>
      <c r="AE902" s="69">
        <f>U902*I902</f>
        <v/>
      </c>
      <c r="AF902" s="69">
        <f>N902</f>
        <v/>
      </c>
      <c r="AG902" s="69">
        <f>V902*G902</f>
        <v/>
      </c>
      <c r="AH902" s="69">
        <f>W902*H902</f>
        <v/>
      </c>
      <c r="AI902" s="69">
        <f>X902*I902</f>
        <v/>
      </c>
      <c r="AJ902" s="69">
        <f>O902</f>
        <v/>
      </c>
      <c r="AK902" s="70" t="n">
        <v>0.204999998</v>
      </c>
      <c r="AL902" s="70" t="n">
        <v>0</v>
      </c>
      <c r="AM902" s="70" t="n">
        <v>0</v>
      </c>
      <c r="AN902" s="70" t="n">
        <v>0</v>
      </c>
      <c r="AO902" s="70" t="n">
        <v>0</v>
      </c>
      <c r="AP902" s="70" t="n">
        <v>-8.96083474e-09</v>
      </c>
      <c r="AQ902" s="70" t="n">
        <v>-0.00200000009</v>
      </c>
      <c r="AR902" s="70" t="n">
        <v>0.0450000018</v>
      </c>
      <c r="AS902" s="70" t="n">
        <v>0</v>
      </c>
      <c r="AT902" s="70" t="n">
        <v>0.204999998</v>
      </c>
      <c r="AU902" s="70" t="n">
        <v>-8.74227774e-11</v>
      </c>
      <c r="AV902" s="70" t="n">
        <v>0</v>
      </c>
      <c r="AW902" s="71">
        <f>MAX(ABS(Y902-AK902),ABS(Z902-AL902),ABS(AA902-AM902),ABS(AB902-AN902),ABS(AC902-AO902),ABS(AD902-AP902),ABS(AE902-AQ902),ABS(AF902-AR902),ABS(AG902-AS902),ABS(AH902-AT902),ABS(AI902-AU902),ABS(AJ902-AV902))</f>
        <v/>
      </c>
    </row>
    <row r="903">
      <c r="A903" s="67" t="inlineStr">
        <is>
          <t>M898</t>
        </is>
      </c>
      <c r="B903" s="52" t="inlineStr">
        <is>
          <t>UAV-13</t>
        </is>
      </c>
      <c r="C903" s="52" t="inlineStr">
        <is>
          <t>Autonomous UAV</t>
        </is>
      </c>
      <c r="D903" s="52" t="inlineStr">
        <is>
          <t>Nav LED</t>
        </is>
      </c>
      <c r="E903" s="59" t="inlineStr">
        <is>
          <t>Sphere</t>
        </is>
      </c>
      <c r="F903" s="52" t="inlineStr">
        <is>
          <t>UAV-07</t>
        </is>
      </c>
      <c r="G903" s="68" t="n">
        <v>0.0179999992</v>
      </c>
      <c r="H903" s="68" t="n">
        <v>0.0179999992</v>
      </c>
      <c r="I903" s="68" t="n">
        <v>0.0179999992</v>
      </c>
      <c r="J903" s="68" t="n">
        <v>0</v>
      </c>
      <c r="K903" s="68" t="n">
        <v>0</v>
      </c>
      <c r="L903" s="68" t="n">
        <v>0</v>
      </c>
      <c r="M903" s="68" t="n">
        <v>0</v>
      </c>
      <c r="N903" s="68" t="n">
        <v>-0.0120000001</v>
      </c>
      <c r="O903" s="68" t="n">
        <v>0</v>
      </c>
      <c r="P903" s="69">
        <f>COS(RADIANS(K903))*COS(RADIANS(L903))+SIN(RADIANS(K903))*SIN(RADIANS(J903))*SIN(RADIANS(L903))</f>
        <v/>
      </c>
      <c r="Q903" s="69">
        <f>-COS(RADIANS(K903))*SIN(RADIANS(L903))+SIN(RADIANS(K903))*SIN(RADIANS(J903))*COS(RADIANS(L903))</f>
        <v/>
      </c>
      <c r="R903" s="69">
        <f>SIN(RADIANS(K903))*COS(RADIANS(J903))</f>
        <v/>
      </c>
      <c r="S903" s="69">
        <f>COS(RADIANS(J903))*SIN(RADIANS(L903))</f>
        <v/>
      </c>
      <c r="T903" s="69">
        <f>COS(RADIANS(J903))*COS(RADIANS(L903))</f>
        <v/>
      </c>
      <c r="U903" s="69">
        <f>-SIN(RADIANS(J903))</f>
        <v/>
      </c>
      <c r="V903" s="69">
        <f>-SIN(RADIANS(K903))*COS(RADIANS(L903))+COS(RADIANS(K903))*SIN(RADIANS(J903))*SIN(RADIANS(L903))</f>
        <v/>
      </c>
      <c r="W903" s="69">
        <f>SIN(RADIANS(K903))*SIN(RADIANS(L903))+COS(RADIANS(K903))*SIN(RADIANS(J903))*COS(RADIANS(L903))</f>
        <v/>
      </c>
      <c r="X903" s="69">
        <f>COS(RADIANS(K903))*COS(RADIANS(J903))</f>
        <v/>
      </c>
      <c r="Y903" s="69">
        <f>P903*G903</f>
        <v/>
      </c>
      <c r="Z903" s="69">
        <f>Q903*H903</f>
        <v/>
      </c>
      <c r="AA903" s="69">
        <f>R903*I903</f>
        <v/>
      </c>
      <c r="AB903" s="69">
        <f>M903</f>
        <v/>
      </c>
      <c r="AC903" s="69">
        <f>S903*G903</f>
        <v/>
      </c>
      <c r="AD903" s="69">
        <f>T903*H903</f>
        <v/>
      </c>
      <c r="AE903" s="69">
        <f>U903*I903</f>
        <v/>
      </c>
      <c r="AF903" s="69">
        <f>N903</f>
        <v/>
      </c>
      <c r="AG903" s="69">
        <f>V903*G903</f>
        <v/>
      </c>
      <c r="AH903" s="69">
        <f>W903*H903</f>
        <v/>
      </c>
      <c r="AI903" s="69">
        <f>X903*I903</f>
        <v/>
      </c>
      <c r="AJ903" s="69">
        <f>O903</f>
        <v/>
      </c>
      <c r="AK903" s="70" t="n">
        <v>0.0179999992</v>
      </c>
      <c r="AL903" s="70" t="n">
        <v>0</v>
      </c>
      <c r="AM903" s="70" t="n">
        <v>0</v>
      </c>
      <c r="AN903" s="70" t="n">
        <v>0</v>
      </c>
      <c r="AO903" s="70" t="n">
        <v>0</v>
      </c>
      <c r="AP903" s="70" t="n">
        <v>0.0179999992</v>
      </c>
      <c r="AQ903" s="70" t="n">
        <v>0</v>
      </c>
      <c r="AR903" s="70" t="n">
        <v>-0.0120000001</v>
      </c>
      <c r="AS903" s="70" t="n">
        <v>0</v>
      </c>
      <c r="AT903" s="70" t="n">
        <v>0</v>
      </c>
      <c r="AU903" s="70" t="n">
        <v>0.0179999992</v>
      </c>
      <c r="AV903" s="70" t="n">
        <v>0</v>
      </c>
      <c r="AW903" s="71">
        <f>MAX(ABS(Y903-AK903),ABS(Z903-AL903),ABS(AA903-AM903),ABS(AB903-AN903),ABS(AC903-AO903),ABS(AD903-AP903),ABS(AE903-AQ903),ABS(AF903-AR903),ABS(AG903-AS903),ABS(AH903-AT903),ABS(AI903-AU903),ABS(AJ903-AV903))</f>
        <v/>
      </c>
    </row>
    <row r="904">
      <c r="A904" s="67" t="inlineStr">
        <is>
          <t>M899</t>
        </is>
      </c>
      <c r="B904" s="52" t="inlineStr">
        <is>
          <t>UAV-14</t>
        </is>
      </c>
      <c r="C904" s="52" t="inlineStr">
        <is>
          <t>Autonomous UAV</t>
        </is>
      </c>
      <c r="D904" s="52" t="inlineStr">
        <is>
          <t>Arm Front-right</t>
        </is>
      </c>
      <c r="E904" s="63" t="inlineStr">
        <is>
          <t>Cube</t>
        </is>
      </c>
      <c r="F904" s="52" t="inlineStr">
        <is>
          <t>UAV-00</t>
        </is>
      </c>
      <c r="G904" s="68" t="n">
        <v>0.0250000004</v>
      </c>
      <c r="H904" s="68" t="n">
        <v>0.0179999992</v>
      </c>
      <c r="I904" s="68" t="n">
        <v>0.219999999</v>
      </c>
      <c r="J904" s="68" t="n">
        <v>0</v>
      </c>
      <c r="K904" s="68" t="n">
        <v>-45</v>
      </c>
      <c r="L904" s="68" t="n">
        <v>0</v>
      </c>
      <c r="M904" s="68" t="n">
        <v>-0.106066018</v>
      </c>
      <c r="N904" s="68" t="n">
        <v>0</v>
      </c>
      <c r="O904" s="68" t="n">
        <v>0.106066018</v>
      </c>
      <c r="P904" s="69">
        <f>COS(RADIANS(K904))*COS(RADIANS(L904))+SIN(RADIANS(K904))*SIN(RADIANS(J904))*SIN(RADIANS(L904))</f>
        <v/>
      </c>
      <c r="Q904" s="69">
        <f>-COS(RADIANS(K904))*SIN(RADIANS(L904))+SIN(RADIANS(K904))*SIN(RADIANS(J904))*COS(RADIANS(L904))</f>
        <v/>
      </c>
      <c r="R904" s="69">
        <f>SIN(RADIANS(K904))*COS(RADIANS(J904))</f>
        <v/>
      </c>
      <c r="S904" s="69">
        <f>COS(RADIANS(J904))*SIN(RADIANS(L904))</f>
        <v/>
      </c>
      <c r="T904" s="69">
        <f>COS(RADIANS(J904))*COS(RADIANS(L904))</f>
        <v/>
      </c>
      <c r="U904" s="69">
        <f>-SIN(RADIANS(J904))</f>
        <v/>
      </c>
      <c r="V904" s="69">
        <f>-SIN(RADIANS(K904))*COS(RADIANS(L904))+COS(RADIANS(K904))*SIN(RADIANS(J904))*SIN(RADIANS(L904))</f>
        <v/>
      </c>
      <c r="W904" s="69">
        <f>SIN(RADIANS(K904))*SIN(RADIANS(L904))+COS(RADIANS(K904))*SIN(RADIANS(J904))*COS(RADIANS(L904))</f>
        <v/>
      </c>
      <c r="X904" s="69">
        <f>COS(RADIANS(K904))*COS(RADIANS(J904))</f>
        <v/>
      </c>
      <c r="Y904" s="69">
        <f>P904*G904</f>
        <v/>
      </c>
      <c r="Z904" s="69">
        <f>Q904*H904</f>
        <v/>
      </c>
      <c r="AA904" s="69">
        <f>R904*I904</f>
        <v/>
      </c>
      <c r="AB904" s="69">
        <f>M904</f>
        <v/>
      </c>
      <c r="AC904" s="69">
        <f>S904*G904</f>
        <v/>
      </c>
      <c r="AD904" s="69">
        <f>T904*H904</f>
        <v/>
      </c>
      <c r="AE904" s="69">
        <f>U904*I904</f>
        <v/>
      </c>
      <c r="AF904" s="69">
        <f>N904</f>
        <v/>
      </c>
      <c r="AG904" s="69">
        <f>V904*G904</f>
        <v/>
      </c>
      <c r="AH904" s="69">
        <f>W904*H904</f>
        <v/>
      </c>
      <c r="AI904" s="69">
        <f>X904*I904</f>
        <v/>
      </c>
      <c r="AJ904" s="69">
        <f>O904</f>
        <v/>
      </c>
      <c r="AK904" s="70" t="n">
        <v>0.0176776703</v>
      </c>
      <c r="AL904" s="70" t="n">
        <v>0</v>
      </c>
      <c r="AM904" s="70" t="n">
        <v>-0.155563489</v>
      </c>
      <c r="AN904" s="70" t="n">
        <v>-0.106066018</v>
      </c>
      <c r="AO904" s="70" t="n">
        <v>0</v>
      </c>
      <c r="AP904" s="70" t="n">
        <v>0.0179999992</v>
      </c>
      <c r="AQ904" s="70" t="n">
        <v>0</v>
      </c>
      <c r="AR904" s="70" t="n">
        <v>0</v>
      </c>
      <c r="AS904" s="70" t="n">
        <v>0.0176776703</v>
      </c>
      <c r="AT904" s="70" t="n">
        <v>0</v>
      </c>
      <c r="AU904" s="70" t="n">
        <v>0.155563489</v>
      </c>
      <c r="AV904" s="70" t="n">
        <v>0.106066018</v>
      </c>
      <c r="AW904" s="71">
        <f>MAX(ABS(Y904-AK904),ABS(Z904-AL904),ABS(AA904-AM904),ABS(AB904-AN904),ABS(AC904-AO904),ABS(AD904-AP904),ABS(AE904-AQ904),ABS(AF904-AR904),ABS(AG904-AS904),ABS(AH904-AT904),ABS(AI904-AU904),ABS(AJ904-AV904))</f>
        <v/>
      </c>
    </row>
    <row r="905">
      <c r="A905" s="67" t="inlineStr">
        <is>
          <t>M900</t>
        </is>
      </c>
      <c r="B905" s="52" t="inlineStr">
        <is>
          <t>UAV-15</t>
        </is>
      </c>
      <c r="C905" s="52" t="inlineStr">
        <is>
          <t>Autonomous UAV</t>
        </is>
      </c>
      <c r="D905" s="52" t="inlineStr">
        <is>
          <t>Motor mount Front-right</t>
        </is>
      </c>
      <c r="E905" s="53" t="inlineStr">
        <is>
          <t>Group</t>
        </is>
      </c>
      <c r="F905" s="52" t="inlineStr">
        <is>
          <t>UAV-00</t>
        </is>
      </c>
      <c r="G905" s="68" t="n">
        <v>1</v>
      </c>
      <c r="H905" s="68" t="n">
        <v>1</v>
      </c>
      <c r="I905" s="68" t="n">
        <v>1</v>
      </c>
      <c r="J905" s="68" t="n">
        <v>0</v>
      </c>
      <c r="K905" s="68" t="n">
        <v>0</v>
      </c>
      <c r="L905" s="68" t="n">
        <v>0</v>
      </c>
      <c r="M905" s="68" t="n">
        <v>-0.183847755</v>
      </c>
      <c r="N905" s="68" t="n">
        <v>0.0120000001</v>
      </c>
      <c r="O905" s="68" t="n">
        <v>0.183847755</v>
      </c>
      <c r="P905" s="69">
        <f>COS(RADIANS(K905))*COS(RADIANS(L905))+SIN(RADIANS(K905))*SIN(RADIANS(J905))*SIN(RADIANS(L905))</f>
        <v/>
      </c>
      <c r="Q905" s="69">
        <f>-COS(RADIANS(K905))*SIN(RADIANS(L905))+SIN(RADIANS(K905))*SIN(RADIANS(J905))*COS(RADIANS(L905))</f>
        <v/>
      </c>
      <c r="R905" s="69">
        <f>SIN(RADIANS(K905))*COS(RADIANS(J905))</f>
        <v/>
      </c>
      <c r="S905" s="69">
        <f>COS(RADIANS(J905))*SIN(RADIANS(L905))</f>
        <v/>
      </c>
      <c r="T905" s="69">
        <f>COS(RADIANS(J905))*COS(RADIANS(L905))</f>
        <v/>
      </c>
      <c r="U905" s="69">
        <f>-SIN(RADIANS(J905))</f>
        <v/>
      </c>
      <c r="V905" s="69">
        <f>-SIN(RADIANS(K905))*COS(RADIANS(L905))+COS(RADIANS(K905))*SIN(RADIANS(J905))*SIN(RADIANS(L905))</f>
        <v/>
      </c>
      <c r="W905" s="69">
        <f>SIN(RADIANS(K905))*SIN(RADIANS(L905))+COS(RADIANS(K905))*SIN(RADIANS(J905))*COS(RADIANS(L905))</f>
        <v/>
      </c>
      <c r="X905" s="69">
        <f>COS(RADIANS(K905))*COS(RADIANS(J905))</f>
        <v/>
      </c>
      <c r="Y905" s="69">
        <f>P905*G905</f>
        <v/>
      </c>
      <c r="Z905" s="69">
        <f>Q905*H905</f>
        <v/>
      </c>
      <c r="AA905" s="69">
        <f>R905*I905</f>
        <v/>
      </c>
      <c r="AB905" s="69">
        <f>M905</f>
        <v/>
      </c>
      <c r="AC905" s="69">
        <f>S905*G905</f>
        <v/>
      </c>
      <c r="AD905" s="69">
        <f>T905*H905</f>
        <v/>
      </c>
      <c r="AE905" s="69">
        <f>U905*I905</f>
        <v/>
      </c>
      <c r="AF905" s="69">
        <f>N905</f>
        <v/>
      </c>
      <c r="AG905" s="69">
        <f>V905*G905</f>
        <v/>
      </c>
      <c r="AH905" s="69">
        <f>W905*H905</f>
        <v/>
      </c>
      <c r="AI905" s="69">
        <f>X905*I905</f>
        <v/>
      </c>
      <c r="AJ905" s="69">
        <f>O905</f>
        <v/>
      </c>
      <c r="AK905" s="70" t="n">
        <v>1</v>
      </c>
      <c r="AL905" s="70" t="n">
        <v>0</v>
      </c>
      <c r="AM905" s="70" t="n">
        <v>0</v>
      </c>
      <c r="AN905" s="70" t="n">
        <v>-0.183847755</v>
      </c>
      <c r="AO905" s="70" t="n">
        <v>0</v>
      </c>
      <c r="AP905" s="70" t="n">
        <v>1</v>
      </c>
      <c r="AQ905" s="70" t="n">
        <v>0</v>
      </c>
      <c r="AR905" s="70" t="n">
        <v>0.0120000001</v>
      </c>
      <c r="AS905" s="70" t="n">
        <v>0</v>
      </c>
      <c r="AT905" s="70" t="n">
        <v>0</v>
      </c>
      <c r="AU905" s="70" t="n">
        <v>1</v>
      </c>
      <c r="AV905" s="70" t="n">
        <v>0.183847755</v>
      </c>
      <c r="AW905" s="71">
        <f>MAX(ABS(Y905-AK905),ABS(Z905-AL905),ABS(AA905-AM905),ABS(AB905-AN905),ABS(AC905-AO905),ABS(AD905-AP905),ABS(AE905-AQ905),ABS(AF905-AR905),ABS(AG905-AS905),ABS(AH905-AT905),ABS(AI905-AU905),ABS(AJ905-AV905))</f>
        <v/>
      </c>
    </row>
    <row r="906">
      <c r="A906" s="67" t="inlineStr">
        <is>
          <t>M901</t>
        </is>
      </c>
      <c r="B906" s="52" t="inlineStr">
        <is>
          <t>UAV-16</t>
        </is>
      </c>
      <c r="C906" s="52" t="inlineStr">
        <is>
          <t>Autonomous UAV</t>
        </is>
      </c>
      <c r="D906" s="52" t="inlineStr">
        <is>
          <t>Motor</t>
        </is>
      </c>
      <c r="E906" s="58" t="inlineStr">
        <is>
          <t>Cylinder</t>
        </is>
      </c>
      <c r="F906" s="52" t="inlineStr">
        <is>
          <t>UAV-15</t>
        </is>
      </c>
      <c r="G906" s="68" t="n">
        <v>0.0450000018</v>
      </c>
      <c r="H906" s="68" t="n">
        <v>0.0450000018</v>
      </c>
      <c r="I906" s="68" t="n">
        <v>0.0350000001</v>
      </c>
      <c r="J906" s="68" t="n">
        <v>90</v>
      </c>
      <c r="K906" s="68" t="n">
        <v>0</v>
      </c>
      <c r="L906" s="68" t="n">
        <v>0</v>
      </c>
      <c r="M906" s="68" t="n">
        <v>0</v>
      </c>
      <c r="N906" s="68" t="n">
        <v>0.0199999996</v>
      </c>
      <c r="O906" s="68" t="n">
        <v>0</v>
      </c>
      <c r="P906" s="69">
        <f>COS(RADIANS(K906))*COS(RADIANS(L906))+SIN(RADIANS(K906))*SIN(RADIANS(J906))*SIN(RADIANS(L906))</f>
        <v/>
      </c>
      <c r="Q906" s="69">
        <f>-COS(RADIANS(K906))*SIN(RADIANS(L906))+SIN(RADIANS(K906))*SIN(RADIANS(J906))*COS(RADIANS(L906))</f>
        <v/>
      </c>
      <c r="R906" s="69">
        <f>SIN(RADIANS(K906))*COS(RADIANS(J906))</f>
        <v/>
      </c>
      <c r="S906" s="69">
        <f>COS(RADIANS(J906))*SIN(RADIANS(L906))</f>
        <v/>
      </c>
      <c r="T906" s="69">
        <f>COS(RADIANS(J906))*COS(RADIANS(L906))</f>
        <v/>
      </c>
      <c r="U906" s="69">
        <f>-SIN(RADIANS(J906))</f>
        <v/>
      </c>
      <c r="V906" s="69">
        <f>-SIN(RADIANS(K906))*COS(RADIANS(L906))+COS(RADIANS(K906))*SIN(RADIANS(J906))*SIN(RADIANS(L906))</f>
        <v/>
      </c>
      <c r="W906" s="69">
        <f>SIN(RADIANS(K906))*SIN(RADIANS(L906))+COS(RADIANS(K906))*SIN(RADIANS(J906))*COS(RADIANS(L906))</f>
        <v/>
      </c>
      <c r="X906" s="69">
        <f>COS(RADIANS(K906))*COS(RADIANS(J906))</f>
        <v/>
      </c>
      <c r="Y906" s="69">
        <f>P906*G906</f>
        <v/>
      </c>
      <c r="Z906" s="69">
        <f>Q906*H906</f>
        <v/>
      </c>
      <c r="AA906" s="69">
        <f>R906*I906</f>
        <v/>
      </c>
      <c r="AB906" s="69">
        <f>M906</f>
        <v/>
      </c>
      <c r="AC906" s="69">
        <f>S906*G906</f>
        <v/>
      </c>
      <c r="AD906" s="69">
        <f>T906*H906</f>
        <v/>
      </c>
      <c r="AE906" s="69">
        <f>U906*I906</f>
        <v/>
      </c>
      <c r="AF906" s="69">
        <f>N906</f>
        <v/>
      </c>
      <c r="AG906" s="69">
        <f>V906*G906</f>
        <v/>
      </c>
      <c r="AH906" s="69">
        <f>W906*H906</f>
        <v/>
      </c>
      <c r="AI906" s="69">
        <f>X906*I906</f>
        <v/>
      </c>
      <c r="AJ906" s="69">
        <f>O906</f>
        <v/>
      </c>
      <c r="AK906" s="70" t="n">
        <v>0.0450000018</v>
      </c>
      <c r="AL906" s="70" t="n">
        <v>0</v>
      </c>
      <c r="AM906" s="70" t="n">
        <v>0</v>
      </c>
      <c r="AN906" s="70" t="n">
        <v>0</v>
      </c>
      <c r="AO906" s="70" t="n">
        <v>0</v>
      </c>
      <c r="AP906" s="70" t="n">
        <v>-1.96701255e-09</v>
      </c>
      <c r="AQ906" s="70" t="n">
        <v>-0.0350000001</v>
      </c>
      <c r="AR906" s="70" t="n">
        <v>0.0199999996</v>
      </c>
      <c r="AS906" s="70" t="n">
        <v>0</v>
      </c>
      <c r="AT906" s="70" t="n">
        <v>0.0450000018</v>
      </c>
      <c r="AU906" s="70" t="n">
        <v>-1.52989854e-09</v>
      </c>
      <c r="AV906" s="70" t="n">
        <v>0</v>
      </c>
      <c r="AW906" s="71">
        <f>MAX(ABS(Y906-AK906),ABS(Z906-AL906),ABS(AA906-AM906),ABS(AB906-AN906),ABS(AC906-AO906),ABS(AD906-AP906),ABS(AE906-AQ906),ABS(AF906-AR906),ABS(AG906-AS906),ABS(AH906-AT906),ABS(AI906-AU906),ABS(AJ906-AV906))</f>
        <v/>
      </c>
    </row>
    <row r="907">
      <c r="A907" s="67" t="inlineStr">
        <is>
          <t>M902</t>
        </is>
      </c>
      <c r="B907" s="52" t="inlineStr">
        <is>
          <t>UAV-17</t>
        </is>
      </c>
      <c r="C907" s="52" t="inlineStr">
        <is>
          <t>Autonomous UAV</t>
        </is>
      </c>
      <c r="D907" s="52" t="inlineStr">
        <is>
          <t>Rotor</t>
        </is>
      </c>
      <c r="E907" s="53" t="inlineStr">
        <is>
          <t>Group</t>
        </is>
      </c>
      <c r="F907" s="52" t="inlineStr">
        <is>
          <t>UAV-15</t>
        </is>
      </c>
      <c r="G907" s="68" t="n">
        <v>1</v>
      </c>
      <c r="H907" s="68" t="n">
        <v>1</v>
      </c>
      <c r="I907" s="68" t="n">
        <v>1</v>
      </c>
      <c r="J907" s="68" t="n">
        <v>0</v>
      </c>
      <c r="K907" s="68" t="n">
        <v>37</v>
      </c>
      <c r="L907" s="68" t="n">
        <v>0</v>
      </c>
      <c r="M907" s="68" t="n">
        <v>0</v>
      </c>
      <c r="N907" s="68" t="n">
        <v>0.0450000018</v>
      </c>
      <c r="O907" s="68" t="n">
        <v>0</v>
      </c>
      <c r="P907" s="69">
        <f>COS(RADIANS(K907))*COS(RADIANS(L907))+SIN(RADIANS(K907))*SIN(RADIANS(J907))*SIN(RADIANS(L907))</f>
        <v/>
      </c>
      <c r="Q907" s="69">
        <f>-COS(RADIANS(K907))*SIN(RADIANS(L907))+SIN(RADIANS(K907))*SIN(RADIANS(J907))*COS(RADIANS(L907))</f>
        <v/>
      </c>
      <c r="R907" s="69">
        <f>SIN(RADIANS(K907))*COS(RADIANS(J907))</f>
        <v/>
      </c>
      <c r="S907" s="69">
        <f>COS(RADIANS(J907))*SIN(RADIANS(L907))</f>
        <v/>
      </c>
      <c r="T907" s="69">
        <f>COS(RADIANS(J907))*COS(RADIANS(L907))</f>
        <v/>
      </c>
      <c r="U907" s="69">
        <f>-SIN(RADIANS(J907))</f>
        <v/>
      </c>
      <c r="V907" s="69">
        <f>-SIN(RADIANS(K907))*COS(RADIANS(L907))+COS(RADIANS(K907))*SIN(RADIANS(J907))*SIN(RADIANS(L907))</f>
        <v/>
      </c>
      <c r="W907" s="69">
        <f>SIN(RADIANS(K907))*SIN(RADIANS(L907))+COS(RADIANS(K907))*SIN(RADIANS(J907))*COS(RADIANS(L907))</f>
        <v/>
      </c>
      <c r="X907" s="69">
        <f>COS(RADIANS(K907))*COS(RADIANS(J907))</f>
        <v/>
      </c>
      <c r="Y907" s="69">
        <f>P907*G907</f>
        <v/>
      </c>
      <c r="Z907" s="69">
        <f>Q907*H907</f>
        <v/>
      </c>
      <c r="AA907" s="69">
        <f>R907*I907</f>
        <v/>
      </c>
      <c r="AB907" s="69">
        <f>M907</f>
        <v/>
      </c>
      <c r="AC907" s="69">
        <f>S907*G907</f>
        <v/>
      </c>
      <c r="AD907" s="69">
        <f>T907*H907</f>
        <v/>
      </c>
      <c r="AE907" s="69">
        <f>U907*I907</f>
        <v/>
      </c>
      <c r="AF907" s="69">
        <f>N907</f>
        <v/>
      </c>
      <c r="AG907" s="69">
        <f>V907*G907</f>
        <v/>
      </c>
      <c r="AH907" s="69">
        <f>W907*H907</f>
        <v/>
      </c>
      <c r="AI907" s="69">
        <f>X907*I907</f>
        <v/>
      </c>
      <c r="AJ907" s="69">
        <f>O907</f>
        <v/>
      </c>
      <c r="AK907" s="70" t="n">
        <v>0.798635483</v>
      </c>
      <c r="AL907" s="70" t="n">
        <v>0</v>
      </c>
      <c r="AM907" s="70" t="n">
        <v>0.601815045</v>
      </c>
      <c r="AN907" s="70" t="n">
        <v>0</v>
      </c>
      <c r="AO907" s="70" t="n">
        <v>0</v>
      </c>
      <c r="AP907" s="70" t="n">
        <v>1</v>
      </c>
      <c r="AQ907" s="70" t="n">
        <v>0</v>
      </c>
      <c r="AR907" s="70" t="n">
        <v>0.0450000018</v>
      </c>
      <c r="AS907" s="70" t="n">
        <v>-0.601815045</v>
      </c>
      <c r="AT907" s="70" t="n">
        <v>0</v>
      </c>
      <c r="AU907" s="70" t="n">
        <v>0.798635483</v>
      </c>
      <c r="AV907" s="70" t="n">
        <v>0</v>
      </c>
      <c r="AW907" s="71">
        <f>MAX(ABS(Y907-AK907),ABS(Z907-AL907),ABS(AA907-AM907),ABS(AB907-AN907),ABS(AC907-AO907),ABS(AD907-AP907),ABS(AE907-AQ907),ABS(AF907-AR907),ABS(AG907-AS907),ABS(AH907-AT907),ABS(AI907-AU907),ABS(AJ907-AV907))</f>
        <v/>
      </c>
    </row>
    <row r="908">
      <c r="A908" s="67" t="inlineStr">
        <is>
          <t>M903</t>
        </is>
      </c>
      <c r="B908" s="52" t="inlineStr">
        <is>
          <t>UAV-18</t>
        </is>
      </c>
      <c r="C908" s="52" t="inlineStr">
        <is>
          <t>Autonomous UAV</t>
        </is>
      </c>
      <c r="D908" s="52" t="inlineStr">
        <is>
          <t>Prop hub</t>
        </is>
      </c>
      <c r="E908" s="59" t="inlineStr">
        <is>
          <t>Sphere</t>
        </is>
      </c>
      <c r="F908" s="52" t="inlineStr">
        <is>
          <t>UAV-17</t>
        </is>
      </c>
      <c r="G908" s="68" t="n">
        <v>0.0250000004</v>
      </c>
      <c r="H908" s="68" t="n">
        <v>0.0250000004</v>
      </c>
      <c r="I908" s="68" t="n">
        <v>0.0250000004</v>
      </c>
      <c r="J908" s="68" t="n">
        <v>0</v>
      </c>
      <c r="K908" s="68" t="n">
        <v>0</v>
      </c>
      <c r="L908" s="68" t="n">
        <v>0</v>
      </c>
      <c r="M908" s="68" t="n">
        <v>0</v>
      </c>
      <c r="N908" s="68" t="n">
        <v>0</v>
      </c>
      <c r="O908" s="68" t="n">
        <v>0</v>
      </c>
      <c r="P908" s="69">
        <f>COS(RADIANS(K908))*COS(RADIANS(L908))+SIN(RADIANS(K908))*SIN(RADIANS(J908))*SIN(RADIANS(L908))</f>
        <v/>
      </c>
      <c r="Q908" s="69">
        <f>-COS(RADIANS(K908))*SIN(RADIANS(L908))+SIN(RADIANS(K908))*SIN(RADIANS(J908))*COS(RADIANS(L908))</f>
        <v/>
      </c>
      <c r="R908" s="69">
        <f>SIN(RADIANS(K908))*COS(RADIANS(J908))</f>
        <v/>
      </c>
      <c r="S908" s="69">
        <f>COS(RADIANS(J908))*SIN(RADIANS(L908))</f>
        <v/>
      </c>
      <c r="T908" s="69">
        <f>COS(RADIANS(J908))*COS(RADIANS(L908))</f>
        <v/>
      </c>
      <c r="U908" s="69">
        <f>-SIN(RADIANS(J908))</f>
        <v/>
      </c>
      <c r="V908" s="69">
        <f>-SIN(RADIANS(K908))*COS(RADIANS(L908))+COS(RADIANS(K908))*SIN(RADIANS(J908))*SIN(RADIANS(L908))</f>
        <v/>
      </c>
      <c r="W908" s="69">
        <f>SIN(RADIANS(K908))*SIN(RADIANS(L908))+COS(RADIANS(K908))*SIN(RADIANS(J908))*COS(RADIANS(L908))</f>
        <v/>
      </c>
      <c r="X908" s="69">
        <f>COS(RADIANS(K908))*COS(RADIANS(J908))</f>
        <v/>
      </c>
      <c r="Y908" s="69">
        <f>P908*G908</f>
        <v/>
      </c>
      <c r="Z908" s="69">
        <f>Q908*H908</f>
        <v/>
      </c>
      <c r="AA908" s="69">
        <f>R908*I908</f>
        <v/>
      </c>
      <c r="AB908" s="69">
        <f>M908</f>
        <v/>
      </c>
      <c r="AC908" s="69">
        <f>S908*G908</f>
        <v/>
      </c>
      <c r="AD908" s="69">
        <f>T908*H908</f>
        <v/>
      </c>
      <c r="AE908" s="69">
        <f>U908*I908</f>
        <v/>
      </c>
      <c r="AF908" s="69">
        <f>N908</f>
        <v/>
      </c>
      <c r="AG908" s="69">
        <f>V908*G908</f>
        <v/>
      </c>
      <c r="AH908" s="69">
        <f>W908*H908</f>
        <v/>
      </c>
      <c r="AI908" s="69">
        <f>X908*I908</f>
        <v/>
      </c>
      <c r="AJ908" s="69">
        <f>O908</f>
        <v/>
      </c>
      <c r="AK908" s="70" t="n">
        <v>0.0250000004</v>
      </c>
      <c r="AL908" s="70" t="n">
        <v>0</v>
      </c>
      <c r="AM908" s="70" t="n">
        <v>0</v>
      </c>
      <c r="AN908" s="70" t="n">
        <v>0</v>
      </c>
      <c r="AO908" s="70" t="n">
        <v>0</v>
      </c>
      <c r="AP908" s="70" t="n">
        <v>0.0250000004</v>
      </c>
      <c r="AQ908" s="70" t="n">
        <v>0</v>
      </c>
      <c r="AR908" s="70" t="n">
        <v>0</v>
      </c>
      <c r="AS908" s="70" t="n">
        <v>0</v>
      </c>
      <c r="AT908" s="70" t="n">
        <v>0</v>
      </c>
      <c r="AU908" s="70" t="n">
        <v>0.0250000004</v>
      </c>
      <c r="AV908" s="70" t="n">
        <v>0</v>
      </c>
      <c r="AW908" s="71">
        <f>MAX(ABS(Y908-AK908),ABS(Z908-AL908),ABS(AA908-AM908),ABS(AB908-AN908),ABS(AC908-AO908),ABS(AD908-AP908),ABS(AE908-AQ908),ABS(AF908-AR908),ABS(AG908-AS908),ABS(AH908-AT908),ABS(AI908-AU908),ABS(AJ908-AV908))</f>
        <v/>
      </c>
    </row>
    <row r="909">
      <c r="A909" s="67" t="inlineStr">
        <is>
          <t>M904</t>
        </is>
      </c>
      <c r="B909" s="52" t="inlineStr">
        <is>
          <t>UAV-19</t>
        </is>
      </c>
      <c r="C909" s="52" t="inlineStr">
        <is>
          <t>Autonomous UAV</t>
        </is>
      </c>
      <c r="D909" s="52" t="inlineStr">
        <is>
          <t>Prop blade</t>
        </is>
      </c>
      <c r="E909" s="63" t="inlineStr">
        <is>
          <t>Cube</t>
        </is>
      </c>
      <c r="F909" s="52" t="inlineStr">
        <is>
          <t>UAV-17</t>
        </is>
      </c>
      <c r="G909" s="68" t="n">
        <v>0.200000003</v>
      </c>
      <c r="H909" s="68" t="n">
        <v>0.00400000019</v>
      </c>
      <c r="I909" s="68" t="n">
        <v>0.0179999992</v>
      </c>
      <c r="J909" s="68" t="n">
        <v>0</v>
      </c>
      <c r="K909" s="68" t="n">
        <v>0</v>
      </c>
      <c r="L909" s="68" t="n">
        <v>0</v>
      </c>
      <c r="M909" s="68" t="n">
        <v>0</v>
      </c>
      <c r="N909" s="68" t="n">
        <v>0</v>
      </c>
      <c r="O909" s="68" t="n">
        <v>0</v>
      </c>
      <c r="P909" s="69">
        <f>COS(RADIANS(K909))*COS(RADIANS(L909))+SIN(RADIANS(K909))*SIN(RADIANS(J909))*SIN(RADIANS(L909))</f>
        <v/>
      </c>
      <c r="Q909" s="69">
        <f>-COS(RADIANS(K909))*SIN(RADIANS(L909))+SIN(RADIANS(K909))*SIN(RADIANS(J909))*COS(RADIANS(L909))</f>
        <v/>
      </c>
      <c r="R909" s="69">
        <f>SIN(RADIANS(K909))*COS(RADIANS(J909))</f>
        <v/>
      </c>
      <c r="S909" s="69">
        <f>COS(RADIANS(J909))*SIN(RADIANS(L909))</f>
        <v/>
      </c>
      <c r="T909" s="69">
        <f>COS(RADIANS(J909))*COS(RADIANS(L909))</f>
        <v/>
      </c>
      <c r="U909" s="69">
        <f>-SIN(RADIANS(J909))</f>
        <v/>
      </c>
      <c r="V909" s="69">
        <f>-SIN(RADIANS(K909))*COS(RADIANS(L909))+COS(RADIANS(K909))*SIN(RADIANS(J909))*SIN(RADIANS(L909))</f>
        <v/>
      </c>
      <c r="W909" s="69">
        <f>SIN(RADIANS(K909))*SIN(RADIANS(L909))+COS(RADIANS(K909))*SIN(RADIANS(J909))*COS(RADIANS(L909))</f>
        <v/>
      </c>
      <c r="X909" s="69">
        <f>COS(RADIANS(K909))*COS(RADIANS(J909))</f>
        <v/>
      </c>
      <c r="Y909" s="69">
        <f>P909*G909</f>
        <v/>
      </c>
      <c r="Z909" s="69">
        <f>Q909*H909</f>
        <v/>
      </c>
      <c r="AA909" s="69">
        <f>R909*I909</f>
        <v/>
      </c>
      <c r="AB909" s="69">
        <f>M909</f>
        <v/>
      </c>
      <c r="AC909" s="69">
        <f>S909*G909</f>
        <v/>
      </c>
      <c r="AD909" s="69">
        <f>T909*H909</f>
        <v/>
      </c>
      <c r="AE909" s="69">
        <f>U909*I909</f>
        <v/>
      </c>
      <c r="AF909" s="69">
        <f>N909</f>
        <v/>
      </c>
      <c r="AG909" s="69">
        <f>V909*G909</f>
        <v/>
      </c>
      <c r="AH909" s="69">
        <f>W909*H909</f>
        <v/>
      </c>
      <c r="AI909" s="69">
        <f>X909*I909</f>
        <v/>
      </c>
      <c r="AJ909" s="69">
        <f>O909</f>
        <v/>
      </c>
      <c r="AK909" s="70" t="n">
        <v>0.200000003</v>
      </c>
      <c r="AL909" s="70" t="n">
        <v>0</v>
      </c>
      <c r="AM909" s="70" t="n">
        <v>0</v>
      </c>
      <c r="AN909" s="70" t="n">
        <v>0</v>
      </c>
      <c r="AO909" s="70" t="n">
        <v>0</v>
      </c>
      <c r="AP909" s="70" t="n">
        <v>0.00400000019</v>
      </c>
      <c r="AQ909" s="70" t="n">
        <v>0</v>
      </c>
      <c r="AR909" s="70" t="n">
        <v>0</v>
      </c>
      <c r="AS909" s="70" t="n">
        <v>0</v>
      </c>
      <c r="AT909" s="70" t="n">
        <v>0</v>
      </c>
      <c r="AU909" s="70" t="n">
        <v>0.0179999992</v>
      </c>
      <c r="AV909" s="70" t="n">
        <v>0</v>
      </c>
      <c r="AW909" s="71">
        <f>MAX(ABS(Y909-AK909),ABS(Z909-AL909),ABS(AA909-AM909),ABS(AB909-AN909),ABS(AC909-AO909),ABS(AD909-AP909),ABS(AE909-AQ909),ABS(AF909-AR909),ABS(AG909-AS909),ABS(AH909-AT909),ABS(AI909-AU909),ABS(AJ909-AV909))</f>
        <v/>
      </c>
    </row>
    <row r="910">
      <c r="A910" s="67" t="inlineStr">
        <is>
          <t>M905</t>
        </is>
      </c>
      <c r="B910" s="52" t="inlineStr">
        <is>
          <t>UAV-20</t>
        </is>
      </c>
      <c r="C910" s="52" t="inlineStr">
        <is>
          <t>Autonomous UAV</t>
        </is>
      </c>
      <c r="D910" s="52" t="inlineStr">
        <is>
          <t>Rotor blur disc</t>
        </is>
      </c>
      <c r="E910" s="58" t="inlineStr">
        <is>
          <t>Cylinder</t>
        </is>
      </c>
      <c r="F910" s="52" t="inlineStr">
        <is>
          <t>UAV-15</t>
        </is>
      </c>
      <c r="G910" s="68" t="n">
        <v>0.204999998</v>
      </c>
      <c r="H910" s="68" t="n">
        <v>0.204999998</v>
      </c>
      <c r="I910" s="68" t="n">
        <v>0.00200000009</v>
      </c>
      <c r="J910" s="68" t="n">
        <v>90</v>
      </c>
      <c r="K910" s="68" t="n">
        <v>0</v>
      </c>
      <c r="L910" s="68" t="n">
        <v>0</v>
      </c>
      <c r="M910" s="68" t="n">
        <v>0</v>
      </c>
      <c r="N910" s="68" t="n">
        <v>0.0450000018</v>
      </c>
      <c r="O910" s="68" t="n">
        <v>0</v>
      </c>
      <c r="P910" s="69">
        <f>COS(RADIANS(K910))*COS(RADIANS(L910))+SIN(RADIANS(K910))*SIN(RADIANS(J910))*SIN(RADIANS(L910))</f>
        <v/>
      </c>
      <c r="Q910" s="69">
        <f>-COS(RADIANS(K910))*SIN(RADIANS(L910))+SIN(RADIANS(K910))*SIN(RADIANS(J910))*COS(RADIANS(L910))</f>
        <v/>
      </c>
      <c r="R910" s="69">
        <f>SIN(RADIANS(K910))*COS(RADIANS(J910))</f>
        <v/>
      </c>
      <c r="S910" s="69">
        <f>COS(RADIANS(J910))*SIN(RADIANS(L910))</f>
        <v/>
      </c>
      <c r="T910" s="69">
        <f>COS(RADIANS(J910))*COS(RADIANS(L910))</f>
        <v/>
      </c>
      <c r="U910" s="69">
        <f>-SIN(RADIANS(J910))</f>
        <v/>
      </c>
      <c r="V910" s="69">
        <f>-SIN(RADIANS(K910))*COS(RADIANS(L910))+COS(RADIANS(K910))*SIN(RADIANS(J910))*SIN(RADIANS(L910))</f>
        <v/>
      </c>
      <c r="W910" s="69">
        <f>SIN(RADIANS(K910))*SIN(RADIANS(L910))+COS(RADIANS(K910))*SIN(RADIANS(J910))*COS(RADIANS(L910))</f>
        <v/>
      </c>
      <c r="X910" s="69">
        <f>COS(RADIANS(K910))*COS(RADIANS(J910))</f>
        <v/>
      </c>
      <c r="Y910" s="69">
        <f>P910*G910</f>
        <v/>
      </c>
      <c r="Z910" s="69">
        <f>Q910*H910</f>
        <v/>
      </c>
      <c r="AA910" s="69">
        <f>R910*I910</f>
        <v/>
      </c>
      <c r="AB910" s="69">
        <f>M910</f>
        <v/>
      </c>
      <c r="AC910" s="69">
        <f>S910*G910</f>
        <v/>
      </c>
      <c r="AD910" s="69">
        <f>T910*H910</f>
        <v/>
      </c>
      <c r="AE910" s="69">
        <f>U910*I910</f>
        <v/>
      </c>
      <c r="AF910" s="69">
        <f>N910</f>
        <v/>
      </c>
      <c r="AG910" s="69">
        <f>V910*G910</f>
        <v/>
      </c>
      <c r="AH910" s="69">
        <f>W910*H910</f>
        <v/>
      </c>
      <c r="AI910" s="69">
        <f>X910*I910</f>
        <v/>
      </c>
      <c r="AJ910" s="69">
        <f>O910</f>
        <v/>
      </c>
      <c r="AK910" s="70" t="n">
        <v>0.204999998</v>
      </c>
      <c r="AL910" s="70" t="n">
        <v>0</v>
      </c>
      <c r="AM910" s="70" t="n">
        <v>0</v>
      </c>
      <c r="AN910" s="70" t="n">
        <v>0</v>
      </c>
      <c r="AO910" s="70" t="n">
        <v>0</v>
      </c>
      <c r="AP910" s="70" t="n">
        <v>-8.96083474e-09</v>
      </c>
      <c r="AQ910" s="70" t="n">
        <v>-0.00200000009</v>
      </c>
      <c r="AR910" s="70" t="n">
        <v>0.0450000018</v>
      </c>
      <c r="AS910" s="70" t="n">
        <v>0</v>
      </c>
      <c r="AT910" s="70" t="n">
        <v>0.204999998</v>
      </c>
      <c r="AU910" s="70" t="n">
        <v>-8.74227774e-11</v>
      </c>
      <c r="AV910" s="70" t="n">
        <v>0</v>
      </c>
      <c r="AW910" s="71">
        <f>MAX(ABS(Y910-AK910),ABS(Z910-AL910),ABS(AA910-AM910),ABS(AB910-AN910),ABS(AC910-AO910),ABS(AD910-AP910),ABS(AE910-AQ910),ABS(AF910-AR910),ABS(AG910-AS910),ABS(AH910-AT910),ABS(AI910-AU910),ABS(AJ910-AV910))</f>
        <v/>
      </c>
    </row>
    <row r="911">
      <c r="A911" s="67" t="inlineStr">
        <is>
          <t>M906</t>
        </is>
      </c>
      <c r="B911" s="52" t="inlineStr">
        <is>
          <t>UAV-21</t>
        </is>
      </c>
      <c r="C911" s="52" t="inlineStr">
        <is>
          <t>Autonomous UAV</t>
        </is>
      </c>
      <c r="D911" s="52" t="inlineStr">
        <is>
          <t>Nav LED</t>
        </is>
      </c>
      <c r="E911" s="59" t="inlineStr">
        <is>
          <t>Sphere</t>
        </is>
      </c>
      <c r="F911" s="52" t="inlineStr">
        <is>
          <t>UAV-15</t>
        </is>
      </c>
      <c r="G911" s="68" t="n">
        <v>0.0179999992</v>
      </c>
      <c r="H911" s="68" t="n">
        <v>0.0179999992</v>
      </c>
      <c r="I911" s="68" t="n">
        <v>0.0179999992</v>
      </c>
      <c r="J911" s="68" t="n">
        <v>0</v>
      </c>
      <c r="K911" s="68" t="n">
        <v>0</v>
      </c>
      <c r="L911" s="68" t="n">
        <v>0</v>
      </c>
      <c r="M911" s="68" t="n">
        <v>0</v>
      </c>
      <c r="N911" s="68" t="n">
        <v>-0.0120000001</v>
      </c>
      <c r="O911" s="68" t="n">
        <v>0</v>
      </c>
      <c r="P911" s="69">
        <f>COS(RADIANS(K911))*COS(RADIANS(L911))+SIN(RADIANS(K911))*SIN(RADIANS(J911))*SIN(RADIANS(L911))</f>
        <v/>
      </c>
      <c r="Q911" s="69">
        <f>-COS(RADIANS(K911))*SIN(RADIANS(L911))+SIN(RADIANS(K911))*SIN(RADIANS(J911))*COS(RADIANS(L911))</f>
        <v/>
      </c>
      <c r="R911" s="69">
        <f>SIN(RADIANS(K911))*COS(RADIANS(J911))</f>
        <v/>
      </c>
      <c r="S911" s="69">
        <f>COS(RADIANS(J911))*SIN(RADIANS(L911))</f>
        <v/>
      </c>
      <c r="T911" s="69">
        <f>COS(RADIANS(J911))*COS(RADIANS(L911))</f>
        <v/>
      </c>
      <c r="U911" s="69">
        <f>-SIN(RADIANS(J911))</f>
        <v/>
      </c>
      <c r="V911" s="69">
        <f>-SIN(RADIANS(K911))*COS(RADIANS(L911))+COS(RADIANS(K911))*SIN(RADIANS(J911))*SIN(RADIANS(L911))</f>
        <v/>
      </c>
      <c r="W911" s="69">
        <f>SIN(RADIANS(K911))*SIN(RADIANS(L911))+COS(RADIANS(K911))*SIN(RADIANS(J911))*COS(RADIANS(L911))</f>
        <v/>
      </c>
      <c r="X911" s="69">
        <f>COS(RADIANS(K911))*COS(RADIANS(J911))</f>
        <v/>
      </c>
      <c r="Y911" s="69">
        <f>P911*G911</f>
        <v/>
      </c>
      <c r="Z911" s="69">
        <f>Q911*H911</f>
        <v/>
      </c>
      <c r="AA911" s="69">
        <f>R911*I911</f>
        <v/>
      </c>
      <c r="AB911" s="69">
        <f>M911</f>
        <v/>
      </c>
      <c r="AC911" s="69">
        <f>S911*G911</f>
        <v/>
      </c>
      <c r="AD911" s="69">
        <f>T911*H911</f>
        <v/>
      </c>
      <c r="AE911" s="69">
        <f>U911*I911</f>
        <v/>
      </c>
      <c r="AF911" s="69">
        <f>N911</f>
        <v/>
      </c>
      <c r="AG911" s="69">
        <f>V911*G911</f>
        <v/>
      </c>
      <c r="AH911" s="69">
        <f>W911*H911</f>
        <v/>
      </c>
      <c r="AI911" s="69">
        <f>X911*I911</f>
        <v/>
      </c>
      <c r="AJ911" s="69">
        <f>O911</f>
        <v/>
      </c>
      <c r="AK911" s="70" t="n">
        <v>0.0179999992</v>
      </c>
      <c r="AL911" s="70" t="n">
        <v>0</v>
      </c>
      <c r="AM911" s="70" t="n">
        <v>0</v>
      </c>
      <c r="AN911" s="70" t="n">
        <v>0</v>
      </c>
      <c r="AO911" s="70" t="n">
        <v>0</v>
      </c>
      <c r="AP911" s="70" t="n">
        <v>0.0179999992</v>
      </c>
      <c r="AQ911" s="70" t="n">
        <v>0</v>
      </c>
      <c r="AR911" s="70" t="n">
        <v>-0.0120000001</v>
      </c>
      <c r="AS911" s="70" t="n">
        <v>0</v>
      </c>
      <c r="AT911" s="70" t="n">
        <v>0</v>
      </c>
      <c r="AU911" s="70" t="n">
        <v>0.0179999992</v>
      </c>
      <c r="AV911" s="70" t="n">
        <v>0</v>
      </c>
      <c r="AW911" s="71">
        <f>MAX(ABS(Y911-AK911),ABS(Z911-AL911),ABS(AA911-AM911),ABS(AB911-AN911),ABS(AC911-AO911),ABS(AD911-AP911),ABS(AE911-AQ911),ABS(AF911-AR911),ABS(AG911-AS911),ABS(AH911-AT911),ABS(AI911-AU911),ABS(AJ911-AV911))</f>
        <v/>
      </c>
    </row>
    <row r="912">
      <c r="A912" s="67" t="inlineStr">
        <is>
          <t>M907</t>
        </is>
      </c>
      <c r="B912" s="52" t="inlineStr">
        <is>
          <t>UAV-22</t>
        </is>
      </c>
      <c r="C912" s="52" t="inlineStr">
        <is>
          <t>Autonomous UAV</t>
        </is>
      </c>
      <c r="D912" s="52" t="inlineStr">
        <is>
          <t>Arm Rear-left</t>
        </is>
      </c>
      <c r="E912" s="63" t="inlineStr">
        <is>
          <t>Cube</t>
        </is>
      </c>
      <c r="F912" s="52" t="inlineStr">
        <is>
          <t>UAV-00</t>
        </is>
      </c>
      <c r="G912" s="68" t="n">
        <v>0.0250000004</v>
      </c>
      <c r="H912" s="68" t="n">
        <v>0.0179999992</v>
      </c>
      <c r="I912" s="68" t="n">
        <v>0.219999999</v>
      </c>
      <c r="J912" s="68" t="n">
        <v>0</v>
      </c>
      <c r="K912" s="68" t="n">
        <v>135</v>
      </c>
      <c r="L912" s="68" t="n">
        <v>0</v>
      </c>
      <c r="M912" s="68" t="n">
        <v>0.106066018</v>
      </c>
      <c r="N912" s="68" t="n">
        <v>0</v>
      </c>
      <c r="O912" s="68" t="n">
        <v>-0.106066018</v>
      </c>
      <c r="P912" s="69">
        <f>COS(RADIANS(K912))*COS(RADIANS(L912))+SIN(RADIANS(K912))*SIN(RADIANS(J912))*SIN(RADIANS(L912))</f>
        <v/>
      </c>
      <c r="Q912" s="69">
        <f>-COS(RADIANS(K912))*SIN(RADIANS(L912))+SIN(RADIANS(K912))*SIN(RADIANS(J912))*COS(RADIANS(L912))</f>
        <v/>
      </c>
      <c r="R912" s="69">
        <f>SIN(RADIANS(K912))*COS(RADIANS(J912))</f>
        <v/>
      </c>
      <c r="S912" s="69">
        <f>COS(RADIANS(J912))*SIN(RADIANS(L912))</f>
        <v/>
      </c>
      <c r="T912" s="69">
        <f>COS(RADIANS(J912))*COS(RADIANS(L912))</f>
        <v/>
      </c>
      <c r="U912" s="69">
        <f>-SIN(RADIANS(J912))</f>
        <v/>
      </c>
      <c r="V912" s="69">
        <f>-SIN(RADIANS(K912))*COS(RADIANS(L912))+COS(RADIANS(K912))*SIN(RADIANS(J912))*SIN(RADIANS(L912))</f>
        <v/>
      </c>
      <c r="W912" s="69">
        <f>SIN(RADIANS(K912))*SIN(RADIANS(L912))+COS(RADIANS(K912))*SIN(RADIANS(J912))*COS(RADIANS(L912))</f>
        <v/>
      </c>
      <c r="X912" s="69">
        <f>COS(RADIANS(K912))*COS(RADIANS(J912))</f>
        <v/>
      </c>
      <c r="Y912" s="69">
        <f>P912*G912</f>
        <v/>
      </c>
      <c r="Z912" s="69">
        <f>Q912*H912</f>
        <v/>
      </c>
      <c r="AA912" s="69">
        <f>R912*I912</f>
        <v/>
      </c>
      <c r="AB912" s="69">
        <f>M912</f>
        <v/>
      </c>
      <c r="AC912" s="69">
        <f>S912*G912</f>
        <v/>
      </c>
      <c r="AD912" s="69">
        <f>T912*H912</f>
        <v/>
      </c>
      <c r="AE912" s="69">
        <f>U912*I912</f>
        <v/>
      </c>
      <c r="AF912" s="69">
        <f>N912</f>
        <v/>
      </c>
      <c r="AG912" s="69">
        <f>V912*G912</f>
        <v/>
      </c>
      <c r="AH912" s="69">
        <f>W912*H912</f>
        <v/>
      </c>
      <c r="AI912" s="69">
        <f>X912*I912</f>
        <v/>
      </c>
      <c r="AJ912" s="69">
        <f>O912</f>
        <v/>
      </c>
      <c r="AK912" s="70" t="n">
        <v>-0.0176776703</v>
      </c>
      <c r="AL912" s="70" t="n">
        <v>0</v>
      </c>
      <c r="AM912" s="70" t="n">
        <v>0.155563489</v>
      </c>
      <c r="AN912" s="70" t="n">
        <v>0.106066018</v>
      </c>
      <c r="AO912" s="70" t="n">
        <v>0</v>
      </c>
      <c r="AP912" s="70" t="n">
        <v>0.0179999992</v>
      </c>
      <c r="AQ912" s="70" t="n">
        <v>0</v>
      </c>
      <c r="AR912" s="70" t="n">
        <v>0</v>
      </c>
      <c r="AS912" s="70" t="n">
        <v>-0.0176776703</v>
      </c>
      <c r="AT912" s="70" t="n">
        <v>0</v>
      </c>
      <c r="AU912" s="70" t="n">
        <v>-0.155563489</v>
      </c>
      <c r="AV912" s="70" t="n">
        <v>-0.106066018</v>
      </c>
      <c r="AW912" s="71">
        <f>MAX(ABS(Y912-AK912),ABS(Z912-AL912),ABS(AA912-AM912),ABS(AB912-AN912),ABS(AC912-AO912),ABS(AD912-AP912),ABS(AE912-AQ912),ABS(AF912-AR912),ABS(AG912-AS912),ABS(AH912-AT912),ABS(AI912-AU912),ABS(AJ912-AV912))</f>
        <v/>
      </c>
    </row>
    <row r="913">
      <c r="A913" s="67" t="inlineStr">
        <is>
          <t>M908</t>
        </is>
      </c>
      <c r="B913" s="52" t="inlineStr">
        <is>
          <t>UAV-23</t>
        </is>
      </c>
      <c r="C913" s="52" t="inlineStr">
        <is>
          <t>Autonomous UAV</t>
        </is>
      </c>
      <c r="D913" s="52" t="inlineStr">
        <is>
          <t>Motor mount Rear-left</t>
        </is>
      </c>
      <c r="E913" s="53" t="inlineStr">
        <is>
          <t>Group</t>
        </is>
      </c>
      <c r="F913" s="52" t="inlineStr">
        <is>
          <t>UAV-00</t>
        </is>
      </c>
      <c r="G913" s="68" t="n">
        <v>1</v>
      </c>
      <c r="H913" s="68" t="n">
        <v>1</v>
      </c>
      <c r="I913" s="68" t="n">
        <v>1</v>
      </c>
      <c r="J913" s="68" t="n">
        <v>0</v>
      </c>
      <c r="K913" s="68" t="n">
        <v>0</v>
      </c>
      <c r="L913" s="68" t="n">
        <v>0</v>
      </c>
      <c r="M913" s="68" t="n">
        <v>0.183847755</v>
      </c>
      <c r="N913" s="68" t="n">
        <v>0.0120000001</v>
      </c>
      <c r="O913" s="68" t="n">
        <v>-0.183847755</v>
      </c>
      <c r="P913" s="69">
        <f>COS(RADIANS(K913))*COS(RADIANS(L913))+SIN(RADIANS(K913))*SIN(RADIANS(J913))*SIN(RADIANS(L913))</f>
        <v/>
      </c>
      <c r="Q913" s="69">
        <f>-COS(RADIANS(K913))*SIN(RADIANS(L913))+SIN(RADIANS(K913))*SIN(RADIANS(J913))*COS(RADIANS(L913))</f>
        <v/>
      </c>
      <c r="R913" s="69">
        <f>SIN(RADIANS(K913))*COS(RADIANS(J913))</f>
        <v/>
      </c>
      <c r="S913" s="69">
        <f>COS(RADIANS(J913))*SIN(RADIANS(L913))</f>
        <v/>
      </c>
      <c r="T913" s="69">
        <f>COS(RADIANS(J913))*COS(RADIANS(L913))</f>
        <v/>
      </c>
      <c r="U913" s="69">
        <f>-SIN(RADIANS(J913))</f>
        <v/>
      </c>
      <c r="V913" s="69">
        <f>-SIN(RADIANS(K913))*COS(RADIANS(L913))+COS(RADIANS(K913))*SIN(RADIANS(J913))*SIN(RADIANS(L913))</f>
        <v/>
      </c>
      <c r="W913" s="69">
        <f>SIN(RADIANS(K913))*SIN(RADIANS(L913))+COS(RADIANS(K913))*SIN(RADIANS(J913))*COS(RADIANS(L913))</f>
        <v/>
      </c>
      <c r="X913" s="69">
        <f>COS(RADIANS(K913))*COS(RADIANS(J913))</f>
        <v/>
      </c>
      <c r="Y913" s="69">
        <f>P913*G913</f>
        <v/>
      </c>
      <c r="Z913" s="69">
        <f>Q913*H913</f>
        <v/>
      </c>
      <c r="AA913" s="69">
        <f>R913*I913</f>
        <v/>
      </c>
      <c r="AB913" s="69">
        <f>M913</f>
        <v/>
      </c>
      <c r="AC913" s="69">
        <f>S913*G913</f>
        <v/>
      </c>
      <c r="AD913" s="69">
        <f>T913*H913</f>
        <v/>
      </c>
      <c r="AE913" s="69">
        <f>U913*I913</f>
        <v/>
      </c>
      <c r="AF913" s="69">
        <f>N913</f>
        <v/>
      </c>
      <c r="AG913" s="69">
        <f>V913*G913</f>
        <v/>
      </c>
      <c r="AH913" s="69">
        <f>W913*H913</f>
        <v/>
      </c>
      <c r="AI913" s="69">
        <f>X913*I913</f>
        <v/>
      </c>
      <c r="AJ913" s="69">
        <f>O913</f>
        <v/>
      </c>
      <c r="AK913" s="70" t="n">
        <v>1</v>
      </c>
      <c r="AL913" s="70" t="n">
        <v>0</v>
      </c>
      <c r="AM913" s="70" t="n">
        <v>0</v>
      </c>
      <c r="AN913" s="70" t="n">
        <v>0.183847755</v>
      </c>
      <c r="AO913" s="70" t="n">
        <v>0</v>
      </c>
      <c r="AP913" s="70" t="n">
        <v>1</v>
      </c>
      <c r="AQ913" s="70" t="n">
        <v>0</v>
      </c>
      <c r="AR913" s="70" t="n">
        <v>0.0120000001</v>
      </c>
      <c r="AS913" s="70" t="n">
        <v>0</v>
      </c>
      <c r="AT913" s="70" t="n">
        <v>0</v>
      </c>
      <c r="AU913" s="70" t="n">
        <v>1</v>
      </c>
      <c r="AV913" s="70" t="n">
        <v>-0.183847755</v>
      </c>
      <c r="AW913" s="71">
        <f>MAX(ABS(Y913-AK913),ABS(Z913-AL913),ABS(AA913-AM913),ABS(AB913-AN913),ABS(AC913-AO913),ABS(AD913-AP913),ABS(AE913-AQ913),ABS(AF913-AR913),ABS(AG913-AS913),ABS(AH913-AT913),ABS(AI913-AU913),ABS(AJ913-AV913))</f>
        <v/>
      </c>
    </row>
    <row r="914">
      <c r="A914" s="67" t="inlineStr">
        <is>
          <t>M909</t>
        </is>
      </c>
      <c r="B914" s="52" t="inlineStr">
        <is>
          <t>UAV-24</t>
        </is>
      </c>
      <c r="C914" s="52" t="inlineStr">
        <is>
          <t>Autonomous UAV</t>
        </is>
      </c>
      <c r="D914" s="52" t="inlineStr">
        <is>
          <t>Motor</t>
        </is>
      </c>
      <c r="E914" s="58" t="inlineStr">
        <is>
          <t>Cylinder</t>
        </is>
      </c>
      <c r="F914" s="52" t="inlineStr">
        <is>
          <t>UAV-23</t>
        </is>
      </c>
      <c r="G914" s="68" t="n">
        <v>0.0450000018</v>
      </c>
      <c r="H914" s="68" t="n">
        <v>0.0450000018</v>
      </c>
      <c r="I914" s="68" t="n">
        <v>0.0350000001</v>
      </c>
      <c r="J914" s="68" t="n">
        <v>90</v>
      </c>
      <c r="K914" s="68" t="n">
        <v>0</v>
      </c>
      <c r="L914" s="68" t="n">
        <v>0</v>
      </c>
      <c r="M914" s="68" t="n">
        <v>0</v>
      </c>
      <c r="N914" s="68" t="n">
        <v>0.0199999996</v>
      </c>
      <c r="O914" s="68" t="n">
        <v>0</v>
      </c>
      <c r="P914" s="69">
        <f>COS(RADIANS(K914))*COS(RADIANS(L914))+SIN(RADIANS(K914))*SIN(RADIANS(J914))*SIN(RADIANS(L914))</f>
        <v/>
      </c>
      <c r="Q914" s="69">
        <f>-COS(RADIANS(K914))*SIN(RADIANS(L914))+SIN(RADIANS(K914))*SIN(RADIANS(J914))*COS(RADIANS(L914))</f>
        <v/>
      </c>
      <c r="R914" s="69">
        <f>SIN(RADIANS(K914))*COS(RADIANS(J914))</f>
        <v/>
      </c>
      <c r="S914" s="69">
        <f>COS(RADIANS(J914))*SIN(RADIANS(L914))</f>
        <v/>
      </c>
      <c r="T914" s="69">
        <f>COS(RADIANS(J914))*COS(RADIANS(L914))</f>
        <v/>
      </c>
      <c r="U914" s="69">
        <f>-SIN(RADIANS(J914))</f>
        <v/>
      </c>
      <c r="V914" s="69">
        <f>-SIN(RADIANS(K914))*COS(RADIANS(L914))+COS(RADIANS(K914))*SIN(RADIANS(J914))*SIN(RADIANS(L914))</f>
        <v/>
      </c>
      <c r="W914" s="69">
        <f>SIN(RADIANS(K914))*SIN(RADIANS(L914))+COS(RADIANS(K914))*SIN(RADIANS(J914))*COS(RADIANS(L914))</f>
        <v/>
      </c>
      <c r="X914" s="69">
        <f>COS(RADIANS(K914))*COS(RADIANS(J914))</f>
        <v/>
      </c>
      <c r="Y914" s="69">
        <f>P914*G914</f>
        <v/>
      </c>
      <c r="Z914" s="69">
        <f>Q914*H914</f>
        <v/>
      </c>
      <c r="AA914" s="69">
        <f>R914*I914</f>
        <v/>
      </c>
      <c r="AB914" s="69">
        <f>M914</f>
        <v/>
      </c>
      <c r="AC914" s="69">
        <f>S914*G914</f>
        <v/>
      </c>
      <c r="AD914" s="69">
        <f>T914*H914</f>
        <v/>
      </c>
      <c r="AE914" s="69">
        <f>U914*I914</f>
        <v/>
      </c>
      <c r="AF914" s="69">
        <f>N914</f>
        <v/>
      </c>
      <c r="AG914" s="69">
        <f>V914*G914</f>
        <v/>
      </c>
      <c r="AH914" s="69">
        <f>W914*H914</f>
        <v/>
      </c>
      <c r="AI914" s="69">
        <f>X914*I914</f>
        <v/>
      </c>
      <c r="AJ914" s="69">
        <f>O914</f>
        <v/>
      </c>
      <c r="AK914" s="70" t="n">
        <v>0.0450000018</v>
      </c>
      <c r="AL914" s="70" t="n">
        <v>0</v>
      </c>
      <c r="AM914" s="70" t="n">
        <v>0</v>
      </c>
      <c r="AN914" s="70" t="n">
        <v>0</v>
      </c>
      <c r="AO914" s="70" t="n">
        <v>0</v>
      </c>
      <c r="AP914" s="70" t="n">
        <v>-1.96701255e-09</v>
      </c>
      <c r="AQ914" s="70" t="n">
        <v>-0.0350000001</v>
      </c>
      <c r="AR914" s="70" t="n">
        <v>0.0199999996</v>
      </c>
      <c r="AS914" s="70" t="n">
        <v>0</v>
      </c>
      <c r="AT914" s="70" t="n">
        <v>0.0450000018</v>
      </c>
      <c r="AU914" s="70" t="n">
        <v>-1.52989854e-09</v>
      </c>
      <c r="AV914" s="70" t="n">
        <v>0</v>
      </c>
      <c r="AW914" s="71">
        <f>MAX(ABS(Y914-AK914),ABS(Z914-AL914),ABS(AA914-AM914),ABS(AB914-AN914),ABS(AC914-AO914),ABS(AD914-AP914),ABS(AE914-AQ914),ABS(AF914-AR914),ABS(AG914-AS914),ABS(AH914-AT914),ABS(AI914-AU914),ABS(AJ914-AV914))</f>
        <v/>
      </c>
    </row>
    <row r="915">
      <c r="A915" s="67" t="inlineStr">
        <is>
          <t>M910</t>
        </is>
      </c>
      <c r="B915" s="52" t="inlineStr">
        <is>
          <t>UAV-25</t>
        </is>
      </c>
      <c r="C915" s="52" t="inlineStr">
        <is>
          <t>Autonomous UAV</t>
        </is>
      </c>
      <c r="D915" s="52" t="inlineStr">
        <is>
          <t>Rotor</t>
        </is>
      </c>
      <c r="E915" s="53" t="inlineStr">
        <is>
          <t>Group</t>
        </is>
      </c>
      <c r="F915" s="52" t="inlineStr">
        <is>
          <t>UAV-23</t>
        </is>
      </c>
      <c r="G915" s="68" t="n">
        <v>1</v>
      </c>
      <c r="H915" s="68" t="n">
        <v>1</v>
      </c>
      <c r="I915" s="68" t="n">
        <v>1</v>
      </c>
      <c r="J915" s="68" t="n">
        <v>0</v>
      </c>
      <c r="K915" s="68" t="n">
        <v>74</v>
      </c>
      <c r="L915" s="68" t="n">
        <v>0</v>
      </c>
      <c r="M915" s="68" t="n">
        <v>0</v>
      </c>
      <c r="N915" s="68" t="n">
        <v>0.0450000018</v>
      </c>
      <c r="O915" s="68" t="n">
        <v>0</v>
      </c>
      <c r="P915" s="69">
        <f>COS(RADIANS(K915))*COS(RADIANS(L915))+SIN(RADIANS(K915))*SIN(RADIANS(J915))*SIN(RADIANS(L915))</f>
        <v/>
      </c>
      <c r="Q915" s="69">
        <f>-COS(RADIANS(K915))*SIN(RADIANS(L915))+SIN(RADIANS(K915))*SIN(RADIANS(J915))*COS(RADIANS(L915))</f>
        <v/>
      </c>
      <c r="R915" s="69">
        <f>SIN(RADIANS(K915))*COS(RADIANS(J915))</f>
        <v/>
      </c>
      <c r="S915" s="69">
        <f>COS(RADIANS(J915))*SIN(RADIANS(L915))</f>
        <v/>
      </c>
      <c r="T915" s="69">
        <f>COS(RADIANS(J915))*COS(RADIANS(L915))</f>
        <v/>
      </c>
      <c r="U915" s="69">
        <f>-SIN(RADIANS(J915))</f>
        <v/>
      </c>
      <c r="V915" s="69">
        <f>-SIN(RADIANS(K915))*COS(RADIANS(L915))+COS(RADIANS(K915))*SIN(RADIANS(J915))*SIN(RADIANS(L915))</f>
        <v/>
      </c>
      <c r="W915" s="69">
        <f>SIN(RADIANS(K915))*SIN(RADIANS(L915))+COS(RADIANS(K915))*SIN(RADIANS(J915))*COS(RADIANS(L915))</f>
        <v/>
      </c>
      <c r="X915" s="69">
        <f>COS(RADIANS(K915))*COS(RADIANS(J915))</f>
        <v/>
      </c>
      <c r="Y915" s="69">
        <f>P915*G915</f>
        <v/>
      </c>
      <c r="Z915" s="69">
        <f>Q915*H915</f>
        <v/>
      </c>
      <c r="AA915" s="69">
        <f>R915*I915</f>
        <v/>
      </c>
      <c r="AB915" s="69">
        <f>M915</f>
        <v/>
      </c>
      <c r="AC915" s="69">
        <f>S915*G915</f>
        <v/>
      </c>
      <c r="AD915" s="69">
        <f>T915*H915</f>
        <v/>
      </c>
      <c r="AE915" s="69">
        <f>U915*I915</f>
        <v/>
      </c>
      <c r="AF915" s="69">
        <f>N915</f>
        <v/>
      </c>
      <c r="AG915" s="69">
        <f>V915*G915</f>
        <v/>
      </c>
      <c r="AH915" s="69">
        <f>W915*H915</f>
        <v/>
      </c>
      <c r="AI915" s="69">
        <f>X915*I915</f>
        <v/>
      </c>
      <c r="AJ915" s="69">
        <f>O915</f>
        <v/>
      </c>
      <c r="AK915" s="70" t="n">
        <v>0.275637269</v>
      </c>
      <c r="AL915" s="70" t="n">
        <v>0</v>
      </c>
      <c r="AM915" s="70" t="n">
        <v>0.9612616899999999</v>
      </c>
      <c r="AN915" s="70" t="n">
        <v>0</v>
      </c>
      <c r="AO915" s="70" t="n">
        <v>0</v>
      </c>
      <c r="AP915" s="70" t="n">
        <v>1</v>
      </c>
      <c r="AQ915" s="70" t="n">
        <v>0</v>
      </c>
      <c r="AR915" s="70" t="n">
        <v>0.0450000018</v>
      </c>
      <c r="AS915" s="70" t="n">
        <v>-0.9612616899999999</v>
      </c>
      <c r="AT915" s="70" t="n">
        <v>0</v>
      </c>
      <c r="AU915" s="70" t="n">
        <v>0.275637269</v>
      </c>
      <c r="AV915" s="70" t="n">
        <v>0</v>
      </c>
      <c r="AW915" s="71">
        <f>MAX(ABS(Y915-AK915),ABS(Z915-AL915),ABS(AA915-AM915),ABS(AB915-AN915),ABS(AC915-AO915),ABS(AD915-AP915),ABS(AE915-AQ915),ABS(AF915-AR915),ABS(AG915-AS915),ABS(AH915-AT915),ABS(AI915-AU915),ABS(AJ915-AV915))</f>
        <v/>
      </c>
    </row>
    <row r="916">
      <c r="A916" s="67" t="inlineStr">
        <is>
          <t>M911</t>
        </is>
      </c>
      <c r="B916" s="52" t="inlineStr">
        <is>
          <t>UAV-26</t>
        </is>
      </c>
      <c r="C916" s="52" t="inlineStr">
        <is>
          <t>Autonomous UAV</t>
        </is>
      </c>
      <c r="D916" s="52" t="inlineStr">
        <is>
          <t>Prop hub</t>
        </is>
      </c>
      <c r="E916" s="59" t="inlineStr">
        <is>
          <t>Sphere</t>
        </is>
      </c>
      <c r="F916" s="52" t="inlineStr">
        <is>
          <t>UAV-25</t>
        </is>
      </c>
      <c r="G916" s="68" t="n">
        <v>0.0250000004</v>
      </c>
      <c r="H916" s="68" t="n">
        <v>0.0250000004</v>
      </c>
      <c r="I916" s="68" t="n">
        <v>0.0250000004</v>
      </c>
      <c r="J916" s="68" t="n">
        <v>0</v>
      </c>
      <c r="K916" s="68" t="n">
        <v>0</v>
      </c>
      <c r="L916" s="68" t="n">
        <v>0</v>
      </c>
      <c r="M916" s="68" t="n">
        <v>0</v>
      </c>
      <c r="N916" s="68" t="n">
        <v>0</v>
      </c>
      <c r="O916" s="68" t="n">
        <v>0</v>
      </c>
      <c r="P916" s="69">
        <f>COS(RADIANS(K916))*COS(RADIANS(L916))+SIN(RADIANS(K916))*SIN(RADIANS(J916))*SIN(RADIANS(L916))</f>
        <v/>
      </c>
      <c r="Q916" s="69">
        <f>-COS(RADIANS(K916))*SIN(RADIANS(L916))+SIN(RADIANS(K916))*SIN(RADIANS(J916))*COS(RADIANS(L916))</f>
        <v/>
      </c>
      <c r="R916" s="69">
        <f>SIN(RADIANS(K916))*COS(RADIANS(J916))</f>
        <v/>
      </c>
      <c r="S916" s="69">
        <f>COS(RADIANS(J916))*SIN(RADIANS(L916))</f>
        <v/>
      </c>
      <c r="T916" s="69">
        <f>COS(RADIANS(J916))*COS(RADIANS(L916))</f>
        <v/>
      </c>
      <c r="U916" s="69">
        <f>-SIN(RADIANS(J916))</f>
        <v/>
      </c>
      <c r="V916" s="69">
        <f>-SIN(RADIANS(K916))*COS(RADIANS(L916))+COS(RADIANS(K916))*SIN(RADIANS(J916))*SIN(RADIANS(L916))</f>
        <v/>
      </c>
      <c r="W916" s="69">
        <f>SIN(RADIANS(K916))*SIN(RADIANS(L916))+COS(RADIANS(K916))*SIN(RADIANS(J916))*COS(RADIANS(L916))</f>
        <v/>
      </c>
      <c r="X916" s="69">
        <f>COS(RADIANS(K916))*COS(RADIANS(J916))</f>
        <v/>
      </c>
      <c r="Y916" s="69">
        <f>P916*G916</f>
        <v/>
      </c>
      <c r="Z916" s="69">
        <f>Q916*H916</f>
        <v/>
      </c>
      <c r="AA916" s="69">
        <f>R916*I916</f>
        <v/>
      </c>
      <c r="AB916" s="69">
        <f>M916</f>
        <v/>
      </c>
      <c r="AC916" s="69">
        <f>S916*G916</f>
        <v/>
      </c>
      <c r="AD916" s="69">
        <f>T916*H916</f>
        <v/>
      </c>
      <c r="AE916" s="69">
        <f>U916*I916</f>
        <v/>
      </c>
      <c r="AF916" s="69">
        <f>N916</f>
        <v/>
      </c>
      <c r="AG916" s="69">
        <f>V916*G916</f>
        <v/>
      </c>
      <c r="AH916" s="69">
        <f>W916*H916</f>
        <v/>
      </c>
      <c r="AI916" s="69">
        <f>X916*I916</f>
        <v/>
      </c>
      <c r="AJ916" s="69">
        <f>O916</f>
        <v/>
      </c>
      <c r="AK916" s="70" t="n">
        <v>0.0250000004</v>
      </c>
      <c r="AL916" s="70" t="n">
        <v>0</v>
      </c>
      <c r="AM916" s="70" t="n">
        <v>0</v>
      </c>
      <c r="AN916" s="70" t="n">
        <v>0</v>
      </c>
      <c r="AO916" s="70" t="n">
        <v>0</v>
      </c>
      <c r="AP916" s="70" t="n">
        <v>0.0250000004</v>
      </c>
      <c r="AQ916" s="70" t="n">
        <v>0</v>
      </c>
      <c r="AR916" s="70" t="n">
        <v>0</v>
      </c>
      <c r="AS916" s="70" t="n">
        <v>0</v>
      </c>
      <c r="AT916" s="70" t="n">
        <v>0</v>
      </c>
      <c r="AU916" s="70" t="n">
        <v>0.0250000004</v>
      </c>
      <c r="AV916" s="70" t="n">
        <v>0</v>
      </c>
      <c r="AW916" s="71">
        <f>MAX(ABS(Y916-AK916),ABS(Z916-AL916),ABS(AA916-AM916),ABS(AB916-AN916),ABS(AC916-AO916),ABS(AD916-AP916),ABS(AE916-AQ916),ABS(AF916-AR916),ABS(AG916-AS916),ABS(AH916-AT916),ABS(AI916-AU916),ABS(AJ916-AV916))</f>
        <v/>
      </c>
    </row>
    <row r="917">
      <c r="A917" s="67" t="inlineStr">
        <is>
          <t>M912</t>
        </is>
      </c>
      <c r="B917" s="52" t="inlineStr">
        <is>
          <t>UAV-27</t>
        </is>
      </c>
      <c r="C917" s="52" t="inlineStr">
        <is>
          <t>Autonomous UAV</t>
        </is>
      </c>
      <c r="D917" s="52" t="inlineStr">
        <is>
          <t>Prop blade</t>
        </is>
      </c>
      <c r="E917" s="63" t="inlineStr">
        <is>
          <t>Cube</t>
        </is>
      </c>
      <c r="F917" s="52" t="inlineStr">
        <is>
          <t>UAV-25</t>
        </is>
      </c>
      <c r="G917" s="68" t="n">
        <v>0.200000003</v>
      </c>
      <c r="H917" s="68" t="n">
        <v>0.00400000019</v>
      </c>
      <c r="I917" s="68" t="n">
        <v>0.0179999992</v>
      </c>
      <c r="J917" s="68" t="n">
        <v>0</v>
      </c>
      <c r="K917" s="68" t="n">
        <v>0</v>
      </c>
      <c r="L917" s="68" t="n">
        <v>0</v>
      </c>
      <c r="M917" s="68" t="n">
        <v>0</v>
      </c>
      <c r="N917" s="68" t="n">
        <v>0</v>
      </c>
      <c r="O917" s="68" t="n">
        <v>0</v>
      </c>
      <c r="P917" s="69">
        <f>COS(RADIANS(K917))*COS(RADIANS(L917))+SIN(RADIANS(K917))*SIN(RADIANS(J917))*SIN(RADIANS(L917))</f>
        <v/>
      </c>
      <c r="Q917" s="69">
        <f>-COS(RADIANS(K917))*SIN(RADIANS(L917))+SIN(RADIANS(K917))*SIN(RADIANS(J917))*COS(RADIANS(L917))</f>
        <v/>
      </c>
      <c r="R917" s="69">
        <f>SIN(RADIANS(K917))*COS(RADIANS(J917))</f>
        <v/>
      </c>
      <c r="S917" s="69">
        <f>COS(RADIANS(J917))*SIN(RADIANS(L917))</f>
        <v/>
      </c>
      <c r="T917" s="69">
        <f>COS(RADIANS(J917))*COS(RADIANS(L917))</f>
        <v/>
      </c>
      <c r="U917" s="69">
        <f>-SIN(RADIANS(J917))</f>
        <v/>
      </c>
      <c r="V917" s="69">
        <f>-SIN(RADIANS(K917))*COS(RADIANS(L917))+COS(RADIANS(K917))*SIN(RADIANS(J917))*SIN(RADIANS(L917))</f>
        <v/>
      </c>
      <c r="W917" s="69">
        <f>SIN(RADIANS(K917))*SIN(RADIANS(L917))+COS(RADIANS(K917))*SIN(RADIANS(J917))*COS(RADIANS(L917))</f>
        <v/>
      </c>
      <c r="X917" s="69">
        <f>COS(RADIANS(K917))*COS(RADIANS(J917))</f>
        <v/>
      </c>
      <c r="Y917" s="69">
        <f>P917*G917</f>
        <v/>
      </c>
      <c r="Z917" s="69">
        <f>Q917*H917</f>
        <v/>
      </c>
      <c r="AA917" s="69">
        <f>R917*I917</f>
        <v/>
      </c>
      <c r="AB917" s="69">
        <f>M917</f>
        <v/>
      </c>
      <c r="AC917" s="69">
        <f>S917*G917</f>
        <v/>
      </c>
      <c r="AD917" s="69">
        <f>T917*H917</f>
        <v/>
      </c>
      <c r="AE917" s="69">
        <f>U917*I917</f>
        <v/>
      </c>
      <c r="AF917" s="69">
        <f>N917</f>
        <v/>
      </c>
      <c r="AG917" s="69">
        <f>V917*G917</f>
        <v/>
      </c>
      <c r="AH917" s="69">
        <f>W917*H917</f>
        <v/>
      </c>
      <c r="AI917" s="69">
        <f>X917*I917</f>
        <v/>
      </c>
      <c r="AJ917" s="69">
        <f>O917</f>
        <v/>
      </c>
      <c r="AK917" s="70" t="n">
        <v>0.200000003</v>
      </c>
      <c r="AL917" s="70" t="n">
        <v>0</v>
      </c>
      <c r="AM917" s="70" t="n">
        <v>0</v>
      </c>
      <c r="AN917" s="70" t="n">
        <v>0</v>
      </c>
      <c r="AO917" s="70" t="n">
        <v>0</v>
      </c>
      <c r="AP917" s="70" t="n">
        <v>0.00400000019</v>
      </c>
      <c r="AQ917" s="70" t="n">
        <v>0</v>
      </c>
      <c r="AR917" s="70" t="n">
        <v>0</v>
      </c>
      <c r="AS917" s="70" t="n">
        <v>0</v>
      </c>
      <c r="AT917" s="70" t="n">
        <v>0</v>
      </c>
      <c r="AU917" s="70" t="n">
        <v>0.0179999992</v>
      </c>
      <c r="AV917" s="70" t="n">
        <v>0</v>
      </c>
      <c r="AW917" s="71">
        <f>MAX(ABS(Y917-AK917),ABS(Z917-AL917),ABS(AA917-AM917),ABS(AB917-AN917),ABS(AC917-AO917),ABS(AD917-AP917),ABS(AE917-AQ917),ABS(AF917-AR917),ABS(AG917-AS917),ABS(AH917-AT917),ABS(AI917-AU917),ABS(AJ917-AV917))</f>
        <v/>
      </c>
    </row>
    <row r="918">
      <c r="A918" s="67" t="inlineStr">
        <is>
          <t>M913</t>
        </is>
      </c>
      <c r="B918" s="52" t="inlineStr">
        <is>
          <t>UAV-28</t>
        </is>
      </c>
      <c r="C918" s="52" t="inlineStr">
        <is>
          <t>Autonomous UAV</t>
        </is>
      </c>
      <c r="D918" s="52" t="inlineStr">
        <is>
          <t>Rotor blur disc</t>
        </is>
      </c>
      <c r="E918" s="58" t="inlineStr">
        <is>
          <t>Cylinder</t>
        </is>
      </c>
      <c r="F918" s="52" t="inlineStr">
        <is>
          <t>UAV-23</t>
        </is>
      </c>
      <c r="G918" s="68" t="n">
        <v>0.204999998</v>
      </c>
      <c r="H918" s="68" t="n">
        <v>0.204999998</v>
      </c>
      <c r="I918" s="68" t="n">
        <v>0.00200000009</v>
      </c>
      <c r="J918" s="68" t="n">
        <v>90</v>
      </c>
      <c r="K918" s="68" t="n">
        <v>0</v>
      </c>
      <c r="L918" s="68" t="n">
        <v>0</v>
      </c>
      <c r="M918" s="68" t="n">
        <v>0</v>
      </c>
      <c r="N918" s="68" t="n">
        <v>0.0450000018</v>
      </c>
      <c r="O918" s="68" t="n">
        <v>0</v>
      </c>
      <c r="P918" s="69">
        <f>COS(RADIANS(K918))*COS(RADIANS(L918))+SIN(RADIANS(K918))*SIN(RADIANS(J918))*SIN(RADIANS(L918))</f>
        <v/>
      </c>
      <c r="Q918" s="69">
        <f>-COS(RADIANS(K918))*SIN(RADIANS(L918))+SIN(RADIANS(K918))*SIN(RADIANS(J918))*COS(RADIANS(L918))</f>
        <v/>
      </c>
      <c r="R918" s="69">
        <f>SIN(RADIANS(K918))*COS(RADIANS(J918))</f>
        <v/>
      </c>
      <c r="S918" s="69">
        <f>COS(RADIANS(J918))*SIN(RADIANS(L918))</f>
        <v/>
      </c>
      <c r="T918" s="69">
        <f>COS(RADIANS(J918))*COS(RADIANS(L918))</f>
        <v/>
      </c>
      <c r="U918" s="69">
        <f>-SIN(RADIANS(J918))</f>
        <v/>
      </c>
      <c r="V918" s="69">
        <f>-SIN(RADIANS(K918))*COS(RADIANS(L918))+COS(RADIANS(K918))*SIN(RADIANS(J918))*SIN(RADIANS(L918))</f>
        <v/>
      </c>
      <c r="W918" s="69">
        <f>SIN(RADIANS(K918))*SIN(RADIANS(L918))+COS(RADIANS(K918))*SIN(RADIANS(J918))*COS(RADIANS(L918))</f>
        <v/>
      </c>
      <c r="X918" s="69">
        <f>COS(RADIANS(K918))*COS(RADIANS(J918))</f>
        <v/>
      </c>
      <c r="Y918" s="69">
        <f>P918*G918</f>
        <v/>
      </c>
      <c r="Z918" s="69">
        <f>Q918*H918</f>
        <v/>
      </c>
      <c r="AA918" s="69">
        <f>R918*I918</f>
        <v/>
      </c>
      <c r="AB918" s="69">
        <f>M918</f>
        <v/>
      </c>
      <c r="AC918" s="69">
        <f>S918*G918</f>
        <v/>
      </c>
      <c r="AD918" s="69">
        <f>T918*H918</f>
        <v/>
      </c>
      <c r="AE918" s="69">
        <f>U918*I918</f>
        <v/>
      </c>
      <c r="AF918" s="69">
        <f>N918</f>
        <v/>
      </c>
      <c r="AG918" s="69">
        <f>V918*G918</f>
        <v/>
      </c>
      <c r="AH918" s="69">
        <f>W918*H918</f>
        <v/>
      </c>
      <c r="AI918" s="69">
        <f>X918*I918</f>
        <v/>
      </c>
      <c r="AJ918" s="69">
        <f>O918</f>
        <v/>
      </c>
      <c r="AK918" s="70" t="n">
        <v>0.204999998</v>
      </c>
      <c r="AL918" s="70" t="n">
        <v>0</v>
      </c>
      <c r="AM918" s="70" t="n">
        <v>0</v>
      </c>
      <c r="AN918" s="70" t="n">
        <v>0</v>
      </c>
      <c r="AO918" s="70" t="n">
        <v>0</v>
      </c>
      <c r="AP918" s="70" t="n">
        <v>-8.96083474e-09</v>
      </c>
      <c r="AQ918" s="70" t="n">
        <v>-0.00200000009</v>
      </c>
      <c r="AR918" s="70" t="n">
        <v>0.0450000018</v>
      </c>
      <c r="AS918" s="70" t="n">
        <v>0</v>
      </c>
      <c r="AT918" s="70" t="n">
        <v>0.204999998</v>
      </c>
      <c r="AU918" s="70" t="n">
        <v>-8.74227774e-11</v>
      </c>
      <c r="AV918" s="70" t="n">
        <v>0</v>
      </c>
      <c r="AW918" s="71">
        <f>MAX(ABS(Y918-AK918),ABS(Z918-AL918),ABS(AA918-AM918),ABS(AB918-AN918),ABS(AC918-AO918),ABS(AD918-AP918),ABS(AE918-AQ918),ABS(AF918-AR918),ABS(AG918-AS918),ABS(AH918-AT918),ABS(AI918-AU918),ABS(AJ918-AV918))</f>
        <v/>
      </c>
    </row>
    <row r="919">
      <c r="A919" s="67" t="inlineStr">
        <is>
          <t>M914</t>
        </is>
      </c>
      <c r="B919" s="52" t="inlineStr">
        <is>
          <t>UAV-29</t>
        </is>
      </c>
      <c r="C919" s="52" t="inlineStr">
        <is>
          <t>Autonomous UAV</t>
        </is>
      </c>
      <c r="D919" s="52" t="inlineStr">
        <is>
          <t>Arm Rear-right</t>
        </is>
      </c>
      <c r="E919" s="63" t="inlineStr">
        <is>
          <t>Cube</t>
        </is>
      </c>
      <c r="F919" s="52" t="inlineStr">
        <is>
          <t>UAV-00</t>
        </is>
      </c>
      <c r="G919" s="68" t="n">
        <v>0.0250000004</v>
      </c>
      <c r="H919" s="68" t="n">
        <v>0.0179999992</v>
      </c>
      <c r="I919" s="68" t="n">
        <v>0.219999999</v>
      </c>
      <c r="J919" s="68" t="n">
        <v>0</v>
      </c>
      <c r="K919" s="68" t="n">
        <v>-135</v>
      </c>
      <c r="L919" s="68" t="n">
        <v>0</v>
      </c>
      <c r="M919" s="68" t="n">
        <v>-0.106066018</v>
      </c>
      <c r="N919" s="68" t="n">
        <v>0</v>
      </c>
      <c r="O919" s="68" t="n">
        <v>-0.106066018</v>
      </c>
      <c r="P919" s="69">
        <f>COS(RADIANS(K919))*COS(RADIANS(L919))+SIN(RADIANS(K919))*SIN(RADIANS(J919))*SIN(RADIANS(L919))</f>
        <v/>
      </c>
      <c r="Q919" s="69">
        <f>-COS(RADIANS(K919))*SIN(RADIANS(L919))+SIN(RADIANS(K919))*SIN(RADIANS(J919))*COS(RADIANS(L919))</f>
        <v/>
      </c>
      <c r="R919" s="69">
        <f>SIN(RADIANS(K919))*COS(RADIANS(J919))</f>
        <v/>
      </c>
      <c r="S919" s="69">
        <f>COS(RADIANS(J919))*SIN(RADIANS(L919))</f>
        <v/>
      </c>
      <c r="T919" s="69">
        <f>COS(RADIANS(J919))*COS(RADIANS(L919))</f>
        <v/>
      </c>
      <c r="U919" s="69">
        <f>-SIN(RADIANS(J919))</f>
        <v/>
      </c>
      <c r="V919" s="69">
        <f>-SIN(RADIANS(K919))*COS(RADIANS(L919))+COS(RADIANS(K919))*SIN(RADIANS(J919))*SIN(RADIANS(L919))</f>
        <v/>
      </c>
      <c r="W919" s="69">
        <f>SIN(RADIANS(K919))*SIN(RADIANS(L919))+COS(RADIANS(K919))*SIN(RADIANS(J919))*COS(RADIANS(L919))</f>
        <v/>
      </c>
      <c r="X919" s="69">
        <f>COS(RADIANS(K919))*COS(RADIANS(J919))</f>
        <v/>
      </c>
      <c r="Y919" s="69">
        <f>P919*G919</f>
        <v/>
      </c>
      <c r="Z919" s="69">
        <f>Q919*H919</f>
        <v/>
      </c>
      <c r="AA919" s="69">
        <f>R919*I919</f>
        <v/>
      </c>
      <c r="AB919" s="69">
        <f>M919</f>
        <v/>
      </c>
      <c r="AC919" s="69">
        <f>S919*G919</f>
        <v/>
      </c>
      <c r="AD919" s="69">
        <f>T919*H919</f>
        <v/>
      </c>
      <c r="AE919" s="69">
        <f>U919*I919</f>
        <v/>
      </c>
      <c r="AF919" s="69">
        <f>N919</f>
        <v/>
      </c>
      <c r="AG919" s="69">
        <f>V919*G919</f>
        <v/>
      </c>
      <c r="AH919" s="69">
        <f>W919*H919</f>
        <v/>
      </c>
      <c r="AI919" s="69">
        <f>X919*I919</f>
        <v/>
      </c>
      <c r="AJ919" s="69">
        <f>O919</f>
        <v/>
      </c>
      <c r="AK919" s="70" t="n">
        <v>-0.0176776703</v>
      </c>
      <c r="AL919" s="70" t="n">
        <v>0</v>
      </c>
      <c r="AM919" s="70" t="n">
        <v>-0.155563489</v>
      </c>
      <c r="AN919" s="70" t="n">
        <v>-0.106066018</v>
      </c>
      <c r="AO919" s="70" t="n">
        <v>0</v>
      </c>
      <c r="AP919" s="70" t="n">
        <v>0.0179999992</v>
      </c>
      <c r="AQ919" s="70" t="n">
        <v>0</v>
      </c>
      <c r="AR919" s="70" t="n">
        <v>0</v>
      </c>
      <c r="AS919" s="70" t="n">
        <v>0.0176776703</v>
      </c>
      <c r="AT919" s="70" t="n">
        <v>0</v>
      </c>
      <c r="AU919" s="70" t="n">
        <v>-0.155563489</v>
      </c>
      <c r="AV919" s="70" t="n">
        <v>-0.106066018</v>
      </c>
      <c r="AW919" s="71">
        <f>MAX(ABS(Y919-AK919),ABS(Z919-AL919),ABS(AA919-AM919),ABS(AB919-AN919),ABS(AC919-AO919),ABS(AD919-AP919),ABS(AE919-AQ919),ABS(AF919-AR919),ABS(AG919-AS919),ABS(AH919-AT919),ABS(AI919-AU919),ABS(AJ919-AV919))</f>
        <v/>
      </c>
    </row>
    <row r="920">
      <c r="A920" s="67" t="inlineStr">
        <is>
          <t>M915</t>
        </is>
      </c>
      <c r="B920" s="52" t="inlineStr">
        <is>
          <t>UAV-30</t>
        </is>
      </c>
      <c r="C920" s="52" t="inlineStr">
        <is>
          <t>Autonomous UAV</t>
        </is>
      </c>
      <c r="D920" s="52" t="inlineStr">
        <is>
          <t>Motor mount Rear-right</t>
        </is>
      </c>
      <c r="E920" s="53" t="inlineStr">
        <is>
          <t>Group</t>
        </is>
      </c>
      <c r="F920" s="52" t="inlineStr">
        <is>
          <t>UAV-00</t>
        </is>
      </c>
      <c r="G920" s="68" t="n">
        <v>1</v>
      </c>
      <c r="H920" s="68" t="n">
        <v>1</v>
      </c>
      <c r="I920" s="68" t="n">
        <v>1</v>
      </c>
      <c r="J920" s="68" t="n">
        <v>0</v>
      </c>
      <c r="K920" s="68" t="n">
        <v>0</v>
      </c>
      <c r="L920" s="68" t="n">
        <v>0</v>
      </c>
      <c r="M920" s="68" t="n">
        <v>-0.183847755</v>
      </c>
      <c r="N920" s="68" t="n">
        <v>0.0120000001</v>
      </c>
      <c r="O920" s="68" t="n">
        <v>-0.183847755</v>
      </c>
      <c r="P920" s="69">
        <f>COS(RADIANS(K920))*COS(RADIANS(L920))+SIN(RADIANS(K920))*SIN(RADIANS(J920))*SIN(RADIANS(L920))</f>
        <v/>
      </c>
      <c r="Q920" s="69">
        <f>-COS(RADIANS(K920))*SIN(RADIANS(L920))+SIN(RADIANS(K920))*SIN(RADIANS(J920))*COS(RADIANS(L920))</f>
        <v/>
      </c>
      <c r="R920" s="69">
        <f>SIN(RADIANS(K920))*COS(RADIANS(J920))</f>
        <v/>
      </c>
      <c r="S920" s="69">
        <f>COS(RADIANS(J920))*SIN(RADIANS(L920))</f>
        <v/>
      </c>
      <c r="T920" s="69">
        <f>COS(RADIANS(J920))*COS(RADIANS(L920))</f>
        <v/>
      </c>
      <c r="U920" s="69">
        <f>-SIN(RADIANS(J920))</f>
        <v/>
      </c>
      <c r="V920" s="69">
        <f>-SIN(RADIANS(K920))*COS(RADIANS(L920))+COS(RADIANS(K920))*SIN(RADIANS(J920))*SIN(RADIANS(L920))</f>
        <v/>
      </c>
      <c r="W920" s="69">
        <f>SIN(RADIANS(K920))*SIN(RADIANS(L920))+COS(RADIANS(K920))*SIN(RADIANS(J920))*COS(RADIANS(L920))</f>
        <v/>
      </c>
      <c r="X920" s="69">
        <f>COS(RADIANS(K920))*COS(RADIANS(J920))</f>
        <v/>
      </c>
      <c r="Y920" s="69">
        <f>P920*G920</f>
        <v/>
      </c>
      <c r="Z920" s="69">
        <f>Q920*H920</f>
        <v/>
      </c>
      <c r="AA920" s="69">
        <f>R920*I920</f>
        <v/>
      </c>
      <c r="AB920" s="69">
        <f>M920</f>
        <v/>
      </c>
      <c r="AC920" s="69">
        <f>S920*G920</f>
        <v/>
      </c>
      <c r="AD920" s="69">
        <f>T920*H920</f>
        <v/>
      </c>
      <c r="AE920" s="69">
        <f>U920*I920</f>
        <v/>
      </c>
      <c r="AF920" s="69">
        <f>N920</f>
        <v/>
      </c>
      <c r="AG920" s="69">
        <f>V920*G920</f>
        <v/>
      </c>
      <c r="AH920" s="69">
        <f>W920*H920</f>
        <v/>
      </c>
      <c r="AI920" s="69">
        <f>X920*I920</f>
        <v/>
      </c>
      <c r="AJ920" s="69">
        <f>O920</f>
        <v/>
      </c>
      <c r="AK920" s="70" t="n">
        <v>1</v>
      </c>
      <c r="AL920" s="70" t="n">
        <v>0</v>
      </c>
      <c r="AM920" s="70" t="n">
        <v>0</v>
      </c>
      <c r="AN920" s="70" t="n">
        <v>-0.183847755</v>
      </c>
      <c r="AO920" s="70" t="n">
        <v>0</v>
      </c>
      <c r="AP920" s="70" t="n">
        <v>1</v>
      </c>
      <c r="AQ920" s="70" t="n">
        <v>0</v>
      </c>
      <c r="AR920" s="70" t="n">
        <v>0.0120000001</v>
      </c>
      <c r="AS920" s="70" t="n">
        <v>0</v>
      </c>
      <c r="AT920" s="70" t="n">
        <v>0</v>
      </c>
      <c r="AU920" s="70" t="n">
        <v>1</v>
      </c>
      <c r="AV920" s="70" t="n">
        <v>-0.183847755</v>
      </c>
      <c r="AW920" s="71">
        <f>MAX(ABS(Y920-AK920),ABS(Z920-AL920),ABS(AA920-AM920),ABS(AB920-AN920),ABS(AC920-AO920),ABS(AD920-AP920),ABS(AE920-AQ920),ABS(AF920-AR920),ABS(AG920-AS920),ABS(AH920-AT920),ABS(AI920-AU920),ABS(AJ920-AV920))</f>
        <v/>
      </c>
    </row>
    <row r="921">
      <c r="A921" s="67" t="inlineStr">
        <is>
          <t>M916</t>
        </is>
      </c>
      <c r="B921" s="52" t="inlineStr">
        <is>
          <t>UAV-31</t>
        </is>
      </c>
      <c r="C921" s="52" t="inlineStr">
        <is>
          <t>Autonomous UAV</t>
        </is>
      </c>
      <c r="D921" s="52" t="inlineStr">
        <is>
          <t>Motor</t>
        </is>
      </c>
      <c r="E921" s="58" t="inlineStr">
        <is>
          <t>Cylinder</t>
        </is>
      </c>
      <c r="F921" s="52" t="inlineStr">
        <is>
          <t>UAV-30</t>
        </is>
      </c>
      <c r="G921" s="68" t="n">
        <v>0.0450000018</v>
      </c>
      <c r="H921" s="68" t="n">
        <v>0.0450000018</v>
      </c>
      <c r="I921" s="68" t="n">
        <v>0.0350000001</v>
      </c>
      <c r="J921" s="68" t="n">
        <v>90</v>
      </c>
      <c r="K921" s="68" t="n">
        <v>0</v>
      </c>
      <c r="L921" s="68" t="n">
        <v>0</v>
      </c>
      <c r="M921" s="68" t="n">
        <v>0</v>
      </c>
      <c r="N921" s="68" t="n">
        <v>0.0199999996</v>
      </c>
      <c r="O921" s="68" t="n">
        <v>0</v>
      </c>
      <c r="P921" s="69">
        <f>COS(RADIANS(K921))*COS(RADIANS(L921))+SIN(RADIANS(K921))*SIN(RADIANS(J921))*SIN(RADIANS(L921))</f>
        <v/>
      </c>
      <c r="Q921" s="69">
        <f>-COS(RADIANS(K921))*SIN(RADIANS(L921))+SIN(RADIANS(K921))*SIN(RADIANS(J921))*COS(RADIANS(L921))</f>
        <v/>
      </c>
      <c r="R921" s="69">
        <f>SIN(RADIANS(K921))*COS(RADIANS(J921))</f>
        <v/>
      </c>
      <c r="S921" s="69">
        <f>COS(RADIANS(J921))*SIN(RADIANS(L921))</f>
        <v/>
      </c>
      <c r="T921" s="69">
        <f>COS(RADIANS(J921))*COS(RADIANS(L921))</f>
        <v/>
      </c>
      <c r="U921" s="69">
        <f>-SIN(RADIANS(J921))</f>
        <v/>
      </c>
      <c r="V921" s="69">
        <f>-SIN(RADIANS(K921))*COS(RADIANS(L921))+COS(RADIANS(K921))*SIN(RADIANS(J921))*SIN(RADIANS(L921))</f>
        <v/>
      </c>
      <c r="W921" s="69">
        <f>SIN(RADIANS(K921))*SIN(RADIANS(L921))+COS(RADIANS(K921))*SIN(RADIANS(J921))*COS(RADIANS(L921))</f>
        <v/>
      </c>
      <c r="X921" s="69">
        <f>COS(RADIANS(K921))*COS(RADIANS(J921))</f>
        <v/>
      </c>
      <c r="Y921" s="69">
        <f>P921*G921</f>
        <v/>
      </c>
      <c r="Z921" s="69">
        <f>Q921*H921</f>
        <v/>
      </c>
      <c r="AA921" s="69">
        <f>R921*I921</f>
        <v/>
      </c>
      <c r="AB921" s="69">
        <f>M921</f>
        <v/>
      </c>
      <c r="AC921" s="69">
        <f>S921*G921</f>
        <v/>
      </c>
      <c r="AD921" s="69">
        <f>T921*H921</f>
        <v/>
      </c>
      <c r="AE921" s="69">
        <f>U921*I921</f>
        <v/>
      </c>
      <c r="AF921" s="69">
        <f>N921</f>
        <v/>
      </c>
      <c r="AG921" s="69">
        <f>V921*G921</f>
        <v/>
      </c>
      <c r="AH921" s="69">
        <f>W921*H921</f>
        <v/>
      </c>
      <c r="AI921" s="69">
        <f>X921*I921</f>
        <v/>
      </c>
      <c r="AJ921" s="69">
        <f>O921</f>
        <v/>
      </c>
      <c r="AK921" s="70" t="n">
        <v>0.0450000018</v>
      </c>
      <c r="AL921" s="70" t="n">
        <v>0</v>
      </c>
      <c r="AM921" s="70" t="n">
        <v>0</v>
      </c>
      <c r="AN921" s="70" t="n">
        <v>0</v>
      </c>
      <c r="AO921" s="70" t="n">
        <v>0</v>
      </c>
      <c r="AP921" s="70" t="n">
        <v>-1.96701255e-09</v>
      </c>
      <c r="AQ921" s="70" t="n">
        <v>-0.0350000001</v>
      </c>
      <c r="AR921" s="70" t="n">
        <v>0.0199999996</v>
      </c>
      <c r="AS921" s="70" t="n">
        <v>0</v>
      </c>
      <c r="AT921" s="70" t="n">
        <v>0.0450000018</v>
      </c>
      <c r="AU921" s="70" t="n">
        <v>-1.52989854e-09</v>
      </c>
      <c r="AV921" s="70" t="n">
        <v>0</v>
      </c>
      <c r="AW921" s="71">
        <f>MAX(ABS(Y921-AK921),ABS(Z921-AL921),ABS(AA921-AM921),ABS(AB921-AN921),ABS(AC921-AO921),ABS(AD921-AP921),ABS(AE921-AQ921),ABS(AF921-AR921),ABS(AG921-AS921),ABS(AH921-AT921),ABS(AI921-AU921),ABS(AJ921-AV921))</f>
        <v/>
      </c>
    </row>
    <row r="922">
      <c r="A922" s="67" t="inlineStr">
        <is>
          <t>M917</t>
        </is>
      </c>
      <c r="B922" s="52" t="inlineStr">
        <is>
          <t>UAV-32</t>
        </is>
      </c>
      <c r="C922" s="52" t="inlineStr">
        <is>
          <t>Autonomous UAV</t>
        </is>
      </c>
      <c r="D922" s="52" t="inlineStr">
        <is>
          <t>Rotor</t>
        </is>
      </c>
      <c r="E922" s="53" t="inlineStr">
        <is>
          <t>Group</t>
        </is>
      </c>
      <c r="F922" s="52" t="inlineStr">
        <is>
          <t>UAV-30</t>
        </is>
      </c>
      <c r="G922" s="68" t="n">
        <v>1</v>
      </c>
      <c r="H922" s="68" t="n">
        <v>1</v>
      </c>
      <c r="I922" s="68" t="n">
        <v>1</v>
      </c>
      <c r="J922" s="68" t="n">
        <v>0</v>
      </c>
      <c r="K922" s="68" t="n">
        <v>111</v>
      </c>
      <c r="L922" s="68" t="n">
        <v>0</v>
      </c>
      <c r="M922" s="68" t="n">
        <v>0</v>
      </c>
      <c r="N922" s="68" t="n">
        <v>0.0450000018</v>
      </c>
      <c r="O922" s="68" t="n">
        <v>0</v>
      </c>
      <c r="P922" s="69">
        <f>COS(RADIANS(K922))*COS(RADIANS(L922))+SIN(RADIANS(K922))*SIN(RADIANS(J922))*SIN(RADIANS(L922))</f>
        <v/>
      </c>
      <c r="Q922" s="69">
        <f>-COS(RADIANS(K922))*SIN(RADIANS(L922))+SIN(RADIANS(K922))*SIN(RADIANS(J922))*COS(RADIANS(L922))</f>
        <v/>
      </c>
      <c r="R922" s="69">
        <f>SIN(RADIANS(K922))*COS(RADIANS(J922))</f>
        <v/>
      </c>
      <c r="S922" s="69">
        <f>COS(RADIANS(J922))*SIN(RADIANS(L922))</f>
        <v/>
      </c>
      <c r="T922" s="69">
        <f>COS(RADIANS(J922))*COS(RADIANS(L922))</f>
        <v/>
      </c>
      <c r="U922" s="69">
        <f>-SIN(RADIANS(J922))</f>
        <v/>
      </c>
      <c r="V922" s="69">
        <f>-SIN(RADIANS(K922))*COS(RADIANS(L922))+COS(RADIANS(K922))*SIN(RADIANS(J922))*SIN(RADIANS(L922))</f>
        <v/>
      </c>
      <c r="W922" s="69">
        <f>SIN(RADIANS(K922))*SIN(RADIANS(L922))+COS(RADIANS(K922))*SIN(RADIANS(J922))*COS(RADIANS(L922))</f>
        <v/>
      </c>
      <c r="X922" s="69">
        <f>COS(RADIANS(K922))*COS(RADIANS(J922))</f>
        <v/>
      </c>
      <c r="Y922" s="69">
        <f>P922*G922</f>
        <v/>
      </c>
      <c r="Z922" s="69">
        <f>Q922*H922</f>
        <v/>
      </c>
      <c r="AA922" s="69">
        <f>R922*I922</f>
        <v/>
      </c>
      <c r="AB922" s="69">
        <f>M922</f>
        <v/>
      </c>
      <c r="AC922" s="69">
        <f>S922*G922</f>
        <v/>
      </c>
      <c r="AD922" s="69">
        <f>T922*H922</f>
        <v/>
      </c>
      <c r="AE922" s="69">
        <f>U922*I922</f>
        <v/>
      </c>
      <c r="AF922" s="69">
        <f>N922</f>
        <v/>
      </c>
      <c r="AG922" s="69">
        <f>V922*G922</f>
        <v/>
      </c>
      <c r="AH922" s="69">
        <f>W922*H922</f>
        <v/>
      </c>
      <c r="AI922" s="69">
        <f>X922*I922</f>
        <v/>
      </c>
      <c r="AJ922" s="69">
        <f>O922</f>
        <v/>
      </c>
      <c r="AK922" s="70" t="n">
        <v>-0.358368069</v>
      </c>
      <c r="AL922" s="70" t="n">
        <v>0</v>
      </c>
      <c r="AM922" s="70" t="n">
        <v>0.933580399</v>
      </c>
      <c r="AN922" s="70" t="n">
        <v>0</v>
      </c>
      <c r="AO922" s="70" t="n">
        <v>0</v>
      </c>
      <c r="AP922" s="70" t="n">
        <v>1</v>
      </c>
      <c r="AQ922" s="70" t="n">
        <v>0</v>
      </c>
      <c r="AR922" s="70" t="n">
        <v>0.0450000018</v>
      </c>
      <c r="AS922" s="70" t="n">
        <v>-0.933580399</v>
      </c>
      <c r="AT922" s="70" t="n">
        <v>0</v>
      </c>
      <c r="AU922" s="70" t="n">
        <v>-0.358368069</v>
      </c>
      <c r="AV922" s="70" t="n">
        <v>0</v>
      </c>
      <c r="AW922" s="71">
        <f>MAX(ABS(Y922-AK922),ABS(Z922-AL922),ABS(AA922-AM922),ABS(AB922-AN922),ABS(AC922-AO922),ABS(AD922-AP922),ABS(AE922-AQ922),ABS(AF922-AR922),ABS(AG922-AS922),ABS(AH922-AT922),ABS(AI922-AU922),ABS(AJ922-AV922))</f>
        <v/>
      </c>
    </row>
    <row r="923">
      <c r="A923" s="67" t="inlineStr">
        <is>
          <t>M918</t>
        </is>
      </c>
      <c r="B923" s="52" t="inlineStr">
        <is>
          <t>UAV-33</t>
        </is>
      </c>
      <c r="C923" s="52" t="inlineStr">
        <is>
          <t>Autonomous UAV</t>
        </is>
      </c>
      <c r="D923" s="52" t="inlineStr">
        <is>
          <t>Prop hub</t>
        </is>
      </c>
      <c r="E923" s="59" t="inlineStr">
        <is>
          <t>Sphere</t>
        </is>
      </c>
      <c r="F923" s="52" t="inlineStr">
        <is>
          <t>UAV-32</t>
        </is>
      </c>
      <c r="G923" s="68" t="n">
        <v>0.0250000004</v>
      </c>
      <c r="H923" s="68" t="n">
        <v>0.0250000004</v>
      </c>
      <c r="I923" s="68" t="n">
        <v>0.0250000004</v>
      </c>
      <c r="J923" s="68" t="n">
        <v>0</v>
      </c>
      <c r="K923" s="68" t="n">
        <v>0</v>
      </c>
      <c r="L923" s="68" t="n">
        <v>0</v>
      </c>
      <c r="M923" s="68" t="n">
        <v>0</v>
      </c>
      <c r="N923" s="68" t="n">
        <v>0</v>
      </c>
      <c r="O923" s="68" t="n">
        <v>0</v>
      </c>
      <c r="P923" s="69">
        <f>COS(RADIANS(K923))*COS(RADIANS(L923))+SIN(RADIANS(K923))*SIN(RADIANS(J923))*SIN(RADIANS(L923))</f>
        <v/>
      </c>
      <c r="Q923" s="69">
        <f>-COS(RADIANS(K923))*SIN(RADIANS(L923))+SIN(RADIANS(K923))*SIN(RADIANS(J923))*COS(RADIANS(L923))</f>
        <v/>
      </c>
      <c r="R923" s="69">
        <f>SIN(RADIANS(K923))*COS(RADIANS(J923))</f>
        <v/>
      </c>
      <c r="S923" s="69">
        <f>COS(RADIANS(J923))*SIN(RADIANS(L923))</f>
        <v/>
      </c>
      <c r="T923" s="69">
        <f>COS(RADIANS(J923))*COS(RADIANS(L923))</f>
        <v/>
      </c>
      <c r="U923" s="69">
        <f>-SIN(RADIANS(J923))</f>
        <v/>
      </c>
      <c r="V923" s="69">
        <f>-SIN(RADIANS(K923))*COS(RADIANS(L923))+COS(RADIANS(K923))*SIN(RADIANS(J923))*SIN(RADIANS(L923))</f>
        <v/>
      </c>
      <c r="W923" s="69">
        <f>SIN(RADIANS(K923))*SIN(RADIANS(L923))+COS(RADIANS(K923))*SIN(RADIANS(J923))*COS(RADIANS(L923))</f>
        <v/>
      </c>
      <c r="X923" s="69">
        <f>COS(RADIANS(K923))*COS(RADIANS(J923))</f>
        <v/>
      </c>
      <c r="Y923" s="69">
        <f>P923*G923</f>
        <v/>
      </c>
      <c r="Z923" s="69">
        <f>Q923*H923</f>
        <v/>
      </c>
      <c r="AA923" s="69">
        <f>R923*I923</f>
        <v/>
      </c>
      <c r="AB923" s="69">
        <f>M923</f>
        <v/>
      </c>
      <c r="AC923" s="69">
        <f>S923*G923</f>
        <v/>
      </c>
      <c r="AD923" s="69">
        <f>T923*H923</f>
        <v/>
      </c>
      <c r="AE923" s="69">
        <f>U923*I923</f>
        <v/>
      </c>
      <c r="AF923" s="69">
        <f>N923</f>
        <v/>
      </c>
      <c r="AG923" s="69">
        <f>V923*G923</f>
        <v/>
      </c>
      <c r="AH923" s="69">
        <f>W923*H923</f>
        <v/>
      </c>
      <c r="AI923" s="69">
        <f>X923*I923</f>
        <v/>
      </c>
      <c r="AJ923" s="69">
        <f>O923</f>
        <v/>
      </c>
      <c r="AK923" s="70" t="n">
        <v>0.0250000004</v>
      </c>
      <c r="AL923" s="70" t="n">
        <v>0</v>
      </c>
      <c r="AM923" s="70" t="n">
        <v>0</v>
      </c>
      <c r="AN923" s="70" t="n">
        <v>0</v>
      </c>
      <c r="AO923" s="70" t="n">
        <v>0</v>
      </c>
      <c r="AP923" s="70" t="n">
        <v>0.0250000004</v>
      </c>
      <c r="AQ923" s="70" t="n">
        <v>0</v>
      </c>
      <c r="AR923" s="70" t="n">
        <v>0</v>
      </c>
      <c r="AS923" s="70" t="n">
        <v>0</v>
      </c>
      <c r="AT923" s="70" t="n">
        <v>0</v>
      </c>
      <c r="AU923" s="70" t="n">
        <v>0.0250000004</v>
      </c>
      <c r="AV923" s="70" t="n">
        <v>0</v>
      </c>
      <c r="AW923" s="71">
        <f>MAX(ABS(Y923-AK923),ABS(Z923-AL923),ABS(AA923-AM923),ABS(AB923-AN923),ABS(AC923-AO923),ABS(AD923-AP923),ABS(AE923-AQ923),ABS(AF923-AR923),ABS(AG923-AS923),ABS(AH923-AT923),ABS(AI923-AU923),ABS(AJ923-AV923))</f>
        <v/>
      </c>
    </row>
    <row r="924">
      <c r="A924" s="67" t="inlineStr">
        <is>
          <t>M919</t>
        </is>
      </c>
      <c r="B924" s="52" t="inlineStr">
        <is>
          <t>UAV-34</t>
        </is>
      </c>
      <c r="C924" s="52" t="inlineStr">
        <is>
          <t>Autonomous UAV</t>
        </is>
      </c>
      <c r="D924" s="52" t="inlineStr">
        <is>
          <t>Prop blade</t>
        </is>
      </c>
      <c r="E924" s="63" t="inlineStr">
        <is>
          <t>Cube</t>
        </is>
      </c>
      <c r="F924" s="52" t="inlineStr">
        <is>
          <t>UAV-32</t>
        </is>
      </c>
      <c r="G924" s="68" t="n">
        <v>0.200000003</v>
      </c>
      <c r="H924" s="68" t="n">
        <v>0.00400000019</v>
      </c>
      <c r="I924" s="68" t="n">
        <v>0.0179999992</v>
      </c>
      <c r="J924" s="68" t="n">
        <v>0</v>
      </c>
      <c r="K924" s="68" t="n">
        <v>0</v>
      </c>
      <c r="L924" s="68" t="n">
        <v>0</v>
      </c>
      <c r="M924" s="68" t="n">
        <v>0</v>
      </c>
      <c r="N924" s="68" t="n">
        <v>0</v>
      </c>
      <c r="O924" s="68" t="n">
        <v>0</v>
      </c>
      <c r="P924" s="69">
        <f>COS(RADIANS(K924))*COS(RADIANS(L924))+SIN(RADIANS(K924))*SIN(RADIANS(J924))*SIN(RADIANS(L924))</f>
        <v/>
      </c>
      <c r="Q924" s="69">
        <f>-COS(RADIANS(K924))*SIN(RADIANS(L924))+SIN(RADIANS(K924))*SIN(RADIANS(J924))*COS(RADIANS(L924))</f>
        <v/>
      </c>
      <c r="R924" s="69">
        <f>SIN(RADIANS(K924))*COS(RADIANS(J924))</f>
        <v/>
      </c>
      <c r="S924" s="69">
        <f>COS(RADIANS(J924))*SIN(RADIANS(L924))</f>
        <v/>
      </c>
      <c r="T924" s="69">
        <f>COS(RADIANS(J924))*COS(RADIANS(L924))</f>
        <v/>
      </c>
      <c r="U924" s="69">
        <f>-SIN(RADIANS(J924))</f>
        <v/>
      </c>
      <c r="V924" s="69">
        <f>-SIN(RADIANS(K924))*COS(RADIANS(L924))+COS(RADIANS(K924))*SIN(RADIANS(J924))*SIN(RADIANS(L924))</f>
        <v/>
      </c>
      <c r="W924" s="69">
        <f>SIN(RADIANS(K924))*SIN(RADIANS(L924))+COS(RADIANS(K924))*SIN(RADIANS(J924))*COS(RADIANS(L924))</f>
        <v/>
      </c>
      <c r="X924" s="69">
        <f>COS(RADIANS(K924))*COS(RADIANS(J924))</f>
        <v/>
      </c>
      <c r="Y924" s="69">
        <f>P924*G924</f>
        <v/>
      </c>
      <c r="Z924" s="69">
        <f>Q924*H924</f>
        <v/>
      </c>
      <c r="AA924" s="69">
        <f>R924*I924</f>
        <v/>
      </c>
      <c r="AB924" s="69">
        <f>M924</f>
        <v/>
      </c>
      <c r="AC924" s="69">
        <f>S924*G924</f>
        <v/>
      </c>
      <c r="AD924" s="69">
        <f>T924*H924</f>
        <v/>
      </c>
      <c r="AE924" s="69">
        <f>U924*I924</f>
        <v/>
      </c>
      <c r="AF924" s="69">
        <f>N924</f>
        <v/>
      </c>
      <c r="AG924" s="69">
        <f>V924*G924</f>
        <v/>
      </c>
      <c r="AH924" s="69">
        <f>W924*H924</f>
        <v/>
      </c>
      <c r="AI924" s="69">
        <f>X924*I924</f>
        <v/>
      </c>
      <c r="AJ924" s="69">
        <f>O924</f>
        <v/>
      </c>
      <c r="AK924" s="70" t="n">
        <v>0.200000003</v>
      </c>
      <c r="AL924" s="70" t="n">
        <v>0</v>
      </c>
      <c r="AM924" s="70" t="n">
        <v>0</v>
      </c>
      <c r="AN924" s="70" t="n">
        <v>0</v>
      </c>
      <c r="AO924" s="70" t="n">
        <v>0</v>
      </c>
      <c r="AP924" s="70" t="n">
        <v>0.00400000019</v>
      </c>
      <c r="AQ924" s="70" t="n">
        <v>0</v>
      </c>
      <c r="AR924" s="70" t="n">
        <v>0</v>
      </c>
      <c r="AS924" s="70" t="n">
        <v>0</v>
      </c>
      <c r="AT924" s="70" t="n">
        <v>0</v>
      </c>
      <c r="AU924" s="70" t="n">
        <v>0.0179999992</v>
      </c>
      <c r="AV924" s="70" t="n">
        <v>0</v>
      </c>
      <c r="AW924" s="71">
        <f>MAX(ABS(Y924-AK924),ABS(Z924-AL924),ABS(AA924-AM924),ABS(AB924-AN924),ABS(AC924-AO924),ABS(AD924-AP924),ABS(AE924-AQ924),ABS(AF924-AR924),ABS(AG924-AS924),ABS(AH924-AT924),ABS(AI924-AU924),ABS(AJ924-AV924))</f>
        <v/>
      </c>
    </row>
    <row r="925">
      <c r="A925" s="67" t="inlineStr">
        <is>
          <t>M920</t>
        </is>
      </c>
      <c r="B925" s="52" t="inlineStr">
        <is>
          <t>UAV-35</t>
        </is>
      </c>
      <c r="C925" s="52" t="inlineStr">
        <is>
          <t>Autonomous UAV</t>
        </is>
      </c>
      <c r="D925" s="52" t="inlineStr">
        <is>
          <t>Rotor blur disc</t>
        </is>
      </c>
      <c r="E925" s="58" t="inlineStr">
        <is>
          <t>Cylinder</t>
        </is>
      </c>
      <c r="F925" s="52" t="inlineStr">
        <is>
          <t>UAV-30</t>
        </is>
      </c>
      <c r="G925" s="68" t="n">
        <v>0.204999998</v>
      </c>
      <c r="H925" s="68" t="n">
        <v>0.204999998</v>
      </c>
      <c r="I925" s="68" t="n">
        <v>0.00200000009</v>
      </c>
      <c r="J925" s="68" t="n">
        <v>90</v>
      </c>
      <c r="K925" s="68" t="n">
        <v>0</v>
      </c>
      <c r="L925" s="68" t="n">
        <v>0</v>
      </c>
      <c r="M925" s="68" t="n">
        <v>0</v>
      </c>
      <c r="N925" s="68" t="n">
        <v>0.0450000018</v>
      </c>
      <c r="O925" s="68" t="n">
        <v>0</v>
      </c>
      <c r="P925" s="69">
        <f>COS(RADIANS(K925))*COS(RADIANS(L925))+SIN(RADIANS(K925))*SIN(RADIANS(J925))*SIN(RADIANS(L925))</f>
        <v/>
      </c>
      <c r="Q925" s="69">
        <f>-COS(RADIANS(K925))*SIN(RADIANS(L925))+SIN(RADIANS(K925))*SIN(RADIANS(J925))*COS(RADIANS(L925))</f>
        <v/>
      </c>
      <c r="R925" s="69">
        <f>SIN(RADIANS(K925))*COS(RADIANS(J925))</f>
        <v/>
      </c>
      <c r="S925" s="69">
        <f>COS(RADIANS(J925))*SIN(RADIANS(L925))</f>
        <v/>
      </c>
      <c r="T925" s="69">
        <f>COS(RADIANS(J925))*COS(RADIANS(L925))</f>
        <v/>
      </c>
      <c r="U925" s="69">
        <f>-SIN(RADIANS(J925))</f>
        <v/>
      </c>
      <c r="V925" s="69">
        <f>-SIN(RADIANS(K925))*COS(RADIANS(L925))+COS(RADIANS(K925))*SIN(RADIANS(J925))*SIN(RADIANS(L925))</f>
        <v/>
      </c>
      <c r="W925" s="69">
        <f>SIN(RADIANS(K925))*SIN(RADIANS(L925))+COS(RADIANS(K925))*SIN(RADIANS(J925))*COS(RADIANS(L925))</f>
        <v/>
      </c>
      <c r="X925" s="69">
        <f>COS(RADIANS(K925))*COS(RADIANS(J925))</f>
        <v/>
      </c>
      <c r="Y925" s="69">
        <f>P925*G925</f>
        <v/>
      </c>
      <c r="Z925" s="69">
        <f>Q925*H925</f>
        <v/>
      </c>
      <c r="AA925" s="69">
        <f>R925*I925</f>
        <v/>
      </c>
      <c r="AB925" s="69">
        <f>M925</f>
        <v/>
      </c>
      <c r="AC925" s="69">
        <f>S925*G925</f>
        <v/>
      </c>
      <c r="AD925" s="69">
        <f>T925*H925</f>
        <v/>
      </c>
      <c r="AE925" s="69">
        <f>U925*I925</f>
        <v/>
      </c>
      <c r="AF925" s="69">
        <f>N925</f>
        <v/>
      </c>
      <c r="AG925" s="69">
        <f>V925*G925</f>
        <v/>
      </c>
      <c r="AH925" s="69">
        <f>W925*H925</f>
        <v/>
      </c>
      <c r="AI925" s="69">
        <f>X925*I925</f>
        <v/>
      </c>
      <c r="AJ925" s="69">
        <f>O925</f>
        <v/>
      </c>
      <c r="AK925" s="70" t="n">
        <v>0.204999998</v>
      </c>
      <c r="AL925" s="70" t="n">
        <v>0</v>
      </c>
      <c r="AM925" s="70" t="n">
        <v>0</v>
      </c>
      <c r="AN925" s="70" t="n">
        <v>0</v>
      </c>
      <c r="AO925" s="70" t="n">
        <v>0</v>
      </c>
      <c r="AP925" s="70" t="n">
        <v>-8.96083474e-09</v>
      </c>
      <c r="AQ925" s="70" t="n">
        <v>-0.00200000009</v>
      </c>
      <c r="AR925" s="70" t="n">
        <v>0.0450000018</v>
      </c>
      <c r="AS925" s="70" t="n">
        <v>0</v>
      </c>
      <c r="AT925" s="70" t="n">
        <v>0.204999998</v>
      </c>
      <c r="AU925" s="70" t="n">
        <v>-8.74227774e-11</v>
      </c>
      <c r="AV925" s="70" t="n">
        <v>0</v>
      </c>
      <c r="AW925" s="71">
        <f>MAX(ABS(Y925-AK925),ABS(Z925-AL925),ABS(AA925-AM925),ABS(AB925-AN925),ABS(AC925-AO925),ABS(AD925-AP925),ABS(AE925-AQ925),ABS(AF925-AR925),ABS(AG925-AS925),ABS(AH925-AT925),ABS(AI925-AU925),ABS(AJ925-AV925))</f>
        <v/>
      </c>
    </row>
    <row r="926">
      <c r="A926" s="67" t="inlineStr">
        <is>
          <t>M921</t>
        </is>
      </c>
      <c r="B926" s="52" t="inlineStr">
        <is>
          <t>UAV-36</t>
        </is>
      </c>
      <c r="C926" s="52" t="inlineStr">
        <is>
          <t>Autonomous UAV</t>
        </is>
      </c>
      <c r="D926" s="52" t="inlineStr">
        <is>
          <t>Strobe</t>
        </is>
      </c>
      <c r="E926" s="59" t="inlineStr">
        <is>
          <t>Sphere</t>
        </is>
      </c>
      <c r="F926" s="52" t="inlineStr">
        <is>
          <t>UAV-00</t>
        </is>
      </c>
      <c r="G926" s="68" t="n">
        <v>0.0219999999</v>
      </c>
      <c r="H926" s="68" t="n">
        <v>0.0160000008</v>
      </c>
      <c r="I926" s="68" t="n">
        <v>0.0219999999</v>
      </c>
      <c r="J926" s="68" t="n">
        <v>0</v>
      </c>
      <c r="K926" s="68" t="n">
        <v>0</v>
      </c>
      <c r="L926" s="68" t="n">
        <v>0</v>
      </c>
      <c r="M926" s="68" t="n">
        <v>0</v>
      </c>
      <c r="N926" s="68" t="n">
        <v>0.0199999996</v>
      </c>
      <c r="O926" s="68" t="n">
        <v>-0.135000005</v>
      </c>
      <c r="P926" s="69">
        <f>COS(RADIANS(K926))*COS(RADIANS(L926))+SIN(RADIANS(K926))*SIN(RADIANS(J926))*SIN(RADIANS(L926))</f>
        <v/>
      </c>
      <c r="Q926" s="69">
        <f>-COS(RADIANS(K926))*SIN(RADIANS(L926))+SIN(RADIANS(K926))*SIN(RADIANS(J926))*COS(RADIANS(L926))</f>
        <v/>
      </c>
      <c r="R926" s="69">
        <f>SIN(RADIANS(K926))*COS(RADIANS(J926))</f>
        <v/>
      </c>
      <c r="S926" s="69">
        <f>COS(RADIANS(J926))*SIN(RADIANS(L926))</f>
        <v/>
      </c>
      <c r="T926" s="69">
        <f>COS(RADIANS(J926))*COS(RADIANS(L926))</f>
        <v/>
      </c>
      <c r="U926" s="69">
        <f>-SIN(RADIANS(J926))</f>
        <v/>
      </c>
      <c r="V926" s="69">
        <f>-SIN(RADIANS(K926))*COS(RADIANS(L926))+COS(RADIANS(K926))*SIN(RADIANS(J926))*SIN(RADIANS(L926))</f>
        <v/>
      </c>
      <c r="W926" s="69">
        <f>SIN(RADIANS(K926))*SIN(RADIANS(L926))+COS(RADIANS(K926))*SIN(RADIANS(J926))*COS(RADIANS(L926))</f>
        <v/>
      </c>
      <c r="X926" s="69">
        <f>COS(RADIANS(K926))*COS(RADIANS(J926))</f>
        <v/>
      </c>
      <c r="Y926" s="69">
        <f>P926*G926</f>
        <v/>
      </c>
      <c r="Z926" s="69">
        <f>Q926*H926</f>
        <v/>
      </c>
      <c r="AA926" s="69">
        <f>R926*I926</f>
        <v/>
      </c>
      <c r="AB926" s="69">
        <f>M926</f>
        <v/>
      </c>
      <c r="AC926" s="69">
        <f>S926*G926</f>
        <v/>
      </c>
      <c r="AD926" s="69">
        <f>T926*H926</f>
        <v/>
      </c>
      <c r="AE926" s="69">
        <f>U926*I926</f>
        <v/>
      </c>
      <c r="AF926" s="69">
        <f>N926</f>
        <v/>
      </c>
      <c r="AG926" s="69">
        <f>V926*G926</f>
        <v/>
      </c>
      <c r="AH926" s="69">
        <f>W926*H926</f>
        <v/>
      </c>
      <c r="AI926" s="69">
        <f>X926*I926</f>
        <v/>
      </c>
      <c r="AJ926" s="69">
        <f>O926</f>
        <v/>
      </c>
      <c r="AK926" s="70" t="n">
        <v>0.0219999999</v>
      </c>
      <c r="AL926" s="70" t="n">
        <v>0</v>
      </c>
      <c r="AM926" s="70" t="n">
        <v>0</v>
      </c>
      <c r="AN926" s="70" t="n">
        <v>0</v>
      </c>
      <c r="AO926" s="70" t="n">
        <v>0</v>
      </c>
      <c r="AP926" s="70" t="n">
        <v>0.0160000008</v>
      </c>
      <c r="AQ926" s="70" t="n">
        <v>0</v>
      </c>
      <c r="AR926" s="70" t="n">
        <v>0.0199999996</v>
      </c>
      <c r="AS926" s="70" t="n">
        <v>0</v>
      </c>
      <c r="AT926" s="70" t="n">
        <v>0</v>
      </c>
      <c r="AU926" s="70" t="n">
        <v>0.0219999999</v>
      </c>
      <c r="AV926" s="70" t="n">
        <v>-0.135000005</v>
      </c>
      <c r="AW926" s="71">
        <f>MAX(ABS(Y926-AK926),ABS(Z926-AL926),ABS(AA926-AM926),ABS(AB926-AN926),ABS(AC926-AO926),ABS(AD926-AP926),ABS(AE926-AQ926),ABS(AF926-AR926),ABS(AG926-AS926),ABS(AH926-AT926),ABS(AI926-AU926),ABS(AJ926-AV926))</f>
        <v/>
      </c>
    </row>
    <row r="927">
      <c r="A927" s="67" t="inlineStr">
        <is>
          <t>M922</t>
        </is>
      </c>
      <c r="B927" s="52" t="inlineStr">
        <is>
          <t>UAV-37</t>
        </is>
      </c>
      <c r="C927" s="52" t="inlineStr">
        <is>
          <t>Autonomous UAV</t>
        </is>
      </c>
      <c r="D927" s="52" t="inlineStr">
        <is>
          <t>Landing strut</t>
        </is>
      </c>
      <c r="E927" s="58" t="inlineStr">
        <is>
          <t>Cylinder</t>
        </is>
      </c>
      <c r="F927" s="52" t="inlineStr">
        <is>
          <t>UAV-00</t>
        </is>
      </c>
      <c r="G927" s="68" t="n">
        <v>0.0120000001</v>
      </c>
      <c r="H927" s="68" t="n">
        <v>0.0120000001</v>
      </c>
      <c r="I927" s="68" t="n">
        <v>0.0900000036</v>
      </c>
      <c r="J927" s="68" t="n">
        <v>90</v>
      </c>
      <c r="K927" s="68" t="n">
        <v>0</v>
      </c>
      <c r="L927" s="68" t="n">
        <v>0</v>
      </c>
      <c r="M927" s="68" t="n">
        <v>-0.0599999987</v>
      </c>
      <c r="N927" s="68" t="n">
        <v>-0.07999999820000001</v>
      </c>
      <c r="O927" s="68" t="n">
        <v>-0.0700000003</v>
      </c>
      <c r="P927" s="69">
        <f>COS(RADIANS(K927))*COS(RADIANS(L927))+SIN(RADIANS(K927))*SIN(RADIANS(J927))*SIN(RADIANS(L927))</f>
        <v/>
      </c>
      <c r="Q927" s="69">
        <f>-COS(RADIANS(K927))*SIN(RADIANS(L927))+SIN(RADIANS(K927))*SIN(RADIANS(J927))*COS(RADIANS(L927))</f>
        <v/>
      </c>
      <c r="R927" s="69">
        <f>SIN(RADIANS(K927))*COS(RADIANS(J927))</f>
        <v/>
      </c>
      <c r="S927" s="69">
        <f>COS(RADIANS(J927))*SIN(RADIANS(L927))</f>
        <v/>
      </c>
      <c r="T927" s="69">
        <f>COS(RADIANS(J927))*COS(RADIANS(L927))</f>
        <v/>
      </c>
      <c r="U927" s="69">
        <f>-SIN(RADIANS(J927))</f>
        <v/>
      </c>
      <c r="V927" s="69">
        <f>-SIN(RADIANS(K927))*COS(RADIANS(L927))+COS(RADIANS(K927))*SIN(RADIANS(J927))*SIN(RADIANS(L927))</f>
        <v/>
      </c>
      <c r="W927" s="69">
        <f>SIN(RADIANS(K927))*SIN(RADIANS(L927))+COS(RADIANS(K927))*SIN(RADIANS(J927))*COS(RADIANS(L927))</f>
        <v/>
      </c>
      <c r="X927" s="69">
        <f>COS(RADIANS(K927))*COS(RADIANS(J927))</f>
        <v/>
      </c>
      <c r="Y927" s="69">
        <f>P927*G927</f>
        <v/>
      </c>
      <c r="Z927" s="69">
        <f>Q927*H927</f>
        <v/>
      </c>
      <c r="AA927" s="69">
        <f>R927*I927</f>
        <v/>
      </c>
      <c r="AB927" s="69">
        <f>M927</f>
        <v/>
      </c>
      <c r="AC927" s="69">
        <f>S927*G927</f>
        <v/>
      </c>
      <c r="AD927" s="69">
        <f>T927*H927</f>
        <v/>
      </c>
      <c r="AE927" s="69">
        <f>U927*I927</f>
        <v/>
      </c>
      <c r="AF927" s="69">
        <f>N927</f>
        <v/>
      </c>
      <c r="AG927" s="69">
        <f>V927*G927</f>
        <v/>
      </c>
      <c r="AH927" s="69">
        <f>W927*H927</f>
        <v/>
      </c>
      <c r="AI927" s="69">
        <f>X927*I927</f>
        <v/>
      </c>
      <c r="AJ927" s="69">
        <f>O927</f>
        <v/>
      </c>
      <c r="AK927" s="70" t="n">
        <v>0.0120000001</v>
      </c>
      <c r="AL927" s="70" t="n">
        <v>0</v>
      </c>
      <c r="AM927" s="70" t="n">
        <v>0</v>
      </c>
      <c r="AN927" s="70" t="n">
        <v>-0.0599999987</v>
      </c>
      <c r="AO927" s="70" t="n">
        <v>0</v>
      </c>
      <c r="AP927" s="70" t="n">
        <v>-5.24536636e-10</v>
      </c>
      <c r="AQ927" s="70" t="n">
        <v>-0.0900000036</v>
      </c>
      <c r="AR927" s="70" t="n">
        <v>-0.07999999820000001</v>
      </c>
      <c r="AS927" s="70" t="n">
        <v>0</v>
      </c>
      <c r="AT927" s="70" t="n">
        <v>0.0120000001</v>
      </c>
      <c r="AU927" s="70" t="n">
        <v>-3.93402511e-09</v>
      </c>
      <c r="AV927" s="70" t="n">
        <v>-0.0700000003</v>
      </c>
      <c r="AW927" s="71">
        <f>MAX(ABS(Y927-AK927),ABS(Z927-AL927),ABS(AA927-AM927),ABS(AB927-AN927),ABS(AC927-AO927),ABS(AD927-AP927),ABS(AE927-AQ927),ABS(AF927-AR927),ABS(AG927-AS927),ABS(AH927-AT927),ABS(AI927-AU927),ABS(AJ927-AV927))</f>
        <v/>
      </c>
    </row>
    <row r="928">
      <c r="A928" s="67" t="inlineStr">
        <is>
          <t>M923</t>
        </is>
      </c>
      <c r="B928" s="52" t="inlineStr">
        <is>
          <t>UAV-38</t>
        </is>
      </c>
      <c r="C928" s="52" t="inlineStr">
        <is>
          <t>Autonomous UAV</t>
        </is>
      </c>
      <c r="D928" s="52" t="inlineStr">
        <is>
          <t>Landing strut</t>
        </is>
      </c>
      <c r="E928" s="58" t="inlineStr">
        <is>
          <t>Cylinder</t>
        </is>
      </c>
      <c r="F928" s="52" t="inlineStr">
        <is>
          <t>UAV-00</t>
        </is>
      </c>
      <c r="G928" s="68" t="n">
        <v>0.0120000001</v>
      </c>
      <c r="H928" s="68" t="n">
        <v>0.0120000001</v>
      </c>
      <c r="I928" s="68" t="n">
        <v>0.0900000036</v>
      </c>
      <c r="J928" s="68" t="n">
        <v>90</v>
      </c>
      <c r="K928" s="68" t="n">
        <v>0</v>
      </c>
      <c r="L928" s="68" t="n">
        <v>0</v>
      </c>
      <c r="M928" s="68" t="n">
        <v>-0.0599999987</v>
      </c>
      <c r="N928" s="68" t="n">
        <v>-0.07999999820000001</v>
      </c>
      <c r="O928" s="68" t="n">
        <v>0.0700000003</v>
      </c>
      <c r="P928" s="69">
        <f>COS(RADIANS(K928))*COS(RADIANS(L928))+SIN(RADIANS(K928))*SIN(RADIANS(J928))*SIN(RADIANS(L928))</f>
        <v/>
      </c>
      <c r="Q928" s="69">
        <f>-COS(RADIANS(K928))*SIN(RADIANS(L928))+SIN(RADIANS(K928))*SIN(RADIANS(J928))*COS(RADIANS(L928))</f>
        <v/>
      </c>
      <c r="R928" s="69">
        <f>SIN(RADIANS(K928))*COS(RADIANS(J928))</f>
        <v/>
      </c>
      <c r="S928" s="69">
        <f>COS(RADIANS(J928))*SIN(RADIANS(L928))</f>
        <v/>
      </c>
      <c r="T928" s="69">
        <f>COS(RADIANS(J928))*COS(RADIANS(L928))</f>
        <v/>
      </c>
      <c r="U928" s="69">
        <f>-SIN(RADIANS(J928))</f>
        <v/>
      </c>
      <c r="V928" s="69">
        <f>-SIN(RADIANS(K928))*COS(RADIANS(L928))+COS(RADIANS(K928))*SIN(RADIANS(J928))*SIN(RADIANS(L928))</f>
        <v/>
      </c>
      <c r="W928" s="69">
        <f>SIN(RADIANS(K928))*SIN(RADIANS(L928))+COS(RADIANS(K928))*SIN(RADIANS(J928))*COS(RADIANS(L928))</f>
        <v/>
      </c>
      <c r="X928" s="69">
        <f>COS(RADIANS(K928))*COS(RADIANS(J928))</f>
        <v/>
      </c>
      <c r="Y928" s="69">
        <f>P928*G928</f>
        <v/>
      </c>
      <c r="Z928" s="69">
        <f>Q928*H928</f>
        <v/>
      </c>
      <c r="AA928" s="69">
        <f>R928*I928</f>
        <v/>
      </c>
      <c r="AB928" s="69">
        <f>M928</f>
        <v/>
      </c>
      <c r="AC928" s="69">
        <f>S928*G928</f>
        <v/>
      </c>
      <c r="AD928" s="69">
        <f>T928*H928</f>
        <v/>
      </c>
      <c r="AE928" s="69">
        <f>U928*I928</f>
        <v/>
      </c>
      <c r="AF928" s="69">
        <f>N928</f>
        <v/>
      </c>
      <c r="AG928" s="69">
        <f>V928*G928</f>
        <v/>
      </c>
      <c r="AH928" s="69">
        <f>W928*H928</f>
        <v/>
      </c>
      <c r="AI928" s="69">
        <f>X928*I928</f>
        <v/>
      </c>
      <c r="AJ928" s="69">
        <f>O928</f>
        <v/>
      </c>
      <c r="AK928" s="70" t="n">
        <v>0.0120000001</v>
      </c>
      <c r="AL928" s="70" t="n">
        <v>0</v>
      </c>
      <c r="AM928" s="70" t="n">
        <v>0</v>
      </c>
      <c r="AN928" s="70" t="n">
        <v>-0.0599999987</v>
      </c>
      <c r="AO928" s="70" t="n">
        <v>0</v>
      </c>
      <c r="AP928" s="70" t="n">
        <v>-5.24536636e-10</v>
      </c>
      <c r="AQ928" s="70" t="n">
        <v>-0.0900000036</v>
      </c>
      <c r="AR928" s="70" t="n">
        <v>-0.07999999820000001</v>
      </c>
      <c r="AS928" s="70" t="n">
        <v>0</v>
      </c>
      <c r="AT928" s="70" t="n">
        <v>0.0120000001</v>
      </c>
      <c r="AU928" s="70" t="n">
        <v>-3.93402511e-09</v>
      </c>
      <c r="AV928" s="70" t="n">
        <v>0.0700000003</v>
      </c>
      <c r="AW928" s="71">
        <f>MAX(ABS(Y928-AK928),ABS(Z928-AL928),ABS(AA928-AM928),ABS(AB928-AN928),ABS(AC928-AO928),ABS(AD928-AP928),ABS(AE928-AQ928),ABS(AF928-AR928),ABS(AG928-AS928),ABS(AH928-AT928),ABS(AI928-AU928),ABS(AJ928-AV928))</f>
        <v/>
      </c>
    </row>
    <row r="929">
      <c r="A929" s="67" t="inlineStr">
        <is>
          <t>M924</t>
        </is>
      </c>
      <c r="B929" s="52" t="inlineStr">
        <is>
          <t>UAV-39</t>
        </is>
      </c>
      <c r="C929" s="52" t="inlineStr">
        <is>
          <t>Autonomous UAV</t>
        </is>
      </c>
      <c r="D929" s="52" t="inlineStr">
        <is>
          <t>Landing skid</t>
        </is>
      </c>
      <c r="E929" s="58" t="inlineStr">
        <is>
          <t>Cylinder</t>
        </is>
      </c>
      <c r="F929" s="52" t="inlineStr">
        <is>
          <t>UAV-00</t>
        </is>
      </c>
      <c r="G929" s="68" t="n">
        <v>0.0140000004</v>
      </c>
      <c r="H929" s="68" t="n">
        <v>0.0140000004</v>
      </c>
      <c r="I929" s="68" t="n">
        <v>0.239999995</v>
      </c>
      <c r="J929" s="68" t="n">
        <v>0</v>
      </c>
      <c r="K929" s="68" t="n">
        <v>0</v>
      </c>
      <c r="L929" s="68" t="n">
        <v>0</v>
      </c>
      <c r="M929" s="68" t="n">
        <v>-0.0599999987</v>
      </c>
      <c r="N929" s="68" t="n">
        <v>-0.125</v>
      </c>
      <c r="O929" s="68" t="n">
        <v>0</v>
      </c>
      <c r="P929" s="69">
        <f>COS(RADIANS(K929))*COS(RADIANS(L929))+SIN(RADIANS(K929))*SIN(RADIANS(J929))*SIN(RADIANS(L929))</f>
        <v/>
      </c>
      <c r="Q929" s="69">
        <f>-COS(RADIANS(K929))*SIN(RADIANS(L929))+SIN(RADIANS(K929))*SIN(RADIANS(J929))*COS(RADIANS(L929))</f>
        <v/>
      </c>
      <c r="R929" s="69">
        <f>SIN(RADIANS(K929))*COS(RADIANS(J929))</f>
        <v/>
      </c>
      <c r="S929" s="69">
        <f>COS(RADIANS(J929))*SIN(RADIANS(L929))</f>
        <v/>
      </c>
      <c r="T929" s="69">
        <f>COS(RADIANS(J929))*COS(RADIANS(L929))</f>
        <v/>
      </c>
      <c r="U929" s="69">
        <f>-SIN(RADIANS(J929))</f>
        <v/>
      </c>
      <c r="V929" s="69">
        <f>-SIN(RADIANS(K929))*COS(RADIANS(L929))+COS(RADIANS(K929))*SIN(RADIANS(J929))*SIN(RADIANS(L929))</f>
        <v/>
      </c>
      <c r="W929" s="69">
        <f>SIN(RADIANS(K929))*SIN(RADIANS(L929))+COS(RADIANS(K929))*SIN(RADIANS(J929))*COS(RADIANS(L929))</f>
        <v/>
      </c>
      <c r="X929" s="69">
        <f>COS(RADIANS(K929))*COS(RADIANS(J929))</f>
        <v/>
      </c>
      <c r="Y929" s="69">
        <f>P929*G929</f>
        <v/>
      </c>
      <c r="Z929" s="69">
        <f>Q929*H929</f>
        <v/>
      </c>
      <c r="AA929" s="69">
        <f>R929*I929</f>
        <v/>
      </c>
      <c r="AB929" s="69">
        <f>M929</f>
        <v/>
      </c>
      <c r="AC929" s="69">
        <f>S929*G929</f>
        <v/>
      </c>
      <c r="AD929" s="69">
        <f>T929*H929</f>
        <v/>
      </c>
      <c r="AE929" s="69">
        <f>U929*I929</f>
        <v/>
      </c>
      <c r="AF929" s="69">
        <f>N929</f>
        <v/>
      </c>
      <c r="AG929" s="69">
        <f>V929*G929</f>
        <v/>
      </c>
      <c r="AH929" s="69">
        <f>W929*H929</f>
        <v/>
      </c>
      <c r="AI929" s="69">
        <f>X929*I929</f>
        <v/>
      </c>
      <c r="AJ929" s="69">
        <f>O929</f>
        <v/>
      </c>
      <c r="AK929" s="70" t="n">
        <v>0.0140000004</v>
      </c>
      <c r="AL929" s="70" t="n">
        <v>0</v>
      </c>
      <c r="AM929" s="70" t="n">
        <v>0</v>
      </c>
      <c r="AN929" s="70" t="n">
        <v>-0.0599999987</v>
      </c>
      <c r="AO929" s="70" t="n">
        <v>0</v>
      </c>
      <c r="AP929" s="70" t="n">
        <v>0.0140000004</v>
      </c>
      <c r="AQ929" s="70" t="n">
        <v>0</v>
      </c>
      <c r="AR929" s="70" t="n">
        <v>-0.125</v>
      </c>
      <c r="AS929" s="70" t="n">
        <v>0</v>
      </c>
      <c r="AT929" s="70" t="n">
        <v>0</v>
      </c>
      <c r="AU929" s="70" t="n">
        <v>0.239999995</v>
      </c>
      <c r="AV929" s="70" t="n">
        <v>0</v>
      </c>
      <c r="AW929" s="71">
        <f>MAX(ABS(Y929-AK929),ABS(Z929-AL929),ABS(AA929-AM929),ABS(AB929-AN929),ABS(AC929-AO929),ABS(AD929-AP929),ABS(AE929-AQ929),ABS(AF929-AR929),ABS(AG929-AS929),ABS(AH929-AT929),ABS(AI929-AU929),ABS(AJ929-AV929))</f>
        <v/>
      </c>
    </row>
    <row r="930">
      <c r="A930" s="67" t="inlineStr">
        <is>
          <t>M925</t>
        </is>
      </c>
      <c r="B930" s="52" t="inlineStr">
        <is>
          <t>UAV-40</t>
        </is>
      </c>
      <c r="C930" s="52" t="inlineStr">
        <is>
          <t>Autonomous UAV</t>
        </is>
      </c>
      <c r="D930" s="52" t="inlineStr">
        <is>
          <t>Landing strut</t>
        </is>
      </c>
      <c r="E930" s="58" t="inlineStr">
        <is>
          <t>Cylinder</t>
        </is>
      </c>
      <c r="F930" s="52" t="inlineStr">
        <is>
          <t>UAV-00</t>
        </is>
      </c>
      <c r="G930" s="68" t="n">
        <v>0.0120000001</v>
      </c>
      <c r="H930" s="68" t="n">
        <v>0.0120000001</v>
      </c>
      <c r="I930" s="68" t="n">
        <v>0.0900000036</v>
      </c>
      <c r="J930" s="68" t="n">
        <v>90</v>
      </c>
      <c r="K930" s="68" t="n">
        <v>0</v>
      </c>
      <c r="L930" s="68" t="n">
        <v>0</v>
      </c>
      <c r="M930" s="68" t="n">
        <v>0.0599999987</v>
      </c>
      <c r="N930" s="68" t="n">
        <v>-0.07999999820000001</v>
      </c>
      <c r="O930" s="68" t="n">
        <v>-0.0700000003</v>
      </c>
      <c r="P930" s="69">
        <f>COS(RADIANS(K930))*COS(RADIANS(L930))+SIN(RADIANS(K930))*SIN(RADIANS(J930))*SIN(RADIANS(L930))</f>
        <v/>
      </c>
      <c r="Q930" s="69">
        <f>-COS(RADIANS(K930))*SIN(RADIANS(L930))+SIN(RADIANS(K930))*SIN(RADIANS(J930))*COS(RADIANS(L930))</f>
        <v/>
      </c>
      <c r="R930" s="69">
        <f>SIN(RADIANS(K930))*COS(RADIANS(J930))</f>
        <v/>
      </c>
      <c r="S930" s="69">
        <f>COS(RADIANS(J930))*SIN(RADIANS(L930))</f>
        <v/>
      </c>
      <c r="T930" s="69">
        <f>COS(RADIANS(J930))*COS(RADIANS(L930))</f>
        <v/>
      </c>
      <c r="U930" s="69">
        <f>-SIN(RADIANS(J930))</f>
        <v/>
      </c>
      <c r="V930" s="69">
        <f>-SIN(RADIANS(K930))*COS(RADIANS(L930))+COS(RADIANS(K930))*SIN(RADIANS(J930))*SIN(RADIANS(L930))</f>
        <v/>
      </c>
      <c r="W930" s="69">
        <f>SIN(RADIANS(K930))*SIN(RADIANS(L930))+COS(RADIANS(K930))*SIN(RADIANS(J930))*COS(RADIANS(L930))</f>
        <v/>
      </c>
      <c r="X930" s="69">
        <f>COS(RADIANS(K930))*COS(RADIANS(J930))</f>
        <v/>
      </c>
      <c r="Y930" s="69">
        <f>P930*G930</f>
        <v/>
      </c>
      <c r="Z930" s="69">
        <f>Q930*H930</f>
        <v/>
      </c>
      <c r="AA930" s="69">
        <f>R930*I930</f>
        <v/>
      </c>
      <c r="AB930" s="69">
        <f>M930</f>
        <v/>
      </c>
      <c r="AC930" s="69">
        <f>S930*G930</f>
        <v/>
      </c>
      <c r="AD930" s="69">
        <f>T930*H930</f>
        <v/>
      </c>
      <c r="AE930" s="69">
        <f>U930*I930</f>
        <v/>
      </c>
      <c r="AF930" s="69">
        <f>N930</f>
        <v/>
      </c>
      <c r="AG930" s="69">
        <f>V930*G930</f>
        <v/>
      </c>
      <c r="AH930" s="69">
        <f>W930*H930</f>
        <v/>
      </c>
      <c r="AI930" s="69">
        <f>X930*I930</f>
        <v/>
      </c>
      <c r="AJ930" s="69">
        <f>O930</f>
        <v/>
      </c>
      <c r="AK930" s="70" t="n">
        <v>0.0120000001</v>
      </c>
      <c r="AL930" s="70" t="n">
        <v>0</v>
      </c>
      <c r="AM930" s="70" t="n">
        <v>0</v>
      </c>
      <c r="AN930" s="70" t="n">
        <v>0.0599999987</v>
      </c>
      <c r="AO930" s="70" t="n">
        <v>0</v>
      </c>
      <c r="AP930" s="70" t="n">
        <v>-5.24536636e-10</v>
      </c>
      <c r="AQ930" s="70" t="n">
        <v>-0.0900000036</v>
      </c>
      <c r="AR930" s="70" t="n">
        <v>-0.07999999820000001</v>
      </c>
      <c r="AS930" s="70" t="n">
        <v>0</v>
      </c>
      <c r="AT930" s="70" t="n">
        <v>0.0120000001</v>
      </c>
      <c r="AU930" s="70" t="n">
        <v>-3.93402511e-09</v>
      </c>
      <c r="AV930" s="70" t="n">
        <v>-0.0700000003</v>
      </c>
      <c r="AW930" s="71">
        <f>MAX(ABS(Y930-AK930),ABS(Z930-AL930),ABS(AA930-AM930),ABS(AB930-AN930),ABS(AC930-AO930),ABS(AD930-AP930),ABS(AE930-AQ930),ABS(AF930-AR930),ABS(AG930-AS930),ABS(AH930-AT930),ABS(AI930-AU930),ABS(AJ930-AV930))</f>
        <v/>
      </c>
    </row>
    <row r="931">
      <c r="A931" s="67" t="inlineStr">
        <is>
          <t>M926</t>
        </is>
      </c>
      <c r="B931" s="52" t="inlineStr">
        <is>
          <t>UAV-41</t>
        </is>
      </c>
      <c r="C931" s="52" t="inlineStr">
        <is>
          <t>Autonomous UAV</t>
        </is>
      </c>
      <c r="D931" s="52" t="inlineStr">
        <is>
          <t>Landing strut</t>
        </is>
      </c>
      <c r="E931" s="58" t="inlineStr">
        <is>
          <t>Cylinder</t>
        </is>
      </c>
      <c r="F931" s="52" t="inlineStr">
        <is>
          <t>UAV-00</t>
        </is>
      </c>
      <c r="G931" s="68" t="n">
        <v>0.0120000001</v>
      </c>
      <c r="H931" s="68" t="n">
        <v>0.0120000001</v>
      </c>
      <c r="I931" s="68" t="n">
        <v>0.0900000036</v>
      </c>
      <c r="J931" s="68" t="n">
        <v>90</v>
      </c>
      <c r="K931" s="68" t="n">
        <v>0</v>
      </c>
      <c r="L931" s="68" t="n">
        <v>0</v>
      </c>
      <c r="M931" s="68" t="n">
        <v>0.0599999987</v>
      </c>
      <c r="N931" s="68" t="n">
        <v>-0.07999999820000001</v>
      </c>
      <c r="O931" s="68" t="n">
        <v>0.0700000003</v>
      </c>
      <c r="P931" s="69">
        <f>COS(RADIANS(K931))*COS(RADIANS(L931))+SIN(RADIANS(K931))*SIN(RADIANS(J931))*SIN(RADIANS(L931))</f>
        <v/>
      </c>
      <c r="Q931" s="69">
        <f>-COS(RADIANS(K931))*SIN(RADIANS(L931))+SIN(RADIANS(K931))*SIN(RADIANS(J931))*COS(RADIANS(L931))</f>
        <v/>
      </c>
      <c r="R931" s="69">
        <f>SIN(RADIANS(K931))*COS(RADIANS(J931))</f>
        <v/>
      </c>
      <c r="S931" s="69">
        <f>COS(RADIANS(J931))*SIN(RADIANS(L931))</f>
        <v/>
      </c>
      <c r="T931" s="69">
        <f>COS(RADIANS(J931))*COS(RADIANS(L931))</f>
        <v/>
      </c>
      <c r="U931" s="69">
        <f>-SIN(RADIANS(J931))</f>
        <v/>
      </c>
      <c r="V931" s="69">
        <f>-SIN(RADIANS(K931))*COS(RADIANS(L931))+COS(RADIANS(K931))*SIN(RADIANS(J931))*SIN(RADIANS(L931))</f>
        <v/>
      </c>
      <c r="W931" s="69">
        <f>SIN(RADIANS(K931))*SIN(RADIANS(L931))+COS(RADIANS(K931))*SIN(RADIANS(J931))*COS(RADIANS(L931))</f>
        <v/>
      </c>
      <c r="X931" s="69">
        <f>COS(RADIANS(K931))*COS(RADIANS(J931))</f>
        <v/>
      </c>
      <c r="Y931" s="69">
        <f>P931*G931</f>
        <v/>
      </c>
      <c r="Z931" s="69">
        <f>Q931*H931</f>
        <v/>
      </c>
      <c r="AA931" s="69">
        <f>R931*I931</f>
        <v/>
      </c>
      <c r="AB931" s="69">
        <f>M931</f>
        <v/>
      </c>
      <c r="AC931" s="69">
        <f>S931*G931</f>
        <v/>
      </c>
      <c r="AD931" s="69">
        <f>T931*H931</f>
        <v/>
      </c>
      <c r="AE931" s="69">
        <f>U931*I931</f>
        <v/>
      </c>
      <c r="AF931" s="69">
        <f>N931</f>
        <v/>
      </c>
      <c r="AG931" s="69">
        <f>V931*G931</f>
        <v/>
      </c>
      <c r="AH931" s="69">
        <f>W931*H931</f>
        <v/>
      </c>
      <c r="AI931" s="69">
        <f>X931*I931</f>
        <v/>
      </c>
      <c r="AJ931" s="69">
        <f>O931</f>
        <v/>
      </c>
      <c r="AK931" s="70" t="n">
        <v>0.0120000001</v>
      </c>
      <c r="AL931" s="70" t="n">
        <v>0</v>
      </c>
      <c r="AM931" s="70" t="n">
        <v>0</v>
      </c>
      <c r="AN931" s="70" t="n">
        <v>0.0599999987</v>
      </c>
      <c r="AO931" s="70" t="n">
        <v>0</v>
      </c>
      <c r="AP931" s="70" t="n">
        <v>-5.24536636e-10</v>
      </c>
      <c r="AQ931" s="70" t="n">
        <v>-0.0900000036</v>
      </c>
      <c r="AR931" s="70" t="n">
        <v>-0.07999999820000001</v>
      </c>
      <c r="AS931" s="70" t="n">
        <v>0</v>
      </c>
      <c r="AT931" s="70" t="n">
        <v>0.0120000001</v>
      </c>
      <c r="AU931" s="70" t="n">
        <v>-3.93402511e-09</v>
      </c>
      <c r="AV931" s="70" t="n">
        <v>0.0700000003</v>
      </c>
      <c r="AW931" s="71">
        <f>MAX(ABS(Y931-AK931),ABS(Z931-AL931),ABS(AA931-AM931),ABS(AB931-AN931),ABS(AC931-AO931),ABS(AD931-AP931),ABS(AE931-AQ931),ABS(AF931-AR931),ABS(AG931-AS931),ABS(AH931-AT931),ABS(AI931-AU931),ABS(AJ931-AV931))</f>
        <v/>
      </c>
    </row>
    <row r="932">
      <c r="A932" s="67" t="inlineStr">
        <is>
          <t>M927</t>
        </is>
      </c>
      <c r="B932" s="52" t="inlineStr">
        <is>
          <t>UAV-42</t>
        </is>
      </c>
      <c r="C932" s="52" t="inlineStr">
        <is>
          <t>Autonomous UAV</t>
        </is>
      </c>
      <c r="D932" s="52" t="inlineStr">
        <is>
          <t>Landing skid</t>
        </is>
      </c>
      <c r="E932" s="58" t="inlineStr">
        <is>
          <t>Cylinder</t>
        </is>
      </c>
      <c r="F932" s="52" t="inlineStr">
        <is>
          <t>UAV-00</t>
        </is>
      </c>
      <c r="G932" s="68" t="n">
        <v>0.0140000004</v>
      </c>
      <c r="H932" s="68" t="n">
        <v>0.0140000004</v>
      </c>
      <c r="I932" s="68" t="n">
        <v>0.239999995</v>
      </c>
      <c r="J932" s="68" t="n">
        <v>0</v>
      </c>
      <c r="K932" s="68" t="n">
        <v>0</v>
      </c>
      <c r="L932" s="68" t="n">
        <v>0</v>
      </c>
      <c r="M932" s="68" t="n">
        <v>0.0599999987</v>
      </c>
      <c r="N932" s="68" t="n">
        <v>-0.125</v>
      </c>
      <c r="O932" s="68" t="n">
        <v>0</v>
      </c>
      <c r="P932" s="69">
        <f>COS(RADIANS(K932))*COS(RADIANS(L932))+SIN(RADIANS(K932))*SIN(RADIANS(J932))*SIN(RADIANS(L932))</f>
        <v/>
      </c>
      <c r="Q932" s="69">
        <f>-COS(RADIANS(K932))*SIN(RADIANS(L932))+SIN(RADIANS(K932))*SIN(RADIANS(J932))*COS(RADIANS(L932))</f>
        <v/>
      </c>
      <c r="R932" s="69">
        <f>SIN(RADIANS(K932))*COS(RADIANS(J932))</f>
        <v/>
      </c>
      <c r="S932" s="69">
        <f>COS(RADIANS(J932))*SIN(RADIANS(L932))</f>
        <v/>
      </c>
      <c r="T932" s="69">
        <f>COS(RADIANS(J932))*COS(RADIANS(L932))</f>
        <v/>
      </c>
      <c r="U932" s="69">
        <f>-SIN(RADIANS(J932))</f>
        <v/>
      </c>
      <c r="V932" s="69">
        <f>-SIN(RADIANS(K932))*COS(RADIANS(L932))+COS(RADIANS(K932))*SIN(RADIANS(J932))*SIN(RADIANS(L932))</f>
        <v/>
      </c>
      <c r="W932" s="69">
        <f>SIN(RADIANS(K932))*SIN(RADIANS(L932))+COS(RADIANS(K932))*SIN(RADIANS(J932))*COS(RADIANS(L932))</f>
        <v/>
      </c>
      <c r="X932" s="69">
        <f>COS(RADIANS(K932))*COS(RADIANS(J932))</f>
        <v/>
      </c>
      <c r="Y932" s="69">
        <f>P932*G932</f>
        <v/>
      </c>
      <c r="Z932" s="69">
        <f>Q932*H932</f>
        <v/>
      </c>
      <c r="AA932" s="69">
        <f>R932*I932</f>
        <v/>
      </c>
      <c r="AB932" s="69">
        <f>M932</f>
        <v/>
      </c>
      <c r="AC932" s="69">
        <f>S932*G932</f>
        <v/>
      </c>
      <c r="AD932" s="69">
        <f>T932*H932</f>
        <v/>
      </c>
      <c r="AE932" s="69">
        <f>U932*I932</f>
        <v/>
      </c>
      <c r="AF932" s="69">
        <f>N932</f>
        <v/>
      </c>
      <c r="AG932" s="69">
        <f>V932*G932</f>
        <v/>
      </c>
      <c r="AH932" s="69">
        <f>W932*H932</f>
        <v/>
      </c>
      <c r="AI932" s="69">
        <f>X932*I932</f>
        <v/>
      </c>
      <c r="AJ932" s="69">
        <f>O932</f>
        <v/>
      </c>
      <c r="AK932" s="70" t="n">
        <v>0.0140000004</v>
      </c>
      <c r="AL932" s="70" t="n">
        <v>0</v>
      </c>
      <c r="AM932" s="70" t="n">
        <v>0</v>
      </c>
      <c r="AN932" s="70" t="n">
        <v>0.0599999987</v>
      </c>
      <c r="AO932" s="70" t="n">
        <v>0</v>
      </c>
      <c r="AP932" s="70" t="n">
        <v>0.0140000004</v>
      </c>
      <c r="AQ932" s="70" t="n">
        <v>0</v>
      </c>
      <c r="AR932" s="70" t="n">
        <v>-0.125</v>
      </c>
      <c r="AS932" s="70" t="n">
        <v>0</v>
      </c>
      <c r="AT932" s="70" t="n">
        <v>0</v>
      </c>
      <c r="AU932" s="70" t="n">
        <v>0.239999995</v>
      </c>
      <c r="AV932" s="70" t="n">
        <v>0</v>
      </c>
      <c r="AW932" s="71">
        <f>MAX(ABS(Y932-AK932),ABS(Z932-AL932),ABS(AA932-AM932),ABS(AB932-AN932),ABS(AC932-AO932),ABS(AD932-AP932),ABS(AE932-AQ932),ABS(AF932-AR932),ABS(AG932-AS932),ABS(AH932-AT932),ABS(AI932-AU932),ABS(AJ932-AV932))</f>
        <v/>
      </c>
    </row>
    <row r="933">
      <c r="A933" s="67" t="inlineStr">
        <is>
          <t>M928</t>
        </is>
      </c>
      <c r="B933" s="52" t="inlineStr">
        <is>
          <t>UAV-43</t>
        </is>
      </c>
      <c r="C933" s="52" t="inlineStr">
        <is>
          <t>Autonomous UAV</t>
        </is>
      </c>
      <c r="D933" s="52" t="inlineStr">
        <is>
          <t>Gimbal yaw</t>
        </is>
      </c>
      <c r="E933" s="53" t="inlineStr">
        <is>
          <t>Group</t>
        </is>
      </c>
      <c r="F933" s="52" t="inlineStr">
        <is>
          <t>UAV-00</t>
        </is>
      </c>
      <c r="G933" s="68" t="n">
        <v>1</v>
      </c>
      <c r="H933" s="68" t="n">
        <v>1</v>
      </c>
      <c r="I933" s="68" t="n">
        <v>1</v>
      </c>
      <c r="J933" s="68" t="n">
        <v>0</v>
      </c>
      <c r="K933" s="68" t="n">
        <v>0</v>
      </c>
      <c r="L933" s="68" t="n">
        <v>0</v>
      </c>
      <c r="M933" s="68" t="n">
        <v>0</v>
      </c>
      <c r="N933" s="68" t="n">
        <v>-0.0599999987</v>
      </c>
      <c r="O933" s="68" t="n">
        <v>0.100000001</v>
      </c>
      <c r="P933" s="69">
        <f>COS(RADIANS(K933))*COS(RADIANS(L933))+SIN(RADIANS(K933))*SIN(RADIANS(J933))*SIN(RADIANS(L933))</f>
        <v/>
      </c>
      <c r="Q933" s="69">
        <f>-COS(RADIANS(K933))*SIN(RADIANS(L933))+SIN(RADIANS(K933))*SIN(RADIANS(J933))*COS(RADIANS(L933))</f>
        <v/>
      </c>
      <c r="R933" s="69">
        <f>SIN(RADIANS(K933))*COS(RADIANS(J933))</f>
        <v/>
      </c>
      <c r="S933" s="69">
        <f>COS(RADIANS(J933))*SIN(RADIANS(L933))</f>
        <v/>
      </c>
      <c r="T933" s="69">
        <f>COS(RADIANS(J933))*COS(RADIANS(L933))</f>
        <v/>
      </c>
      <c r="U933" s="69">
        <f>-SIN(RADIANS(J933))</f>
        <v/>
      </c>
      <c r="V933" s="69">
        <f>-SIN(RADIANS(K933))*COS(RADIANS(L933))+COS(RADIANS(K933))*SIN(RADIANS(J933))*SIN(RADIANS(L933))</f>
        <v/>
      </c>
      <c r="W933" s="69">
        <f>SIN(RADIANS(K933))*SIN(RADIANS(L933))+COS(RADIANS(K933))*SIN(RADIANS(J933))*COS(RADIANS(L933))</f>
        <v/>
      </c>
      <c r="X933" s="69">
        <f>COS(RADIANS(K933))*COS(RADIANS(J933))</f>
        <v/>
      </c>
      <c r="Y933" s="69">
        <f>P933*G933</f>
        <v/>
      </c>
      <c r="Z933" s="69">
        <f>Q933*H933</f>
        <v/>
      </c>
      <c r="AA933" s="69">
        <f>R933*I933</f>
        <v/>
      </c>
      <c r="AB933" s="69">
        <f>M933</f>
        <v/>
      </c>
      <c r="AC933" s="69">
        <f>S933*G933</f>
        <v/>
      </c>
      <c r="AD933" s="69">
        <f>T933*H933</f>
        <v/>
      </c>
      <c r="AE933" s="69">
        <f>U933*I933</f>
        <v/>
      </c>
      <c r="AF933" s="69">
        <f>N933</f>
        <v/>
      </c>
      <c r="AG933" s="69">
        <f>V933*G933</f>
        <v/>
      </c>
      <c r="AH933" s="69">
        <f>W933*H933</f>
        <v/>
      </c>
      <c r="AI933" s="69">
        <f>X933*I933</f>
        <v/>
      </c>
      <c r="AJ933" s="69">
        <f>O933</f>
        <v/>
      </c>
      <c r="AK933" s="70" t="n">
        <v>1</v>
      </c>
      <c r="AL933" s="70" t="n">
        <v>0</v>
      </c>
      <c r="AM933" s="70" t="n">
        <v>0</v>
      </c>
      <c r="AN933" s="70" t="n">
        <v>0</v>
      </c>
      <c r="AO933" s="70" t="n">
        <v>0</v>
      </c>
      <c r="AP933" s="70" t="n">
        <v>1</v>
      </c>
      <c r="AQ933" s="70" t="n">
        <v>0</v>
      </c>
      <c r="AR933" s="70" t="n">
        <v>-0.0599999987</v>
      </c>
      <c r="AS933" s="70" t="n">
        <v>0</v>
      </c>
      <c r="AT933" s="70" t="n">
        <v>0</v>
      </c>
      <c r="AU933" s="70" t="n">
        <v>1</v>
      </c>
      <c r="AV933" s="70" t="n">
        <v>0.100000001</v>
      </c>
      <c r="AW933" s="71">
        <f>MAX(ABS(Y933-AK933),ABS(Z933-AL933),ABS(AA933-AM933),ABS(AB933-AN933),ABS(AC933-AO933),ABS(AD933-AP933),ABS(AE933-AQ933),ABS(AF933-AR933),ABS(AG933-AS933),ABS(AH933-AT933),ABS(AI933-AU933),ABS(AJ933-AV933))</f>
        <v/>
      </c>
    </row>
    <row r="934">
      <c r="A934" s="67" t="inlineStr">
        <is>
          <t>M929</t>
        </is>
      </c>
      <c r="B934" s="52" t="inlineStr">
        <is>
          <t>UAV-44</t>
        </is>
      </c>
      <c r="C934" s="52" t="inlineStr">
        <is>
          <t>Autonomous UAV</t>
        </is>
      </c>
      <c r="D934" s="52" t="inlineStr">
        <is>
          <t>Gimbal yoke</t>
        </is>
      </c>
      <c r="E934" s="63" t="inlineStr">
        <is>
          <t>Cube</t>
        </is>
      </c>
      <c r="F934" s="52" t="inlineStr">
        <is>
          <t>UAV-43</t>
        </is>
      </c>
      <c r="G934" s="68" t="n">
        <v>0.0700000003</v>
      </c>
      <c r="H934" s="68" t="n">
        <v>0.0299999993</v>
      </c>
      <c r="I934" s="68" t="n">
        <v>0.0500000007</v>
      </c>
      <c r="J934" s="68" t="n">
        <v>0</v>
      </c>
      <c r="K934" s="68" t="n">
        <v>0</v>
      </c>
      <c r="L934" s="68" t="n">
        <v>0</v>
      </c>
      <c r="M934" s="68" t="n">
        <v>0</v>
      </c>
      <c r="N934" s="68" t="n">
        <v>-0.0149999997</v>
      </c>
      <c r="O934" s="68" t="n">
        <v>0</v>
      </c>
      <c r="P934" s="69">
        <f>COS(RADIANS(K934))*COS(RADIANS(L934))+SIN(RADIANS(K934))*SIN(RADIANS(J934))*SIN(RADIANS(L934))</f>
        <v/>
      </c>
      <c r="Q934" s="69">
        <f>-COS(RADIANS(K934))*SIN(RADIANS(L934))+SIN(RADIANS(K934))*SIN(RADIANS(J934))*COS(RADIANS(L934))</f>
        <v/>
      </c>
      <c r="R934" s="69">
        <f>SIN(RADIANS(K934))*COS(RADIANS(J934))</f>
        <v/>
      </c>
      <c r="S934" s="69">
        <f>COS(RADIANS(J934))*SIN(RADIANS(L934))</f>
        <v/>
      </c>
      <c r="T934" s="69">
        <f>COS(RADIANS(J934))*COS(RADIANS(L934))</f>
        <v/>
      </c>
      <c r="U934" s="69">
        <f>-SIN(RADIANS(J934))</f>
        <v/>
      </c>
      <c r="V934" s="69">
        <f>-SIN(RADIANS(K934))*COS(RADIANS(L934))+COS(RADIANS(K934))*SIN(RADIANS(J934))*SIN(RADIANS(L934))</f>
        <v/>
      </c>
      <c r="W934" s="69">
        <f>SIN(RADIANS(K934))*SIN(RADIANS(L934))+COS(RADIANS(K934))*SIN(RADIANS(J934))*COS(RADIANS(L934))</f>
        <v/>
      </c>
      <c r="X934" s="69">
        <f>COS(RADIANS(K934))*COS(RADIANS(J934))</f>
        <v/>
      </c>
      <c r="Y934" s="69">
        <f>P934*G934</f>
        <v/>
      </c>
      <c r="Z934" s="69">
        <f>Q934*H934</f>
        <v/>
      </c>
      <c r="AA934" s="69">
        <f>R934*I934</f>
        <v/>
      </c>
      <c r="AB934" s="69">
        <f>M934</f>
        <v/>
      </c>
      <c r="AC934" s="69">
        <f>S934*G934</f>
        <v/>
      </c>
      <c r="AD934" s="69">
        <f>T934*H934</f>
        <v/>
      </c>
      <c r="AE934" s="69">
        <f>U934*I934</f>
        <v/>
      </c>
      <c r="AF934" s="69">
        <f>N934</f>
        <v/>
      </c>
      <c r="AG934" s="69">
        <f>V934*G934</f>
        <v/>
      </c>
      <c r="AH934" s="69">
        <f>W934*H934</f>
        <v/>
      </c>
      <c r="AI934" s="69">
        <f>X934*I934</f>
        <v/>
      </c>
      <c r="AJ934" s="69">
        <f>O934</f>
        <v/>
      </c>
      <c r="AK934" s="70" t="n">
        <v>0.0700000003</v>
      </c>
      <c r="AL934" s="70" t="n">
        <v>0</v>
      </c>
      <c r="AM934" s="70" t="n">
        <v>0</v>
      </c>
      <c r="AN934" s="70" t="n">
        <v>0</v>
      </c>
      <c r="AO934" s="70" t="n">
        <v>0</v>
      </c>
      <c r="AP934" s="70" t="n">
        <v>0.0299999993</v>
      </c>
      <c r="AQ934" s="70" t="n">
        <v>0</v>
      </c>
      <c r="AR934" s="70" t="n">
        <v>-0.0149999997</v>
      </c>
      <c r="AS934" s="70" t="n">
        <v>0</v>
      </c>
      <c r="AT934" s="70" t="n">
        <v>0</v>
      </c>
      <c r="AU934" s="70" t="n">
        <v>0.0500000007</v>
      </c>
      <c r="AV934" s="70" t="n">
        <v>0</v>
      </c>
      <c r="AW934" s="71">
        <f>MAX(ABS(Y934-AK934),ABS(Z934-AL934),ABS(AA934-AM934),ABS(AB934-AN934),ABS(AC934-AO934),ABS(AD934-AP934),ABS(AE934-AQ934),ABS(AF934-AR934),ABS(AG934-AS934),ABS(AH934-AT934),ABS(AI934-AU934),ABS(AJ934-AV934))</f>
        <v/>
      </c>
    </row>
    <row r="935">
      <c r="A935" s="67" t="inlineStr">
        <is>
          <t>M930</t>
        </is>
      </c>
      <c r="B935" s="52" t="inlineStr">
        <is>
          <t>UAV-45</t>
        </is>
      </c>
      <c r="C935" s="52" t="inlineStr">
        <is>
          <t>Autonomous UAV</t>
        </is>
      </c>
      <c r="D935" s="52" t="inlineStr">
        <is>
          <t>Gimbal pitch</t>
        </is>
      </c>
      <c r="E935" s="53" t="inlineStr">
        <is>
          <t>Group</t>
        </is>
      </c>
      <c r="F935" s="52" t="inlineStr">
        <is>
          <t>UAV-43</t>
        </is>
      </c>
      <c r="G935" s="68" t="n">
        <v>1</v>
      </c>
      <c r="H935" s="68" t="n">
        <v>1</v>
      </c>
      <c r="I935" s="68" t="n">
        <v>1</v>
      </c>
      <c r="J935" s="68" t="n">
        <v>50</v>
      </c>
      <c r="K935" s="68" t="n">
        <v>0</v>
      </c>
      <c r="L935" s="68" t="n">
        <v>0</v>
      </c>
      <c r="M935" s="68" t="n">
        <v>0</v>
      </c>
      <c r="N935" s="68" t="n">
        <v>-0.0500000007</v>
      </c>
      <c r="O935" s="68" t="n">
        <v>0</v>
      </c>
      <c r="P935" s="69">
        <f>COS(RADIANS(K935))*COS(RADIANS(L935))+SIN(RADIANS(K935))*SIN(RADIANS(J935))*SIN(RADIANS(L935))</f>
        <v/>
      </c>
      <c r="Q935" s="69">
        <f>-COS(RADIANS(K935))*SIN(RADIANS(L935))+SIN(RADIANS(K935))*SIN(RADIANS(J935))*COS(RADIANS(L935))</f>
        <v/>
      </c>
      <c r="R935" s="69">
        <f>SIN(RADIANS(K935))*COS(RADIANS(J935))</f>
        <v/>
      </c>
      <c r="S935" s="69">
        <f>COS(RADIANS(J935))*SIN(RADIANS(L935))</f>
        <v/>
      </c>
      <c r="T935" s="69">
        <f>COS(RADIANS(J935))*COS(RADIANS(L935))</f>
        <v/>
      </c>
      <c r="U935" s="69">
        <f>-SIN(RADIANS(J935))</f>
        <v/>
      </c>
      <c r="V935" s="69">
        <f>-SIN(RADIANS(K935))*COS(RADIANS(L935))+COS(RADIANS(K935))*SIN(RADIANS(J935))*SIN(RADIANS(L935))</f>
        <v/>
      </c>
      <c r="W935" s="69">
        <f>SIN(RADIANS(K935))*SIN(RADIANS(L935))+COS(RADIANS(K935))*SIN(RADIANS(J935))*COS(RADIANS(L935))</f>
        <v/>
      </c>
      <c r="X935" s="69">
        <f>COS(RADIANS(K935))*COS(RADIANS(J935))</f>
        <v/>
      </c>
      <c r="Y935" s="69">
        <f>P935*G935</f>
        <v/>
      </c>
      <c r="Z935" s="69">
        <f>Q935*H935</f>
        <v/>
      </c>
      <c r="AA935" s="69">
        <f>R935*I935</f>
        <v/>
      </c>
      <c r="AB935" s="69">
        <f>M935</f>
        <v/>
      </c>
      <c r="AC935" s="69">
        <f>S935*G935</f>
        <v/>
      </c>
      <c r="AD935" s="69">
        <f>T935*H935</f>
        <v/>
      </c>
      <c r="AE935" s="69">
        <f>U935*I935</f>
        <v/>
      </c>
      <c r="AF935" s="69">
        <f>N935</f>
        <v/>
      </c>
      <c r="AG935" s="69">
        <f>V935*G935</f>
        <v/>
      </c>
      <c r="AH935" s="69">
        <f>W935*H935</f>
        <v/>
      </c>
      <c r="AI935" s="69">
        <f>X935*I935</f>
        <v/>
      </c>
      <c r="AJ935" s="69">
        <f>O935</f>
        <v/>
      </c>
      <c r="AK935" s="70" t="n">
        <v>1</v>
      </c>
      <c r="AL935" s="70" t="n">
        <v>0</v>
      </c>
      <c r="AM935" s="70" t="n">
        <v>0</v>
      </c>
      <c r="AN935" s="70" t="n">
        <v>0</v>
      </c>
      <c r="AO935" s="70" t="n">
        <v>0</v>
      </c>
      <c r="AP935" s="70" t="n">
        <v>0.642787635</v>
      </c>
      <c r="AQ935" s="70" t="n">
        <v>-0.766044438</v>
      </c>
      <c r="AR935" s="70" t="n">
        <v>-0.0500000007</v>
      </c>
      <c r="AS935" s="70" t="n">
        <v>0</v>
      </c>
      <c r="AT935" s="70" t="n">
        <v>0.766044438</v>
      </c>
      <c r="AU935" s="70" t="n">
        <v>0.642787635</v>
      </c>
      <c r="AV935" s="70" t="n">
        <v>0</v>
      </c>
      <c r="AW935" s="71">
        <f>MAX(ABS(Y935-AK935),ABS(Z935-AL935),ABS(AA935-AM935),ABS(AB935-AN935),ABS(AC935-AO935),ABS(AD935-AP935),ABS(AE935-AQ935),ABS(AF935-AR935),ABS(AG935-AS935),ABS(AH935-AT935),ABS(AI935-AU935),ABS(AJ935-AV935))</f>
        <v/>
      </c>
    </row>
    <row r="936">
      <c r="A936" s="67" t="inlineStr">
        <is>
          <t>M931</t>
        </is>
      </c>
      <c r="B936" s="52" t="inlineStr">
        <is>
          <t>UAV-46</t>
        </is>
      </c>
      <c r="C936" s="52" t="inlineStr">
        <is>
          <t>Autonomous UAV</t>
        </is>
      </c>
      <c r="D936" s="52" t="inlineStr">
        <is>
          <t>Lamp housing</t>
        </is>
      </c>
      <c r="E936" s="58" t="inlineStr">
        <is>
          <t>Cylinder</t>
        </is>
      </c>
      <c r="F936" s="52" t="inlineStr">
        <is>
          <t>UAV-45</t>
        </is>
      </c>
      <c r="G936" s="68" t="n">
        <v>0.0599999987</v>
      </c>
      <c r="H936" s="68" t="n">
        <v>0.0599999987</v>
      </c>
      <c r="I936" s="68" t="n">
        <v>0.07999999820000001</v>
      </c>
      <c r="J936" s="68" t="n">
        <v>0</v>
      </c>
      <c r="K936" s="68" t="n">
        <v>0</v>
      </c>
      <c r="L936" s="68" t="n">
        <v>0</v>
      </c>
      <c r="M936" s="68" t="n">
        <v>0</v>
      </c>
      <c r="N936" s="68" t="n">
        <v>0</v>
      </c>
      <c r="O936" s="68" t="n">
        <v>0</v>
      </c>
      <c r="P936" s="69">
        <f>COS(RADIANS(K936))*COS(RADIANS(L936))+SIN(RADIANS(K936))*SIN(RADIANS(J936))*SIN(RADIANS(L936))</f>
        <v/>
      </c>
      <c r="Q936" s="69">
        <f>-COS(RADIANS(K936))*SIN(RADIANS(L936))+SIN(RADIANS(K936))*SIN(RADIANS(J936))*COS(RADIANS(L936))</f>
        <v/>
      </c>
      <c r="R936" s="69">
        <f>SIN(RADIANS(K936))*COS(RADIANS(J936))</f>
        <v/>
      </c>
      <c r="S936" s="69">
        <f>COS(RADIANS(J936))*SIN(RADIANS(L936))</f>
        <v/>
      </c>
      <c r="T936" s="69">
        <f>COS(RADIANS(J936))*COS(RADIANS(L936))</f>
        <v/>
      </c>
      <c r="U936" s="69">
        <f>-SIN(RADIANS(J936))</f>
        <v/>
      </c>
      <c r="V936" s="69">
        <f>-SIN(RADIANS(K936))*COS(RADIANS(L936))+COS(RADIANS(K936))*SIN(RADIANS(J936))*SIN(RADIANS(L936))</f>
        <v/>
      </c>
      <c r="W936" s="69">
        <f>SIN(RADIANS(K936))*SIN(RADIANS(L936))+COS(RADIANS(K936))*SIN(RADIANS(J936))*COS(RADIANS(L936))</f>
        <v/>
      </c>
      <c r="X936" s="69">
        <f>COS(RADIANS(K936))*COS(RADIANS(J936))</f>
        <v/>
      </c>
      <c r="Y936" s="69">
        <f>P936*G936</f>
        <v/>
      </c>
      <c r="Z936" s="69">
        <f>Q936*H936</f>
        <v/>
      </c>
      <c r="AA936" s="69">
        <f>R936*I936</f>
        <v/>
      </c>
      <c r="AB936" s="69">
        <f>M936</f>
        <v/>
      </c>
      <c r="AC936" s="69">
        <f>S936*G936</f>
        <v/>
      </c>
      <c r="AD936" s="69">
        <f>T936*H936</f>
        <v/>
      </c>
      <c r="AE936" s="69">
        <f>U936*I936</f>
        <v/>
      </c>
      <c r="AF936" s="69">
        <f>N936</f>
        <v/>
      </c>
      <c r="AG936" s="69">
        <f>V936*G936</f>
        <v/>
      </c>
      <c r="AH936" s="69">
        <f>W936*H936</f>
        <v/>
      </c>
      <c r="AI936" s="69">
        <f>X936*I936</f>
        <v/>
      </c>
      <c r="AJ936" s="69">
        <f>O936</f>
        <v/>
      </c>
      <c r="AK936" s="70" t="n">
        <v>0.0599999987</v>
      </c>
      <c r="AL936" s="70" t="n">
        <v>0</v>
      </c>
      <c r="AM936" s="70" t="n">
        <v>0</v>
      </c>
      <c r="AN936" s="70" t="n">
        <v>0</v>
      </c>
      <c r="AO936" s="70" t="n">
        <v>0</v>
      </c>
      <c r="AP936" s="70" t="n">
        <v>0.0599999987</v>
      </c>
      <c r="AQ936" s="70" t="n">
        <v>0</v>
      </c>
      <c r="AR936" s="70" t="n">
        <v>0</v>
      </c>
      <c r="AS936" s="70" t="n">
        <v>0</v>
      </c>
      <c r="AT936" s="70" t="n">
        <v>0</v>
      </c>
      <c r="AU936" s="70" t="n">
        <v>0.07999999820000001</v>
      </c>
      <c r="AV936" s="70" t="n">
        <v>0</v>
      </c>
      <c r="AW936" s="71">
        <f>MAX(ABS(Y936-AK936),ABS(Z936-AL936),ABS(AA936-AM936),ABS(AB936-AN936),ABS(AC936-AO936),ABS(AD936-AP936),ABS(AE936-AQ936),ABS(AF936-AR936),ABS(AG936-AS936),ABS(AH936-AT936),ABS(AI936-AU936),ABS(AJ936-AV936))</f>
        <v/>
      </c>
    </row>
    <row r="937">
      <c r="A937" s="67" t="inlineStr">
        <is>
          <t>M932</t>
        </is>
      </c>
      <c r="B937" s="52" t="inlineStr">
        <is>
          <t>UAV-47</t>
        </is>
      </c>
      <c r="C937" s="52" t="inlineStr">
        <is>
          <t>Autonomous UAV</t>
        </is>
      </c>
      <c r="D937" s="52" t="inlineStr">
        <is>
          <t>Lens</t>
        </is>
      </c>
      <c r="E937" s="59" t="inlineStr">
        <is>
          <t>Sphere</t>
        </is>
      </c>
      <c r="F937" s="52" t="inlineStr">
        <is>
          <t>UAV-45</t>
        </is>
      </c>
      <c r="G937" s="68" t="n">
        <v>0.0500000007</v>
      </c>
      <c r="H937" s="68" t="n">
        <v>0.0500000007</v>
      </c>
      <c r="I937" s="68" t="n">
        <v>0.0149999997</v>
      </c>
      <c r="J937" s="68" t="n">
        <v>0</v>
      </c>
      <c r="K937" s="68" t="n">
        <v>0</v>
      </c>
      <c r="L937" s="68" t="n">
        <v>0</v>
      </c>
      <c r="M937" s="68" t="n">
        <v>0</v>
      </c>
      <c r="N937" s="68" t="n">
        <v>0</v>
      </c>
      <c r="O937" s="68" t="n">
        <v>0.0450000018</v>
      </c>
      <c r="P937" s="69">
        <f>COS(RADIANS(K937))*COS(RADIANS(L937))+SIN(RADIANS(K937))*SIN(RADIANS(J937))*SIN(RADIANS(L937))</f>
        <v/>
      </c>
      <c r="Q937" s="69">
        <f>-COS(RADIANS(K937))*SIN(RADIANS(L937))+SIN(RADIANS(K937))*SIN(RADIANS(J937))*COS(RADIANS(L937))</f>
        <v/>
      </c>
      <c r="R937" s="69">
        <f>SIN(RADIANS(K937))*COS(RADIANS(J937))</f>
        <v/>
      </c>
      <c r="S937" s="69">
        <f>COS(RADIANS(J937))*SIN(RADIANS(L937))</f>
        <v/>
      </c>
      <c r="T937" s="69">
        <f>COS(RADIANS(J937))*COS(RADIANS(L937))</f>
        <v/>
      </c>
      <c r="U937" s="69">
        <f>-SIN(RADIANS(J937))</f>
        <v/>
      </c>
      <c r="V937" s="69">
        <f>-SIN(RADIANS(K937))*COS(RADIANS(L937))+COS(RADIANS(K937))*SIN(RADIANS(J937))*SIN(RADIANS(L937))</f>
        <v/>
      </c>
      <c r="W937" s="69">
        <f>SIN(RADIANS(K937))*SIN(RADIANS(L937))+COS(RADIANS(K937))*SIN(RADIANS(J937))*COS(RADIANS(L937))</f>
        <v/>
      </c>
      <c r="X937" s="69">
        <f>COS(RADIANS(K937))*COS(RADIANS(J937))</f>
        <v/>
      </c>
      <c r="Y937" s="69">
        <f>P937*G937</f>
        <v/>
      </c>
      <c r="Z937" s="69">
        <f>Q937*H937</f>
        <v/>
      </c>
      <c r="AA937" s="69">
        <f>R937*I937</f>
        <v/>
      </c>
      <c r="AB937" s="69">
        <f>M937</f>
        <v/>
      </c>
      <c r="AC937" s="69">
        <f>S937*G937</f>
        <v/>
      </c>
      <c r="AD937" s="69">
        <f>T937*H937</f>
        <v/>
      </c>
      <c r="AE937" s="69">
        <f>U937*I937</f>
        <v/>
      </c>
      <c r="AF937" s="69">
        <f>N937</f>
        <v/>
      </c>
      <c r="AG937" s="69">
        <f>V937*G937</f>
        <v/>
      </c>
      <c r="AH937" s="69">
        <f>W937*H937</f>
        <v/>
      </c>
      <c r="AI937" s="69">
        <f>X937*I937</f>
        <v/>
      </c>
      <c r="AJ937" s="69">
        <f>O937</f>
        <v/>
      </c>
      <c r="AK937" s="70" t="n">
        <v>0.0500000007</v>
      </c>
      <c r="AL937" s="70" t="n">
        <v>0</v>
      </c>
      <c r="AM937" s="70" t="n">
        <v>0</v>
      </c>
      <c r="AN937" s="70" t="n">
        <v>0</v>
      </c>
      <c r="AO937" s="70" t="n">
        <v>0</v>
      </c>
      <c r="AP937" s="70" t="n">
        <v>0.0500000007</v>
      </c>
      <c r="AQ937" s="70" t="n">
        <v>0</v>
      </c>
      <c r="AR937" s="70" t="n">
        <v>0</v>
      </c>
      <c r="AS937" s="70" t="n">
        <v>0</v>
      </c>
      <c r="AT937" s="70" t="n">
        <v>0</v>
      </c>
      <c r="AU937" s="70" t="n">
        <v>0.0149999997</v>
      </c>
      <c r="AV937" s="70" t="n">
        <v>0.0450000018</v>
      </c>
      <c r="AW937" s="71">
        <f>MAX(ABS(Y937-AK937),ABS(Z937-AL937),ABS(AA937-AM937),ABS(AB937-AN937),ABS(AC937-AO937),ABS(AD937-AP937),ABS(AE937-AQ937),ABS(AF937-AR937),ABS(AG937-AS937),ABS(AH937-AT937),ABS(AI937-AU937),ABS(AJ937-AV937))</f>
        <v/>
      </c>
    </row>
    <row r="938">
      <c r="A938" s="67" t="inlineStr">
        <is>
          <t>M933</t>
        </is>
      </c>
      <c r="B938" s="52" t="inlineStr">
        <is>
          <t>UAV-48</t>
        </is>
      </c>
      <c r="C938" s="52" t="inlineStr">
        <is>
          <t>Autonomous UAV</t>
        </is>
      </c>
      <c r="D938" s="52" t="inlineStr">
        <is>
          <t>Thermal camera</t>
        </is>
      </c>
      <c r="E938" s="63" t="inlineStr">
        <is>
          <t>Cube</t>
        </is>
      </c>
      <c r="F938" s="52" t="inlineStr">
        <is>
          <t>UAV-45</t>
        </is>
      </c>
      <c r="G938" s="68" t="n">
        <v>0.0299999993</v>
      </c>
      <c r="H938" s="68" t="n">
        <v>0.0250000004</v>
      </c>
      <c r="I938" s="68" t="n">
        <v>0.0350000001</v>
      </c>
      <c r="J938" s="68" t="n">
        <v>0</v>
      </c>
      <c r="K938" s="68" t="n">
        <v>0</v>
      </c>
      <c r="L938" s="68" t="n">
        <v>0</v>
      </c>
      <c r="M938" s="68" t="n">
        <v>0</v>
      </c>
      <c r="N938" s="68" t="n">
        <v>0.0419999994</v>
      </c>
      <c r="O938" s="68" t="n">
        <v>0</v>
      </c>
      <c r="P938" s="69">
        <f>COS(RADIANS(K938))*COS(RADIANS(L938))+SIN(RADIANS(K938))*SIN(RADIANS(J938))*SIN(RADIANS(L938))</f>
        <v/>
      </c>
      <c r="Q938" s="69">
        <f>-COS(RADIANS(K938))*SIN(RADIANS(L938))+SIN(RADIANS(K938))*SIN(RADIANS(J938))*COS(RADIANS(L938))</f>
        <v/>
      </c>
      <c r="R938" s="69">
        <f>SIN(RADIANS(K938))*COS(RADIANS(J938))</f>
        <v/>
      </c>
      <c r="S938" s="69">
        <f>COS(RADIANS(J938))*SIN(RADIANS(L938))</f>
        <v/>
      </c>
      <c r="T938" s="69">
        <f>COS(RADIANS(J938))*COS(RADIANS(L938))</f>
        <v/>
      </c>
      <c r="U938" s="69">
        <f>-SIN(RADIANS(J938))</f>
        <v/>
      </c>
      <c r="V938" s="69">
        <f>-SIN(RADIANS(K938))*COS(RADIANS(L938))+COS(RADIANS(K938))*SIN(RADIANS(J938))*SIN(RADIANS(L938))</f>
        <v/>
      </c>
      <c r="W938" s="69">
        <f>SIN(RADIANS(K938))*SIN(RADIANS(L938))+COS(RADIANS(K938))*SIN(RADIANS(J938))*COS(RADIANS(L938))</f>
        <v/>
      </c>
      <c r="X938" s="69">
        <f>COS(RADIANS(K938))*COS(RADIANS(J938))</f>
        <v/>
      </c>
      <c r="Y938" s="69">
        <f>P938*G938</f>
        <v/>
      </c>
      <c r="Z938" s="69">
        <f>Q938*H938</f>
        <v/>
      </c>
      <c r="AA938" s="69">
        <f>R938*I938</f>
        <v/>
      </c>
      <c r="AB938" s="69">
        <f>M938</f>
        <v/>
      </c>
      <c r="AC938" s="69">
        <f>S938*G938</f>
        <v/>
      </c>
      <c r="AD938" s="69">
        <f>T938*H938</f>
        <v/>
      </c>
      <c r="AE938" s="69">
        <f>U938*I938</f>
        <v/>
      </c>
      <c r="AF938" s="69">
        <f>N938</f>
        <v/>
      </c>
      <c r="AG938" s="69">
        <f>V938*G938</f>
        <v/>
      </c>
      <c r="AH938" s="69">
        <f>W938*H938</f>
        <v/>
      </c>
      <c r="AI938" s="69">
        <f>X938*I938</f>
        <v/>
      </c>
      <c r="AJ938" s="69">
        <f>O938</f>
        <v/>
      </c>
      <c r="AK938" s="70" t="n">
        <v>0.0299999993</v>
      </c>
      <c r="AL938" s="70" t="n">
        <v>0</v>
      </c>
      <c r="AM938" s="70" t="n">
        <v>0</v>
      </c>
      <c r="AN938" s="70" t="n">
        <v>0</v>
      </c>
      <c r="AO938" s="70" t="n">
        <v>0</v>
      </c>
      <c r="AP938" s="70" t="n">
        <v>0.0250000004</v>
      </c>
      <c r="AQ938" s="70" t="n">
        <v>0</v>
      </c>
      <c r="AR938" s="70" t="n">
        <v>0.0419999994</v>
      </c>
      <c r="AS938" s="70" t="n">
        <v>0</v>
      </c>
      <c r="AT938" s="70" t="n">
        <v>0</v>
      </c>
      <c r="AU938" s="70" t="n">
        <v>0.0350000001</v>
      </c>
      <c r="AV938" s="70" t="n">
        <v>0</v>
      </c>
      <c r="AW938" s="71">
        <f>MAX(ABS(Y938-AK938),ABS(Z938-AL938),ABS(AA938-AM938),ABS(AB938-AN938),ABS(AC938-AO938),ABS(AD938-AP938),ABS(AE938-AQ938),ABS(AF938-AR938),ABS(AG938-AS938),ABS(AH938-AT938),ABS(AI938-AU938),ABS(AJ938-AV938))</f>
        <v/>
      </c>
    </row>
    <row r="939">
      <c r="A939" s="67" t="inlineStr">
        <is>
          <t>M934</t>
        </is>
      </c>
      <c r="B939" s="52" t="inlineStr">
        <is>
          <t>UAV-49</t>
        </is>
      </c>
      <c r="C939" s="52" t="inlineStr">
        <is>
          <t>Autonomous UAV</t>
        </is>
      </c>
      <c r="D939" s="52" t="inlineStr">
        <is>
          <t>Light cone</t>
        </is>
      </c>
      <c r="E939" s="64" t="inlineStr">
        <is>
          <t>Cylinder (frustum)</t>
        </is>
      </c>
      <c r="F939" s="52" t="inlineStr">
        <is>
          <t>UAV-45</t>
        </is>
      </c>
      <c r="G939" s="68" t="n">
        <v>3.55292296</v>
      </c>
      <c r="H939" s="68" t="n">
        <v>3.55292296</v>
      </c>
      <c r="I939" s="68" t="n">
        <v>7.12499762</v>
      </c>
      <c r="J939" s="68" t="n">
        <v>0</v>
      </c>
      <c r="K939" s="68" t="n">
        <v>0</v>
      </c>
      <c r="L939" s="68" t="n">
        <v>0</v>
      </c>
      <c r="M939" s="68" t="n">
        <v>0</v>
      </c>
      <c r="N939" s="68" t="n">
        <v>0</v>
      </c>
      <c r="O939" s="68" t="n">
        <v>3.60749888</v>
      </c>
      <c r="P939" s="69">
        <f>COS(RADIANS(K939))*COS(RADIANS(L939))+SIN(RADIANS(K939))*SIN(RADIANS(J939))*SIN(RADIANS(L939))</f>
        <v/>
      </c>
      <c r="Q939" s="69">
        <f>-COS(RADIANS(K939))*SIN(RADIANS(L939))+SIN(RADIANS(K939))*SIN(RADIANS(J939))*COS(RADIANS(L939))</f>
        <v/>
      </c>
      <c r="R939" s="69">
        <f>SIN(RADIANS(K939))*COS(RADIANS(J939))</f>
        <v/>
      </c>
      <c r="S939" s="69">
        <f>COS(RADIANS(J939))*SIN(RADIANS(L939))</f>
        <v/>
      </c>
      <c r="T939" s="69">
        <f>COS(RADIANS(J939))*COS(RADIANS(L939))</f>
        <v/>
      </c>
      <c r="U939" s="69">
        <f>-SIN(RADIANS(J939))</f>
        <v/>
      </c>
      <c r="V939" s="69">
        <f>-SIN(RADIANS(K939))*COS(RADIANS(L939))+COS(RADIANS(K939))*SIN(RADIANS(J939))*SIN(RADIANS(L939))</f>
        <v/>
      </c>
      <c r="W939" s="69">
        <f>SIN(RADIANS(K939))*SIN(RADIANS(L939))+COS(RADIANS(K939))*SIN(RADIANS(J939))*COS(RADIANS(L939))</f>
        <v/>
      </c>
      <c r="X939" s="69">
        <f>COS(RADIANS(K939))*COS(RADIANS(J939))</f>
        <v/>
      </c>
      <c r="Y939" s="69">
        <f>P939*G939</f>
        <v/>
      </c>
      <c r="Z939" s="69">
        <f>Q939*H939</f>
        <v/>
      </c>
      <c r="AA939" s="69">
        <f>R939*I939</f>
        <v/>
      </c>
      <c r="AB939" s="69">
        <f>M939</f>
        <v/>
      </c>
      <c r="AC939" s="69">
        <f>S939*G939</f>
        <v/>
      </c>
      <c r="AD939" s="69">
        <f>T939*H939</f>
        <v/>
      </c>
      <c r="AE939" s="69">
        <f>U939*I939</f>
        <v/>
      </c>
      <c r="AF939" s="69">
        <f>N939</f>
        <v/>
      </c>
      <c r="AG939" s="69">
        <f>V939*G939</f>
        <v/>
      </c>
      <c r="AH939" s="69">
        <f>W939*H939</f>
        <v/>
      </c>
      <c r="AI939" s="69">
        <f>X939*I939</f>
        <v/>
      </c>
      <c r="AJ939" s="69">
        <f>O939</f>
        <v/>
      </c>
      <c r="AK939" s="70" t="n">
        <v>3.55292296</v>
      </c>
      <c r="AL939" s="70" t="n">
        <v>0</v>
      </c>
      <c r="AM939" s="70" t="n">
        <v>0</v>
      </c>
      <c r="AN939" s="70" t="n">
        <v>0</v>
      </c>
      <c r="AO939" s="70" t="n">
        <v>0</v>
      </c>
      <c r="AP939" s="70" t="n">
        <v>3.55292296</v>
      </c>
      <c r="AQ939" s="70" t="n">
        <v>0</v>
      </c>
      <c r="AR939" s="70" t="n">
        <v>0</v>
      </c>
      <c r="AS939" s="70" t="n">
        <v>0</v>
      </c>
      <c r="AT939" s="70" t="n">
        <v>0</v>
      </c>
      <c r="AU939" s="70" t="n">
        <v>7.12499762</v>
      </c>
      <c r="AV939" s="70" t="n">
        <v>3.60749888</v>
      </c>
      <c r="AW939" s="71">
        <f>MAX(ABS(Y939-AK939),ABS(Z939-AL939),ABS(AA939-AM939),ABS(AB939-AN939),ABS(AC939-AO939),ABS(AD939-AP939),ABS(AE939-AQ939),ABS(AF939-AR939),ABS(AG939-AS939),ABS(AH939-AT939),ABS(AI939-AU939),ABS(AJ939-AV939))</f>
        <v/>
      </c>
    </row>
  </sheetData>
  <mergeCells count="5">
    <mergeCell ref="BC6:BH6"/>
    <mergeCell ref="AY6:AZ6"/>
    <mergeCell ref="A2:T2"/>
    <mergeCell ref="AY27:BL29"/>
    <mergeCell ref="AY26:BA26"/>
  </mergeCells>
  <conditionalFormatting sqref="AW6:AW939">
    <cfRule type="cellIs" priority="1" operator="lessThanOrEqual" dxfId="0">
      <formula>$H$3</formula>
    </cfRule>
    <cfRule type="cellIs" priority="2" operator="greaterThan" dxfId="1">
      <formula>$H$3</formula>
    </cfRule>
  </conditionalFormatting>
  <conditionalFormatting sqref="F3">
    <cfRule type="cellIs" priority="3" operator="equal" dxfId="0">
      <formula>"Excel = code"</formula>
    </cfRule>
  </conditionalFormatting>
  <dataValidations count="1">
    <dataValidation sqref="BA6" showDropDown="0" showInputMessage="0" showErrorMessage="0" allowBlank="0" type="list">
      <formula1>=$B$6:$B$939</formula1>
    </dataValidation>
  </dataValidations>
  <printOptions horizontalCentered="1"/>
  <pageMargins left="0.4" right="0.4" top="1" bottom="1" header="0.5" footer="0.5"/>
  <pageSetup orientation="landscape" paperSize="9" fitToHeight="0" fitToWidth="2"/>
  <headerFooter>
    <oddHeader/>
    <oddFooter>&amp;CThermalSense  -  Md. Shakhoyat Rahman Shujon (2107104)  -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G93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12" customWidth="1" min="3" max="3"/>
    <col width="9" customWidth="1" min="4" max="4"/>
    <col width="6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12" customWidth="1" min="33" max="33"/>
  </cols>
  <sheetData>
    <row r="1" ht="26" customHeight="1">
      <c r="A1" s="26" t="inlineStr">
        <is>
          <t>5  Hierarchy: parent -&gt; child tree with world matrices (world = parent_world x M)</t>
        </is>
      </c>
    </row>
    <row r="2" ht="30" customHeight="1">
      <c r="A2" s="27" t="inlineStr">
        <is>
          <t>Tree in depth-first order (indent = depth). Blue: world matrix exported by the program at t = 0. White: the same world matrix rebuilt in Excel from the M formulas of sheet 4, multiplying down the tree (root: world = M). The highlighted chain is the hierarchical searchlight: UAV -&gt; gimbal yaw -&gt; gimbal pitch -&gt; lamp.</t>
        </is>
      </c>
    </row>
    <row r="3">
      <c r="A3" s="42" t="inlineStr">
        <is>
          <t>max|Excel - code| over all world matrices</t>
        </is>
      </c>
      <c r="B3" s="66">
        <f>MAX(AG5:AG938)</f>
        <v/>
      </c>
      <c r="C3" s="42">
        <f>IF(B3&lt;='4 Transform Matrices'!$H$3,"Excel = code","CHECK")</f>
        <v/>
      </c>
      <c r="D3" s="42" t="inlineStr">
        <is>
          <t>Highlighted chain</t>
        </is>
      </c>
      <c r="E3" s="77" t="inlineStr">
        <is>
          <t>Autonomous UAV -&gt; Gimbal yaw -&gt; Gimbal pitch -&gt; Lamp housing</t>
        </is>
      </c>
      <c r="F3" s="17" t="n"/>
      <c r="G3" s="17" t="n"/>
      <c r="H3" s="17" t="n"/>
      <c r="I3" s="17" t="n"/>
      <c r="J3" s="17" t="n"/>
      <c r="K3" s="17" t="n"/>
      <c r="L3" s="16" t="n"/>
    </row>
    <row r="4" ht="32" customHeight="1">
      <c r="A4" s="28" t="inlineStr">
        <is>
          <t>Node (tree)</t>
        </is>
      </c>
      <c r="B4" s="28" t="inlineStr">
        <is>
          <t>ID</t>
        </is>
      </c>
      <c r="C4" s="28" t="inlineStr">
        <is>
          <t>Primitive</t>
        </is>
      </c>
      <c r="D4" s="28" t="inlineStr">
        <is>
          <t>Parent ID</t>
        </is>
      </c>
      <c r="E4" s="28" t="inlineStr">
        <is>
          <t>Depth</t>
        </is>
      </c>
      <c r="F4" s="28" t="inlineStr">
        <is>
          <t>World x</t>
        </is>
      </c>
      <c r="G4" s="28" t="inlineStr">
        <is>
          <t>World y</t>
        </is>
      </c>
      <c r="H4" s="28" t="inlineStr">
        <is>
          <t>World z</t>
        </is>
      </c>
      <c r="I4" s="28" t="inlineStr">
        <is>
          <t>W11 (code)</t>
        </is>
      </c>
      <c r="J4" s="28" t="inlineStr">
        <is>
          <t>W12 (code)</t>
        </is>
      </c>
      <c r="K4" s="28" t="inlineStr">
        <is>
          <t>W13 (code)</t>
        </is>
      </c>
      <c r="L4" s="28" t="inlineStr">
        <is>
          <t>W14 (code)</t>
        </is>
      </c>
      <c r="M4" s="28" t="inlineStr">
        <is>
          <t>W21 (code)</t>
        </is>
      </c>
      <c r="N4" s="28" t="inlineStr">
        <is>
          <t>W22 (code)</t>
        </is>
      </c>
      <c r="O4" s="28" t="inlineStr">
        <is>
          <t>W23 (code)</t>
        </is>
      </c>
      <c r="P4" s="28" t="inlineStr">
        <is>
          <t>W24 (code)</t>
        </is>
      </c>
      <c r="Q4" s="28" t="inlineStr">
        <is>
          <t>W31 (code)</t>
        </is>
      </c>
      <c r="R4" s="28" t="inlineStr">
        <is>
          <t>W32 (code)</t>
        </is>
      </c>
      <c r="S4" s="28" t="inlineStr">
        <is>
          <t>W33 (code)</t>
        </is>
      </c>
      <c r="T4" s="28" t="inlineStr">
        <is>
          <t>W34 (code)</t>
        </is>
      </c>
      <c r="U4" s="28" t="inlineStr">
        <is>
          <t>W11 (Excel)</t>
        </is>
      </c>
      <c r="V4" s="28" t="inlineStr">
        <is>
          <t>W12 (Excel)</t>
        </is>
      </c>
      <c r="W4" s="28" t="inlineStr">
        <is>
          <t>W13 (Excel)</t>
        </is>
      </c>
      <c r="X4" s="28" t="inlineStr">
        <is>
          <t>W14 (Excel)</t>
        </is>
      </c>
      <c r="Y4" s="28" t="inlineStr">
        <is>
          <t>W21 (Excel)</t>
        </is>
      </c>
      <c r="Z4" s="28" t="inlineStr">
        <is>
          <t>W22 (Excel)</t>
        </is>
      </c>
      <c r="AA4" s="28" t="inlineStr">
        <is>
          <t>W23 (Excel)</t>
        </is>
      </c>
      <c r="AB4" s="28" t="inlineStr">
        <is>
          <t>W24 (Excel)</t>
        </is>
      </c>
      <c r="AC4" s="28" t="inlineStr">
        <is>
          <t>W31 (Excel)</t>
        </is>
      </c>
      <c r="AD4" s="28" t="inlineStr">
        <is>
          <t>W32 (Excel)</t>
        </is>
      </c>
      <c r="AE4" s="28" t="inlineStr">
        <is>
          <t>W33 (Excel)</t>
        </is>
      </c>
      <c r="AF4" s="28" t="inlineStr">
        <is>
          <t>W34 (Excel)</t>
        </is>
      </c>
      <c r="AG4" s="28" t="inlineStr">
        <is>
          <t>max|Excel - code|</t>
        </is>
      </c>
    </row>
    <row r="5">
      <c r="A5" s="78" t="inlineStr">
        <is>
          <t>Terrain</t>
        </is>
      </c>
      <c r="B5" s="79" t="inlineStr">
        <is>
          <t>TER-00</t>
        </is>
      </c>
      <c r="C5" s="53" t="inlineStr">
        <is>
          <t>Group</t>
        </is>
      </c>
      <c r="D5" s="79" t="inlineStr">
        <is>
          <t>World</t>
        </is>
      </c>
      <c r="E5" s="79" t="n">
        <v>0</v>
      </c>
      <c r="F5" s="54">
        <f>L5</f>
        <v/>
      </c>
      <c r="G5" s="54">
        <f>P5</f>
        <v/>
      </c>
      <c r="H5" s="54">
        <f>T5</f>
        <v/>
      </c>
      <c r="I5" s="70" t="n">
        <v>1</v>
      </c>
      <c r="J5" s="70" t="n">
        <v>0</v>
      </c>
      <c r="K5" s="70" t="n">
        <v>0</v>
      </c>
      <c r="L5" s="70" t="n">
        <v>0</v>
      </c>
      <c r="M5" s="70" t="n">
        <v>0</v>
      </c>
      <c r="N5" s="70" t="n">
        <v>1</v>
      </c>
      <c r="O5" s="70" t="n">
        <v>0</v>
      </c>
      <c r="P5" s="70" t="n">
        <v>0</v>
      </c>
      <c r="Q5" s="70" t="n">
        <v>0</v>
      </c>
      <c r="R5" s="70" t="n">
        <v>0</v>
      </c>
      <c r="S5" s="70" t="n">
        <v>1</v>
      </c>
      <c r="T5" s="70" t="n">
        <v>0</v>
      </c>
      <c r="U5" s="69">
        <f>'4 Transform Matrices'!Y6</f>
        <v/>
      </c>
      <c r="V5" s="69">
        <f>'4 Transform Matrices'!Z6</f>
        <v/>
      </c>
      <c r="W5" s="69">
        <f>'4 Transform Matrices'!AA6</f>
        <v/>
      </c>
      <c r="X5" s="69">
        <f>'4 Transform Matrices'!AB6</f>
        <v/>
      </c>
      <c r="Y5" s="69">
        <f>'4 Transform Matrices'!AC6</f>
        <v/>
      </c>
      <c r="Z5" s="69">
        <f>'4 Transform Matrices'!AD6</f>
        <v/>
      </c>
      <c r="AA5" s="69">
        <f>'4 Transform Matrices'!AE6</f>
        <v/>
      </c>
      <c r="AB5" s="69">
        <f>'4 Transform Matrices'!AF6</f>
        <v/>
      </c>
      <c r="AC5" s="69">
        <f>'4 Transform Matrices'!AG6</f>
        <v/>
      </c>
      <c r="AD5" s="69">
        <f>'4 Transform Matrices'!AH6</f>
        <v/>
      </c>
      <c r="AE5" s="69">
        <f>'4 Transform Matrices'!AI6</f>
        <v/>
      </c>
      <c r="AF5" s="69">
        <f>'4 Transform Matrices'!AJ6</f>
        <v/>
      </c>
      <c r="AG5" s="71">
        <f>MAX(ABS(I5-U5),ABS(J5-V5),ABS(K5-W5),ABS(L5-X5),ABS(M5-Y5),ABS(N5-Z5),ABS(O5-AA5),ABS(P5-AB5),ABS(Q5-AC5),ABS(R5-AD5),ABS(S5-AE5),ABS(T5-AF5))</f>
        <v/>
      </c>
    </row>
    <row r="6">
      <c r="A6" s="60" t="inlineStr">
        <is>
          <t>- Ground disc</t>
        </is>
      </c>
      <c r="B6" s="52" t="inlineStr">
        <is>
          <t>TER-01</t>
        </is>
      </c>
      <c r="C6" s="56" t="inlineStr">
        <is>
          <t>Terrain disc</t>
        </is>
      </c>
      <c r="D6" s="52" t="inlineStr">
        <is>
          <t>TER-00</t>
        </is>
      </c>
      <c r="E6" s="52" t="n">
        <v>1</v>
      </c>
      <c r="F6" s="54">
        <f>L6</f>
        <v/>
      </c>
      <c r="G6" s="54">
        <f>P6</f>
        <v/>
      </c>
      <c r="H6" s="54">
        <f>T6</f>
        <v/>
      </c>
      <c r="I6" s="70" t="n">
        <v>1</v>
      </c>
      <c r="J6" s="70" t="n">
        <v>0</v>
      </c>
      <c r="K6" s="70" t="n">
        <v>0</v>
      </c>
      <c r="L6" s="70" t="n">
        <v>0</v>
      </c>
      <c r="M6" s="70" t="n">
        <v>0</v>
      </c>
      <c r="N6" s="70" t="n">
        <v>1</v>
      </c>
      <c r="O6" s="70" t="n">
        <v>0</v>
      </c>
      <c r="P6" s="70" t="n">
        <v>0</v>
      </c>
      <c r="Q6" s="70" t="n">
        <v>0</v>
      </c>
      <c r="R6" s="70" t="n">
        <v>0</v>
      </c>
      <c r="S6" s="70" t="n">
        <v>1</v>
      </c>
      <c r="T6" s="70" t="n">
        <v>0</v>
      </c>
      <c r="U6" s="69">
        <f>U5*'4 Transform Matrices'!Y7+V5*'4 Transform Matrices'!AC7+W5*'4 Transform Matrices'!AG7</f>
        <v/>
      </c>
      <c r="V6" s="69">
        <f>U5*'4 Transform Matrices'!Z7+V5*'4 Transform Matrices'!AD7+W5*'4 Transform Matrices'!AH7</f>
        <v/>
      </c>
      <c r="W6" s="69">
        <f>U5*'4 Transform Matrices'!AA7+V5*'4 Transform Matrices'!AE7+W5*'4 Transform Matrices'!AI7</f>
        <v/>
      </c>
      <c r="X6" s="69">
        <f>U5*'4 Transform Matrices'!AB7+V5*'4 Transform Matrices'!AF7+W5*'4 Transform Matrices'!AJ7+X5</f>
        <v/>
      </c>
      <c r="Y6" s="69">
        <f>Y5*'4 Transform Matrices'!Y7+Z5*'4 Transform Matrices'!AC7+AA5*'4 Transform Matrices'!AG7</f>
        <v/>
      </c>
      <c r="Z6" s="69">
        <f>Y5*'4 Transform Matrices'!Z7+Z5*'4 Transform Matrices'!AD7+AA5*'4 Transform Matrices'!AH7</f>
        <v/>
      </c>
      <c r="AA6" s="69">
        <f>Y5*'4 Transform Matrices'!AA7+Z5*'4 Transform Matrices'!AE7+AA5*'4 Transform Matrices'!AI7</f>
        <v/>
      </c>
      <c r="AB6" s="69">
        <f>Y5*'4 Transform Matrices'!AB7+Z5*'4 Transform Matrices'!AF7+AA5*'4 Transform Matrices'!AJ7+AB5</f>
        <v/>
      </c>
      <c r="AC6" s="69">
        <f>AC5*'4 Transform Matrices'!Y7+AD5*'4 Transform Matrices'!AC7+AE5*'4 Transform Matrices'!AG7</f>
        <v/>
      </c>
      <c r="AD6" s="69">
        <f>AC5*'4 Transform Matrices'!Z7+AD5*'4 Transform Matrices'!AD7+AE5*'4 Transform Matrices'!AH7</f>
        <v/>
      </c>
      <c r="AE6" s="69">
        <f>AC5*'4 Transform Matrices'!AA7+AD5*'4 Transform Matrices'!AE7+AE5*'4 Transform Matrices'!AI7</f>
        <v/>
      </c>
      <c r="AF6" s="69">
        <f>AC5*'4 Transform Matrices'!AB7+AD5*'4 Transform Matrices'!AF7+AE5*'4 Transform Matrices'!AJ7+AF5</f>
        <v/>
      </c>
      <c r="AG6" s="71">
        <f>MAX(ABS(I6-U6),ABS(J6-V6),ABS(K6-W6),ABS(L6-X6),ABS(M6-Y6),ABS(N6-Z6),ABS(O6-AA6),ABS(P6-AB6),ABS(Q6-AC6),ABS(R6-AD6),ABS(S6-AE6),ABS(T6-AF6))</f>
        <v/>
      </c>
    </row>
    <row r="7">
      <c r="A7" s="78" t="inlineStr">
        <is>
          <t>Backdrop</t>
        </is>
      </c>
      <c r="B7" s="79" t="inlineStr">
        <is>
          <t>BKG-00</t>
        </is>
      </c>
      <c r="C7" s="53" t="inlineStr">
        <is>
          <t>Group</t>
        </is>
      </c>
      <c r="D7" s="79" t="inlineStr">
        <is>
          <t>World</t>
        </is>
      </c>
      <c r="E7" s="79" t="n">
        <v>0</v>
      </c>
      <c r="F7" s="54">
        <f>L7</f>
        <v/>
      </c>
      <c r="G7" s="54">
        <f>P7</f>
        <v/>
      </c>
      <c r="H7" s="54">
        <f>T7</f>
        <v/>
      </c>
      <c r="I7" s="70" t="n">
        <v>1</v>
      </c>
      <c r="J7" s="70" t="n">
        <v>0</v>
      </c>
      <c r="K7" s="70" t="n">
        <v>0</v>
      </c>
      <c r="L7" s="70" t="n">
        <v>0</v>
      </c>
      <c r="M7" s="70" t="n">
        <v>0</v>
      </c>
      <c r="N7" s="70" t="n">
        <v>1</v>
      </c>
      <c r="O7" s="70" t="n">
        <v>0</v>
      </c>
      <c r="P7" s="70" t="n">
        <v>0</v>
      </c>
      <c r="Q7" s="70" t="n">
        <v>0</v>
      </c>
      <c r="R7" s="70" t="n">
        <v>0</v>
      </c>
      <c r="S7" s="70" t="n">
        <v>1</v>
      </c>
      <c r="T7" s="70" t="n">
        <v>0</v>
      </c>
      <c r="U7" s="69">
        <f>'4 Transform Matrices'!Y8</f>
        <v/>
      </c>
      <c r="V7" s="69">
        <f>'4 Transform Matrices'!Z8</f>
        <v/>
      </c>
      <c r="W7" s="69">
        <f>'4 Transform Matrices'!AA8</f>
        <v/>
      </c>
      <c r="X7" s="69">
        <f>'4 Transform Matrices'!AB8</f>
        <v/>
      </c>
      <c r="Y7" s="69">
        <f>'4 Transform Matrices'!AC8</f>
        <v/>
      </c>
      <c r="Z7" s="69">
        <f>'4 Transform Matrices'!AD8</f>
        <v/>
      </c>
      <c r="AA7" s="69">
        <f>'4 Transform Matrices'!AE8</f>
        <v/>
      </c>
      <c r="AB7" s="69">
        <f>'4 Transform Matrices'!AF8</f>
        <v/>
      </c>
      <c r="AC7" s="69">
        <f>'4 Transform Matrices'!AG8</f>
        <v/>
      </c>
      <c r="AD7" s="69">
        <f>'4 Transform Matrices'!AH8</f>
        <v/>
      </c>
      <c r="AE7" s="69">
        <f>'4 Transform Matrices'!AI8</f>
        <v/>
      </c>
      <c r="AF7" s="69">
        <f>'4 Transform Matrices'!AJ8</f>
        <v/>
      </c>
      <c r="AG7" s="71">
        <f>MAX(ABS(I7-U7),ABS(J7-V7),ABS(K7-W7),ABS(L7-X7),ABS(M7-Y7),ABS(N7-Z7),ABS(O7-AA7),ABS(P7-AB7),ABS(Q7-AC7),ABS(R7-AD7),ABS(S7-AE7),ABS(T7-AF7))</f>
        <v/>
      </c>
    </row>
    <row r="8">
      <c r="A8" s="60" t="inlineStr">
        <is>
          <t>- Far ground</t>
        </is>
      </c>
      <c r="B8" s="52" t="inlineStr">
        <is>
          <t>BKG-01</t>
        </is>
      </c>
      <c r="C8" s="58" t="inlineStr">
        <is>
          <t>Cylinder</t>
        </is>
      </c>
      <c r="D8" s="52" t="inlineStr">
        <is>
          <t>BKG-00</t>
        </is>
      </c>
      <c r="E8" s="52" t="n">
        <v>1</v>
      </c>
      <c r="F8" s="54">
        <f>L8</f>
        <v/>
      </c>
      <c r="G8" s="54">
        <f>P8</f>
        <v/>
      </c>
      <c r="H8" s="54">
        <f>T8</f>
        <v/>
      </c>
      <c r="I8" s="70" t="n">
        <v>400</v>
      </c>
      <c r="J8" s="70" t="n">
        <v>0</v>
      </c>
      <c r="K8" s="70" t="n">
        <v>0</v>
      </c>
      <c r="L8" s="70" t="n">
        <v>0</v>
      </c>
      <c r="M8" s="70" t="n">
        <v>0</v>
      </c>
      <c r="N8" s="70" t="n">
        <v>-1.74845554e-05</v>
      </c>
      <c r="O8" s="70" t="n">
        <v>-0.100000001</v>
      </c>
      <c r="P8" s="70" t="n">
        <v>-0.400000036</v>
      </c>
      <c r="Q8" s="70" t="n">
        <v>0</v>
      </c>
      <c r="R8" s="70" t="n">
        <v>400</v>
      </c>
      <c r="S8" s="70" t="n">
        <v>-4.37113901e-09</v>
      </c>
      <c r="T8" s="70" t="n">
        <v>0</v>
      </c>
      <c r="U8" s="69">
        <f>U7*'4 Transform Matrices'!Y9+V7*'4 Transform Matrices'!AC9+W7*'4 Transform Matrices'!AG9</f>
        <v/>
      </c>
      <c r="V8" s="69">
        <f>U7*'4 Transform Matrices'!Z9+V7*'4 Transform Matrices'!AD9+W7*'4 Transform Matrices'!AH9</f>
        <v/>
      </c>
      <c r="W8" s="69">
        <f>U7*'4 Transform Matrices'!AA9+V7*'4 Transform Matrices'!AE9+W7*'4 Transform Matrices'!AI9</f>
        <v/>
      </c>
      <c r="X8" s="69">
        <f>U7*'4 Transform Matrices'!AB9+V7*'4 Transform Matrices'!AF9+W7*'4 Transform Matrices'!AJ9+X7</f>
        <v/>
      </c>
      <c r="Y8" s="69">
        <f>Y7*'4 Transform Matrices'!Y9+Z7*'4 Transform Matrices'!AC9+AA7*'4 Transform Matrices'!AG9</f>
        <v/>
      </c>
      <c r="Z8" s="69">
        <f>Y7*'4 Transform Matrices'!Z9+Z7*'4 Transform Matrices'!AD9+AA7*'4 Transform Matrices'!AH9</f>
        <v/>
      </c>
      <c r="AA8" s="69">
        <f>Y7*'4 Transform Matrices'!AA9+Z7*'4 Transform Matrices'!AE9+AA7*'4 Transform Matrices'!AI9</f>
        <v/>
      </c>
      <c r="AB8" s="69">
        <f>Y7*'4 Transform Matrices'!AB9+Z7*'4 Transform Matrices'!AF9+AA7*'4 Transform Matrices'!AJ9+AB7</f>
        <v/>
      </c>
      <c r="AC8" s="69">
        <f>AC7*'4 Transform Matrices'!Y9+AD7*'4 Transform Matrices'!AC9+AE7*'4 Transform Matrices'!AG9</f>
        <v/>
      </c>
      <c r="AD8" s="69">
        <f>AC7*'4 Transform Matrices'!Z9+AD7*'4 Transform Matrices'!AD9+AE7*'4 Transform Matrices'!AH9</f>
        <v/>
      </c>
      <c r="AE8" s="69">
        <f>AC7*'4 Transform Matrices'!AA9+AD7*'4 Transform Matrices'!AE9+AE7*'4 Transform Matrices'!AI9</f>
        <v/>
      </c>
      <c r="AF8" s="69">
        <f>AC7*'4 Transform Matrices'!AB9+AD7*'4 Transform Matrices'!AF9+AE7*'4 Transform Matrices'!AJ9+AF7</f>
        <v/>
      </c>
      <c r="AG8" s="71">
        <f>MAX(ABS(I8-U8),ABS(J8-V8),ABS(K8-W8),ABS(L8-X8),ABS(M8-Y8),ABS(N8-Z8),ABS(O8-AA8),ABS(P8-AB8),ABS(Q8-AC8),ABS(R8-AD8),ABS(S8-AE8),ABS(T8-AF8))</f>
        <v/>
      </c>
    </row>
    <row r="9">
      <c r="A9" s="60" t="inlineStr">
        <is>
          <t>- Distant hills</t>
        </is>
      </c>
      <c r="B9" s="52" t="inlineStr">
        <is>
          <t>BKG-02</t>
        </is>
      </c>
      <c r="C9" s="53" t="inlineStr">
        <is>
          <t>Group</t>
        </is>
      </c>
      <c r="D9" s="52" t="inlineStr">
        <is>
          <t>BKG-00</t>
        </is>
      </c>
      <c r="E9" s="52" t="n">
        <v>1</v>
      </c>
      <c r="F9" s="54">
        <f>L9</f>
        <v/>
      </c>
      <c r="G9" s="54">
        <f>P9</f>
        <v/>
      </c>
      <c r="H9" s="54">
        <f>T9</f>
        <v/>
      </c>
      <c r="I9" s="70" t="n">
        <v>1</v>
      </c>
      <c r="J9" s="70" t="n">
        <v>0</v>
      </c>
      <c r="K9" s="70" t="n">
        <v>0</v>
      </c>
      <c r="L9" s="70" t="n">
        <v>0</v>
      </c>
      <c r="M9" s="70" t="n">
        <v>0</v>
      </c>
      <c r="N9" s="70" t="n">
        <v>1</v>
      </c>
      <c r="O9" s="70" t="n">
        <v>0</v>
      </c>
      <c r="P9" s="70" t="n">
        <v>0</v>
      </c>
      <c r="Q9" s="70" t="n">
        <v>0</v>
      </c>
      <c r="R9" s="70" t="n">
        <v>0</v>
      </c>
      <c r="S9" s="70" t="n">
        <v>1</v>
      </c>
      <c r="T9" s="70" t="n">
        <v>0</v>
      </c>
      <c r="U9" s="69">
        <f>U7*'4 Transform Matrices'!Y10+V7*'4 Transform Matrices'!AC10+W7*'4 Transform Matrices'!AG10</f>
        <v/>
      </c>
      <c r="V9" s="69">
        <f>U7*'4 Transform Matrices'!Z10+V7*'4 Transform Matrices'!AD10+W7*'4 Transform Matrices'!AH10</f>
        <v/>
      </c>
      <c r="W9" s="69">
        <f>U7*'4 Transform Matrices'!AA10+V7*'4 Transform Matrices'!AE10+W7*'4 Transform Matrices'!AI10</f>
        <v/>
      </c>
      <c r="X9" s="69">
        <f>U7*'4 Transform Matrices'!AB10+V7*'4 Transform Matrices'!AF10+W7*'4 Transform Matrices'!AJ10+X7</f>
        <v/>
      </c>
      <c r="Y9" s="69">
        <f>Y7*'4 Transform Matrices'!Y10+Z7*'4 Transform Matrices'!AC10+AA7*'4 Transform Matrices'!AG10</f>
        <v/>
      </c>
      <c r="Z9" s="69">
        <f>Y7*'4 Transform Matrices'!Z10+Z7*'4 Transform Matrices'!AD10+AA7*'4 Transform Matrices'!AH10</f>
        <v/>
      </c>
      <c r="AA9" s="69">
        <f>Y7*'4 Transform Matrices'!AA10+Z7*'4 Transform Matrices'!AE10+AA7*'4 Transform Matrices'!AI10</f>
        <v/>
      </c>
      <c r="AB9" s="69">
        <f>Y7*'4 Transform Matrices'!AB10+Z7*'4 Transform Matrices'!AF10+AA7*'4 Transform Matrices'!AJ10+AB7</f>
        <v/>
      </c>
      <c r="AC9" s="69">
        <f>AC7*'4 Transform Matrices'!Y10+AD7*'4 Transform Matrices'!AC10+AE7*'4 Transform Matrices'!AG10</f>
        <v/>
      </c>
      <c r="AD9" s="69">
        <f>AC7*'4 Transform Matrices'!Z10+AD7*'4 Transform Matrices'!AD10+AE7*'4 Transform Matrices'!AH10</f>
        <v/>
      </c>
      <c r="AE9" s="69">
        <f>AC7*'4 Transform Matrices'!AA10+AD7*'4 Transform Matrices'!AE10+AE7*'4 Transform Matrices'!AI10</f>
        <v/>
      </c>
      <c r="AF9" s="69">
        <f>AC7*'4 Transform Matrices'!AB10+AD7*'4 Transform Matrices'!AF10+AE7*'4 Transform Matrices'!AJ10+AF7</f>
        <v/>
      </c>
      <c r="AG9" s="71">
        <f>MAX(ABS(I9-U9),ABS(J9-V9),ABS(K9-W9),ABS(L9-X9),ABS(M9-Y9),ABS(N9-Z9),ABS(O9-AA9),ABS(P9-AB9),ABS(Q9-AC9),ABS(R9-AD9),ABS(S9-AE9),ABS(T9-AF9))</f>
        <v/>
      </c>
    </row>
    <row r="10">
      <c r="A10" s="80" t="inlineStr">
        <is>
          <t>- Hill</t>
        </is>
      </c>
      <c r="B10" s="52" t="inlineStr">
        <is>
          <t>BKG-03</t>
        </is>
      </c>
      <c r="C10" s="59" t="inlineStr">
        <is>
          <t>Sphere</t>
        </is>
      </c>
      <c r="D10" s="52" t="inlineStr">
        <is>
          <t>BKG-02</t>
        </is>
      </c>
      <c r="E10" s="52" t="n">
        <v>2</v>
      </c>
      <c r="F10" s="54">
        <f>L10</f>
        <v/>
      </c>
      <c r="G10" s="54">
        <f>P10</f>
        <v/>
      </c>
      <c r="H10" s="54">
        <f>T10</f>
        <v/>
      </c>
      <c r="I10" s="70" t="n">
        <v>1.9476465</v>
      </c>
      <c r="J10" s="70" t="n">
        <v>0</v>
      </c>
      <c r="K10" s="70" t="n">
        <v>-17.501627</v>
      </c>
      <c r="L10" s="70" t="n">
        <v>38.6909103</v>
      </c>
      <c r="M10" s="70" t="n">
        <v>0</v>
      </c>
      <c r="N10" s="70" t="n">
        <v>7.55072641</v>
      </c>
      <c r="O10" s="70" t="n">
        <v>0</v>
      </c>
      <c r="P10" s="70" t="n">
        <v>-0.650000036</v>
      </c>
      <c r="Q10" s="70" t="n">
        <v>30.773262</v>
      </c>
      <c r="R10" s="70" t="n">
        <v>0</v>
      </c>
      <c r="S10" s="70" t="n">
        <v>1.10768175</v>
      </c>
      <c r="T10" s="70" t="n">
        <v>-2.44875574</v>
      </c>
      <c r="U10" s="69">
        <f>U9*'4 Transform Matrices'!Y11+V9*'4 Transform Matrices'!AC11+W9*'4 Transform Matrices'!AG11</f>
        <v/>
      </c>
      <c r="V10" s="69">
        <f>U9*'4 Transform Matrices'!Z11+V9*'4 Transform Matrices'!AD11+W9*'4 Transform Matrices'!AH11</f>
        <v/>
      </c>
      <c r="W10" s="69">
        <f>U9*'4 Transform Matrices'!AA11+V9*'4 Transform Matrices'!AE11+W9*'4 Transform Matrices'!AI11</f>
        <v/>
      </c>
      <c r="X10" s="69">
        <f>U9*'4 Transform Matrices'!AB11+V9*'4 Transform Matrices'!AF11+W9*'4 Transform Matrices'!AJ11+X9</f>
        <v/>
      </c>
      <c r="Y10" s="69">
        <f>Y9*'4 Transform Matrices'!Y11+Z9*'4 Transform Matrices'!AC11+AA9*'4 Transform Matrices'!AG11</f>
        <v/>
      </c>
      <c r="Z10" s="69">
        <f>Y9*'4 Transform Matrices'!Z11+Z9*'4 Transform Matrices'!AD11+AA9*'4 Transform Matrices'!AH11</f>
        <v/>
      </c>
      <c r="AA10" s="69">
        <f>Y9*'4 Transform Matrices'!AA11+Z9*'4 Transform Matrices'!AE11+AA9*'4 Transform Matrices'!AI11</f>
        <v/>
      </c>
      <c r="AB10" s="69">
        <f>Y9*'4 Transform Matrices'!AB11+Z9*'4 Transform Matrices'!AF11+AA9*'4 Transform Matrices'!AJ11+AB9</f>
        <v/>
      </c>
      <c r="AC10" s="69">
        <f>AC9*'4 Transform Matrices'!Y11+AD9*'4 Transform Matrices'!AC11+AE9*'4 Transform Matrices'!AG11</f>
        <v/>
      </c>
      <c r="AD10" s="69">
        <f>AC9*'4 Transform Matrices'!Z11+AD9*'4 Transform Matrices'!AD11+AE9*'4 Transform Matrices'!AH11</f>
        <v/>
      </c>
      <c r="AE10" s="69">
        <f>AC9*'4 Transform Matrices'!AA11+AD9*'4 Transform Matrices'!AE11+AE9*'4 Transform Matrices'!AI11</f>
        <v/>
      </c>
      <c r="AF10" s="69">
        <f>AC9*'4 Transform Matrices'!AB11+AD9*'4 Transform Matrices'!AF11+AE9*'4 Transform Matrices'!AJ11+AF9</f>
        <v/>
      </c>
      <c r="AG10" s="71">
        <f>MAX(ABS(I10-U10),ABS(J10-V10),ABS(K10-W10),ABS(L10-X10),ABS(M10-Y10),ABS(N10-Z10),ABS(O10-AA10),ABS(P10-AB10),ABS(Q10-AC10),ABS(R10-AD10),ABS(S10-AE10),ABS(T10-AF10))</f>
        <v/>
      </c>
    </row>
    <row r="11">
      <c r="A11" s="80" t="inlineStr">
        <is>
          <t>- Hill</t>
        </is>
      </c>
      <c r="B11" s="52" t="inlineStr">
        <is>
          <t>BKG-04</t>
        </is>
      </c>
      <c r="C11" s="59" t="inlineStr">
        <is>
          <t>Sphere</t>
        </is>
      </c>
      <c r="D11" s="52" t="inlineStr">
        <is>
          <t>BKG-02</t>
        </is>
      </c>
      <c r="E11" s="52" t="n">
        <v>2</v>
      </c>
      <c r="F11" s="54">
        <f>L11</f>
        <v/>
      </c>
      <c r="G11" s="54">
        <f>P11</f>
        <v/>
      </c>
      <c r="H11" s="54">
        <f>T11</f>
        <v/>
      </c>
      <c r="I11" s="70" t="n">
        <v>-11.4242153</v>
      </c>
      <c r="J11" s="70" t="n">
        <v>0</v>
      </c>
      <c r="K11" s="70" t="n">
        <v>-17.5491962</v>
      </c>
      <c r="L11" s="70" t="n">
        <v>36.4908104</v>
      </c>
      <c r="M11" s="70" t="n">
        <v>0</v>
      </c>
      <c r="N11" s="70" t="n">
        <v>9.04123688</v>
      </c>
      <c r="O11" s="70" t="n">
        <v>0</v>
      </c>
      <c r="P11" s="70" t="n">
        <v>-0.650000036</v>
      </c>
      <c r="Q11" s="70" t="n">
        <v>27.5793095</v>
      </c>
      <c r="R11" s="70" t="n">
        <v>0</v>
      </c>
      <c r="S11" s="70" t="n">
        <v>-7.2694273</v>
      </c>
      <c r="T11" s="70" t="n">
        <v>15.1156378</v>
      </c>
      <c r="U11" s="69">
        <f>U9*'4 Transform Matrices'!Y12+V9*'4 Transform Matrices'!AC12+W9*'4 Transform Matrices'!AG12</f>
        <v/>
      </c>
      <c r="V11" s="69">
        <f>U9*'4 Transform Matrices'!Z12+V9*'4 Transform Matrices'!AD12+W9*'4 Transform Matrices'!AH12</f>
        <v/>
      </c>
      <c r="W11" s="69">
        <f>U9*'4 Transform Matrices'!AA12+V9*'4 Transform Matrices'!AE12+W9*'4 Transform Matrices'!AI12</f>
        <v/>
      </c>
      <c r="X11" s="69">
        <f>U9*'4 Transform Matrices'!AB12+V9*'4 Transform Matrices'!AF12+W9*'4 Transform Matrices'!AJ12+X9</f>
        <v/>
      </c>
      <c r="Y11" s="69">
        <f>Y9*'4 Transform Matrices'!Y12+Z9*'4 Transform Matrices'!AC12+AA9*'4 Transform Matrices'!AG12</f>
        <v/>
      </c>
      <c r="Z11" s="69">
        <f>Y9*'4 Transform Matrices'!Z12+Z9*'4 Transform Matrices'!AD12+AA9*'4 Transform Matrices'!AH12</f>
        <v/>
      </c>
      <c r="AA11" s="69">
        <f>Y9*'4 Transform Matrices'!AA12+Z9*'4 Transform Matrices'!AE12+AA9*'4 Transform Matrices'!AI12</f>
        <v/>
      </c>
      <c r="AB11" s="69">
        <f>Y9*'4 Transform Matrices'!AB12+Z9*'4 Transform Matrices'!AF12+AA9*'4 Transform Matrices'!AJ12+AB9</f>
        <v/>
      </c>
      <c r="AC11" s="69">
        <f>AC9*'4 Transform Matrices'!Y12+AD9*'4 Transform Matrices'!AC12+AE9*'4 Transform Matrices'!AG12</f>
        <v/>
      </c>
      <c r="AD11" s="69">
        <f>AC9*'4 Transform Matrices'!Z12+AD9*'4 Transform Matrices'!AD12+AE9*'4 Transform Matrices'!AH12</f>
        <v/>
      </c>
      <c r="AE11" s="69">
        <f>AC9*'4 Transform Matrices'!AA12+AD9*'4 Transform Matrices'!AE12+AE9*'4 Transform Matrices'!AI12</f>
        <v/>
      </c>
      <c r="AF11" s="69">
        <f>AC9*'4 Transform Matrices'!AB12+AD9*'4 Transform Matrices'!AF12+AE9*'4 Transform Matrices'!AJ12+AF9</f>
        <v/>
      </c>
      <c r="AG11" s="71">
        <f>MAX(ABS(I11-U11),ABS(J11-V11),ABS(K11-W11),ABS(L11-X11),ABS(M11-Y11),ABS(N11-Z11),ABS(O11-AA11),ABS(P11-AB11),ABS(Q11-AC11),ABS(R11-AD11),ABS(S11-AE11),ABS(T11-AF11))</f>
        <v/>
      </c>
    </row>
    <row r="12">
      <c r="A12" s="80" t="inlineStr">
        <is>
          <t>- Hill</t>
        </is>
      </c>
      <c r="B12" s="52" t="inlineStr">
        <is>
          <t>BKG-05</t>
        </is>
      </c>
      <c r="C12" s="59" t="inlineStr">
        <is>
          <t>Sphere</t>
        </is>
      </c>
      <c r="D12" s="52" t="inlineStr">
        <is>
          <t>BKG-02</t>
        </is>
      </c>
      <c r="E12" s="52" t="n">
        <v>2</v>
      </c>
      <c r="F12" s="54">
        <f>L12</f>
        <v/>
      </c>
      <c r="G12" s="54">
        <f>P12</f>
        <v/>
      </c>
      <c r="H12" s="54">
        <f>T12</f>
        <v/>
      </c>
      <c r="I12" s="70" t="n">
        <v>-34.3440399</v>
      </c>
      <c r="J12" s="70" t="n">
        <v>0</v>
      </c>
      <c r="K12" s="70" t="n">
        <v>-7.86924934</v>
      </c>
      <c r="L12" s="70" t="n">
        <v>16.3037453</v>
      </c>
      <c r="M12" s="70" t="n">
        <v>0</v>
      </c>
      <c r="N12" s="70" t="n">
        <v>6.98607635</v>
      </c>
      <c r="O12" s="70" t="n">
        <v>0</v>
      </c>
      <c r="P12" s="70" t="n">
        <v>-0.650000036</v>
      </c>
      <c r="Q12" s="70" t="n">
        <v>15.542779</v>
      </c>
      <c r="R12" s="70" t="n">
        <v>0</v>
      </c>
      <c r="S12" s="70" t="n">
        <v>-17.3882561</v>
      </c>
      <c r="T12" s="70" t="n">
        <v>36.0255165</v>
      </c>
      <c r="U12" s="69">
        <f>U9*'4 Transform Matrices'!Y13+V9*'4 Transform Matrices'!AC13+W9*'4 Transform Matrices'!AG13</f>
        <v/>
      </c>
      <c r="V12" s="69">
        <f>U9*'4 Transform Matrices'!Z13+V9*'4 Transform Matrices'!AD13+W9*'4 Transform Matrices'!AH13</f>
        <v/>
      </c>
      <c r="W12" s="69">
        <f>U9*'4 Transform Matrices'!AA13+V9*'4 Transform Matrices'!AE13+W9*'4 Transform Matrices'!AI13</f>
        <v/>
      </c>
      <c r="X12" s="69">
        <f>U9*'4 Transform Matrices'!AB13+V9*'4 Transform Matrices'!AF13+W9*'4 Transform Matrices'!AJ13+X9</f>
        <v/>
      </c>
      <c r="Y12" s="69">
        <f>Y9*'4 Transform Matrices'!Y13+Z9*'4 Transform Matrices'!AC13+AA9*'4 Transform Matrices'!AG13</f>
        <v/>
      </c>
      <c r="Z12" s="69">
        <f>Y9*'4 Transform Matrices'!Z13+Z9*'4 Transform Matrices'!AD13+AA9*'4 Transform Matrices'!AH13</f>
        <v/>
      </c>
      <c r="AA12" s="69">
        <f>Y9*'4 Transform Matrices'!AA13+Z9*'4 Transform Matrices'!AE13+AA9*'4 Transform Matrices'!AI13</f>
        <v/>
      </c>
      <c r="AB12" s="69">
        <f>Y9*'4 Transform Matrices'!AB13+Z9*'4 Transform Matrices'!AF13+AA9*'4 Transform Matrices'!AJ13+AB9</f>
        <v/>
      </c>
      <c r="AC12" s="69">
        <f>AC9*'4 Transform Matrices'!Y13+AD9*'4 Transform Matrices'!AC13+AE9*'4 Transform Matrices'!AG13</f>
        <v/>
      </c>
      <c r="AD12" s="69">
        <f>AC9*'4 Transform Matrices'!Z13+AD9*'4 Transform Matrices'!AD13+AE9*'4 Transform Matrices'!AH13</f>
        <v/>
      </c>
      <c r="AE12" s="69">
        <f>AC9*'4 Transform Matrices'!AA13+AD9*'4 Transform Matrices'!AE13+AE9*'4 Transform Matrices'!AI13</f>
        <v/>
      </c>
      <c r="AF12" s="69">
        <f>AC9*'4 Transform Matrices'!AB13+AD9*'4 Transform Matrices'!AF13+AE9*'4 Transform Matrices'!AJ13+AF9</f>
        <v/>
      </c>
      <c r="AG12" s="71">
        <f>MAX(ABS(I12-U12),ABS(J12-V12),ABS(K12-W12),ABS(L12-X12),ABS(M12-Y12),ABS(N12-Z12),ABS(O12-AA12),ABS(P12-AB12),ABS(Q12-AC12),ABS(R12-AD12),ABS(S12-AE12),ABS(T12-AF12))</f>
        <v/>
      </c>
    </row>
    <row r="13">
      <c r="A13" s="80" t="inlineStr">
        <is>
          <t>- Hill</t>
        </is>
      </c>
      <c r="B13" s="52" t="inlineStr">
        <is>
          <t>BKG-06</t>
        </is>
      </c>
      <c r="C13" s="59" t="inlineStr">
        <is>
          <t>Sphere</t>
        </is>
      </c>
      <c r="D13" s="52" t="inlineStr">
        <is>
          <t>BKG-02</t>
        </is>
      </c>
      <c r="E13" s="52" t="n">
        <v>2</v>
      </c>
      <c r="F13" s="54">
        <f>L13</f>
        <v/>
      </c>
      <c r="G13" s="54">
        <f>P13</f>
        <v/>
      </c>
      <c r="H13" s="54">
        <f>T13</f>
        <v/>
      </c>
      <c r="I13" s="70" t="n">
        <v>-29.8333836</v>
      </c>
      <c r="J13" s="70" t="n">
        <v>0</v>
      </c>
      <c r="K13" s="70" t="n">
        <v>-0.737750232</v>
      </c>
      <c r="L13" s="70" t="n">
        <v>1.46300149</v>
      </c>
      <c r="M13" s="70" t="n">
        <v>0</v>
      </c>
      <c r="N13" s="70" t="n">
        <v>10.3559246</v>
      </c>
      <c r="O13" s="70" t="n">
        <v>0</v>
      </c>
      <c r="P13" s="70" t="n">
        <v>-0.650000036</v>
      </c>
      <c r="Q13" s="70" t="n">
        <v>1.0887723</v>
      </c>
      <c r="R13" s="70" t="n">
        <v>0</v>
      </c>
      <c r="S13" s="70" t="n">
        <v>-20.2150497</v>
      </c>
      <c r="T13" s="70" t="n">
        <v>40.0875664</v>
      </c>
      <c r="U13" s="69">
        <f>U9*'4 Transform Matrices'!Y14+V9*'4 Transform Matrices'!AC14+W9*'4 Transform Matrices'!AG14</f>
        <v/>
      </c>
      <c r="V13" s="69">
        <f>U9*'4 Transform Matrices'!Z14+V9*'4 Transform Matrices'!AD14+W9*'4 Transform Matrices'!AH14</f>
        <v/>
      </c>
      <c r="W13" s="69">
        <f>U9*'4 Transform Matrices'!AA14+V9*'4 Transform Matrices'!AE14+W9*'4 Transform Matrices'!AI14</f>
        <v/>
      </c>
      <c r="X13" s="69">
        <f>U9*'4 Transform Matrices'!AB14+V9*'4 Transform Matrices'!AF14+W9*'4 Transform Matrices'!AJ14+X9</f>
        <v/>
      </c>
      <c r="Y13" s="69">
        <f>Y9*'4 Transform Matrices'!Y14+Z9*'4 Transform Matrices'!AC14+AA9*'4 Transform Matrices'!AG14</f>
        <v/>
      </c>
      <c r="Z13" s="69">
        <f>Y9*'4 Transform Matrices'!Z14+Z9*'4 Transform Matrices'!AD14+AA9*'4 Transform Matrices'!AH14</f>
        <v/>
      </c>
      <c r="AA13" s="69">
        <f>Y9*'4 Transform Matrices'!AA14+Z9*'4 Transform Matrices'!AE14+AA9*'4 Transform Matrices'!AI14</f>
        <v/>
      </c>
      <c r="AB13" s="69">
        <f>Y9*'4 Transform Matrices'!AB14+Z9*'4 Transform Matrices'!AF14+AA9*'4 Transform Matrices'!AJ14+AB9</f>
        <v/>
      </c>
      <c r="AC13" s="69">
        <f>AC9*'4 Transform Matrices'!Y14+AD9*'4 Transform Matrices'!AC14+AE9*'4 Transform Matrices'!AG14</f>
        <v/>
      </c>
      <c r="AD13" s="69">
        <f>AC9*'4 Transform Matrices'!Z14+AD9*'4 Transform Matrices'!AD14+AE9*'4 Transform Matrices'!AH14</f>
        <v/>
      </c>
      <c r="AE13" s="69">
        <f>AC9*'4 Transform Matrices'!AA14+AD9*'4 Transform Matrices'!AE14+AE9*'4 Transform Matrices'!AI14</f>
        <v/>
      </c>
      <c r="AF13" s="69">
        <f>AC9*'4 Transform Matrices'!AB14+AD9*'4 Transform Matrices'!AF14+AE9*'4 Transform Matrices'!AJ14+AF9</f>
        <v/>
      </c>
      <c r="AG13" s="71">
        <f>MAX(ABS(I13-U13),ABS(J13-V13),ABS(K13-W13),ABS(L13-X13),ABS(M13-Y13),ABS(N13-Z13),ABS(O13-AA13),ABS(P13-AB13),ABS(Q13-AC13),ABS(R13-AD13),ABS(S13-AE13),ABS(T13-AF13))</f>
        <v/>
      </c>
    </row>
    <row r="14">
      <c r="A14" s="80" t="inlineStr">
        <is>
          <t>- Hill</t>
        </is>
      </c>
      <c r="B14" s="52" t="inlineStr">
        <is>
          <t>BKG-07</t>
        </is>
      </c>
      <c r="C14" s="59" t="inlineStr">
        <is>
          <t>Sphere</t>
        </is>
      </c>
      <c r="D14" s="52" t="inlineStr">
        <is>
          <t>BKG-02</t>
        </is>
      </c>
      <c r="E14" s="52" t="n">
        <v>2</v>
      </c>
      <c r="F14" s="54">
        <f>L14</f>
        <v/>
      </c>
      <c r="G14" s="54">
        <f>P14</f>
        <v/>
      </c>
      <c r="H14" s="54">
        <f>T14</f>
        <v/>
      </c>
      <c r="I14" s="70" t="n">
        <v>-27.5611992</v>
      </c>
      <c r="J14" s="70" t="n">
        <v>0</v>
      </c>
      <c r="K14" s="70" t="n">
        <v>11.3371124</v>
      </c>
      <c r="L14" s="70" t="n">
        <v>-23.6332684</v>
      </c>
      <c r="M14" s="70" t="n">
        <v>0</v>
      </c>
      <c r="N14" s="70" t="n">
        <v>9.974453929999999</v>
      </c>
      <c r="O14" s="70" t="n">
        <v>0</v>
      </c>
      <c r="P14" s="70" t="n">
        <v>-0.650000036</v>
      </c>
      <c r="Q14" s="70" t="n">
        <v>-16.5729237</v>
      </c>
      <c r="R14" s="70" t="n">
        <v>0</v>
      </c>
      <c r="S14" s="70" t="n">
        <v>-18.8539085</v>
      </c>
      <c r="T14" s="70" t="n">
        <v>39.3027344</v>
      </c>
      <c r="U14" s="69">
        <f>U9*'4 Transform Matrices'!Y15+V9*'4 Transform Matrices'!AC15+W9*'4 Transform Matrices'!AG15</f>
        <v/>
      </c>
      <c r="V14" s="69">
        <f>U9*'4 Transform Matrices'!Z15+V9*'4 Transform Matrices'!AD15+W9*'4 Transform Matrices'!AH15</f>
        <v/>
      </c>
      <c r="W14" s="69">
        <f>U9*'4 Transform Matrices'!AA15+V9*'4 Transform Matrices'!AE15+W9*'4 Transform Matrices'!AI15</f>
        <v/>
      </c>
      <c r="X14" s="69">
        <f>U9*'4 Transform Matrices'!AB15+V9*'4 Transform Matrices'!AF15+W9*'4 Transform Matrices'!AJ15+X9</f>
        <v/>
      </c>
      <c r="Y14" s="69">
        <f>Y9*'4 Transform Matrices'!Y15+Z9*'4 Transform Matrices'!AC15+AA9*'4 Transform Matrices'!AG15</f>
        <v/>
      </c>
      <c r="Z14" s="69">
        <f>Y9*'4 Transform Matrices'!Z15+Z9*'4 Transform Matrices'!AD15+AA9*'4 Transform Matrices'!AH15</f>
        <v/>
      </c>
      <c r="AA14" s="69">
        <f>Y9*'4 Transform Matrices'!AA15+Z9*'4 Transform Matrices'!AE15+AA9*'4 Transform Matrices'!AI15</f>
        <v/>
      </c>
      <c r="AB14" s="69">
        <f>Y9*'4 Transform Matrices'!AB15+Z9*'4 Transform Matrices'!AF15+AA9*'4 Transform Matrices'!AJ15+AB9</f>
        <v/>
      </c>
      <c r="AC14" s="69">
        <f>AC9*'4 Transform Matrices'!Y15+AD9*'4 Transform Matrices'!AC15+AE9*'4 Transform Matrices'!AG15</f>
        <v/>
      </c>
      <c r="AD14" s="69">
        <f>AC9*'4 Transform Matrices'!Z15+AD9*'4 Transform Matrices'!AD15+AE9*'4 Transform Matrices'!AH15</f>
        <v/>
      </c>
      <c r="AE14" s="69">
        <f>AC9*'4 Transform Matrices'!AA15+AD9*'4 Transform Matrices'!AE15+AE9*'4 Transform Matrices'!AI15</f>
        <v/>
      </c>
      <c r="AF14" s="69">
        <f>AC9*'4 Transform Matrices'!AB15+AD9*'4 Transform Matrices'!AF15+AE9*'4 Transform Matrices'!AJ15+AF9</f>
        <v/>
      </c>
      <c r="AG14" s="71">
        <f>MAX(ABS(I14-U14),ABS(J14-V14),ABS(K14-W14),ABS(L14-X14),ABS(M14-Y14),ABS(N14-Z14),ABS(O14-AA14),ABS(P14-AB14),ABS(Q14-AC14),ABS(R14-AD14),ABS(S14-AE14),ABS(T14-AF14))</f>
        <v/>
      </c>
    </row>
    <row r="15">
      <c r="A15" s="80" t="inlineStr">
        <is>
          <t>- Hill</t>
        </is>
      </c>
      <c r="B15" s="52" t="inlineStr">
        <is>
          <t>BKG-08</t>
        </is>
      </c>
      <c r="C15" s="59" t="inlineStr">
        <is>
          <t>Sphere</t>
        </is>
      </c>
      <c r="D15" s="52" t="inlineStr">
        <is>
          <t>BKG-02</t>
        </is>
      </c>
      <c r="E15" s="52" t="n">
        <v>2</v>
      </c>
      <c r="F15" s="54">
        <f>L15</f>
        <v/>
      </c>
      <c r="G15" s="54">
        <f>P15</f>
        <v/>
      </c>
      <c r="H15" s="54">
        <f>T15</f>
        <v/>
      </c>
      <c r="I15" s="70" t="n">
        <v>-15.9944725</v>
      </c>
      <c r="J15" s="70" t="n">
        <v>0</v>
      </c>
      <c r="K15" s="70" t="n">
        <v>16.3690796</v>
      </c>
      <c r="L15" s="70" t="n">
        <v>-34.4141617</v>
      </c>
      <c r="M15" s="70" t="n">
        <v>0</v>
      </c>
      <c r="N15" s="70" t="n">
        <v>7.21790791</v>
      </c>
      <c r="O15" s="70" t="n">
        <v>0</v>
      </c>
      <c r="P15" s="70" t="n">
        <v>-0.650000036</v>
      </c>
      <c r="Q15" s="70" t="n">
        <v>-28.8128891</v>
      </c>
      <c r="R15" s="70" t="n">
        <v>0</v>
      </c>
      <c r="S15" s="70" t="n">
        <v>-9.08672428</v>
      </c>
      <c r="T15" s="70" t="n">
        <v>19.1038227</v>
      </c>
      <c r="U15" s="69">
        <f>U9*'4 Transform Matrices'!Y16+V9*'4 Transform Matrices'!AC16+W9*'4 Transform Matrices'!AG16</f>
        <v/>
      </c>
      <c r="V15" s="69">
        <f>U9*'4 Transform Matrices'!Z16+V9*'4 Transform Matrices'!AD16+W9*'4 Transform Matrices'!AH16</f>
        <v/>
      </c>
      <c r="W15" s="69">
        <f>U9*'4 Transform Matrices'!AA16+V9*'4 Transform Matrices'!AE16+W9*'4 Transform Matrices'!AI16</f>
        <v/>
      </c>
      <c r="X15" s="69">
        <f>U9*'4 Transform Matrices'!AB16+V9*'4 Transform Matrices'!AF16+W9*'4 Transform Matrices'!AJ16+X9</f>
        <v/>
      </c>
      <c r="Y15" s="69">
        <f>Y9*'4 Transform Matrices'!Y16+Z9*'4 Transform Matrices'!AC16+AA9*'4 Transform Matrices'!AG16</f>
        <v/>
      </c>
      <c r="Z15" s="69">
        <f>Y9*'4 Transform Matrices'!Z16+Z9*'4 Transform Matrices'!AD16+AA9*'4 Transform Matrices'!AH16</f>
        <v/>
      </c>
      <c r="AA15" s="69">
        <f>Y9*'4 Transform Matrices'!AA16+Z9*'4 Transform Matrices'!AE16+AA9*'4 Transform Matrices'!AI16</f>
        <v/>
      </c>
      <c r="AB15" s="69">
        <f>Y9*'4 Transform Matrices'!AB16+Z9*'4 Transform Matrices'!AF16+AA9*'4 Transform Matrices'!AJ16+AB9</f>
        <v/>
      </c>
      <c r="AC15" s="69">
        <f>AC9*'4 Transform Matrices'!Y16+AD9*'4 Transform Matrices'!AC16+AE9*'4 Transform Matrices'!AG16</f>
        <v/>
      </c>
      <c r="AD15" s="69">
        <f>AC9*'4 Transform Matrices'!Z16+AD9*'4 Transform Matrices'!AD16+AE9*'4 Transform Matrices'!AH16</f>
        <v/>
      </c>
      <c r="AE15" s="69">
        <f>AC9*'4 Transform Matrices'!AA16+AD9*'4 Transform Matrices'!AE16+AE9*'4 Transform Matrices'!AI16</f>
        <v/>
      </c>
      <c r="AF15" s="69">
        <f>AC9*'4 Transform Matrices'!AB16+AD9*'4 Transform Matrices'!AF16+AE9*'4 Transform Matrices'!AJ16+AF9</f>
        <v/>
      </c>
      <c r="AG15" s="71">
        <f>MAX(ABS(I15-U15),ABS(J15-V15),ABS(K15-W15),ABS(L15-X15),ABS(M15-Y15),ABS(N15-Z15),ABS(O15-AA15),ABS(P15-AB15),ABS(Q15-AC15),ABS(R15-AD15),ABS(S15-AE15),ABS(T15-AF15))</f>
        <v/>
      </c>
    </row>
    <row r="16">
      <c r="A16" s="80" t="inlineStr">
        <is>
          <t>- Hill</t>
        </is>
      </c>
      <c r="B16" s="52" t="inlineStr">
        <is>
          <t>BKG-09</t>
        </is>
      </c>
      <c r="C16" s="59" t="inlineStr">
        <is>
          <t>Sphere</t>
        </is>
      </c>
      <c r="D16" s="52" t="inlineStr">
        <is>
          <t>BKG-02</t>
        </is>
      </c>
      <c r="E16" s="52" t="n">
        <v>2</v>
      </c>
      <c r="F16" s="54">
        <f>L16</f>
        <v/>
      </c>
      <c r="G16" s="54">
        <f>P16</f>
        <v/>
      </c>
      <c r="H16" s="54">
        <f>T16</f>
        <v/>
      </c>
      <c r="I16" s="70" t="n">
        <v>-0.821461678</v>
      </c>
      <c r="J16" s="70" t="n">
        <v>0</v>
      </c>
      <c r="K16" s="70" t="n">
        <v>18.4150352</v>
      </c>
      <c r="L16" s="70" t="n">
        <v>-39.1958199</v>
      </c>
      <c r="M16" s="70" t="n">
        <v>0</v>
      </c>
      <c r="N16" s="70" t="n">
        <v>6.11117649</v>
      </c>
      <c r="O16" s="70" t="n">
        <v>0</v>
      </c>
      <c r="P16" s="70" t="n">
        <v>-0.650000036</v>
      </c>
      <c r="Q16" s="70" t="n">
        <v>-29.4078732</v>
      </c>
      <c r="R16" s="70" t="n">
        <v>0</v>
      </c>
      <c r="S16" s="70" t="n">
        <v>-0.5143944029999999</v>
      </c>
      <c r="T16" s="70" t="n">
        <v>1.09487176</v>
      </c>
      <c r="U16" s="69">
        <f>U9*'4 Transform Matrices'!Y17+V9*'4 Transform Matrices'!AC17+W9*'4 Transform Matrices'!AG17</f>
        <v/>
      </c>
      <c r="V16" s="69">
        <f>U9*'4 Transform Matrices'!Z17+V9*'4 Transform Matrices'!AD17+W9*'4 Transform Matrices'!AH17</f>
        <v/>
      </c>
      <c r="W16" s="69">
        <f>U9*'4 Transform Matrices'!AA17+V9*'4 Transform Matrices'!AE17+W9*'4 Transform Matrices'!AI17</f>
        <v/>
      </c>
      <c r="X16" s="69">
        <f>U9*'4 Transform Matrices'!AB17+V9*'4 Transform Matrices'!AF17+W9*'4 Transform Matrices'!AJ17+X9</f>
        <v/>
      </c>
      <c r="Y16" s="69">
        <f>Y9*'4 Transform Matrices'!Y17+Z9*'4 Transform Matrices'!AC17+AA9*'4 Transform Matrices'!AG17</f>
        <v/>
      </c>
      <c r="Z16" s="69">
        <f>Y9*'4 Transform Matrices'!Z17+Z9*'4 Transform Matrices'!AD17+AA9*'4 Transform Matrices'!AH17</f>
        <v/>
      </c>
      <c r="AA16" s="69">
        <f>Y9*'4 Transform Matrices'!AA17+Z9*'4 Transform Matrices'!AE17+AA9*'4 Transform Matrices'!AI17</f>
        <v/>
      </c>
      <c r="AB16" s="69">
        <f>Y9*'4 Transform Matrices'!AB17+Z9*'4 Transform Matrices'!AF17+AA9*'4 Transform Matrices'!AJ17+AB9</f>
        <v/>
      </c>
      <c r="AC16" s="69">
        <f>AC9*'4 Transform Matrices'!Y17+AD9*'4 Transform Matrices'!AC17+AE9*'4 Transform Matrices'!AG17</f>
        <v/>
      </c>
      <c r="AD16" s="69">
        <f>AC9*'4 Transform Matrices'!Z17+AD9*'4 Transform Matrices'!AD17+AE9*'4 Transform Matrices'!AH17</f>
        <v/>
      </c>
      <c r="AE16" s="69">
        <f>AC9*'4 Transform Matrices'!AA17+AD9*'4 Transform Matrices'!AE17+AE9*'4 Transform Matrices'!AI17</f>
        <v/>
      </c>
      <c r="AF16" s="69">
        <f>AC9*'4 Transform Matrices'!AB17+AD9*'4 Transform Matrices'!AF17+AE9*'4 Transform Matrices'!AJ17+AF9</f>
        <v/>
      </c>
      <c r="AG16" s="71">
        <f>MAX(ABS(I16-U16),ABS(J16-V16),ABS(K16-W16),ABS(L16-X16),ABS(M16-Y16),ABS(N16-Z16),ABS(O16-AA16),ABS(P16-AB16),ABS(Q16-AC16),ABS(R16-AD16),ABS(S16-AE16),ABS(T16-AF16))</f>
        <v/>
      </c>
    </row>
    <row r="17">
      <c r="A17" s="80" t="inlineStr">
        <is>
          <t>- Hill</t>
        </is>
      </c>
      <c r="B17" s="52" t="inlineStr">
        <is>
          <t>BKG-10</t>
        </is>
      </c>
      <c r="C17" s="59" t="inlineStr">
        <is>
          <t>Sphere</t>
        </is>
      </c>
      <c r="D17" s="52" t="inlineStr">
        <is>
          <t>BKG-02</t>
        </is>
      </c>
      <c r="E17" s="52" t="n">
        <v>2</v>
      </c>
      <c r="F17" s="54">
        <f>L17</f>
        <v/>
      </c>
      <c r="G17" s="54">
        <f>P17</f>
        <v/>
      </c>
      <c r="H17" s="54">
        <f>T17</f>
        <v/>
      </c>
      <c r="I17" s="70" t="n">
        <v>12.0937614</v>
      </c>
      <c r="J17" s="70" t="n">
        <v>0</v>
      </c>
      <c r="K17" s="70" t="n">
        <v>15.0586252</v>
      </c>
      <c r="L17" s="70" t="n">
        <v>-35.3170052</v>
      </c>
      <c r="M17" s="70" t="n">
        <v>0</v>
      </c>
      <c r="N17" s="70" t="n">
        <v>6.41409492</v>
      </c>
      <c r="O17" s="70" t="n">
        <v>0</v>
      </c>
      <c r="P17" s="70" t="n">
        <v>-0.650000036</v>
      </c>
      <c r="Q17" s="70" t="n">
        <v>-29.7216644</v>
      </c>
      <c r="R17" s="70" t="n">
        <v>0</v>
      </c>
      <c r="S17" s="70" t="n">
        <v>6.1273632</v>
      </c>
      <c r="T17" s="70" t="n">
        <v>-14.3705044</v>
      </c>
      <c r="U17" s="69">
        <f>U9*'4 Transform Matrices'!Y18+V9*'4 Transform Matrices'!AC18+W9*'4 Transform Matrices'!AG18</f>
        <v/>
      </c>
      <c r="V17" s="69">
        <f>U9*'4 Transform Matrices'!Z18+V9*'4 Transform Matrices'!AD18+W9*'4 Transform Matrices'!AH18</f>
        <v/>
      </c>
      <c r="W17" s="69">
        <f>U9*'4 Transform Matrices'!AA18+V9*'4 Transform Matrices'!AE18+W9*'4 Transform Matrices'!AI18</f>
        <v/>
      </c>
      <c r="X17" s="69">
        <f>U9*'4 Transform Matrices'!AB18+V9*'4 Transform Matrices'!AF18+W9*'4 Transform Matrices'!AJ18+X9</f>
        <v/>
      </c>
      <c r="Y17" s="69">
        <f>Y9*'4 Transform Matrices'!Y18+Z9*'4 Transform Matrices'!AC18+AA9*'4 Transform Matrices'!AG18</f>
        <v/>
      </c>
      <c r="Z17" s="69">
        <f>Y9*'4 Transform Matrices'!Z18+Z9*'4 Transform Matrices'!AD18+AA9*'4 Transform Matrices'!AH18</f>
        <v/>
      </c>
      <c r="AA17" s="69">
        <f>Y9*'4 Transform Matrices'!AA18+Z9*'4 Transform Matrices'!AE18+AA9*'4 Transform Matrices'!AI18</f>
        <v/>
      </c>
      <c r="AB17" s="69">
        <f>Y9*'4 Transform Matrices'!AB18+Z9*'4 Transform Matrices'!AF18+AA9*'4 Transform Matrices'!AJ18+AB9</f>
        <v/>
      </c>
      <c r="AC17" s="69">
        <f>AC9*'4 Transform Matrices'!Y18+AD9*'4 Transform Matrices'!AC18+AE9*'4 Transform Matrices'!AG18</f>
        <v/>
      </c>
      <c r="AD17" s="69">
        <f>AC9*'4 Transform Matrices'!Z18+AD9*'4 Transform Matrices'!AD18+AE9*'4 Transform Matrices'!AH18</f>
        <v/>
      </c>
      <c r="AE17" s="69">
        <f>AC9*'4 Transform Matrices'!AA18+AD9*'4 Transform Matrices'!AE18+AE9*'4 Transform Matrices'!AI18</f>
        <v/>
      </c>
      <c r="AF17" s="69">
        <f>AC9*'4 Transform Matrices'!AB18+AD9*'4 Transform Matrices'!AF18+AE9*'4 Transform Matrices'!AJ18+AF9</f>
        <v/>
      </c>
      <c r="AG17" s="71">
        <f>MAX(ABS(I17-U17),ABS(J17-V17),ABS(K17-W17),ABS(L17-X17),ABS(M17-Y17),ABS(N17-Z17),ABS(O17-AA17),ABS(P17-AB17),ABS(Q17-AC17),ABS(R17-AD17),ABS(S17-AE17),ABS(T17-AF17))</f>
        <v/>
      </c>
    </row>
    <row r="18">
      <c r="A18" s="80" t="inlineStr">
        <is>
          <t>- Hill</t>
        </is>
      </c>
      <c r="B18" s="52" t="inlineStr">
        <is>
          <t>BKG-11</t>
        </is>
      </c>
      <c r="C18" s="59" t="inlineStr">
        <is>
          <t>Sphere</t>
        </is>
      </c>
      <c r="D18" s="52" t="inlineStr">
        <is>
          <t>BKG-02</t>
        </is>
      </c>
      <c r="E18" s="52" t="n">
        <v>2</v>
      </c>
      <c r="F18" s="54">
        <f>L18</f>
        <v/>
      </c>
      <c r="G18" s="54">
        <f>P18</f>
        <v/>
      </c>
      <c r="H18" s="54">
        <f>T18</f>
        <v/>
      </c>
      <c r="I18" s="70" t="n">
        <v>31.209837</v>
      </c>
      <c r="J18" s="70" t="n">
        <v>0</v>
      </c>
      <c r="K18" s="70" t="n">
        <v>8.428105349999999</v>
      </c>
      <c r="L18" s="70" t="n">
        <v>-16.8953075</v>
      </c>
      <c r="M18" s="70" t="n">
        <v>0</v>
      </c>
      <c r="N18" s="70" t="n">
        <v>6.79173374</v>
      </c>
      <c r="O18" s="70" t="n">
        <v>0</v>
      </c>
      <c r="P18" s="70" t="n">
        <v>-0.650000036</v>
      </c>
      <c r="Q18" s="70" t="n">
        <v>-14.557168</v>
      </c>
      <c r="R18" s="70" t="n">
        <v>0</v>
      </c>
      <c r="S18" s="70" t="n">
        <v>18.0694332</v>
      </c>
      <c r="T18" s="70" t="n">
        <v>-36.2226906</v>
      </c>
      <c r="U18" s="69">
        <f>U9*'4 Transform Matrices'!Y19+V9*'4 Transform Matrices'!AC19+W9*'4 Transform Matrices'!AG19</f>
        <v/>
      </c>
      <c r="V18" s="69">
        <f>U9*'4 Transform Matrices'!Z19+V9*'4 Transform Matrices'!AD19+W9*'4 Transform Matrices'!AH19</f>
        <v/>
      </c>
      <c r="W18" s="69">
        <f>U9*'4 Transform Matrices'!AA19+V9*'4 Transform Matrices'!AE19+W9*'4 Transform Matrices'!AI19</f>
        <v/>
      </c>
      <c r="X18" s="69">
        <f>U9*'4 Transform Matrices'!AB19+V9*'4 Transform Matrices'!AF19+W9*'4 Transform Matrices'!AJ19+X9</f>
        <v/>
      </c>
      <c r="Y18" s="69">
        <f>Y9*'4 Transform Matrices'!Y19+Z9*'4 Transform Matrices'!AC19+AA9*'4 Transform Matrices'!AG19</f>
        <v/>
      </c>
      <c r="Z18" s="69">
        <f>Y9*'4 Transform Matrices'!Z19+Z9*'4 Transform Matrices'!AD19+AA9*'4 Transform Matrices'!AH19</f>
        <v/>
      </c>
      <c r="AA18" s="69">
        <f>Y9*'4 Transform Matrices'!AA19+Z9*'4 Transform Matrices'!AE19+AA9*'4 Transform Matrices'!AI19</f>
        <v/>
      </c>
      <c r="AB18" s="69">
        <f>Y9*'4 Transform Matrices'!AB19+Z9*'4 Transform Matrices'!AF19+AA9*'4 Transform Matrices'!AJ19+AB9</f>
        <v/>
      </c>
      <c r="AC18" s="69">
        <f>AC9*'4 Transform Matrices'!Y19+AD9*'4 Transform Matrices'!AC19+AE9*'4 Transform Matrices'!AG19</f>
        <v/>
      </c>
      <c r="AD18" s="69">
        <f>AC9*'4 Transform Matrices'!Z19+AD9*'4 Transform Matrices'!AD19+AE9*'4 Transform Matrices'!AH19</f>
        <v/>
      </c>
      <c r="AE18" s="69">
        <f>AC9*'4 Transform Matrices'!AA19+AD9*'4 Transform Matrices'!AE19+AE9*'4 Transform Matrices'!AI19</f>
        <v/>
      </c>
      <c r="AF18" s="69">
        <f>AC9*'4 Transform Matrices'!AB19+AD9*'4 Transform Matrices'!AF19+AE9*'4 Transform Matrices'!AJ19+AF9</f>
        <v/>
      </c>
      <c r="AG18" s="71">
        <f>MAX(ABS(I18-U18),ABS(J18-V18),ABS(K18-W18),ABS(L18-X18),ABS(M18-Y18),ABS(N18-Z18),ABS(O18-AA18),ABS(P18-AB18),ABS(Q18-AC18),ABS(R18-AD18),ABS(S18-AE18),ABS(T18-AF18))</f>
        <v/>
      </c>
    </row>
    <row r="19">
      <c r="A19" s="80" t="inlineStr">
        <is>
          <t>- Hill</t>
        </is>
      </c>
      <c r="B19" s="52" t="inlineStr">
        <is>
          <t>BKG-12</t>
        </is>
      </c>
      <c r="C19" s="59" t="inlineStr">
        <is>
          <t>Sphere</t>
        </is>
      </c>
      <c r="D19" s="52" t="inlineStr">
        <is>
          <t>BKG-02</t>
        </is>
      </c>
      <c r="E19" s="52" t="n">
        <v>2</v>
      </c>
      <c r="F19" s="54">
        <f>L19</f>
        <v/>
      </c>
      <c r="G19" s="54">
        <f>P19</f>
        <v/>
      </c>
      <c r="H19" s="54">
        <f>T19</f>
        <v/>
      </c>
      <c r="I19" s="70" t="n">
        <v>29.4665184</v>
      </c>
      <c r="J19" s="70" t="n">
        <v>0</v>
      </c>
      <c r="K19" s="70" t="n">
        <v>-1.21105194</v>
      </c>
      <c r="L19" s="70" t="n">
        <v>2.59081149</v>
      </c>
      <c r="M19" s="70" t="n">
        <v>0</v>
      </c>
      <c r="N19" s="70" t="n">
        <v>10.6624222</v>
      </c>
      <c r="O19" s="70" t="n">
        <v>0</v>
      </c>
      <c r="P19" s="70" t="n">
        <v>-0.650000036</v>
      </c>
      <c r="Q19" s="70" t="n">
        <v>1.62453079</v>
      </c>
      <c r="R19" s="70" t="n">
        <v>0</v>
      </c>
      <c r="S19" s="70" t="n">
        <v>21.9666424</v>
      </c>
      <c r="T19" s="70" t="n">
        <v>-46.9933815</v>
      </c>
      <c r="U19" s="69">
        <f>U9*'4 Transform Matrices'!Y20+V9*'4 Transform Matrices'!AC20+W9*'4 Transform Matrices'!AG20</f>
        <v/>
      </c>
      <c r="V19" s="69">
        <f>U9*'4 Transform Matrices'!Z20+V9*'4 Transform Matrices'!AD20+W9*'4 Transform Matrices'!AH20</f>
        <v/>
      </c>
      <c r="W19" s="69">
        <f>U9*'4 Transform Matrices'!AA20+V9*'4 Transform Matrices'!AE20+W9*'4 Transform Matrices'!AI20</f>
        <v/>
      </c>
      <c r="X19" s="69">
        <f>U9*'4 Transform Matrices'!AB20+V9*'4 Transform Matrices'!AF20+W9*'4 Transform Matrices'!AJ20+X9</f>
        <v/>
      </c>
      <c r="Y19" s="69">
        <f>Y9*'4 Transform Matrices'!Y20+Z9*'4 Transform Matrices'!AC20+AA9*'4 Transform Matrices'!AG20</f>
        <v/>
      </c>
      <c r="Z19" s="69">
        <f>Y9*'4 Transform Matrices'!Z20+Z9*'4 Transform Matrices'!AD20+AA9*'4 Transform Matrices'!AH20</f>
        <v/>
      </c>
      <c r="AA19" s="69">
        <f>Y9*'4 Transform Matrices'!AA20+Z9*'4 Transform Matrices'!AE20+AA9*'4 Transform Matrices'!AI20</f>
        <v/>
      </c>
      <c r="AB19" s="69">
        <f>Y9*'4 Transform Matrices'!AB20+Z9*'4 Transform Matrices'!AF20+AA9*'4 Transform Matrices'!AJ20+AB9</f>
        <v/>
      </c>
      <c r="AC19" s="69">
        <f>AC9*'4 Transform Matrices'!Y20+AD9*'4 Transform Matrices'!AC20+AE9*'4 Transform Matrices'!AG20</f>
        <v/>
      </c>
      <c r="AD19" s="69">
        <f>AC9*'4 Transform Matrices'!Z20+AD9*'4 Transform Matrices'!AD20+AE9*'4 Transform Matrices'!AH20</f>
        <v/>
      </c>
      <c r="AE19" s="69">
        <f>AC9*'4 Transform Matrices'!AA20+AD9*'4 Transform Matrices'!AE20+AE9*'4 Transform Matrices'!AI20</f>
        <v/>
      </c>
      <c r="AF19" s="69">
        <f>AC9*'4 Transform Matrices'!AB20+AD9*'4 Transform Matrices'!AF20+AE9*'4 Transform Matrices'!AJ20+AF9</f>
        <v/>
      </c>
      <c r="AG19" s="71">
        <f>MAX(ABS(I19-U19),ABS(J19-V19),ABS(K19-W19),ABS(L19-X19),ABS(M19-Y19),ABS(N19-Z19),ABS(O19-AA19),ABS(P19-AB19),ABS(Q19-AC19),ABS(R19-AD19),ABS(S19-AE19),ABS(T19-AF19))</f>
        <v/>
      </c>
    </row>
    <row r="20">
      <c r="A20" s="80" t="inlineStr">
        <is>
          <t>- Hill</t>
        </is>
      </c>
      <c r="B20" s="52" t="inlineStr">
        <is>
          <t>BKG-13</t>
        </is>
      </c>
      <c r="C20" s="59" t="inlineStr">
        <is>
          <t>Sphere</t>
        </is>
      </c>
      <c r="D20" s="52" t="inlineStr">
        <is>
          <t>BKG-02</t>
        </is>
      </c>
      <c r="E20" s="52" t="n">
        <v>2</v>
      </c>
      <c r="F20" s="54">
        <f>L20</f>
        <v/>
      </c>
      <c r="G20" s="54">
        <f>P20</f>
        <v/>
      </c>
      <c r="H20" s="54">
        <f>T20</f>
        <v/>
      </c>
      <c r="I20" s="70" t="n">
        <v>34.4720497</v>
      </c>
      <c r="J20" s="70" t="n">
        <v>0</v>
      </c>
      <c r="K20" s="70" t="n">
        <v>-9.79773617</v>
      </c>
      <c r="L20" s="70" t="n">
        <v>18.6126251</v>
      </c>
      <c r="M20" s="70" t="n">
        <v>0</v>
      </c>
      <c r="N20" s="70" t="n">
        <v>10.8172531</v>
      </c>
      <c r="O20" s="70" t="n">
        <v>0</v>
      </c>
      <c r="P20" s="70" t="n">
        <v>-0.650000036</v>
      </c>
      <c r="Q20" s="70" t="n">
        <v>17.1464634</v>
      </c>
      <c r="R20" s="70" t="n">
        <v>0</v>
      </c>
      <c r="S20" s="70" t="n">
        <v>19.6978264</v>
      </c>
      <c r="T20" s="70" t="n">
        <v>-37.419693</v>
      </c>
      <c r="U20" s="69">
        <f>U9*'4 Transform Matrices'!Y21+V9*'4 Transform Matrices'!AC21+W9*'4 Transform Matrices'!AG21</f>
        <v/>
      </c>
      <c r="V20" s="69">
        <f>U9*'4 Transform Matrices'!Z21+V9*'4 Transform Matrices'!AD21+W9*'4 Transform Matrices'!AH21</f>
        <v/>
      </c>
      <c r="W20" s="69">
        <f>U9*'4 Transform Matrices'!AA21+V9*'4 Transform Matrices'!AE21+W9*'4 Transform Matrices'!AI21</f>
        <v/>
      </c>
      <c r="X20" s="69">
        <f>U9*'4 Transform Matrices'!AB21+V9*'4 Transform Matrices'!AF21+W9*'4 Transform Matrices'!AJ21+X9</f>
        <v/>
      </c>
      <c r="Y20" s="69">
        <f>Y9*'4 Transform Matrices'!Y21+Z9*'4 Transform Matrices'!AC21+AA9*'4 Transform Matrices'!AG21</f>
        <v/>
      </c>
      <c r="Z20" s="69">
        <f>Y9*'4 Transform Matrices'!Z21+Z9*'4 Transform Matrices'!AD21+AA9*'4 Transform Matrices'!AH21</f>
        <v/>
      </c>
      <c r="AA20" s="69">
        <f>Y9*'4 Transform Matrices'!AA21+Z9*'4 Transform Matrices'!AE21+AA9*'4 Transform Matrices'!AI21</f>
        <v/>
      </c>
      <c r="AB20" s="69">
        <f>Y9*'4 Transform Matrices'!AB21+Z9*'4 Transform Matrices'!AF21+AA9*'4 Transform Matrices'!AJ21+AB9</f>
        <v/>
      </c>
      <c r="AC20" s="69">
        <f>AC9*'4 Transform Matrices'!Y21+AD9*'4 Transform Matrices'!AC21+AE9*'4 Transform Matrices'!AG21</f>
        <v/>
      </c>
      <c r="AD20" s="69">
        <f>AC9*'4 Transform Matrices'!Z21+AD9*'4 Transform Matrices'!AD21+AE9*'4 Transform Matrices'!AH21</f>
        <v/>
      </c>
      <c r="AE20" s="69">
        <f>AC9*'4 Transform Matrices'!AA21+AD9*'4 Transform Matrices'!AE21+AE9*'4 Transform Matrices'!AI21</f>
        <v/>
      </c>
      <c r="AF20" s="69">
        <f>AC9*'4 Transform Matrices'!AB21+AD9*'4 Transform Matrices'!AF21+AE9*'4 Transform Matrices'!AJ21+AF9</f>
        <v/>
      </c>
      <c r="AG20" s="71">
        <f>MAX(ABS(I20-U20),ABS(J20-V20),ABS(K20-W20),ABS(L20-X20),ABS(M20-Y20),ABS(N20-Z20),ABS(O20-AA20),ABS(P20-AB20),ABS(Q20-AC20),ABS(R20-AD20),ABS(S20-AE20),ABS(T20-AF20))</f>
        <v/>
      </c>
    </row>
    <row r="21">
      <c r="A21" s="80" t="inlineStr">
        <is>
          <t>- Hill</t>
        </is>
      </c>
      <c r="B21" s="52" t="inlineStr">
        <is>
          <t>BKG-14</t>
        </is>
      </c>
      <c r="C21" s="59" t="inlineStr">
        <is>
          <t>Sphere</t>
        </is>
      </c>
      <c r="D21" s="52" t="inlineStr">
        <is>
          <t>BKG-02</t>
        </is>
      </c>
      <c r="E21" s="52" t="n">
        <v>2</v>
      </c>
      <c r="F21" s="54">
        <f>L21</f>
        <v/>
      </c>
      <c r="G21" s="54">
        <f>P21</f>
        <v/>
      </c>
      <c r="H21" s="54">
        <f>T21</f>
        <v/>
      </c>
      <c r="I21" s="70" t="n">
        <v>16.2066326</v>
      </c>
      <c r="J21" s="70" t="n">
        <v>0</v>
      </c>
      <c r="K21" s="70" t="n">
        <v>-15.5922422</v>
      </c>
      <c r="L21" s="70" t="n">
        <v>34.4349785</v>
      </c>
      <c r="M21" s="70" t="n">
        <v>0</v>
      </c>
      <c r="N21" s="70" t="n">
        <v>8.404826160000001</v>
      </c>
      <c r="O21" s="70" t="n">
        <v>0</v>
      </c>
      <c r="P21" s="70" t="n">
        <v>-0.650000036</v>
      </c>
      <c r="Q21" s="70" t="n">
        <v>31.2901478</v>
      </c>
      <c r="R21" s="70" t="n">
        <v>0</v>
      </c>
      <c r="S21" s="70" t="n">
        <v>8.07595253</v>
      </c>
      <c r="T21" s="70" t="n">
        <v>-17.8354874</v>
      </c>
      <c r="U21" s="69">
        <f>U9*'4 Transform Matrices'!Y22+V9*'4 Transform Matrices'!AC22+W9*'4 Transform Matrices'!AG22</f>
        <v/>
      </c>
      <c r="V21" s="69">
        <f>U9*'4 Transform Matrices'!Z22+V9*'4 Transform Matrices'!AD22+W9*'4 Transform Matrices'!AH22</f>
        <v/>
      </c>
      <c r="W21" s="69">
        <f>U9*'4 Transform Matrices'!AA22+V9*'4 Transform Matrices'!AE22+W9*'4 Transform Matrices'!AI22</f>
        <v/>
      </c>
      <c r="X21" s="69">
        <f>U9*'4 Transform Matrices'!AB22+V9*'4 Transform Matrices'!AF22+W9*'4 Transform Matrices'!AJ22+X9</f>
        <v/>
      </c>
      <c r="Y21" s="69">
        <f>Y9*'4 Transform Matrices'!Y22+Z9*'4 Transform Matrices'!AC22+AA9*'4 Transform Matrices'!AG22</f>
        <v/>
      </c>
      <c r="Z21" s="69">
        <f>Y9*'4 Transform Matrices'!Z22+Z9*'4 Transform Matrices'!AD22+AA9*'4 Transform Matrices'!AH22</f>
        <v/>
      </c>
      <c r="AA21" s="69">
        <f>Y9*'4 Transform Matrices'!AA22+Z9*'4 Transform Matrices'!AE22+AA9*'4 Transform Matrices'!AI22</f>
        <v/>
      </c>
      <c r="AB21" s="69">
        <f>Y9*'4 Transform Matrices'!AB22+Z9*'4 Transform Matrices'!AF22+AA9*'4 Transform Matrices'!AJ22+AB9</f>
        <v/>
      </c>
      <c r="AC21" s="69">
        <f>AC9*'4 Transform Matrices'!Y22+AD9*'4 Transform Matrices'!AC22+AE9*'4 Transform Matrices'!AG22</f>
        <v/>
      </c>
      <c r="AD21" s="69">
        <f>AC9*'4 Transform Matrices'!Z22+AD9*'4 Transform Matrices'!AD22+AE9*'4 Transform Matrices'!AH22</f>
        <v/>
      </c>
      <c r="AE21" s="69">
        <f>AC9*'4 Transform Matrices'!AA22+AD9*'4 Transform Matrices'!AE22+AE9*'4 Transform Matrices'!AI22</f>
        <v/>
      </c>
      <c r="AF21" s="69">
        <f>AC9*'4 Transform Matrices'!AB22+AD9*'4 Transform Matrices'!AF22+AE9*'4 Transform Matrices'!AJ22+AF9</f>
        <v/>
      </c>
      <c r="AG21" s="71">
        <f>MAX(ABS(I21-U21),ABS(J21-V21),ABS(K21-W21),ABS(L21-X21),ABS(M21-Y21),ABS(N21-Z21),ABS(O21-AA21),ABS(P21-AB21),ABS(Q21-AC21),ABS(R21-AD21),ABS(S21-AE21),ABS(T21-AF21))</f>
        <v/>
      </c>
    </row>
    <row r="22">
      <c r="A22" s="80" t="inlineStr">
        <is>
          <t>- Far hill</t>
        </is>
      </c>
      <c r="B22" s="52" t="inlineStr">
        <is>
          <t>BKG-15</t>
        </is>
      </c>
      <c r="C22" s="59" t="inlineStr">
        <is>
          <t>Sphere</t>
        </is>
      </c>
      <c r="D22" s="52" t="inlineStr">
        <is>
          <t>BKG-02</t>
        </is>
      </c>
      <c r="E22" s="52" t="n">
        <v>2</v>
      </c>
      <c r="F22" s="54">
        <f>L22</f>
        <v/>
      </c>
      <c r="G22" s="54">
        <f>P22</f>
        <v/>
      </c>
      <c r="H22" s="54">
        <f>T22</f>
        <v/>
      </c>
      <c r="I22" s="70" t="n">
        <v>-17.0443439</v>
      </c>
      <c r="J22" s="70" t="n">
        <v>0</v>
      </c>
      <c r="K22" s="70" t="n">
        <v>-28.9781971</v>
      </c>
      <c r="L22" s="70" t="n">
        <v>73.5070496</v>
      </c>
      <c r="M22" s="70" t="n">
        <v>0</v>
      </c>
      <c r="N22" s="70" t="n">
        <v>22.7499428</v>
      </c>
      <c r="O22" s="70" t="n">
        <v>0</v>
      </c>
      <c r="P22" s="70" t="n">
        <v>-0.650000036</v>
      </c>
      <c r="Q22" s="70" t="n">
        <v>63.6241913</v>
      </c>
      <c r="R22" s="70" t="n">
        <v>0</v>
      </c>
      <c r="S22" s="70" t="n">
        <v>-7.76299572</v>
      </c>
      <c r="T22" s="70" t="n">
        <v>19.6918736</v>
      </c>
      <c r="U22" s="69">
        <f>U9*'4 Transform Matrices'!Y23+V9*'4 Transform Matrices'!AC23+W9*'4 Transform Matrices'!AG23</f>
        <v/>
      </c>
      <c r="V22" s="69">
        <f>U9*'4 Transform Matrices'!Z23+V9*'4 Transform Matrices'!AD23+W9*'4 Transform Matrices'!AH23</f>
        <v/>
      </c>
      <c r="W22" s="69">
        <f>U9*'4 Transform Matrices'!AA23+V9*'4 Transform Matrices'!AE23+W9*'4 Transform Matrices'!AI23</f>
        <v/>
      </c>
      <c r="X22" s="69">
        <f>U9*'4 Transform Matrices'!AB23+V9*'4 Transform Matrices'!AF23+W9*'4 Transform Matrices'!AJ23+X9</f>
        <v/>
      </c>
      <c r="Y22" s="69">
        <f>Y9*'4 Transform Matrices'!Y23+Z9*'4 Transform Matrices'!AC23+AA9*'4 Transform Matrices'!AG23</f>
        <v/>
      </c>
      <c r="Z22" s="69">
        <f>Y9*'4 Transform Matrices'!Z23+Z9*'4 Transform Matrices'!AD23+AA9*'4 Transform Matrices'!AH23</f>
        <v/>
      </c>
      <c r="AA22" s="69">
        <f>Y9*'4 Transform Matrices'!AA23+Z9*'4 Transform Matrices'!AE23+AA9*'4 Transform Matrices'!AI23</f>
        <v/>
      </c>
      <c r="AB22" s="69">
        <f>Y9*'4 Transform Matrices'!AB23+Z9*'4 Transform Matrices'!AF23+AA9*'4 Transform Matrices'!AJ23+AB9</f>
        <v/>
      </c>
      <c r="AC22" s="69">
        <f>AC9*'4 Transform Matrices'!Y23+AD9*'4 Transform Matrices'!AC23+AE9*'4 Transform Matrices'!AG23</f>
        <v/>
      </c>
      <c r="AD22" s="69">
        <f>AC9*'4 Transform Matrices'!Z23+AD9*'4 Transform Matrices'!AD23+AE9*'4 Transform Matrices'!AH23</f>
        <v/>
      </c>
      <c r="AE22" s="69">
        <f>AC9*'4 Transform Matrices'!AA23+AD9*'4 Transform Matrices'!AE23+AE9*'4 Transform Matrices'!AI23</f>
        <v/>
      </c>
      <c r="AF22" s="69">
        <f>AC9*'4 Transform Matrices'!AB23+AD9*'4 Transform Matrices'!AF23+AE9*'4 Transform Matrices'!AJ23+AF9</f>
        <v/>
      </c>
      <c r="AG22" s="71">
        <f>MAX(ABS(I22-U22),ABS(J22-V22),ABS(K22-W22),ABS(L22-X22),ABS(M22-Y22),ABS(N22-Z22),ABS(O22-AA22),ABS(P22-AB22),ABS(Q22-AC22),ABS(R22-AD22),ABS(S22-AE22),ABS(T22-AF22))</f>
        <v/>
      </c>
    </row>
    <row r="23">
      <c r="A23" s="80" t="inlineStr">
        <is>
          <t>- Far hill</t>
        </is>
      </c>
      <c r="B23" s="52" t="inlineStr">
        <is>
          <t>BKG-16</t>
        </is>
      </c>
      <c r="C23" s="59" t="inlineStr">
        <is>
          <t>Sphere</t>
        </is>
      </c>
      <c r="D23" s="52" t="inlineStr">
        <is>
          <t>BKG-02</t>
        </is>
      </c>
      <c r="E23" s="52" t="n">
        <v>2</v>
      </c>
      <c r="F23" s="54">
        <f>L23</f>
        <v/>
      </c>
      <c r="G23" s="54">
        <f>P23</f>
        <v/>
      </c>
      <c r="H23" s="54">
        <f>T23</f>
        <v/>
      </c>
      <c r="I23" s="70" t="n">
        <v>-64.42585750000001</v>
      </c>
      <c r="J23" s="70" t="n">
        <v>0</v>
      </c>
      <c r="K23" s="70" t="n">
        <v>-10.4119473</v>
      </c>
      <c r="L23" s="70" t="n">
        <v>23.514452</v>
      </c>
      <c r="M23" s="70" t="n">
        <v>0</v>
      </c>
      <c r="N23" s="70" t="n">
        <v>21.9504242</v>
      </c>
      <c r="O23" s="70" t="n">
        <v>0</v>
      </c>
      <c r="P23" s="70" t="n">
        <v>-0.650000036</v>
      </c>
      <c r="Q23" s="70" t="n">
        <v>23.8419437</v>
      </c>
      <c r="R23" s="70" t="n">
        <v>0</v>
      </c>
      <c r="S23" s="70" t="n">
        <v>-28.1352329</v>
      </c>
      <c r="T23" s="70" t="n">
        <v>63.540905</v>
      </c>
      <c r="U23" s="69">
        <f>U9*'4 Transform Matrices'!Y24+V9*'4 Transform Matrices'!AC24+W9*'4 Transform Matrices'!AG24</f>
        <v/>
      </c>
      <c r="V23" s="69">
        <f>U9*'4 Transform Matrices'!Z24+V9*'4 Transform Matrices'!AD24+W9*'4 Transform Matrices'!AH24</f>
        <v/>
      </c>
      <c r="W23" s="69">
        <f>U9*'4 Transform Matrices'!AA24+V9*'4 Transform Matrices'!AE24+W9*'4 Transform Matrices'!AI24</f>
        <v/>
      </c>
      <c r="X23" s="69">
        <f>U9*'4 Transform Matrices'!AB24+V9*'4 Transform Matrices'!AF24+W9*'4 Transform Matrices'!AJ24+X9</f>
        <v/>
      </c>
      <c r="Y23" s="69">
        <f>Y9*'4 Transform Matrices'!Y24+Z9*'4 Transform Matrices'!AC24+AA9*'4 Transform Matrices'!AG24</f>
        <v/>
      </c>
      <c r="Z23" s="69">
        <f>Y9*'4 Transform Matrices'!Z24+Z9*'4 Transform Matrices'!AD24+AA9*'4 Transform Matrices'!AH24</f>
        <v/>
      </c>
      <c r="AA23" s="69">
        <f>Y9*'4 Transform Matrices'!AA24+Z9*'4 Transform Matrices'!AE24+AA9*'4 Transform Matrices'!AI24</f>
        <v/>
      </c>
      <c r="AB23" s="69">
        <f>Y9*'4 Transform Matrices'!AB24+Z9*'4 Transform Matrices'!AF24+AA9*'4 Transform Matrices'!AJ24+AB9</f>
        <v/>
      </c>
      <c r="AC23" s="69">
        <f>AC9*'4 Transform Matrices'!Y24+AD9*'4 Transform Matrices'!AC24+AE9*'4 Transform Matrices'!AG24</f>
        <v/>
      </c>
      <c r="AD23" s="69">
        <f>AC9*'4 Transform Matrices'!Z24+AD9*'4 Transform Matrices'!AD24+AE9*'4 Transform Matrices'!AH24</f>
        <v/>
      </c>
      <c r="AE23" s="69">
        <f>AC9*'4 Transform Matrices'!AA24+AD9*'4 Transform Matrices'!AE24+AE9*'4 Transform Matrices'!AI24</f>
        <v/>
      </c>
      <c r="AF23" s="69">
        <f>AC9*'4 Transform Matrices'!AB24+AD9*'4 Transform Matrices'!AF24+AE9*'4 Transform Matrices'!AJ24+AF9</f>
        <v/>
      </c>
      <c r="AG23" s="71">
        <f>MAX(ABS(I23-U23),ABS(J23-V23),ABS(K23-W23),ABS(L23-X23),ABS(M23-Y23),ABS(N23-Z23),ABS(O23-AA23),ABS(P23-AB23),ABS(Q23-AC23),ABS(R23-AD23),ABS(S23-AE23),ABS(T23-AF23))</f>
        <v/>
      </c>
    </row>
    <row r="24">
      <c r="A24" s="80" t="inlineStr">
        <is>
          <t>- Far hill</t>
        </is>
      </c>
      <c r="B24" s="52" t="inlineStr">
        <is>
          <t>BKG-17</t>
        </is>
      </c>
      <c r="C24" s="59" t="inlineStr">
        <is>
          <t>Sphere</t>
        </is>
      </c>
      <c r="D24" s="52" t="inlineStr">
        <is>
          <t>BKG-02</t>
        </is>
      </c>
      <c r="E24" s="52" t="n">
        <v>2</v>
      </c>
      <c r="F24" s="54">
        <f>L24</f>
        <v/>
      </c>
      <c r="G24" s="54">
        <f>P24</f>
        <v/>
      </c>
      <c r="H24" s="54">
        <f>T24</f>
        <v/>
      </c>
      <c r="I24" s="70" t="n">
        <v>-61.9437485</v>
      </c>
      <c r="J24" s="70" t="n">
        <v>0</v>
      </c>
      <c r="K24" s="70" t="n">
        <v>6.56713486</v>
      </c>
      <c r="L24" s="70" t="n">
        <v>-14.751977</v>
      </c>
      <c r="M24" s="70" t="n">
        <v>0</v>
      </c>
      <c r="N24" s="70" t="n">
        <v>16.7874069</v>
      </c>
      <c r="O24" s="70" t="n">
        <v>0</v>
      </c>
      <c r="P24" s="70" t="n">
        <v>-0.650000036</v>
      </c>
      <c r="Q24" s="70" t="n">
        <v>-13.8968143</v>
      </c>
      <c r="R24" s="70" t="n">
        <v>0</v>
      </c>
      <c r="S24" s="70" t="n">
        <v>-29.2723885</v>
      </c>
      <c r="T24" s="70" t="n">
        <v>65.7555923</v>
      </c>
      <c r="U24" s="69">
        <f>U9*'4 Transform Matrices'!Y25+V9*'4 Transform Matrices'!AC25+W9*'4 Transform Matrices'!AG25</f>
        <v/>
      </c>
      <c r="V24" s="69">
        <f>U9*'4 Transform Matrices'!Z25+V9*'4 Transform Matrices'!AD25+W9*'4 Transform Matrices'!AH25</f>
        <v/>
      </c>
      <c r="W24" s="69">
        <f>U9*'4 Transform Matrices'!AA25+V9*'4 Transform Matrices'!AE25+W9*'4 Transform Matrices'!AI25</f>
        <v/>
      </c>
      <c r="X24" s="69">
        <f>U9*'4 Transform Matrices'!AB25+V9*'4 Transform Matrices'!AF25+W9*'4 Transform Matrices'!AJ25+X9</f>
        <v/>
      </c>
      <c r="Y24" s="69">
        <f>Y9*'4 Transform Matrices'!Y25+Z9*'4 Transform Matrices'!AC25+AA9*'4 Transform Matrices'!AG25</f>
        <v/>
      </c>
      <c r="Z24" s="69">
        <f>Y9*'4 Transform Matrices'!Z25+Z9*'4 Transform Matrices'!AD25+AA9*'4 Transform Matrices'!AH25</f>
        <v/>
      </c>
      <c r="AA24" s="69">
        <f>Y9*'4 Transform Matrices'!AA25+Z9*'4 Transform Matrices'!AE25+AA9*'4 Transform Matrices'!AI25</f>
        <v/>
      </c>
      <c r="AB24" s="69">
        <f>Y9*'4 Transform Matrices'!AB25+Z9*'4 Transform Matrices'!AF25+AA9*'4 Transform Matrices'!AJ25+AB9</f>
        <v/>
      </c>
      <c r="AC24" s="69">
        <f>AC9*'4 Transform Matrices'!Y25+AD9*'4 Transform Matrices'!AC25+AE9*'4 Transform Matrices'!AG25</f>
        <v/>
      </c>
      <c r="AD24" s="69">
        <f>AC9*'4 Transform Matrices'!Z25+AD9*'4 Transform Matrices'!AD25+AE9*'4 Transform Matrices'!AH25</f>
        <v/>
      </c>
      <c r="AE24" s="69">
        <f>AC9*'4 Transform Matrices'!AA25+AD9*'4 Transform Matrices'!AE25+AE9*'4 Transform Matrices'!AI25</f>
        <v/>
      </c>
      <c r="AF24" s="69">
        <f>AC9*'4 Transform Matrices'!AB25+AD9*'4 Transform Matrices'!AF25+AE9*'4 Transform Matrices'!AJ25+AF9</f>
        <v/>
      </c>
      <c r="AG24" s="71">
        <f>MAX(ABS(I24-U24),ABS(J24-V24),ABS(K24-W24),ABS(L24-X24),ABS(M24-Y24),ABS(N24-Z24),ABS(O24-AA24),ABS(P24-AB24),ABS(Q24-AC24),ABS(R24-AD24),ABS(S24-AE24),ABS(T24-AF24))</f>
        <v/>
      </c>
    </row>
    <row r="25">
      <c r="A25" s="80" t="inlineStr">
        <is>
          <t>- Far hill</t>
        </is>
      </c>
      <c r="B25" s="52" t="inlineStr">
        <is>
          <t>BKG-18</t>
        </is>
      </c>
      <c r="C25" s="59" t="inlineStr">
        <is>
          <t>Sphere</t>
        </is>
      </c>
      <c r="D25" s="52" t="inlineStr">
        <is>
          <t>BKG-02</t>
        </is>
      </c>
      <c r="E25" s="52" t="n">
        <v>2</v>
      </c>
      <c r="F25" s="54">
        <f>L25</f>
        <v/>
      </c>
      <c r="G25" s="54">
        <f>P25</f>
        <v/>
      </c>
      <c r="H25" s="54">
        <f>T25</f>
        <v/>
      </c>
      <c r="I25" s="70" t="n">
        <v>-16.3193855</v>
      </c>
      <c r="J25" s="70" t="n">
        <v>0</v>
      </c>
      <c r="K25" s="70" t="n">
        <v>28.4906273</v>
      </c>
      <c r="L25" s="70" t="n">
        <v>-61.3449783</v>
      </c>
      <c r="M25" s="70" t="n">
        <v>0</v>
      </c>
      <c r="N25" s="70" t="n">
        <v>22.2848396</v>
      </c>
      <c r="O25" s="70" t="n">
        <v>0</v>
      </c>
      <c r="P25" s="70" t="n">
        <v>-0.650000036</v>
      </c>
      <c r="Q25" s="70" t="n">
        <v>-49.4839745</v>
      </c>
      <c r="R25" s="70" t="n">
        <v>0</v>
      </c>
      <c r="S25" s="70" t="n">
        <v>-9.39596176</v>
      </c>
      <c r="T25" s="70" t="n">
        <v>20.231039</v>
      </c>
      <c r="U25" s="69">
        <f>U9*'4 Transform Matrices'!Y26+V9*'4 Transform Matrices'!AC26+W9*'4 Transform Matrices'!AG26</f>
        <v/>
      </c>
      <c r="V25" s="69">
        <f>U9*'4 Transform Matrices'!Z26+V9*'4 Transform Matrices'!AD26+W9*'4 Transform Matrices'!AH26</f>
        <v/>
      </c>
      <c r="W25" s="69">
        <f>U9*'4 Transform Matrices'!AA26+V9*'4 Transform Matrices'!AE26+W9*'4 Transform Matrices'!AI26</f>
        <v/>
      </c>
      <c r="X25" s="69">
        <f>U9*'4 Transform Matrices'!AB26+V9*'4 Transform Matrices'!AF26+W9*'4 Transform Matrices'!AJ26+X9</f>
        <v/>
      </c>
      <c r="Y25" s="69">
        <f>Y9*'4 Transform Matrices'!Y26+Z9*'4 Transform Matrices'!AC26+AA9*'4 Transform Matrices'!AG26</f>
        <v/>
      </c>
      <c r="Z25" s="69">
        <f>Y9*'4 Transform Matrices'!Z26+Z9*'4 Transform Matrices'!AD26+AA9*'4 Transform Matrices'!AH26</f>
        <v/>
      </c>
      <c r="AA25" s="69">
        <f>Y9*'4 Transform Matrices'!AA26+Z9*'4 Transform Matrices'!AE26+AA9*'4 Transform Matrices'!AI26</f>
        <v/>
      </c>
      <c r="AB25" s="69">
        <f>Y9*'4 Transform Matrices'!AB26+Z9*'4 Transform Matrices'!AF26+AA9*'4 Transform Matrices'!AJ26+AB9</f>
        <v/>
      </c>
      <c r="AC25" s="69">
        <f>AC9*'4 Transform Matrices'!Y26+AD9*'4 Transform Matrices'!AC26+AE9*'4 Transform Matrices'!AG26</f>
        <v/>
      </c>
      <c r="AD25" s="69">
        <f>AC9*'4 Transform Matrices'!Z26+AD9*'4 Transform Matrices'!AD26+AE9*'4 Transform Matrices'!AH26</f>
        <v/>
      </c>
      <c r="AE25" s="69">
        <f>AC9*'4 Transform Matrices'!AA26+AD9*'4 Transform Matrices'!AE26+AE9*'4 Transform Matrices'!AI26</f>
        <v/>
      </c>
      <c r="AF25" s="69">
        <f>AC9*'4 Transform Matrices'!AB26+AD9*'4 Transform Matrices'!AF26+AE9*'4 Transform Matrices'!AJ26+AF9</f>
        <v/>
      </c>
      <c r="AG25" s="71">
        <f>MAX(ABS(I25-U25),ABS(J25-V25),ABS(K25-W25),ABS(L25-X25),ABS(M25-Y25),ABS(N25-Z25),ABS(O25-AA25),ABS(P25-AB25),ABS(Q25-AC25),ABS(R25-AD25),ABS(S25-AE25),ABS(T25-AF25))</f>
        <v/>
      </c>
    </row>
    <row r="26">
      <c r="A26" s="80" t="inlineStr">
        <is>
          <t>- Far hill</t>
        </is>
      </c>
      <c r="B26" s="52" t="inlineStr">
        <is>
          <t>BKG-19</t>
        </is>
      </c>
      <c r="C26" s="59" t="inlineStr">
        <is>
          <t>Sphere</t>
        </is>
      </c>
      <c r="D26" s="52" t="inlineStr">
        <is>
          <t>BKG-02</t>
        </is>
      </c>
      <c r="E26" s="52" t="n">
        <v>2</v>
      </c>
      <c r="F26" s="54">
        <f>L26</f>
        <v/>
      </c>
      <c r="G26" s="54">
        <f>P26</f>
        <v/>
      </c>
      <c r="H26" s="54">
        <f>T26</f>
        <v/>
      </c>
      <c r="I26" s="70" t="n">
        <v>30.0305557</v>
      </c>
      <c r="J26" s="70" t="n">
        <v>0</v>
      </c>
      <c r="K26" s="70" t="n">
        <v>26.6590919</v>
      </c>
      <c r="L26" s="70" t="n">
        <v>-58.4299507</v>
      </c>
      <c r="M26" s="70" t="n">
        <v>0</v>
      </c>
      <c r="N26" s="70" t="n">
        <v>16.5486183</v>
      </c>
      <c r="O26" s="70" t="n">
        <v>0</v>
      </c>
      <c r="P26" s="70" t="n">
        <v>-0.650000036</v>
      </c>
      <c r="Q26" s="70" t="n">
        <v>-58.1891022</v>
      </c>
      <c r="R26" s="70" t="n">
        <v>0</v>
      </c>
      <c r="S26" s="70" t="n">
        <v>13.7583733</v>
      </c>
      <c r="T26" s="70" t="n">
        <v>-30.1548557</v>
      </c>
      <c r="U26" s="69">
        <f>U9*'4 Transform Matrices'!Y27+V9*'4 Transform Matrices'!AC27+W9*'4 Transform Matrices'!AG27</f>
        <v/>
      </c>
      <c r="V26" s="69">
        <f>U9*'4 Transform Matrices'!Z27+V9*'4 Transform Matrices'!AD27+W9*'4 Transform Matrices'!AH27</f>
        <v/>
      </c>
      <c r="W26" s="69">
        <f>U9*'4 Transform Matrices'!AA27+V9*'4 Transform Matrices'!AE27+W9*'4 Transform Matrices'!AI27</f>
        <v/>
      </c>
      <c r="X26" s="69">
        <f>U9*'4 Transform Matrices'!AB27+V9*'4 Transform Matrices'!AF27+W9*'4 Transform Matrices'!AJ27+X9</f>
        <v/>
      </c>
      <c r="Y26" s="69">
        <f>Y9*'4 Transform Matrices'!Y27+Z9*'4 Transform Matrices'!AC27+AA9*'4 Transform Matrices'!AG27</f>
        <v/>
      </c>
      <c r="Z26" s="69">
        <f>Y9*'4 Transform Matrices'!Z27+Z9*'4 Transform Matrices'!AD27+AA9*'4 Transform Matrices'!AH27</f>
        <v/>
      </c>
      <c r="AA26" s="69">
        <f>Y9*'4 Transform Matrices'!AA27+Z9*'4 Transform Matrices'!AE27+AA9*'4 Transform Matrices'!AI27</f>
        <v/>
      </c>
      <c r="AB26" s="69">
        <f>Y9*'4 Transform Matrices'!AB27+Z9*'4 Transform Matrices'!AF27+AA9*'4 Transform Matrices'!AJ27+AB9</f>
        <v/>
      </c>
      <c r="AC26" s="69">
        <f>AC9*'4 Transform Matrices'!Y27+AD9*'4 Transform Matrices'!AC27+AE9*'4 Transform Matrices'!AG27</f>
        <v/>
      </c>
      <c r="AD26" s="69">
        <f>AC9*'4 Transform Matrices'!Z27+AD9*'4 Transform Matrices'!AD27+AE9*'4 Transform Matrices'!AH27</f>
        <v/>
      </c>
      <c r="AE26" s="69">
        <f>AC9*'4 Transform Matrices'!AA27+AD9*'4 Transform Matrices'!AE27+AE9*'4 Transform Matrices'!AI27</f>
        <v/>
      </c>
      <c r="AF26" s="69">
        <f>AC9*'4 Transform Matrices'!AB27+AD9*'4 Transform Matrices'!AF27+AE9*'4 Transform Matrices'!AJ27+AF9</f>
        <v/>
      </c>
      <c r="AG26" s="71">
        <f>MAX(ABS(I26-U26),ABS(J26-V26),ABS(K26-W26),ABS(L26-X26),ABS(M26-Y26),ABS(N26-Z26),ABS(O26-AA26),ABS(P26-AB26),ABS(Q26-AC26),ABS(R26-AD26),ABS(S26-AE26),ABS(T26-AF26))</f>
        <v/>
      </c>
    </row>
    <row r="27">
      <c r="A27" s="80" t="inlineStr">
        <is>
          <t>- Far hill</t>
        </is>
      </c>
      <c r="B27" s="52" t="inlineStr">
        <is>
          <t>BKG-20</t>
        </is>
      </c>
      <c r="C27" s="59" t="inlineStr">
        <is>
          <t>Sphere</t>
        </is>
      </c>
      <c r="D27" s="52" t="inlineStr">
        <is>
          <t>BKG-02</t>
        </is>
      </c>
      <c r="E27" s="52" t="n">
        <v>2</v>
      </c>
      <c r="F27" s="54">
        <f>L27</f>
        <v/>
      </c>
      <c r="G27" s="54">
        <f>P27</f>
        <v/>
      </c>
      <c r="H27" s="54">
        <f>T27</f>
        <v/>
      </c>
      <c r="I27" s="70" t="n">
        <v>47.7259331</v>
      </c>
      <c r="J27" s="70" t="n">
        <v>0</v>
      </c>
      <c r="K27" s="70" t="n">
        <v>14.5348167</v>
      </c>
      <c r="L27" s="70" t="n">
        <v>-32.3692131</v>
      </c>
      <c r="M27" s="70" t="n">
        <v>0</v>
      </c>
      <c r="N27" s="70" t="n">
        <v>26.0563908</v>
      </c>
      <c r="O27" s="70" t="n">
        <v>0</v>
      </c>
      <c r="P27" s="70" t="n">
        <v>-0.650000036</v>
      </c>
      <c r="Q27" s="70" t="n">
        <v>-26.4324017</v>
      </c>
      <c r="R27" s="70" t="n">
        <v>0</v>
      </c>
      <c r="S27" s="70" t="n">
        <v>26.2438393</v>
      </c>
      <c r="T27" s="70" t="n">
        <v>-58.4453545</v>
      </c>
      <c r="U27" s="69">
        <f>U9*'4 Transform Matrices'!Y28+V9*'4 Transform Matrices'!AC28+W9*'4 Transform Matrices'!AG28</f>
        <v/>
      </c>
      <c r="V27" s="69">
        <f>U9*'4 Transform Matrices'!Z28+V9*'4 Transform Matrices'!AD28+W9*'4 Transform Matrices'!AH28</f>
        <v/>
      </c>
      <c r="W27" s="69">
        <f>U9*'4 Transform Matrices'!AA28+V9*'4 Transform Matrices'!AE28+W9*'4 Transform Matrices'!AI28</f>
        <v/>
      </c>
      <c r="X27" s="69">
        <f>U9*'4 Transform Matrices'!AB28+V9*'4 Transform Matrices'!AF28+W9*'4 Transform Matrices'!AJ28+X9</f>
        <v/>
      </c>
      <c r="Y27" s="69">
        <f>Y9*'4 Transform Matrices'!Y28+Z9*'4 Transform Matrices'!AC28+AA9*'4 Transform Matrices'!AG28</f>
        <v/>
      </c>
      <c r="Z27" s="69">
        <f>Y9*'4 Transform Matrices'!Z28+Z9*'4 Transform Matrices'!AD28+AA9*'4 Transform Matrices'!AH28</f>
        <v/>
      </c>
      <c r="AA27" s="69">
        <f>Y9*'4 Transform Matrices'!AA28+Z9*'4 Transform Matrices'!AE28+AA9*'4 Transform Matrices'!AI28</f>
        <v/>
      </c>
      <c r="AB27" s="69">
        <f>Y9*'4 Transform Matrices'!AB28+Z9*'4 Transform Matrices'!AF28+AA9*'4 Transform Matrices'!AJ28+AB9</f>
        <v/>
      </c>
      <c r="AC27" s="69">
        <f>AC9*'4 Transform Matrices'!Y28+AD9*'4 Transform Matrices'!AC28+AE9*'4 Transform Matrices'!AG28</f>
        <v/>
      </c>
      <c r="AD27" s="69">
        <f>AC9*'4 Transform Matrices'!Z28+AD9*'4 Transform Matrices'!AD28+AE9*'4 Transform Matrices'!AH28</f>
        <v/>
      </c>
      <c r="AE27" s="69">
        <f>AC9*'4 Transform Matrices'!AA28+AD9*'4 Transform Matrices'!AE28+AE9*'4 Transform Matrices'!AI28</f>
        <v/>
      </c>
      <c r="AF27" s="69">
        <f>AC9*'4 Transform Matrices'!AB28+AD9*'4 Transform Matrices'!AF28+AE9*'4 Transform Matrices'!AJ28+AF9</f>
        <v/>
      </c>
      <c r="AG27" s="71">
        <f>MAX(ABS(I27-U27),ABS(J27-V27),ABS(K27-W27),ABS(L27-X27),ABS(M27-Y27),ABS(N27-Z27),ABS(O27-AA27),ABS(P27-AB27),ABS(Q27-AC27),ABS(R27-AD27),ABS(S27-AE27),ABS(T27-AF27))</f>
        <v/>
      </c>
    </row>
    <row r="28">
      <c r="A28" s="80" t="inlineStr">
        <is>
          <t>- Far hill</t>
        </is>
      </c>
      <c r="B28" s="52" t="inlineStr">
        <is>
          <t>BKG-21</t>
        </is>
      </c>
      <c r="C28" s="59" t="inlineStr">
        <is>
          <t>Sphere</t>
        </is>
      </c>
      <c r="D28" s="52" t="inlineStr">
        <is>
          <t>BKG-02</t>
        </is>
      </c>
      <c r="E28" s="52" t="n">
        <v>2</v>
      </c>
      <c r="F28" s="54">
        <f>L28</f>
        <v/>
      </c>
      <c r="G28" s="54">
        <f>P28</f>
        <v/>
      </c>
      <c r="H28" s="54">
        <f>T28</f>
        <v/>
      </c>
      <c r="I28" s="70" t="n">
        <v>50.5100174</v>
      </c>
      <c r="J28" s="70" t="n">
        <v>0</v>
      </c>
      <c r="K28" s="70" t="n">
        <v>-10.2268143</v>
      </c>
      <c r="L28" s="70" t="n">
        <v>25.8086662</v>
      </c>
      <c r="M28" s="70" t="n">
        <v>0</v>
      </c>
      <c r="N28" s="70" t="n">
        <v>25.9903221</v>
      </c>
      <c r="O28" s="70" t="n">
        <v>0</v>
      </c>
      <c r="P28" s="70" t="n">
        <v>-0.650000036</v>
      </c>
      <c r="Q28" s="70" t="n">
        <v>18.3156242</v>
      </c>
      <c r="R28" s="70" t="n">
        <v>0</v>
      </c>
      <c r="S28" s="70" t="n">
        <v>28.2030544</v>
      </c>
      <c r="T28" s="70" t="n">
        <v>-71.173996</v>
      </c>
      <c r="U28" s="69">
        <f>U9*'4 Transform Matrices'!Y29+V9*'4 Transform Matrices'!AC29+W9*'4 Transform Matrices'!AG29</f>
        <v/>
      </c>
      <c r="V28" s="69">
        <f>U9*'4 Transform Matrices'!Z29+V9*'4 Transform Matrices'!AD29+W9*'4 Transform Matrices'!AH29</f>
        <v/>
      </c>
      <c r="W28" s="69">
        <f>U9*'4 Transform Matrices'!AA29+V9*'4 Transform Matrices'!AE29+W9*'4 Transform Matrices'!AI29</f>
        <v/>
      </c>
      <c r="X28" s="69">
        <f>U9*'4 Transform Matrices'!AB29+V9*'4 Transform Matrices'!AF29+W9*'4 Transform Matrices'!AJ29+X9</f>
        <v/>
      </c>
      <c r="Y28" s="69">
        <f>Y9*'4 Transform Matrices'!Y29+Z9*'4 Transform Matrices'!AC29+AA9*'4 Transform Matrices'!AG29</f>
        <v/>
      </c>
      <c r="Z28" s="69">
        <f>Y9*'4 Transform Matrices'!Z29+Z9*'4 Transform Matrices'!AD29+AA9*'4 Transform Matrices'!AH29</f>
        <v/>
      </c>
      <c r="AA28" s="69">
        <f>Y9*'4 Transform Matrices'!AA29+Z9*'4 Transform Matrices'!AE29+AA9*'4 Transform Matrices'!AI29</f>
        <v/>
      </c>
      <c r="AB28" s="69">
        <f>Y9*'4 Transform Matrices'!AB29+Z9*'4 Transform Matrices'!AF29+AA9*'4 Transform Matrices'!AJ29+AB9</f>
        <v/>
      </c>
      <c r="AC28" s="69">
        <f>AC9*'4 Transform Matrices'!Y29+AD9*'4 Transform Matrices'!AC29+AE9*'4 Transform Matrices'!AG29</f>
        <v/>
      </c>
      <c r="AD28" s="69">
        <f>AC9*'4 Transform Matrices'!Z29+AD9*'4 Transform Matrices'!AD29+AE9*'4 Transform Matrices'!AH29</f>
        <v/>
      </c>
      <c r="AE28" s="69">
        <f>AC9*'4 Transform Matrices'!AA29+AD9*'4 Transform Matrices'!AE29+AE9*'4 Transform Matrices'!AI29</f>
        <v/>
      </c>
      <c r="AF28" s="69">
        <f>AC9*'4 Transform Matrices'!AB29+AD9*'4 Transform Matrices'!AF29+AE9*'4 Transform Matrices'!AJ29+AF9</f>
        <v/>
      </c>
      <c r="AG28" s="71">
        <f>MAX(ABS(I28-U28),ABS(J28-V28),ABS(K28-W28),ABS(L28-X28),ABS(M28-Y28),ABS(N28-Z28),ABS(O28-AA28),ABS(P28-AB28),ABS(Q28-AC28),ABS(R28-AD28),ABS(S28-AE28),ABS(T28-AF28))</f>
        <v/>
      </c>
    </row>
    <row r="29">
      <c r="A29" s="80" t="inlineStr">
        <is>
          <t>- Far hill</t>
        </is>
      </c>
      <c r="B29" s="52" t="inlineStr">
        <is>
          <t>BKG-22</t>
        </is>
      </c>
      <c r="C29" s="59" t="inlineStr">
        <is>
          <t>Sphere</t>
        </is>
      </c>
      <c r="D29" s="52" t="inlineStr">
        <is>
          <t>BKG-02</t>
        </is>
      </c>
      <c r="E29" s="52" t="n">
        <v>2</v>
      </c>
      <c r="F29" s="54">
        <f>L29</f>
        <v/>
      </c>
      <c r="G29" s="54">
        <f>P29</f>
        <v/>
      </c>
      <c r="H29" s="54">
        <f>T29</f>
        <v/>
      </c>
      <c r="I29" s="70" t="n">
        <v>33.2792091</v>
      </c>
      <c r="J29" s="70" t="n">
        <v>0</v>
      </c>
      <c r="K29" s="70" t="n">
        <v>-25.5149422</v>
      </c>
      <c r="L29" s="70" t="n">
        <v>57.3642807</v>
      </c>
      <c r="M29" s="70" t="n">
        <v>0</v>
      </c>
      <c r="N29" s="70" t="n">
        <v>18.8003197</v>
      </c>
      <c r="O29" s="70" t="n">
        <v>0</v>
      </c>
      <c r="P29" s="70" t="n">
        <v>-0.650000036</v>
      </c>
      <c r="Q29" s="70" t="n">
        <v>53.8119392</v>
      </c>
      <c r="R29" s="70" t="n">
        <v>0</v>
      </c>
      <c r="S29" s="70" t="n">
        <v>15.7793446</v>
      </c>
      <c r="T29" s="70" t="n">
        <v>-35.4761047</v>
      </c>
      <c r="U29" s="69">
        <f>U9*'4 Transform Matrices'!Y30+V9*'4 Transform Matrices'!AC30+W9*'4 Transform Matrices'!AG30</f>
        <v/>
      </c>
      <c r="V29" s="69">
        <f>U9*'4 Transform Matrices'!Z30+V9*'4 Transform Matrices'!AD30+W9*'4 Transform Matrices'!AH30</f>
        <v/>
      </c>
      <c r="W29" s="69">
        <f>U9*'4 Transform Matrices'!AA30+V9*'4 Transform Matrices'!AE30+W9*'4 Transform Matrices'!AI30</f>
        <v/>
      </c>
      <c r="X29" s="69">
        <f>U9*'4 Transform Matrices'!AB30+V9*'4 Transform Matrices'!AF30+W9*'4 Transform Matrices'!AJ30+X9</f>
        <v/>
      </c>
      <c r="Y29" s="69">
        <f>Y9*'4 Transform Matrices'!Y30+Z9*'4 Transform Matrices'!AC30+AA9*'4 Transform Matrices'!AG30</f>
        <v/>
      </c>
      <c r="Z29" s="69">
        <f>Y9*'4 Transform Matrices'!Z30+Z9*'4 Transform Matrices'!AD30+AA9*'4 Transform Matrices'!AH30</f>
        <v/>
      </c>
      <c r="AA29" s="69">
        <f>Y9*'4 Transform Matrices'!AA30+Z9*'4 Transform Matrices'!AE30+AA9*'4 Transform Matrices'!AI30</f>
        <v/>
      </c>
      <c r="AB29" s="69">
        <f>Y9*'4 Transform Matrices'!AB30+Z9*'4 Transform Matrices'!AF30+AA9*'4 Transform Matrices'!AJ30+AB9</f>
        <v/>
      </c>
      <c r="AC29" s="69">
        <f>AC9*'4 Transform Matrices'!Y30+AD9*'4 Transform Matrices'!AC30+AE9*'4 Transform Matrices'!AG30</f>
        <v/>
      </c>
      <c r="AD29" s="69">
        <f>AC9*'4 Transform Matrices'!Z30+AD9*'4 Transform Matrices'!AD30+AE9*'4 Transform Matrices'!AH30</f>
        <v/>
      </c>
      <c r="AE29" s="69">
        <f>AC9*'4 Transform Matrices'!AA30+AD9*'4 Transform Matrices'!AE30+AE9*'4 Transform Matrices'!AI30</f>
        <v/>
      </c>
      <c r="AF29" s="69">
        <f>AC9*'4 Transform Matrices'!AB30+AD9*'4 Transform Matrices'!AF30+AE9*'4 Transform Matrices'!AJ30+AF9</f>
        <v/>
      </c>
      <c r="AG29" s="71">
        <f>MAX(ABS(I29-U29),ABS(J29-V29),ABS(K29-W29),ABS(L29-X29),ABS(M29-Y29),ABS(N29-Z29),ABS(O29-AA29),ABS(P29-AB29),ABS(Q29-AC29),ABS(R29-AD29),ABS(S29-AE29),ABS(T29-AF29))</f>
        <v/>
      </c>
    </row>
    <row r="30">
      <c r="A30" s="60" t="inlineStr">
        <is>
          <t>- Treeline</t>
        </is>
      </c>
      <c r="B30" s="52" t="inlineStr">
        <is>
          <t>BKG-23</t>
        </is>
      </c>
      <c r="C30" s="53" t="inlineStr">
        <is>
          <t>Group</t>
        </is>
      </c>
      <c r="D30" s="52" t="inlineStr">
        <is>
          <t>BKG-00</t>
        </is>
      </c>
      <c r="E30" s="52" t="n">
        <v>1</v>
      </c>
      <c r="F30" s="54">
        <f>L30</f>
        <v/>
      </c>
      <c r="G30" s="54">
        <f>P30</f>
        <v/>
      </c>
      <c r="H30" s="54">
        <f>T30</f>
        <v/>
      </c>
      <c r="I30" s="70" t="n">
        <v>1</v>
      </c>
      <c r="J30" s="70" t="n">
        <v>0</v>
      </c>
      <c r="K30" s="70" t="n">
        <v>0</v>
      </c>
      <c r="L30" s="70" t="n">
        <v>0</v>
      </c>
      <c r="M30" s="70" t="n">
        <v>0</v>
      </c>
      <c r="N30" s="70" t="n">
        <v>1</v>
      </c>
      <c r="O30" s="70" t="n">
        <v>0</v>
      </c>
      <c r="P30" s="70" t="n">
        <v>0</v>
      </c>
      <c r="Q30" s="70" t="n">
        <v>0</v>
      </c>
      <c r="R30" s="70" t="n">
        <v>0</v>
      </c>
      <c r="S30" s="70" t="n">
        <v>1</v>
      </c>
      <c r="T30" s="70" t="n">
        <v>0</v>
      </c>
      <c r="U30" s="69">
        <f>U7*'4 Transform Matrices'!Y31+V7*'4 Transform Matrices'!AC31+W7*'4 Transform Matrices'!AG31</f>
        <v/>
      </c>
      <c r="V30" s="69">
        <f>U7*'4 Transform Matrices'!Z31+V7*'4 Transform Matrices'!AD31+W7*'4 Transform Matrices'!AH31</f>
        <v/>
      </c>
      <c r="W30" s="69">
        <f>U7*'4 Transform Matrices'!AA31+V7*'4 Transform Matrices'!AE31+W7*'4 Transform Matrices'!AI31</f>
        <v/>
      </c>
      <c r="X30" s="69">
        <f>U7*'4 Transform Matrices'!AB31+V7*'4 Transform Matrices'!AF31+W7*'4 Transform Matrices'!AJ31+X7</f>
        <v/>
      </c>
      <c r="Y30" s="69">
        <f>Y7*'4 Transform Matrices'!Y31+Z7*'4 Transform Matrices'!AC31+AA7*'4 Transform Matrices'!AG31</f>
        <v/>
      </c>
      <c r="Z30" s="69">
        <f>Y7*'4 Transform Matrices'!Z31+Z7*'4 Transform Matrices'!AD31+AA7*'4 Transform Matrices'!AH31</f>
        <v/>
      </c>
      <c r="AA30" s="69">
        <f>Y7*'4 Transform Matrices'!AA31+Z7*'4 Transform Matrices'!AE31+AA7*'4 Transform Matrices'!AI31</f>
        <v/>
      </c>
      <c r="AB30" s="69">
        <f>Y7*'4 Transform Matrices'!AB31+Z7*'4 Transform Matrices'!AF31+AA7*'4 Transform Matrices'!AJ31+AB7</f>
        <v/>
      </c>
      <c r="AC30" s="69">
        <f>AC7*'4 Transform Matrices'!Y31+AD7*'4 Transform Matrices'!AC31+AE7*'4 Transform Matrices'!AG31</f>
        <v/>
      </c>
      <c r="AD30" s="69">
        <f>AC7*'4 Transform Matrices'!Z31+AD7*'4 Transform Matrices'!AD31+AE7*'4 Transform Matrices'!AH31</f>
        <v/>
      </c>
      <c r="AE30" s="69">
        <f>AC7*'4 Transform Matrices'!AA31+AD7*'4 Transform Matrices'!AE31+AE7*'4 Transform Matrices'!AI31</f>
        <v/>
      </c>
      <c r="AF30" s="69">
        <f>AC7*'4 Transform Matrices'!AB31+AD7*'4 Transform Matrices'!AF31+AE7*'4 Transform Matrices'!AJ31+AF7</f>
        <v/>
      </c>
      <c r="AG30" s="71">
        <f>MAX(ABS(I30-U30),ABS(J30-V30),ABS(K30-W30),ABS(L30-X30),ABS(M30-Y30),ABS(N30-Z30),ABS(O30-AA30),ABS(P30-AB30),ABS(Q30-AC30),ABS(R30-AD30),ABS(S30-AE30),ABS(T30-AF30))</f>
        <v/>
      </c>
    </row>
    <row r="31">
      <c r="A31" s="80" t="inlineStr">
        <is>
          <t>- Treeline pine</t>
        </is>
      </c>
      <c r="B31" s="52" t="inlineStr">
        <is>
          <t>BKG-24</t>
        </is>
      </c>
      <c r="C31" s="53" t="inlineStr">
        <is>
          <t>Group</t>
        </is>
      </c>
      <c r="D31" s="52" t="inlineStr">
        <is>
          <t>BKG-23</t>
        </is>
      </c>
      <c r="E31" s="52" t="n">
        <v>2</v>
      </c>
      <c r="F31" s="54">
        <f>L31</f>
        <v/>
      </c>
      <c r="G31" s="54">
        <f>P31</f>
        <v/>
      </c>
      <c r="H31" s="54">
        <f>T31</f>
        <v/>
      </c>
      <c r="I31" s="70" t="n">
        <v>-0.994293511</v>
      </c>
      <c r="J31" s="70" t="n">
        <v>0</v>
      </c>
      <c r="K31" s="70" t="n">
        <v>-0.106678799</v>
      </c>
      <c r="L31" s="70" t="n">
        <v>25.2122498</v>
      </c>
      <c r="M31" s="70" t="n">
        <v>0</v>
      </c>
      <c r="N31" s="70" t="n">
        <v>1</v>
      </c>
      <c r="O31" s="70" t="n">
        <v>0</v>
      </c>
      <c r="P31" s="70" t="n">
        <v>-0.350000024</v>
      </c>
      <c r="Q31" s="70" t="n">
        <v>0.106678799</v>
      </c>
      <c r="R31" s="70" t="n">
        <v>0</v>
      </c>
      <c r="S31" s="70" t="n">
        <v>-0.994293511</v>
      </c>
      <c r="T31" s="70" t="n">
        <v>-0.750616968</v>
      </c>
      <c r="U31" s="69">
        <f>U30*'4 Transform Matrices'!Y32+V30*'4 Transform Matrices'!AC32+W30*'4 Transform Matrices'!AG32</f>
        <v/>
      </c>
      <c r="V31" s="69">
        <f>U30*'4 Transform Matrices'!Z32+V30*'4 Transform Matrices'!AD32+W30*'4 Transform Matrices'!AH32</f>
        <v/>
      </c>
      <c r="W31" s="69">
        <f>U30*'4 Transform Matrices'!AA32+V30*'4 Transform Matrices'!AE32+W30*'4 Transform Matrices'!AI32</f>
        <v/>
      </c>
      <c r="X31" s="69">
        <f>U30*'4 Transform Matrices'!AB32+V30*'4 Transform Matrices'!AF32+W30*'4 Transform Matrices'!AJ32+X30</f>
        <v/>
      </c>
      <c r="Y31" s="69">
        <f>Y30*'4 Transform Matrices'!Y32+Z30*'4 Transform Matrices'!AC32+AA30*'4 Transform Matrices'!AG32</f>
        <v/>
      </c>
      <c r="Z31" s="69">
        <f>Y30*'4 Transform Matrices'!Z32+Z30*'4 Transform Matrices'!AD32+AA30*'4 Transform Matrices'!AH32</f>
        <v/>
      </c>
      <c r="AA31" s="69">
        <f>Y30*'4 Transform Matrices'!AA32+Z30*'4 Transform Matrices'!AE32+AA30*'4 Transform Matrices'!AI32</f>
        <v/>
      </c>
      <c r="AB31" s="69">
        <f>Y30*'4 Transform Matrices'!AB32+Z30*'4 Transform Matrices'!AF32+AA30*'4 Transform Matrices'!AJ32+AB30</f>
        <v/>
      </c>
      <c r="AC31" s="69">
        <f>AC30*'4 Transform Matrices'!Y32+AD30*'4 Transform Matrices'!AC32+AE30*'4 Transform Matrices'!AG32</f>
        <v/>
      </c>
      <c r="AD31" s="69">
        <f>AC30*'4 Transform Matrices'!Z32+AD30*'4 Transform Matrices'!AD32+AE30*'4 Transform Matrices'!AH32</f>
        <v/>
      </c>
      <c r="AE31" s="69">
        <f>AC30*'4 Transform Matrices'!AA32+AD30*'4 Transform Matrices'!AE32+AE30*'4 Transform Matrices'!AI32</f>
        <v/>
      </c>
      <c r="AF31" s="69">
        <f>AC30*'4 Transform Matrices'!AB32+AD30*'4 Transform Matrices'!AF32+AE30*'4 Transform Matrices'!AJ32+AF30</f>
        <v/>
      </c>
      <c r="AG31" s="71">
        <f>MAX(ABS(I31-U31),ABS(J31-V31),ABS(K31-W31),ABS(L31-X31),ABS(M31-Y31),ABS(N31-Z31),ABS(O31-AA31),ABS(P31-AB31),ABS(Q31-AC31),ABS(R31-AD31),ABS(S31-AE31),ABS(T31-AF31))</f>
        <v/>
      </c>
    </row>
    <row r="32">
      <c r="A32" s="81" t="inlineStr">
        <is>
          <t>- Pine crown</t>
        </is>
      </c>
      <c r="B32" s="52" t="inlineStr">
        <is>
          <t>BKG-25</t>
        </is>
      </c>
      <c r="C32" s="61" t="inlineStr">
        <is>
          <t>Cone</t>
        </is>
      </c>
      <c r="D32" s="52" t="inlineStr">
        <is>
          <t>BKG-24</t>
        </is>
      </c>
      <c r="E32" s="52" t="n">
        <v>3</v>
      </c>
      <c r="F32" s="54">
        <f>L32</f>
        <v/>
      </c>
      <c r="G32" s="54">
        <f>P32</f>
        <v/>
      </c>
      <c r="H32" s="54">
        <f>T32</f>
        <v/>
      </c>
      <c r="I32" s="70" t="n">
        <v>-3.64648509</v>
      </c>
      <c r="J32" s="70" t="n">
        <v>0.391235232</v>
      </c>
      <c r="K32" s="70" t="n">
        <v>1.89337328e-08</v>
      </c>
      <c r="L32" s="70" t="n">
        <v>25.2122498</v>
      </c>
      <c r="M32" s="70" t="n">
        <v>0</v>
      </c>
      <c r="N32" s="70" t="n">
        <v>-1.60307721e-07</v>
      </c>
      <c r="O32" s="70" t="n">
        <v>4.06035042</v>
      </c>
      <c r="P32" s="70" t="n">
        <v>1.68017519</v>
      </c>
      <c r="Q32" s="70" t="n">
        <v>0.391235232</v>
      </c>
      <c r="R32" s="70" t="n">
        <v>3.64648509</v>
      </c>
      <c r="S32" s="70" t="n">
        <v>1.76470749e-07</v>
      </c>
      <c r="T32" s="70" t="n">
        <v>-0.750616968</v>
      </c>
      <c r="U32" s="69">
        <f>U31*'4 Transform Matrices'!Y33+V31*'4 Transform Matrices'!AC33+W31*'4 Transform Matrices'!AG33</f>
        <v/>
      </c>
      <c r="V32" s="69">
        <f>U31*'4 Transform Matrices'!Z33+V31*'4 Transform Matrices'!AD33+W31*'4 Transform Matrices'!AH33</f>
        <v/>
      </c>
      <c r="W32" s="69">
        <f>U31*'4 Transform Matrices'!AA33+V31*'4 Transform Matrices'!AE33+W31*'4 Transform Matrices'!AI33</f>
        <v/>
      </c>
      <c r="X32" s="69">
        <f>U31*'4 Transform Matrices'!AB33+V31*'4 Transform Matrices'!AF33+W31*'4 Transform Matrices'!AJ33+X31</f>
        <v/>
      </c>
      <c r="Y32" s="69">
        <f>Y31*'4 Transform Matrices'!Y33+Z31*'4 Transform Matrices'!AC33+AA31*'4 Transform Matrices'!AG33</f>
        <v/>
      </c>
      <c r="Z32" s="69">
        <f>Y31*'4 Transform Matrices'!Z33+Z31*'4 Transform Matrices'!AD33+AA31*'4 Transform Matrices'!AH33</f>
        <v/>
      </c>
      <c r="AA32" s="69">
        <f>Y31*'4 Transform Matrices'!AA33+Z31*'4 Transform Matrices'!AE33+AA31*'4 Transform Matrices'!AI33</f>
        <v/>
      </c>
      <c r="AB32" s="69">
        <f>Y31*'4 Transform Matrices'!AB33+Z31*'4 Transform Matrices'!AF33+AA31*'4 Transform Matrices'!AJ33+AB31</f>
        <v/>
      </c>
      <c r="AC32" s="69">
        <f>AC31*'4 Transform Matrices'!Y33+AD31*'4 Transform Matrices'!AC33+AE31*'4 Transform Matrices'!AG33</f>
        <v/>
      </c>
      <c r="AD32" s="69">
        <f>AC31*'4 Transform Matrices'!Z33+AD31*'4 Transform Matrices'!AD33+AE31*'4 Transform Matrices'!AH33</f>
        <v/>
      </c>
      <c r="AE32" s="69">
        <f>AC31*'4 Transform Matrices'!AA33+AD31*'4 Transform Matrices'!AE33+AE31*'4 Transform Matrices'!AI33</f>
        <v/>
      </c>
      <c r="AF32" s="69">
        <f>AC31*'4 Transform Matrices'!AB33+AD31*'4 Transform Matrices'!AF33+AE31*'4 Transform Matrices'!AJ33+AF31</f>
        <v/>
      </c>
      <c r="AG32" s="71">
        <f>MAX(ABS(I32-U32),ABS(J32-V32),ABS(K32-W32),ABS(L32-X32),ABS(M32-Y32),ABS(N32-Z32),ABS(O32-AA32),ABS(P32-AB32),ABS(Q32-AC32),ABS(R32-AD32),ABS(S32-AE32),ABS(T32-AF32))</f>
        <v/>
      </c>
    </row>
    <row r="33">
      <c r="A33" s="81" t="inlineStr">
        <is>
          <t>- Pine crown</t>
        </is>
      </c>
      <c r="B33" s="52" t="inlineStr">
        <is>
          <t>BKG-26</t>
        </is>
      </c>
      <c r="C33" s="61" t="inlineStr">
        <is>
          <t>Cone</t>
        </is>
      </c>
      <c r="D33" s="52" t="inlineStr">
        <is>
          <t>BKG-24</t>
        </is>
      </c>
      <c r="E33" s="52" t="n">
        <v>3</v>
      </c>
      <c r="F33" s="54">
        <f>L33</f>
        <v/>
      </c>
      <c r="G33" s="54">
        <f>P33</f>
        <v/>
      </c>
      <c r="H33" s="54">
        <f>T33</f>
        <v/>
      </c>
      <c r="I33" s="70" t="n">
        <v>-1.92551517</v>
      </c>
      <c r="J33" s="70" t="n">
        <v>1.40534043</v>
      </c>
      <c r="K33" s="70" t="n">
        <v>9.281912130000001e-08</v>
      </c>
      <c r="L33" s="70" t="n">
        <v>25.2122498</v>
      </c>
      <c r="M33" s="70" t="n">
        <v>0</v>
      </c>
      <c r="N33" s="70" t="n">
        <v>-1.04200019e-07</v>
      </c>
      <c r="O33" s="70" t="n">
        <v>3.6019237</v>
      </c>
      <c r="P33" s="70" t="n">
        <v>4.3979907</v>
      </c>
      <c r="Q33" s="70" t="n">
        <v>1.40534043</v>
      </c>
      <c r="R33" s="70" t="n">
        <v>1.92551517</v>
      </c>
      <c r="S33" s="70" t="n">
        <v>1.27175326e-07</v>
      </c>
      <c r="T33" s="70" t="n">
        <v>-0.750616968</v>
      </c>
      <c r="U33" s="69">
        <f>U31*'4 Transform Matrices'!Y34+V31*'4 Transform Matrices'!AC34+W31*'4 Transform Matrices'!AG34</f>
        <v/>
      </c>
      <c r="V33" s="69">
        <f>U31*'4 Transform Matrices'!Z34+V31*'4 Transform Matrices'!AD34+W31*'4 Transform Matrices'!AH34</f>
        <v/>
      </c>
      <c r="W33" s="69">
        <f>U31*'4 Transform Matrices'!AA34+V31*'4 Transform Matrices'!AE34+W31*'4 Transform Matrices'!AI34</f>
        <v/>
      </c>
      <c r="X33" s="69">
        <f>U31*'4 Transform Matrices'!AB34+V31*'4 Transform Matrices'!AF34+W31*'4 Transform Matrices'!AJ34+X31</f>
        <v/>
      </c>
      <c r="Y33" s="69">
        <f>Y31*'4 Transform Matrices'!Y34+Z31*'4 Transform Matrices'!AC34+AA31*'4 Transform Matrices'!AG34</f>
        <v/>
      </c>
      <c r="Z33" s="69">
        <f>Y31*'4 Transform Matrices'!Z34+Z31*'4 Transform Matrices'!AD34+AA31*'4 Transform Matrices'!AH34</f>
        <v/>
      </c>
      <c r="AA33" s="69">
        <f>Y31*'4 Transform Matrices'!AA34+Z31*'4 Transform Matrices'!AE34+AA31*'4 Transform Matrices'!AI34</f>
        <v/>
      </c>
      <c r="AB33" s="69">
        <f>Y31*'4 Transform Matrices'!AB34+Z31*'4 Transform Matrices'!AF34+AA31*'4 Transform Matrices'!AJ34+AB31</f>
        <v/>
      </c>
      <c r="AC33" s="69">
        <f>AC31*'4 Transform Matrices'!Y34+AD31*'4 Transform Matrices'!AC34+AE31*'4 Transform Matrices'!AG34</f>
        <v/>
      </c>
      <c r="AD33" s="69">
        <f>AC31*'4 Transform Matrices'!Z34+AD31*'4 Transform Matrices'!AD34+AE31*'4 Transform Matrices'!AH34</f>
        <v/>
      </c>
      <c r="AE33" s="69">
        <f>AC31*'4 Transform Matrices'!AA34+AD31*'4 Transform Matrices'!AE34+AE31*'4 Transform Matrices'!AI34</f>
        <v/>
      </c>
      <c r="AF33" s="69">
        <f>AC31*'4 Transform Matrices'!AB34+AD31*'4 Transform Matrices'!AF34+AE31*'4 Transform Matrices'!AJ34+AF31</f>
        <v/>
      </c>
      <c r="AG33" s="71">
        <f>MAX(ABS(I33-U33),ABS(J33-V33),ABS(K33-W33),ABS(L33-X33),ABS(M33-Y33),ABS(N33-Z33),ABS(O33-AA33),ABS(P33-AB33),ABS(Q33-AC33),ABS(R33-AD33),ABS(S33-AE33),ABS(T33-AF33))</f>
        <v/>
      </c>
    </row>
    <row r="34">
      <c r="A34" s="80" t="inlineStr">
        <is>
          <t>- Treeline pine</t>
        </is>
      </c>
      <c r="B34" s="52" t="inlineStr">
        <is>
          <t>BKG-27</t>
        </is>
      </c>
      <c r="C34" s="53" t="inlineStr">
        <is>
          <t>Group</t>
        </is>
      </c>
      <c r="D34" s="52" t="inlineStr">
        <is>
          <t>BKG-23</t>
        </is>
      </c>
      <c r="E34" s="52" t="n">
        <v>2</v>
      </c>
      <c r="F34" s="54">
        <f>L34</f>
        <v/>
      </c>
      <c r="G34" s="54">
        <f>P34</f>
        <v/>
      </c>
      <c r="H34" s="54">
        <f>T34</f>
        <v/>
      </c>
      <c r="I34" s="70" t="n">
        <v>-0.556491494</v>
      </c>
      <c r="J34" s="70" t="n">
        <v>0</v>
      </c>
      <c r="K34" s="70" t="n">
        <v>-0.8308532830000001</v>
      </c>
      <c r="L34" s="70" t="n">
        <v>26.3224106</v>
      </c>
      <c r="M34" s="70" t="n">
        <v>0</v>
      </c>
      <c r="N34" s="70" t="n">
        <v>1</v>
      </c>
      <c r="O34" s="70" t="n">
        <v>0</v>
      </c>
      <c r="P34" s="70" t="n">
        <v>-0.350000024</v>
      </c>
      <c r="Q34" s="70" t="n">
        <v>0.8308532830000001</v>
      </c>
      <c r="R34" s="70" t="n">
        <v>0</v>
      </c>
      <c r="S34" s="70" t="n">
        <v>-0.556491494</v>
      </c>
      <c r="T34" s="70" t="n">
        <v>6.33366919</v>
      </c>
      <c r="U34" s="69">
        <f>U30*'4 Transform Matrices'!Y35+V30*'4 Transform Matrices'!AC35+W30*'4 Transform Matrices'!AG35</f>
        <v/>
      </c>
      <c r="V34" s="69">
        <f>U30*'4 Transform Matrices'!Z35+V30*'4 Transform Matrices'!AD35+W30*'4 Transform Matrices'!AH35</f>
        <v/>
      </c>
      <c r="W34" s="69">
        <f>U30*'4 Transform Matrices'!AA35+V30*'4 Transform Matrices'!AE35+W30*'4 Transform Matrices'!AI35</f>
        <v/>
      </c>
      <c r="X34" s="69">
        <f>U30*'4 Transform Matrices'!AB35+V30*'4 Transform Matrices'!AF35+W30*'4 Transform Matrices'!AJ35+X30</f>
        <v/>
      </c>
      <c r="Y34" s="69">
        <f>Y30*'4 Transform Matrices'!Y35+Z30*'4 Transform Matrices'!AC35+AA30*'4 Transform Matrices'!AG35</f>
        <v/>
      </c>
      <c r="Z34" s="69">
        <f>Y30*'4 Transform Matrices'!Z35+Z30*'4 Transform Matrices'!AD35+AA30*'4 Transform Matrices'!AH35</f>
        <v/>
      </c>
      <c r="AA34" s="69">
        <f>Y30*'4 Transform Matrices'!AA35+Z30*'4 Transform Matrices'!AE35+AA30*'4 Transform Matrices'!AI35</f>
        <v/>
      </c>
      <c r="AB34" s="69">
        <f>Y30*'4 Transform Matrices'!AB35+Z30*'4 Transform Matrices'!AF35+AA30*'4 Transform Matrices'!AJ35+AB30</f>
        <v/>
      </c>
      <c r="AC34" s="69">
        <f>AC30*'4 Transform Matrices'!Y35+AD30*'4 Transform Matrices'!AC35+AE30*'4 Transform Matrices'!AG35</f>
        <v/>
      </c>
      <c r="AD34" s="69">
        <f>AC30*'4 Transform Matrices'!Z35+AD30*'4 Transform Matrices'!AD35+AE30*'4 Transform Matrices'!AH35</f>
        <v/>
      </c>
      <c r="AE34" s="69">
        <f>AC30*'4 Transform Matrices'!AA35+AD30*'4 Transform Matrices'!AE35+AE30*'4 Transform Matrices'!AI35</f>
        <v/>
      </c>
      <c r="AF34" s="69">
        <f>AC30*'4 Transform Matrices'!AB35+AD30*'4 Transform Matrices'!AF35+AE30*'4 Transform Matrices'!AJ35+AF30</f>
        <v/>
      </c>
      <c r="AG34" s="71">
        <f>MAX(ABS(I34-U34),ABS(J34-V34),ABS(K34-W34),ABS(L34-X34),ABS(M34-Y34),ABS(N34-Z34),ABS(O34-AA34),ABS(P34-AB34),ABS(Q34-AC34),ABS(R34-AD34),ABS(S34-AE34),ABS(T34-AF34))</f>
        <v/>
      </c>
    </row>
    <row r="35">
      <c r="A35" s="81" t="inlineStr">
        <is>
          <t>- Pine crown</t>
        </is>
      </c>
      <c r="B35" s="52" t="inlineStr">
        <is>
          <t>BKG-28</t>
        </is>
      </c>
      <c r="C35" s="61" t="inlineStr">
        <is>
          <t>Cone</t>
        </is>
      </c>
      <c r="D35" s="52" t="inlineStr">
        <is>
          <t>BKG-27</t>
        </is>
      </c>
      <c r="E35" s="52" t="n">
        <v>3</v>
      </c>
      <c r="F35" s="54">
        <f>L35</f>
        <v/>
      </c>
      <c r="G35" s="54">
        <f>P35</f>
        <v/>
      </c>
      <c r="H35" s="54">
        <f>T35</f>
        <v/>
      </c>
      <c r="I35" s="70" t="n">
        <v>-2.31505442</v>
      </c>
      <c r="J35" s="70" t="n">
        <v>3.456424</v>
      </c>
      <c r="K35" s="70" t="n">
        <v>1.67272788e-07</v>
      </c>
      <c r="L35" s="70" t="n">
        <v>26.3224106</v>
      </c>
      <c r="M35" s="70" t="n">
        <v>0</v>
      </c>
      <c r="N35" s="70" t="n">
        <v>-1.81843291e-07</v>
      </c>
      <c r="O35" s="70" t="n">
        <v>4.6058135</v>
      </c>
      <c r="P35" s="70" t="n">
        <v>1.95290673</v>
      </c>
      <c r="Q35" s="70" t="n">
        <v>3.456424</v>
      </c>
      <c r="R35" s="70" t="n">
        <v>2.31505442</v>
      </c>
      <c r="S35" s="70" t="n">
        <v>1.12036489e-07</v>
      </c>
      <c r="T35" s="70" t="n">
        <v>6.33366919</v>
      </c>
      <c r="U35" s="69">
        <f>U34*'4 Transform Matrices'!Y36+V34*'4 Transform Matrices'!AC36+W34*'4 Transform Matrices'!AG36</f>
        <v/>
      </c>
      <c r="V35" s="69">
        <f>U34*'4 Transform Matrices'!Z36+V34*'4 Transform Matrices'!AD36+W34*'4 Transform Matrices'!AH36</f>
        <v/>
      </c>
      <c r="W35" s="69">
        <f>U34*'4 Transform Matrices'!AA36+V34*'4 Transform Matrices'!AE36+W34*'4 Transform Matrices'!AI36</f>
        <v/>
      </c>
      <c r="X35" s="69">
        <f>U34*'4 Transform Matrices'!AB36+V34*'4 Transform Matrices'!AF36+W34*'4 Transform Matrices'!AJ36+X34</f>
        <v/>
      </c>
      <c r="Y35" s="69">
        <f>Y34*'4 Transform Matrices'!Y36+Z34*'4 Transform Matrices'!AC36+AA34*'4 Transform Matrices'!AG36</f>
        <v/>
      </c>
      <c r="Z35" s="69">
        <f>Y34*'4 Transform Matrices'!Z36+Z34*'4 Transform Matrices'!AD36+AA34*'4 Transform Matrices'!AH36</f>
        <v/>
      </c>
      <c r="AA35" s="69">
        <f>Y34*'4 Transform Matrices'!AA36+Z34*'4 Transform Matrices'!AE36+AA34*'4 Transform Matrices'!AI36</f>
        <v/>
      </c>
      <c r="AB35" s="69">
        <f>Y34*'4 Transform Matrices'!AB36+Z34*'4 Transform Matrices'!AF36+AA34*'4 Transform Matrices'!AJ36+AB34</f>
        <v/>
      </c>
      <c r="AC35" s="69">
        <f>AC34*'4 Transform Matrices'!Y36+AD34*'4 Transform Matrices'!AC36+AE34*'4 Transform Matrices'!AG36</f>
        <v/>
      </c>
      <c r="AD35" s="69">
        <f>AC34*'4 Transform Matrices'!Z36+AD34*'4 Transform Matrices'!AD36+AE34*'4 Transform Matrices'!AH36</f>
        <v/>
      </c>
      <c r="AE35" s="69">
        <f>AC34*'4 Transform Matrices'!AA36+AD34*'4 Transform Matrices'!AE36+AE34*'4 Transform Matrices'!AI36</f>
        <v/>
      </c>
      <c r="AF35" s="69">
        <f>AC34*'4 Transform Matrices'!AB36+AD34*'4 Transform Matrices'!AF36+AE34*'4 Transform Matrices'!AJ36+AF34</f>
        <v/>
      </c>
      <c r="AG35" s="71">
        <f>MAX(ABS(I35-U35),ABS(J35-V35),ABS(K35-W35),ABS(L35-X35),ABS(M35-Y35),ABS(N35-Z35),ABS(O35-AA35),ABS(P35-AB35),ABS(Q35-AC35),ABS(R35-AD35),ABS(S35-AE35),ABS(T35-AF35))</f>
        <v/>
      </c>
    </row>
    <row r="36">
      <c r="A36" s="81" t="inlineStr">
        <is>
          <t>- Pine crown</t>
        </is>
      </c>
      <c r="B36" s="52" t="inlineStr">
        <is>
          <t>BKG-29</t>
        </is>
      </c>
      <c r="C36" s="61" t="inlineStr">
        <is>
          <t>Cone</t>
        </is>
      </c>
      <c r="D36" s="52" t="inlineStr">
        <is>
          <t>BKG-27</t>
        </is>
      </c>
      <c r="E36" s="52" t="n">
        <v>3</v>
      </c>
      <c r="F36" s="54">
        <f>L36</f>
        <v/>
      </c>
      <c r="G36" s="54">
        <f>P36</f>
        <v/>
      </c>
      <c r="H36" s="54">
        <f>T36</f>
        <v/>
      </c>
      <c r="I36" s="70" t="n">
        <v>-0.179844618</v>
      </c>
      <c r="J36" s="70" t="n">
        <v>2.69807076</v>
      </c>
      <c r="K36" s="70" t="n">
        <v>1.78200651e-07</v>
      </c>
      <c r="L36" s="70" t="n">
        <v>26.3224106</v>
      </c>
      <c r="M36" s="70" t="n">
        <v>0</v>
      </c>
      <c r="N36" s="70" t="n">
        <v>-1.18198137e-07</v>
      </c>
      <c r="O36" s="70" t="n">
        <v>4.08580256</v>
      </c>
      <c r="P36" s="70" t="n">
        <v>5.0358305</v>
      </c>
      <c r="Q36" s="70" t="n">
        <v>2.69807076</v>
      </c>
      <c r="R36" s="70" t="n">
        <v>0.179844618</v>
      </c>
      <c r="S36" s="70" t="n">
        <v>1.18782779e-08</v>
      </c>
      <c r="T36" s="70" t="n">
        <v>6.33366919</v>
      </c>
      <c r="U36" s="69">
        <f>U34*'4 Transform Matrices'!Y37+V34*'4 Transform Matrices'!AC37+W34*'4 Transform Matrices'!AG37</f>
        <v/>
      </c>
      <c r="V36" s="69">
        <f>U34*'4 Transform Matrices'!Z37+V34*'4 Transform Matrices'!AD37+W34*'4 Transform Matrices'!AH37</f>
        <v/>
      </c>
      <c r="W36" s="69">
        <f>U34*'4 Transform Matrices'!AA37+V34*'4 Transform Matrices'!AE37+W34*'4 Transform Matrices'!AI37</f>
        <v/>
      </c>
      <c r="X36" s="69">
        <f>U34*'4 Transform Matrices'!AB37+V34*'4 Transform Matrices'!AF37+W34*'4 Transform Matrices'!AJ37+X34</f>
        <v/>
      </c>
      <c r="Y36" s="69">
        <f>Y34*'4 Transform Matrices'!Y37+Z34*'4 Transform Matrices'!AC37+AA34*'4 Transform Matrices'!AG37</f>
        <v/>
      </c>
      <c r="Z36" s="69">
        <f>Y34*'4 Transform Matrices'!Z37+Z34*'4 Transform Matrices'!AD37+AA34*'4 Transform Matrices'!AH37</f>
        <v/>
      </c>
      <c r="AA36" s="69">
        <f>Y34*'4 Transform Matrices'!AA37+Z34*'4 Transform Matrices'!AE37+AA34*'4 Transform Matrices'!AI37</f>
        <v/>
      </c>
      <c r="AB36" s="69">
        <f>Y34*'4 Transform Matrices'!AB37+Z34*'4 Transform Matrices'!AF37+AA34*'4 Transform Matrices'!AJ37+AB34</f>
        <v/>
      </c>
      <c r="AC36" s="69">
        <f>AC34*'4 Transform Matrices'!Y37+AD34*'4 Transform Matrices'!AC37+AE34*'4 Transform Matrices'!AG37</f>
        <v/>
      </c>
      <c r="AD36" s="69">
        <f>AC34*'4 Transform Matrices'!Z37+AD34*'4 Transform Matrices'!AD37+AE34*'4 Transform Matrices'!AH37</f>
        <v/>
      </c>
      <c r="AE36" s="69">
        <f>AC34*'4 Transform Matrices'!AA37+AD34*'4 Transform Matrices'!AE37+AE34*'4 Transform Matrices'!AI37</f>
        <v/>
      </c>
      <c r="AF36" s="69">
        <f>AC34*'4 Transform Matrices'!AB37+AD34*'4 Transform Matrices'!AF37+AE34*'4 Transform Matrices'!AJ37+AF34</f>
        <v/>
      </c>
      <c r="AG36" s="71">
        <f>MAX(ABS(I36-U36),ABS(J36-V36),ABS(K36-W36),ABS(L36-X36),ABS(M36-Y36),ABS(N36-Z36),ABS(O36-AA36),ABS(P36-AB36),ABS(Q36-AC36),ABS(R36-AD36),ABS(S36-AE36),ABS(T36-AF36))</f>
        <v/>
      </c>
    </row>
    <row r="37">
      <c r="A37" s="80" t="inlineStr">
        <is>
          <t>- Treeline pine</t>
        </is>
      </c>
      <c r="B37" s="52" t="inlineStr">
        <is>
          <t>BKG-30</t>
        </is>
      </c>
      <c r="C37" s="53" t="inlineStr">
        <is>
          <t>Group</t>
        </is>
      </c>
      <c r="D37" s="52" t="inlineStr">
        <is>
          <t>BKG-23</t>
        </is>
      </c>
      <c r="E37" s="52" t="n">
        <v>2</v>
      </c>
      <c r="F37" s="54">
        <f>L37</f>
        <v/>
      </c>
      <c r="G37" s="54">
        <f>P37</f>
        <v/>
      </c>
      <c r="H37" s="54">
        <f>T37</f>
        <v/>
      </c>
      <c r="I37" s="70" t="n">
        <v>-0.947017193</v>
      </c>
      <c r="J37" s="70" t="n">
        <v>0</v>
      </c>
      <c r="K37" s="70" t="n">
        <v>0.321182966</v>
      </c>
      <c r="L37" s="70" t="n">
        <v>23.2938366</v>
      </c>
      <c r="M37" s="70" t="n">
        <v>0</v>
      </c>
      <c r="N37" s="70" t="n">
        <v>1</v>
      </c>
      <c r="O37" s="70" t="n">
        <v>0</v>
      </c>
      <c r="P37" s="70" t="n">
        <v>-0.350000024</v>
      </c>
      <c r="Q37" s="70" t="n">
        <v>-0.321182966</v>
      </c>
      <c r="R37" s="70" t="n">
        <v>0</v>
      </c>
      <c r="S37" s="70" t="n">
        <v>-0.947017193</v>
      </c>
      <c r="T37" s="70" t="n">
        <v>9.033065799999999</v>
      </c>
      <c r="U37" s="69">
        <f>U30*'4 Transform Matrices'!Y38+V30*'4 Transform Matrices'!AC38+W30*'4 Transform Matrices'!AG38</f>
        <v/>
      </c>
      <c r="V37" s="69">
        <f>U30*'4 Transform Matrices'!Z38+V30*'4 Transform Matrices'!AD38+W30*'4 Transform Matrices'!AH38</f>
        <v/>
      </c>
      <c r="W37" s="69">
        <f>U30*'4 Transform Matrices'!AA38+V30*'4 Transform Matrices'!AE38+W30*'4 Transform Matrices'!AI38</f>
        <v/>
      </c>
      <c r="X37" s="69">
        <f>U30*'4 Transform Matrices'!AB38+V30*'4 Transform Matrices'!AF38+W30*'4 Transform Matrices'!AJ38+X30</f>
        <v/>
      </c>
      <c r="Y37" s="69">
        <f>Y30*'4 Transform Matrices'!Y38+Z30*'4 Transform Matrices'!AC38+AA30*'4 Transform Matrices'!AG38</f>
        <v/>
      </c>
      <c r="Z37" s="69">
        <f>Y30*'4 Transform Matrices'!Z38+Z30*'4 Transform Matrices'!AD38+AA30*'4 Transform Matrices'!AH38</f>
        <v/>
      </c>
      <c r="AA37" s="69">
        <f>Y30*'4 Transform Matrices'!AA38+Z30*'4 Transform Matrices'!AE38+AA30*'4 Transform Matrices'!AI38</f>
        <v/>
      </c>
      <c r="AB37" s="69">
        <f>Y30*'4 Transform Matrices'!AB38+Z30*'4 Transform Matrices'!AF38+AA30*'4 Transform Matrices'!AJ38+AB30</f>
        <v/>
      </c>
      <c r="AC37" s="69">
        <f>AC30*'4 Transform Matrices'!Y38+AD30*'4 Transform Matrices'!AC38+AE30*'4 Transform Matrices'!AG38</f>
        <v/>
      </c>
      <c r="AD37" s="69">
        <f>AC30*'4 Transform Matrices'!Z38+AD30*'4 Transform Matrices'!AD38+AE30*'4 Transform Matrices'!AH38</f>
        <v/>
      </c>
      <c r="AE37" s="69">
        <f>AC30*'4 Transform Matrices'!AA38+AD30*'4 Transform Matrices'!AE38+AE30*'4 Transform Matrices'!AI38</f>
        <v/>
      </c>
      <c r="AF37" s="69">
        <f>AC30*'4 Transform Matrices'!AB38+AD30*'4 Transform Matrices'!AF38+AE30*'4 Transform Matrices'!AJ38+AF30</f>
        <v/>
      </c>
      <c r="AG37" s="71">
        <f>MAX(ABS(I37-U37),ABS(J37-V37),ABS(K37-W37),ABS(L37-X37),ABS(M37-Y37),ABS(N37-Z37),ABS(O37-AA37),ABS(P37-AB37),ABS(Q37-AC37),ABS(R37-AD37),ABS(S37-AE37),ABS(T37-AF37))</f>
        <v/>
      </c>
    </row>
    <row r="38">
      <c r="A38" s="81" t="inlineStr">
        <is>
          <t>- Pine crown</t>
        </is>
      </c>
      <c r="B38" s="52" t="inlineStr">
        <is>
          <t>BKG-31</t>
        </is>
      </c>
      <c r="C38" s="61" t="inlineStr">
        <is>
          <t>Cone</t>
        </is>
      </c>
      <c r="D38" s="52" t="inlineStr">
        <is>
          <t>BKG-30</t>
        </is>
      </c>
      <c r="E38" s="52" t="n">
        <v>3</v>
      </c>
      <c r="F38" s="54">
        <f>L38</f>
        <v/>
      </c>
      <c r="G38" s="54">
        <f>P38</f>
        <v/>
      </c>
      <c r="H38" s="54">
        <f>T38</f>
        <v/>
      </c>
      <c r="I38" s="70" t="n">
        <v>-3.02518916</v>
      </c>
      <c r="J38" s="70" t="n">
        <v>-1.02599955</v>
      </c>
      <c r="K38" s="70" t="n">
        <v>-4.96529928e-08</v>
      </c>
      <c r="L38" s="70" t="n">
        <v>23.2938366</v>
      </c>
      <c r="M38" s="70" t="n">
        <v>0</v>
      </c>
      <c r="N38" s="70" t="n">
        <v>-1.39633386e-07</v>
      </c>
      <c r="O38" s="70" t="n">
        <v>3.53670096</v>
      </c>
      <c r="P38" s="70" t="n">
        <v>1.41835046</v>
      </c>
      <c r="Q38" s="70" t="n">
        <v>-1.02599955</v>
      </c>
      <c r="R38" s="70" t="n">
        <v>3.02518916</v>
      </c>
      <c r="S38" s="70" t="n">
        <v>1.46403281e-07</v>
      </c>
      <c r="T38" s="70" t="n">
        <v>9.033065799999999</v>
      </c>
      <c r="U38" s="69">
        <f>U37*'4 Transform Matrices'!Y39+V37*'4 Transform Matrices'!AC39+W37*'4 Transform Matrices'!AG39</f>
        <v/>
      </c>
      <c r="V38" s="69">
        <f>U37*'4 Transform Matrices'!Z39+V37*'4 Transform Matrices'!AD39+W37*'4 Transform Matrices'!AH39</f>
        <v/>
      </c>
      <c r="W38" s="69">
        <f>U37*'4 Transform Matrices'!AA39+V37*'4 Transform Matrices'!AE39+W37*'4 Transform Matrices'!AI39</f>
        <v/>
      </c>
      <c r="X38" s="69">
        <f>U37*'4 Transform Matrices'!AB39+V37*'4 Transform Matrices'!AF39+W37*'4 Transform Matrices'!AJ39+X37</f>
        <v/>
      </c>
      <c r="Y38" s="69">
        <f>Y37*'4 Transform Matrices'!Y39+Z37*'4 Transform Matrices'!AC39+AA37*'4 Transform Matrices'!AG39</f>
        <v/>
      </c>
      <c r="Z38" s="69">
        <f>Y37*'4 Transform Matrices'!Z39+Z37*'4 Transform Matrices'!AD39+AA37*'4 Transform Matrices'!AH39</f>
        <v/>
      </c>
      <c r="AA38" s="69">
        <f>Y37*'4 Transform Matrices'!AA39+Z37*'4 Transform Matrices'!AE39+AA37*'4 Transform Matrices'!AI39</f>
        <v/>
      </c>
      <c r="AB38" s="69">
        <f>Y37*'4 Transform Matrices'!AB39+Z37*'4 Transform Matrices'!AF39+AA37*'4 Transform Matrices'!AJ39+AB37</f>
        <v/>
      </c>
      <c r="AC38" s="69">
        <f>AC37*'4 Transform Matrices'!Y39+AD37*'4 Transform Matrices'!AC39+AE37*'4 Transform Matrices'!AG39</f>
        <v/>
      </c>
      <c r="AD38" s="69">
        <f>AC37*'4 Transform Matrices'!Z39+AD37*'4 Transform Matrices'!AD39+AE37*'4 Transform Matrices'!AH39</f>
        <v/>
      </c>
      <c r="AE38" s="69">
        <f>AC37*'4 Transform Matrices'!AA39+AD37*'4 Transform Matrices'!AE39+AE37*'4 Transform Matrices'!AI39</f>
        <v/>
      </c>
      <c r="AF38" s="69">
        <f>AC37*'4 Transform Matrices'!AB39+AD37*'4 Transform Matrices'!AF39+AE37*'4 Transform Matrices'!AJ39+AF37</f>
        <v/>
      </c>
      <c r="AG38" s="71">
        <f>MAX(ABS(I38-U38),ABS(J38-V38),ABS(K38-W38),ABS(L38-X38),ABS(M38-Y38),ABS(N38-Z38),ABS(O38-AA38),ABS(P38-AB38),ABS(Q38-AC38),ABS(R38-AD38),ABS(S38-AE38),ABS(T38-AF38))</f>
        <v/>
      </c>
    </row>
    <row r="39">
      <c r="A39" s="81" t="inlineStr">
        <is>
          <t>- Pine crown</t>
        </is>
      </c>
      <c r="B39" s="52" t="inlineStr">
        <is>
          <t>BKG-32</t>
        </is>
      </c>
      <c r="C39" s="61" t="inlineStr">
        <is>
          <t>Cone</t>
        </is>
      </c>
      <c r="D39" s="52" t="inlineStr">
        <is>
          <t>BKG-30</t>
        </is>
      </c>
      <c r="E39" s="52" t="n">
        <v>3</v>
      </c>
      <c r="F39" s="54">
        <f>L39</f>
        <v/>
      </c>
      <c r="G39" s="54">
        <f>P39</f>
        <v/>
      </c>
      <c r="H39" s="54">
        <f>T39</f>
        <v/>
      </c>
      <c r="I39" s="70" t="n">
        <v>-2.03637838</v>
      </c>
      <c r="J39" s="70" t="n">
        <v>0.405634344</v>
      </c>
      <c r="K39" s="70" t="n">
        <v>2.67911133e-08</v>
      </c>
      <c r="L39" s="70" t="n">
        <v>23.2938366</v>
      </c>
      <c r="M39" s="70" t="n">
        <v>0</v>
      </c>
      <c r="N39" s="70" t="n">
        <v>-9.076169499999999e-08</v>
      </c>
      <c r="O39" s="70" t="n">
        <v>3.13739586</v>
      </c>
      <c r="P39" s="70" t="n">
        <v>3.78565836</v>
      </c>
      <c r="Q39" s="70" t="n">
        <v>0.405634344</v>
      </c>
      <c r="R39" s="70" t="n">
        <v>2.03637838</v>
      </c>
      <c r="S39" s="70" t="n">
        <v>1.34497583e-07</v>
      </c>
      <c r="T39" s="70" t="n">
        <v>9.033065799999999</v>
      </c>
      <c r="U39" s="69">
        <f>U37*'4 Transform Matrices'!Y40+V37*'4 Transform Matrices'!AC40+W37*'4 Transform Matrices'!AG40</f>
        <v/>
      </c>
      <c r="V39" s="69">
        <f>U37*'4 Transform Matrices'!Z40+V37*'4 Transform Matrices'!AD40+W37*'4 Transform Matrices'!AH40</f>
        <v/>
      </c>
      <c r="W39" s="69">
        <f>U37*'4 Transform Matrices'!AA40+V37*'4 Transform Matrices'!AE40+W37*'4 Transform Matrices'!AI40</f>
        <v/>
      </c>
      <c r="X39" s="69">
        <f>U37*'4 Transform Matrices'!AB40+V37*'4 Transform Matrices'!AF40+W37*'4 Transform Matrices'!AJ40+X37</f>
        <v/>
      </c>
      <c r="Y39" s="69">
        <f>Y37*'4 Transform Matrices'!Y40+Z37*'4 Transform Matrices'!AC40+AA37*'4 Transform Matrices'!AG40</f>
        <v/>
      </c>
      <c r="Z39" s="69">
        <f>Y37*'4 Transform Matrices'!Z40+Z37*'4 Transform Matrices'!AD40+AA37*'4 Transform Matrices'!AH40</f>
        <v/>
      </c>
      <c r="AA39" s="69">
        <f>Y37*'4 Transform Matrices'!AA40+Z37*'4 Transform Matrices'!AE40+AA37*'4 Transform Matrices'!AI40</f>
        <v/>
      </c>
      <c r="AB39" s="69">
        <f>Y37*'4 Transform Matrices'!AB40+Z37*'4 Transform Matrices'!AF40+AA37*'4 Transform Matrices'!AJ40+AB37</f>
        <v/>
      </c>
      <c r="AC39" s="69">
        <f>AC37*'4 Transform Matrices'!Y40+AD37*'4 Transform Matrices'!AC40+AE37*'4 Transform Matrices'!AG40</f>
        <v/>
      </c>
      <c r="AD39" s="69">
        <f>AC37*'4 Transform Matrices'!Z40+AD37*'4 Transform Matrices'!AD40+AE37*'4 Transform Matrices'!AH40</f>
        <v/>
      </c>
      <c r="AE39" s="69">
        <f>AC37*'4 Transform Matrices'!AA40+AD37*'4 Transform Matrices'!AE40+AE37*'4 Transform Matrices'!AI40</f>
        <v/>
      </c>
      <c r="AF39" s="69">
        <f>AC37*'4 Transform Matrices'!AB40+AD37*'4 Transform Matrices'!AF40+AE37*'4 Transform Matrices'!AJ40+AF37</f>
        <v/>
      </c>
      <c r="AG39" s="71">
        <f>MAX(ABS(I39-U39),ABS(J39-V39),ABS(K39-W39),ABS(L39-X39),ABS(M39-Y39),ABS(N39-Z39),ABS(O39-AA39),ABS(P39-AB39),ABS(Q39-AC39),ABS(R39-AD39),ABS(S39-AE39),ABS(T39-AF39))</f>
        <v/>
      </c>
    </row>
    <row r="40">
      <c r="A40" s="80" t="inlineStr">
        <is>
          <t>- Treeline pine</t>
        </is>
      </c>
      <c r="B40" s="52" t="inlineStr">
        <is>
          <t>BKG-33</t>
        </is>
      </c>
      <c r="C40" s="53" t="inlineStr">
        <is>
          <t>Group</t>
        </is>
      </c>
      <c r="D40" s="52" t="inlineStr">
        <is>
          <t>BKG-23</t>
        </is>
      </c>
      <c r="E40" s="52" t="n">
        <v>2</v>
      </c>
      <c r="F40" s="54">
        <f>L40</f>
        <v/>
      </c>
      <c r="G40" s="54">
        <f>P40</f>
        <v/>
      </c>
      <c r="H40" s="54">
        <f>T40</f>
        <v/>
      </c>
      <c r="I40" s="70" t="n">
        <v>-0.896013916</v>
      </c>
      <c r="J40" s="70" t="n">
        <v>0</v>
      </c>
      <c r="K40" s="70" t="n">
        <v>-0.444025993</v>
      </c>
      <c r="L40" s="70" t="n">
        <v>21.7226429</v>
      </c>
      <c r="M40" s="70" t="n">
        <v>0</v>
      </c>
      <c r="N40" s="70" t="n">
        <v>1</v>
      </c>
      <c r="O40" s="70" t="n">
        <v>0</v>
      </c>
      <c r="P40" s="70" t="n">
        <v>-0.350000024</v>
      </c>
      <c r="Q40" s="70" t="n">
        <v>0.444025993</v>
      </c>
      <c r="R40" s="70" t="n">
        <v>0</v>
      </c>
      <c r="S40" s="70" t="n">
        <v>-0.896013916</v>
      </c>
      <c r="T40" s="70" t="n">
        <v>16.1686935</v>
      </c>
      <c r="U40" s="69">
        <f>U30*'4 Transform Matrices'!Y41+V30*'4 Transform Matrices'!AC41+W30*'4 Transform Matrices'!AG41</f>
        <v/>
      </c>
      <c r="V40" s="69">
        <f>U30*'4 Transform Matrices'!Z41+V30*'4 Transform Matrices'!AD41+W30*'4 Transform Matrices'!AH41</f>
        <v/>
      </c>
      <c r="W40" s="69">
        <f>U30*'4 Transform Matrices'!AA41+V30*'4 Transform Matrices'!AE41+W30*'4 Transform Matrices'!AI41</f>
        <v/>
      </c>
      <c r="X40" s="69">
        <f>U30*'4 Transform Matrices'!AB41+V30*'4 Transform Matrices'!AF41+W30*'4 Transform Matrices'!AJ41+X30</f>
        <v/>
      </c>
      <c r="Y40" s="69">
        <f>Y30*'4 Transform Matrices'!Y41+Z30*'4 Transform Matrices'!AC41+AA30*'4 Transform Matrices'!AG41</f>
        <v/>
      </c>
      <c r="Z40" s="69">
        <f>Y30*'4 Transform Matrices'!Z41+Z30*'4 Transform Matrices'!AD41+AA30*'4 Transform Matrices'!AH41</f>
        <v/>
      </c>
      <c r="AA40" s="69">
        <f>Y30*'4 Transform Matrices'!AA41+Z30*'4 Transform Matrices'!AE41+AA30*'4 Transform Matrices'!AI41</f>
        <v/>
      </c>
      <c r="AB40" s="69">
        <f>Y30*'4 Transform Matrices'!AB41+Z30*'4 Transform Matrices'!AF41+AA30*'4 Transform Matrices'!AJ41+AB30</f>
        <v/>
      </c>
      <c r="AC40" s="69">
        <f>AC30*'4 Transform Matrices'!Y41+AD30*'4 Transform Matrices'!AC41+AE30*'4 Transform Matrices'!AG41</f>
        <v/>
      </c>
      <c r="AD40" s="69">
        <f>AC30*'4 Transform Matrices'!Z41+AD30*'4 Transform Matrices'!AD41+AE30*'4 Transform Matrices'!AH41</f>
        <v/>
      </c>
      <c r="AE40" s="69">
        <f>AC30*'4 Transform Matrices'!AA41+AD30*'4 Transform Matrices'!AE41+AE30*'4 Transform Matrices'!AI41</f>
        <v/>
      </c>
      <c r="AF40" s="69">
        <f>AC30*'4 Transform Matrices'!AB41+AD30*'4 Transform Matrices'!AF41+AE30*'4 Transform Matrices'!AJ41+AF30</f>
        <v/>
      </c>
      <c r="AG40" s="71">
        <f>MAX(ABS(I40-U40),ABS(J40-V40),ABS(K40-W40),ABS(L40-X40),ABS(M40-Y40),ABS(N40-Z40),ABS(O40-AA40),ABS(P40-AB40),ABS(Q40-AC40),ABS(R40-AD40),ABS(S40-AE40),ABS(T40-AF40))</f>
        <v/>
      </c>
    </row>
    <row r="41">
      <c r="A41" s="81" t="inlineStr">
        <is>
          <t>- Pine crown</t>
        </is>
      </c>
      <c r="B41" s="52" t="inlineStr">
        <is>
          <t>BKG-34</t>
        </is>
      </c>
      <c r="C41" s="61" t="inlineStr">
        <is>
          <t>Cone</t>
        </is>
      </c>
      <c r="D41" s="52" t="inlineStr">
        <is>
          <t>BKG-33</t>
        </is>
      </c>
      <c r="E41" s="52" t="n">
        <v>3</v>
      </c>
      <c r="F41" s="54">
        <f>L41</f>
        <v/>
      </c>
      <c r="G41" s="54">
        <f>P41</f>
        <v/>
      </c>
      <c r="H41" s="54">
        <f>T41</f>
        <v/>
      </c>
      <c r="I41" s="70" t="n">
        <v>-3.89002109</v>
      </c>
      <c r="J41" s="70" t="n">
        <v>1.92772734</v>
      </c>
      <c r="K41" s="70" t="n">
        <v>9.3291888e-08</v>
      </c>
      <c r="L41" s="70" t="n">
        <v>21.7226429</v>
      </c>
      <c r="M41" s="70" t="n">
        <v>0</v>
      </c>
      <c r="N41" s="70" t="n">
        <v>-1.89771853e-07</v>
      </c>
      <c r="O41" s="70" t="n">
        <v>4.80663204</v>
      </c>
      <c r="P41" s="70" t="n">
        <v>2.05331612</v>
      </c>
      <c r="Q41" s="70" t="n">
        <v>1.92772734</v>
      </c>
      <c r="R41" s="70" t="n">
        <v>3.89002109</v>
      </c>
      <c r="S41" s="70" t="n">
        <v>1.88256607e-07</v>
      </c>
      <c r="T41" s="70" t="n">
        <v>16.1686935</v>
      </c>
      <c r="U41" s="69">
        <f>U40*'4 Transform Matrices'!Y42+V40*'4 Transform Matrices'!AC42+W40*'4 Transform Matrices'!AG42</f>
        <v/>
      </c>
      <c r="V41" s="69">
        <f>U40*'4 Transform Matrices'!Z42+V40*'4 Transform Matrices'!AD42+W40*'4 Transform Matrices'!AH42</f>
        <v/>
      </c>
      <c r="W41" s="69">
        <f>U40*'4 Transform Matrices'!AA42+V40*'4 Transform Matrices'!AE42+W40*'4 Transform Matrices'!AI42</f>
        <v/>
      </c>
      <c r="X41" s="69">
        <f>U40*'4 Transform Matrices'!AB42+V40*'4 Transform Matrices'!AF42+W40*'4 Transform Matrices'!AJ42+X40</f>
        <v/>
      </c>
      <c r="Y41" s="69">
        <f>Y40*'4 Transform Matrices'!Y42+Z40*'4 Transform Matrices'!AC42+AA40*'4 Transform Matrices'!AG42</f>
        <v/>
      </c>
      <c r="Z41" s="69">
        <f>Y40*'4 Transform Matrices'!Z42+Z40*'4 Transform Matrices'!AD42+AA40*'4 Transform Matrices'!AH42</f>
        <v/>
      </c>
      <c r="AA41" s="69">
        <f>Y40*'4 Transform Matrices'!AA42+Z40*'4 Transform Matrices'!AE42+AA40*'4 Transform Matrices'!AI42</f>
        <v/>
      </c>
      <c r="AB41" s="69">
        <f>Y40*'4 Transform Matrices'!AB42+Z40*'4 Transform Matrices'!AF42+AA40*'4 Transform Matrices'!AJ42+AB40</f>
        <v/>
      </c>
      <c r="AC41" s="69">
        <f>AC40*'4 Transform Matrices'!Y42+AD40*'4 Transform Matrices'!AC42+AE40*'4 Transform Matrices'!AG42</f>
        <v/>
      </c>
      <c r="AD41" s="69">
        <f>AC40*'4 Transform Matrices'!Z42+AD40*'4 Transform Matrices'!AD42+AE40*'4 Transform Matrices'!AH42</f>
        <v/>
      </c>
      <c r="AE41" s="69">
        <f>AC40*'4 Transform Matrices'!AA42+AD40*'4 Transform Matrices'!AE42+AE40*'4 Transform Matrices'!AI42</f>
        <v/>
      </c>
      <c r="AF41" s="69">
        <f>AC40*'4 Transform Matrices'!AB42+AD40*'4 Transform Matrices'!AF42+AE40*'4 Transform Matrices'!AJ42+AF40</f>
        <v/>
      </c>
      <c r="AG41" s="71">
        <f>MAX(ABS(I41-U41),ABS(J41-V41),ABS(K41-W41),ABS(L41-X41),ABS(M41-Y41),ABS(N41-Z41),ABS(O41-AA41),ABS(P41-AB41),ABS(Q41-AC41),ABS(R41-AD41),ABS(S41-AE41),ABS(T41-AF41))</f>
        <v/>
      </c>
    </row>
    <row r="42">
      <c r="A42" s="81" t="inlineStr">
        <is>
          <t>- Pine crown</t>
        </is>
      </c>
      <c r="B42" s="52" t="inlineStr">
        <is>
          <t>BKG-35</t>
        </is>
      </c>
      <c r="C42" s="61" t="inlineStr">
        <is>
          <t>Cone</t>
        </is>
      </c>
      <c r="D42" s="52" t="inlineStr">
        <is>
          <t>BKG-33</t>
        </is>
      </c>
      <c r="E42" s="52" t="n">
        <v>3</v>
      </c>
      <c r="F42" s="54">
        <f>L42</f>
        <v/>
      </c>
      <c r="G42" s="54">
        <f>P42</f>
        <v/>
      </c>
      <c r="H42" s="54">
        <f>T42</f>
        <v/>
      </c>
      <c r="I42" s="70" t="n">
        <v>-1.56324553</v>
      </c>
      <c r="J42" s="70" t="n">
        <v>2.34940624</v>
      </c>
      <c r="K42" s="70" t="n">
        <v>1.55172259e-07</v>
      </c>
      <c r="L42" s="70" t="n">
        <v>21.7226429</v>
      </c>
      <c r="M42" s="70" t="n">
        <v>0</v>
      </c>
      <c r="N42" s="70" t="n">
        <v>-1.23351711e-07</v>
      </c>
      <c r="O42" s="70" t="n">
        <v>4.26394796</v>
      </c>
      <c r="P42" s="70" t="n">
        <v>5.27065897</v>
      </c>
      <c r="Q42" s="70" t="n">
        <v>2.34940624</v>
      </c>
      <c r="R42" s="70" t="n">
        <v>1.56324553</v>
      </c>
      <c r="S42" s="70" t="n">
        <v>1.03248368e-07</v>
      </c>
      <c r="T42" s="70" t="n">
        <v>16.1686935</v>
      </c>
      <c r="U42" s="69">
        <f>U40*'4 Transform Matrices'!Y43+V40*'4 Transform Matrices'!AC43+W40*'4 Transform Matrices'!AG43</f>
        <v/>
      </c>
      <c r="V42" s="69">
        <f>U40*'4 Transform Matrices'!Z43+V40*'4 Transform Matrices'!AD43+W40*'4 Transform Matrices'!AH43</f>
        <v/>
      </c>
      <c r="W42" s="69">
        <f>U40*'4 Transform Matrices'!AA43+V40*'4 Transform Matrices'!AE43+W40*'4 Transform Matrices'!AI43</f>
        <v/>
      </c>
      <c r="X42" s="69">
        <f>U40*'4 Transform Matrices'!AB43+V40*'4 Transform Matrices'!AF43+W40*'4 Transform Matrices'!AJ43+X40</f>
        <v/>
      </c>
      <c r="Y42" s="69">
        <f>Y40*'4 Transform Matrices'!Y43+Z40*'4 Transform Matrices'!AC43+AA40*'4 Transform Matrices'!AG43</f>
        <v/>
      </c>
      <c r="Z42" s="69">
        <f>Y40*'4 Transform Matrices'!Z43+Z40*'4 Transform Matrices'!AD43+AA40*'4 Transform Matrices'!AH43</f>
        <v/>
      </c>
      <c r="AA42" s="69">
        <f>Y40*'4 Transform Matrices'!AA43+Z40*'4 Transform Matrices'!AE43+AA40*'4 Transform Matrices'!AI43</f>
        <v/>
      </c>
      <c r="AB42" s="69">
        <f>Y40*'4 Transform Matrices'!AB43+Z40*'4 Transform Matrices'!AF43+AA40*'4 Transform Matrices'!AJ43+AB40</f>
        <v/>
      </c>
      <c r="AC42" s="69">
        <f>AC40*'4 Transform Matrices'!Y43+AD40*'4 Transform Matrices'!AC43+AE40*'4 Transform Matrices'!AG43</f>
        <v/>
      </c>
      <c r="AD42" s="69">
        <f>AC40*'4 Transform Matrices'!Z43+AD40*'4 Transform Matrices'!AD43+AE40*'4 Transform Matrices'!AH43</f>
        <v/>
      </c>
      <c r="AE42" s="69">
        <f>AC40*'4 Transform Matrices'!AA43+AD40*'4 Transform Matrices'!AE43+AE40*'4 Transform Matrices'!AI43</f>
        <v/>
      </c>
      <c r="AF42" s="69">
        <f>AC40*'4 Transform Matrices'!AB43+AD40*'4 Transform Matrices'!AF43+AE40*'4 Transform Matrices'!AJ43+AF40</f>
        <v/>
      </c>
      <c r="AG42" s="71">
        <f>MAX(ABS(I42-U42),ABS(J42-V42),ABS(K42-W42),ABS(L42-X42),ABS(M42-Y42),ABS(N42-Z42),ABS(O42-AA42),ABS(P42-AB42),ABS(Q42-AC42),ABS(R42-AD42),ABS(S42-AE42),ABS(T42-AF42))</f>
        <v/>
      </c>
    </row>
    <row r="43">
      <c r="A43" s="80" t="inlineStr">
        <is>
          <t>- Treeline pine</t>
        </is>
      </c>
      <c r="B43" s="52" t="inlineStr">
        <is>
          <t>BKG-36</t>
        </is>
      </c>
      <c r="C43" s="53" t="inlineStr">
        <is>
          <t>Group</t>
        </is>
      </c>
      <c r="D43" s="52" t="inlineStr">
        <is>
          <t>BKG-23</t>
        </is>
      </c>
      <c r="E43" s="52" t="n">
        <v>2</v>
      </c>
      <c r="F43" s="54">
        <f>L43</f>
        <v/>
      </c>
      <c r="G43" s="54">
        <f>P43</f>
        <v/>
      </c>
      <c r="H43" s="54">
        <f>T43</f>
        <v/>
      </c>
      <c r="I43" s="70" t="n">
        <v>0.385315567</v>
      </c>
      <c r="J43" s="70" t="n">
        <v>0</v>
      </c>
      <c r="K43" s="70" t="n">
        <v>-0.922784865</v>
      </c>
      <c r="L43" s="70" t="n">
        <v>16.5665112</v>
      </c>
      <c r="M43" s="70" t="n">
        <v>0</v>
      </c>
      <c r="N43" s="70" t="n">
        <v>1</v>
      </c>
      <c r="O43" s="70" t="n">
        <v>0</v>
      </c>
      <c r="P43" s="70" t="n">
        <v>-0.350000024</v>
      </c>
      <c r="Q43" s="70" t="n">
        <v>0.922784865</v>
      </c>
      <c r="R43" s="70" t="n">
        <v>0</v>
      </c>
      <c r="S43" s="70" t="n">
        <v>0.385315567</v>
      </c>
      <c r="T43" s="70" t="n">
        <v>19.8608074</v>
      </c>
      <c r="U43" s="69">
        <f>U30*'4 Transform Matrices'!Y44+V30*'4 Transform Matrices'!AC44+W30*'4 Transform Matrices'!AG44</f>
        <v/>
      </c>
      <c r="V43" s="69">
        <f>U30*'4 Transform Matrices'!Z44+V30*'4 Transform Matrices'!AD44+W30*'4 Transform Matrices'!AH44</f>
        <v/>
      </c>
      <c r="W43" s="69">
        <f>U30*'4 Transform Matrices'!AA44+V30*'4 Transform Matrices'!AE44+W30*'4 Transform Matrices'!AI44</f>
        <v/>
      </c>
      <c r="X43" s="69">
        <f>U30*'4 Transform Matrices'!AB44+V30*'4 Transform Matrices'!AF44+W30*'4 Transform Matrices'!AJ44+X30</f>
        <v/>
      </c>
      <c r="Y43" s="69">
        <f>Y30*'4 Transform Matrices'!Y44+Z30*'4 Transform Matrices'!AC44+AA30*'4 Transform Matrices'!AG44</f>
        <v/>
      </c>
      <c r="Z43" s="69">
        <f>Y30*'4 Transform Matrices'!Z44+Z30*'4 Transform Matrices'!AD44+AA30*'4 Transform Matrices'!AH44</f>
        <v/>
      </c>
      <c r="AA43" s="69">
        <f>Y30*'4 Transform Matrices'!AA44+Z30*'4 Transform Matrices'!AE44+AA30*'4 Transform Matrices'!AI44</f>
        <v/>
      </c>
      <c r="AB43" s="69">
        <f>Y30*'4 Transform Matrices'!AB44+Z30*'4 Transform Matrices'!AF44+AA30*'4 Transform Matrices'!AJ44+AB30</f>
        <v/>
      </c>
      <c r="AC43" s="69">
        <f>AC30*'4 Transform Matrices'!Y44+AD30*'4 Transform Matrices'!AC44+AE30*'4 Transform Matrices'!AG44</f>
        <v/>
      </c>
      <c r="AD43" s="69">
        <f>AC30*'4 Transform Matrices'!Z44+AD30*'4 Transform Matrices'!AD44+AE30*'4 Transform Matrices'!AH44</f>
        <v/>
      </c>
      <c r="AE43" s="69">
        <f>AC30*'4 Transform Matrices'!AA44+AD30*'4 Transform Matrices'!AE44+AE30*'4 Transform Matrices'!AI44</f>
        <v/>
      </c>
      <c r="AF43" s="69">
        <f>AC30*'4 Transform Matrices'!AB44+AD30*'4 Transform Matrices'!AF44+AE30*'4 Transform Matrices'!AJ44+AF30</f>
        <v/>
      </c>
      <c r="AG43" s="71">
        <f>MAX(ABS(I43-U43),ABS(J43-V43),ABS(K43-W43),ABS(L43-X43),ABS(M43-Y43),ABS(N43-Z43),ABS(O43-AA43),ABS(P43-AB43),ABS(Q43-AC43),ABS(R43-AD43),ABS(S43-AE43),ABS(T43-AF43))</f>
        <v/>
      </c>
    </row>
    <row r="44">
      <c r="A44" s="81" t="inlineStr">
        <is>
          <t>- Pine crown</t>
        </is>
      </c>
      <c r="B44" s="52" t="inlineStr">
        <is>
          <t>BKG-37</t>
        </is>
      </c>
      <c r="C44" s="61" t="inlineStr">
        <is>
          <t>Cone</t>
        </is>
      </c>
      <c r="D44" s="52" t="inlineStr">
        <is>
          <t>BKG-36</t>
        </is>
      </c>
      <c r="E44" s="52" t="n">
        <v>3</v>
      </c>
      <c r="F44" s="54">
        <f>L44</f>
        <v/>
      </c>
      <c r="G44" s="54">
        <f>P44</f>
        <v/>
      </c>
      <c r="H44" s="54">
        <f>T44</f>
        <v/>
      </c>
      <c r="I44" s="70" t="n">
        <v>1.40161026</v>
      </c>
      <c r="J44" s="70" t="n">
        <v>3.35668969</v>
      </c>
      <c r="K44" s="70" t="n">
        <v>1.62446156e-07</v>
      </c>
      <c r="L44" s="70" t="n">
        <v>16.5665112</v>
      </c>
      <c r="M44" s="70" t="n">
        <v>0</v>
      </c>
      <c r="N44" s="70" t="n">
        <v>-1.59003008e-07</v>
      </c>
      <c r="O44" s="70" t="n">
        <v>4.0273037</v>
      </c>
      <c r="P44" s="70" t="n">
        <v>1.66365182</v>
      </c>
      <c r="Q44" s="70" t="n">
        <v>3.35668969</v>
      </c>
      <c r="R44" s="70" t="n">
        <v>-1.40161026</v>
      </c>
      <c r="S44" s="70" t="n">
        <v>-6.78305838e-08</v>
      </c>
      <c r="T44" s="70" t="n">
        <v>19.8608074</v>
      </c>
      <c r="U44" s="69">
        <f>U43*'4 Transform Matrices'!Y45+V43*'4 Transform Matrices'!AC45+W43*'4 Transform Matrices'!AG45</f>
        <v/>
      </c>
      <c r="V44" s="69">
        <f>U43*'4 Transform Matrices'!Z45+V43*'4 Transform Matrices'!AD45+W43*'4 Transform Matrices'!AH45</f>
        <v/>
      </c>
      <c r="W44" s="69">
        <f>U43*'4 Transform Matrices'!AA45+V43*'4 Transform Matrices'!AE45+W43*'4 Transform Matrices'!AI45</f>
        <v/>
      </c>
      <c r="X44" s="69">
        <f>U43*'4 Transform Matrices'!AB45+V43*'4 Transform Matrices'!AF45+W43*'4 Transform Matrices'!AJ45+X43</f>
        <v/>
      </c>
      <c r="Y44" s="69">
        <f>Y43*'4 Transform Matrices'!Y45+Z43*'4 Transform Matrices'!AC45+AA43*'4 Transform Matrices'!AG45</f>
        <v/>
      </c>
      <c r="Z44" s="69">
        <f>Y43*'4 Transform Matrices'!Z45+Z43*'4 Transform Matrices'!AD45+AA43*'4 Transform Matrices'!AH45</f>
        <v/>
      </c>
      <c r="AA44" s="69">
        <f>Y43*'4 Transform Matrices'!AA45+Z43*'4 Transform Matrices'!AE45+AA43*'4 Transform Matrices'!AI45</f>
        <v/>
      </c>
      <c r="AB44" s="69">
        <f>Y43*'4 Transform Matrices'!AB45+Z43*'4 Transform Matrices'!AF45+AA43*'4 Transform Matrices'!AJ45+AB43</f>
        <v/>
      </c>
      <c r="AC44" s="69">
        <f>AC43*'4 Transform Matrices'!Y45+AD43*'4 Transform Matrices'!AC45+AE43*'4 Transform Matrices'!AG45</f>
        <v/>
      </c>
      <c r="AD44" s="69">
        <f>AC43*'4 Transform Matrices'!Z45+AD43*'4 Transform Matrices'!AD45+AE43*'4 Transform Matrices'!AH45</f>
        <v/>
      </c>
      <c r="AE44" s="69">
        <f>AC43*'4 Transform Matrices'!AA45+AD43*'4 Transform Matrices'!AE45+AE43*'4 Transform Matrices'!AI45</f>
        <v/>
      </c>
      <c r="AF44" s="69">
        <f>AC43*'4 Transform Matrices'!AB45+AD43*'4 Transform Matrices'!AF45+AE43*'4 Transform Matrices'!AJ45+AF43</f>
        <v/>
      </c>
      <c r="AG44" s="71">
        <f>MAX(ABS(I44-U44),ABS(J44-V44),ABS(K44-W44),ABS(L44-X44),ABS(M44-Y44),ABS(N44-Z44),ABS(O44-AA44),ABS(P44-AB44),ABS(Q44-AC44),ABS(R44-AD44),ABS(S44-AE44),ABS(T44-AF44))</f>
        <v/>
      </c>
    </row>
    <row r="45">
      <c r="A45" s="81" t="inlineStr">
        <is>
          <t>- Pine crown</t>
        </is>
      </c>
      <c r="B45" s="52" t="inlineStr">
        <is>
          <t>BKG-38</t>
        </is>
      </c>
      <c r="C45" s="61" t="inlineStr">
        <is>
          <t>Cone</t>
        </is>
      </c>
      <c r="D45" s="52" t="inlineStr">
        <is>
          <t>BKG-36</t>
        </is>
      </c>
      <c r="E45" s="52" t="n">
        <v>3</v>
      </c>
      <c r="F45" s="54">
        <f>L45</f>
        <v/>
      </c>
      <c r="G45" s="54">
        <f>P45</f>
        <v/>
      </c>
      <c r="H45" s="54">
        <f>T45</f>
        <v/>
      </c>
      <c r="I45" s="70" t="n">
        <v>1.87991357</v>
      </c>
      <c r="J45" s="70" t="n">
        <v>1.43401265</v>
      </c>
      <c r="K45" s="70" t="n">
        <v>9.47128598e-08</v>
      </c>
      <c r="L45" s="70" t="n">
        <v>16.5665112</v>
      </c>
      <c r="M45" s="70" t="n">
        <v>0</v>
      </c>
      <c r="N45" s="70" t="n">
        <v>-1.03351944e-07</v>
      </c>
      <c r="O45" s="70" t="n">
        <v>3.57260823</v>
      </c>
      <c r="P45" s="70" t="n">
        <v>4.35934734</v>
      </c>
      <c r="Q45" s="70" t="n">
        <v>1.43401265</v>
      </c>
      <c r="R45" s="70" t="n">
        <v>-1.87991357</v>
      </c>
      <c r="S45" s="70" t="n">
        <v>-1.24163478e-07</v>
      </c>
      <c r="T45" s="70" t="n">
        <v>19.8608074</v>
      </c>
      <c r="U45" s="69">
        <f>U43*'4 Transform Matrices'!Y46+V43*'4 Transform Matrices'!AC46+W43*'4 Transform Matrices'!AG46</f>
        <v/>
      </c>
      <c r="V45" s="69">
        <f>U43*'4 Transform Matrices'!Z46+V43*'4 Transform Matrices'!AD46+W43*'4 Transform Matrices'!AH46</f>
        <v/>
      </c>
      <c r="W45" s="69">
        <f>U43*'4 Transform Matrices'!AA46+V43*'4 Transform Matrices'!AE46+W43*'4 Transform Matrices'!AI46</f>
        <v/>
      </c>
      <c r="X45" s="69">
        <f>U43*'4 Transform Matrices'!AB46+V43*'4 Transform Matrices'!AF46+W43*'4 Transform Matrices'!AJ46+X43</f>
        <v/>
      </c>
      <c r="Y45" s="69">
        <f>Y43*'4 Transform Matrices'!Y46+Z43*'4 Transform Matrices'!AC46+AA43*'4 Transform Matrices'!AG46</f>
        <v/>
      </c>
      <c r="Z45" s="69">
        <f>Y43*'4 Transform Matrices'!Z46+Z43*'4 Transform Matrices'!AD46+AA43*'4 Transform Matrices'!AH46</f>
        <v/>
      </c>
      <c r="AA45" s="69">
        <f>Y43*'4 Transform Matrices'!AA46+Z43*'4 Transform Matrices'!AE46+AA43*'4 Transform Matrices'!AI46</f>
        <v/>
      </c>
      <c r="AB45" s="69">
        <f>Y43*'4 Transform Matrices'!AB46+Z43*'4 Transform Matrices'!AF46+AA43*'4 Transform Matrices'!AJ46+AB43</f>
        <v/>
      </c>
      <c r="AC45" s="69">
        <f>AC43*'4 Transform Matrices'!Y46+AD43*'4 Transform Matrices'!AC46+AE43*'4 Transform Matrices'!AG46</f>
        <v/>
      </c>
      <c r="AD45" s="69">
        <f>AC43*'4 Transform Matrices'!Z46+AD43*'4 Transform Matrices'!AD46+AE43*'4 Transform Matrices'!AH46</f>
        <v/>
      </c>
      <c r="AE45" s="69">
        <f>AC43*'4 Transform Matrices'!AA46+AD43*'4 Transform Matrices'!AE46+AE43*'4 Transform Matrices'!AI46</f>
        <v/>
      </c>
      <c r="AF45" s="69">
        <f>AC43*'4 Transform Matrices'!AB46+AD43*'4 Transform Matrices'!AF46+AE43*'4 Transform Matrices'!AJ46+AF43</f>
        <v/>
      </c>
      <c r="AG45" s="71">
        <f>MAX(ABS(I45-U45),ABS(J45-V45),ABS(K45-W45),ABS(L45-X45),ABS(M45-Y45),ABS(N45-Z45),ABS(O45-AA45),ABS(P45-AB45),ABS(Q45-AC45),ABS(R45-AD45),ABS(S45-AE45),ABS(T45-AF45))</f>
        <v/>
      </c>
    </row>
    <row r="46">
      <c r="A46" s="80" t="inlineStr">
        <is>
          <t>- Treeline pine</t>
        </is>
      </c>
      <c r="B46" s="52" t="inlineStr">
        <is>
          <t>BKG-39</t>
        </is>
      </c>
      <c r="C46" s="53" t="inlineStr">
        <is>
          <t>Group</t>
        </is>
      </c>
      <c r="D46" s="52" t="inlineStr">
        <is>
          <t>BKG-23</t>
        </is>
      </c>
      <c r="E46" s="52" t="n">
        <v>2</v>
      </c>
      <c r="F46" s="54">
        <f>L46</f>
        <v/>
      </c>
      <c r="G46" s="54">
        <f>P46</f>
        <v/>
      </c>
      <c r="H46" s="54">
        <f>T46</f>
        <v/>
      </c>
      <c r="I46" s="70" t="n">
        <v>-0.632059395</v>
      </c>
      <c r="J46" s="70" t="n">
        <v>0</v>
      </c>
      <c r="K46" s="70" t="n">
        <v>-0.774919927</v>
      </c>
      <c r="L46" s="70" t="n">
        <v>14.2144499</v>
      </c>
      <c r="M46" s="70" t="n">
        <v>0</v>
      </c>
      <c r="N46" s="70" t="n">
        <v>1</v>
      </c>
      <c r="O46" s="70" t="n">
        <v>0</v>
      </c>
      <c r="P46" s="70" t="n">
        <v>-0.350000024</v>
      </c>
      <c r="Q46" s="70" t="n">
        <v>0.774919927</v>
      </c>
      <c r="R46" s="70" t="n">
        <v>0</v>
      </c>
      <c r="S46" s="70" t="n">
        <v>-0.632059395</v>
      </c>
      <c r="T46" s="70" t="n">
        <v>21.4415264</v>
      </c>
      <c r="U46" s="69">
        <f>U30*'4 Transform Matrices'!Y47+V30*'4 Transform Matrices'!AC47+W30*'4 Transform Matrices'!AG47</f>
        <v/>
      </c>
      <c r="V46" s="69">
        <f>U30*'4 Transform Matrices'!Z47+V30*'4 Transform Matrices'!AD47+W30*'4 Transform Matrices'!AH47</f>
        <v/>
      </c>
      <c r="W46" s="69">
        <f>U30*'4 Transform Matrices'!AA47+V30*'4 Transform Matrices'!AE47+W30*'4 Transform Matrices'!AI47</f>
        <v/>
      </c>
      <c r="X46" s="69">
        <f>U30*'4 Transform Matrices'!AB47+V30*'4 Transform Matrices'!AF47+W30*'4 Transform Matrices'!AJ47+X30</f>
        <v/>
      </c>
      <c r="Y46" s="69">
        <f>Y30*'4 Transform Matrices'!Y47+Z30*'4 Transform Matrices'!AC47+AA30*'4 Transform Matrices'!AG47</f>
        <v/>
      </c>
      <c r="Z46" s="69">
        <f>Y30*'4 Transform Matrices'!Z47+Z30*'4 Transform Matrices'!AD47+AA30*'4 Transform Matrices'!AH47</f>
        <v/>
      </c>
      <c r="AA46" s="69">
        <f>Y30*'4 Transform Matrices'!AA47+Z30*'4 Transform Matrices'!AE47+AA30*'4 Transform Matrices'!AI47</f>
        <v/>
      </c>
      <c r="AB46" s="69">
        <f>Y30*'4 Transform Matrices'!AB47+Z30*'4 Transform Matrices'!AF47+AA30*'4 Transform Matrices'!AJ47+AB30</f>
        <v/>
      </c>
      <c r="AC46" s="69">
        <f>AC30*'4 Transform Matrices'!Y47+AD30*'4 Transform Matrices'!AC47+AE30*'4 Transform Matrices'!AG47</f>
        <v/>
      </c>
      <c r="AD46" s="69">
        <f>AC30*'4 Transform Matrices'!Z47+AD30*'4 Transform Matrices'!AD47+AE30*'4 Transform Matrices'!AH47</f>
        <v/>
      </c>
      <c r="AE46" s="69">
        <f>AC30*'4 Transform Matrices'!AA47+AD30*'4 Transform Matrices'!AE47+AE30*'4 Transform Matrices'!AI47</f>
        <v/>
      </c>
      <c r="AF46" s="69">
        <f>AC30*'4 Transform Matrices'!AB47+AD30*'4 Transform Matrices'!AF47+AE30*'4 Transform Matrices'!AJ47+AF30</f>
        <v/>
      </c>
      <c r="AG46" s="71">
        <f>MAX(ABS(I46-U46),ABS(J46-V46),ABS(K46-W46),ABS(L46-X46),ABS(M46-Y46),ABS(N46-Z46),ABS(O46-AA46),ABS(P46-AB46),ABS(Q46-AC46),ABS(R46-AD46),ABS(S46-AE46),ABS(T46-AF46))</f>
        <v/>
      </c>
    </row>
    <row r="47">
      <c r="A47" s="81" t="inlineStr">
        <is>
          <t>- Pine crown</t>
        </is>
      </c>
      <c r="B47" s="52" t="inlineStr">
        <is>
          <t>BKG-40</t>
        </is>
      </c>
      <c r="C47" s="61" t="inlineStr">
        <is>
          <t>Cone</t>
        </is>
      </c>
      <c r="D47" s="52" t="inlineStr">
        <is>
          <t>BKG-39</t>
        </is>
      </c>
      <c r="E47" s="52" t="n">
        <v>3</v>
      </c>
      <c r="F47" s="54">
        <f>L47</f>
        <v/>
      </c>
      <c r="G47" s="54">
        <f>P47</f>
        <v/>
      </c>
      <c r="H47" s="54">
        <f>T47</f>
        <v/>
      </c>
      <c r="I47" s="70" t="n">
        <v>-1.9829824</v>
      </c>
      <c r="J47" s="70" t="n">
        <v>2.43118382</v>
      </c>
      <c r="K47" s="70" t="n">
        <v>1.17656541e-07</v>
      </c>
      <c r="L47" s="70" t="n">
        <v>14.2144499</v>
      </c>
      <c r="M47" s="70" t="n">
        <v>0</v>
      </c>
      <c r="N47" s="70" t="n">
        <v>-1.37137292e-07</v>
      </c>
      <c r="O47" s="70" t="n">
        <v>3.47347879</v>
      </c>
      <c r="P47" s="70" t="n">
        <v>1.38673937</v>
      </c>
      <c r="Q47" s="70" t="n">
        <v>2.43118382</v>
      </c>
      <c r="R47" s="70" t="n">
        <v>1.9829824</v>
      </c>
      <c r="S47" s="70" t="n">
        <v>9.59659445e-08</v>
      </c>
      <c r="T47" s="70" t="n">
        <v>21.4415264</v>
      </c>
      <c r="U47" s="69">
        <f>U46*'4 Transform Matrices'!Y48+V46*'4 Transform Matrices'!AC48+W46*'4 Transform Matrices'!AG48</f>
        <v/>
      </c>
      <c r="V47" s="69">
        <f>U46*'4 Transform Matrices'!Z48+V46*'4 Transform Matrices'!AD48+W46*'4 Transform Matrices'!AH48</f>
        <v/>
      </c>
      <c r="W47" s="69">
        <f>U46*'4 Transform Matrices'!AA48+V46*'4 Transform Matrices'!AE48+W46*'4 Transform Matrices'!AI48</f>
        <v/>
      </c>
      <c r="X47" s="69">
        <f>U46*'4 Transform Matrices'!AB48+V46*'4 Transform Matrices'!AF48+W46*'4 Transform Matrices'!AJ48+X46</f>
        <v/>
      </c>
      <c r="Y47" s="69">
        <f>Y46*'4 Transform Matrices'!Y48+Z46*'4 Transform Matrices'!AC48+AA46*'4 Transform Matrices'!AG48</f>
        <v/>
      </c>
      <c r="Z47" s="69">
        <f>Y46*'4 Transform Matrices'!Z48+Z46*'4 Transform Matrices'!AD48+AA46*'4 Transform Matrices'!AH48</f>
        <v/>
      </c>
      <c r="AA47" s="69">
        <f>Y46*'4 Transform Matrices'!AA48+Z46*'4 Transform Matrices'!AE48+AA46*'4 Transform Matrices'!AI48</f>
        <v/>
      </c>
      <c r="AB47" s="69">
        <f>Y46*'4 Transform Matrices'!AB48+Z46*'4 Transform Matrices'!AF48+AA46*'4 Transform Matrices'!AJ48+AB46</f>
        <v/>
      </c>
      <c r="AC47" s="69">
        <f>AC46*'4 Transform Matrices'!Y48+AD46*'4 Transform Matrices'!AC48+AE46*'4 Transform Matrices'!AG48</f>
        <v/>
      </c>
      <c r="AD47" s="69">
        <f>AC46*'4 Transform Matrices'!Z48+AD46*'4 Transform Matrices'!AD48+AE46*'4 Transform Matrices'!AH48</f>
        <v/>
      </c>
      <c r="AE47" s="69">
        <f>AC46*'4 Transform Matrices'!AA48+AD46*'4 Transform Matrices'!AE48+AE46*'4 Transform Matrices'!AI48</f>
        <v/>
      </c>
      <c r="AF47" s="69">
        <f>AC46*'4 Transform Matrices'!AB48+AD46*'4 Transform Matrices'!AF48+AE46*'4 Transform Matrices'!AJ48+AF46</f>
        <v/>
      </c>
      <c r="AG47" s="71">
        <f>MAX(ABS(I47-U47),ABS(J47-V47),ABS(K47-W47),ABS(L47-X47),ABS(M47-Y47),ABS(N47-Z47),ABS(O47-AA47),ABS(P47-AB47),ABS(Q47-AC47),ABS(R47-AD47),ABS(S47-AE47),ABS(T47-AF47))</f>
        <v/>
      </c>
    </row>
    <row r="48">
      <c r="A48" s="81" t="inlineStr">
        <is>
          <t>- Pine crown</t>
        </is>
      </c>
      <c r="B48" s="52" t="inlineStr">
        <is>
          <t>BKG-41</t>
        </is>
      </c>
      <c r="C48" s="61" t="inlineStr">
        <is>
          <t>Cone</t>
        </is>
      </c>
      <c r="D48" s="52" t="inlineStr">
        <is>
          <t>BKG-39</t>
        </is>
      </c>
      <c r="E48" s="52" t="n">
        <v>3</v>
      </c>
      <c r="F48" s="54">
        <f>L48</f>
        <v/>
      </c>
      <c r="G48" s="54">
        <f>P48</f>
        <v/>
      </c>
      <c r="H48" s="54">
        <f>T48</f>
        <v/>
      </c>
      <c r="I48" s="70" t="n">
        <v>-0.326118767</v>
      </c>
      <c r="J48" s="70" t="n">
        <v>2.01302266</v>
      </c>
      <c r="K48" s="70" t="n">
        <v>1.32954995e-07</v>
      </c>
      <c r="L48" s="70" t="n">
        <v>14.2144499</v>
      </c>
      <c r="M48" s="70" t="n">
        <v>0</v>
      </c>
      <c r="N48" s="70" t="n">
        <v>-8.91392347e-08</v>
      </c>
      <c r="O48" s="70" t="n">
        <v>3.08131194</v>
      </c>
      <c r="P48" s="70" t="n">
        <v>3.71172953</v>
      </c>
      <c r="Q48" s="70" t="n">
        <v>2.01302266</v>
      </c>
      <c r="R48" s="70" t="n">
        <v>0.326118767</v>
      </c>
      <c r="S48" s="70" t="n">
        <v>2.15393108e-08</v>
      </c>
      <c r="T48" s="70" t="n">
        <v>21.4415264</v>
      </c>
      <c r="U48" s="69">
        <f>U46*'4 Transform Matrices'!Y49+V46*'4 Transform Matrices'!AC49+W46*'4 Transform Matrices'!AG49</f>
        <v/>
      </c>
      <c r="V48" s="69">
        <f>U46*'4 Transform Matrices'!Z49+V46*'4 Transform Matrices'!AD49+W46*'4 Transform Matrices'!AH49</f>
        <v/>
      </c>
      <c r="W48" s="69">
        <f>U46*'4 Transform Matrices'!AA49+V46*'4 Transform Matrices'!AE49+W46*'4 Transform Matrices'!AI49</f>
        <v/>
      </c>
      <c r="X48" s="69">
        <f>U46*'4 Transform Matrices'!AB49+V46*'4 Transform Matrices'!AF49+W46*'4 Transform Matrices'!AJ49+X46</f>
        <v/>
      </c>
      <c r="Y48" s="69">
        <f>Y46*'4 Transform Matrices'!Y49+Z46*'4 Transform Matrices'!AC49+AA46*'4 Transform Matrices'!AG49</f>
        <v/>
      </c>
      <c r="Z48" s="69">
        <f>Y46*'4 Transform Matrices'!Z49+Z46*'4 Transform Matrices'!AD49+AA46*'4 Transform Matrices'!AH49</f>
        <v/>
      </c>
      <c r="AA48" s="69">
        <f>Y46*'4 Transform Matrices'!AA49+Z46*'4 Transform Matrices'!AE49+AA46*'4 Transform Matrices'!AI49</f>
        <v/>
      </c>
      <c r="AB48" s="69">
        <f>Y46*'4 Transform Matrices'!AB49+Z46*'4 Transform Matrices'!AF49+AA46*'4 Transform Matrices'!AJ49+AB46</f>
        <v/>
      </c>
      <c r="AC48" s="69">
        <f>AC46*'4 Transform Matrices'!Y49+AD46*'4 Transform Matrices'!AC49+AE46*'4 Transform Matrices'!AG49</f>
        <v/>
      </c>
      <c r="AD48" s="69">
        <f>AC46*'4 Transform Matrices'!Z49+AD46*'4 Transform Matrices'!AD49+AE46*'4 Transform Matrices'!AH49</f>
        <v/>
      </c>
      <c r="AE48" s="69">
        <f>AC46*'4 Transform Matrices'!AA49+AD46*'4 Transform Matrices'!AE49+AE46*'4 Transform Matrices'!AI49</f>
        <v/>
      </c>
      <c r="AF48" s="69">
        <f>AC46*'4 Transform Matrices'!AB49+AD46*'4 Transform Matrices'!AF49+AE46*'4 Transform Matrices'!AJ49+AF46</f>
        <v/>
      </c>
      <c r="AG48" s="71">
        <f>MAX(ABS(I48-U48),ABS(J48-V48),ABS(K48-W48),ABS(L48-X48),ABS(M48-Y48),ABS(N48-Z48),ABS(O48-AA48),ABS(P48-AB48),ABS(Q48-AC48),ABS(R48-AD48),ABS(S48-AE48),ABS(T48-AF48))</f>
        <v/>
      </c>
    </row>
    <row r="49">
      <c r="A49" s="80" t="inlineStr">
        <is>
          <t>- Treeline pine</t>
        </is>
      </c>
      <c r="B49" s="52" t="inlineStr">
        <is>
          <t>BKG-42</t>
        </is>
      </c>
      <c r="C49" s="53" t="inlineStr">
        <is>
          <t>Group</t>
        </is>
      </c>
      <c r="D49" s="52" t="inlineStr">
        <is>
          <t>BKG-23</t>
        </is>
      </c>
      <c r="E49" s="52" t="n">
        <v>2</v>
      </c>
      <c r="F49" s="54">
        <f>L49</f>
        <v/>
      </c>
      <c r="G49" s="54">
        <f>P49</f>
        <v/>
      </c>
      <c r="H49" s="54">
        <f>T49</f>
        <v/>
      </c>
      <c r="I49" s="70" t="n">
        <v>0.812381208</v>
      </c>
      <c r="J49" s="70" t="n">
        <v>0</v>
      </c>
      <c r="K49" s="70" t="n">
        <v>0.583126724</v>
      </c>
      <c r="L49" s="70" t="n">
        <v>8.13061237</v>
      </c>
      <c r="M49" s="70" t="n">
        <v>0</v>
      </c>
      <c r="N49" s="70" t="n">
        <v>1</v>
      </c>
      <c r="O49" s="70" t="n">
        <v>0</v>
      </c>
      <c r="P49" s="70" t="n">
        <v>-0.350000024</v>
      </c>
      <c r="Q49" s="70" t="n">
        <v>-0.583126724</v>
      </c>
      <c r="R49" s="70" t="n">
        <v>0</v>
      </c>
      <c r="S49" s="70" t="n">
        <v>0.812381208</v>
      </c>
      <c r="T49" s="70" t="n">
        <v>23.791132</v>
      </c>
      <c r="U49" s="69">
        <f>U30*'4 Transform Matrices'!Y50+V30*'4 Transform Matrices'!AC50+W30*'4 Transform Matrices'!AG50</f>
        <v/>
      </c>
      <c r="V49" s="69">
        <f>U30*'4 Transform Matrices'!Z50+V30*'4 Transform Matrices'!AD50+W30*'4 Transform Matrices'!AH50</f>
        <v/>
      </c>
      <c r="W49" s="69">
        <f>U30*'4 Transform Matrices'!AA50+V30*'4 Transform Matrices'!AE50+W30*'4 Transform Matrices'!AI50</f>
        <v/>
      </c>
      <c r="X49" s="69">
        <f>U30*'4 Transform Matrices'!AB50+V30*'4 Transform Matrices'!AF50+W30*'4 Transform Matrices'!AJ50+X30</f>
        <v/>
      </c>
      <c r="Y49" s="69">
        <f>Y30*'4 Transform Matrices'!Y50+Z30*'4 Transform Matrices'!AC50+AA30*'4 Transform Matrices'!AG50</f>
        <v/>
      </c>
      <c r="Z49" s="69">
        <f>Y30*'4 Transform Matrices'!Z50+Z30*'4 Transform Matrices'!AD50+AA30*'4 Transform Matrices'!AH50</f>
        <v/>
      </c>
      <c r="AA49" s="69">
        <f>Y30*'4 Transform Matrices'!AA50+Z30*'4 Transform Matrices'!AE50+AA30*'4 Transform Matrices'!AI50</f>
        <v/>
      </c>
      <c r="AB49" s="69">
        <f>Y30*'4 Transform Matrices'!AB50+Z30*'4 Transform Matrices'!AF50+AA30*'4 Transform Matrices'!AJ50+AB30</f>
        <v/>
      </c>
      <c r="AC49" s="69">
        <f>AC30*'4 Transform Matrices'!Y50+AD30*'4 Transform Matrices'!AC50+AE30*'4 Transform Matrices'!AG50</f>
        <v/>
      </c>
      <c r="AD49" s="69">
        <f>AC30*'4 Transform Matrices'!Z50+AD30*'4 Transform Matrices'!AD50+AE30*'4 Transform Matrices'!AH50</f>
        <v/>
      </c>
      <c r="AE49" s="69">
        <f>AC30*'4 Transform Matrices'!AA50+AD30*'4 Transform Matrices'!AE50+AE30*'4 Transform Matrices'!AI50</f>
        <v/>
      </c>
      <c r="AF49" s="69">
        <f>AC30*'4 Transform Matrices'!AB50+AD30*'4 Transform Matrices'!AF50+AE30*'4 Transform Matrices'!AJ50+AF30</f>
        <v/>
      </c>
      <c r="AG49" s="71">
        <f>MAX(ABS(I49-U49),ABS(J49-V49),ABS(K49-W49),ABS(L49-X49),ABS(M49-Y49),ABS(N49-Z49),ABS(O49-AA49),ABS(P49-AB49),ABS(Q49-AC49),ABS(R49-AD49),ABS(S49-AE49),ABS(T49-AF49))</f>
        <v/>
      </c>
    </row>
    <row r="50">
      <c r="A50" s="81" t="inlineStr">
        <is>
          <t>- Pine crown</t>
        </is>
      </c>
      <c r="B50" s="52" t="inlineStr">
        <is>
          <t>BKG-43</t>
        </is>
      </c>
      <c r="C50" s="61" t="inlineStr">
        <is>
          <t>Cone</t>
        </is>
      </c>
      <c r="D50" s="52" t="inlineStr">
        <is>
          <t>BKG-42</t>
        </is>
      </c>
      <c r="E50" s="52" t="n">
        <v>3</v>
      </c>
      <c r="F50" s="54">
        <f>L50</f>
        <v/>
      </c>
      <c r="G50" s="54">
        <f>P50</f>
        <v/>
      </c>
      <c r="H50" s="54">
        <f>T50</f>
        <v/>
      </c>
      <c r="I50" s="70" t="n">
        <v>2.95078468</v>
      </c>
      <c r="J50" s="70" t="n">
        <v>-2.11807132</v>
      </c>
      <c r="K50" s="70" t="n">
        <v>-1.02503542e-07</v>
      </c>
      <c r="L50" s="70" t="n">
        <v>8.13061237</v>
      </c>
      <c r="M50" s="70" t="n">
        <v>0</v>
      </c>
      <c r="N50" s="70" t="n">
        <v>-1.58771385e-07</v>
      </c>
      <c r="O50" s="70" t="n">
        <v>4.02143764</v>
      </c>
      <c r="P50" s="70" t="n">
        <v>1.6607188</v>
      </c>
      <c r="Q50" s="70" t="n">
        <v>-2.11807132</v>
      </c>
      <c r="R50" s="70" t="n">
        <v>-2.95078468</v>
      </c>
      <c r="S50" s="70" t="n">
        <v>-1.42802492e-07</v>
      </c>
      <c r="T50" s="70" t="n">
        <v>23.791132</v>
      </c>
      <c r="U50" s="69">
        <f>U49*'4 Transform Matrices'!Y51+V49*'4 Transform Matrices'!AC51+W49*'4 Transform Matrices'!AG51</f>
        <v/>
      </c>
      <c r="V50" s="69">
        <f>U49*'4 Transform Matrices'!Z51+V49*'4 Transform Matrices'!AD51+W49*'4 Transform Matrices'!AH51</f>
        <v/>
      </c>
      <c r="W50" s="69">
        <f>U49*'4 Transform Matrices'!AA51+V49*'4 Transform Matrices'!AE51+W49*'4 Transform Matrices'!AI51</f>
        <v/>
      </c>
      <c r="X50" s="69">
        <f>U49*'4 Transform Matrices'!AB51+V49*'4 Transform Matrices'!AF51+W49*'4 Transform Matrices'!AJ51+X49</f>
        <v/>
      </c>
      <c r="Y50" s="69">
        <f>Y49*'4 Transform Matrices'!Y51+Z49*'4 Transform Matrices'!AC51+AA49*'4 Transform Matrices'!AG51</f>
        <v/>
      </c>
      <c r="Z50" s="69">
        <f>Y49*'4 Transform Matrices'!Z51+Z49*'4 Transform Matrices'!AD51+AA49*'4 Transform Matrices'!AH51</f>
        <v/>
      </c>
      <c r="AA50" s="69">
        <f>Y49*'4 Transform Matrices'!AA51+Z49*'4 Transform Matrices'!AE51+AA49*'4 Transform Matrices'!AI51</f>
        <v/>
      </c>
      <c r="AB50" s="69">
        <f>Y49*'4 Transform Matrices'!AB51+Z49*'4 Transform Matrices'!AF51+AA49*'4 Transform Matrices'!AJ51+AB49</f>
        <v/>
      </c>
      <c r="AC50" s="69">
        <f>AC49*'4 Transform Matrices'!Y51+AD49*'4 Transform Matrices'!AC51+AE49*'4 Transform Matrices'!AG51</f>
        <v/>
      </c>
      <c r="AD50" s="69">
        <f>AC49*'4 Transform Matrices'!Z51+AD49*'4 Transform Matrices'!AD51+AE49*'4 Transform Matrices'!AH51</f>
        <v/>
      </c>
      <c r="AE50" s="69">
        <f>AC49*'4 Transform Matrices'!AA51+AD49*'4 Transform Matrices'!AE51+AE49*'4 Transform Matrices'!AI51</f>
        <v/>
      </c>
      <c r="AF50" s="69">
        <f>AC49*'4 Transform Matrices'!AB51+AD49*'4 Transform Matrices'!AF51+AE49*'4 Transform Matrices'!AJ51+AF49</f>
        <v/>
      </c>
      <c r="AG50" s="71">
        <f>MAX(ABS(I50-U50),ABS(J50-V50),ABS(K50-W50),ABS(L50-X50),ABS(M50-Y50),ABS(N50-Z50),ABS(O50-AA50),ABS(P50-AB50),ABS(Q50-AC50),ABS(R50-AD50),ABS(S50-AE50),ABS(T50-AF50))</f>
        <v/>
      </c>
    </row>
    <row r="51">
      <c r="A51" s="81" t="inlineStr">
        <is>
          <t>- Pine crown</t>
        </is>
      </c>
      <c r="B51" s="52" t="inlineStr">
        <is>
          <t>BKG-44</t>
        </is>
      </c>
      <c r="C51" s="61" t="inlineStr">
        <is>
          <t>Cone</t>
        </is>
      </c>
      <c r="D51" s="52" t="inlineStr">
        <is>
          <t>BKG-42</t>
        </is>
      </c>
      <c r="E51" s="52" t="n">
        <v>3</v>
      </c>
      <c r="F51" s="54">
        <f>L51</f>
        <v/>
      </c>
      <c r="G51" s="54">
        <f>P51</f>
        <v/>
      </c>
      <c r="H51" s="54">
        <f>T51</f>
        <v/>
      </c>
      <c r="I51" s="70" t="n">
        <v>0.972672105</v>
      </c>
      <c r="J51" s="70" t="n">
        <v>-2.15130234</v>
      </c>
      <c r="K51" s="70" t="n">
        <v>-1.42087998e-07</v>
      </c>
      <c r="L51" s="70" t="n">
        <v>8.13061237</v>
      </c>
      <c r="M51" s="70" t="n">
        <v>0</v>
      </c>
      <c r="N51" s="70" t="n">
        <v>-1.03201401e-07</v>
      </c>
      <c r="O51" s="70" t="n">
        <v>3.56740427</v>
      </c>
      <c r="P51" s="70" t="n">
        <v>4.35248756</v>
      </c>
      <c r="Q51" s="70" t="n">
        <v>-2.15130234</v>
      </c>
      <c r="R51" s="70" t="n">
        <v>-0.972672105</v>
      </c>
      <c r="S51" s="70" t="n">
        <v>-6.42424993e-08</v>
      </c>
      <c r="T51" s="70" t="n">
        <v>23.791132</v>
      </c>
      <c r="U51" s="69">
        <f>U49*'4 Transform Matrices'!Y52+V49*'4 Transform Matrices'!AC52+W49*'4 Transform Matrices'!AG52</f>
        <v/>
      </c>
      <c r="V51" s="69">
        <f>U49*'4 Transform Matrices'!Z52+V49*'4 Transform Matrices'!AD52+W49*'4 Transform Matrices'!AH52</f>
        <v/>
      </c>
      <c r="W51" s="69">
        <f>U49*'4 Transform Matrices'!AA52+V49*'4 Transform Matrices'!AE52+W49*'4 Transform Matrices'!AI52</f>
        <v/>
      </c>
      <c r="X51" s="69">
        <f>U49*'4 Transform Matrices'!AB52+V49*'4 Transform Matrices'!AF52+W49*'4 Transform Matrices'!AJ52+X49</f>
        <v/>
      </c>
      <c r="Y51" s="69">
        <f>Y49*'4 Transform Matrices'!Y52+Z49*'4 Transform Matrices'!AC52+AA49*'4 Transform Matrices'!AG52</f>
        <v/>
      </c>
      <c r="Z51" s="69">
        <f>Y49*'4 Transform Matrices'!Z52+Z49*'4 Transform Matrices'!AD52+AA49*'4 Transform Matrices'!AH52</f>
        <v/>
      </c>
      <c r="AA51" s="69">
        <f>Y49*'4 Transform Matrices'!AA52+Z49*'4 Transform Matrices'!AE52+AA49*'4 Transform Matrices'!AI52</f>
        <v/>
      </c>
      <c r="AB51" s="69">
        <f>Y49*'4 Transform Matrices'!AB52+Z49*'4 Transform Matrices'!AF52+AA49*'4 Transform Matrices'!AJ52+AB49</f>
        <v/>
      </c>
      <c r="AC51" s="69">
        <f>AC49*'4 Transform Matrices'!Y52+AD49*'4 Transform Matrices'!AC52+AE49*'4 Transform Matrices'!AG52</f>
        <v/>
      </c>
      <c r="AD51" s="69">
        <f>AC49*'4 Transform Matrices'!Z52+AD49*'4 Transform Matrices'!AD52+AE49*'4 Transform Matrices'!AH52</f>
        <v/>
      </c>
      <c r="AE51" s="69">
        <f>AC49*'4 Transform Matrices'!AA52+AD49*'4 Transform Matrices'!AE52+AE49*'4 Transform Matrices'!AI52</f>
        <v/>
      </c>
      <c r="AF51" s="69">
        <f>AC49*'4 Transform Matrices'!AB52+AD49*'4 Transform Matrices'!AF52+AE49*'4 Transform Matrices'!AJ52+AF49</f>
        <v/>
      </c>
      <c r="AG51" s="71">
        <f>MAX(ABS(I51-U51),ABS(J51-V51),ABS(K51-W51),ABS(L51-X51),ABS(M51-Y51),ABS(N51-Z51),ABS(O51-AA51),ABS(P51-AB51),ABS(Q51-AC51),ABS(R51-AD51),ABS(S51-AE51),ABS(T51-AF51))</f>
        <v/>
      </c>
    </row>
    <row r="52">
      <c r="A52" s="80" t="inlineStr">
        <is>
          <t>- Treeline pine</t>
        </is>
      </c>
      <c r="B52" s="52" t="inlineStr">
        <is>
          <t>BKG-45</t>
        </is>
      </c>
      <c r="C52" s="53" t="inlineStr">
        <is>
          <t>Group</t>
        </is>
      </c>
      <c r="D52" s="52" t="inlineStr">
        <is>
          <t>BKG-23</t>
        </is>
      </c>
      <c r="E52" s="52" t="n">
        <v>2</v>
      </c>
      <c r="F52" s="54">
        <f>L52</f>
        <v/>
      </c>
      <c r="G52" s="54">
        <f>P52</f>
        <v/>
      </c>
      <c r="H52" s="54">
        <f>T52</f>
        <v/>
      </c>
      <c r="I52" s="70" t="n">
        <v>0.610534966</v>
      </c>
      <c r="J52" s="70" t="n">
        <v>0</v>
      </c>
      <c r="K52" s="70" t="n">
        <v>-0.7919892670000001</v>
      </c>
      <c r="L52" s="70" t="n">
        <v>-6.64839315</v>
      </c>
      <c r="M52" s="70" t="n">
        <v>0</v>
      </c>
      <c r="N52" s="70" t="n">
        <v>1</v>
      </c>
      <c r="O52" s="70" t="n">
        <v>0</v>
      </c>
      <c r="P52" s="70" t="n">
        <v>-0.350000024</v>
      </c>
      <c r="Q52" s="70" t="n">
        <v>0.7919892670000001</v>
      </c>
      <c r="R52" s="70" t="n">
        <v>0</v>
      </c>
      <c r="S52" s="70" t="n">
        <v>0.610534966</v>
      </c>
      <c r="T52" s="70" t="n">
        <v>25.9358349</v>
      </c>
      <c r="U52" s="69">
        <f>U30*'4 Transform Matrices'!Y53+V30*'4 Transform Matrices'!AC53+W30*'4 Transform Matrices'!AG53</f>
        <v/>
      </c>
      <c r="V52" s="69">
        <f>U30*'4 Transform Matrices'!Z53+V30*'4 Transform Matrices'!AD53+W30*'4 Transform Matrices'!AH53</f>
        <v/>
      </c>
      <c r="W52" s="69">
        <f>U30*'4 Transform Matrices'!AA53+V30*'4 Transform Matrices'!AE53+W30*'4 Transform Matrices'!AI53</f>
        <v/>
      </c>
      <c r="X52" s="69">
        <f>U30*'4 Transform Matrices'!AB53+V30*'4 Transform Matrices'!AF53+W30*'4 Transform Matrices'!AJ53+X30</f>
        <v/>
      </c>
      <c r="Y52" s="69">
        <f>Y30*'4 Transform Matrices'!Y53+Z30*'4 Transform Matrices'!AC53+AA30*'4 Transform Matrices'!AG53</f>
        <v/>
      </c>
      <c r="Z52" s="69">
        <f>Y30*'4 Transform Matrices'!Z53+Z30*'4 Transform Matrices'!AD53+AA30*'4 Transform Matrices'!AH53</f>
        <v/>
      </c>
      <c r="AA52" s="69">
        <f>Y30*'4 Transform Matrices'!AA53+Z30*'4 Transform Matrices'!AE53+AA30*'4 Transform Matrices'!AI53</f>
        <v/>
      </c>
      <c r="AB52" s="69">
        <f>Y30*'4 Transform Matrices'!AB53+Z30*'4 Transform Matrices'!AF53+AA30*'4 Transform Matrices'!AJ53+AB30</f>
        <v/>
      </c>
      <c r="AC52" s="69">
        <f>AC30*'4 Transform Matrices'!Y53+AD30*'4 Transform Matrices'!AC53+AE30*'4 Transform Matrices'!AG53</f>
        <v/>
      </c>
      <c r="AD52" s="69">
        <f>AC30*'4 Transform Matrices'!Z53+AD30*'4 Transform Matrices'!AD53+AE30*'4 Transform Matrices'!AH53</f>
        <v/>
      </c>
      <c r="AE52" s="69">
        <f>AC30*'4 Transform Matrices'!AA53+AD30*'4 Transform Matrices'!AE53+AE30*'4 Transform Matrices'!AI53</f>
        <v/>
      </c>
      <c r="AF52" s="69">
        <f>AC30*'4 Transform Matrices'!AB53+AD30*'4 Transform Matrices'!AF53+AE30*'4 Transform Matrices'!AJ53+AF30</f>
        <v/>
      </c>
      <c r="AG52" s="71">
        <f>MAX(ABS(I52-U52),ABS(J52-V52),ABS(K52-W52),ABS(L52-X52),ABS(M52-Y52),ABS(N52-Z52),ABS(O52-AA52),ABS(P52-AB52),ABS(Q52-AC52),ABS(R52-AD52),ABS(S52-AE52),ABS(T52-AF52))</f>
        <v/>
      </c>
    </row>
    <row r="53">
      <c r="A53" s="81" t="inlineStr">
        <is>
          <t>- Pine crown</t>
        </is>
      </c>
      <c r="B53" s="52" t="inlineStr">
        <is>
          <t>BKG-46</t>
        </is>
      </c>
      <c r="C53" s="61" t="inlineStr">
        <is>
          <t>Cone</t>
        </is>
      </c>
      <c r="D53" s="52" t="inlineStr">
        <is>
          <t>BKG-45</t>
        </is>
      </c>
      <c r="E53" s="52" t="n">
        <v>3</v>
      </c>
      <c r="F53" s="54">
        <f>L53</f>
        <v/>
      </c>
      <c r="G53" s="54">
        <f>P53</f>
        <v/>
      </c>
      <c r="H53" s="54">
        <f>T53</f>
        <v/>
      </c>
      <c r="I53" s="70" t="n">
        <v>2.55133176</v>
      </c>
      <c r="J53" s="70" t="n">
        <v>3.30960155</v>
      </c>
      <c r="K53" s="70" t="n">
        <v>1.60167346e-07</v>
      </c>
      <c r="L53" s="70" t="n">
        <v>-6.64839315</v>
      </c>
      <c r="M53" s="70" t="n">
        <v>0</v>
      </c>
      <c r="N53" s="70" t="n">
        <v>-1.82663172e-07</v>
      </c>
      <c r="O53" s="70" t="n">
        <v>4.62658024</v>
      </c>
      <c r="P53" s="70" t="n">
        <v>1.9632901</v>
      </c>
      <c r="Q53" s="70" t="n">
        <v>3.30960155</v>
      </c>
      <c r="R53" s="70" t="n">
        <v>-2.55133176</v>
      </c>
      <c r="S53" s="70" t="n">
        <v>-1.23471082e-07</v>
      </c>
      <c r="T53" s="70" t="n">
        <v>25.9358349</v>
      </c>
      <c r="U53" s="69">
        <f>U52*'4 Transform Matrices'!Y54+V52*'4 Transform Matrices'!AC54+W52*'4 Transform Matrices'!AG54</f>
        <v/>
      </c>
      <c r="V53" s="69">
        <f>U52*'4 Transform Matrices'!Z54+V52*'4 Transform Matrices'!AD54+W52*'4 Transform Matrices'!AH54</f>
        <v/>
      </c>
      <c r="W53" s="69">
        <f>U52*'4 Transform Matrices'!AA54+V52*'4 Transform Matrices'!AE54+W52*'4 Transform Matrices'!AI54</f>
        <v/>
      </c>
      <c r="X53" s="69">
        <f>U52*'4 Transform Matrices'!AB54+V52*'4 Transform Matrices'!AF54+W52*'4 Transform Matrices'!AJ54+X52</f>
        <v/>
      </c>
      <c r="Y53" s="69">
        <f>Y52*'4 Transform Matrices'!Y54+Z52*'4 Transform Matrices'!AC54+AA52*'4 Transform Matrices'!AG54</f>
        <v/>
      </c>
      <c r="Z53" s="69">
        <f>Y52*'4 Transform Matrices'!Z54+Z52*'4 Transform Matrices'!AD54+AA52*'4 Transform Matrices'!AH54</f>
        <v/>
      </c>
      <c r="AA53" s="69">
        <f>Y52*'4 Transform Matrices'!AA54+Z52*'4 Transform Matrices'!AE54+AA52*'4 Transform Matrices'!AI54</f>
        <v/>
      </c>
      <c r="AB53" s="69">
        <f>Y52*'4 Transform Matrices'!AB54+Z52*'4 Transform Matrices'!AF54+AA52*'4 Transform Matrices'!AJ54+AB52</f>
        <v/>
      </c>
      <c r="AC53" s="69">
        <f>AC52*'4 Transform Matrices'!Y54+AD52*'4 Transform Matrices'!AC54+AE52*'4 Transform Matrices'!AG54</f>
        <v/>
      </c>
      <c r="AD53" s="69">
        <f>AC52*'4 Transform Matrices'!Z54+AD52*'4 Transform Matrices'!AD54+AE52*'4 Transform Matrices'!AH54</f>
        <v/>
      </c>
      <c r="AE53" s="69">
        <f>AC52*'4 Transform Matrices'!AA54+AD52*'4 Transform Matrices'!AE54+AE52*'4 Transform Matrices'!AI54</f>
        <v/>
      </c>
      <c r="AF53" s="69">
        <f>AC52*'4 Transform Matrices'!AB54+AD52*'4 Transform Matrices'!AF54+AE52*'4 Transform Matrices'!AJ54+AF52</f>
        <v/>
      </c>
      <c r="AG53" s="71">
        <f>MAX(ABS(I53-U53),ABS(J53-V53),ABS(K53-W53),ABS(L53-X53),ABS(M53-Y53),ABS(N53-Z53),ABS(O53-AA53),ABS(P53-AB53),ABS(Q53-AC53),ABS(R53-AD53),ABS(S53-AE53),ABS(T53-AF53))</f>
        <v/>
      </c>
    </row>
    <row r="54">
      <c r="A54" s="81" t="inlineStr">
        <is>
          <t>- Pine crown</t>
        </is>
      </c>
      <c r="B54" s="52" t="inlineStr">
        <is>
          <t>BKG-47</t>
        </is>
      </c>
      <c r="C54" s="61" t="inlineStr">
        <is>
          <t>Cone</t>
        </is>
      </c>
      <c r="D54" s="52" t="inlineStr">
        <is>
          <t>BKG-45</t>
        </is>
      </c>
      <c r="E54" s="52" t="n">
        <v>3</v>
      </c>
      <c r="F54" s="54">
        <f>L54</f>
        <v/>
      </c>
      <c r="G54" s="54">
        <f>P54</f>
        <v/>
      </c>
      <c r="H54" s="54">
        <f>T54</f>
        <v/>
      </c>
      <c r="I54" s="70" t="n">
        <v>2.51180696</v>
      </c>
      <c r="J54" s="70" t="n">
        <v>1.03384638</v>
      </c>
      <c r="K54" s="70" t="n">
        <v>6.82829153e-08</v>
      </c>
      <c r="L54" s="70" t="n">
        <v>-6.64839315</v>
      </c>
      <c r="M54" s="70" t="n">
        <v>0</v>
      </c>
      <c r="N54" s="70" t="n">
        <v>-1.18731059e-07</v>
      </c>
      <c r="O54" s="70" t="n">
        <v>4.10422421</v>
      </c>
      <c r="P54" s="70" t="n">
        <v>5.06011391</v>
      </c>
      <c r="Q54" s="70" t="n">
        <v>1.03384638</v>
      </c>
      <c r="R54" s="70" t="n">
        <v>-2.51180696</v>
      </c>
      <c r="S54" s="70" t="n">
        <v>-1.65898427e-07</v>
      </c>
      <c r="T54" s="70" t="n">
        <v>25.9358349</v>
      </c>
      <c r="U54" s="69">
        <f>U52*'4 Transform Matrices'!Y55+V52*'4 Transform Matrices'!AC55+W52*'4 Transform Matrices'!AG55</f>
        <v/>
      </c>
      <c r="V54" s="69">
        <f>U52*'4 Transform Matrices'!Z55+V52*'4 Transform Matrices'!AD55+W52*'4 Transform Matrices'!AH55</f>
        <v/>
      </c>
      <c r="W54" s="69">
        <f>U52*'4 Transform Matrices'!AA55+V52*'4 Transform Matrices'!AE55+W52*'4 Transform Matrices'!AI55</f>
        <v/>
      </c>
      <c r="X54" s="69">
        <f>U52*'4 Transform Matrices'!AB55+V52*'4 Transform Matrices'!AF55+W52*'4 Transform Matrices'!AJ55+X52</f>
        <v/>
      </c>
      <c r="Y54" s="69">
        <f>Y52*'4 Transform Matrices'!Y55+Z52*'4 Transform Matrices'!AC55+AA52*'4 Transform Matrices'!AG55</f>
        <v/>
      </c>
      <c r="Z54" s="69">
        <f>Y52*'4 Transform Matrices'!Z55+Z52*'4 Transform Matrices'!AD55+AA52*'4 Transform Matrices'!AH55</f>
        <v/>
      </c>
      <c r="AA54" s="69">
        <f>Y52*'4 Transform Matrices'!AA55+Z52*'4 Transform Matrices'!AE55+AA52*'4 Transform Matrices'!AI55</f>
        <v/>
      </c>
      <c r="AB54" s="69">
        <f>Y52*'4 Transform Matrices'!AB55+Z52*'4 Transform Matrices'!AF55+AA52*'4 Transform Matrices'!AJ55+AB52</f>
        <v/>
      </c>
      <c r="AC54" s="69">
        <f>AC52*'4 Transform Matrices'!Y55+AD52*'4 Transform Matrices'!AC55+AE52*'4 Transform Matrices'!AG55</f>
        <v/>
      </c>
      <c r="AD54" s="69">
        <f>AC52*'4 Transform Matrices'!Z55+AD52*'4 Transform Matrices'!AD55+AE52*'4 Transform Matrices'!AH55</f>
        <v/>
      </c>
      <c r="AE54" s="69">
        <f>AC52*'4 Transform Matrices'!AA55+AD52*'4 Transform Matrices'!AE55+AE52*'4 Transform Matrices'!AI55</f>
        <v/>
      </c>
      <c r="AF54" s="69">
        <f>AC52*'4 Transform Matrices'!AB55+AD52*'4 Transform Matrices'!AF55+AE52*'4 Transform Matrices'!AJ55+AF52</f>
        <v/>
      </c>
      <c r="AG54" s="71">
        <f>MAX(ABS(I54-U54),ABS(J54-V54),ABS(K54-W54),ABS(L54-X54),ABS(M54-Y54),ABS(N54-Z54),ABS(O54-AA54),ABS(P54-AB54),ABS(Q54-AC54),ABS(R54-AD54),ABS(S54-AE54),ABS(T54-AF54))</f>
        <v/>
      </c>
    </row>
    <row r="55">
      <c r="A55" s="80" t="inlineStr">
        <is>
          <t>- Treeline pine</t>
        </is>
      </c>
      <c r="B55" s="52" t="inlineStr">
        <is>
          <t>BKG-48</t>
        </is>
      </c>
      <c r="C55" s="53" t="inlineStr">
        <is>
          <t>Group</t>
        </is>
      </c>
      <c r="D55" s="52" t="inlineStr">
        <is>
          <t>BKG-23</t>
        </is>
      </c>
      <c r="E55" s="52" t="n">
        <v>2</v>
      </c>
      <c r="F55" s="54">
        <f>L55</f>
        <v/>
      </c>
      <c r="G55" s="54">
        <f>P55</f>
        <v/>
      </c>
      <c r="H55" s="54">
        <f>T55</f>
        <v/>
      </c>
      <c r="I55" s="70" t="n">
        <v>-0.699637949</v>
      </c>
      <c r="J55" s="70" t="n">
        <v>0</v>
      </c>
      <c r="K55" s="70" t="n">
        <v>-0.714497566</v>
      </c>
      <c r="L55" s="70" t="n">
        <v>-14.5372248</v>
      </c>
      <c r="M55" s="70" t="n">
        <v>0</v>
      </c>
      <c r="N55" s="70" t="n">
        <v>1</v>
      </c>
      <c r="O55" s="70" t="n">
        <v>0</v>
      </c>
      <c r="P55" s="70" t="n">
        <v>-0.350000024</v>
      </c>
      <c r="Q55" s="70" t="n">
        <v>0.714497566</v>
      </c>
      <c r="R55" s="70" t="n">
        <v>0</v>
      </c>
      <c r="S55" s="70" t="n">
        <v>-0.699637949</v>
      </c>
      <c r="T55" s="70" t="n">
        <v>23.8297825</v>
      </c>
      <c r="U55" s="69">
        <f>U30*'4 Transform Matrices'!Y56+V30*'4 Transform Matrices'!AC56+W30*'4 Transform Matrices'!AG56</f>
        <v/>
      </c>
      <c r="V55" s="69">
        <f>U30*'4 Transform Matrices'!Z56+V30*'4 Transform Matrices'!AD56+W30*'4 Transform Matrices'!AH56</f>
        <v/>
      </c>
      <c r="W55" s="69">
        <f>U30*'4 Transform Matrices'!AA56+V30*'4 Transform Matrices'!AE56+W30*'4 Transform Matrices'!AI56</f>
        <v/>
      </c>
      <c r="X55" s="69">
        <f>U30*'4 Transform Matrices'!AB56+V30*'4 Transform Matrices'!AF56+W30*'4 Transform Matrices'!AJ56+X30</f>
        <v/>
      </c>
      <c r="Y55" s="69">
        <f>Y30*'4 Transform Matrices'!Y56+Z30*'4 Transform Matrices'!AC56+AA30*'4 Transform Matrices'!AG56</f>
        <v/>
      </c>
      <c r="Z55" s="69">
        <f>Y30*'4 Transform Matrices'!Z56+Z30*'4 Transform Matrices'!AD56+AA30*'4 Transform Matrices'!AH56</f>
        <v/>
      </c>
      <c r="AA55" s="69">
        <f>Y30*'4 Transform Matrices'!AA56+Z30*'4 Transform Matrices'!AE56+AA30*'4 Transform Matrices'!AI56</f>
        <v/>
      </c>
      <c r="AB55" s="69">
        <f>Y30*'4 Transform Matrices'!AB56+Z30*'4 Transform Matrices'!AF56+AA30*'4 Transform Matrices'!AJ56+AB30</f>
        <v/>
      </c>
      <c r="AC55" s="69">
        <f>AC30*'4 Transform Matrices'!Y56+AD30*'4 Transform Matrices'!AC56+AE30*'4 Transform Matrices'!AG56</f>
        <v/>
      </c>
      <c r="AD55" s="69">
        <f>AC30*'4 Transform Matrices'!Z56+AD30*'4 Transform Matrices'!AD56+AE30*'4 Transform Matrices'!AH56</f>
        <v/>
      </c>
      <c r="AE55" s="69">
        <f>AC30*'4 Transform Matrices'!AA56+AD30*'4 Transform Matrices'!AE56+AE30*'4 Transform Matrices'!AI56</f>
        <v/>
      </c>
      <c r="AF55" s="69">
        <f>AC30*'4 Transform Matrices'!AB56+AD30*'4 Transform Matrices'!AF56+AE30*'4 Transform Matrices'!AJ56+AF30</f>
        <v/>
      </c>
      <c r="AG55" s="71">
        <f>MAX(ABS(I55-U55),ABS(J55-V55),ABS(K55-W55),ABS(L55-X55),ABS(M55-Y55),ABS(N55-Z55),ABS(O55-AA55),ABS(P55-AB55),ABS(Q55-AC55),ABS(R55-AD55),ABS(S55-AE55),ABS(T55-AF55))</f>
        <v/>
      </c>
    </row>
    <row r="56">
      <c r="A56" s="81" t="inlineStr">
        <is>
          <t>- Pine crown</t>
        </is>
      </c>
      <c r="B56" s="52" t="inlineStr">
        <is>
          <t>BKG-49</t>
        </is>
      </c>
      <c r="C56" s="61" t="inlineStr">
        <is>
          <t>Cone</t>
        </is>
      </c>
      <c r="D56" s="52" t="inlineStr">
        <is>
          <t>BKG-48</t>
        </is>
      </c>
      <c r="E56" s="52" t="n">
        <v>3</v>
      </c>
      <c r="F56" s="54">
        <f>L56</f>
        <v/>
      </c>
      <c r="G56" s="54">
        <f>P56</f>
        <v/>
      </c>
      <c r="H56" s="54">
        <f>T56</f>
        <v/>
      </c>
      <c r="I56" s="70" t="n">
        <v>-2.17397928</v>
      </c>
      <c r="J56" s="70" t="n">
        <v>2.22015262</v>
      </c>
      <c r="K56" s="70" t="n">
        <v>1.07443732e-07</v>
      </c>
      <c r="L56" s="70" t="n">
        <v>-14.5372248</v>
      </c>
      <c r="M56" s="70" t="n">
        <v>0</v>
      </c>
      <c r="N56" s="70" t="n">
        <v>-1.35824038e-07</v>
      </c>
      <c r="O56" s="70" t="n">
        <v>3.44021606</v>
      </c>
      <c r="P56" s="70" t="n">
        <v>1.37010801</v>
      </c>
      <c r="Q56" s="70" t="n">
        <v>2.22015262</v>
      </c>
      <c r="R56" s="70" t="n">
        <v>2.17397928</v>
      </c>
      <c r="S56" s="70" t="n">
        <v>1.05209189e-07</v>
      </c>
      <c r="T56" s="70" t="n">
        <v>23.8297825</v>
      </c>
      <c r="U56" s="69">
        <f>U55*'4 Transform Matrices'!Y57+V55*'4 Transform Matrices'!AC57+W55*'4 Transform Matrices'!AG57</f>
        <v/>
      </c>
      <c r="V56" s="69">
        <f>U55*'4 Transform Matrices'!Z57+V55*'4 Transform Matrices'!AD57+W55*'4 Transform Matrices'!AH57</f>
        <v/>
      </c>
      <c r="W56" s="69">
        <f>U55*'4 Transform Matrices'!AA57+V55*'4 Transform Matrices'!AE57+W55*'4 Transform Matrices'!AI57</f>
        <v/>
      </c>
      <c r="X56" s="69">
        <f>U55*'4 Transform Matrices'!AB57+V55*'4 Transform Matrices'!AF57+W55*'4 Transform Matrices'!AJ57+X55</f>
        <v/>
      </c>
      <c r="Y56" s="69">
        <f>Y55*'4 Transform Matrices'!Y57+Z55*'4 Transform Matrices'!AC57+AA55*'4 Transform Matrices'!AG57</f>
        <v/>
      </c>
      <c r="Z56" s="69">
        <f>Y55*'4 Transform Matrices'!Z57+Z55*'4 Transform Matrices'!AD57+AA55*'4 Transform Matrices'!AH57</f>
        <v/>
      </c>
      <c r="AA56" s="69">
        <f>Y55*'4 Transform Matrices'!AA57+Z55*'4 Transform Matrices'!AE57+AA55*'4 Transform Matrices'!AI57</f>
        <v/>
      </c>
      <c r="AB56" s="69">
        <f>Y55*'4 Transform Matrices'!AB57+Z55*'4 Transform Matrices'!AF57+AA55*'4 Transform Matrices'!AJ57+AB55</f>
        <v/>
      </c>
      <c r="AC56" s="69">
        <f>AC55*'4 Transform Matrices'!Y57+AD55*'4 Transform Matrices'!AC57+AE55*'4 Transform Matrices'!AG57</f>
        <v/>
      </c>
      <c r="AD56" s="69">
        <f>AC55*'4 Transform Matrices'!Z57+AD55*'4 Transform Matrices'!AD57+AE55*'4 Transform Matrices'!AH57</f>
        <v/>
      </c>
      <c r="AE56" s="69">
        <f>AC55*'4 Transform Matrices'!AA57+AD55*'4 Transform Matrices'!AE57+AE55*'4 Transform Matrices'!AI57</f>
        <v/>
      </c>
      <c r="AF56" s="69">
        <f>AC55*'4 Transform Matrices'!AB57+AD55*'4 Transform Matrices'!AF57+AE55*'4 Transform Matrices'!AJ57+AF55</f>
        <v/>
      </c>
      <c r="AG56" s="71">
        <f>MAX(ABS(I56-U56),ABS(J56-V56),ABS(K56-W56),ABS(L56-X56),ABS(M56-Y56),ABS(N56-Z56),ABS(O56-AA56),ABS(P56-AB56),ABS(Q56-AC56),ABS(R56-AD56),ABS(S56-AE56),ABS(T56-AF56))</f>
        <v/>
      </c>
    </row>
    <row r="57">
      <c r="A57" s="81" t="inlineStr">
        <is>
          <t>- Pine crown</t>
        </is>
      </c>
      <c r="B57" s="52" t="inlineStr">
        <is>
          <t>BKG-50</t>
        </is>
      </c>
      <c r="C57" s="61" t="inlineStr">
        <is>
          <t>Cone</t>
        </is>
      </c>
      <c r="D57" s="52" t="inlineStr">
        <is>
          <t>BKG-48</t>
        </is>
      </c>
      <c r="E57" s="52" t="n">
        <v>3</v>
      </c>
      <c r="F57" s="54">
        <f>L57</f>
        <v/>
      </c>
      <c r="G57" s="54">
        <f>P57</f>
        <v/>
      </c>
      <c r="H57" s="54">
        <f>T57</f>
        <v/>
      </c>
      <c r="I57" s="70" t="n">
        <v>-0.5022192</v>
      </c>
      <c r="J57" s="70" t="n">
        <v>1.9563036</v>
      </c>
      <c r="K57" s="70" t="n">
        <v>1.29208829e-07</v>
      </c>
      <c r="L57" s="70" t="n">
        <v>-14.5372248</v>
      </c>
      <c r="M57" s="70" t="n">
        <v>0</v>
      </c>
      <c r="N57" s="70" t="n">
        <v>-8.828562409999999e-08</v>
      </c>
      <c r="O57" s="70" t="n">
        <v>3.05180454</v>
      </c>
      <c r="P57" s="70" t="n">
        <v>3.67283344</v>
      </c>
      <c r="Q57" s="70" t="n">
        <v>1.9563036</v>
      </c>
      <c r="R57" s="70" t="n">
        <v>0.5022192</v>
      </c>
      <c r="S57" s="70" t="n">
        <v>3.3170295e-08</v>
      </c>
      <c r="T57" s="70" t="n">
        <v>23.8297825</v>
      </c>
      <c r="U57" s="69">
        <f>U55*'4 Transform Matrices'!Y58+V55*'4 Transform Matrices'!AC58+W55*'4 Transform Matrices'!AG58</f>
        <v/>
      </c>
      <c r="V57" s="69">
        <f>U55*'4 Transform Matrices'!Z58+V55*'4 Transform Matrices'!AD58+W55*'4 Transform Matrices'!AH58</f>
        <v/>
      </c>
      <c r="W57" s="69">
        <f>U55*'4 Transform Matrices'!AA58+V55*'4 Transform Matrices'!AE58+W55*'4 Transform Matrices'!AI58</f>
        <v/>
      </c>
      <c r="X57" s="69">
        <f>U55*'4 Transform Matrices'!AB58+V55*'4 Transform Matrices'!AF58+W55*'4 Transform Matrices'!AJ58+X55</f>
        <v/>
      </c>
      <c r="Y57" s="69">
        <f>Y55*'4 Transform Matrices'!Y58+Z55*'4 Transform Matrices'!AC58+AA55*'4 Transform Matrices'!AG58</f>
        <v/>
      </c>
      <c r="Z57" s="69">
        <f>Y55*'4 Transform Matrices'!Z58+Z55*'4 Transform Matrices'!AD58+AA55*'4 Transform Matrices'!AH58</f>
        <v/>
      </c>
      <c r="AA57" s="69">
        <f>Y55*'4 Transform Matrices'!AA58+Z55*'4 Transform Matrices'!AE58+AA55*'4 Transform Matrices'!AI58</f>
        <v/>
      </c>
      <c r="AB57" s="69">
        <f>Y55*'4 Transform Matrices'!AB58+Z55*'4 Transform Matrices'!AF58+AA55*'4 Transform Matrices'!AJ58+AB55</f>
        <v/>
      </c>
      <c r="AC57" s="69">
        <f>AC55*'4 Transform Matrices'!Y58+AD55*'4 Transform Matrices'!AC58+AE55*'4 Transform Matrices'!AG58</f>
        <v/>
      </c>
      <c r="AD57" s="69">
        <f>AC55*'4 Transform Matrices'!Z58+AD55*'4 Transform Matrices'!AD58+AE55*'4 Transform Matrices'!AH58</f>
        <v/>
      </c>
      <c r="AE57" s="69">
        <f>AC55*'4 Transform Matrices'!AA58+AD55*'4 Transform Matrices'!AE58+AE55*'4 Transform Matrices'!AI58</f>
        <v/>
      </c>
      <c r="AF57" s="69">
        <f>AC55*'4 Transform Matrices'!AB58+AD55*'4 Transform Matrices'!AF58+AE55*'4 Transform Matrices'!AJ58+AF55</f>
        <v/>
      </c>
      <c r="AG57" s="71">
        <f>MAX(ABS(I57-U57),ABS(J57-V57),ABS(K57-W57),ABS(L57-X57),ABS(M57-Y57),ABS(N57-Z57),ABS(O57-AA57),ABS(P57-AB57),ABS(Q57-AC57),ABS(R57-AD57),ABS(S57-AE57),ABS(T57-AF57))</f>
        <v/>
      </c>
    </row>
    <row r="58">
      <c r="A58" s="80" t="inlineStr">
        <is>
          <t>- Treeline pine</t>
        </is>
      </c>
      <c r="B58" s="52" t="inlineStr">
        <is>
          <t>BKG-51</t>
        </is>
      </c>
      <c r="C58" s="53" t="inlineStr">
        <is>
          <t>Group</t>
        </is>
      </c>
      <c r="D58" s="52" t="inlineStr">
        <is>
          <t>BKG-23</t>
        </is>
      </c>
      <c r="E58" s="52" t="n">
        <v>2</v>
      </c>
      <c r="F58" s="54">
        <f>L58</f>
        <v/>
      </c>
      <c r="G58" s="54">
        <f>P58</f>
        <v/>
      </c>
      <c r="H58" s="54">
        <f>T58</f>
        <v/>
      </c>
      <c r="I58" s="70" t="n">
        <v>0.955469549</v>
      </c>
      <c r="J58" s="70" t="n">
        <v>0</v>
      </c>
      <c r="K58" s="70" t="n">
        <v>0.295089722</v>
      </c>
      <c r="L58" s="70" t="n">
        <v>-19.7059383</v>
      </c>
      <c r="M58" s="70" t="n">
        <v>0</v>
      </c>
      <c r="N58" s="70" t="n">
        <v>1</v>
      </c>
      <c r="O58" s="70" t="n">
        <v>0</v>
      </c>
      <c r="P58" s="70" t="n">
        <v>-0.350000024</v>
      </c>
      <c r="Q58" s="70" t="n">
        <v>-0.295089722</v>
      </c>
      <c r="R58" s="70" t="n">
        <v>0</v>
      </c>
      <c r="S58" s="70" t="n">
        <v>0.955469549</v>
      </c>
      <c r="T58" s="70" t="n">
        <v>19.5636272</v>
      </c>
      <c r="U58" s="69">
        <f>U30*'4 Transform Matrices'!Y59+V30*'4 Transform Matrices'!AC59+W30*'4 Transform Matrices'!AG59</f>
        <v/>
      </c>
      <c r="V58" s="69">
        <f>U30*'4 Transform Matrices'!Z59+V30*'4 Transform Matrices'!AD59+W30*'4 Transform Matrices'!AH59</f>
        <v/>
      </c>
      <c r="W58" s="69">
        <f>U30*'4 Transform Matrices'!AA59+V30*'4 Transform Matrices'!AE59+W30*'4 Transform Matrices'!AI59</f>
        <v/>
      </c>
      <c r="X58" s="69">
        <f>U30*'4 Transform Matrices'!AB59+V30*'4 Transform Matrices'!AF59+W30*'4 Transform Matrices'!AJ59+X30</f>
        <v/>
      </c>
      <c r="Y58" s="69">
        <f>Y30*'4 Transform Matrices'!Y59+Z30*'4 Transform Matrices'!AC59+AA30*'4 Transform Matrices'!AG59</f>
        <v/>
      </c>
      <c r="Z58" s="69">
        <f>Y30*'4 Transform Matrices'!Z59+Z30*'4 Transform Matrices'!AD59+AA30*'4 Transform Matrices'!AH59</f>
        <v/>
      </c>
      <c r="AA58" s="69">
        <f>Y30*'4 Transform Matrices'!AA59+Z30*'4 Transform Matrices'!AE59+AA30*'4 Transform Matrices'!AI59</f>
        <v/>
      </c>
      <c r="AB58" s="69">
        <f>Y30*'4 Transform Matrices'!AB59+Z30*'4 Transform Matrices'!AF59+AA30*'4 Transform Matrices'!AJ59+AB30</f>
        <v/>
      </c>
      <c r="AC58" s="69">
        <f>AC30*'4 Transform Matrices'!Y59+AD30*'4 Transform Matrices'!AC59+AE30*'4 Transform Matrices'!AG59</f>
        <v/>
      </c>
      <c r="AD58" s="69">
        <f>AC30*'4 Transform Matrices'!Z59+AD30*'4 Transform Matrices'!AD59+AE30*'4 Transform Matrices'!AH59</f>
        <v/>
      </c>
      <c r="AE58" s="69">
        <f>AC30*'4 Transform Matrices'!AA59+AD30*'4 Transform Matrices'!AE59+AE30*'4 Transform Matrices'!AI59</f>
        <v/>
      </c>
      <c r="AF58" s="69">
        <f>AC30*'4 Transform Matrices'!AB59+AD30*'4 Transform Matrices'!AF59+AE30*'4 Transform Matrices'!AJ59+AF30</f>
        <v/>
      </c>
      <c r="AG58" s="71">
        <f>MAX(ABS(I58-U58),ABS(J58-V58),ABS(K58-W58),ABS(L58-X58),ABS(M58-Y58),ABS(N58-Z58),ABS(O58-AA58),ABS(P58-AB58),ABS(Q58-AC58),ABS(R58-AD58),ABS(S58-AE58),ABS(T58-AF58))</f>
        <v/>
      </c>
    </row>
    <row r="59">
      <c r="A59" s="81" t="inlineStr">
        <is>
          <t>- Pine crown</t>
        </is>
      </c>
      <c r="B59" s="52" t="inlineStr">
        <is>
          <t>BKG-52</t>
        </is>
      </c>
      <c r="C59" s="61" t="inlineStr">
        <is>
          <t>Cone</t>
        </is>
      </c>
      <c r="D59" s="52" t="inlineStr">
        <is>
          <t>BKG-51</t>
        </is>
      </c>
      <c r="E59" s="52" t="n">
        <v>3</v>
      </c>
      <c r="F59" s="54">
        <f>L59</f>
        <v/>
      </c>
      <c r="G59" s="54">
        <f>P59</f>
        <v/>
      </c>
      <c r="H59" s="54">
        <f>T59</f>
        <v/>
      </c>
      <c r="I59" s="70" t="n">
        <v>2.99206853</v>
      </c>
      <c r="J59" s="70" t="n">
        <v>-0.924078345</v>
      </c>
      <c r="K59" s="70" t="n">
        <v>-4.47205437e-08</v>
      </c>
      <c r="L59" s="70" t="n">
        <v>-19.7059383</v>
      </c>
      <c r="M59" s="70" t="n">
        <v>0</v>
      </c>
      <c r="N59" s="70" t="n">
        <v>-1.36882932e-07</v>
      </c>
      <c r="O59" s="70" t="n">
        <v>3.46703625</v>
      </c>
      <c r="P59" s="70" t="n">
        <v>1.3835181</v>
      </c>
      <c r="Q59" s="70" t="n">
        <v>-0.924078345</v>
      </c>
      <c r="R59" s="70" t="n">
        <v>-2.99206853</v>
      </c>
      <c r="S59" s="70" t="n">
        <v>-1.44800424e-07</v>
      </c>
      <c r="T59" s="70" t="n">
        <v>19.5636272</v>
      </c>
      <c r="U59" s="69">
        <f>U58*'4 Transform Matrices'!Y60+V58*'4 Transform Matrices'!AC60+W58*'4 Transform Matrices'!AG60</f>
        <v/>
      </c>
      <c r="V59" s="69">
        <f>U58*'4 Transform Matrices'!Z60+V58*'4 Transform Matrices'!AD60+W58*'4 Transform Matrices'!AH60</f>
        <v/>
      </c>
      <c r="W59" s="69">
        <f>U58*'4 Transform Matrices'!AA60+V58*'4 Transform Matrices'!AE60+W58*'4 Transform Matrices'!AI60</f>
        <v/>
      </c>
      <c r="X59" s="69">
        <f>U58*'4 Transform Matrices'!AB60+V58*'4 Transform Matrices'!AF60+W58*'4 Transform Matrices'!AJ60+X58</f>
        <v/>
      </c>
      <c r="Y59" s="69">
        <f>Y58*'4 Transform Matrices'!Y60+Z58*'4 Transform Matrices'!AC60+AA58*'4 Transform Matrices'!AG60</f>
        <v/>
      </c>
      <c r="Z59" s="69">
        <f>Y58*'4 Transform Matrices'!Z60+Z58*'4 Transform Matrices'!AD60+AA58*'4 Transform Matrices'!AH60</f>
        <v/>
      </c>
      <c r="AA59" s="69">
        <f>Y58*'4 Transform Matrices'!AA60+Z58*'4 Transform Matrices'!AE60+AA58*'4 Transform Matrices'!AI60</f>
        <v/>
      </c>
      <c r="AB59" s="69">
        <f>Y58*'4 Transform Matrices'!AB60+Z58*'4 Transform Matrices'!AF60+AA58*'4 Transform Matrices'!AJ60+AB58</f>
        <v/>
      </c>
      <c r="AC59" s="69">
        <f>AC58*'4 Transform Matrices'!Y60+AD58*'4 Transform Matrices'!AC60+AE58*'4 Transform Matrices'!AG60</f>
        <v/>
      </c>
      <c r="AD59" s="69">
        <f>AC58*'4 Transform Matrices'!Z60+AD58*'4 Transform Matrices'!AD60+AE58*'4 Transform Matrices'!AH60</f>
        <v/>
      </c>
      <c r="AE59" s="69">
        <f>AC58*'4 Transform Matrices'!AA60+AD58*'4 Transform Matrices'!AE60+AE58*'4 Transform Matrices'!AI60</f>
        <v/>
      </c>
      <c r="AF59" s="69">
        <f>AC58*'4 Transform Matrices'!AB60+AD58*'4 Transform Matrices'!AF60+AE58*'4 Transform Matrices'!AJ60+AF58</f>
        <v/>
      </c>
      <c r="AG59" s="71">
        <f>MAX(ABS(I59-U59),ABS(J59-V59),ABS(K59-W59),ABS(L59-X59),ABS(M59-Y59),ABS(N59-Z59),ABS(O59-AA59),ABS(P59-AB59),ABS(Q59-AC59),ABS(R59-AD59),ABS(S59-AE59),ABS(T59-AF59))</f>
        <v/>
      </c>
    </row>
    <row r="60">
      <c r="A60" s="81" t="inlineStr">
        <is>
          <t>- Pine crown</t>
        </is>
      </c>
      <c r="B60" s="52" t="inlineStr">
        <is>
          <t>BKG-53</t>
        </is>
      </c>
      <c r="C60" s="61" t="inlineStr">
        <is>
          <t>Cone</t>
        </is>
      </c>
      <c r="D60" s="52" t="inlineStr">
        <is>
          <t>BKG-51</t>
        </is>
      </c>
      <c r="E60" s="52" t="n">
        <v>3</v>
      </c>
      <c r="F60" s="54">
        <f>L60</f>
        <v/>
      </c>
      <c r="G60" s="54">
        <f>P60</f>
        <v/>
      </c>
      <c r="H60" s="54">
        <f>T60</f>
        <v/>
      </c>
      <c r="I60" s="70" t="n">
        <v>1.38395917</v>
      </c>
      <c r="J60" s="70" t="n">
        <v>-1.49260104</v>
      </c>
      <c r="K60" s="70" t="n">
        <v>-9.858247550000001e-08</v>
      </c>
      <c r="L60" s="70" t="n">
        <v>-19.7059383</v>
      </c>
      <c r="M60" s="70" t="n">
        <v>0</v>
      </c>
      <c r="N60" s="70" t="n">
        <v>-8.89738985e-08</v>
      </c>
      <c r="O60" s="70" t="n">
        <v>3.07559657</v>
      </c>
      <c r="P60" s="70" t="n">
        <v>3.70419598</v>
      </c>
      <c r="Q60" s="70" t="n">
        <v>-1.49260104</v>
      </c>
      <c r="R60" s="70" t="n">
        <v>-1.38395917</v>
      </c>
      <c r="S60" s="70" t="n">
        <v>-9.14069531e-08</v>
      </c>
      <c r="T60" s="70" t="n">
        <v>19.5636272</v>
      </c>
      <c r="U60" s="69">
        <f>U58*'4 Transform Matrices'!Y61+V58*'4 Transform Matrices'!AC61+W58*'4 Transform Matrices'!AG61</f>
        <v/>
      </c>
      <c r="V60" s="69">
        <f>U58*'4 Transform Matrices'!Z61+V58*'4 Transform Matrices'!AD61+W58*'4 Transform Matrices'!AH61</f>
        <v/>
      </c>
      <c r="W60" s="69">
        <f>U58*'4 Transform Matrices'!AA61+V58*'4 Transform Matrices'!AE61+W58*'4 Transform Matrices'!AI61</f>
        <v/>
      </c>
      <c r="X60" s="69">
        <f>U58*'4 Transform Matrices'!AB61+V58*'4 Transform Matrices'!AF61+W58*'4 Transform Matrices'!AJ61+X58</f>
        <v/>
      </c>
      <c r="Y60" s="69">
        <f>Y58*'4 Transform Matrices'!Y61+Z58*'4 Transform Matrices'!AC61+AA58*'4 Transform Matrices'!AG61</f>
        <v/>
      </c>
      <c r="Z60" s="69">
        <f>Y58*'4 Transform Matrices'!Z61+Z58*'4 Transform Matrices'!AD61+AA58*'4 Transform Matrices'!AH61</f>
        <v/>
      </c>
      <c r="AA60" s="69">
        <f>Y58*'4 Transform Matrices'!AA61+Z58*'4 Transform Matrices'!AE61+AA58*'4 Transform Matrices'!AI61</f>
        <v/>
      </c>
      <c r="AB60" s="69">
        <f>Y58*'4 Transform Matrices'!AB61+Z58*'4 Transform Matrices'!AF61+AA58*'4 Transform Matrices'!AJ61+AB58</f>
        <v/>
      </c>
      <c r="AC60" s="69">
        <f>AC58*'4 Transform Matrices'!Y61+AD58*'4 Transform Matrices'!AC61+AE58*'4 Transform Matrices'!AG61</f>
        <v/>
      </c>
      <c r="AD60" s="69">
        <f>AC58*'4 Transform Matrices'!Z61+AD58*'4 Transform Matrices'!AD61+AE58*'4 Transform Matrices'!AH61</f>
        <v/>
      </c>
      <c r="AE60" s="69">
        <f>AC58*'4 Transform Matrices'!AA61+AD58*'4 Transform Matrices'!AE61+AE58*'4 Transform Matrices'!AI61</f>
        <v/>
      </c>
      <c r="AF60" s="69">
        <f>AC58*'4 Transform Matrices'!AB61+AD58*'4 Transform Matrices'!AF61+AE58*'4 Transform Matrices'!AJ61+AF58</f>
        <v/>
      </c>
      <c r="AG60" s="71">
        <f>MAX(ABS(I60-U60),ABS(J60-V60),ABS(K60-W60),ABS(L60-X60),ABS(M60-Y60),ABS(N60-Z60),ABS(O60-AA60),ABS(P60-AB60),ABS(Q60-AC60),ABS(R60-AD60),ABS(S60-AE60),ABS(T60-AF60))</f>
        <v/>
      </c>
    </row>
    <row r="61">
      <c r="A61" s="80" t="inlineStr">
        <is>
          <t>- Treeline pine</t>
        </is>
      </c>
      <c r="B61" s="52" t="inlineStr">
        <is>
          <t>BKG-54</t>
        </is>
      </c>
      <c r="C61" s="53" t="inlineStr">
        <is>
          <t>Group</t>
        </is>
      </c>
      <c r="D61" s="52" t="inlineStr">
        <is>
          <t>BKG-23</t>
        </is>
      </c>
      <c r="E61" s="52" t="n">
        <v>2</v>
      </c>
      <c r="F61" s="54">
        <f>L61</f>
        <v/>
      </c>
      <c r="G61" s="54">
        <f>P61</f>
        <v/>
      </c>
      <c r="H61" s="54">
        <f>T61</f>
        <v/>
      </c>
      <c r="I61" s="70" t="n">
        <v>0.820608437</v>
      </c>
      <c r="J61" s="70" t="n">
        <v>0</v>
      </c>
      <c r="K61" s="70" t="n">
        <v>-0.571490884</v>
      </c>
      <c r="L61" s="70" t="n">
        <v>-21.1746311</v>
      </c>
      <c r="M61" s="70" t="n">
        <v>0</v>
      </c>
      <c r="N61" s="70" t="n">
        <v>1</v>
      </c>
      <c r="O61" s="70" t="n">
        <v>0</v>
      </c>
      <c r="P61" s="70" t="n">
        <v>-0.350000024</v>
      </c>
      <c r="Q61" s="70" t="n">
        <v>0.571490884</v>
      </c>
      <c r="R61" s="70" t="n">
        <v>0</v>
      </c>
      <c r="S61" s="70" t="n">
        <v>0.820608437</v>
      </c>
      <c r="T61" s="70" t="n">
        <v>17.2655697</v>
      </c>
      <c r="U61" s="69">
        <f>U30*'4 Transform Matrices'!Y62+V30*'4 Transform Matrices'!AC62+W30*'4 Transform Matrices'!AG62</f>
        <v/>
      </c>
      <c r="V61" s="69">
        <f>U30*'4 Transform Matrices'!Z62+V30*'4 Transform Matrices'!AD62+W30*'4 Transform Matrices'!AH62</f>
        <v/>
      </c>
      <c r="W61" s="69">
        <f>U30*'4 Transform Matrices'!AA62+V30*'4 Transform Matrices'!AE62+W30*'4 Transform Matrices'!AI62</f>
        <v/>
      </c>
      <c r="X61" s="69">
        <f>U30*'4 Transform Matrices'!AB62+V30*'4 Transform Matrices'!AF62+W30*'4 Transform Matrices'!AJ62+X30</f>
        <v/>
      </c>
      <c r="Y61" s="69">
        <f>Y30*'4 Transform Matrices'!Y62+Z30*'4 Transform Matrices'!AC62+AA30*'4 Transform Matrices'!AG62</f>
        <v/>
      </c>
      <c r="Z61" s="69">
        <f>Y30*'4 Transform Matrices'!Z62+Z30*'4 Transform Matrices'!AD62+AA30*'4 Transform Matrices'!AH62</f>
        <v/>
      </c>
      <c r="AA61" s="69">
        <f>Y30*'4 Transform Matrices'!AA62+Z30*'4 Transform Matrices'!AE62+AA30*'4 Transform Matrices'!AI62</f>
        <v/>
      </c>
      <c r="AB61" s="69">
        <f>Y30*'4 Transform Matrices'!AB62+Z30*'4 Transform Matrices'!AF62+AA30*'4 Transform Matrices'!AJ62+AB30</f>
        <v/>
      </c>
      <c r="AC61" s="69">
        <f>AC30*'4 Transform Matrices'!Y62+AD30*'4 Transform Matrices'!AC62+AE30*'4 Transform Matrices'!AG62</f>
        <v/>
      </c>
      <c r="AD61" s="69">
        <f>AC30*'4 Transform Matrices'!Z62+AD30*'4 Transform Matrices'!AD62+AE30*'4 Transform Matrices'!AH62</f>
        <v/>
      </c>
      <c r="AE61" s="69">
        <f>AC30*'4 Transform Matrices'!AA62+AD30*'4 Transform Matrices'!AE62+AE30*'4 Transform Matrices'!AI62</f>
        <v/>
      </c>
      <c r="AF61" s="69">
        <f>AC30*'4 Transform Matrices'!AB62+AD30*'4 Transform Matrices'!AF62+AE30*'4 Transform Matrices'!AJ62+AF30</f>
        <v/>
      </c>
      <c r="AG61" s="71">
        <f>MAX(ABS(I61-U61),ABS(J61-V61),ABS(K61-W61),ABS(L61-X61),ABS(M61-Y61),ABS(N61-Z61),ABS(O61-AA61),ABS(P61-AB61),ABS(Q61-AC61),ABS(R61-AD61),ABS(S61-AE61),ABS(T61-AF61))</f>
        <v/>
      </c>
    </row>
    <row r="62">
      <c r="A62" s="81" t="inlineStr">
        <is>
          <t>- Pine crown</t>
        </is>
      </c>
      <c r="B62" s="52" t="inlineStr">
        <is>
          <t>BKG-55</t>
        </is>
      </c>
      <c r="C62" s="61" t="inlineStr">
        <is>
          <t>Cone</t>
        </is>
      </c>
      <c r="D62" s="52" t="inlineStr">
        <is>
          <t>BKG-54</t>
        </is>
      </c>
      <c r="E62" s="52" t="n">
        <v>3</v>
      </c>
      <c r="F62" s="54">
        <f>L62</f>
        <v/>
      </c>
      <c r="G62" s="54">
        <f>P62</f>
        <v/>
      </c>
      <c r="H62" s="54">
        <f>T62</f>
        <v/>
      </c>
      <c r="I62" s="70" t="n">
        <v>2.73165083</v>
      </c>
      <c r="J62" s="70" t="n">
        <v>1.90238547</v>
      </c>
      <c r="K62" s="70" t="n">
        <v>9.20654699e-08</v>
      </c>
      <c r="L62" s="70" t="n">
        <v>-21.1746311</v>
      </c>
      <c r="M62" s="70" t="n">
        <v>0</v>
      </c>
      <c r="N62" s="70" t="n">
        <v>-1.45506974e-07</v>
      </c>
      <c r="O62" s="70" t="n">
        <v>3.68546987</v>
      </c>
      <c r="P62" s="70" t="n">
        <v>1.49273491</v>
      </c>
      <c r="Q62" s="70" t="n">
        <v>1.90238547</v>
      </c>
      <c r="R62" s="70" t="n">
        <v>-2.73165083</v>
      </c>
      <c r="S62" s="70" t="n">
        <v>-1.32197556e-07</v>
      </c>
      <c r="T62" s="70" t="n">
        <v>17.2655697</v>
      </c>
      <c r="U62" s="69">
        <f>U61*'4 Transform Matrices'!Y63+V61*'4 Transform Matrices'!AC63+W61*'4 Transform Matrices'!AG63</f>
        <v/>
      </c>
      <c r="V62" s="69">
        <f>U61*'4 Transform Matrices'!Z63+V61*'4 Transform Matrices'!AD63+W61*'4 Transform Matrices'!AH63</f>
        <v/>
      </c>
      <c r="W62" s="69">
        <f>U61*'4 Transform Matrices'!AA63+V61*'4 Transform Matrices'!AE63+W61*'4 Transform Matrices'!AI63</f>
        <v/>
      </c>
      <c r="X62" s="69">
        <f>U61*'4 Transform Matrices'!AB63+V61*'4 Transform Matrices'!AF63+W61*'4 Transform Matrices'!AJ63+X61</f>
        <v/>
      </c>
      <c r="Y62" s="69">
        <f>Y61*'4 Transform Matrices'!Y63+Z61*'4 Transform Matrices'!AC63+AA61*'4 Transform Matrices'!AG63</f>
        <v/>
      </c>
      <c r="Z62" s="69">
        <f>Y61*'4 Transform Matrices'!Z63+Z61*'4 Transform Matrices'!AD63+AA61*'4 Transform Matrices'!AH63</f>
        <v/>
      </c>
      <c r="AA62" s="69">
        <f>Y61*'4 Transform Matrices'!AA63+Z61*'4 Transform Matrices'!AE63+AA61*'4 Transform Matrices'!AI63</f>
        <v/>
      </c>
      <c r="AB62" s="69">
        <f>Y61*'4 Transform Matrices'!AB63+Z61*'4 Transform Matrices'!AF63+AA61*'4 Transform Matrices'!AJ63+AB61</f>
        <v/>
      </c>
      <c r="AC62" s="69">
        <f>AC61*'4 Transform Matrices'!Y63+AD61*'4 Transform Matrices'!AC63+AE61*'4 Transform Matrices'!AG63</f>
        <v/>
      </c>
      <c r="AD62" s="69">
        <f>AC61*'4 Transform Matrices'!Z63+AD61*'4 Transform Matrices'!AD63+AE61*'4 Transform Matrices'!AH63</f>
        <v/>
      </c>
      <c r="AE62" s="69">
        <f>AC61*'4 Transform Matrices'!AA63+AD61*'4 Transform Matrices'!AE63+AE61*'4 Transform Matrices'!AI63</f>
        <v/>
      </c>
      <c r="AF62" s="69">
        <f>AC61*'4 Transform Matrices'!AB63+AD61*'4 Transform Matrices'!AF63+AE61*'4 Transform Matrices'!AJ63+AF61</f>
        <v/>
      </c>
      <c r="AG62" s="71">
        <f>MAX(ABS(I62-U62),ABS(J62-V62),ABS(K62-W62),ABS(L62-X62),ABS(M62-Y62),ABS(N62-Z62),ABS(O62-AA62),ABS(P62-AB62),ABS(Q62-AC62),ABS(R62-AD62),ABS(S62-AE62),ABS(T62-AF62))</f>
        <v/>
      </c>
    </row>
    <row r="63">
      <c r="A63" s="81" t="inlineStr">
        <is>
          <t>- Pine crown</t>
        </is>
      </c>
      <c r="B63" s="52" t="inlineStr">
        <is>
          <t>BKG-56</t>
        </is>
      </c>
      <c r="C63" s="61" t="inlineStr">
        <is>
          <t>Cone</t>
        </is>
      </c>
      <c r="D63" s="52" t="inlineStr">
        <is>
          <t>BKG-54</t>
        </is>
      </c>
      <c r="E63" s="52" t="n">
        <v>3</v>
      </c>
      <c r="F63" s="54">
        <f>L63</f>
        <v/>
      </c>
      <c r="G63" s="54">
        <f>P63</f>
        <v/>
      </c>
      <c r="H63" s="54">
        <f>T63</f>
        <v/>
      </c>
      <c r="I63" s="70" t="n">
        <v>2.15596676</v>
      </c>
      <c r="J63" s="70" t="n">
        <v>0.183097601</v>
      </c>
      <c r="K63" s="70" t="n">
        <v>1.20931283e-08</v>
      </c>
      <c r="L63" s="70" t="n">
        <v>-21.1746311</v>
      </c>
      <c r="M63" s="70" t="n">
        <v>0</v>
      </c>
      <c r="N63" s="70" t="n">
        <v>-9.457953350000001e-08</v>
      </c>
      <c r="O63" s="70" t="n">
        <v>3.26936865</v>
      </c>
      <c r="P63" s="70" t="n">
        <v>3.95962238</v>
      </c>
      <c r="Q63" s="70" t="n">
        <v>0.183097601</v>
      </c>
      <c r="R63" s="70" t="n">
        <v>-2.15596676</v>
      </c>
      <c r="S63" s="70" t="n">
        <v>-1.42396061e-07</v>
      </c>
      <c r="T63" s="70" t="n">
        <v>17.2655697</v>
      </c>
      <c r="U63" s="69">
        <f>U61*'4 Transform Matrices'!Y64+V61*'4 Transform Matrices'!AC64+W61*'4 Transform Matrices'!AG64</f>
        <v/>
      </c>
      <c r="V63" s="69">
        <f>U61*'4 Transform Matrices'!Z64+V61*'4 Transform Matrices'!AD64+W61*'4 Transform Matrices'!AH64</f>
        <v/>
      </c>
      <c r="W63" s="69">
        <f>U61*'4 Transform Matrices'!AA64+V61*'4 Transform Matrices'!AE64+W61*'4 Transform Matrices'!AI64</f>
        <v/>
      </c>
      <c r="X63" s="69">
        <f>U61*'4 Transform Matrices'!AB64+V61*'4 Transform Matrices'!AF64+W61*'4 Transform Matrices'!AJ64+X61</f>
        <v/>
      </c>
      <c r="Y63" s="69">
        <f>Y61*'4 Transform Matrices'!Y64+Z61*'4 Transform Matrices'!AC64+AA61*'4 Transform Matrices'!AG64</f>
        <v/>
      </c>
      <c r="Z63" s="69">
        <f>Y61*'4 Transform Matrices'!Z64+Z61*'4 Transform Matrices'!AD64+AA61*'4 Transform Matrices'!AH64</f>
        <v/>
      </c>
      <c r="AA63" s="69">
        <f>Y61*'4 Transform Matrices'!AA64+Z61*'4 Transform Matrices'!AE64+AA61*'4 Transform Matrices'!AI64</f>
        <v/>
      </c>
      <c r="AB63" s="69">
        <f>Y61*'4 Transform Matrices'!AB64+Z61*'4 Transform Matrices'!AF64+AA61*'4 Transform Matrices'!AJ64+AB61</f>
        <v/>
      </c>
      <c r="AC63" s="69">
        <f>AC61*'4 Transform Matrices'!Y64+AD61*'4 Transform Matrices'!AC64+AE61*'4 Transform Matrices'!AG64</f>
        <v/>
      </c>
      <c r="AD63" s="69">
        <f>AC61*'4 Transform Matrices'!Z64+AD61*'4 Transform Matrices'!AD64+AE61*'4 Transform Matrices'!AH64</f>
        <v/>
      </c>
      <c r="AE63" s="69">
        <f>AC61*'4 Transform Matrices'!AA64+AD61*'4 Transform Matrices'!AE64+AE61*'4 Transform Matrices'!AI64</f>
        <v/>
      </c>
      <c r="AF63" s="69">
        <f>AC61*'4 Transform Matrices'!AB64+AD61*'4 Transform Matrices'!AF64+AE61*'4 Transform Matrices'!AJ64+AF61</f>
        <v/>
      </c>
      <c r="AG63" s="71">
        <f>MAX(ABS(I63-U63),ABS(J63-V63),ABS(K63-W63),ABS(L63-X63),ABS(M63-Y63),ABS(N63-Z63),ABS(O63-AA63),ABS(P63-AB63),ABS(Q63-AC63),ABS(R63-AD63),ABS(S63-AE63),ABS(T63-AF63))</f>
        <v/>
      </c>
    </row>
    <row r="64">
      <c r="A64" s="80" t="inlineStr">
        <is>
          <t>- Treeline pine</t>
        </is>
      </c>
      <c r="B64" s="52" t="inlineStr">
        <is>
          <t>BKG-57</t>
        </is>
      </c>
      <c r="C64" s="53" t="inlineStr">
        <is>
          <t>Group</t>
        </is>
      </c>
      <c r="D64" s="52" t="inlineStr">
        <is>
          <t>BKG-23</t>
        </is>
      </c>
      <c r="E64" s="52" t="n">
        <v>2</v>
      </c>
      <c r="F64" s="54">
        <f>L64</f>
        <v/>
      </c>
      <c r="G64" s="54">
        <f>P64</f>
        <v/>
      </c>
      <c r="H64" s="54">
        <f>T64</f>
        <v/>
      </c>
      <c r="I64" s="70" t="n">
        <v>0.555255234</v>
      </c>
      <c r="J64" s="70" t="n">
        <v>0</v>
      </c>
      <c r="K64" s="70" t="n">
        <v>-0.83168</v>
      </c>
      <c r="L64" s="70" t="n">
        <v>-25.3820496</v>
      </c>
      <c r="M64" s="70" t="n">
        <v>0</v>
      </c>
      <c r="N64" s="70" t="n">
        <v>1</v>
      </c>
      <c r="O64" s="70" t="n">
        <v>0</v>
      </c>
      <c r="P64" s="70" t="n">
        <v>-0.350000024</v>
      </c>
      <c r="Q64" s="70" t="n">
        <v>0.83168</v>
      </c>
      <c r="R64" s="70" t="n">
        <v>0</v>
      </c>
      <c r="S64" s="70" t="n">
        <v>0.555255234</v>
      </c>
      <c r="T64" s="70" t="n">
        <v>12.0207176</v>
      </c>
      <c r="U64" s="69">
        <f>U30*'4 Transform Matrices'!Y65+V30*'4 Transform Matrices'!AC65+W30*'4 Transform Matrices'!AG65</f>
        <v/>
      </c>
      <c r="V64" s="69">
        <f>U30*'4 Transform Matrices'!Z65+V30*'4 Transform Matrices'!AD65+W30*'4 Transform Matrices'!AH65</f>
        <v/>
      </c>
      <c r="W64" s="69">
        <f>U30*'4 Transform Matrices'!AA65+V30*'4 Transform Matrices'!AE65+W30*'4 Transform Matrices'!AI65</f>
        <v/>
      </c>
      <c r="X64" s="69">
        <f>U30*'4 Transform Matrices'!AB65+V30*'4 Transform Matrices'!AF65+W30*'4 Transform Matrices'!AJ65+X30</f>
        <v/>
      </c>
      <c r="Y64" s="69">
        <f>Y30*'4 Transform Matrices'!Y65+Z30*'4 Transform Matrices'!AC65+AA30*'4 Transform Matrices'!AG65</f>
        <v/>
      </c>
      <c r="Z64" s="69">
        <f>Y30*'4 Transform Matrices'!Z65+Z30*'4 Transform Matrices'!AD65+AA30*'4 Transform Matrices'!AH65</f>
        <v/>
      </c>
      <c r="AA64" s="69">
        <f>Y30*'4 Transform Matrices'!AA65+Z30*'4 Transform Matrices'!AE65+AA30*'4 Transform Matrices'!AI65</f>
        <v/>
      </c>
      <c r="AB64" s="69">
        <f>Y30*'4 Transform Matrices'!AB65+Z30*'4 Transform Matrices'!AF65+AA30*'4 Transform Matrices'!AJ65+AB30</f>
        <v/>
      </c>
      <c r="AC64" s="69">
        <f>AC30*'4 Transform Matrices'!Y65+AD30*'4 Transform Matrices'!AC65+AE30*'4 Transform Matrices'!AG65</f>
        <v/>
      </c>
      <c r="AD64" s="69">
        <f>AC30*'4 Transform Matrices'!Z65+AD30*'4 Transform Matrices'!AD65+AE30*'4 Transform Matrices'!AH65</f>
        <v/>
      </c>
      <c r="AE64" s="69">
        <f>AC30*'4 Transform Matrices'!AA65+AD30*'4 Transform Matrices'!AE65+AE30*'4 Transform Matrices'!AI65</f>
        <v/>
      </c>
      <c r="AF64" s="69">
        <f>AC30*'4 Transform Matrices'!AB65+AD30*'4 Transform Matrices'!AF65+AE30*'4 Transform Matrices'!AJ65+AF30</f>
        <v/>
      </c>
      <c r="AG64" s="71">
        <f>MAX(ABS(I64-U64),ABS(J64-V64),ABS(K64-W64),ABS(L64-X64),ABS(M64-Y64),ABS(N64-Z64),ABS(O64-AA64),ABS(P64-AB64),ABS(Q64-AC64),ABS(R64-AD64),ABS(S64-AE64),ABS(T64-AF64))</f>
        <v/>
      </c>
    </row>
    <row r="65">
      <c r="A65" s="81" t="inlineStr">
        <is>
          <t>- Pine crown</t>
        </is>
      </c>
      <c r="B65" s="52" t="inlineStr">
        <is>
          <t>BKG-58</t>
        </is>
      </c>
      <c r="C65" s="61" t="inlineStr">
        <is>
          <t>Cone</t>
        </is>
      </c>
      <c r="D65" s="52" t="inlineStr">
        <is>
          <t>BKG-57</t>
        </is>
      </c>
      <c r="E65" s="52" t="n">
        <v>3</v>
      </c>
      <c r="F65" s="54">
        <f>L65</f>
        <v/>
      </c>
      <c r="G65" s="54">
        <f>P65</f>
        <v/>
      </c>
      <c r="H65" s="54">
        <f>T65</f>
        <v/>
      </c>
      <c r="I65" s="70" t="n">
        <v>2.02877712</v>
      </c>
      <c r="J65" s="70" t="n">
        <v>3.03877068</v>
      </c>
      <c r="K65" s="70" t="n">
        <v>1.47060547e-07</v>
      </c>
      <c r="L65" s="70" t="n">
        <v>-25.3820496</v>
      </c>
      <c r="M65" s="70" t="n">
        <v>0</v>
      </c>
      <c r="N65" s="70" t="n">
        <v>-1.59711519e-07</v>
      </c>
      <c r="O65" s="70" t="n">
        <v>4.04524946</v>
      </c>
      <c r="P65" s="70" t="n">
        <v>1.67262471</v>
      </c>
      <c r="Q65" s="70" t="n">
        <v>3.03877068</v>
      </c>
      <c r="R65" s="70" t="n">
        <v>-2.02877712</v>
      </c>
      <c r="S65" s="70" t="n">
        <v>-9.81821628e-08</v>
      </c>
      <c r="T65" s="70" t="n">
        <v>12.0207176</v>
      </c>
      <c r="U65" s="69">
        <f>U64*'4 Transform Matrices'!Y66+V64*'4 Transform Matrices'!AC66+W64*'4 Transform Matrices'!AG66</f>
        <v/>
      </c>
      <c r="V65" s="69">
        <f>U64*'4 Transform Matrices'!Z66+V64*'4 Transform Matrices'!AD66+W64*'4 Transform Matrices'!AH66</f>
        <v/>
      </c>
      <c r="W65" s="69">
        <f>U64*'4 Transform Matrices'!AA66+V64*'4 Transform Matrices'!AE66+W64*'4 Transform Matrices'!AI66</f>
        <v/>
      </c>
      <c r="X65" s="69">
        <f>U64*'4 Transform Matrices'!AB66+V64*'4 Transform Matrices'!AF66+W64*'4 Transform Matrices'!AJ66+X64</f>
        <v/>
      </c>
      <c r="Y65" s="69">
        <f>Y64*'4 Transform Matrices'!Y66+Z64*'4 Transform Matrices'!AC66+AA64*'4 Transform Matrices'!AG66</f>
        <v/>
      </c>
      <c r="Z65" s="69">
        <f>Y64*'4 Transform Matrices'!Z66+Z64*'4 Transform Matrices'!AD66+AA64*'4 Transform Matrices'!AH66</f>
        <v/>
      </c>
      <c r="AA65" s="69">
        <f>Y64*'4 Transform Matrices'!AA66+Z64*'4 Transform Matrices'!AE66+AA64*'4 Transform Matrices'!AI66</f>
        <v/>
      </c>
      <c r="AB65" s="69">
        <f>Y64*'4 Transform Matrices'!AB66+Z64*'4 Transform Matrices'!AF66+AA64*'4 Transform Matrices'!AJ66+AB64</f>
        <v/>
      </c>
      <c r="AC65" s="69">
        <f>AC64*'4 Transform Matrices'!Y66+AD64*'4 Transform Matrices'!AC66+AE64*'4 Transform Matrices'!AG66</f>
        <v/>
      </c>
      <c r="AD65" s="69">
        <f>AC64*'4 Transform Matrices'!Z66+AD64*'4 Transform Matrices'!AD66+AE64*'4 Transform Matrices'!AH66</f>
        <v/>
      </c>
      <c r="AE65" s="69">
        <f>AC64*'4 Transform Matrices'!AA66+AD64*'4 Transform Matrices'!AE66+AE64*'4 Transform Matrices'!AI66</f>
        <v/>
      </c>
      <c r="AF65" s="69">
        <f>AC64*'4 Transform Matrices'!AB66+AD64*'4 Transform Matrices'!AF66+AE64*'4 Transform Matrices'!AJ66+AF64</f>
        <v/>
      </c>
      <c r="AG65" s="71">
        <f>MAX(ABS(I65-U65),ABS(J65-V65),ABS(K65-W65),ABS(L65-X65),ABS(M65-Y65),ABS(N65-Z65),ABS(O65-AA65),ABS(P65-AB65),ABS(Q65-AC65),ABS(R65-AD65),ABS(S65-AE65),ABS(T65-AF65))</f>
        <v/>
      </c>
    </row>
    <row r="66">
      <c r="A66" s="81" t="inlineStr">
        <is>
          <t>- Pine crown</t>
        </is>
      </c>
      <c r="B66" s="52" t="inlineStr">
        <is>
          <t>BKG-59</t>
        </is>
      </c>
      <c r="C66" s="61" t="inlineStr">
        <is>
          <t>Cone</t>
        </is>
      </c>
      <c r="D66" s="52" t="inlineStr">
        <is>
          <t>BKG-57</t>
        </is>
      </c>
      <c r="E66" s="52" t="n">
        <v>3</v>
      </c>
      <c r="F66" s="54">
        <f>L66</f>
        <v/>
      </c>
      <c r="G66" s="54">
        <f>P66</f>
        <v/>
      </c>
      <c r="H66" s="54">
        <f>T66</f>
        <v/>
      </c>
      <c r="I66" s="70" t="n">
        <v>2.12963223</v>
      </c>
      <c r="J66" s="70" t="n">
        <v>1.05122137</v>
      </c>
      <c r="K66" s="70" t="n">
        <v>6.94304845e-08</v>
      </c>
      <c r="L66" s="70" t="n">
        <v>-25.3820496</v>
      </c>
      <c r="M66" s="70" t="n">
        <v>0</v>
      </c>
      <c r="N66" s="70" t="n">
        <v>-1.03812482e-07</v>
      </c>
      <c r="O66" s="70" t="n">
        <v>3.58852792</v>
      </c>
      <c r="P66" s="70" t="n">
        <v>4.38033247</v>
      </c>
      <c r="Q66" s="70" t="n">
        <v>1.05122137</v>
      </c>
      <c r="R66" s="70" t="n">
        <v>-2.12963223</v>
      </c>
      <c r="S66" s="70" t="n">
        <v>-1.40656752e-07</v>
      </c>
      <c r="T66" s="70" t="n">
        <v>12.0207176</v>
      </c>
      <c r="U66" s="69">
        <f>U64*'4 Transform Matrices'!Y67+V64*'4 Transform Matrices'!AC67+W64*'4 Transform Matrices'!AG67</f>
        <v/>
      </c>
      <c r="V66" s="69">
        <f>U64*'4 Transform Matrices'!Z67+V64*'4 Transform Matrices'!AD67+W64*'4 Transform Matrices'!AH67</f>
        <v/>
      </c>
      <c r="W66" s="69">
        <f>U64*'4 Transform Matrices'!AA67+V64*'4 Transform Matrices'!AE67+W64*'4 Transform Matrices'!AI67</f>
        <v/>
      </c>
      <c r="X66" s="69">
        <f>U64*'4 Transform Matrices'!AB67+V64*'4 Transform Matrices'!AF67+W64*'4 Transform Matrices'!AJ67+X64</f>
        <v/>
      </c>
      <c r="Y66" s="69">
        <f>Y64*'4 Transform Matrices'!Y67+Z64*'4 Transform Matrices'!AC67+AA64*'4 Transform Matrices'!AG67</f>
        <v/>
      </c>
      <c r="Z66" s="69">
        <f>Y64*'4 Transform Matrices'!Z67+Z64*'4 Transform Matrices'!AD67+AA64*'4 Transform Matrices'!AH67</f>
        <v/>
      </c>
      <c r="AA66" s="69">
        <f>Y64*'4 Transform Matrices'!AA67+Z64*'4 Transform Matrices'!AE67+AA64*'4 Transform Matrices'!AI67</f>
        <v/>
      </c>
      <c r="AB66" s="69">
        <f>Y64*'4 Transform Matrices'!AB67+Z64*'4 Transform Matrices'!AF67+AA64*'4 Transform Matrices'!AJ67+AB64</f>
        <v/>
      </c>
      <c r="AC66" s="69">
        <f>AC64*'4 Transform Matrices'!Y67+AD64*'4 Transform Matrices'!AC67+AE64*'4 Transform Matrices'!AG67</f>
        <v/>
      </c>
      <c r="AD66" s="69">
        <f>AC64*'4 Transform Matrices'!Z67+AD64*'4 Transform Matrices'!AD67+AE64*'4 Transform Matrices'!AH67</f>
        <v/>
      </c>
      <c r="AE66" s="69">
        <f>AC64*'4 Transform Matrices'!AA67+AD64*'4 Transform Matrices'!AE67+AE64*'4 Transform Matrices'!AI67</f>
        <v/>
      </c>
      <c r="AF66" s="69">
        <f>AC64*'4 Transform Matrices'!AB67+AD64*'4 Transform Matrices'!AF67+AE64*'4 Transform Matrices'!AJ67+AF64</f>
        <v/>
      </c>
      <c r="AG66" s="71">
        <f>MAX(ABS(I66-U66),ABS(J66-V66),ABS(K66-W66),ABS(L66-X66),ABS(M66-Y66),ABS(N66-Z66),ABS(O66-AA66),ABS(P66-AB66),ABS(Q66-AC66),ABS(R66-AD66),ABS(S66-AE66),ABS(T66-AF66))</f>
        <v/>
      </c>
    </row>
    <row r="67">
      <c r="A67" s="80" t="inlineStr">
        <is>
          <t>- Treeline pine</t>
        </is>
      </c>
      <c r="B67" s="52" t="inlineStr">
        <is>
          <t>BKG-60</t>
        </is>
      </c>
      <c r="C67" s="53" t="inlineStr">
        <is>
          <t>Group</t>
        </is>
      </c>
      <c r="D67" s="52" t="inlineStr">
        <is>
          <t>BKG-23</t>
        </is>
      </c>
      <c r="E67" s="52" t="n">
        <v>2</v>
      </c>
      <c r="F67" s="54">
        <f>L67</f>
        <v/>
      </c>
      <c r="G67" s="54">
        <f>P67</f>
        <v/>
      </c>
      <c r="H67" s="54">
        <f>T67</f>
        <v/>
      </c>
      <c r="I67" s="70" t="n">
        <v>-0.921090722</v>
      </c>
      <c r="J67" s="70" t="n">
        <v>0</v>
      </c>
      <c r="K67" s="70" t="n">
        <v>0.38934809</v>
      </c>
      <c r="L67" s="70" t="n">
        <v>-26.3162689</v>
      </c>
      <c r="M67" s="70" t="n">
        <v>0</v>
      </c>
      <c r="N67" s="70" t="n">
        <v>1</v>
      </c>
      <c r="O67" s="70" t="n">
        <v>0</v>
      </c>
      <c r="P67" s="70" t="n">
        <v>-0.350000024</v>
      </c>
      <c r="Q67" s="70" t="n">
        <v>-0.38934809</v>
      </c>
      <c r="R67" s="70" t="n">
        <v>0</v>
      </c>
      <c r="S67" s="70" t="n">
        <v>-0.921090722</v>
      </c>
      <c r="T67" s="70" t="n">
        <v>4.11900187</v>
      </c>
      <c r="U67" s="69">
        <f>U30*'4 Transform Matrices'!Y68+V30*'4 Transform Matrices'!AC68+W30*'4 Transform Matrices'!AG68</f>
        <v/>
      </c>
      <c r="V67" s="69">
        <f>U30*'4 Transform Matrices'!Z68+V30*'4 Transform Matrices'!AD68+W30*'4 Transform Matrices'!AH68</f>
        <v/>
      </c>
      <c r="W67" s="69">
        <f>U30*'4 Transform Matrices'!AA68+V30*'4 Transform Matrices'!AE68+W30*'4 Transform Matrices'!AI68</f>
        <v/>
      </c>
      <c r="X67" s="69">
        <f>U30*'4 Transform Matrices'!AB68+V30*'4 Transform Matrices'!AF68+W30*'4 Transform Matrices'!AJ68+X30</f>
        <v/>
      </c>
      <c r="Y67" s="69">
        <f>Y30*'4 Transform Matrices'!Y68+Z30*'4 Transform Matrices'!AC68+AA30*'4 Transform Matrices'!AG68</f>
        <v/>
      </c>
      <c r="Z67" s="69">
        <f>Y30*'4 Transform Matrices'!Z68+Z30*'4 Transform Matrices'!AD68+AA30*'4 Transform Matrices'!AH68</f>
        <v/>
      </c>
      <c r="AA67" s="69">
        <f>Y30*'4 Transform Matrices'!AA68+Z30*'4 Transform Matrices'!AE68+AA30*'4 Transform Matrices'!AI68</f>
        <v/>
      </c>
      <c r="AB67" s="69">
        <f>Y30*'4 Transform Matrices'!AB68+Z30*'4 Transform Matrices'!AF68+AA30*'4 Transform Matrices'!AJ68+AB30</f>
        <v/>
      </c>
      <c r="AC67" s="69">
        <f>AC30*'4 Transform Matrices'!Y68+AD30*'4 Transform Matrices'!AC68+AE30*'4 Transform Matrices'!AG68</f>
        <v/>
      </c>
      <c r="AD67" s="69">
        <f>AC30*'4 Transform Matrices'!Z68+AD30*'4 Transform Matrices'!AD68+AE30*'4 Transform Matrices'!AH68</f>
        <v/>
      </c>
      <c r="AE67" s="69">
        <f>AC30*'4 Transform Matrices'!AA68+AD30*'4 Transform Matrices'!AE68+AE30*'4 Transform Matrices'!AI68</f>
        <v/>
      </c>
      <c r="AF67" s="69">
        <f>AC30*'4 Transform Matrices'!AB68+AD30*'4 Transform Matrices'!AF68+AE30*'4 Transform Matrices'!AJ68+AF30</f>
        <v/>
      </c>
      <c r="AG67" s="71">
        <f>MAX(ABS(I67-U67),ABS(J67-V67),ABS(K67-W67),ABS(L67-X67),ABS(M67-Y67),ABS(N67-Z67),ABS(O67-AA67),ABS(P67-AB67),ABS(Q67-AC67),ABS(R67-AD67),ABS(S67-AE67),ABS(T67-AF67))</f>
        <v/>
      </c>
    </row>
    <row r="68">
      <c r="A68" s="81" t="inlineStr">
        <is>
          <t>- Pine crown</t>
        </is>
      </c>
      <c r="B68" s="52" t="inlineStr">
        <is>
          <t>BKG-61</t>
        </is>
      </c>
      <c r="C68" s="61" t="inlineStr">
        <is>
          <t>Cone</t>
        </is>
      </c>
      <c r="D68" s="52" t="inlineStr">
        <is>
          <t>BKG-60</t>
        </is>
      </c>
      <c r="E68" s="52" t="n">
        <v>3</v>
      </c>
      <c r="F68" s="54">
        <f>L68</f>
        <v/>
      </c>
      <c r="G68" s="54">
        <f>P68</f>
        <v/>
      </c>
      <c r="H68" s="54">
        <f>T68</f>
        <v/>
      </c>
      <c r="I68" s="70" t="n">
        <v>-3.90383196</v>
      </c>
      <c r="J68" s="70" t="n">
        <v>-1.65016258</v>
      </c>
      <c r="K68" s="70" t="n">
        <v>-7.98592055e-08</v>
      </c>
      <c r="L68" s="70" t="n">
        <v>-26.3162689</v>
      </c>
      <c r="M68" s="70" t="n">
        <v>0</v>
      </c>
      <c r="N68" s="70" t="n">
        <v>-1.85260703e-07</v>
      </c>
      <c r="O68" s="70" t="n">
        <v>4.69237089</v>
      </c>
      <c r="P68" s="70" t="n">
        <v>1.99618542</v>
      </c>
      <c r="Q68" s="70" t="n">
        <v>-1.65016258</v>
      </c>
      <c r="R68" s="70" t="n">
        <v>3.90383196</v>
      </c>
      <c r="S68" s="70" t="n">
        <v>1.88924957e-07</v>
      </c>
      <c r="T68" s="70" t="n">
        <v>4.11900187</v>
      </c>
      <c r="U68" s="69">
        <f>U67*'4 Transform Matrices'!Y69+V67*'4 Transform Matrices'!AC69+W67*'4 Transform Matrices'!AG69</f>
        <v/>
      </c>
      <c r="V68" s="69">
        <f>U67*'4 Transform Matrices'!Z69+V67*'4 Transform Matrices'!AD69+W67*'4 Transform Matrices'!AH69</f>
        <v/>
      </c>
      <c r="W68" s="69">
        <f>U67*'4 Transform Matrices'!AA69+V67*'4 Transform Matrices'!AE69+W67*'4 Transform Matrices'!AI69</f>
        <v/>
      </c>
      <c r="X68" s="69">
        <f>U67*'4 Transform Matrices'!AB69+V67*'4 Transform Matrices'!AF69+W67*'4 Transform Matrices'!AJ69+X67</f>
        <v/>
      </c>
      <c r="Y68" s="69">
        <f>Y67*'4 Transform Matrices'!Y69+Z67*'4 Transform Matrices'!AC69+AA67*'4 Transform Matrices'!AG69</f>
        <v/>
      </c>
      <c r="Z68" s="69">
        <f>Y67*'4 Transform Matrices'!Z69+Z67*'4 Transform Matrices'!AD69+AA67*'4 Transform Matrices'!AH69</f>
        <v/>
      </c>
      <c r="AA68" s="69">
        <f>Y67*'4 Transform Matrices'!AA69+Z67*'4 Transform Matrices'!AE69+AA67*'4 Transform Matrices'!AI69</f>
        <v/>
      </c>
      <c r="AB68" s="69">
        <f>Y67*'4 Transform Matrices'!AB69+Z67*'4 Transform Matrices'!AF69+AA67*'4 Transform Matrices'!AJ69+AB67</f>
        <v/>
      </c>
      <c r="AC68" s="69">
        <f>AC67*'4 Transform Matrices'!Y69+AD67*'4 Transform Matrices'!AC69+AE67*'4 Transform Matrices'!AG69</f>
        <v/>
      </c>
      <c r="AD68" s="69">
        <f>AC67*'4 Transform Matrices'!Z69+AD67*'4 Transform Matrices'!AD69+AE67*'4 Transform Matrices'!AH69</f>
        <v/>
      </c>
      <c r="AE68" s="69">
        <f>AC67*'4 Transform Matrices'!AA69+AD67*'4 Transform Matrices'!AE69+AE67*'4 Transform Matrices'!AI69</f>
        <v/>
      </c>
      <c r="AF68" s="69">
        <f>AC67*'4 Transform Matrices'!AB69+AD67*'4 Transform Matrices'!AF69+AE67*'4 Transform Matrices'!AJ69+AF67</f>
        <v/>
      </c>
      <c r="AG68" s="71">
        <f>MAX(ABS(I68-U68),ABS(J68-V68),ABS(K68-W68),ABS(L68-X68),ABS(M68-Y68),ABS(N68-Z68),ABS(O68-AA68),ABS(P68-AB68),ABS(Q68-AC68),ABS(R68-AD68),ABS(S68-AE68),ABS(T68-AF68))</f>
        <v/>
      </c>
    </row>
    <row r="69">
      <c r="A69" s="81" t="inlineStr">
        <is>
          <t>- Pine crown</t>
        </is>
      </c>
      <c r="B69" s="52" t="inlineStr">
        <is>
          <t>BKG-62</t>
        </is>
      </c>
      <c r="C69" s="61" t="inlineStr">
        <is>
          <t>Cone</t>
        </is>
      </c>
      <c r="D69" s="52" t="inlineStr">
        <is>
          <t>BKG-60</t>
        </is>
      </c>
      <c r="E69" s="52" t="n">
        <v>3</v>
      </c>
      <c r="F69" s="54">
        <f>L69</f>
        <v/>
      </c>
      <c r="G69" s="54">
        <f>P69</f>
        <v/>
      </c>
      <c r="H69" s="54">
        <f>T69</f>
        <v/>
      </c>
      <c r="I69" s="70" t="n">
        <v>-2.73383403</v>
      </c>
      <c r="J69" s="70" t="n">
        <v>0.339841545</v>
      </c>
      <c r="K69" s="70" t="n">
        <v>2.24456542e-08</v>
      </c>
      <c r="L69" s="70" t="n">
        <v>-26.3162689</v>
      </c>
      <c r="M69" s="70" t="n">
        <v>0</v>
      </c>
      <c r="N69" s="70" t="n">
        <v>-1.20419443e-07</v>
      </c>
      <c r="O69" s="70" t="n">
        <v>4.16258717</v>
      </c>
      <c r="P69" s="70" t="n">
        <v>5.13704681</v>
      </c>
      <c r="Q69" s="70" t="n">
        <v>0.339841545</v>
      </c>
      <c r="R69" s="70" t="n">
        <v>2.73383403</v>
      </c>
      <c r="S69" s="70" t="n">
        <v>1.80562708e-07</v>
      </c>
      <c r="T69" s="70" t="n">
        <v>4.11900187</v>
      </c>
      <c r="U69" s="69">
        <f>U67*'4 Transform Matrices'!Y70+V67*'4 Transform Matrices'!AC70+W67*'4 Transform Matrices'!AG70</f>
        <v/>
      </c>
      <c r="V69" s="69">
        <f>U67*'4 Transform Matrices'!Z70+V67*'4 Transform Matrices'!AD70+W67*'4 Transform Matrices'!AH70</f>
        <v/>
      </c>
      <c r="W69" s="69">
        <f>U67*'4 Transform Matrices'!AA70+V67*'4 Transform Matrices'!AE70+W67*'4 Transform Matrices'!AI70</f>
        <v/>
      </c>
      <c r="X69" s="69">
        <f>U67*'4 Transform Matrices'!AB70+V67*'4 Transform Matrices'!AF70+W67*'4 Transform Matrices'!AJ70+X67</f>
        <v/>
      </c>
      <c r="Y69" s="69">
        <f>Y67*'4 Transform Matrices'!Y70+Z67*'4 Transform Matrices'!AC70+AA67*'4 Transform Matrices'!AG70</f>
        <v/>
      </c>
      <c r="Z69" s="69">
        <f>Y67*'4 Transform Matrices'!Z70+Z67*'4 Transform Matrices'!AD70+AA67*'4 Transform Matrices'!AH70</f>
        <v/>
      </c>
      <c r="AA69" s="69">
        <f>Y67*'4 Transform Matrices'!AA70+Z67*'4 Transform Matrices'!AE70+AA67*'4 Transform Matrices'!AI70</f>
        <v/>
      </c>
      <c r="AB69" s="69">
        <f>Y67*'4 Transform Matrices'!AB70+Z67*'4 Transform Matrices'!AF70+AA67*'4 Transform Matrices'!AJ70+AB67</f>
        <v/>
      </c>
      <c r="AC69" s="69">
        <f>AC67*'4 Transform Matrices'!Y70+AD67*'4 Transform Matrices'!AC70+AE67*'4 Transform Matrices'!AG70</f>
        <v/>
      </c>
      <c r="AD69" s="69">
        <f>AC67*'4 Transform Matrices'!Z70+AD67*'4 Transform Matrices'!AD70+AE67*'4 Transform Matrices'!AH70</f>
        <v/>
      </c>
      <c r="AE69" s="69">
        <f>AC67*'4 Transform Matrices'!AA70+AD67*'4 Transform Matrices'!AE70+AE67*'4 Transform Matrices'!AI70</f>
        <v/>
      </c>
      <c r="AF69" s="69">
        <f>AC67*'4 Transform Matrices'!AB70+AD67*'4 Transform Matrices'!AF70+AE67*'4 Transform Matrices'!AJ70+AF67</f>
        <v/>
      </c>
      <c r="AG69" s="71">
        <f>MAX(ABS(I69-U69),ABS(J69-V69),ABS(K69-W69),ABS(L69-X69),ABS(M69-Y69),ABS(N69-Z69),ABS(O69-AA69),ABS(P69-AB69),ABS(Q69-AC69),ABS(R69-AD69),ABS(S69-AE69),ABS(T69-AF69))</f>
        <v/>
      </c>
    </row>
    <row r="70">
      <c r="A70" s="80" t="inlineStr">
        <is>
          <t>- Treeline pine</t>
        </is>
      </c>
      <c r="B70" s="52" t="inlineStr">
        <is>
          <t>BKG-63</t>
        </is>
      </c>
      <c r="C70" s="53" t="inlineStr">
        <is>
          <t>Group</t>
        </is>
      </c>
      <c r="D70" s="52" t="inlineStr">
        <is>
          <t>BKG-23</t>
        </is>
      </c>
      <c r="E70" s="52" t="n">
        <v>2</v>
      </c>
      <c r="F70" s="54">
        <f>L70</f>
        <v/>
      </c>
      <c r="G70" s="54">
        <f>P70</f>
        <v/>
      </c>
      <c r="H70" s="54">
        <f>T70</f>
        <v/>
      </c>
      <c r="I70" s="70" t="n">
        <v>0.971503198</v>
      </c>
      <c r="J70" s="70" t="n">
        <v>0</v>
      </c>
      <c r="K70" s="70" t="n">
        <v>0.237026528</v>
      </c>
      <c r="L70" s="70" t="n">
        <v>-24.4574184</v>
      </c>
      <c r="M70" s="70" t="n">
        <v>0</v>
      </c>
      <c r="N70" s="70" t="n">
        <v>1</v>
      </c>
      <c r="O70" s="70" t="n">
        <v>0</v>
      </c>
      <c r="P70" s="70" t="n">
        <v>-0.350000024</v>
      </c>
      <c r="Q70" s="70" t="n">
        <v>-0.237026528</v>
      </c>
      <c r="R70" s="70" t="n">
        <v>0</v>
      </c>
      <c r="S70" s="70" t="n">
        <v>0.971503198</v>
      </c>
      <c r="T70" s="70" t="n">
        <v>1.49963844</v>
      </c>
      <c r="U70" s="69">
        <f>U30*'4 Transform Matrices'!Y71+V30*'4 Transform Matrices'!AC71+W30*'4 Transform Matrices'!AG71</f>
        <v/>
      </c>
      <c r="V70" s="69">
        <f>U30*'4 Transform Matrices'!Z71+V30*'4 Transform Matrices'!AD71+W30*'4 Transform Matrices'!AH71</f>
        <v/>
      </c>
      <c r="W70" s="69">
        <f>U30*'4 Transform Matrices'!AA71+V30*'4 Transform Matrices'!AE71+W30*'4 Transform Matrices'!AI71</f>
        <v/>
      </c>
      <c r="X70" s="69">
        <f>U30*'4 Transform Matrices'!AB71+V30*'4 Transform Matrices'!AF71+W30*'4 Transform Matrices'!AJ71+X30</f>
        <v/>
      </c>
      <c r="Y70" s="69">
        <f>Y30*'4 Transform Matrices'!Y71+Z30*'4 Transform Matrices'!AC71+AA30*'4 Transform Matrices'!AG71</f>
        <v/>
      </c>
      <c r="Z70" s="69">
        <f>Y30*'4 Transform Matrices'!Z71+Z30*'4 Transform Matrices'!AD71+AA30*'4 Transform Matrices'!AH71</f>
        <v/>
      </c>
      <c r="AA70" s="69">
        <f>Y30*'4 Transform Matrices'!AA71+Z30*'4 Transform Matrices'!AE71+AA30*'4 Transform Matrices'!AI71</f>
        <v/>
      </c>
      <c r="AB70" s="69">
        <f>Y30*'4 Transform Matrices'!AB71+Z30*'4 Transform Matrices'!AF71+AA30*'4 Transform Matrices'!AJ71+AB30</f>
        <v/>
      </c>
      <c r="AC70" s="69">
        <f>AC30*'4 Transform Matrices'!Y71+AD30*'4 Transform Matrices'!AC71+AE30*'4 Transform Matrices'!AG71</f>
        <v/>
      </c>
      <c r="AD70" s="69">
        <f>AC30*'4 Transform Matrices'!Z71+AD30*'4 Transform Matrices'!AD71+AE30*'4 Transform Matrices'!AH71</f>
        <v/>
      </c>
      <c r="AE70" s="69">
        <f>AC30*'4 Transform Matrices'!AA71+AD30*'4 Transform Matrices'!AE71+AE30*'4 Transform Matrices'!AI71</f>
        <v/>
      </c>
      <c r="AF70" s="69">
        <f>AC30*'4 Transform Matrices'!AB71+AD30*'4 Transform Matrices'!AF71+AE30*'4 Transform Matrices'!AJ71+AF30</f>
        <v/>
      </c>
      <c r="AG70" s="71">
        <f>MAX(ABS(I70-U70),ABS(J70-V70),ABS(K70-W70),ABS(L70-X70),ABS(M70-Y70),ABS(N70-Z70),ABS(O70-AA70),ABS(P70-AB70),ABS(Q70-AC70),ABS(R70-AD70),ABS(S70-AE70),ABS(T70-AF70))</f>
        <v/>
      </c>
    </row>
    <row r="71">
      <c r="A71" s="81" t="inlineStr">
        <is>
          <t>- Pine crown</t>
        </is>
      </c>
      <c r="B71" s="52" t="inlineStr">
        <is>
          <t>BKG-64</t>
        </is>
      </c>
      <c r="C71" s="61" t="inlineStr">
        <is>
          <t>Cone</t>
        </is>
      </c>
      <c r="D71" s="52" t="inlineStr">
        <is>
          <t>BKG-63</t>
        </is>
      </c>
      <c r="E71" s="52" t="n">
        <v>3</v>
      </c>
      <c r="F71" s="54">
        <f>L71</f>
        <v/>
      </c>
      <c r="G71" s="54">
        <f>P71</f>
        <v/>
      </c>
      <c r="H71" s="54">
        <f>T71</f>
        <v/>
      </c>
      <c r="I71" s="70" t="n">
        <v>4.22140837</v>
      </c>
      <c r="J71" s="70" t="n">
        <v>-1.0299356</v>
      </c>
      <c r="K71" s="70" t="n">
        <v>-4.98434716e-08</v>
      </c>
      <c r="L71" s="70" t="n">
        <v>-24.4574184</v>
      </c>
      <c r="M71" s="70" t="n">
        <v>0</v>
      </c>
      <c r="N71" s="70" t="n">
        <v>-1.89936188e-07</v>
      </c>
      <c r="O71" s="70" t="n">
        <v>4.81079388</v>
      </c>
      <c r="P71" s="70" t="n">
        <v>2.05539703</v>
      </c>
      <c r="Q71" s="70" t="n">
        <v>-1.0299356</v>
      </c>
      <c r="R71" s="70" t="n">
        <v>-4.22140837</v>
      </c>
      <c r="S71" s="70" t="n">
        <v>-2.04293983e-07</v>
      </c>
      <c r="T71" s="70" t="n">
        <v>1.49963844</v>
      </c>
      <c r="U71" s="69">
        <f>U70*'4 Transform Matrices'!Y72+V70*'4 Transform Matrices'!AC72+W70*'4 Transform Matrices'!AG72</f>
        <v/>
      </c>
      <c r="V71" s="69">
        <f>U70*'4 Transform Matrices'!Z72+V70*'4 Transform Matrices'!AD72+W70*'4 Transform Matrices'!AH72</f>
        <v/>
      </c>
      <c r="W71" s="69">
        <f>U70*'4 Transform Matrices'!AA72+V70*'4 Transform Matrices'!AE72+W70*'4 Transform Matrices'!AI72</f>
        <v/>
      </c>
      <c r="X71" s="69">
        <f>U70*'4 Transform Matrices'!AB72+V70*'4 Transform Matrices'!AF72+W70*'4 Transform Matrices'!AJ72+X70</f>
        <v/>
      </c>
      <c r="Y71" s="69">
        <f>Y70*'4 Transform Matrices'!Y72+Z70*'4 Transform Matrices'!AC72+AA70*'4 Transform Matrices'!AG72</f>
        <v/>
      </c>
      <c r="Z71" s="69">
        <f>Y70*'4 Transform Matrices'!Z72+Z70*'4 Transform Matrices'!AD72+AA70*'4 Transform Matrices'!AH72</f>
        <v/>
      </c>
      <c r="AA71" s="69">
        <f>Y70*'4 Transform Matrices'!AA72+Z70*'4 Transform Matrices'!AE72+AA70*'4 Transform Matrices'!AI72</f>
        <v/>
      </c>
      <c r="AB71" s="69">
        <f>Y70*'4 Transform Matrices'!AB72+Z70*'4 Transform Matrices'!AF72+AA70*'4 Transform Matrices'!AJ72+AB70</f>
        <v/>
      </c>
      <c r="AC71" s="69">
        <f>AC70*'4 Transform Matrices'!Y72+AD70*'4 Transform Matrices'!AC72+AE70*'4 Transform Matrices'!AG72</f>
        <v/>
      </c>
      <c r="AD71" s="69">
        <f>AC70*'4 Transform Matrices'!Z72+AD70*'4 Transform Matrices'!AD72+AE70*'4 Transform Matrices'!AH72</f>
        <v/>
      </c>
      <c r="AE71" s="69">
        <f>AC70*'4 Transform Matrices'!AA72+AD70*'4 Transform Matrices'!AE72+AE70*'4 Transform Matrices'!AI72</f>
        <v/>
      </c>
      <c r="AF71" s="69">
        <f>AC70*'4 Transform Matrices'!AB72+AD70*'4 Transform Matrices'!AF72+AE70*'4 Transform Matrices'!AJ72+AF70</f>
        <v/>
      </c>
      <c r="AG71" s="71">
        <f>MAX(ABS(I71-U71),ABS(J71-V71),ABS(K71-W71),ABS(L71-X71),ABS(M71-Y71),ABS(N71-Z71),ABS(O71-AA71),ABS(P71-AB71),ABS(Q71-AC71),ABS(R71-AD71),ABS(S71-AE71),ABS(T71-AF71))</f>
        <v/>
      </c>
    </row>
    <row r="72">
      <c r="A72" s="81" t="inlineStr">
        <is>
          <t>- Pine crown</t>
        </is>
      </c>
      <c r="B72" s="52" t="inlineStr">
        <is>
          <t>BKG-65</t>
        </is>
      </c>
      <c r="C72" s="61" t="inlineStr">
        <is>
          <t>Cone</t>
        </is>
      </c>
      <c r="D72" s="52" t="inlineStr">
        <is>
          <t>BKG-63</t>
        </is>
      </c>
      <c r="E72" s="52" t="n">
        <v>3</v>
      </c>
      <c r="F72" s="54">
        <f>L72</f>
        <v/>
      </c>
      <c r="G72" s="54">
        <f>P72</f>
        <v/>
      </c>
      <c r="H72" s="54">
        <f>T72</f>
        <v/>
      </c>
      <c r="I72" s="70" t="n">
        <v>2.04157114</v>
      </c>
      <c r="J72" s="70" t="n">
        <v>-1.95172536</v>
      </c>
      <c r="K72" s="70" t="n">
        <v>-1.28906436e-07</v>
      </c>
      <c r="L72" s="70" t="n">
        <v>-24.4574184</v>
      </c>
      <c r="M72" s="70" t="n">
        <v>0</v>
      </c>
      <c r="N72" s="70" t="n">
        <v>-1.2345852e-07</v>
      </c>
      <c r="O72" s="70" t="n">
        <v>4.26763964</v>
      </c>
      <c r="P72" s="70" t="n">
        <v>5.27552557</v>
      </c>
      <c r="Q72" s="70" t="n">
        <v>-1.95172536</v>
      </c>
      <c r="R72" s="70" t="n">
        <v>-2.04157114</v>
      </c>
      <c r="S72" s="70" t="n">
        <v>-1.34840519e-07</v>
      </c>
      <c r="T72" s="70" t="n">
        <v>1.49963844</v>
      </c>
      <c r="U72" s="69">
        <f>U70*'4 Transform Matrices'!Y73+V70*'4 Transform Matrices'!AC73+W70*'4 Transform Matrices'!AG73</f>
        <v/>
      </c>
      <c r="V72" s="69">
        <f>U70*'4 Transform Matrices'!Z73+V70*'4 Transform Matrices'!AD73+W70*'4 Transform Matrices'!AH73</f>
        <v/>
      </c>
      <c r="W72" s="69">
        <f>U70*'4 Transform Matrices'!AA73+V70*'4 Transform Matrices'!AE73+W70*'4 Transform Matrices'!AI73</f>
        <v/>
      </c>
      <c r="X72" s="69">
        <f>U70*'4 Transform Matrices'!AB73+V70*'4 Transform Matrices'!AF73+W70*'4 Transform Matrices'!AJ73+X70</f>
        <v/>
      </c>
      <c r="Y72" s="69">
        <f>Y70*'4 Transform Matrices'!Y73+Z70*'4 Transform Matrices'!AC73+AA70*'4 Transform Matrices'!AG73</f>
        <v/>
      </c>
      <c r="Z72" s="69">
        <f>Y70*'4 Transform Matrices'!Z73+Z70*'4 Transform Matrices'!AD73+AA70*'4 Transform Matrices'!AH73</f>
        <v/>
      </c>
      <c r="AA72" s="69">
        <f>Y70*'4 Transform Matrices'!AA73+Z70*'4 Transform Matrices'!AE73+AA70*'4 Transform Matrices'!AI73</f>
        <v/>
      </c>
      <c r="AB72" s="69">
        <f>Y70*'4 Transform Matrices'!AB73+Z70*'4 Transform Matrices'!AF73+AA70*'4 Transform Matrices'!AJ73+AB70</f>
        <v/>
      </c>
      <c r="AC72" s="69">
        <f>AC70*'4 Transform Matrices'!Y73+AD70*'4 Transform Matrices'!AC73+AE70*'4 Transform Matrices'!AG73</f>
        <v/>
      </c>
      <c r="AD72" s="69">
        <f>AC70*'4 Transform Matrices'!Z73+AD70*'4 Transform Matrices'!AD73+AE70*'4 Transform Matrices'!AH73</f>
        <v/>
      </c>
      <c r="AE72" s="69">
        <f>AC70*'4 Transform Matrices'!AA73+AD70*'4 Transform Matrices'!AE73+AE70*'4 Transform Matrices'!AI73</f>
        <v/>
      </c>
      <c r="AF72" s="69">
        <f>AC70*'4 Transform Matrices'!AB73+AD70*'4 Transform Matrices'!AF73+AE70*'4 Transform Matrices'!AJ73+AF70</f>
        <v/>
      </c>
      <c r="AG72" s="71">
        <f>MAX(ABS(I72-U72),ABS(J72-V72),ABS(K72-W72),ABS(L72-X72),ABS(M72-Y72),ABS(N72-Z72),ABS(O72-AA72),ABS(P72-AB72),ABS(Q72-AC72),ABS(R72-AD72),ABS(S72-AE72),ABS(T72-AF72))</f>
        <v/>
      </c>
    </row>
    <row r="73">
      <c r="A73" s="80" t="inlineStr">
        <is>
          <t>- Treeline pine</t>
        </is>
      </c>
      <c r="B73" s="52" t="inlineStr">
        <is>
          <t>BKG-66</t>
        </is>
      </c>
      <c r="C73" s="53" t="inlineStr">
        <is>
          <t>Group</t>
        </is>
      </c>
      <c r="D73" s="52" t="inlineStr">
        <is>
          <t>BKG-23</t>
        </is>
      </c>
      <c r="E73" s="52" t="n">
        <v>2</v>
      </c>
      <c r="F73" s="54">
        <f>L73</f>
        <v/>
      </c>
      <c r="G73" s="54">
        <f>P73</f>
        <v/>
      </c>
      <c r="H73" s="54">
        <f>T73</f>
        <v/>
      </c>
      <c r="I73" s="70" t="n">
        <v>-0.999378622</v>
      </c>
      <c r="J73" s="70" t="n">
        <v>0</v>
      </c>
      <c r="K73" s="70" t="n">
        <v>-0.0352477394</v>
      </c>
      <c r="L73" s="70" t="n">
        <v>-27.7987022</v>
      </c>
      <c r="M73" s="70" t="n">
        <v>0</v>
      </c>
      <c r="N73" s="70" t="n">
        <v>1</v>
      </c>
      <c r="O73" s="70" t="n">
        <v>0</v>
      </c>
      <c r="P73" s="70" t="n">
        <v>-0.350000024</v>
      </c>
      <c r="Q73" s="70" t="n">
        <v>0.0352477394</v>
      </c>
      <c r="R73" s="70" t="n">
        <v>0</v>
      </c>
      <c r="S73" s="70" t="n">
        <v>-0.999378622</v>
      </c>
      <c r="T73" s="70" t="n">
        <v>-4.26528311</v>
      </c>
      <c r="U73" s="69">
        <f>U30*'4 Transform Matrices'!Y74+V30*'4 Transform Matrices'!AC74+W30*'4 Transform Matrices'!AG74</f>
        <v/>
      </c>
      <c r="V73" s="69">
        <f>U30*'4 Transform Matrices'!Z74+V30*'4 Transform Matrices'!AD74+W30*'4 Transform Matrices'!AH74</f>
        <v/>
      </c>
      <c r="W73" s="69">
        <f>U30*'4 Transform Matrices'!AA74+V30*'4 Transform Matrices'!AE74+W30*'4 Transform Matrices'!AI74</f>
        <v/>
      </c>
      <c r="X73" s="69">
        <f>U30*'4 Transform Matrices'!AB74+V30*'4 Transform Matrices'!AF74+W30*'4 Transform Matrices'!AJ74+X30</f>
        <v/>
      </c>
      <c r="Y73" s="69">
        <f>Y30*'4 Transform Matrices'!Y74+Z30*'4 Transform Matrices'!AC74+AA30*'4 Transform Matrices'!AG74</f>
        <v/>
      </c>
      <c r="Z73" s="69">
        <f>Y30*'4 Transform Matrices'!Z74+Z30*'4 Transform Matrices'!AD74+AA30*'4 Transform Matrices'!AH74</f>
        <v/>
      </c>
      <c r="AA73" s="69">
        <f>Y30*'4 Transform Matrices'!AA74+Z30*'4 Transform Matrices'!AE74+AA30*'4 Transform Matrices'!AI74</f>
        <v/>
      </c>
      <c r="AB73" s="69">
        <f>Y30*'4 Transform Matrices'!AB74+Z30*'4 Transform Matrices'!AF74+AA30*'4 Transform Matrices'!AJ74+AB30</f>
        <v/>
      </c>
      <c r="AC73" s="69">
        <f>AC30*'4 Transform Matrices'!Y74+AD30*'4 Transform Matrices'!AC74+AE30*'4 Transform Matrices'!AG74</f>
        <v/>
      </c>
      <c r="AD73" s="69">
        <f>AC30*'4 Transform Matrices'!Z74+AD30*'4 Transform Matrices'!AD74+AE30*'4 Transform Matrices'!AH74</f>
        <v/>
      </c>
      <c r="AE73" s="69">
        <f>AC30*'4 Transform Matrices'!AA74+AD30*'4 Transform Matrices'!AE74+AE30*'4 Transform Matrices'!AI74</f>
        <v/>
      </c>
      <c r="AF73" s="69">
        <f>AC30*'4 Transform Matrices'!AB74+AD30*'4 Transform Matrices'!AF74+AE30*'4 Transform Matrices'!AJ74+AF30</f>
        <v/>
      </c>
      <c r="AG73" s="71">
        <f>MAX(ABS(I73-U73),ABS(J73-V73),ABS(K73-W73),ABS(L73-X73),ABS(M73-Y73),ABS(N73-Z73),ABS(O73-AA73),ABS(P73-AB73),ABS(Q73-AC73),ABS(R73-AD73),ABS(S73-AE73),ABS(T73-AF73))</f>
        <v/>
      </c>
    </row>
    <row r="74">
      <c r="A74" s="81" t="inlineStr">
        <is>
          <t>- Pine crown</t>
        </is>
      </c>
      <c r="B74" s="52" t="inlineStr">
        <is>
          <t>BKG-67</t>
        </is>
      </c>
      <c r="C74" s="61" t="inlineStr">
        <is>
          <t>Cone</t>
        </is>
      </c>
      <c r="D74" s="52" t="inlineStr">
        <is>
          <t>BKG-66</t>
        </is>
      </c>
      <c r="E74" s="52" t="n">
        <v>3</v>
      </c>
      <c r="F74" s="54">
        <f>L74</f>
        <v/>
      </c>
      <c r="G74" s="54">
        <f>P74</f>
        <v/>
      </c>
      <c r="H74" s="54">
        <f>T74</f>
        <v/>
      </c>
      <c r="I74" s="70" t="n">
        <v>-4.46475506</v>
      </c>
      <c r="J74" s="70" t="n">
        <v>0.157470375</v>
      </c>
      <c r="K74" s="70" t="n">
        <v>7.62074048e-09</v>
      </c>
      <c r="L74" s="70" t="n">
        <v>-27.7987022</v>
      </c>
      <c r="M74" s="70" t="n">
        <v>0</v>
      </c>
      <c r="N74" s="70" t="n">
        <v>-1.95281984e-07</v>
      </c>
      <c r="O74" s="70" t="n">
        <v>4.9461956</v>
      </c>
      <c r="P74" s="70" t="n">
        <v>2.1230979</v>
      </c>
      <c r="Q74" s="70" t="n">
        <v>0.157470375</v>
      </c>
      <c r="R74" s="70" t="n">
        <v>4.46475506</v>
      </c>
      <c r="S74" s="70" t="n">
        <v>2.16070731e-07</v>
      </c>
      <c r="T74" s="70" t="n">
        <v>-4.26528311</v>
      </c>
      <c r="U74" s="69">
        <f>U73*'4 Transform Matrices'!Y75+V73*'4 Transform Matrices'!AC75+W73*'4 Transform Matrices'!AG75</f>
        <v/>
      </c>
      <c r="V74" s="69">
        <f>U73*'4 Transform Matrices'!Z75+V73*'4 Transform Matrices'!AD75+W73*'4 Transform Matrices'!AH75</f>
        <v/>
      </c>
      <c r="W74" s="69">
        <f>U73*'4 Transform Matrices'!AA75+V73*'4 Transform Matrices'!AE75+W73*'4 Transform Matrices'!AI75</f>
        <v/>
      </c>
      <c r="X74" s="69">
        <f>U73*'4 Transform Matrices'!AB75+V73*'4 Transform Matrices'!AF75+W73*'4 Transform Matrices'!AJ75+X73</f>
        <v/>
      </c>
      <c r="Y74" s="69">
        <f>Y73*'4 Transform Matrices'!Y75+Z73*'4 Transform Matrices'!AC75+AA73*'4 Transform Matrices'!AG75</f>
        <v/>
      </c>
      <c r="Z74" s="69">
        <f>Y73*'4 Transform Matrices'!Z75+Z73*'4 Transform Matrices'!AD75+AA73*'4 Transform Matrices'!AH75</f>
        <v/>
      </c>
      <c r="AA74" s="69">
        <f>Y73*'4 Transform Matrices'!AA75+Z73*'4 Transform Matrices'!AE75+AA73*'4 Transform Matrices'!AI75</f>
        <v/>
      </c>
      <c r="AB74" s="69">
        <f>Y73*'4 Transform Matrices'!AB75+Z73*'4 Transform Matrices'!AF75+AA73*'4 Transform Matrices'!AJ75+AB73</f>
        <v/>
      </c>
      <c r="AC74" s="69">
        <f>AC73*'4 Transform Matrices'!Y75+AD73*'4 Transform Matrices'!AC75+AE73*'4 Transform Matrices'!AG75</f>
        <v/>
      </c>
      <c r="AD74" s="69">
        <f>AC73*'4 Transform Matrices'!Z75+AD73*'4 Transform Matrices'!AD75+AE73*'4 Transform Matrices'!AH75</f>
        <v/>
      </c>
      <c r="AE74" s="69">
        <f>AC73*'4 Transform Matrices'!AA75+AD73*'4 Transform Matrices'!AE75+AE73*'4 Transform Matrices'!AI75</f>
        <v/>
      </c>
      <c r="AF74" s="69">
        <f>AC73*'4 Transform Matrices'!AB75+AD73*'4 Transform Matrices'!AF75+AE73*'4 Transform Matrices'!AJ75+AF73</f>
        <v/>
      </c>
      <c r="AG74" s="71">
        <f>MAX(ABS(I74-U74),ABS(J74-V74),ABS(K74-W74),ABS(L74-X74),ABS(M74-Y74),ABS(N74-Z74),ABS(O74-AA74),ABS(P74-AB74),ABS(Q74-AC74),ABS(R74-AD74),ABS(S74-AE74),ABS(T74-AF74))</f>
        <v/>
      </c>
    </row>
    <row r="75">
      <c r="A75" s="81" t="inlineStr">
        <is>
          <t>- Pine crown</t>
        </is>
      </c>
      <c r="B75" s="52" t="inlineStr">
        <is>
          <t>BKG-68</t>
        </is>
      </c>
      <c r="C75" s="61" t="inlineStr">
        <is>
          <t>Cone</t>
        </is>
      </c>
      <c r="D75" s="52" t="inlineStr">
        <is>
          <t>BKG-66</t>
        </is>
      </c>
      <c r="E75" s="52" t="n">
        <v>3</v>
      </c>
      <c r="F75" s="54">
        <f>L75</f>
        <v/>
      </c>
      <c r="G75" s="54">
        <f>P75</f>
        <v/>
      </c>
      <c r="H75" s="54">
        <f>T75</f>
        <v/>
      </c>
      <c r="I75" s="70" t="n">
        <v>-2.46210623</v>
      </c>
      <c r="J75" s="70" t="n">
        <v>1.53968811</v>
      </c>
      <c r="K75" s="70" t="n">
        <v>1.01692443e-07</v>
      </c>
      <c r="L75" s="70" t="n">
        <v>-27.7987022</v>
      </c>
      <c r="M75" s="70" t="n">
        <v>0</v>
      </c>
      <c r="N75" s="70" t="n">
        <v>-1.26933287e-07</v>
      </c>
      <c r="O75" s="70" t="n">
        <v>4.38775396</v>
      </c>
      <c r="P75" s="70" t="n">
        <v>5.43385792</v>
      </c>
      <c r="Q75" s="70" t="n">
        <v>1.53968811</v>
      </c>
      <c r="R75" s="70" t="n">
        <v>2.46210623</v>
      </c>
      <c r="S75" s="70" t="n">
        <v>1.62615805e-07</v>
      </c>
      <c r="T75" s="70" t="n">
        <v>-4.26528311</v>
      </c>
      <c r="U75" s="69">
        <f>U73*'4 Transform Matrices'!Y76+V73*'4 Transform Matrices'!AC76+W73*'4 Transform Matrices'!AG76</f>
        <v/>
      </c>
      <c r="V75" s="69">
        <f>U73*'4 Transform Matrices'!Z76+V73*'4 Transform Matrices'!AD76+W73*'4 Transform Matrices'!AH76</f>
        <v/>
      </c>
      <c r="W75" s="69">
        <f>U73*'4 Transform Matrices'!AA76+V73*'4 Transform Matrices'!AE76+W73*'4 Transform Matrices'!AI76</f>
        <v/>
      </c>
      <c r="X75" s="69">
        <f>U73*'4 Transform Matrices'!AB76+V73*'4 Transform Matrices'!AF76+W73*'4 Transform Matrices'!AJ76+X73</f>
        <v/>
      </c>
      <c r="Y75" s="69">
        <f>Y73*'4 Transform Matrices'!Y76+Z73*'4 Transform Matrices'!AC76+AA73*'4 Transform Matrices'!AG76</f>
        <v/>
      </c>
      <c r="Z75" s="69">
        <f>Y73*'4 Transform Matrices'!Z76+Z73*'4 Transform Matrices'!AD76+AA73*'4 Transform Matrices'!AH76</f>
        <v/>
      </c>
      <c r="AA75" s="69">
        <f>Y73*'4 Transform Matrices'!AA76+Z73*'4 Transform Matrices'!AE76+AA73*'4 Transform Matrices'!AI76</f>
        <v/>
      </c>
      <c r="AB75" s="69">
        <f>Y73*'4 Transform Matrices'!AB76+Z73*'4 Transform Matrices'!AF76+AA73*'4 Transform Matrices'!AJ76+AB73</f>
        <v/>
      </c>
      <c r="AC75" s="69">
        <f>AC73*'4 Transform Matrices'!Y76+AD73*'4 Transform Matrices'!AC76+AE73*'4 Transform Matrices'!AG76</f>
        <v/>
      </c>
      <c r="AD75" s="69">
        <f>AC73*'4 Transform Matrices'!Z76+AD73*'4 Transform Matrices'!AD76+AE73*'4 Transform Matrices'!AH76</f>
        <v/>
      </c>
      <c r="AE75" s="69">
        <f>AC73*'4 Transform Matrices'!AA76+AD73*'4 Transform Matrices'!AE76+AE73*'4 Transform Matrices'!AI76</f>
        <v/>
      </c>
      <c r="AF75" s="69">
        <f>AC73*'4 Transform Matrices'!AB76+AD73*'4 Transform Matrices'!AF76+AE73*'4 Transform Matrices'!AJ76+AF73</f>
        <v/>
      </c>
      <c r="AG75" s="71">
        <f>MAX(ABS(I75-U75),ABS(J75-V75),ABS(K75-W75),ABS(L75-X75),ABS(M75-Y75),ABS(N75-Z75),ABS(O75-AA75),ABS(P75-AB75),ABS(Q75-AC75),ABS(R75-AD75),ABS(S75-AE75),ABS(T75-AF75))</f>
        <v/>
      </c>
    </row>
    <row r="76">
      <c r="A76" s="80" t="inlineStr">
        <is>
          <t>- Treeline pine</t>
        </is>
      </c>
      <c r="B76" s="52" t="inlineStr">
        <is>
          <t>BKG-69</t>
        </is>
      </c>
      <c r="C76" s="53" t="inlineStr">
        <is>
          <t>Group</t>
        </is>
      </c>
      <c r="D76" s="52" t="inlineStr">
        <is>
          <t>BKG-23</t>
        </is>
      </c>
      <c r="E76" s="52" t="n">
        <v>2</v>
      </c>
      <c r="F76" s="54">
        <f>L76</f>
        <v/>
      </c>
      <c r="G76" s="54">
        <f>P76</f>
        <v/>
      </c>
      <c r="H76" s="54">
        <f>T76</f>
        <v/>
      </c>
      <c r="I76" s="70" t="n">
        <v>0.998740792</v>
      </c>
      <c r="J76" s="70" t="n">
        <v>0</v>
      </c>
      <c r="K76" s="70" t="n">
        <v>0.0501677468</v>
      </c>
      <c r="L76" s="70" t="n">
        <v>-25.8753738</v>
      </c>
      <c r="M76" s="70" t="n">
        <v>0</v>
      </c>
      <c r="N76" s="70" t="n">
        <v>1</v>
      </c>
      <c r="O76" s="70" t="n">
        <v>0</v>
      </c>
      <c r="P76" s="70" t="n">
        <v>-0.350000024</v>
      </c>
      <c r="Q76" s="70" t="n">
        <v>-0.0501677468</v>
      </c>
      <c r="R76" s="70" t="n">
        <v>0</v>
      </c>
      <c r="S76" s="70" t="n">
        <v>0.998740792</v>
      </c>
      <c r="T76" s="70" t="n">
        <v>-11.4416037</v>
      </c>
      <c r="U76" s="69">
        <f>U30*'4 Transform Matrices'!Y77+V30*'4 Transform Matrices'!AC77+W30*'4 Transform Matrices'!AG77</f>
        <v/>
      </c>
      <c r="V76" s="69">
        <f>U30*'4 Transform Matrices'!Z77+V30*'4 Transform Matrices'!AD77+W30*'4 Transform Matrices'!AH77</f>
        <v/>
      </c>
      <c r="W76" s="69">
        <f>U30*'4 Transform Matrices'!AA77+V30*'4 Transform Matrices'!AE77+W30*'4 Transform Matrices'!AI77</f>
        <v/>
      </c>
      <c r="X76" s="69">
        <f>U30*'4 Transform Matrices'!AB77+V30*'4 Transform Matrices'!AF77+W30*'4 Transform Matrices'!AJ77+X30</f>
        <v/>
      </c>
      <c r="Y76" s="69">
        <f>Y30*'4 Transform Matrices'!Y77+Z30*'4 Transform Matrices'!AC77+AA30*'4 Transform Matrices'!AG77</f>
        <v/>
      </c>
      <c r="Z76" s="69">
        <f>Y30*'4 Transform Matrices'!Z77+Z30*'4 Transform Matrices'!AD77+AA30*'4 Transform Matrices'!AH77</f>
        <v/>
      </c>
      <c r="AA76" s="69">
        <f>Y30*'4 Transform Matrices'!AA77+Z30*'4 Transform Matrices'!AE77+AA30*'4 Transform Matrices'!AI77</f>
        <v/>
      </c>
      <c r="AB76" s="69">
        <f>Y30*'4 Transform Matrices'!AB77+Z30*'4 Transform Matrices'!AF77+AA30*'4 Transform Matrices'!AJ77+AB30</f>
        <v/>
      </c>
      <c r="AC76" s="69">
        <f>AC30*'4 Transform Matrices'!Y77+AD30*'4 Transform Matrices'!AC77+AE30*'4 Transform Matrices'!AG77</f>
        <v/>
      </c>
      <c r="AD76" s="69">
        <f>AC30*'4 Transform Matrices'!Z77+AD30*'4 Transform Matrices'!AD77+AE30*'4 Transform Matrices'!AH77</f>
        <v/>
      </c>
      <c r="AE76" s="69">
        <f>AC30*'4 Transform Matrices'!AA77+AD30*'4 Transform Matrices'!AE77+AE30*'4 Transform Matrices'!AI77</f>
        <v/>
      </c>
      <c r="AF76" s="69">
        <f>AC30*'4 Transform Matrices'!AB77+AD30*'4 Transform Matrices'!AF77+AE30*'4 Transform Matrices'!AJ77+AF30</f>
        <v/>
      </c>
      <c r="AG76" s="71">
        <f>MAX(ABS(I76-U76),ABS(J76-V76),ABS(K76-W76),ABS(L76-X76),ABS(M76-Y76),ABS(N76-Z76),ABS(O76-AA76),ABS(P76-AB76),ABS(Q76-AC76),ABS(R76-AD76),ABS(S76-AE76),ABS(T76-AF76))</f>
        <v/>
      </c>
    </row>
    <row r="77">
      <c r="A77" s="81" t="inlineStr">
        <is>
          <t>- Pine crown</t>
        </is>
      </c>
      <c r="B77" s="52" t="inlineStr">
        <is>
          <t>BKG-70</t>
        </is>
      </c>
      <c r="C77" s="61" t="inlineStr">
        <is>
          <t>Cone</t>
        </is>
      </c>
      <c r="D77" s="52" t="inlineStr">
        <is>
          <t>BKG-69</t>
        </is>
      </c>
      <c r="E77" s="52" t="n">
        <v>3</v>
      </c>
      <c r="F77" s="54">
        <f>L77</f>
        <v/>
      </c>
      <c r="G77" s="54">
        <f>P77</f>
        <v/>
      </c>
      <c r="H77" s="54">
        <f>T77</f>
        <v/>
      </c>
      <c r="I77" s="70" t="n">
        <v>3.71848226</v>
      </c>
      <c r="J77" s="70" t="n">
        <v>-0.186783075</v>
      </c>
      <c r="K77" s="70" t="n">
        <v>-9.0393204e-09</v>
      </c>
      <c r="L77" s="70" t="n">
        <v>-25.8753738</v>
      </c>
      <c r="M77" s="70" t="n">
        <v>0</v>
      </c>
      <c r="N77" s="70" t="n">
        <v>-1.62744954e-07</v>
      </c>
      <c r="O77" s="70" t="n">
        <v>4.12208176</v>
      </c>
      <c r="P77" s="70" t="n">
        <v>1.71104085</v>
      </c>
      <c r="Q77" s="70" t="n">
        <v>-0.186783075</v>
      </c>
      <c r="R77" s="70" t="n">
        <v>-3.71848226</v>
      </c>
      <c r="S77" s="70" t="n">
        <v>-1.79955023e-07</v>
      </c>
      <c r="T77" s="70" t="n">
        <v>-11.4416037</v>
      </c>
      <c r="U77" s="69">
        <f>U76*'4 Transform Matrices'!Y78+V76*'4 Transform Matrices'!AC78+W76*'4 Transform Matrices'!AG78</f>
        <v/>
      </c>
      <c r="V77" s="69">
        <f>U76*'4 Transform Matrices'!Z78+V76*'4 Transform Matrices'!AD78+W76*'4 Transform Matrices'!AH78</f>
        <v/>
      </c>
      <c r="W77" s="69">
        <f>U76*'4 Transform Matrices'!AA78+V76*'4 Transform Matrices'!AE78+W76*'4 Transform Matrices'!AI78</f>
        <v/>
      </c>
      <c r="X77" s="69">
        <f>U76*'4 Transform Matrices'!AB78+V76*'4 Transform Matrices'!AF78+W76*'4 Transform Matrices'!AJ78+X76</f>
        <v/>
      </c>
      <c r="Y77" s="69">
        <f>Y76*'4 Transform Matrices'!Y78+Z76*'4 Transform Matrices'!AC78+AA76*'4 Transform Matrices'!AG78</f>
        <v/>
      </c>
      <c r="Z77" s="69">
        <f>Y76*'4 Transform Matrices'!Z78+Z76*'4 Transform Matrices'!AD78+AA76*'4 Transform Matrices'!AH78</f>
        <v/>
      </c>
      <c r="AA77" s="69">
        <f>Y76*'4 Transform Matrices'!AA78+Z76*'4 Transform Matrices'!AE78+AA76*'4 Transform Matrices'!AI78</f>
        <v/>
      </c>
      <c r="AB77" s="69">
        <f>Y76*'4 Transform Matrices'!AB78+Z76*'4 Transform Matrices'!AF78+AA76*'4 Transform Matrices'!AJ78+AB76</f>
        <v/>
      </c>
      <c r="AC77" s="69">
        <f>AC76*'4 Transform Matrices'!Y78+AD76*'4 Transform Matrices'!AC78+AE76*'4 Transform Matrices'!AG78</f>
        <v/>
      </c>
      <c r="AD77" s="69">
        <f>AC76*'4 Transform Matrices'!Z78+AD76*'4 Transform Matrices'!AD78+AE76*'4 Transform Matrices'!AH78</f>
        <v/>
      </c>
      <c r="AE77" s="69">
        <f>AC76*'4 Transform Matrices'!AA78+AD76*'4 Transform Matrices'!AE78+AE76*'4 Transform Matrices'!AI78</f>
        <v/>
      </c>
      <c r="AF77" s="69">
        <f>AC76*'4 Transform Matrices'!AB78+AD76*'4 Transform Matrices'!AF78+AE76*'4 Transform Matrices'!AJ78+AF76</f>
        <v/>
      </c>
      <c r="AG77" s="71">
        <f>MAX(ABS(I77-U77),ABS(J77-V77),ABS(K77-W77),ABS(L77-X77),ABS(M77-Y77),ABS(N77-Z77),ABS(O77-AA77),ABS(P77-AB77),ABS(Q77-AC77),ABS(R77-AD77),ABS(S77-AE77),ABS(T77-AF77))</f>
        <v/>
      </c>
    </row>
    <row r="78">
      <c r="A78" s="81" t="inlineStr">
        <is>
          <t>- Pine crown</t>
        </is>
      </c>
      <c r="B78" s="52" t="inlineStr">
        <is>
          <t>BKG-71</t>
        </is>
      </c>
      <c r="C78" s="61" t="inlineStr">
        <is>
          <t>Cone</t>
        </is>
      </c>
      <c r="D78" s="52" t="inlineStr">
        <is>
          <t>BKG-69</t>
        </is>
      </c>
      <c r="E78" s="52" t="n">
        <v>3</v>
      </c>
      <c r="F78" s="54">
        <f>L78</f>
        <v/>
      </c>
      <c r="G78" s="54">
        <f>P78</f>
        <v/>
      </c>
      <c r="H78" s="54">
        <f>T78</f>
        <v/>
      </c>
      <c r="I78" s="70" t="n">
        <v>2.03249049</v>
      </c>
      <c r="J78" s="70" t="n">
        <v>-1.31364989</v>
      </c>
      <c r="K78" s="70" t="n">
        <v>-8.67632011e-08</v>
      </c>
      <c r="L78" s="70" t="n">
        <v>-25.8753738</v>
      </c>
      <c r="M78" s="70" t="n">
        <v>0</v>
      </c>
      <c r="N78" s="70" t="n">
        <v>-1.0578421e-07</v>
      </c>
      <c r="O78" s="70" t="n">
        <v>3.65668535</v>
      </c>
      <c r="P78" s="70" t="n">
        <v>4.47017622</v>
      </c>
      <c r="Q78" s="70" t="n">
        <v>-1.31364989</v>
      </c>
      <c r="R78" s="70" t="n">
        <v>-2.03249049</v>
      </c>
      <c r="S78" s="70" t="n">
        <v>-1.34240764e-07</v>
      </c>
      <c r="T78" s="70" t="n">
        <v>-11.4416037</v>
      </c>
      <c r="U78" s="69">
        <f>U76*'4 Transform Matrices'!Y79+V76*'4 Transform Matrices'!AC79+W76*'4 Transform Matrices'!AG79</f>
        <v/>
      </c>
      <c r="V78" s="69">
        <f>U76*'4 Transform Matrices'!Z79+V76*'4 Transform Matrices'!AD79+W76*'4 Transform Matrices'!AH79</f>
        <v/>
      </c>
      <c r="W78" s="69">
        <f>U76*'4 Transform Matrices'!AA79+V76*'4 Transform Matrices'!AE79+W76*'4 Transform Matrices'!AI79</f>
        <v/>
      </c>
      <c r="X78" s="69">
        <f>U76*'4 Transform Matrices'!AB79+V76*'4 Transform Matrices'!AF79+W76*'4 Transform Matrices'!AJ79+X76</f>
        <v/>
      </c>
      <c r="Y78" s="69">
        <f>Y76*'4 Transform Matrices'!Y79+Z76*'4 Transform Matrices'!AC79+AA76*'4 Transform Matrices'!AG79</f>
        <v/>
      </c>
      <c r="Z78" s="69">
        <f>Y76*'4 Transform Matrices'!Z79+Z76*'4 Transform Matrices'!AD79+AA76*'4 Transform Matrices'!AH79</f>
        <v/>
      </c>
      <c r="AA78" s="69">
        <f>Y76*'4 Transform Matrices'!AA79+Z76*'4 Transform Matrices'!AE79+AA76*'4 Transform Matrices'!AI79</f>
        <v/>
      </c>
      <c r="AB78" s="69">
        <f>Y76*'4 Transform Matrices'!AB79+Z76*'4 Transform Matrices'!AF79+AA76*'4 Transform Matrices'!AJ79+AB76</f>
        <v/>
      </c>
      <c r="AC78" s="69">
        <f>AC76*'4 Transform Matrices'!Y79+AD76*'4 Transform Matrices'!AC79+AE76*'4 Transform Matrices'!AG79</f>
        <v/>
      </c>
      <c r="AD78" s="69">
        <f>AC76*'4 Transform Matrices'!Z79+AD76*'4 Transform Matrices'!AD79+AE76*'4 Transform Matrices'!AH79</f>
        <v/>
      </c>
      <c r="AE78" s="69">
        <f>AC76*'4 Transform Matrices'!AA79+AD76*'4 Transform Matrices'!AE79+AE76*'4 Transform Matrices'!AI79</f>
        <v/>
      </c>
      <c r="AF78" s="69">
        <f>AC76*'4 Transform Matrices'!AB79+AD76*'4 Transform Matrices'!AF79+AE76*'4 Transform Matrices'!AJ79+AF76</f>
        <v/>
      </c>
      <c r="AG78" s="71">
        <f>MAX(ABS(I78-U78),ABS(J78-V78),ABS(K78-W78),ABS(L78-X78),ABS(M78-Y78),ABS(N78-Z78),ABS(O78-AA78),ABS(P78-AB78),ABS(Q78-AC78),ABS(R78-AD78),ABS(S78-AE78),ABS(T78-AF78))</f>
        <v/>
      </c>
    </row>
    <row r="79">
      <c r="A79" s="80" t="inlineStr">
        <is>
          <t>- Treeline pine</t>
        </is>
      </c>
      <c r="B79" s="52" t="inlineStr">
        <is>
          <t>BKG-72</t>
        </is>
      </c>
      <c r="C79" s="53" t="inlineStr">
        <is>
          <t>Group</t>
        </is>
      </c>
      <c r="D79" s="52" t="inlineStr">
        <is>
          <t>BKG-23</t>
        </is>
      </c>
      <c r="E79" s="52" t="n">
        <v>2</v>
      </c>
      <c r="F79" s="54">
        <f>L79</f>
        <v/>
      </c>
      <c r="G79" s="54">
        <f>P79</f>
        <v/>
      </c>
      <c r="H79" s="54">
        <f>T79</f>
        <v/>
      </c>
      <c r="I79" s="70" t="n">
        <v>-0.9643197060000001</v>
      </c>
      <c r="J79" s="70" t="n">
        <v>0</v>
      </c>
      <c r="K79" s="70" t="n">
        <v>0.264740407</v>
      </c>
      <c r="L79" s="70" t="n">
        <v>-21.7839165</v>
      </c>
      <c r="M79" s="70" t="n">
        <v>0</v>
      </c>
      <c r="N79" s="70" t="n">
        <v>1</v>
      </c>
      <c r="O79" s="70" t="n">
        <v>0</v>
      </c>
      <c r="P79" s="70" t="n">
        <v>-0.350000024</v>
      </c>
      <c r="Q79" s="70" t="n">
        <v>-0.264740407</v>
      </c>
      <c r="R79" s="70" t="n">
        <v>0</v>
      </c>
      <c r="S79" s="70" t="n">
        <v>-0.9643197060000001</v>
      </c>
      <c r="T79" s="70" t="n">
        <v>-14.3337383</v>
      </c>
      <c r="U79" s="69">
        <f>U30*'4 Transform Matrices'!Y80+V30*'4 Transform Matrices'!AC80+W30*'4 Transform Matrices'!AG80</f>
        <v/>
      </c>
      <c r="V79" s="69">
        <f>U30*'4 Transform Matrices'!Z80+V30*'4 Transform Matrices'!AD80+W30*'4 Transform Matrices'!AH80</f>
        <v/>
      </c>
      <c r="W79" s="69">
        <f>U30*'4 Transform Matrices'!AA80+V30*'4 Transform Matrices'!AE80+W30*'4 Transform Matrices'!AI80</f>
        <v/>
      </c>
      <c r="X79" s="69">
        <f>U30*'4 Transform Matrices'!AB80+V30*'4 Transform Matrices'!AF80+W30*'4 Transform Matrices'!AJ80+X30</f>
        <v/>
      </c>
      <c r="Y79" s="69">
        <f>Y30*'4 Transform Matrices'!Y80+Z30*'4 Transform Matrices'!AC80+AA30*'4 Transform Matrices'!AG80</f>
        <v/>
      </c>
      <c r="Z79" s="69">
        <f>Y30*'4 Transform Matrices'!Z80+Z30*'4 Transform Matrices'!AD80+AA30*'4 Transform Matrices'!AH80</f>
        <v/>
      </c>
      <c r="AA79" s="69">
        <f>Y30*'4 Transform Matrices'!AA80+Z30*'4 Transform Matrices'!AE80+AA30*'4 Transform Matrices'!AI80</f>
        <v/>
      </c>
      <c r="AB79" s="69">
        <f>Y30*'4 Transform Matrices'!AB80+Z30*'4 Transform Matrices'!AF80+AA30*'4 Transform Matrices'!AJ80+AB30</f>
        <v/>
      </c>
      <c r="AC79" s="69">
        <f>AC30*'4 Transform Matrices'!Y80+AD30*'4 Transform Matrices'!AC80+AE30*'4 Transform Matrices'!AG80</f>
        <v/>
      </c>
      <c r="AD79" s="69">
        <f>AC30*'4 Transform Matrices'!Z80+AD30*'4 Transform Matrices'!AD80+AE30*'4 Transform Matrices'!AH80</f>
        <v/>
      </c>
      <c r="AE79" s="69">
        <f>AC30*'4 Transform Matrices'!AA80+AD30*'4 Transform Matrices'!AE80+AE30*'4 Transform Matrices'!AI80</f>
        <v/>
      </c>
      <c r="AF79" s="69">
        <f>AC30*'4 Transform Matrices'!AB80+AD30*'4 Transform Matrices'!AF80+AE30*'4 Transform Matrices'!AJ80+AF30</f>
        <v/>
      </c>
      <c r="AG79" s="71">
        <f>MAX(ABS(I79-U79),ABS(J79-V79),ABS(K79-W79),ABS(L79-X79),ABS(M79-Y79),ABS(N79-Z79),ABS(O79-AA79),ABS(P79-AB79),ABS(Q79-AC79),ABS(R79-AD79),ABS(S79-AE79),ABS(T79-AF79))</f>
        <v/>
      </c>
    </row>
    <row r="80">
      <c r="A80" s="81" t="inlineStr">
        <is>
          <t>- Pine crown</t>
        </is>
      </c>
      <c r="B80" s="52" t="inlineStr">
        <is>
          <t>BKG-73</t>
        </is>
      </c>
      <c r="C80" s="61" t="inlineStr">
        <is>
          <t>Cone</t>
        </is>
      </c>
      <c r="D80" s="52" t="inlineStr">
        <is>
          <t>BKG-72</t>
        </is>
      </c>
      <c r="E80" s="52" t="n">
        <v>3</v>
      </c>
      <c r="F80" s="54">
        <f>L80</f>
        <v/>
      </c>
      <c r="G80" s="54">
        <f>P80</f>
        <v/>
      </c>
      <c r="H80" s="54">
        <f>T80</f>
        <v/>
      </c>
      <c r="I80" s="70" t="n">
        <v>-3.46969104</v>
      </c>
      <c r="J80" s="70" t="n">
        <v>-0.952554882</v>
      </c>
      <c r="K80" s="70" t="n">
        <v>-4.60986591e-08</v>
      </c>
      <c r="L80" s="70" t="n">
        <v>-21.7839165</v>
      </c>
      <c r="M80" s="70" t="n">
        <v>0</v>
      </c>
      <c r="N80" s="70" t="n">
        <v>-1.57276688e-07</v>
      </c>
      <c r="O80" s="70" t="n">
        <v>3.98357916</v>
      </c>
      <c r="P80" s="70" t="n">
        <v>1.64178956</v>
      </c>
      <c r="Q80" s="70" t="n">
        <v>-0.952554882</v>
      </c>
      <c r="R80" s="70" t="n">
        <v>3.46969104</v>
      </c>
      <c r="S80" s="70" t="n">
        <v>1.67914848e-07</v>
      </c>
      <c r="T80" s="70" t="n">
        <v>-14.3337383</v>
      </c>
      <c r="U80" s="69">
        <f>U79*'4 Transform Matrices'!Y81+V79*'4 Transform Matrices'!AC81+W79*'4 Transform Matrices'!AG81</f>
        <v/>
      </c>
      <c r="V80" s="69">
        <f>U79*'4 Transform Matrices'!Z81+V79*'4 Transform Matrices'!AD81+W79*'4 Transform Matrices'!AH81</f>
        <v/>
      </c>
      <c r="W80" s="69">
        <f>U79*'4 Transform Matrices'!AA81+V79*'4 Transform Matrices'!AE81+W79*'4 Transform Matrices'!AI81</f>
        <v/>
      </c>
      <c r="X80" s="69">
        <f>U79*'4 Transform Matrices'!AB81+V79*'4 Transform Matrices'!AF81+W79*'4 Transform Matrices'!AJ81+X79</f>
        <v/>
      </c>
      <c r="Y80" s="69">
        <f>Y79*'4 Transform Matrices'!Y81+Z79*'4 Transform Matrices'!AC81+AA79*'4 Transform Matrices'!AG81</f>
        <v/>
      </c>
      <c r="Z80" s="69">
        <f>Y79*'4 Transform Matrices'!Z81+Z79*'4 Transform Matrices'!AD81+AA79*'4 Transform Matrices'!AH81</f>
        <v/>
      </c>
      <c r="AA80" s="69">
        <f>Y79*'4 Transform Matrices'!AA81+Z79*'4 Transform Matrices'!AE81+AA79*'4 Transform Matrices'!AI81</f>
        <v/>
      </c>
      <c r="AB80" s="69">
        <f>Y79*'4 Transform Matrices'!AB81+Z79*'4 Transform Matrices'!AF81+AA79*'4 Transform Matrices'!AJ81+AB79</f>
        <v/>
      </c>
      <c r="AC80" s="69">
        <f>AC79*'4 Transform Matrices'!Y81+AD79*'4 Transform Matrices'!AC81+AE79*'4 Transform Matrices'!AG81</f>
        <v/>
      </c>
      <c r="AD80" s="69">
        <f>AC79*'4 Transform Matrices'!Z81+AD79*'4 Transform Matrices'!AD81+AE79*'4 Transform Matrices'!AH81</f>
        <v/>
      </c>
      <c r="AE80" s="69">
        <f>AC79*'4 Transform Matrices'!AA81+AD79*'4 Transform Matrices'!AE81+AE79*'4 Transform Matrices'!AI81</f>
        <v/>
      </c>
      <c r="AF80" s="69">
        <f>AC79*'4 Transform Matrices'!AB81+AD79*'4 Transform Matrices'!AF81+AE79*'4 Transform Matrices'!AJ81+AF79</f>
        <v/>
      </c>
      <c r="AG80" s="71">
        <f>MAX(ABS(I80-U80),ABS(J80-V80),ABS(K80-W80),ABS(L80-X80),ABS(M80-Y80),ABS(N80-Z80),ABS(O80-AA80),ABS(P80-AB80),ABS(Q80-AC80),ABS(R80-AD80),ABS(S80-AE80),ABS(T80-AF80))</f>
        <v/>
      </c>
    </row>
    <row r="81">
      <c r="A81" s="81" t="inlineStr">
        <is>
          <t>- Pine crown</t>
        </is>
      </c>
      <c r="B81" s="52" t="inlineStr">
        <is>
          <t>BKG-74</t>
        </is>
      </c>
      <c r="C81" s="61" t="inlineStr">
        <is>
          <t>Cone</t>
        </is>
      </c>
      <c r="D81" s="52" t="inlineStr">
        <is>
          <t>BKG-72</t>
        </is>
      </c>
      <c r="E81" s="52" t="n">
        <v>3</v>
      </c>
      <c r="F81" s="54">
        <f>L81</f>
        <v/>
      </c>
      <c r="G81" s="54">
        <f>P81</f>
        <v/>
      </c>
      <c r="H81" s="54">
        <f>T81</f>
        <v/>
      </c>
      <c r="I81" s="70" t="n">
        <v>-2.26272678</v>
      </c>
      <c r="J81" s="70" t="n">
        <v>0.591440678</v>
      </c>
      <c r="K81" s="70" t="n">
        <v>3.90631421e-08</v>
      </c>
      <c r="L81" s="70" t="n">
        <v>-21.7839165</v>
      </c>
      <c r="M81" s="70" t="n">
        <v>0</v>
      </c>
      <c r="N81" s="70" t="n">
        <v>-1.02229848e-07</v>
      </c>
      <c r="O81" s="70" t="n">
        <v>3.53382015</v>
      </c>
      <c r="P81" s="70" t="n">
        <v>4.30821753</v>
      </c>
      <c r="Q81" s="70" t="n">
        <v>0.591440678</v>
      </c>
      <c r="R81" s="70" t="n">
        <v>2.26272678</v>
      </c>
      <c r="S81" s="70" t="n">
        <v>1.49447288e-07</v>
      </c>
      <c r="T81" s="70" t="n">
        <v>-14.3337383</v>
      </c>
      <c r="U81" s="69">
        <f>U79*'4 Transform Matrices'!Y82+V79*'4 Transform Matrices'!AC82+W79*'4 Transform Matrices'!AG82</f>
        <v/>
      </c>
      <c r="V81" s="69">
        <f>U79*'4 Transform Matrices'!Z82+V79*'4 Transform Matrices'!AD82+W79*'4 Transform Matrices'!AH82</f>
        <v/>
      </c>
      <c r="W81" s="69">
        <f>U79*'4 Transform Matrices'!AA82+V79*'4 Transform Matrices'!AE82+W79*'4 Transform Matrices'!AI82</f>
        <v/>
      </c>
      <c r="X81" s="69">
        <f>U79*'4 Transform Matrices'!AB82+V79*'4 Transform Matrices'!AF82+W79*'4 Transform Matrices'!AJ82+X79</f>
        <v/>
      </c>
      <c r="Y81" s="69">
        <f>Y79*'4 Transform Matrices'!Y82+Z79*'4 Transform Matrices'!AC82+AA79*'4 Transform Matrices'!AG82</f>
        <v/>
      </c>
      <c r="Z81" s="69">
        <f>Y79*'4 Transform Matrices'!Z82+Z79*'4 Transform Matrices'!AD82+AA79*'4 Transform Matrices'!AH82</f>
        <v/>
      </c>
      <c r="AA81" s="69">
        <f>Y79*'4 Transform Matrices'!AA82+Z79*'4 Transform Matrices'!AE82+AA79*'4 Transform Matrices'!AI82</f>
        <v/>
      </c>
      <c r="AB81" s="69">
        <f>Y79*'4 Transform Matrices'!AB82+Z79*'4 Transform Matrices'!AF82+AA79*'4 Transform Matrices'!AJ82+AB79</f>
        <v/>
      </c>
      <c r="AC81" s="69">
        <f>AC79*'4 Transform Matrices'!Y82+AD79*'4 Transform Matrices'!AC82+AE79*'4 Transform Matrices'!AG82</f>
        <v/>
      </c>
      <c r="AD81" s="69">
        <f>AC79*'4 Transform Matrices'!Z82+AD79*'4 Transform Matrices'!AD82+AE79*'4 Transform Matrices'!AH82</f>
        <v/>
      </c>
      <c r="AE81" s="69">
        <f>AC79*'4 Transform Matrices'!AA82+AD79*'4 Transform Matrices'!AE82+AE79*'4 Transform Matrices'!AI82</f>
        <v/>
      </c>
      <c r="AF81" s="69">
        <f>AC79*'4 Transform Matrices'!AB82+AD79*'4 Transform Matrices'!AF82+AE79*'4 Transform Matrices'!AJ82+AF79</f>
        <v/>
      </c>
      <c r="AG81" s="71">
        <f>MAX(ABS(I81-U81),ABS(J81-V81),ABS(K81-W81),ABS(L81-X81),ABS(M81-Y81),ABS(N81-Z81),ABS(O81-AA81),ABS(P81-AB81),ABS(Q81-AC81),ABS(R81-AD81),ABS(S81-AE81),ABS(T81-AF81))</f>
        <v/>
      </c>
    </row>
    <row r="82">
      <c r="A82" s="80" t="inlineStr">
        <is>
          <t>- Treeline pine</t>
        </is>
      </c>
      <c r="B82" s="52" t="inlineStr">
        <is>
          <t>BKG-75</t>
        </is>
      </c>
      <c r="C82" s="53" t="inlineStr">
        <is>
          <t>Group</t>
        </is>
      </c>
      <c r="D82" s="52" t="inlineStr">
        <is>
          <t>BKG-23</t>
        </is>
      </c>
      <c r="E82" s="52" t="n">
        <v>2</v>
      </c>
      <c r="F82" s="54">
        <f>L82</f>
        <v/>
      </c>
      <c r="G82" s="54">
        <f>P82</f>
        <v/>
      </c>
      <c r="H82" s="54">
        <f>T82</f>
        <v/>
      </c>
      <c r="I82" s="70" t="n">
        <v>-0.445285141</v>
      </c>
      <c r="J82" s="70" t="n">
        <v>0</v>
      </c>
      <c r="K82" s="70" t="n">
        <v>0.895388842</v>
      </c>
      <c r="L82" s="70" t="n">
        <v>-17.3895245</v>
      </c>
      <c r="M82" s="70" t="n">
        <v>0</v>
      </c>
      <c r="N82" s="70" t="n">
        <v>1</v>
      </c>
      <c r="O82" s="70" t="n">
        <v>0</v>
      </c>
      <c r="P82" s="70" t="n">
        <v>-0.350000024</v>
      </c>
      <c r="Q82" s="70" t="n">
        <v>-0.895388842</v>
      </c>
      <c r="R82" s="70" t="n">
        <v>0</v>
      </c>
      <c r="S82" s="70" t="n">
        <v>-0.445285141</v>
      </c>
      <c r="T82" s="70" t="n">
        <v>-17.7622471</v>
      </c>
      <c r="U82" s="69">
        <f>U30*'4 Transform Matrices'!Y83+V30*'4 Transform Matrices'!AC83+W30*'4 Transform Matrices'!AG83</f>
        <v/>
      </c>
      <c r="V82" s="69">
        <f>U30*'4 Transform Matrices'!Z83+V30*'4 Transform Matrices'!AD83+W30*'4 Transform Matrices'!AH83</f>
        <v/>
      </c>
      <c r="W82" s="69">
        <f>U30*'4 Transform Matrices'!AA83+V30*'4 Transform Matrices'!AE83+W30*'4 Transform Matrices'!AI83</f>
        <v/>
      </c>
      <c r="X82" s="69">
        <f>U30*'4 Transform Matrices'!AB83+V30*'4 Transform Matrices'!AF83+W30*'4 Transform Matrices'!AJ83+X30</f>
        <v/>
      </c>
      <c r="Y82" s="69">
        <f>Y30*'4 Transform Matrices'!Y83+Z30*'4 Transform Matrices'!AC83+AA30*'4 Transform Matrices'!AG83</f>
        <v/>
      </c>
      <c r="Z82" s="69">
        <f>Y30*'4 Transform Matrices'!Z83+Z30*'4 Transform Matrices'!AD83+AA30*'4 Transform Matrices'!AH83</f>
        <v/>
      </c>
      <c r="AA82" s="69">
        <f>Y30*'4 Transform Matrices'!AA83+Z30*'4 Transform Matrices'!AE83+AA30*'4 Transform Matrices'!AI83</f>
        <v/>
      </c>
      <c r="AB82" s="69">
        <f>Y30*'4 Transform Matrices'!AB83+Z30*'4 Transform Matrices'!AF83+AA30*'4 Transform Matrices'!AJ83+AB30</f>
        <v/>
      </c>
      <c r="AC82" s="69">
        <f>AC30*'4 Transform Matrices'!Y83+AD30*'4 Transform Matrices'!AC83+AE30*'4 Transform Matrices'!AG83</f>
        <v/>
      </c>
      <c r="AD82" s="69">
        <f>AC30*'4 Transform Matrices'!Z83+AD30*'4 Transform Matrices'!AD83+AE30*'4 Transform Matrices'!AH83</f>
        <v/>
      </c>
      <c r="AE82" s="69">
        <f>AC30*'4 Transform Matrices'!AA83+AD30*'4 Transform Matrices'!AE83+AE30*'4 Transform Matrices'!AI83</f>
        <v/>
      </c>
      <c r="AF82" s="69">
        <f>AC30*'4 Transform Matrices'!AB83+AD30*'4 Transform Matrices'!AF83+AE30*'4 Transform Matrices'!AJ83+AF30</f>
        <v/>
      </c>
      <c r="AG82" s="71">
        <f>MAX(ABS(I82-U82),ABS(J82-V82),ABS(K82-W82),ABS(L82-X82),ABS(M82-Y82),ABS(N82-Z82),ABS(O82-AA82),ABS(P82-AB82),ABS(Q82-AC82),ABS(R82-AD82),ABS(S82-AE82),ABS(T82-AF82))</f>
        <v/>
      </c>
    </row>
    <row r="83">
      <c r="A83" s="81" t="inlineStr">
        <is>
          <t>- Pine crown</t>
        </is>
      </c>
      <c r="B83" s="52" t="inlineStr">
        <is>
          <t>BKG-76</t>
        </is>
      </c>
      <c r="C83" s="61" t="inlineStr">
        <is>
          <t>Cone</t>
        </is>
      </c>
      <c r="D83" s="52" t="inlineStr">
        <is>
          <t>BKG-75</t>
        </is>
      </c>
      <c r="E83" s="52" t="n">
        <v>3</v>
      </c>
      <c r="F83" s="54">
        <f>L83</f>
        <v/>
      </c>
      <c r="G83" s="54">
        <f>P83</f>
        <v/>
      </c>
      <c r="H83" s="54">
        <f>T83</f>
        <v/>
      </c>
      <c r="I83" s="70" t="n">
        <v>-1.91814494</v>
      </c>
      <c r="J83" s="70" t="n">
        <v>-3.8570466</v>
      </c>
      <c r="K83" s="70" t="n">
        <v>-1.86660813e-07</v>
      </c>
      <c r="L83" s="70" t="n">
        <v>-17.3895245</v>
      </c>
      <c r="M83" s="70" t="n">
        <v>0</v>
      </c>
      <c r="N83" s="70" t="n">
        <v>-1.88294578e-07</v>
      </c>
      <c r="O83" s="70" t="n">
        <v>4.76921463</v>
      </c>
      <c r="P83" s="70" t="n">
        <v>2.03460741</v>
      </c>
      <c r="Q83" s="70" t="n">
        <v>-3.8570466</v>
      </c>
      <c r="R83" s="70" t="n">
        <v>1.91814494</v>
      </c>
      <c r="S83" s="70" t="n">
        <v>9.28281452e-08</v>
      </c>
      <c r="T83" s="70" t="n">
        <v>-17.7622471</v>
      </c>
      <c r="U83" s="69">
        <f>U82*'4 Transform Matrices'!Y84+V82*'4 Transform Matrices'!AC84+W82*'4 Transform Matrices'!AG84</f>
        <v/>
      </c>
      <c r="V83" s="69">
        <f>U82*'4 Transform Matrices'!Z84+V82*'4 Transform Matrices'!AD84+W82*'4 Transform Matrices'!AH84</f>
        <v/>
      </c>
      <c r="W83" s="69">
        <f>U82*'4 Transform Matrices'!AA84+V82*'4 Transform Matrices'!AE84+W82*'4 Transform Matrices'!AI84</f>
        <v/>
      </c>
      <c r="X83" s="69">
        <f>U82*'4 Transform Matrices'!AB84+V82*'4 Transform Matrices'!AF84+W82*'4 Transform Matrices'!AJ84+X82</f>
        <v/>
      </c>
      <c r="Y83" s="69">
        <f>Y82*'4 Transform Matrices'!Y84+Z82*'4 Transform Matrices'!AC84+AA82*'4 Transform Matrices'!AG84</f>
        <v/>
      </c>
      <c r="Z83" s="69">
        <f>Y82*'4 Transform Matrices'!Z84+Z82*'4 Transform Matrices'!AD84+AA82*'4 Transform Matrices'!AH84</f>
        <v/>
      </c>
      <c r="AA83" s="69">
        <f>Y82*'4 Transform Matrices'!AA84+Z82*'4 Transform Matrices'!AE84+AA82*'4 Transform Matrices'!AI84</f>
        <v/>
      </c>
      <c r="AB83" s="69">
        <f>Y82*'4 Transform Matrices'!AB84+Z82*'4 Transform Matrices'!AF84+AA82*'4 Transform Matrices'!AJ84+AB82</f>
        <v/>
      </c>
      <c r="AC83" s="69">
        <f>AC82*'4 Transform Matrices'!Y84+AD82*'4 Transform Matrices'!AC84+AE82*'4 Transform Matrices'!AG84</f>
        <v/>
      </c>
      <c r="AD83" s="69">
        <f>AC82*'4 Transform Matrices'!Z84+AD82*'4 Transform Matrices'!AD84+AE82*'4 Transform Matrices'!AH84</f>
        <v/>
      </c>
      <c r="AE83" s="69">
        <f>AC82*'4 Transform Matrices'!AA84+AD82*'4 Transform Matrices'!AE84+AE82*'4 Transform Matrices'!AI84</f>
        <v/>
      </c>
      <c r="AF83" s="69">
        <f>AC82*'4 Transform Matrices'!AB84+AD82*'4 Transform Matrices'!AF84+AE82*'4 Transform Matrices'!AJ84+AF82</f>
        <v/>
      </c>
      <c r="AG83" s="71">
        <f>MAX(ABS(I83-U83),ABS(J83-V83),ABS(K83-W83),ABS(L83-X83),ABS(M83-Y83),ABS(N83-Z83),ABS(O83-AA83),ABS(P83-AB83),ABS(Q83-AC83),ABS(R83-AD83),ABS(S83-AE83),ABS(T83-AF83))</f>
        <v/>
      </c>
    </row>
    <row r="84">
      <c r="A84" s="81" t="inlineStr">
        <is>
          <t>- Pine crown</t>
        </is>
      </c>
      <c r="B84" s="52" t="inlineStr">
        <is>
          <t>BKG-77</t>
        </is>
      </c>
      <c r="C84" s="61" t="inlineStr">
        <is>
          <t>Cone</t>
        </is>
      </c>
      <c r="D84" s="52" t="inlineStr">
        <is>
          <t>BKG-75</t>
        </is>
      </c>
      <c r="E84" s="52" t="n">
        <v>3</v>
      </c>
      <c r="F84" s="54">
        <f>L84</f>
        <v/>
      </c>
      <c r="G84" s="54">
        <f>P84</f>
        <v/>
      </c>
      <c r="H84" s="54">
        <f>T84</f>
        <v/>
      </c>
      <c r="I84" s="70" t="n">
        <v>-2.33329535</v>
      </c>
      <c r="J84" s="70" t="n">
        <v>-1.54779792</v>
      </c>
      <c r="K84" s="70" t="n">
        <v>-1.02228086e-07</v>
      </c>
      <c r="L84" s="70" t="n">
        <v>-17.3895245</v>
      </c>
      <c r="M84" s="70" t="n">
        <v>0</v>
      </c>
      <c r="N84" s="70" t="n">
        <v>-1.22391469e-07</v>
      </c>
      <c r="O84" s="70" t="n">
        <v>4.23075485</v>
      </c>
      <c r="P84" s="70" t="n">
        <v>5.22690439</v>
      </c>
      <c r="Q84" s="70" t="n">
        <v>-1.54779792</v>
      </c>
      <c r="R84" s="70" t="n">
        <v>2.33329535</v>
      </c>
      <c r="S84" s="70" t="n">
        <v>1.54108164e-07</v>
      </c>
      <c r="T84" s="70" t="n">
        <v>-17.7622471</v>
      </c>
      <c r="U84" s="69">
        <f>U82*'4 Transform Matrices'!Y85+V82*'4 Transform Matrices'!AC85+W82*'4 Transform Matrices'!AG85</f>
        <v/>
      </c>
      <c r="V84" s="69">
        <f>U82*'4 Transform Matrices'!Z85+V82*'4 Transform Matrices'!AD85+W82*'4 Transform Matrices'!AH85</f>
        <v/>
      </c>
      <c r="W84" s="69">
        <f>U82*'4 Transform Matrices'!AA85+V82*'4 Transform Matrices'!AE85+W82*'4 Transform Matrices'!AI85</f>
        <v/>
      </c>
      <c r="X84" s="69">
        <f>U82*'4 Transform Matrices'!AB85+V82*'4 Transform Matrices'!AF85+W82*'4 Transform Matrices'!AJ85+X82</f>
        <v/>
      </c>
      <c r="Y84" s="69">
        <f>Y82*'4 Transform Matrices'!Y85+Z82*'4 Transform Matrices'!AC85+AA82*'4 Transform Matrices'!AG85</f>
        <v/>
      </c>
      <c r="Z84" s="69">
        <f>Y82*'4 Transform Matrices'!Z85+Z82*'4 Transform Matrices'!AD85+AA82*'4 Transform Matrices'!AH85</f>
        <v/>
      </c>
      <c r="AA84" s="69">
        <f>Y82*'4 Transform Matrices'!AA85+Z82*'4 Transform Matrices'!AE85+AA82*'4 Transform Matrices'!AI85</f>
        <v/>
      </c>
      <c r="AB84" s="69">
        <f>Y82*'4 Transform Matrices'!AB85+Z82*'4 Transform Matrices'!AF85+AA82*'4 Transform Matrices'!AJ85+AB82</f>
        <v/>
      </c>
      <c r="AC84" s="69">
        <f>AC82*'4 Transform Matrices'!Y85+AD82*'4 Transform Matrices'!AC85+AE82*'4 Transform Matrices'!AG85</f>
        <v/>
      </c>
      <c r="AD84" s="69">
        <f>AC82*'4 Transform Matrices'!Z85+AD82*'4 Transform Matrices'!AD85+AE82*'4 Transform Matrices'!AH85</f>
        <v/>
      </c>
      <c r="AE84" s="69">
        <f>AC82*'4 Transform Matrices'!AA85+AD82*'4 Transform Matrices'!AE85+AE82*'4 Transform Matrices'!AI85</f>
        <v/>
      </c>
      <c r="AF84" s="69">
        <f>AC82*'4 Transform Matrices'!AB85+AD82*'4 Transform Matrices'!AF85+AE82*'4 Transform Matrices'!AJ85+AF82</f>
        <v/>
      </c>
      <c r="AG84" s="71">
        <f>MAX(ABS(I84-U84),ABS(J84-V84),ABS(K84-W84),ABS(L84-X84),ABS(M84-Y84),ABS(N84-Z84),ABS(O84-AA84),ABS(P84-AB84),ABS(Q84-AC84),ABS(R84-AD84),ABS(S84-AE84),ABS(T84-AF84))</f>
        <v/>
      </c>
    </row>
    <row r="85">
      <c r="A85" s="80" t="inlineStr">
        <is>
          <t>- Treeline pine</t>
        </is>
      </c>
      <c r="B85" s="52" t="inlineStr">
        <is>
          <t>BKG-78</t>
        </is>
      </c>
      <c r="C85" s="53" t="inlineStr">
        <is>
          <t>Group</t>
        </is>
      </c>
      <c r="D85" s="52" t="inlineStr">
        <is>
          <t>BKG-23</t>
        </is>
      </c>
      <c r="E85" s="52" t="n">
        <v>2</v>
      </c>
      <c r="F85" s="54">
        <f>L85</f>
        <v/>
      </c>
      <c r="G85" s="54">
        <f>P85</f>
        <v/>
      </c>
      <c r="H85" s="54">
        <f>T85</f>
        <v/>
      </c>
      <c r="I85" s="70" t="n">
        <v>0.575072169</v>
      </c>
      <c r="J85" s="70" t="n">
        <v>0</v>
      </c>
      <c r="K85" s="70" t="n">
        <v>-0.818102658</v>
      </c>
      <c r="L85" s="70" t="n">
        <v>-11.7184229</v>
      </c>
      <c r="M85" s="70" t="n">
        <v>0</v>
      </c>
      <c r="N85" s="70" t="n">
        <v>1</v>
      </c>
      <c r="O85" s="70" t="n">
        <v>0</v>
      </c>
      <c r="P85" s="70" t="n">
        <v>-0.350000024</v>
      </c>
      <c r="Q85" s="70" t="n">
        <v>0.818102658</v>
      </c>
      <c r="R85" s="70" t="n">
        <v>0</v>
      </c>
      <c r="S85" s="70" t="n">
        <v>0.575072169</v>
      </c>
      <c r="T85" s="70" t="n">
        <v>-23.4685497</v>
      </c>
      <c r="U85" s="69">
        <f>U30*'4 Transform Matrices'!Y86+V30*'4 Transform Matrices'!AC86+W30*'4 Transform Matrices'!AG86</f>
        <v/>
      </c>
      <c r="V85" s="69">
        <f>U30*'4 Transform Matrices'!Z86+V30*'4 Transform Matrices'!AD86+W30*'4 Transform Matrices'!AH86</f>
        <v/>
      </c>
      <c r="W85" s="69">
        <f>U30*'4 Transform Matrices'!AA86+V30*'4 Transform Matrices'!AE86+W30*'4 Transform Matrices'!AI86</f>
        <v/>
      </c>
      <c r="X85" s="69">
        <f>U30*'4 Transform Matrices'!AB86+V30*'4 Transform Matrices'!AF86+W30*'4 Transform Matrices'!AJ86+X30</f>
        <v/>
      </c>
      <c r="Y85" s="69">
        <f>Y30*'4 Transform Matrices'!Y86+Z30*'4 Transform Matrices'!AC86+AA30*'4 Transform Matrices'!AG86</f>
        <v/>
      </c>
      <c r="Z85" s="69">
        <f>Y30*'4 Transform Matrices'!Z86+Z30*'4 Transform Matrices'!AD86+AA30*'4 Transform Matrices'!AH86</f>
        <v/>
      </c>
      <c r="AA85" s="69">
        <f>Y30*'4 Transform Matrices'!AA86+Z30*'4 Transform Matrices'!AE86+AA30*'4 Transform Matrices'!AI86</f>
        <v/>
      </c>
      <c r="AB85" s="69">
        <f>Y30*'4 Transform Matrices'!AB86+Z30*'4 Transform Matrices'!AF86+AA30*'4 Transform Matrices'!AJ86+AB30</f>
        <v/>
      </c>
      <c r="AC85" s="69">
        <f>AC30*'4 Transform Matrices'!Y86+AD30*'4 Transform Matrices'!AC86+AE30*'4 Transform Matrices'!AG86</f>
        <v/>
      </c>
      <c r="AD85" s="69">
        <f>AC30*'4 Transform Matrices'!Z86+AD30*'4 Transform Matrices'!AD86+AE30*'4 Transform Matrices'!AH86</f>
        <v/>
      </c>
      <c r="AE85" s="69">
        <f>AC30*'4 Transform Matrices'!AA86+AD30*'4 Transform Matrices'!AE86+AE30*'4 Transform Matrices'!AI86</f>
        <v/>
      </c>
      <c r="AF85" s="69">
        <f>AC30*'4 Transform Matrices'!AB86+AD30*'4 Transform Matrices'!AF86+AE30*'4 Transform Matrices'!AJ86+AF30</f>
        <v/>
      </c>
      <c r="AG85" s="71">
        <f>MAX(ABS(I85-U85),ABS(J85-V85),ABS(K85-W85),ABS(L85-X85),ABS(M85-Y85),ABS(N85-Z85),ABS(O85-AA85),ABS(P85-AB85),ABS(Q85-AC85),ABS(R85-AD85),ABS(S85-AE85),ABS(T85-AF85))</f>
        <v/>
      </c>
    </row>
    <row r="86">
      <c r="A86" s="81" t="inlineStr">
        <is>
          <t>- Pine crown</t>
        </is>
      </c>
      <c r="B86" s="52" t="inlineStr">
        <is>
          <t>BKG-79</t>
        </is>
      </c>
      <c r="C86" s="61" t="inlineStr">
        <is>
          <t>Cone</t>
        </is>
      </c>
      <c r="D86" s="52" t="inlineStr">
        <is>
          <t>BKG-78</t>
        </is>
      </c>
      <c r="E86" s="52" t="n">
        <v>3</v>
      </c>
      <c r="F86" s="54">
        <f>L86</f>
        <v/>
      </c>
      <c r="G86" s="54">
        <f>P86</f>
        <v/>
      </c>
      <c r="H86" s="54">
        <f>T86</f>
        <v/>
      </c>
      <c r="I86" s="70" t="n">
        <v>2.29375505</v>
      </c>
      <c r="J86" s="70" t="n">
        <v>3.26311588</v>
      </c>
      <c r="K86" s="70" t="n">
        <v>1.57917682e-07</v>
      </c>
      <c r="L86" s="70" t="n">
        <v>-11.7184229</v>
      </c>
      <c r="M86" s="70" t="n">
        <v>0</v>
      </c>
      <c r="N86" s="70" t="n">
        <v>-1.74348926e-07</v>
      </c>
      <c r="O86" s="70" t="n">
        <v>4.41599274</v>
      </c>
      <c r="P86" s="70" t="n">
        <v>1.85799634</v>
      </c>
      <c r="Q86" s="70" t="n">
        <v>3.26311588</v>
      </c>
      <c r="R86" s="70" t="n">
        <v>-2.29375505</v>
      </c>
      <c r="S86" s="70" t="n">
        <v>-1.11005711e-07</v>
      </c>
      <c r="T86" s="70" t="n">
        <v>-23.4685497</v>
      </c>
      <c r="U86" s="69">
        <f>U85*'4 Transform Matrices'!Y87+V85*'4 Transform Matrices'!AC87+W85*'4 Transform Matrices'!AG87</f>
        <v/>
      </c>
      <c r="V86" s="69">
        <f>U85*'4 Transform Matrices'!Z87+V85*'4 Transform Matrices'!AD87+W85*'4 Transform Matrices'!AH87</f>
        <v/>
      </c>
      <c r="W86" s="69">
        <f>U85*'4 Transform Matrices'!AA87+V85*'4 Transform Matrices'!AE87+W85*'4 Transform Matrices'!AI87</f>
        <v/>
      </c>
      <c r="X86" s="69">
        <f>U85*'4 Transform Matrices'!AB87+V85*'4 Transform Matrices'!AF87+W85*'4 Transform Matrices'!AJ87+X85</f>
        <v/>
      </c>
      <c r="Y86" s="69">
        <f>Y85*'4 Transform Matrices'!Y87+Z85*'4 Transform Matrices'!AC87+AA85*'4 Transform Matrices'!AG87</f>
        <v/>
      </c>
      <c r="Z86" s="69">
        <f>Y85*'4 Transform Matrices'!Z87+Z85*'4 Transform Matrices'!AD87+AA85*'4 Transform Matrices'!AH87</f>
        <v/>
      </c>
      <c r="AA86" s="69">
        <f>Y85*'4 Transform Matrices'!AA87+Z85*'4 Transform Matrices'!AE87+AA85*'4 Transform Matrices'!AI87</f>
        <v/>
      </c>
      <c r="AB86" s="69">
        <f>Y85*'4 Transform Matrices'!AB87+Z85*'4 Transform Matrices'!AF87+AA85*'4 Transform Matrices'!AJ87+AB85</f>
        <v/>
      </c>
      <c r="AC86" s="69">
        <f>AC85*'4 Transform Matrices'!Y87+AD85*'4 Transform Matrices'!AC87+AE85*'4 Transform Matrices'!AG87</f>
        <v/>
      </c>
      <c r="AD86" s="69">
        <f>AC85*'4 Transform Matrices'!Z87+AD85*'4 Transform Matrices'!AD87+AE85*'4 Transform Matrices'!AH87</f>
        <v/>
      </c>
      <c r="AE86" s="69">
        <f>AC85*'4 Transform Matrices'!AA87+AD85*'4 Transform Matrices'!AE87+AE85*'4 Transform Matrices'!AI87</f>
        <v/>
      </c>
      <c r="AF86" s="69">
        <f>AC85*'4 Transform Matrices'!AB87+AD85*'4 Transform Matrices'!AF87+AE85*'4 Transform Matrices'!AJ87+AF85</f>
        <v/>
      </c>
      <c r="AG86" s="71">
        <f>MAX(ABS(I86-U86),ABS(J86-V86),ABS(K86-W86),ABS(L86-X86),ABS(M86-Y86),ABS(N86-Z86),ABS(O86-AA86),ABS(P86-AB86),ABS(Q86-AC86),ABS(R86-AD86),ABS(S86-AE86),ABS(T86-AF86))</f>
        <v/>
      </c>
    </row>
    <row r="87">
      <c r="A87" s="81" t="inlineStr">
        <is>
          <t>- Pine crown</t>
        </is>
      </c>
      <c r="B87" s="52" t="inlineStr">
        <is>
          <t>BKG-80</t>
        </is>
      </c>
      <c r="C87" s="61" t="inlineStr">
        <is>
          <t>Cone</t>
        </is>
      </c>
      <c r="D87" s="52" t="inlineStr">
        <is>
          <t>BKG-78</t>
        </is>
      </c>
      <c r="E87" s="52" t="n">
        <v>3</v>
      </c>
      <c r="F87" s="54">
        <f>L87</f>
        <v/>
      </c>
      <c r="G87" s="54">
        <f>P87</f>
        <v/>
      </c>
      <c r="H87" s="54">
        <f>T87</f>
        <v/>
      </c>
      <c r="I87" s="70" t="n">
        <v>2.35170507</v>
      </c>
      <c r="J87" s="70" t="n">
        <v>1.09139132</v>
      </c>
      <c r="K87" s="70" t="n">
        <v>7.20835942e-08</v>
      </c>
      <c r="L87" s="70" t="n">
        <v>-11.7184229</v>
      </c>
      <c r="M87" s="70" t="n">
        <v>0</v>
      </c>
      <c r="N87" s="70" t="n">
        <v>-1.13326806e-07</v>
      </c>
      <c r="O87" s="70" t="n">
        <v>3.917413</v>
      </c>
      <c r="P87" s="70" t="n">
        <v>4.8138628</v>
      </c>
      <c r="Q87" s="70" t="n">
        <v>1.09139132</v>
      </c>
      <c r="R87" s="70" t="n">
        <v>-2.35170507</v>
      </c>
      <c r="S87" s="70" t="n">
        <v>-1.55324074e-07</v>
      </c>
      <c r="T87" s="70" t="n">
        <v>-23.4685497</v>
      </c>
      <c r="U87" s="69">
        <f>U85*'4 Transform Matrices'!Y88+V85*'4 Transform Matrices'!AC88+W85*'4 Transform Matrices'!AG88</f>
        <v/>
      </c>
      <c r="V87" s="69">
        <f>U85*'4 Transform Matrices'!Z88+V85*'4 Transform Matrices'!AD88+W85*'4 Transform Matrices'!AH88</f>
        <v/>
      </c>
      <c r="W87" s="69">
        <f>U85*'4 Transform Matrices'!AA88+V85*'4 Transform Matrices'!AE88+W85*'4 Transform Matrices'!AI88</f>
        <v/>
      </c>
      <c r="X87" s="69">
        <f>U85*'4 Transform Matrices'!AB88+V85*'4 Transform Matrices'!AF88+W85*'4 Transform Matrices'!AJ88+X85</f>
        <v/>
      </c>
      <c r="Y87" s="69">
        <f>Y85*'4 Transform Matrices'!Y88+Z85*'4 Transform Matrices'!AC88+AA85*'4 Transform Matrices'!AG88</f>
        <v/>
      </c>
      <c r="Z87" s="69">
        <f>Y85*'4 Transform Matrices'!Z88+Z85*'4 Transform Matrices'!AD88+AA85*'4 Transform Matrices'!AH88</f>
        <v/>
      </c>
      <c r="AA87" s="69">
        <f>Y85*'4 Transform Matrices'!AA88+Z85*'4 Transform Matrices'!AE88+AA85*'4 Transform Matrices'!AI88</f>
        <v/>
      </c>
      <c r="AB87" s="69">
        <f>Y85*'4 Transform Matrices'!AB88+Z85*'4 Transform Matrices'!AF88+AA85*'4 Transform Matrices'!AJ88+AB85</f>
        <v/>
      </c>
      <c r="AC87" s="69">
        <f>AC85*'4 Transform Matrices'!Y88+AD85*'4 Transform Matrices'!AC88+AE85*'4 Transform Matrices'!AG88</f>
        <v/>
      </c>
      <c r="AD87" s="69">
        <f>AC85*'4 Transform Matrices'!Z88+AD85*'4 Transform Matrices'!AD88+AE85*'4 Transform Matrices'!AH88</f>
        <v/>
      </c>
      <c r="AE87" s="69">
        <f>AC85*'4 Transform Matrices'!AA88+AD85*'4 Transform Matrices'!AE88+AE85*'4 Transform Matrices'!AI88</f>
        <v/>
      </c>
      <c r="AF87" s="69">
        <f>AC85*'4 Transform Matrices'!AB88+AD85*'4 Transform Matrices'!AF88+AE85*'4 Transform Matrices'!AJ88+AF85</f>
        <v/>
      </c>
      <c r="AG87" s="71">
        <f>MAX(ABS(I87-U87),ABS(J87-V87),ABS(K87-W87),ABS(L87-X87),ABS(M87-Y87),ABS(N87-Z87),ABS(O87-AA87),ABS(P87-AB87),ABS(Q87-AC87),ABS(R87-AD87),ABS(S87-AE87),ABS(T87-AF87))</f>
        <v/>
      </c>
    </row>
    <row r="88">
      <c r="A88" s="80" t="inlineStr">
        <is>
          <t>- Treeline pine</t>
        </is>
      </c>
      <c r="B88" s="52" t="inlineStr">
        <is>
          <t>BKG-81</t>
        </is>
      </c>
      <c r="C88" s="53" t="inlineStr">
        <is>
          <t>Group</t>
        </is>
      </c>
      <c r="D88" s="52" t="inlineStr">
        <is>
          <t>BKG-23</t>
        </is>
      </c>
      <c r="E88" s="52" t="n">
        <v>2</v>
      </c>
      <c r="F88" s="54">
        <f>L88</f>
        <v/>
      </c>
      <c r="G88" s="54">
        <f>P88</f>
        <v/>
      </c>
      <c r="H88" s="54">
        <f>T88</f>
        <v/>
      </c>
      <c r="I88" s="70" t="n">
        <v>0.880167186</v>
      </c>
      <c r="J88" s="70" t="n">
        <v>0</v>
      </c>
      <c r="K88" s="70" t="n">
        <v>-0.474663794</v>
      </c>
      <c r="L88" s="70" t="n">
        <v>-7.21923208</v>
      </c>
      <c r="M88" s="70" t="n">
        <v>0</v>
      </c>
      <c r="N88" s="70" t="n">
        <v>1</v>
      </c>
      <c r="O88" s="70" t="n">
        <v>0</v>
      </c>
      <c r="P88" s="70" t="n">
        <v>-0.350000024</v>
      </c>
      <c r="Q88" s="70" t="n">
        <v>0.474663794</v>
      </c>
      <c r="R88" s="70" t="n">
        <v>0</v>
      </c>
      <c r="S88" s="70" t="n">
        <v>0.880167186</v>
      </c>
      <c r="T88" s="70" t="n">
        <v>-27.234272</v>
      </c>
      <c r="U88" s="69">
        <f>U30*'4 Transform Matrices'!Y89+V30*'4 Transform Matrices'!AC89+W30*'4 Transform Matrices'!AG89</f>
        <v/>
      </c>
      <c r="V88" s="69">
        <f>U30*'4 Transform Matrices'!Z89+V30*'4 Transform Matrices'!AD89+W30*'4 Transform Matrices'!AH89</f>
        <v/>
      </c>
      <c r="W88" s="69">
        <f>U30*'4 Transform Matrices'!AA89+V30*'4 Transform Matrices'!AE89+W30*'4 Transform Matrices'!AI89</f>
        <v/>
      </c>
      <c r="X88" s="69">
        <f>U30*'4 Transform Matrices'!AB89+V30*'4 Transform Matrices'!AF89+W30*'4 Transform Matrices'!AJ89+X30</f>
        <v/>
      </c>
      <c r="Y88" s="69">
        <f>Y30*'4 Transform Matrices'!Y89+Z30*'4 Transform Matrices'!AC89+AA30*'4 Transform Matrices'!AG89</f>
        <v/>
      </c>
      <c r="Z88" s="69">
        <f>Y30*'4 Transform Matrices'!Z89+Z30*'4 Transform Matrices'!AD89+AA30*'4 Transform Matrices'!AH89</f>
        <v/>
      </c>
      <c r="AA88" s="69">
        <f>Y30*'4 Transform Matrices'!AA89+Z30*'4 Transform Matrices'!AE89+AA30*'4 Transform Matrices'!AI89</f>
        <v/>
      </c>
      <c r="AB88" s="69">
        <f>Y30*'4 Transform Matrices'!AB89+Z30*'4 Transform Matrices'!AF89+AA30*'4 Transform Matrices'!AJ89+AB30</f>
        <v/>
      </c>
      <c r="AC88" s="69">
        <f>AC30*'4 Transform Matrices'!Y89+AD30*'4 Transform Matrices'!AC89+AE30*'4 Transform Matrices'!AG89</f>
        <v/>
      </c>
      <c r="AD88" s="69">
        <f>AC30*'4 Transform Matrices'!Z89+AD30*'4 Transform Matrices'!AD89+AE30*'4 Transform Matrices'!AH89</f>
        <v/>
      </c>
      <c r="AE88" s="69">
        <f>AC30*'4 Transform Matrices'!AA89+AD30*'4 Transform Matrices'!AE89+AE30*'4 Transform Matrices'!AI89</f>
        <v/>
      </c>
      <c r="AF88" s="69">
        <f>AC30*'4 Transform Matrices'!AB89+AD30*'4 Transform Matrices'!AF89+AE30*'4 Transform Matrices'!AJ89+AF30</f>
        <v/>
      </c>
      <c r="AG88" s="71">
        <f>MAX(ABS(I88-U88),ABS(J88-V88),ABS(K88-W88),ABS(L88-X88),ABS(M88-Y88),ABS(N88-Z88),ABS(O88-AA88),ABS(P88-AB88),ABS(Q88-AC88),ABS(R88-AD88),ABS(S88-AE88),ABS(T88-AF88))</f>
        <v/>
      </c>
    </row>
    <row r="89">
      <c r="A89" s="81" t="inlineStr">
        <is>
          <t>- Pine crown</t>
        </is>
      </c>
      <c r="B89" s="52" t="inlineStr">
        <is>
          <t>BKG-82</t>
        </is>
      </c>
      <c r="C89" s="61" t="inlineStr">
        <is>
          <t>Cone</t>
        </is>
      </c>
      <c r="D89" s="52" t="inlineStr">
        <is>
          <t>BKG-81</t>
        </is>
      </c>
      <c r="E89" s="52" t="n">
        <v>3</v>
      </c>
      <c r="F89" s="54">
        <f>L89</f>
        <v/>
      </c>
      <c r="G89" s="54">
        <f>P89</f>
        <v/>
      </c>
      <c r="H89" s="54">
        <f>T89</f>
        <v/>
      </c>
      <c r="I89" s="70" t="n">
        <v>2.59809709</v>
      </c>
      <c r="J89" s="70" t="n">
        <v>1.40112317</v>
      </c>
      <c r="K89" s="70" t="n">
        <v>6.78070009e-08</v>
      </c>
      <c r="L89" s="70" t="n">
        <v>-7.21923208</v>
      </c>
      <c r="M89" s="70" t="n">
        <v>0</v>
      </c>
      <c r="N89" s="70" t="n">
        <v>-1.29028251e-07</v>
      </c>
      <c r="O89" s="70" t="n">
        <v>3.26808882</v>
      </c>
      <c r="P89" s="70" t="n">
        <v>1.28404438</v>
      </c>
      <c r="Q89" s="70" t="n">
        <v>1.40112317</v>
      </c>
      <c r="R89" s="70" t="n">
        <v>-2.59809709</v>
      </c>
      <c r="S89" s="70" t="n">
        <v>-1.2573426e-07</v>
      </c>
      <c r="T89" s="70" t="n">
        <v>-27.234272</v>
      </c>
      <c r="U89" s="69">
        <f>U88*'4 Transform Matrices'!Y90+V88*'4 Transform Matrices'!AC90+W88*'4 Transform Matrices'!AG90</f>
        <v/>
      </c>
      <c r="V89" s="69">
        <f>U88*'4 Transform Matrices'!Z90+V88*'4 Transform Matrices'!AD90+W88*'4 Transform Matrices'!AH90</f>
        <v/>
      </c>
      <c r="W89" s="69">
        <f>U88*'4 Transform Matrices'!AA90+V88*'4 Transform Matrices'!AE90+W88*'4 Transform Matrices'!AI90</f>
        <v/>
      </c>
      <c r="X89" s="69">
        <f>U88*'4 Transform Matrices'!AB90+V88*'4 Transform Matrices'!AF90+W88*'4 Transform Matrices'!AJ90+X88</f>
        <v/>
      </c>
      <c r="Y89" s="69">
        <f>Y88*'4 Transform Matrices'!Y90+Z88*'4 Transform Matrices'!AC90+AA88*'4 Transform Matrices'!AG90</f>
        <v/>
      </c>
      <c r="Z89" s="69">
        <f>Y88*'4 Transform Matrices'!Z90+Z88*'4 Transform Matrices'!AD90+AA88*'4 Transform Matrices'!AH90</f>
        <v/>
      </c>
      <c r="AA89" s="69">
        <f>Y88*'4 Transform Matrices'!AA90+Z88*'4 Transform Matrices'!AE90+AA88*'4 Transform Matrices'!AI90</f>
        <v/>
      </c>
      <c r="AB89" s="69">
        <f>Y88*'4 Transform Matrices'!AB90+Z88*'4 Transform Matrices'!AF90+AA88*'4 Transform Matrices'!AJ90+AB88</f>
        <v/>
      </c>
      <c r="AC89" s="69">
        <f>AC88*'4 Transform Matrices'!Y90+AD88*'4 Transform Matrices'!AC90+AE88*'4 Transform Matrices'!AG90</f>
        <v/>
      </c>
      <c r="AD89" s="69">
        <f>AC88*'4 Transform Matrices'!Z90+AD88*'4 Transform Matrices'!AD90+AE88*'4 Transform Matrices'!AH90</f>
        <v/>
      </c>
      <c r="AE89" s="69">
        <f>AC88*'4 Transform Matrices'!AA90+AD88*'4 Transform Matrices'!AE90+AE88*'4 Transform Matrices'!AI90</f>
        <v/>
      </c>
      <c r="AF89" s="69">
        <f>AC88*'4 Transform Matrices'!AB90+AD88*'4 Transform Matrices'!AF90+AE88*'4 Transform Matrices'!AJ90+AF88</f>
        <v/>
      </c>
      <c r="AG89" s="71">
        <f>MAX(ABS(I89-U89),ABS(J89-V89),ABS(K89-W89),ABS(L89-X89),ABS(M89-Y89),ABS(N89-Z89),ABS(O89-AA89),ABS(P89-AB89),ABS(Q89-AC89),ABS(R89-AD89),ABS(S89-AE89),ABS(T89-AF89))</f>
        <v/>
      </c>
    </row>
    <row r="90">
      <c r="A90" s="81" t="inlineStr">
        <is>
          <t>- Pine crown</t>
        </is>
      </c>
      <c r="B90" s="52" t="inlineStr">
        <is>
          <t>BKG-83</t>
        </is>
      </c>
      <c r="C90" s="61" t="inlineStr">
        <is>
          <t>Cone</t>
        </is>
      </c>
      <c r="D90" s="52" t="inlineStr">
        <is>
          <t>BKG-81</t>
        </is>
      </c>
      <c r="E90" s="52" t="n">
        <v>3</v>
      </c>
      <c r="F90" s="54">
        <f>L90</f>
        <v/>
      </c>
      <c r="G90" s="54">
        <f>P90</f>
        <v/>
      </c>
      <c r="H90" s="54">
        <f>T90</f>
        <v/>
      </c>
      <c r="I90" s="70" t="n">
        <v>1.91787672</v>
      </c>
      <c r="J90" s="70" t="n">
        <v>-0.0556662083</v>
      </c>
      <c r="K90" s="70" t="n">
        <v>-3.67661102e-09</v>
      </c>
      <c r="L90" s="70" t="n">
        <v>-7.21923208</v>
      </c>
      <c r="M90" s="70" t="n">
        <v>0</v>
      </c>
      <c r="N90" s="70" t="n">
        <v>-8.38683576e-08</v>
      </c>
      <c r="O90" s="70" t="n">
        <v>2.89911103</v>
      </c>
      <c r="P90" s="70" t="n">
        <v>3.47155571</v>
      </c>
      <c r="Q90" s="70" t="n">
        <v>-0.0556662083</v>
      </c>
      <c r="R90" s="70" t="n">
        <v>-1.91787672</v>
      </c>
      <c r="S90" s="70" t="n">
        <v>-1.26670827e-07</v>
      </c>
      <c r="T90" s="70" t="n">
        <v>-27.234272</v>
      </c>
      <c r="U90" s="69">
        <f>U88*'4 Transform Matrices'!Y91+V88*'4 Transform Matrices'!AC91+W88*'4 Transform Matrices'!AG91</f>
        <v/>
      </c>
      <c r="V90" s="69">
        <f>U88*'4 Transform Matrices'!Z91+V88*'4 Transform Matrices'!AD91+W88*'4 Transform Matrices'!AH91</f>
        <v/>
      </c>
      <c r="W90" s="69">
        <f>U88*'4 Transform Matrices'!AA91+V88*'4 Transform Matrices'!AE91+W88*'4 Transform Matrices'!AI91</f>
        <v/>
      </c>
      <c r="X90" s="69">
        <f>U88*'4 Transform Matrices'!AB91+V88*'4 Transform Matrices'!AF91+W88*'4 Transform Matrices'!AJ91+X88</f>
        <v/>
      </c>
      <c r="Y90" s="69">
        <f>Y88*'4 Transform Matrices'!Y91+Z88*'4 Transform Matrices'!AC91+AA88*'4 Transform Matrices'!AG91</f>
        <v/>
      </c>
      <c r="Z90" s="69">
        <f>Y88*'4 Transform Matrices'!Z91+Z88*'4 Transform Matrices'!AD91+AA88*'4 Transform Matrices'!AH91</f>
        <v/>
      </c>
      <c r="AA90" s="69">
        <f>Y88*'4 Transform Matrices'!AA91+Z88*'4 Transform Matrices'!AE91+AA88*'4 Transform Matrices'!AI91</f>
        <v/>
      </c>
      <c r="AB90" s="69">
        <f>Y88*'4 Transform Matrices'!AB91+Z88*'4 Transform Matrices'!AF91+AA88*'4 Transform Matrices'!AJ91+AB88</f>
        <v/>
      </c>
      <c r="AC90" s="69">
        <f>AC88*'4 Transform Matrices'!Y91+AD88*'4 Transform Matrices'!AC91+AE88*'4 Transform Matrices'!AG91</f>
        <v/>
      </c>
      <c r="AD90" s="69">
        <f>AC88*'4 Transform Matrices'!Z91+AD88*'4 Transform Matrices'!AD91+AE88*'4 Transform Matrices'!AH91</f>
        <v/>
      </c>
      <c r="AE90" s="69">
        <f>AC88*'4 Transform Matrices'!AA91+AD88*'4 Transform Matrices'!AE91+AE88*'4 Transform Matrices'!AI91</f>
        <v/>
      </c>
      <c r="AF90" s="69">
        <f>AC88*'4 Transform Matrices'!AB91+AD88*'4 Transform Matrices'!AF91+AE88*'4 Transform Matrices'!AJ91+AF88</f>
        <v/>
      </c>
      <c r="AG90" s="71">
        <f>MAX(ABS(I90-U90),ABS(J90-V90),ABS(K90-W90),ABS(L90-X90),ABS(M90-Y90),ABS(N90-Z90),ABS(O90-AA90),ABS(P90-AB90),ABS(Q90-AC90),ABS(R90-AD90),ABS(S90-AE90),ABS(T90-AF90))</f>
        <v/>
      </c>
    </row>
    <row r="91">
      <c r="A91" s="80" t="inlineStr">
        <is>
          <t>- Treeline pine</t>
        </is>
      </c>
      <c r="B91" s="52" t="inlineStr">
        <is>
          <t>BKG-84</t>
        </is>
      </c>
      <c r="C91" s="53" t="inlineStr">
        <is>
          <t>Group</t>
        </is>
      </c>
      <c r="D91" s="52" t="inlineStr">
        <is>
          <t>BKG-23</t>
        </is>
      </c>
      <c r="E91" s="52" t="n">
        <v>2</v>
      </c>
      <c r="F91" s="54">
        <f>L91</f>
        <v/>
      </c>
      <c r="G91" s="54">
        <f>P91</f>
        <v/>
      </c>
      <c r="H91" s="54">
        <f>T91</f>
        <v/>
      </c>
      <c r="I91" s="70" t="n">
        <v>0.6048491</v>
      </c>
      <c r="J91" s="70" t="n">
        <v>0</v>
      </c>
      <c r="K91" s="70" t="n">
        <v>0.796340108</v>
      </c>
      <c r="L91" s="70" t="n">
        <v>-1.53442025</v>
      </c>
      <c r="M91" s="70" t="n">
        <v>0</v>
      </c>
      <c r="N91" s="70" t="n">
        <v>1</v>
      </c>
      <c r="O91" s="70" t="n">
        <v>0</v>
      </c>
      <c r="P91" s="70" t="n">
        <v>-0.350000024</v>
      </c>
      <c r="Q91" s="70" t="n">
        <v>-0.796340108</v>
      </c>
      <c r="R91" s="70" t="n">
        <v>0</v>
      </c>
      <c r="S91" s="70" t="n">
        <v>0.6048491</v>
      </c>
      <c r="T91" s="70" t="n">
        <v>-24.918047</v>
      </c>
      <c r="U91" s="69">
        <f>U30*'4 Transform Matrices'!Y92+V30*'4 Transform Matrices'!AC92+W30*'4 Transform Matrices'!AG92</f>
        <v/>
      </c>
      <c r="V91" s="69">
        <f>U30*'4 Transform Matrices'!Z92+V30*'4 Transform Matrices'!AD92+W30*'4 Transform Matrices'!AH92</f>
        <v/>
      </c>
      <c r="W91" s="69">
        <f>U30*'4 Transform Matrices'!AA92+V30*'4 Transform Matrices'!AE92+W30*'4 Transform Matrices'!AI92</f>
        <v/>
      </c>
      <c r="X91" s="69">
        <f>U30*'4 Transform Matrices'!AB92+V30*'4 Transform Matrices'!AF92+W30*'4 Transform Matrices'!AJ92+X30</f>
        <v/>
      </c>
      <c r="Y91" s="69">
        <f>Y30*'4 Transform Matrices'!Y92+Z30*'4 Transform Matrices'!AC92+AA30*'4 Transform Matrices'!AG92</f>
        <v/>
      </c>
      <c r="Z91" s="69">
        <f>Y30*'4 Transform Matrices'!Z92+Z30*'4 Transform Matrices'!AD92+AA30*'4 Transform Matrices'!AH92</f>
        <v/>
      </c>
      <c r="AA91" s="69">
        <f>Y30*'4 Transform Matrices'!AA92+Z30*'4 Transform Matrices'!AE92+AA30*'4 Transform Matrices'!AI92</f>
        <v/>
      </c>
      <c r="AB91" s="69">
        <f>Y30*'4 Transform Matrices'!AB92+Z30*'4 Transform Matrices'!AF92+AA30*'4 Transform Matrices'!AJ92+AB30</f>
        <v/>
      </c>
      <c r="AC91" s="69">
        <f>AC30*'4 Transform Matrices'!Y92+AD30*'4 Transform Matrices'!AC92+AE30*'4 Transform Matrices'!AG92</f>
        <v/>
      </c>
      <c r="AD91" s="69">
        <f>AC30*'4 Transform Matrices'!Z92+AD30*'4 Transform Matrices'!AD92+AE30*'4 Transform Matrices'!AH92</f>
        <v/>
      </c>
      <c r="AE91" s="69">
        <f>AC30*'4 Transform Matrices'!AA92+AD30*'4 Transform Matrices'!AE92+AE30*'4 Transform Matrices'!AI92</f>
        <v/>
      </c>
      <c r="AF91" s="69">
        <f>AC30*'4 Transform Matrices'!AB92+AD30*'4 Transform Matrices'!AF92+AE30*'4 Transform Matrices'!AJ92+AF30</f>
        <v/>
      </c>
      <c r="AG91" s="71">
        <f>MAX(ABS(I91-U91),ABS(J91-V91),ABS(K91-W91),ABS(L91-X91),ABS(M91-Y91),ABS(N91-Z91),ABS(O91-AA91),ABS(P91-AB91),ABS(Q91-AC91),ABS(R91-AD91),ABS(S91-AE91),ABS(T91-AF91))</f>
        <v/>
      </c>
    </row>
    <row r="92">
      <c r="A92" s="81" t="inlineStr">
        <is>
          <t>- Pine crown</t>
        </is>
      </c>
      <c r="B92" s="52" t="inlineStr">
        <is>
          <t>BKG-85</t>
        </is>
      </c>
      <c r="C92" s="61" t="inlineStr">
        <is>
          <t>Cone</t>
        </is>
      </c>
      <c r="D92" s="52" t="inlineStr">
        <is>
          <t>BKG-84</t>
        </is>
      </c>
      <c r="E92" s="52" t="n">
        <v>3</v>
      </c>
      <c r="F92" s="54">
        <f>L92</f>
        <v/>
      </c>
      <c r="G92" s="54">
        <f>P92</f>
        <v/>
      </c>
      <c r="H92" s="54">
        <f>T92</f>
        <v/>
      </c>
      <c r="I92" s="70" t="n">
        <v>2.35159683</v>
      </c>
      <c r="J92" s="70" t="n">
        <v>-3.09609604</v>
      </c>
      <c r="K92" s="70" t="n">
        <v>-1.4983479e-07</v>
      </c>
      <c r="L92" s="70" t="n">
        <v>-1.53442025</v>
      </c>
      <c r="M92" s="70" t="n">
        <v>0</v>
      </c>
      <c r="N92" s="70" t="n">
        <v>-1.69945807e-07</v>
      </c>
      <c r="O92" s="70" t="n">
        <v>4.30446815</v>
      </c>
      <c r="P92" s="70" t="n">
        <v>1.80223405</v>
      </c>
      <c r="Q92" s="70" t="n">
        <v>-3.09609604</v>
      </c>
      <c r="R92" s="70" t="n">
        <v>-2.35159683</v>
      </c>
      <c r="S92" s="70" t="n">
        <v>-1.13804944e-07</v>
      </c>
      <c r="T92" s="70" t="n">
        <v>-24.918047</v>
      </c>
      <c r="U92" s="69">
        <f>U91*'4 Transform Matrices'!Y93+V91*'4 Transform Matrices'!AC93+W91*'4 Transform Matrices'!AG93</f>
        <v/>
      </c>
      <c r="V92" s="69">
        <f>U91*'4 Transform Matrices'!Z93+V91*'4 Transform Matrices'!AD93+W91*'4 Transform Matrices'!AH93</f>
        <v/>
      </c>
      <c r="W92" s="69">
        <f>U91*'4 Transform Matrices'!AA93+V91*'4 Transform Matrices'!AE93+W91*'4 Transform Matrices'!AI93</f>
        <v/>
      </c>
      <c r="X92" s="69">
        <f>U91*'4 Transform Matrices'!AB93+V91*'4 Transform Matrices'!AF93+W91*'4 Transform Matrices'!AJ93+X91</f>
        <v/>
      </c>
      <c r="Y92" s="69">
        <f>Y91*'4 Transform Matrices'!Y93+Z91*'4 Transform Matrices'!AC93+AA91*'4 Transform Matrices'!AG93</f>
        <v/>
      </c>
      <c r="Z92" s="69">
        <f>Y91*'4 Transform Matrices'!Z93+Z91*'4 Transform Matrices'!AD93+AA91*'4 Transform Matrices'!AH93</f>
        <v/>
      </c>
      <c r="AA92" s="69">
        <f>Y91*'4 Transform Matrices'!AA93+Z91*'4 Transform Matrices'!AE93+AA91*'4 Transform Matrices'!AI93</f>
        <v/>
      </c>
      <c r="AB92" s="69">
        <f>Y91*'4 Transform Matrices'!AB93+Z91*'4 Transform Matrices'!AF93+AA91*'4 Transform Matrices'!AJ93+AB91</f>
        <v/>
      </c>
      <c r="AC92" s="69">
        <f>AC91*'4 Transform Matrices'!Y93+AD91*'4 Transform Matrices'!AC93+AE91*'4 Transform Matrices'!AG93</f>
        <v/>
      </c>
      <c r="AD92" s="69">
        <f>AC91*'4 Transform Matrices'!Z93+AD91*'4 Transform Matrices'!AD93+AE91*'4 Transform Matrices'!AH93</f>
        <v/>
      </c>
      <c r="AE92" s="69">
        <f>AC91*'4 Transform Matrices'!AA93+AD91*'4 Transform Matrices'!AE93+AE91*'4 Transform Matrices'!AI93</f>
        <v/>
      </c>
      <c r="AF92" s="69">
        <f>AC91*'4 Transform Matrices'!AB93+AD91*'4 Transform Matrices'!AF93+AE91*'4 Transform Matrices'!AJ93+AF91</f>
        <v/>
      </c>
      <c r="AG92" s="71">
        <f>MAX(ABS(I92-U92),ABS(J92-V92),ABS(K92-W92),ABS(L92-X92),ABS(M92-Y92),ABS(N92-Z92),ABS(O92-AA92),ABS(P92-AB92),ABS(Q92-AC92),ABS(R92-AD92),ABS(S92-AE92),ABS(T92-AF92))</f>
        <v/>
      </c>
    </row>
    <row r="93">
      <c r="A93" s="81" t="inlineStr">
        <is>
          <t>- Pine crown</t>
        </is>
      </c>
      <c r="B93" s="52" t="inlineStr">
        <is>
          <t>BKG-86</t>
        </is>
      </c>
      <c r="C93" s="61" t="inlineStr">
        <is>
          <t>Cone</t>
        </is>
      </c>
      <c r="D93" s="52" t="inlineStr">
        <is>
          <t>BKG-84</t>
        </is>
      </c>
      <c r="E93" s="52" t="n">
        <v>3</v>
      </c>
      <c r="F93" s="54">
        <f>L93</f>
        <v/>
      </c>
      <c r="G93" s="54">
        <f>P93</f>
        <v/>
      </c>
      <c r="H93" s="54">
        <f>T93</f>
        <v/>
      </c>
      <c r="I93" s="70" t="n">
        <v>0.317521572</v>
      </c>
      <c r="J93" s="70" t="n">
        <v>-2.5071125</v>
      </c>
      <c r="K93" s="70" t="n">
        <v>-1.65588347e-07</v>
      </c>
      <c r="L93" s="70" t="n">
        <v>-1.53442025</v>
      </c>
      <c r="M93" s="70" t="n">
        <v>0</v>
      </c>
      <c r="N93" s="70" t="n">
        <v>-1.10464775e-07</v>
      </c>
      <c r="O93" s="70" t="n">
        <v>3.81848001</v>
      </c>
      <c r="P93" s="70" t="n">
        <v>4.68345118</v>
      </c>
      <c r="Q93" s="70" t="n">
        <v>-2.5071125</v>
      </c>
      <c r="R93" s="70" t="n">
        <v>-0.317521572</v>
      </c>
      <c r="S93" s="70" t="n">
        <v>-2.0971477e-08</v>
      </c>
      <c r="T93" s="70" t="n">
        <v>-24.918047</v>
      </c>
      <c r="U93" s="69">
        <f>U91*'4 Transform Matrices'!Y94+V91*'4 Transform Matrices'!AC94+W91*'4 Transform Matrices'!AG94</f>
        <v/>
      </c>
      <c r="V93" s="69">
        <f>U91*'4 Transform Matrices'!Z94+V91*'4 Transform Matrices'!AD94+W91*'4 Transform Matrices'!AH94</f>
        <v/>
      </c>
      <c r="W93" s="69">
        <f>U91*'4 Transform Matrices'!AA94+V91*'4 Transform Matrices'!AE94+W91*'4 Transform Matrices'!AI94</f>
        <v/>
      </c>
      <c r="X93" s="69">
        <f>U91*'4 Transform Matrices'!AB94+V91*'4 Transform Matrices'!AF94+W91*'4 Transform Matrices'!AJ94+X91</f>
        <v/>
      </c>
      <c r="Y93" s="69">
        <f>Y91*'4 Transform Matrices'!Y94+Z91*'4 Transform Matrices'!AC94+AA91*'4 Transform Matrices'!AG94</f>
        <v/>
      </c>
      <c r="Z93" s="69">
        <f>Y91*'4 Transform Matrices'!Z94+Z91*'4 Transform Matrices'!AD94+AA91*'4 Transform Matrices'!AH94</f>
        <v/>
      </c>
      <c r="AA93" s="69">
        <f>Y91*'4 Transform Matrices'!AA94+Z91*'4 Transform Matrices'!AE94+AA91*'4 Transform Matrices'!AI94</f>
        <v/>
      </c>
      <c r="AB93" s="69">
        <f>Y91*'4 Transform Matrices'!AB94+Z91*'4 Transform Matrices'!AF94+AA91*'4 Transform Matrices'!AJ94+AB91</f>
        <v/>
      </c>
      <c r="AC93" s="69">
        <f>AC91*'4 Transform Matrices'!Y94+AD91*'4 Transform Matrices'!AC94+AE91*'4 Transform Matrices'!AG94</f>
        <v/>
      </c>
      <c r="AD93" s="69">
        <f>AC91*'4 Transform Matrices'!Z94+AD91*'4 Transform Matrices'!AD94+AE91*'4 Transform Matrices'!AH94</f>
        <v/>
      </c>
      <c r="AE93" s="69">
        <f>AC91*'4 Transform Matrices'!AA94+AD91*'4 Transform Matrices'!AE94+AE91*'4 Transform Matrices'!AI94</f>
        <v/>
      </c>
      <c r="AF93" s="69">
        <f>AC91*'4 Transform Matrices'!AB94+AD91*'4 Transform Matrices'!AF94+AE91*'4 Transform Matrices'!AJ94+AF91</f>
        <v/>
      </c>
      <c r="AG93" s="71">
        <f>MAX(ABS(I93-U93),ABS(J93-V93),ABS(K93-W93),ABS(L93-X93),ABS(M93-Y93),ABS(N93-Z93),ABS(O93-AA93),ABS(P93-AB93),ABS(Q93-AC93),ABS(R93-AD93),ABS(S93-AE93),ABS(T93-AF93))</f>
        <v/>
      </c>
    </row>
    <row r="94">
      <c r="A94" s="80" t="inlineStr">
        <is>
          <t>- Treeline pine</t>
        </is>
      </c>
      <c r="B94" s="52" t="inlineStr">
        <is>
          <t>BKG-87</t>
        </is>
      </c>
      <c r="C94" s="53" t="inlineStr">
        <is>
          <t>Group</t>
        </is>
      </c>
      <c r="D94" s="52" t="inlineStr">
        <is>
          <t>BKG-23</t>
        </is>
      </c>
      <c r="E94" s="52" t="n">
        <v>2</v>
      </c>
      <c r="F94" s="54">
        <f>L94</f>
        <v/>
      </c>
      <c r="G94" s="54">
        <f>P94</f>
        <v/>
      </c>
      <c r="H94" s="54">
        <f>T94</f>
        <v/>
      </c>
      <c r="I94" s="70" t="n">
        <v>0.543229043</v>
      </c>
      <c r="J94" s="70" t="n">
        <v>0</v>
      </c>
      <c r="K94" s="70" t="n">
        <v>-0.839584529</v>
      </c>
      <c r="L94" s="70" t="n">
        <v>2.76199412</v>
      </c>
      <c r="M94" s="70" t="n">
        <v>0</v>
      </c>
      <c r="N94" s="70" t="n">
        <v>1</v>
      </c>
      <c r="O94" s="70" t="n">
        <v>0</v>
      </c>
      <c r="P94" s="70" t="n">
        <v>-0.350000024</v>
      </c>
      <c r="Q94" s="70" t="n">
        <v>0.839584529</v>
      </c>
      <c r="R94" s="70" t="n">
        <v>0</v>
      </c>
      <c r="S94" s="70" t="n">
        <v>0.543229043</v>
      </c>
      <c r="T94" s="70" t="n">
        <v>-27.3619347</v>
      </c>
      <c r="U94" s="69">
        <f>U30*'4 Transform Matrices'!Y95+V30*'4 Transform Matrices'!AC95+W30*'4 Transform Matrices'!AG95</f>
        <v/>
      </c>
      <c r="V94" s="69">
        <f>U30*'4 Transform Matrices'!Z95+V30*'4 Transform Matrices'!AD95+W30*'4 Transform Matrices'!AH95</f>
        <v/>
      </c>
      <c r="W94" s="69">
        <f>U30*'4 Transform Matrices'!AA95+V30*'4 Transform Matrices'!AE95+W30*'4 Transform Matrices'!AI95</f>
        <v/>
      </c>
      <c r="X94" s="69">
        <f>U30*'4 Transform Matrices'!AB95+V30*'4 Transform Matrices'!AF95+W30*'4 Transform Matrices'!AJ95+X30</f>
        <v/>
      </c>
      <c r="Y94" s="69">
        <f>Y30*'4 Transform Matrices'!Y95+Z30*'4 Transform Matrices'!AC95+AA30*'4 Transform Matrices'!AG95</f>
        <v/>
      </c>
      <c r="Z94" s="69">
        <f>Y30*'4 Transform Matrices'!Z95+Z30*'4 Transform Matrices'!AD95+AA30*'4 Transform Matrices'!AH95</f>
        <v/>
      </c>
      <c r="AA94" s="69">
        <f>Y30*'4 Transform Matrices'!AA95+Z30*'4 Transform Matrices'!AE95+AA30*'4 Transform Matrices'!AI95</f>
        <v/>
      </c>
      <c r="AB94" s="69">
        <f>Y30*'4 Transform Matrices'!AB95+Z30*'4 Transform Matrices'!AF95+AA30*'4 Transform Matrices'!AJ95+AB30</f>
        <v/>
      </c>
      <c r="AC94" s="69">
        <f>AC30*'4 Transform Matrices'!Y95+AD30*'4 Transform Matrices'!AC95+AE30*'4 Transform Matrices'!AG95</f>
        <v/>
      </c>
      <c r="AD94" s="69">
        <f>AC30*'4 Transform Matrices'!Z95+AD30*'4 Transform Matrices'!AD95+AE30*'4 Transform Matrices'!AH95</f>
        <v/>
      </c>
      <c r="AE94" s="69">
        <f>AC30*'4 Transform Matrices'!AA95+AD30*'4 Transform Matrices'!AE95+AE30*'4 Transform Matrices'!AI95</f>
        <v/>
      </c>
      <c r="AF94" s="69">
        <f>AC30*'4 Transform Matrices'!AB95+AD30*'4 Transform Matrices'!AF95+AE30*'4 Transform Matrices'!AJ95+AF30</f>
        <v/>
      </c>
      <c r="AG94" s="71">
        <f>MAX(ABS(I94-U94),ABS(J94-V94),ABS(K94-W94),ABS(L94-X94),ABS(M94-Y94),ABS(N94-Z94),ABS(O94-AA94),ABS(P94-AB94),ABS(Q94-AC94),ABS(R94-AD94),ABS(S94-AE94),ABS(T94-AF94))</f>
        <v/>
      </c>
    </row>
    <row r="95">
      <c r="A95" s="81" t="inlineStr">
        <is>
          <t>- Pine crown</t>
        </is>
      </c>
      <c r="B95" s="52" t="inlineStr">
        <is>
          <t>BKG-88</t>
        </is>
      </c>
      <c r="C95" s="61" t="inlineStr">
        <is>
          <t>Cone</t>
        </is>
      </c>
      <c r="D95" s="52" t="inlineStr">
        <is>
          <t>BKG-87</t>
        </is>
      </c>
      <c r="E95" s="52" t="n">
        <v>3</v>
      </c>
      <c r="F95" s="54">
        <f>L95</f>
        <v/>
      </c>
      <c r="G95" s="54">
        <f>P95</f>
        <v/>
      </c>
      <c r="H95" s="54">
        <f>T95</f>
        <v/>
      </c>
      <c r="I95" s="70" t="n">
        <v>2.37760472</v>
      </c>
      <c r="J95" s="70" t="n">
        <v>3.67469311</v>
      </c>
      <c r="K95" s="70" t="n">
        <v>1.77835872e-07</v>
      </c>
      <c r="L95" s="70" t="n">
        <v>2.76199412</v>
      </c>
      <c r="M95" s="70" t="n">
        <v>0</v>
      </c>
      <c r="N95" s="70" t="n">
        <v>-1.91315991e-07</v>
      </c>
      <c r="O95" s="70" t="n">
        <v>4.8457427</v>
      </c>
      <c r="P95" s="70" t="n">
        <v>2.07287121</v>
      </c>
      <c r="Q95" s="70" t="n">
        <v>3.67469311</v>
      </c>
      <c r="R95" s="70" t="n">
        <v>-2.37760472</v>
      </c>
      <c r="S95" s="70" t="n">
        <v>-1.15063592e-07</v>
      </c>
      <c r="T95" s="70" t="n">
        <v>-27.3619347</v>
      </c>
      <c r="U95" s="69">
        <f>U94*'4 Transform Matrices'!Y96+V94*'4 Transform Matrices'!AC96+W94*'4 Transform Matrices'!AG96</f>
        <v/>
      </c>
      <c r="V95" s="69">
        <f>U94*'4 Transform Matrices'!Z96+V94*'4 Transform Matrices'!AD96+W94*'4 Transform Matrices'!AH96</f>
        <v/>
      </c>
      <c r="W95" s="69">
        <f>U94*'4 Transform Matrices'!AA96+V94*'4 Transform Matrices'!AE96+W94*'4 Transform Matrices'!AI96</f>
        <v/>
      </c>
      <c r="X95" s="69">
        <f>U94*'4 Transform Matrices'!AB96+V94*'4 Transform Matrices'!AF96+W94*'4 Transform Matrices'!AJ96+X94</f>
        <v/>
      </c>
      <c r="Y95" s="69">
        <f>Y94*'4 Transform Matrices'!Y96+Z94*'4 Transform Matrices'!AC96+AA94*'4 Transform Matrices'!AG96</f>
        <v/>
      </c>
      <c r="Z95" s="69">
        <f>Y94*'4 Transform Matrices'!Z96+Z94*'4 Transform Matrices'!AD96+AA94*'4 Transform Matrices'!AH96</f>
        <v/>
      </c>
      <c r="AA95" s="69">
        <f>Y94*'4 Transform Matrices'!AA96+Z94*'4 Transform Matrices'!AE96+AA94*'4 Transform Matrices'!AI96</f>
        <v/>
      </c>
      <c r="AB95" s="69">
        <f>Y94*'4 Transform Matrices'!AB96+Z94*'4 Transform Matrices'!AF96+AA94*'4 Transform Matrices'!AJ96+AB94</f>
        <v/>
      </c>
      <c r="AC95" s="69">
        <f>AC94*'4 Transform Matrices'!Y96+AD94*'4 Transform Matrices'!AC96+AE94*'4 Transform Matrices'!AG96</f>
        <v/>
      </c>
      <c r="AD95" s="69">
        <f>AC94*'4 Transform Matrices'!Z96+AD94*'4 Transform Matrices'!AD96+AE94*'4 Transform Matrices'!AH96</f>
        <v/>
      </c>
      <c r="AE95" s="69">
        <f>AC94*'4 Transform Matrices'!AA96+AD94*'4 Transform Matrices'!AE96+AE94*'4 Transform Matrices'!AI96</f>
        <v/>
      </c>
      <c r="AF95" s="69">
        <f>AC94*'4 Transform Matrices'!AB96+AD94*'4 Transform Matrices'!AF96+AE94*'4 Transform Matrices'!AJ96+AF94</f>
        <v/>
      </c>
      <c r="AG95" s="71">
        <f>MAX(ABS(I95-U95),ABS(J95-V95),ABS(K95-W95),ABS(L95-X95),ABS(M95-Y95),ABS(N95-Z95),ABS(O95-AA95),ABS(P95-AB95),ABS(Q95-AC95),ABS(R95-AD95),ABS(S95-AE95),ABS(T95-AF95))</f>
        <v/>
      </c>
    </row>
    <row r="96">
      <c r="A96" s="81" t="inlineStr">
        <is>
          <t>- Pine crown</t>
        </is>
      </c>
      <c r="B96" s="52" t="inlineStr">
        <is>
          <t>BKG-89</t>
        </is>
      </c>
      <c r="C96" s="61" t="inlineStr">
        <is>
          <t>Cone</t>
        </is>
      </c>
      <c r="D96" s="52" t="inlineStr">
        <is>
          <t>BKG-87</t>
        </is>
      </c>
      <c r="E96" s="52" t="n">
        <v>3</v>
      </c>
      <c r="F96" s="54">
        <f>L96</f>
        <v/>
      </c>
      <c r="G96" s="54">
        <f>P96</f>
        <v/>
      </c>
      <c r="H96" s="54">
        <f>T96</f>
        <v/>
      </c>
      <c r="I96" s="70" t="n">
        <v>2.53266811</v>
      </c>
      <c r="J96" s="70" t="n">
        <v>1.29582405</v>
      </c>
      <c r="K96" s="70" t="n">
        <v>8.55858531e-08</v>
      </c>
      <c r="L96" s="70" t="n">
        <v>2.76199412</v>
      </c>
      <c r="M96" s="70" t="n">
        <v>0</v>
      </c>
      <c r="N96" s="70" t="n">
        <v>-1.24355395e-07</v>
      </c>
      <c r="O96" s="70" t="n">
        <v>4.29864264</v>
      </c>
      <c r="P96" s="70" t="n">
        <v>5.3163929</v>
      </c>
      <c r="Q96" s="70" t="n">
        <v>1.29582405</v>
      </c>
      <c r="R96" s="70" t="n">
        <v>-2.53266811</v>
      </c>
      <c r="S96" s="70" t="n">
        <v>-1.67276241e-07</v>
      </c>
      <c r="T96" s="70" t="n">
        <v>-27.3619347</v>
      </c>
      <c r="U96" s="69">
        <f>U94*'4 Transform Matrices'!Y97+V94*'4 Transform Matrices'!AC97+W94*'4 Transform Matrices'!AG97</f>
        <v/>
      </c>
      <c r="V96" s="69">
        <f>U94*'4 Transform Matrices'!Z97+V94*'4 Transform Matrices'!AD97+W94*'4 Transform Matrices'!AH97</f>
        <v/>
      </c>
      <c r="W96" s="69">
        <f>U94*'4 Transform Matrices'!AA97+V94*'4 Transform Matrices'!AE97+W94*'4 Transform Matrices'!AI97</f>
        <v/>
      </c>
      <c r="X96" s="69">
        <f>U94*'4 Transform Matrices'!AB97+V94*'4 Transform Matrices'!AF97+W94*'4 Transform Matrices'!AJ97+X94</f>
        <v/>
      </c>
      <c r="Y96" s="69">
        <f>Y94*'4 Transform Matrices'!Y97+Z94*'4 Transform Matrices'!AC97+AA94*'4 Transform Matrices'!AG97</f>
        <v/>
      </c>
      <c r="Z96" s="69">
        <f>Y94*'4 Transform Matrices'!Z97+Z94*'4 Transform Matrices'!AD97+AA94*'4 Transform Matrices'!AH97</f>
        <v/>
      </c>
      <c r="AA96" s="69">
        <f>Y94*'4 Transform Matrices'!AA97+Z94*'4 Transform Matrices'!AE97+AA94*'4 Transform Matrices'!AI97</f>
        <v/>
      </c>
      <c r="AB96" s="69">
        <f>Y94*'4 Transform Matrices'!AB97+Z94*'4 Transform Matrices'!AF97+AA94*'4 Transform Matrices'!AJ97+AB94</f>
        <v/>
      </c>
      <c r="AC96" s="69">
        <f>AC94*'4 Transform Matrices'!Y97+AD94*'4 Transform Matrices'!AC97+AE94*'4 Transform Matrices'!AG97</f>
        <v/>
      </c>
      <c r="AD96" s="69">
        <f>AC94*'4 Transform Matrices'!Z97+AD94*'4 Transform Matrices'!AD97+AE94*'4 Transform Matrices'!AH97</f>
        <v/>
      </c>
      <c r="AE96" s="69">
        <f>AC94*'4 Transform Matrices'!AA97+AD94*'4 Transform Matrices'!AE97+AE94*'4 Transform Matrices'!AI97</f>
        <v/>
      </c>
      <c r="AF96" s="69">
        <f>AC94*'4 Transform Matrices'!AB97+AD94*'4 Transform Matrices'!AF97+AE94*'4 Transform Matrices'!AJ97+AF94</f>
        <v/>
      </c>
      <c r="AG96" s="71">
        <f>MAX(ABS(I96-U96),ABS(J96-V96),ABS(K96-W96),ABS(L96-X96),ABS(M96-Y96),ABS(N96-Z96),ABS(O96-AA96),ABS(P96-AB96),ABS(Q96-AC96),ABS(R96-AD96),ABS(S96-AE96),ABS(T96-AF96))</f>
        <v/>
      </c>
    </row>
    <row r="97">
      <c r="A97" s="80" t="inlineStr">
        <is>
          <t>- Treeline pine</t>
        </is>
      </c>
      <c r="B97" s="52" t="inlineStr">
        <is>
          <t>BKG-90</t>
        </is>
      </c>
      <c r="C97" s="53" t="inlineStr">
        <is>
          <t>Group</t>
        </is>
      </c>
      <c r="D97" s="52" t="inlineStr">
        <is>
          <t>BKG-23</t>
        </is>
      </c>
      <c r="E97" s="52" t="n">
        <v>2</v>
      </c>
      <c r="F97" s="54">
        <f>L97</f>
        <v/>
      </c>
      <c r="G97" s="54">
        <f>P97</f>
        <v/>
      </c>
      <c r="H97" s="54">
        <f>T97</f>
        <v/>
      </c>
      <c r="I97" s="70" t="n">
        <v>0.998920739</v>
      </c>
      <c r="J97" s="70" t="n">
        <v>0</v>
      </c>
      <c r="K97" s="70" t="n">
        <v>0.0464479961</v>
      </c>
      <c r="L97" s="70" t="n">
        <v>7.34043884</v>
      </c>
      <c r="M97" s="70" t="n">
        <v>0</v>
      </c>
      <c r="N97" s="70" t="n">
        <v>1</v>
      </c>
      <c r="O97" s="70" t="n">
        <v>0</v>
      </c>
      <c r="P97" s="70" t="n">
        <v>-0.350000024</v>
      </c>
      <c r="Q97" s="70" t="n">
        <v>-0.0464479961</v>
      </c>
      <c r="R97" s="70" t="n">
        <v>0</v>
      </c>
      <c r="S97" s="70" t="n">
        <v>0.998920739</v>
      </c>
      <c r="T97" s="70" t="n">
        <v>-23.6594372</v>
      </c>
      <c r="U97" s="69">
        <f>U30*'4 Transform Matrices'!Y98+V30*'4 Transform Matrices'!AC98+W30*'4 Transform Matrices'!AG98</f>
        <v/>
      </c>
      <c r="V97" s="69">
        <f>U30*'4 Transform Matrices'!Z98+V30*'4 Transform Matrices'!AD98+W30*'4 Transform Matrices'!AH98</f>
        <v/>
      </c>
      <c r="W97" s="69">
        <f>U30*'4 Transform Matrices'!AA98+V30*'4 Transform Matrices'!AE98+W30*'4 Transform Matrices'!AI98</f>
        <v/>
      </c>
      <c r="X97" s="69">
        <f>U30*'4 Transform Matrices'!AB98+V30*'4 Transform Matrices'!AF98+W30*'4 Transform Matrices'!AJ98+X30</f>
        <v/>
      </c>
      <c r="Y97" s="69">
        <f>Y30*'4 Transform Matrices'!Y98+Z30*'4 Transform Matrices'!AC98+AA30*'4 Transform Matrices'!AG98</f>
        <v/>
      </c>
      <c r="Z97" s="69">
        <f>Y30*'4 Transform Matrices'!Z98+Z30*'4 Transform Matrices'!AD98+AA30*'4 Transform Matrices'!AH98</f>
        <v/>
      </c>
      <c r="AA97" s="69">
        <f>Y30*'4 Transform Matrices'!AA98+Z30*'4 Transform Matrices'!AE98+AA30*'4 Transform Matrices'!AI98</f>
        <v/>
      </c>
      <c r="AB97" s="69">
        <f>Y30*'4 Transform Matrices'!AB98+Z30*'4 Transform Matrices'!AF98+AA30*'4 Transform Matrices'!AJ98+AB30</f>
        <v/>
      </c>
      <c r="AC97" s="69">
        <f>AC30*'4 Transform Matrices'!Y98+AD30*'4 Transform Matrices'!AC98+AE30*'4 Transform Matrices'!AG98</f>
        <v/>
      </c>
      <c r="AD97" s="69">
        <f>AC30*'4 Transform Matrices'!Z98+AD30*'4 Transform Matrices'!AD98+AE30*'4 Transform Matrices'!AH98</f>
        <v/>
      </c>
      <c r="AE97" s="69">
        <f>AC30*'4 Transform Matrices'!AA98+AD30*'4 Transform Matrices'!AE98+AE30*'4 Transform Matrices'!AI98</f>
        <v/>
      </c>
      <c r="AF97" s="69">
        <f>AC30*'4 Transform Matrices'!AB98+AD30*'4 Transform Matrices'!AF98+AE30*'4 Transform Matrices'!AJ98+AF30</f>
        <v/>
      </c>
      <c r="AG97" s="71">
        <f>MAX(ABS(I97-U97),ABS(J97-V97),ABS(K97-W97),ABS(L97-X97),ABS(M97-Y97),ABS(N97-Z97),ABS(O97-AA97),ABS(P97-AB97),ABS(Q97-AC97),ABS(R97-AD97),ABS(S97-AE97),ABS(T97-AF97))</f>
        <v/>
      </c>
    </row>
    <row r="98">
      <c r="A98" s="81" t="inlineStr">
        <is>
          <t>- Pine crown</t>
        </is>
      </c>
      <c r="B98" s="52" t="inlineStr">
        <is>
          <t>BKG-91</t>
        </is>
      </c>
      <c r="C98" s="61" t="inlineStr">
        <is>
          <t>Cone</t>
        </is>
      </c>
      <c r="D98" s="52" t="inlineStr">
        <is>
          <t>BKG-90</t>
        </is>
      </c>
      <c r="E98" s="52" t="n">
        <v>3</v>
      </c>
      <c r="F98" s="54">
        <f>L98</f>
        <v/>
      </c>
      <c r="G98" s="54">
        <f>P98</f>
        <v/>
      </c>
      <c r="H98" s="54">
        <f>T98</f>
        <v/>
      </c>
      <c r="I98" s="70" t="n">
        <v>3.66817093</v>
      </c>
      <c r="J98" s="70" t="n">
        <v>-0.170563266</v>
      </c>
      <c r="K98" s="70" t="n">
        <v>-8.254366970000001e-09</v>
      </c>
      <c r="L98" s="70" t="n">
        <v>7.34043884</v>
      </c>
      <c r="M98" s="70" t="n">
        <v>0</v>
      </c>
      <c r="N98" s="70" t="n">
        <v>-1.60514077e-07</v>
      </c>
      <c r="O98" s="70" t="n">
        <v>4.06557703</v>
      </c>
      <c r="P98" s="70" t="n">
        <v>1.68278849</v>
      </c>
      <c r="Q98" s="70" t="n">
        <v>-0.170563266</v>
      </c>
      <c r="R98" s="70" t="n">
        <v>-3.66817093</v>
      </c>
      <c r="S98" s="70" t="n">
        <v>-1.77520207e-07</v>
      </c>
      <c r="T98" s="70" t="n">
        <v>-23.6594372</v>
      </c>
      <c r="U98" s="69">
        <f>U97*'4 Transform Matrices'!Y99+V97*'4 Transform Matrices'!AC99+W97*'4 Transform Matrices'!AG99</f>
        <v/>
      </c>
      <c r="V98" s="69">
        <f>U97*'4 Transform Matrices'!Z99+V97*'4 Transform Matrices'!AD99+W97*'4 Transform Matrices'!AH99</f>
        <v/>
      </c>
      <c r="W98" s="69">
        <f>U97*'4 Transform Matrices'!AA99+V97*'4 Transform Matrices'!AE99+W97*'4 Transform Matrices'!AI99</f>
        <v/>
      </c>
      <c r="X98" s="69">
        <f>U97*'4 Transform Matrices'!AB99+V97*'4 Transform Matrices'!AF99+W97*'4 Transform Matrices'!AJ99+X97</f>
        <v/>
      </c>
      <c r="Y98" s="69">
        <f>Y97*'4 Transform Matrices'!Y99+Z97*'4 Transform Matrices'!AC99+AA97*'4 Transform Matrices'!AG99</f>
        <v/>
      </c>
      <c r="Z98" s="69">
        <f>Y97*'4 Transform Matrices'!Z99+Z97*'4 Transform Matrices'!AD99+AA97*'4 Transform Matrices'!AH99</f>
        <v/>
      </c>
      <c r="AA98" s="69">
        <f>Y97*'4 Transform Matrices'!AA99+Z97*'4 Transform Matrices'!AE99+AA97*'4 Transform Matrices'!AI99</f>
        <v/>
      </c>
      <c r="AB98" s="69">
        <f>Y97*'4 Transform Matrices'!AB99+Z97*'4 Transform Matrices'!AF99+AA97*'4 Transform Matrices'!AJ99+AB97</f>
        <v/>
      </c>
      <c r="AC98" s="69">
        <f>AC97*'4 Transform Matrices'!Y99+AD97*'4 Transform Matrices'!AC99+AE97*'4 Transform Matrices'!AG99</f>
        <v/>
      </c>
      <c r="AD98" s="69">
        <f>AC97*'4 Transform Matrices'!Z99+AD97*'4 Transform Matrices'!AD99+AE97*'4 Transform Matrices'!AH99</f>
        <v/>
      </c>
      <c r="AE98" s="69">
        <f>AC97*'4 Transform Matrices'!AA99+AD97*'4 Transform Matrices'!AE99+AE97*'4 Transform Matrices'!AI99</f>
        <v/>
      </c>
      <c r="AF98" s="69">
        <f>AC97*'4 Transform Matrices'!AB99+AD97*'4 Transform Matrices'!AF99+AE97*'4 Transform Matrices'!AJ99+AF97</f>
        <v/>
      </c>
      <c r="AG98" s="71">
        <f>MAX(ABS(I98-U98),ABS(J98-V98),ABS(K98-W98),ABS(L98-X98),ABS(M98-Y98),ABS(N98-Z98),ABS(O98-AA98),ABS(P98-AB98),ABS(Q98-AC98),ABS(R98-AD98),ABS(S98-AE98),ABS(T98-AF98))</f>
        <v/>
      </c>
    </row>
    <row r="99">
      <c r="A99" s="81" t="inlineStr">
        <is>
          <t>- Pine crown</t>
        </is>
      </c>
      <c r="B99" s="52" t="inlineStr">
        <is>
          <t>BKG-92</t>
        </is>
      </c>
      <c r="C99" s="61" t="inlineStr">
        <is>
          <t>Cone</t>
        </is>
      </c>
      <c r="D99" s="52" t="inlineStr">
        <is>
          <t>BKG-90</t>
        </is>
      </c>
      <c r="E99" s="52" t="n">
        <v>3</v>
      </c>
      <c r="F99" s="54">
        <f>L99</f>
        <v/>
      </c>
      <c r="G99" s="54">
        <f>P99</f>
        <v/>
      </c>
      <c r="H99" s="54">
        <f>T99</f>
        <v/>
      </c>
      <c r="I99" s="70" t="n">
        <v>2.0094409</v>
      </c>
      <c r="J99" s="70" t="n">
        <v>-1.28816831</v>
      </c>
      <c r="K99" s="70" t="n">
        <v>-8.50802095e-08</v>
      </c>
      <c r="L99" s="70" t="n">
        <v>7.34043884</v>
      </c>
      <c r="M99" s="70" t="n">
        <v>0</v>
      </c>
      <c r="N99" s="70" t="n">
        <v>-1.04334148e-07</v>
      </c>
      <c r="O99" s="70" t="n">
        <v>3.60656047</v>
      </c>
      <c r="P99" s="70" t="n">
        <v>4.4041028</v>
      </c>
      <c r="Q99" s="70" t="n">
        <v>-1.28816831</v>
      </c>
      <c r="R99" s="70" t="n">
        <v>-2.0094409</v>
      </c>
      <c r="S99" s="70" t="n">
        <v>-1.32718412e-07</v>
      </c>
      <c r="T99" s="70" t="n">
        <v>-23.6594372</v>
      </c>
      <c r="U99" s="69">
        <f>U97*'4 Transform Matrices'!Y100+V97*'4 Transform Matrices'!AC100+W97*'4 Transform Matrices'!AG100</f>
        <v/>
      </c>
      <c r="V99" s="69">
        <f>U97*'4 Transform Matrices'!Z100+V97*'4 Transform Matrices'!AD100+W97*'4 Transform Matrices'!AH100</f>
        <v/>
      </c>
      <c r="W99" s="69">
        <f>U97*'4 Transform Matrices'!AA100+V97*'4 Transform Matrices'!AE100+W97*'4 Transform Matrices'!AI100</f>
        <v/>
      </c>
      <c r="X99" s="69">
        <f>U97*'4 Transform Matrices'!AB100+V97*'4 Transform Matrices'!AF100+W97*'4 Transform Matrices'!AJ100+X97</f>
        <v/>
      </c>
      <c r="Y99" s="69">
        <f>Y97*'4 Transform Matrices'!Y100+Z97*'4 Transform Matrices'!AC100+AA97*'4 Transform Matrices'!AG100</f>
        <v/>
      </c>
      <c r="Z99" s="69">
        <f>Y97*'4 Transform Matrices'!Z100+Z97*'4 Transform Matrices'!AD100+AA97*'4 Transform Matrices'!AH100</f>
        <v/>
      </c>
      <c r="AA99" s="69">
        <f>Y97*'4 Transform Matrices'!AA100+Z97*'4 Transform Matrices'!AE100+AA97*'4 Transform Matrices'!AI100</f>
        <v/>
      </c>
      <c r="AB99" s="69">
        <f>Y97*'4 Transform Matrices'!AB100+Z97*'4 Transform Matrices'!AF100+AA97*'4 Transform Matrices'!AJ100+AB97</f>
        <v/>
      </c>
      <c r="AC99" s="69">
        <f>AC97*'4 Transform Matrices'!Y100+AD97*'4 Transform Matrices'!AC100+AE97*'4 Transform Matrices'!AG100</f>
        <v/>
      </c>
      <c r="AD99" s="69">
        <f>AC97*'4 Transform Matrices'!Z100+AD97*'4 Transform Matrices'!AD100+AE97*'4 Transform Matrices'!AH100</f>
        <v/>
      </c>
      <c r="AE99" s="69">
        <f>AC97*'4 Transform Matrices'!AA100+AD97*'4 Transform Matrices'!AE100+AE97*'4 Transform Matrices'!AI100</f>
        <v/>
      </c>
      <c r="AF99" s="69">
        <f>AC97*'4 Transform Matrices'!AB100+AD97*'4 Transform Matrices'!AF100+AE97*'4 Transform Matrices'!AJ100+AF97</f>
        <v/>
      </c>
      <c r="AG99" s="71">
        <f>MAX(ABS(I99-U99),ABS(J99-V99),ABS(K99-W99),ABS(L99-X99),ABS(M99-Y99),ABS(N99-Z99),ABS(O99-AA99),ABS(P99-AB99),ABS(Q99-AC99),ABS(R99-AD99),ABS(S99-AE99),ABS(T99-AF99))</f>
        <v/>
      </c>
    </row>
    <row r="100">
      <c r="A100" s="80" t="inlineStr">
        <is>
          <t>- Treeline pine</t>
        </is>
      </c>
      <c r="B100" s="52" t="inlineStr">
        <is>
          <t>BKG-93</t>
        </is>
      </c>
      <c r="C100" s="53" t="inlineStr">
        <is>
          <t>Group</t>
        </is>
      </c>
      <c r="D100" s="52" t="inlineStr">
        <is>
          <t>BKG-23</t>
        </is>
      </c>
      <c r="E100" s="52" t="n">
        <v>2</v>
      </c>
      <c r="F100" s="54">
        <f>L100</f>
        <v/>
      </c>
      <c r="G100" s="54">
        <f>P100</f>
        <v/>
      </c>
      <c r="H100" s="54">
        <f>T100</f>
        <v/>
      </c>
      <c r="I100" s="70" t="n">
        <v>-0.987079024</v>
      </c>
      <c r="J100" s="70" t="n">
        <v>0</v>
      </c>
      <c r="K100" s="70" t="n">
        <v>-0.160234377</v>
      </c>
      <c r="L100" s="70" t="n">
        <v>14.6112556</v>
      </c>
      <c r="M100" s="70" t="n">
        <v>0</v>
      </c>
      <c r="N100" s="70" t="n">
        <v>1</v>
      </c>
      <c r="O100" s="70" t="n">
        <v>0</v>
      </c>
      <c r="P100" s="70" t="n">
        <v>-0.350000024</v>
      </c>
      <c r="Q100" s="70" t="n">
        <v>0.160234377</v>
      </c>
      <c r="R100" s="70" t="n">
        <v>0</v>
      </c>
      <c r="S100" s="70" t="n">
        <v>-0.987079024</v>
      </c>
      <c r="T100" s="70" t="n">
        <v>-24.8956623</v>
      </c>
      <c r="U100" s="69">
        <f>U30*'4 Transform Matrices'!Y101+V30*'4 Transform Matrices'!AC101+W30*'4 Transform Matrices'!AG101</f>
        <v/>
      </c>
      <c r="V100" s="69">
        <f>U30*'4 Transform Matrices'!Z101+V30*'4 Transform Matrices'!AD101+W30*'4 Transform Matrices'!AH101</f>
        <v/>
      </c>
      <c r="W100" s="69">
        <f>U30*'4 Transform Matrices'!AA101+V30*'4 Transform Matrices'!AE101+W30*'4 Transform Matrices'!AI101</f>
        <v/>
      </c>
      <c r="X100" s="69">
        <f>U30*'4 Transform Matrices'!AB101+V30*'4 Transform Matrices'!AF101+W30*'4 Transform Matrices'!AJ101+X30</f>
        <v/>
      </c>
      <c r="Y100" s="69">
        <f>Y30*'4 Transform Matrices'!Y101+Z30*'4 Transform Matrices'!AC101+AA30*'4 Transform Matrices'!AG101</f>
        <v/>
      </c>
      <c r="Z100" s="69">
        <f>Y30*'4 Transform Matrices'!Z101+Z30*'4 Transform Matrices'!AD101+AA30*'4 Transform Matrices'!AH101</f>
        <v/>
      </c>
      <c r="AA100" s="69">
        <f>Y30*'4 Transform Matrices'!AA101+Z30*'4 Transform Matrices'!AE101+AA30*'4 Transform Matrices'!AI101</f>
        <v/>
      </c>
      <c r="AB100" s="69">
        <f>Y30*'4 Transform Matrices'!AB101+Z30*'4 Transform Matrices'!AF101+AA30*'4 Transform Matrices'!AJ101+AB30</f>
        <v/>
      </c>
      <c r="AC100" s="69">
        <f>AC30*'4 Transform Matrices'!Y101+AD30*'4 Transform Matrices'!AC101+AE30*'4 Transform Matrices'!AG101</f>
        <v/>
      </c>
      <c r="AD100" s="69">
        <f>AC30*'4 Transform Matrices'!Z101+AD30*'4 Transform Matrices'!AD101+AE30*'4 Transform Matrices'!AH101</f>
        <v/>
      </c>
      <c r="AE100" s="69">
        <f>AC30*'4 Transform Matrices'!AA101+AD30*'4 Transform Matrices'!AE101+AE30*'4 Transform Matrices'!AI101</f>
        <v/>
      </c>
      <c r="AF100" s="69">
        <f>AC30*'4 Transform Matrices'!AB101+AD30*'4 Transform Matrices'!AF101+AE30*'4 Transform Matrices'!AJ101+AF30</f>
        <v/>
      </c>
      <c r="AG100" s="71">
        <f>MAX(ABS(I100-U100),ABS(J100-V100),ABS(K100-W100),ABS(L100-X100),ABS(M100-Y100),ABS(N100-Z100),ABS(O100-AA100),ABS(P100-AB100),ABS(Q100-AC100),ABS(R100-AD100),ABS(S100-AE100),ABS(T100-AF100))</f>
        <v/>
      </c>
    </row>
    <row r="101">
      <c r="A101" s="81" t="inlineStr">
        <is>
          <t>- Pine crown</t>
        </is>
      </c>
      <c r="B101" s="52" t="inlineStr">
        <is>
          <t>BKG-94</t>
        </is>
      </c>
      <c r="C101" s="61" t="inlineStr">
        <is>
          <t>Cone</t>
        </is>
      </c>
      <c r="D101" s="52" t="inlineStr">
        <is>
          <t>BKG-93</t>
        </is>
      </c>
      <c r="E101" s="52" t="n">
        <v>3</v>
      </c>
      <c r="F101" s="54">
        <f>L101</f>
        <v/>
      </c>
      <c r="G101" s="54">
        <f>P101</f>
        <v/>
      </c>
      <c r="H101" s="54">
        <f>T101</f>
        <v/>
      </c>
      <c r="I101" s="70" t="n">
        <v>-4.09844494</v>
      </c>
      <c r="J101" s="70" t="n">
        <v>0.665308177</v>
      </c>
      <c r="K101" s="70" t="n">
        <v>3.21974234e-08</v>
      </c>
      <c r="L101" s="70" t="n">
        <v>14.6112556</v>
      </c>
      <c r="M101" s="70" t="n">
        <v>0</v>
      </c>
      <c r="N101" s="70" t="n">
        <v>-1.81493789e-07</v>
      </c>
      <c r="O101" s="70" t="n">
        <v>4.59696102</v>
      </c>
      <c r="P101" s="70" t="n">
        <v>1.94848049</v>
      </c>
      <c r="Q101" s="70" t="n">
        <v>0.665308177</v>
      </c>
      <c r="R101" s="70" t="n">
        <v>4.09844494</v>
      </c>
      <c r="S101" s="70" t="n">
        <v>1.98343216e-07</v>
      </c>
      <c r="T101" s="70" t="n">
        <v>-24.8956623</v>
      </c>
      <c r="U101" s="69">
        <f>U100*'4 Transform Matrices'!Y102+V100*'4 Transform Matrices'!AC102+W100*'4 Transform Matrices'!AG102</f>
        <v/>
      </c>
      <c r="V101" s="69">
        <f>U100*'4 Transform Matrices'!Z102+V100*'4 Transform Matrices'!AD102+W100*'4 Transform Matrices'!AH102</f>
        <v/>
      </c>
      <c r="W101" s="69">
        <f>U100*'4 Transform Matrices'!AA102+V100*'4 Transform Matrices'!AE102+W100*'4 Transform Matrices'!AI102</f>
        <v/>
      </c>
      <c r="X101" s="69">
        <f>U100*'4 Transform Matrices'!AB102+V100*'4 Transform Matrices'!AF102+W100*'4 Transform Matrices'!AJ102+X100</f>
        <v/>
      </c>
      <c r="Y101" s="69">
        <f>Y100*'4 Transform Matrices'!Y102+Z100*'4 Transform Matrices'!AC102+AA100*'4 Transform Matrices'!AG102</f>
        <v/>
      </c>
      <c r="Z101" s="69">
        <f>Y100*'4 Transform Matrices'!Z102+Z100*'4 Transform Matrices'!AD102+AA100*'4 Transform Matrices'!AH102</f>
        <v/>
      </c>
      <c r="AA101" s="69">
        <f>Y100*'4 Transform Matrices'!AA102+Z100*'4 Transform Matrices'!AE102+AA100*'4 Transform Matrices'!AI102</f>
        <v/>
      </c>
      <c r="AB101" s="69">
        <f>Y100*'4 Transform Matrices'!AB102+Z100*'4 Transform Matrices'!AF102+AA100*'4 Transform Matrices'!AJ102+AB100</f>
        <v/>
      </c>
      <c r="AC101" s="69">
        <f>AC100*'4 Transform Matrices'!Y102+AD100*'4 Transform Matrices'!AC102+AE100*'4 Transform Matrices'!AG102</f>
        <v/>
      </c>
      <c r="AD101" s="69">
        <f>AC100*'4 Transform Matrices'!Z102+AD100*'4 Transform Matrices'!AD102+AE100*'4 Transform Matrices'!AH102</f>
        <v/>
      </c>
      <c r="AE101" s="69">
        <f>AC100*'4 Transform Matrices'!AA102+AD100*'4 Transform Matrices'!AE102+AE100*'4 Transform Matrices'!AI102</f>
        <v/>
      </c>
      <c r="AF101" s="69">
        <f>AC100*'4 Transform Matrices'!AB102+AD100*'4 Transform Matrices'!AF102+AE100*'4 Transform Matrices'!AJ102+AF100</f>
        <v/>
      </c>
      <c r="AG101" s="71">
        <f>MAX(ABS(I101-U101),ABS(J101-V101),ABS(K101-W101),ABS(L101-X101),ABS(M101-Y101),ABS(N101-Z101),ABS(O101-AA101),ABS(P101-AB101),ABS(Q101-AC101),ABS(R101-AD101),ABS(S101-AE101),ABS(T101-AF101))</f>
        <v/>
      </c>
    </row>
    <row r="102">
      <c r="A102" s="81" t="inlineStr">
        <is>
          <t>- Pine crown</t>
        </is>
      </c>
      <c r="B102" s="52" t="inlineStr">
        <is>
          <t>BKG-95</t>
        </is>
      </c>
      <c r="C102" s="61" t="inlineStr">
        <is>
          <t>Cone</t>
        </is>
      </c>
      <c r="D102" s="52" t="inlineStr">
        <is>
          <t>BKG-93</t>
        </is>
      </c>
      <c r="E102" s="52" t="n">
        <v>3</v>
      </c>
      <c r="F102" s="54">
        <f>L102</f>
        <v/>
      </c>
      <c r="G102" s="54">
        <f>P102</f>
        <v/>
      </c>
      <c r="H102" s="54">
        <f>T102</f>
        <v/>
      </c>
      <c r="I102" s="70" t="n">
        <v>-2.09085679</v>
      </c>
      <c r="J102" s="70" t="n">
        <v>1.70650744</v>
      </c>
      <c r="K102" s="70" t="n">
        <v>1.12710438e-07</v>
      </c>
      <c r="L102" s="70" t="n">
        <v>14.6112556</v>
      </c>
      <c r="M102" s="70" t="n">
        <v>0</v>
      </c>
      <c r="N102" s="70" t="n">
        <v>-1.17970956e-07</v>
      </c>
      <c r="O102" s="70" t="n">
        <v>4.07794952</v>
      </c>
      <c r="P102" s="70" t="n">
        <v>5.02547884</v>
      </c>
      <c r="Q102" s="70" t="n">
        <v>1.70650744</v>
      </c>
      <c r="R102" s="70" t="n">
        <v>2.09085679</v>
      </c>
      <c r="S102" s="70" t="n">
        <v>1.38095743e-07</v>
      </c>
      <c r="T102" s="70" t="n">
        <v>-24.8956623</v>
      </c>
      <c r="U102" s="69">
        <f>U100*'4 Transform Matrices'!Y103+V100*'4 Transform Matrices'!AC103+W100*'4 Transform Matrices'!AG103</f>
        <v/>
      </c>
      <c r="V102" s="69">
        <f>U100*'4 Transform Matrices'!Z103+V100*'4 Transform Matrices'!AD103+W100*'4 Transform Matrices'!AH103</f>
        <v/>
      </c>
      <c r="W102" s="69">
        <f>U100*'4 Transform Matrices'!AA103+V100*'4 Transform Matrices'!AE103+W100*'4 Transform Matrices'!AI103</f>
        <v/>
      </c>
      <c r="X102" s="69">
        <f>U100*'4 Transform Matrices'!AB103+V100*'4 Transform Matrices'!AF103+W100*'4 Transform Matrices'!AJ103+X100</f>
        <v/>
      </c>
      <c r="Y102" s="69">
        <f>Y100*'4 Transform Matrices'!Y103+Z100*'4 Transform Matrices'!AC103+AA100*'4 Transform Matrices'!AG103</f>
        <v/>
      </c>
      <c r="Z102" s="69">
        <f>Y100*'4 Transform Matrices'!Z103+Z100*'4 Transform Matrices'!AD103+AA100*'4 Transform Matrices'!AH103</f>
        <v/>
      </c>
      <c r="AA102" s="69">
        <f>Y100*'4 Transform Matrices'!AA103+Z100*'4 Transform Matrices'!AE103+AA100*'4 Transform Matrices'!AI103</f>
        <v/>
      </c>
      <c r="AB102" s="69">
        <f>Y100*'4 Transform Matrices'!AB103+Z100*'4 Transform Matrices'!AF103+AA100*'4 Transform Matrices'!AJ103+AB100</f>
        <v/>
      </c>
      <c r="AC102" s="69">
        <f>AC100*'4 Transform Matrices'!Y103+AD100*'4 Transform Matrices'!AC103+AE100*'4 Transform Matrices'!AG103</f>
        <v/>
      </c>
      <c r="AD102" s="69">
        <f>AC100*'4 Transform Matrices'!Z103+AD100*'4 Transform Matrices'!AD103+AE100*'4 Transform Matrices'!AH103</f>
        <v/>
      </c>
      <c r="AE102" s="69">
        <f>AC100*'4 Transform Matrices'!AA103+AD100*'4 Transform Matrices'!AE103+AE100*'4 Transform Matrices'!AI103</f>
        <v/>
      </c>
      <c r="AF102" s="69">
        <f>AC100*'4 Transform Matrices'!AB103+AD100*'4 Transform Matrices'!AF103+AE100*'4 Transform Matrices'!AJ103+AF100</f>
        <v/>
      </c>
      <c r="AG102" s="71">
        <f>MAX(ABS(I102-U102),ABS(J102-V102),ABS(K102-W102),ABS(L102-X102),ABS(M102-Y102),ABS(N102-Z102),ABS(O102-AA102),ABS(P102-AB102),ABS(Q102-AC102),ABS(R102-AD102),ABS(S102-AE102),ABS(T102-AF102))</f>
        <v/>
      </c>
    </row>
    <row r="103">
      <c r="A103" s="80" t="inlineStr">
        <is>
          <t>- Treeline pine</t>
        </is>
      </c>
      <c r="B103" s="52" t="inlineStr">
        <is>
          <t>BKG-96</t>
        </is>
      </c>
      <c r="C103" s="53" t="inlineStr">
        <is>
          <t>Group</t>
        </is>
      </c>
      <c r="D103" s="52" t="inlineStr">
        <is>
          <t>BKG-23</t>
        </is>
      </c>
      <c r="E103" s="52" t="n">
        <v>2</v>
      </c>
      <c r="F103" s="54">
        <f>L103</f>
        <v/>
      </c>
      <c r="G103" s="54">
        <f>P103</f>
        <v/>
      </c>
      <c r="H103" s="54">
        <f>T103</f>
        <v/>
      </c>
      <c r="I103" s="70" t="n">
        <v>0.827633679</v>
      </c>
      <c r="J103" s="70" t="n">
        <v>0</v>
      </c>
      <c r="K103" s="70" t="n">
        <v>0.561268628</v>
      </c>
      <c r="L103" s="70" t="n">
        <v>18.1132336</v>
      </c>
      <c r="M103" s="70" t="n">
        <v>0</v>
      </c>
      <c r="N103" s="70" t="n">
        <v>1</v>
      </c>
      <c r="O103" s="70" t="n">
        <v>0</v>
      </c>
      <c r="P103" s="70" t="n">
        <v>-0.350000024</v>
      </c>
      <c r="Q103" s="70" t="n">
        <v>-0.561268628</v>
      </c>
      <c r="R103" s="70" t="n">
        <v>0</v>
      </c>
      <c r="S103" s="70" t="n">
        <v>0.827633679</v>
      </c>
      <c r="T103" s="70" t="n">
        <v>-20.7215195</v>
      </c>
      <c r="U103" s="69">
        <f>U30*'4 Transform Matrices'!Y104+V30*'4 Transform Matrices'!AC104+W30*'4 Transform Matrices'!AG104</f>
        <v/>
      </c>
      <c r="V103" s="69">
        <f>U30*'4 Transform Matrices'!Z104+V30*'4 Transform Matrices'!AD104+W30*'4 Transform Matrices'!AH104</f>
        <v/>
      </c>
      <c r="W103" s="69">
        <f>U30*'4 Transform Matrices'!AA104+V30*'4 Transform Matrices'!AE104+W30*'4 Transform Matrices'!AI104</f>
        <v/>
      </c>
      <c r="X103" s="69">
        <f>U30*'4 Transform Matrices'!AB104+V30*'4 Transform Matrices'!AF104+W30*'4 Transform Matrices'!AJ104+X30</f>
        <v/>
      </c>
      <c r="Y103" s="69">
        <f>Y30*'4 Transform Matrices'!Y104+Z30*'4 Transform Matrices'!AC104+AA30*'4 Transform Matrices'!AG104</f>
        <v/>
      </c>
      <c r="Z103" s="69">
        <f>Y30*'4 Transform Matrices'!Z104+Z30*'4 Transform Matrices'!AD104+AA30*'4 Transform Matrices'!AH104</f>
        <v/>
      </c>
      <c r="AA103" s="69">
        <f>Y30*'4 Transform Matrices'!AA104+Z30*'4 Transform Matrices'!AE104+AA30*'4 Transform Matrices'!AI104</f>
        <v/>
      </c>
      <c r="AB103" s="69">
        <f>Y30*'4 Transform Matrices'!AB104+Z30*'4 Transform Matrices'!AF104+AA30*'4 Transform Matrices'!AJ104+AB30</f>
        <v/>
      </c>
      <c r="AC103" s="69">
        <f>AC30*'4 Transform Matrices'!Y104+AD30*'4 Transform Matrices'!AC104+AE30*'4 Transform Matrices'!AG104</f>
        <v/>
      </c>
      <c r="AD103" s="69">
        <f>AC30*'4 Transform Matrices'!Z104+AD30*'4 Transform Matrices'!AD104+AE30*'4 Transform Matrices'!AH104</f>
        <v/>
      </c>
      <c r="AE103" s="69">
        <f>AC30*'4 Transform Matrices'!AA104+AD30*'4 Transform Matrices'!AE104+AE30*'4 Transform Matrices'!AI104</f>
        <v/>
      </c>
      <c r="AF103" s="69">
        <f>AC30*'4 Transform Matrices'!AB104+AD30*'4 Transform Matrices'!AF104+AE30*'4 Transform Matrices'!AJ104+AF30</f>
        <v/>
      </c>
      <c r="AG103" s="71">
        <f>MAX(ABS(I103-U103),ABS(J103-V103),ABS(K103-W103),ABS(L103-X103),ABS(M103-Y103),ABS(N103-Z103),ABS(O103-AA103),ABS(P103-AB103),ABS(Q103-AC103),ABS(R103-AD103),ABS(S103-AE103),ABS(T103-AF103))</f>
        <v/>
      </c>
    </row>
    <row r="104">
      <c r="A104" s="81" t="inlineStr">
        <is>
          <t>- Pine crown</t>
        </is>
      </c>
      <c r="B104" s="52" t="inlineStr">
        <is>
          <t>BKG-97</t>
        </is>
      </c>
      <c r="C104" s="61" t="inlineStr">
        <is>
          <t>Cone</t>
        </is>
      </c>
      <c r="D104" s="52" t="inlineStr">
        <is>
          <t>BKG-96</t>
        </is>
      </c>
      <c r="E104" s="52" t="n">
        <v>3</v>
      </c>
      <c r="F104" s="54">
        <f>L104</f>
        <v/>
      </c>
      <c r="G104" s="54">
        <f>P104</f>
        <v/>
      </c>
      <c r="H104" s="54">
        <f>T104</f>
        <v/>
      </c>
      <c r="I104" s="70" t="n">
        <v>2.78731871</v>
      </c>
      <c r="J104" s="70" t="n">
        <v>-1.89024997</v>
      </c>
      <c r="K104" s="70" t="n">
        <v>-9.1478185e-08</v>
      </c>
      <c r="L104" s="70" t="n">
        <v>18.1132336</v>
      </c>
      <c r="M104" s="70" t="n">
        <v>0</v>
      </c>
      <c r="N104" s="70" t="n">
        <v>-1.47211949e-07</v>
      </c>
      <c r="O104" s="70" t="n">
        <v>3.72865462</v>
      </c>
      <c r="P104" s="70" t="n">
        <v>1.51432729</v>
      </c>
      <c r="Q104" s="70" t="n">
        <v>-1.89024997</v>
      </c>
      <c r="R104" s="70" t="n">
        <v>-2.78731871</v>
      </c>
      <c r="S104" s="70" t="n">
        <v>-1.34891607e-07</v>
      </c>
      <c r="T104" s="70" t="n">
        <v>-20.7215195</v>
      </c>
      <c r="U104" s="69">
        <f>U103*'4 Transform Matrices'!Y105+V103*'4 Transform Matrices'!AC105+W103*'4 Transform Matrices'!AG105</f>
        <v/>
      </c>
      <c r="V104" s="69">
        <f>U103*'4 Transform Matrices'!Z105+V103*'4 Transform Matrices'!AD105+W103*'4 Transform Matrices'!AH105</f>
        <v/>
      </c>
      <c r="W104" s="69">
        <f>U103*'4 Transform Matrices'!AA105+V103*'4 Transform Matrices'!AE105+W103*'4 Transform Matrices'!AI105</f>
        <v/>
      </c>
      <c r="X104" s="69">
        <f>U103*'4 Transform Matrices'!AB105+V103*'4 Transform Matrices'!AF105+W103*'4 Transform Matrices'!AJ105+X103</f>
        <v/>
      </c>
      <c r="Y104" s="69">
        <f>Y103*'4 Transform Matrices'!Y105+Z103*'4 Transform Matrices'!AC105+AA103*'4 Transform Matrices'!AG105</f>
        <v/>
      </c>
      <c r="Z104" s="69">
        <f>Y103*'4 Transform Matrices'!Z105+Z103*'4 Transform Matrices'!AD105+AA103*'4 Transform Matrices'!AH105</f>
        <v/>
      </c>
      <c r="AA104" s="69">
        <f>Y103*'4 Transform Matrices'!AA105+Z103*'4 Transform Matrices'!AE105+AA103*'4 Transform Matrices'!AI105</f>
        <v/>
      </c>
      <c r="AB104" s="69">
        <f>Y103*'4 Transform Matrices'!AB105+Z103*'4 Transform Matrices'!AF105+AA103*'4 Transform Matrices'!AJ105+AB103</f>
        <v/>
      </c>
      <c r="AC104" s="69">
        <f>AC103*'4 Transform Matrices'!Y105+AD103*'4 Transform Matrices'!AC105+AE103*'4 Transform Matrices'!AG105</f>
        <v/>
      </c>
      <c r="AD104" s="69">
        <f>AC103*'4 Transform Matrices'!Z105+AD103*'4 Transform Matrices'!AD105+AE103*'4 Transform Matrices'!AH105</f>
        <v/>
      </c>
      <c r="AE104" s="69">
        <f>AC103*'4 Transform Matrices'!AA105+AD103*'4 Transform Matrices'!AE105+AE103*'4 Transform Matrices'!AI105</f>
        <v/>
      </c>
      <c r="AF104" s="69">
        <f>AC103*'4 Transform Matrices'!AB105+AD103*'4 Transform Matrices'!AF105+AE103*'4 Transform Matrices'!AJ105+AF103</f>
        <v/>
      </c>
      <c r="AG104" s="71">
        <f>MAX(ABS(I104-U104),ABS(J104-V104),ABS(K104-W104),ABS(L104-X104),ABS(M104-Y104),ABS(N104-Z104),ABS(O104-AA104),ABS(P104-AB104),ABS(Q104-AC104),ABS(R104-AD104),ABS(S104-AE104),ABS(T104-AF104))</f>
        <v/>
      </c>
    </row>
    <row r="105">
      <c r="A105" s="81" t="inlineStr">
        <is>
          <t>- Pine crown</t>
        </is>
      </c>
      <c r="B105" s="52" t="inlineStr">
        <is>
          <t>BKG-98</t>
        </is>
      </c>
      <c r="C105" s="61" t="inlineStr">
        <is>
          <t>Cone</t>
        </is>
      </c>
      <c r="D105" s="52" t="inlineStr">
        <is>
          <t>BKG-96</t>
        </is>
      </c>
      <c r="E105" s="52" t="n">
        <v>3</v>
      </c>
      <c r="F105" s="54">
        <f>L105</f>
        <v/>
      </c>
      <c r="G105" s="54">
        <f>P105</f>
        <v/>
      </c>
      <c r="H105" s="54">
        <f>T105</f>
        <v/>
      </c>
      <c r="I105" s="70" t="n">
        <v>0.954696417</v>
      </c>
      <c r="J105" s="70" t="n">
        <v>-1.96993136</v>
      </c>
      <c r="K105" s="70" t="n">
        <v>-1.30108916e-07</v>
      </c>
      <c r="L105" s="70" t="n">
        <v>18.1132336</v>
      </c>
      <c r="M105" s="70" t="n">
        <v>0</v>
      </c>
      <c r="N105" s="70" t="n">
        <v>-9.5687767e-08</v>
      </c>
      <c r="O105" s="70" t="n">
        <v>3.30767751</v>
      </c>
      <c r="P105" s="70" t="n">
        <v>4.01012039</v>
      </c>
      <c r="Q105" s="70" t="n">
        <v>-1.96993136</v>
      </c>
      <c r="R105" s="70" t="n">
        <v>-0.954696417</v>
      </c>
      <c r="S105" s="70" t="n">
        <v>-6.30552535e-08</v>
      </c>
      <c r="T105" s="70" t="n">
        <v>-20.7215195</v>
      </c>
      <c r="U105" s="69">
        <f>U103*'4 Transform Matrices'!Y106+V103*'4 Transform Matrices'!AC106+W103*'4 Transform Matrices'!AG106</f>
        <v/>
      </c>
      <c r="V105" s="69">
        <f>U103*'4 Transform Matrices'!Z106+V103*'4 Transform Matrices'!AD106+W103*'4 Transform Matrices'!AH106</f>
        <v/>
      </c>
      <c r="W105" s="69">
        <f>U103*'4 Transform Matrices'!AA106+V103*'4 Transform Matrices'!AE106+W103*'4 Transform Matrices'!AI106</f>
        <v/>
      </c>
      <c r="X105" s="69">
        <f>U103*'4 Transform Matrices'!AB106+V103*'4 Transform Matrices'!AF106+W103*'4 Transform Matrices'!AJ106+X103</f>
        <v/>
      </c>
      <c r="Y105" s="69">
        <f>Y103*'4 Transform Matrices'!Y106+Z103*'4 Transform Matrices'!AC106+AA103*'4 Transform Matrices'!AG106</f>
        <v/>
      </c>
      <c r="Z105" s="69">
        <f>Y103*'4 Transform Matrices'!Z106+Z103*'4 Transform Matrices'!AD106+AA103*'4 Transform Matrices'!AH106</f>
        <v/>
      </c>
      <c r="AA105" s="69">
        <f>Y103*'4 Transform Matrices'!AA106+Z103*'4 Transform Matrices'!AE106+AA103*'4 Transform Matrices'!AI106</f>
        <v/>
      </c>
      <c r="AB105" s="69">
        <f>Y103*'4 Transform Matrices'!AB106+Z103*'4 Transform Matrices'!AF106+AA103*'4 Transform Matrices'!AJ106+AB103</f>
        <v/>
      </c>
      <c r="AC105" s="69">
        <f>AC103*'4 Transform Matrices'!Y106+AD103*'4 Transform Matrices'!AC106+AE103*'4 Transform Matrices'!AG106</f>
        <v/>
      </c>
      <c r="AD105" s="69">
        <f>AC103*'4 Transform Matrices'!Z106+AD103*'4 Transform Matrices'!AD106+AE103*'4 Transform Matrices'!AH106</f>
        <v/>
      </c>
      <c r="AE105" s="69">
        <f>AC103*'4 Transform Matrices'!AA106+AD103*'4 Transform Matrices'!AE106+AE103*'4 Transform Matrices'!AI106</f>
        <v/>
      </c>
      <c r="AF105" s="69">
        <f>AC103*'4 Transform Matrices'!AB106+AD103*'4 Transform Matrices'!AF106+AE103*'4 Transform Matrices'!AJ106+AF103</f>
        <v/>
      </c>
      <c r="AG105" s="71">
        <f>MAX(ABS(I105-U105),ABS(J105-V105),ABS(K105-W105),ABS(L105-X105),ABS(M105-Y105),ABS(N105-Z105),ABS(O105-AA105),ABS(P105-AB105),ABS(Q105-AC105),ABS(R105-AD105),ABS(S105-AE105),ABS(T105-AF105))</f>
        <v/>
      </c>
    </row>
    <row r="106">
      <c r="A106" s="80" t="inlineStr">
        <is>
          <t>- Treeline pine</t>
        </is>
      </c>
      <c r="B106" s="52" t="inlineStr">
        <is>
          <t>BKG-99</t>
        </is>
      </c>
      <c r="C106" s="53" t="inlineStr">
        <is>
          <t>Group</t>
        </is>
      </c>
      <c r="D106" s="52" t="inlineStr">
        <is>
          <t>BKG-23</t>
        </is>
      </c>
      <c r="E106" s="52" t="n">
        <v>2</v>
      </c>
      <c r="F106" s="54">
        <f>L106</f>
        <v/>
      </c>
      <c r="G106" s="54">
        <f>P106</f>
        <v/>
      </c>
      <c r="H106" s="54">
        <f>T106</f>
        <v/>
      </c>
      <c r="I106" s="70" t="n">
        <v>-0.431517363</v>
      </c>
      <c r="J106" s="70" t="n">
        <v>0</v>
      </c>
      <c r="K106" s="70" t="n">
        <v>-0.902104616</v>
      </c>
      <c r="L106" s="70" t="n">
        <v>19.6051121</v>
      </c>
      <c r="M106" s="70" t="n">
        <v>0</v>
      </c>
      <c r="N106" s="70" t="n">
        <v>1</v>
      </c>
      <c r="O106" s="70" t="n">
        <v>0</v>
      </c>
      <c r="P106" s="70" t="n">
        <v>-0.350000024</v>
      </c>
      <c r="Q106" s="70" t="n">
        <v>0.902104616</v>
      </c>
      <c r="R106" s="70" t="n">
        <v>0</v>
      </c>
      <c r="S106" s="70" t="n">
        <v>-0.431517363</v>
      </c>
      <c r="T106" s="70" t="n">
        <v>-15.2716846</v>
      </c>
      <c r="U106" s="69">
        <f>U30*'4 Transform Matrices'!Y107+V30*'4 Transform Matrices'!AC107+W30*'4 Transform Matrices'!AG107</f>
        <v/>
      </c>
      <c r="V106" s="69">
        <f>U30*'4 Transform Matrices'!Z107+V30*'4 Transform Matrices'!AD107+W30*'4 Transform Matrices'!AH107</f>
        <v/>
      </c>
      <c r="W106" s="69">
        <f>U30*'4 Transform Matrices'!AA107+V30*'4 Transform Matrices'!AE107+W30*'4 Transform Matrices'!AI107</f>
        <v/>
      </c>
      <c r="X106" s="69">
        <f>U30*'4 Transform Matrices'!AB107+V30*'4 Transform Matrices'!AF107+W30*'4 Transform Matrices'!AJ107+X30</f>
        <v/>
      </c>
      <c r="Y106" s="69">
        <f>Y30*'4 Transform Matrices'!Y107+Z30*'4 Transform Matrices'!AC107+AA30*'4 Transform Matrices'!AG107</f>
        <v/>
      </c>
      <c r="Z106" s="69">
        <f>Y30*'4 Transform Matrices'!Z107+Z30*'4 Transform Matrices'!AD107+AA30*'4 Transform Matrices'!AH107</f>
        <v/>
      </c>
      <c r="AA106" s="69">
        <f>Y30*'4 Transform Matrices'!AA107+Z30*'4 Transform Matrices'!AE107+AA30*'4 Transform Matrices'!AI107</f>
        <v/>
      </c>
      <c r="AB106" s="69">
        <f>Y30*'4 Transform Matrices'!AB107+Z30*'4 Transform Matrices'!AF107+AA30*'4 Transform Matrices'!AJ107+AB30</f>
        <v/>
      </c>
      <c r="AC106" s="69">
        <f>AC30*'4 Transform Matrices'!Y107+AD30*'4 Transform Matrices'!AC107+AE30*'4 Transform Matrices'!AG107</f>
        <v/>
      </c>
      <c r="AD106" s="69">
        <f>AC30*'4 Transform Matrices'!Z107+AD30*'4 Transform Matrices'!AD107+AE30*'4 Transform Matrices'!AH107</f>
        <v/>
      </c>
      <c r="AE106" s="69">
        <f>AC30*'4 Transform Matrices'!AA107+AD30*'4 Transform Matrices'!AE107+AE30*'4 Transform Matrices'!AI107</f>
        <v/>
      </c>
      <c r="AF106" s="69">
        <f>AC30*'4 Transform Matrices'!AB107+AD30*'4 Transform Matrices'!AF107+AE30*'4 Transform Matrices'!AJ107+AF30</f>
        <v/>
      </c>
      <c r="AG106" s="71">
        <f>MAX(ABS(I106-U106),ABS(J106-V106),ABS(K106-W106),ABS(L106-X106),ABS(M106-Y106),ABS(N106-Z106),ABS(O106-AA106),ABS(P106-AB106),ABS(Q106-AC106),ABS(R106-AD106),ABS(S106-AE106),ABS(T106-AF106))</f>
        <v/>
      </c>
    </row>
    <row r="107">
      <c r="A107" s="81" t="inlineStr">
        <is>
          <t>- Pine crown</t>
        </is>
      </c>
      <c r="B107" s="52" t="inlineStr">
        <is>
          <t>BKG-100</t>
        </is>
      </c>
      <c r="C107" s="61" t="inlineStr">
        <is>
          <t>Cone</t>
        </is>
      </c>
      <c r="D107" s="52" t="inlineStr">
        <is>
          <t>BKG-99</t>
        </is>
      </c>
      <c r="E107" s="52" t="n">
        <v>3</v>
      </c>
      <c r="F107" s="54">
        <f>L107</f>
        <v/>
      </c>
      <c r="G107" s="54">
        <f>P107</f>
        <v/>
      </c>
      <c r="H107" s="54">
        <f>T107</f>
        <v/>
      </c>
      <c r="I107" s="70" t="n">
        <v>-1.41564822</v>
      </c>
      <c r="J107" s="70" t="n">
        <v>2.95947027</v>
      </c>
      <c r="K107" s="70" t="n">
        <v>1.43222834e-07</v>
      </c>
      <c r="L107" s="70" t="n">
        <v>19.6051121</v>
      </c>
      <c r="M107" s="70" t="n">
        <v>0</v>
      </c>
      <c r="N107" s="70" t="n">
        <v>-1.4340084e-07</v>
      </c>
      <c r="O107" s="70" t="n">
        <v>3.63212466</v>
      </c>
      <c r="P107" s="70" t="n">
        <v>1.46606231</v>
      </c>
      <c r="Q107" s="70" t="n">
        <v>2.95947027</v>
      </c>
      <c r="R107" s="70" t="n">
        <v>1.41564822</v>
      </c>
      <c r="S107" s="70" t="n">
        <v>6.85099479e-08</v>
      </c>
      <c r="T107" s="70" t="n">
        <v>-15.2716846</v>
      </c>
      <c r="U107" s="69">
        <f>U106*'4 Transform Matrices'!Y108+V106*'4 Transform Matrices'!AC108+W106*'4 Transform Matrices'!AG108</f>
        <v/>
      </c>
      <c r="V107" s="69">
        <f>U106*'4 Transform Matrices'!Z108+V106*'4 Transform Matrices'!AD108+W106*'4 Transform Matrices'!AH108</f>
        <v/>
      </c>
      <c r="W107" s="69">
        <f>U106*'4 Transform Matrices'!AA108+V106*'4 Transform Matrices'!AE108+W106*'4 Transform Matrices'!AI108</f>
        <v/>
      </c>
      <c r="X107" s="69">
        <f>U106*'4 Transform Matrices'!AB108+V106*'4 Transform Matrices'!AF108+W106*'4 Transform Matrices'!AJ108+X106</f>
        <v/>
      </c>
      <c r="Y107" s="69">
        <f>Y106*'4 Transform Matrices'!Y108+Z106*'4 Transform Matrices'!AC108+AA106*'4 Transform Matrices'!AG108</f>
        <v/>
      </c>
      <c r="Z107" s="69">
        <f>Y106*'4 Transform Matrices'!Z108+Z106*'4 Transform Matrices'!AD108+AA106*'4 Transform Matrices'!AH108</f>
        <v/>
      </c>
      <c r="AA107" s="69">
        <f>Y106*'4 Transform Matrices'!AA108+Z106*'4 Transform Matrices'!AE108+AA106*'4 Transform Matrices'!AI108</f>
        <v/>
      </c>
      <c r="AB107" s="69">
        <f>Y106*'4 Transform Matrices'!AB108+Z106*'4 Transform Matrices'!AF108+AA106*'4 Transform Matrices'!AJ108+AB106</f>
        <v/>
      </c>
      <c r="AC107" s="69">
        <f>AC106*'4 Transform Matrices'!Y108+AD106*'4 Transform Matrices'!AC108+AE106*'4 Transform Matrices'!AG108</f>
        <v/>
      </c>
      <c r="AD107" s="69">
        <f>AC106*'4 Transform Matrices'!Z108+AD106*'4 Transform Matrices'!AD108+AE106*'4 Transform Matrices'!AH108</f>
        <v/>
      </c>
      <c r="AE107" s="69">
        <f>AC106*'4 Transform Matrices'!AA108+AD106*'4 Transform Matrices'!AE108+AE106*'4 Transform Matrices'!AI108</f>
        <v/>
      </c>
      <c r="AF107" s="69">
        <f>AC106*'4 Transform Matrices'!AB108+AD106*'4 Transform Matrices'!AF108+AE106*'4 Transform Matrices'!AJ108+AF106</f>
        <v/>
      </c>
      <c r="AG107" s="71">
        <f>MAX(ABS(I107-U107),ABS(J107-V107),ABS(K107-W107),ABS(L107-X107),ABS(M107-Y107),ABS(N107-Z107),ABS(O107-AA107),ABS(P107-AB107),ABS(Q107-AC107),ABS(R107-AD107),ABS(S107-AE107),ABS(T107-AF107))</f>
        <v/>
      </c>
    </row>
    <row r="108">
      <c r="A108" s="81" t="inlineStr">
        <is>
          <t>- Pine crown</t>
        </is>
      </c>
      <c r="B108" s="52" t="inlineStr">
        <is>
          <t>BKG-101</t>
        </is>
      </c>
      <c r="C108" s="61" t="inlineStr">
        <is>
          <t>Cone</t>
        </is>
      </c>
      <c r="D108" s="52" t="inlineStr">
        <is>
          <t>BKG-99</t>
        </is>
      </c>
      <c r="E108" s="52" t="n">
        <v>3</v>
      </c>
      <c r="F108" s="54">
        <f>L108</f>
        <v/>
      </c>
      <c r="G108" s="54">
        <f>P108</f>
        <v/>
      </c>
      <c r="H108" s="54">
        <f>T108</f>
        <v/>
      </c>
      <c r="I108" s="70" t="n">
        <v>0.164936066</v>
      </c>
      <c r="J108" s="70" t="n">
        <v>2.12602019</v>
      </c>
      <c r="K108" s="70" t="n">
        <v>1.4041818e-07</v>
      </c>
      <c r="L108" s="70" t="n">
        <v>19.6051121</v>
      </c>
      <c r="M108" s="70" t="n">
        <v>0</v>
      </c>
      <c r="N108" s="70" t="n">
        <v>-9.3210538e-08</v>
      </c>
      <c r="O108" s="70" t="n">
        <v>3.22204614</v>
      </c>
      <c r="P108" s="70" t="n">
        <v>3.89724255</v>
      </c>
      <c r="Q108" s="70" t="n">
        <v>2.12602019</v>
      </c>
      <c r="R108" s="70" t="n">
        <v>-0.164936066</v>
      </c>
      <c r="S108" s="70" t="n">
        <v>-1.08936042e-08</v>
      </c>
      <c r="T108" s="70" t="n">
        <v>-15.2716846</v>
      </c>
      <c r="U108" s="69">
        <f>U106*'4 Transform Matrices'!Y109+V106*'4 Transform Matrices'!AC109+W106*'4 Transform Matrices'!AG109</f>
        <v/>
      </c>
      <c r="V108" s="69">
        <f>U106*'4 Transform Matrices'!Z109+V106*'4 Transform Matrices'!AD109+W106*'4 Transform Matrices'!AH109</f>
        <v/>
      </c>
      <c r="W108" s="69">
        <f>U106*'4 Transform Matrices'!AA109+V106*'4 Transform Matrices'!AE109+W106*'4 Transform Matrices'!AI109</f>
        <v/>
      </c>
      <c r="X108" s="69">
        <f>U106*'4 Transform Matrices'!AB109+V106*'4 Transform Matrices'!AF109+W106*'4 Transform Matrices'!AJ109+X106</f>
        <v/>
      </c>
      <c r="Y108" s="69">
        <f>Y106*'4 Transform Matrices'!Y109+Z106*'4 Transform Matrices'!AC109+AA106*'4 Transform Matrices'!AG109</f>
        <v/>
      </c>
      <c r="Z108" s="69">
        <f>Y106*'4 Transform Matrices'!Z109+Z106*'4 Transform Matrices'!AD109+AA106*'4 Transform Matrices'!AH109</f>
        <v/>
      </c>
      <c r="AA108" s="69">
        <f>Y106*'4 Transform Matrices'!AA109+Z106*'4 Transform Matrices'!AE109+AA106*'4 Transform Matrices'!AI109</f>
        <v/>
      </c>
      <c r="AB108" s="69">
        <f>Y106*'4 Transform Matrices'!AB109+Z106*'4 Transform Matrices'!AF109+AA106*'4 Transform Matrices'!AJ109+AB106</f>
        <v/>
      </c>
      <c r="AC108" s="69">
        <f>AC106*'4 Transform Matrices'!Y109+AD106*'4 Transform Matrices'!AC109+AE106*'4 Transform Matrices'!AG109</f>
        <v/>
      </c>
      <c r="AD108" s="69">
        <f>AC106*'4 Transform Matrices'!Z109+AD106*'4 Transform Matrices'!AD109+AE106*'4 Transform Matrices'!AH109</f>
        <v/>
      </c>
      <c r="AE108" s="69">
        <f>AC106*'4 Transform Matrices'!AA109+AD106*'4 Transform Matrices'!AE109+AE106*'4 Transform Matrices'!AI109</f>
        <v/>
      </c>
      <c r="AF108" s="69">
        <f>AC106*'4 Transform Matrices'!AB109+AD106*'4 Transform Matrices'!AF109+AE106*'4 Transform Matrices'!AJ109+AF106</f>
        <v/>
      </c>
      <c r="AG108" s="71">
        <f>MAX(ABS(I108-U108),ABS(J108-V108),ABS(K108-W108),ABS(L108-X108),ABS(M108-Y108),ABS(N108-Z108),ABS(O108-AA108),ABS(P108-AB108),ABS(Q108-AC108),ABS(R108-AD108),ABS(S108-AE108),ABS(T108-AF108))</f>
        <v/>
      </c>
    </row>
    <row r="109">
      <c r="A109" s="80" t="inlineStr">
        <is>
          <t>- Treeline pine</t>
        </is>
      </c>
      <c r="B109" s="52" t="inlineStr">
        <is>
          <t>BKG-102</t>
        </is>
      </c>
      <c r="C109" s="53" t="inlineStr">
        <is>
          <t>Group</t>
        </is>
      </c>
      <c r="D109" s="52" t="inlineStr">
        <is>
          <t>BKG-23</t>
        </is>
      </c>
      <c r="E109" s="52" t="n">
        <v>2</v>
      </c>
      <c r="F109" s="54">
        <f>L109</f>
        <v/>
      </c>
      <c r="G109" s="54">
        <f>P109</f>
        <v/>
      </c>
      <c r="H109" s="54">
        <f>T109</f>
        <v/>
      </c>
      <c r="I109" s="70" t="n">
        <v>-0.991143763</v>
      </c>
      <c r="J109" s="70" t="n">
        <v>0</v>
      </c>
      <c r="K109" s="70" t="n">
        <v>0.132793322</v>
      </c>
      <c r="L109" s="70" t="n">
        <v>25.9224129</v>
      </c>
      <c r="M109" s="70" t="n">
        <v>0</v>
      </c>
      <c r="N109" s="70" t="n">
        <v>1</v>
      </c>
      <c r="O109" s="70" t="n">
        <v>0</v>
      </c>
      <c r="P109" s="70" t="n">
        <v>-0.350000024</v>
      </c>
      <c r="Q109" s="70" t="n">
        <v>-0.132793322</v>
      </c>
      <c r="R109" s="70" t="n">
        <v>0</v>
      </c>
      <c r="S109" s="70" t="n">
        <v>-0.991143763</v>
      </c>
      <c r="T109" s="70" t="n">
        <v>-10.5911665</v>
      </c>
      <c r="U109" s="69">
        <f>U30*'4 Transform Matrices'!Y110+V30*'4 Transform Matrices'!AC110+W30*'4 Transform Matrices'!AG110</f>
        <v/>
      </c>
      <c r="V109" s="69">
        <f>U30*'4 Transform Matrices'!Z110+V30*'4 Transform Matrices'!AD110+W30*'4 Transform Matrices'!AH110</f>
        <v/>
      </c>
      <c r="W109" s="69">
        <f>U30*'4 Transform Matrices'!AA110+V30*'4 Transform Matrices'!AE110+W30*'4 Transform Matrices'!AI110</f>
        <v/>
      </c>
      <c r="X109" s="69">
        <f>U30*'4 Transform Matrices'!AB110+V30*'4 Transform Matrices'!AF110+W30*'4 Transform Matrices'!AJ110+X30</f>
        <v/>
      </c>
      <c r="Y109" s="69">
        <f>Y30*'4 Transform Matrices'!Y110+Z30*'4 Transform Matrices'!AC110+AA30*'4 Transform Matrices'!AG110</f>
        <v/>
      </c>
      <c r="Z109" s="69">
        <f>Y30*'4 Transform Matrices'!Z110+Z30*'4 Transform Matrices'!AD110+AA30*'4 Transform Matrices'!AH110</f>
        <v/>
      </c>
      <c r="AA109" s="69">
        <f>Y30*'4 Transform Matrices'!AA110+Z30*'4 Transform Matrices'!AE110+AA30*'4 Transform Matrices'!AI110</f>
        <v/>
      </c>
      <c r="AB109" s="69">
        <f>Y30*'4 Transform Matrices'!AB110+Z30*'4 Transform Matrices'!AF110+AA30*'4 Transform Matrices'!AJ110+AB30</f>
        <v/>
      </c>
      <c r="AC109" s="69">
        <f>AC30*'4 Transform Matrices'!Y110+AD30*'4 Transform Matrices'!AC110+AE30*'4 Transform Matrices'!AG110</f>
        <v/>
      </c>
      <c r="AD109" s="69">
        <f>AC30*'4 Transform Matrices'!Z110+AD30*'4 Transform Matrices'!AD110+AE30*'4 Transform Matrices'!AH110</f>
        <v/>
      </c>
      <c r="AE109" s="69">
        <f>AC30*'4 Transform Matrices'!AA110+AD30*'4 Transform Matrices'!AE110+AE30*'4 Transform Matrices'!AI110</f>
        <v/>
      </c>
      <c r="AF109" s="69">
        <f>AC30*'4 Transform Matrices'!AB110+AD30*'4 Transform Matrices'!AF110+AE30*'4 Transform Matrices'!AJ110+AF30</f>
        <v/>
      </c>
      <c r="AG109" s="71">
        <f>MAX(ABS(I109-U109),ABS(J109-V109),ABS(K109-W109),ABS(L109-X109),ABS(M109-Y109),ABS(N109-Z109),ABS(O109-AA109),ABS(P109-AB109),ABS(Q109-AC109),ABS(R109-AD109),ABS(S109-AE109),ABS(T109-AF109))</f>
        <v/>
      </c>
    </row>
    <row r="110">
      <c r="A110" s="81" t="inlineStr">
        <is>
          <t>- Pine crown</t>
        </is>
      </c>
      <c r="B110" s="52" t="inlineStr">
        <is>
          <t>BKG-103</t>
        </is>
      </c>
      <c r="C110" s="61" t="inlineStr">
        <is>
          <t>Cone</t>
        </is>
      </c>
      <c r="D110" s="52" t="inlineStr">
        <is>
          <t>BKG-102</t>
        </is>
      </c>
      <c r="E110" s="52" t="n">
        <v>3</v>
      </c>
      <c r="F110" s="54">
        <f>L110</f>
        <v/>
      </c>
      <c r="G110" s="54">
        <f>P110</f>
        <v/>
      </c>
      <c r="H110" s="54">
        <f>T110</f>
        <v/>
      </c>
      <c r="I110" s="70" t="n">
        <v>-3.19083667</v>
      </c>
      <c r="J110" s="70" t="n">
        <v>-0.427507907</v>
      </c>
      <c r="K110" s="70" t="n">
        <v>-2.06891393e-08</v>
      </c>
      <c r="L110" s="70" t="n">
        <v>25.9224129</v>
      </c>
      <c r="M110" s="70" t="n">
        <v>0</v>
      </c>
      <c r="N110" s="70" t="n">
        <v>-1.40722165e-07</v>
      </c>
      <c r="O110" s="70" t="n">
        <v>3.56427813</v>
      </c>
      <c r="P110" s="70" t="n">
        <v>1.43213904</v>
      </c>
      <c r="Q110" s="70" t="n">
        <v>-0.427507907</v>
      </c>
      <c r="R110" s="70" t="n">
        <v>3.19083667</v>
      </c>
      <c r="S110" s="70" t="n">
        <v>1.54419737e-07</v>
      </c>
      <c r="T110" s="70" t="n">
        <v>-10.5911665</v>
      </c>
      <c r="U110" s="69">
        <f>U109*'4 Transform Matrices'!Y111+V109*'4 Transform Matrices'!AC111+W109*'4 Transform Matrices'!AG111</f>
        <v/>
      </c>
      <c r="V110" s="69">
        <f>U109*'4 Transform Matrices'!Z111+V109*'4 Transform Matrices'!AD111+W109*'4 Transform Matrices'!AH111</f>
        <v/>
      </c>
      <c r="W110" s="69">
        <f>U109*'4 Transform Matrices'!AA111+V109*'4 Transform Matrices'!AE111+W109*'4 Transform Matrices'!AI111</f>
        <v/>
      </c>
      <c r="X110" s="69">
        <f>U109*'4 Transform Matrices'!AB111+V109*'4 Transform Matrices'!AF111+W109*'4 Transform Matrices'!AJ111+X109</f>
        <v/>
      </c>
      <c r="Y110" s="69">
        <f>Y109*'4 Transform Matrices'!Y111+Z109*'4 Transform Matrices'!AC111+AA109*'4 Transform Matrices'!AG111</f>
        <v/>
      </c>
      <c r="Z110" s="69">
        <f>Y109*'4 Transform Matrices'!Z111+Z109*'4 Transform Matrices'!AD111+AA109*'4 Transform Matrices'!AH111</f>
        <v/>
      </c>
      <c r="AA110" s="69">
        <f>Y109*'4 Transform Matrices'!AA111+Z109*'4 Transform Matrices'!AE111+AA109*'4 Transform Matrices'!AI111</f>
        <v/>
      </c>
      <c r="AB110" s="69">
        <f>Y109*'4 Transform Matrices'!AB111+Z109*'4 Transform Matrices'!AF111+AA109*'4 Transform Matrices'!AJ111+AB109</f>
        <v/>
      </c>
      <c r="AC110" s="69">
        <f>AC109*'4 Transform Matrices'!Y111+AD109*'4 Transform Matrices'!AC111+AE109*'4 Transform Matrices'!AG111</f>
        <v/>
      </c>
      <c r="AD110" s="69">
        <f>AC109*'4 Transform Matrices'!Z111+AD109*'4 Transform Matrices'!AD111+AE109*'4 Transform Matrices'!AH111</f>
        <v/>
      </c>
      <c r="AE110" s="69">
        <f>AC109*'4 Transform Matrices'!AA111+AD109*'4 Transform Matrices'!AE111+AE109*'4 Transform Matrices'!AI111</f>
        <v/>
      </c>
      <c r="AF110" s="69">
        <f>AC109*'4 Transform Matrices'!AB111+AD109*'4 Transform Matrices'!AF111+AE109*'4 Transform Matrices'!AJ111+AF109</f>
        <v/>
      </c>
      <c r="AG110" s="71">
        <f>MAX(ABS(I110-U110),ABS(J110-V110),ABS(K110-W110),ABS(L110-X110),ABS(M110-Y110),ABS(N110-Z110),ABS(O110-AA110),ABS(P110-AB110),ABS(Q110-AC110),ABS(R110-AD110),ABS(S110-AE110),ABS(T110-AF110))</f>
        <v/>
      </c>
    </row>
    <row r="111">
      <c r="A111" s="81" t="inlineStr">
        <is>
          <t>- Pine crown</t>
        </is>
      </c>
      <c r="B111" s="52" t="inlineStr">
        <is>
          <t>BKG-104</t>
        </is>
      </c>
      <c r="C111" s="61" t="inlineStr">
        <is>
          <t>Cone</t>
        </is>
      </c>
      <c r="D111" s="52" t="inlineStr">
        <is>
          <t>BKG-102</t>
        </is>
      </c>
      <c r="E111" s="52" t="n">
        <v>3</v>
      </c>
      <c r="F111" s="54">
        <f>L111</f>
        <v/>
      </c>
      <c r="G111" s="54">
        <f>P111</f>
        <v/>
      </c>
      <c r="H111" s="54">
        <f>T111</f>
        <v/>
      </c>
      <c r="I111" s="70" t="n">
        <v>-1.9351145</v>
      </c>
      <c r="J111" s="70" t="n">
        <v>0.796370625</v>
      </c>
      <c r="K111" s="70" t="n">
        <v>5.25982351e-08</v>
      </c>
      <c r="L111" s="70" t="n">
        <v>25.9224129</v>
      </c>
      <c r="M111" s="70" t="n">
        <v>0</v>
      </c>
      <c r="N111" s="70" t="n">
        <v>-9.14694027e-08</v>
      </c>
      <c r="O111" s="70" t="n">
        <v>3.16185951</v>
      </c>
      <c r="P111" s="70" t="n">
        <v>3.8179059</v>
      </c>
      <c r="Q111" s="70" t="n">
        <v>0.796370625</v>
      </c>
      <c r="R111" s="70" t="n">
        <v>1.9351145</v>
      </c>
      <c r="S111" s="70" t="n">
        <v>1.27809344e-07</v>
      </c>
      <c r="T111" s="70" t="n">
        <v>-10.5911665</v>
      </c>
      <c r="U111" s="69">
        <f>U109*'4 Transform Matrices'!Y112+V109*'4 Transform Matrices'!AC112+W109*'4 Transform Matrices'!AG112</f>
        <v/>
      </c>
      <c r="V111" s="69">
        <f>U109*'4 Transform Matrices'!Z112+V109*'4 Transform Matrices'!AD112+W109*'4 Transform Matrices'!AH112</f>
        <v/>
      </c>
      <c r="W111" s="69">
        <f>U109*'4 Transform Matrices'!AA112+V109*'4 Transform Matrices'!AE112+W109*'4 Transform Matrices'!AI112</f>
        <v/>
      </c>
      <c r="X111" s="69">
        <f>U109*'4 Transform Matrices'!AB112+V109*'4 Transform Matrices'!AF112+W109*'4 Transform Matrices'!AJ112+X109</f>
        <v/>
      </c>
      <c r="Y111" s="69">
        <f>Y109*'4 Transform Matrices'!Y112+Z109*'4 Transform Matrices'!AC112+AA109*'4 Transform Matrices'!AG112</f>
        <v/>
      </c>
      <c r="Z111" s="69">
        <f>Y109*'4 Transform Matrices'!Z112+Z109*'4 Transform Matrices'!AD112+AA109*'4 Transform Matrices'!AH112</f>
        <v/>
      </c>
      <c r="AA111" s="69">
        <f>Y109*'4 Transform Matrices'!AA112+Z109*'4 Transform Matrices'!AE112+AA109*'4 Transform Matrices'!AI112</f>
        <v/>
      </c>
      <c r="AB111" s="69">
        <f>Y109*'4 Transform Matrices'!AB112+Z109*'4 Transform Matrices'!AF112+AA109*'4 Transform Matrices'!AJ112+AB109</f>
        <v/>
      </c>
      <c r="AC111" s="69">
        <f>AC109*'4 Transform Matrices'!Y112+AD109*'4 Transform Matrices'!AC112+AE109*'4 Transform Matrices'!AG112</f>
        <v/>
      </c>
      <c r="AD111" s="69">
        <f>AC109*'4 Transform Matrices'!Z112+AD109*'4 Transform Matrices'!AD112+AE109*'4 Transform Matrices'!AH112</f>
        <v/>
      </c>
      <c r="AE111" s="69">
        <f>AC109*'4 Transform Matrices'!AA112+AD109*'4 Transform Matrices'!AE112+AE109*'4 Transform Matrices'!AI112</f>
        <v/>
      </c>
      <c r="AF111" s="69">
        <f>AC109*'4 Transform Matrices'!AB112+AD109*'4 Transform Matrices'!AF112+AE109*'4 Transform Matrices'!AJ112+AF109</f>
        <v/>
      </c>
      <c r="AG111" s="71">
        <f>MAX(ABS(I111-U111),ABS(J111-V111),ABS(K111-W111),ABS(L111-X111),ABS(M111-Y111),ABS(N111-Z111),ABS(O111-AA111),ABS(P111-AB111),ABS(Q111-AC111),ABS(R111-AD111),ABS(S111-AE111),ABS(T111-AF111))</f>
        <v/>
      </c>
    </row>
    <row r="112">
      <c r="A112" s="80" t="inlineStr">
        <is>
          <t>- Treeline pine</t>
        </is>
      </c>
      <c r="B112" s="52" t="inlineStr">
        <is>
          <t>BKG-105</t>
        </is>
      </c>
      <c r="C112" s="53" t="inlineStr">
        <is>
          <t>Group</t>
        </is>
      </c>
      <c r="D112" s="52" t="inlineStr">
        <is>
          <t>BKG-23</t>
        </is>
      </c>
      <c r="E112" s="52" t="n">
        <v>2</v>
      </c>
      <c r="F112" s="54">
        <f>L112</f>
        <v/>
      </c>
      <c r="G112" s="54">
        <f>P112</f>
        <v/>
      </c>
      <c r="H112" s="54">
        <f>T112</f>
        <v/>
      </c>
      <c r="I112" s="70" t="n">
        <v>-0.346607</v>
      </c>
      <c r="J112" s="70" t="n">
        <v>0</v>
      </c>
      <c r="K112" s="70" t="n">
        <v>-0.938010454</v>
      </c>
      <c r="L112" s="70" t="n">
        <v>26.8900814</v>
      </c>
      <c r="M112" s="70" t="n">
        <v>0</v>
      </c>
      <c r="N112" s="70" t="n">
        <v>1</v>
      </c>
      <c r="O112" s="70" t="n">
        <v>0</v>
      </c>
      <c r="P112" s="70" t="n">
        <v>-0.350000024</v>
      </c>
      <c r="Q112" s="70" t="n">
        <v>0.938010454</v>
      </c>
      <c r="R112" s="70" t="n">
        <v>0</v>
      </c>
      <c r="S112" s="70" t="n">
        <v>-0.346607</v>
      </c>
      <c r="T112" s="70" t="n">
        <v>-6.38845539</v>
      </c>
      <c r="U112" s="69">
        <f>U30*'4 Transform Matrices'!Y113+V30*'4 Transform Matrices'!AC113+W30*'4 Transform Matrices'!AG113</f>
        <v/>
      </c>
      <c r="V112" s="69">
        <f>U30*'4 Transform Matrices'!Z113+V30*'4 Transform Matrices'!AD113+W30*'4 Transform Matrices'!AH113</f>
        <v/>
      </c>
      <c r="W112" s="69">
        <f>U30*'4 Transform Matrices'!AA113+V30*'4 Transform Matrices'!AE113+W30*'4 Transform Matrices'!AI113</f>
        <v/>
      </c>
      <c r="X112" s="69">
        <f>U30*'4 Transform Matrices'!AB113+V30*'4 Transform Matrices'!AF113+W30*'4 Transform Matrices'!AJ113+X30</f>
        <v/>
      </c>
      <c r="Y112" s="69">
        <f>Y30*'4 Transform Matrices'!Y113+Z30*'4 Transform Matrices'!AC113+AA30*'4 Transform Matrices'!AG113</f>
        <v/>
      </c>
      <c r="Z112" s="69">
        <f>Y30*'4 Transform Matrices'!Z113+Z30*'4 Transform Matrices'!AD113+AA30*'4 Transform Matrices'!AH113</f>
        <v/>
      </c>
      <c r="AA112" s="69">
        <f>Y30*'4 Transform Matrices'!AA113+Z30*'4 Transform Matrices'!AE113+AA30*'4 Transform Matrices'!AI113</f>
        <v/>
      </c>
      <c r="AB112" s="69">
        <f>Y30*'4 Transform Matrices'!AB113+Z30*'4 Transform Matrices'!AF113+AA30*'4 Transform Matrices'!AJ113+AB30</f>
        <v/>
      </c>
      <c r="AC112" s="69">
        <f>AC30*'4 Transform Matrices'!Y113+AD30*'4 Transform Matrices'!AC113+AE30*'4 Transform Matrices'!AG113</f>
        <v/>
      </c>
      <c r="AD112" s="69">
        <f>AC30*'4 Transform Matrices'!Z113+AD30*'4 Transform Matrices'!AD113+AE30*'4 Transform Matrices'!AH113</f>
        <v/>
      </c>
      <c r="AE112" s="69">
        <f>AC30*'4 Transform Matrices'!AA113+AD30*'4 Transform Matrices'!AE113+AE30*'4 Transform Matrices'!AI113</f>
        <v/>
      </c>
      <c r="AF112" s="69">
        <f>AC30*'4 Transform Matrices'!AB113+AD30*'4 Transform Matrices'!AF113+AE30*'4 Transform Matrices'!AJ113+AF30</f>
        <v/>
      </c>
      <c r="AG112" s="71">
        <f>MAX(ABS(I112-U112),ABS(J112-V112),ABS(K112-W112),ABS(L112-X112),ABS(M112-Y112),ABS(N112-Z112),ABS(O112-AA112),ABS(P112-AB112),ABS(Q112-AC112),ABS(R112-AD112),ABS(S112-AE112),ABS(T112-AF112))</f>
        <v/>
      </c>
    </row>
    <row r="113">
      <c r="A113" s="81" t="inlineStr">
        <is>
          <t>- Pine crown</t>
        </is>
      </c>
      <c r="B113" s="52" t="inlineStr">
        <is>
          <t>BKG-106</t>
        </is>
      </c>
      <c r="C113" s="61" t="inlineStr">
        <is>
          <t>Cone</t>
        </is>
      </c>
      <c r="D113" s="52" t="inlineStr">
        <is>
          <t>BKG-105</t>
        </is>
      </c>
      <c r="E113" s="52" t="n">
        <v>3</v>
      </c>
      <c r="F113" s="54">
        <f>L113</f>
        <v/>
      </c>
      <c r="G113" s="54">
        <f>P113</f>
        <v/>
      </c>
      <c r="H113" s="54">
        <f>T113</f>
        <v/>
      </c>
      <c r="I113" s="70" t="n">
        <v>-1.38259041</v>
      </c>
      <c r="J113" s="70" t="n">
        <v>3.7416563</v>
      </c>
      <c r="K113" s="70" t="n">
        <v>1.81076516e-07</v>
      </c>
      <c r="L113" s="70" t="n">
        <v>26.8900814</v>
      </c>
      <c r="M113" s="70" t="n">
        <v>0</v>
      </c>
      <c r="N113" s="70" t="n">
        <v>-1.74361588e-07</v>
      </c>
      <c r="O113" s="70" t="n">
        <v>4.41631317</v>
      </c>
      <c r="P113" s="70" t="n">
        <v>1.85815656</v>
      </c>
      <c r="Q113" s="70" t="n">
        <v>3.7416563</v>
      </c>
      <c r="R113" s="70" t="n">
        <v>1.38259041</v>
      </c>
      <c r="S113" s="70" t="n">
        <v>6.69101183e-08</v>
      </c>
      <c r="T113" s="70" t="n">
        <v>-6.38845539</v>
      </c>
      <c r="U113" s="69">
        <f>U112*'4 Transform Matrices'!Y114+V112*'4 Transform Matrices'!AC114+W112*'4 Transform Matrices'!AG114</f>
        <v/>
      </c>
      <c r="V113" s="69">
        <f>U112*'4 Transform Matrices'!Z114+V112*'4 Transform Matrices'!AD114+W112*'4 Transform Matrices'!AH114</f>
        <v/>
      </c>
      <c r="W113" s="69">
        <f>U112*'4 Transform Matrices'!AA114+V112*'4 Transform Matrices'!AE114+W112*'4 Transform Matrices'!AI114</f>
        <v/>
      </c>
      <c r="X113" s="69">
        <f>U112*'4 Transform Matrices'!AB114+V112*'4 Transform Matrices'!AF114+W112*'4 Transform Matrices'!AJ114+X112</f>
        <v/>
      </c>
      <c r="Y113" s="69">
        <f>Y112*'4 Transform Matrices'!Y114+Z112*'4 Transform Matrices'!AC114+AA112*'4 Transform Matrices'!AG114</f>
        <v/>
      </c>
      <c r="Z113" s="69">
        <f>Y112*'4 Transform Matrices'!Z114+Z112*'4 Transform Matrices'!AD114+AA112*'4 Transform Matrices'!AH114</f>
        <v/>
      </c>
      <c r="AA113" s="69">
        <f>Y112*'4 Transform Matrices'!AA114+Z112*'4 Transform Matrices'!AE114+AA112*'4 Transform Matrices'!AI114</f>
        <v/>
      </c>
      <c r="AB113" s="69">
        <f>Y112*'4 Transform Matrices'!AB114+Z112*'4 Transform Matrices'!AF114+AA112*'4 Transform Matrices'!AJ114+AB112</f>
        <v/>
      </c>
      <c r="AC113" s="69">
        <f>AC112*'4 Transform Matrices'!Y114+AD112*'4 Transform Matrices'!AC114+AE112*'4 Transform Matrices'!AG114</f>
        <v/>
      </c>
      <c r="AD113" s="69">
        <f>AC112*'4 Transform Matrices'!Z114+AD112*'4 Transform Matrices'!AD114+AE112*'4 Transform Matrices'!AH114</f>
        <v/>
      </c>
      <c r="AE113" s="69">
        <f>AC112*'4 Transform Matrices'!AA114+AD112*'4 Transform Matrices'!AE114+AE112*'4 Transform Matrices'!AI114</f>
        <v/>
      </c>
      <c r="AF113" s="69">
        <f>AC112*'4 Transform Matrices'!AB114+AD112*'4 Transform Matrices'!AF114+AE112*'4 Transform Matrices'!AJ114+AF112</f>
        <v/>
      </c>
      <c r="AG113" s="71">
        <f>MAX(ABS(I113-U113),ABS(J113-V113),ABS(K113-W113),ABS(L113-X113),ABS(M113-Y113),ABS(N113-Z113),ABS(O113-AA113),ABS(P113-AB113),ABS(Q113-AC113),ABS(R113-AD113),ABS(S113-AE113),ABS(T113-AF113))</f>
        <v/>
      </c>
    </row>
    <row r="114">
      <c r="A114" s="81" t="inlineStr">
        <is>
          <t>- Pine crown</t>
        </is>
      </c>
      <c r="B114" s="52" t="inlineStr">
        <is>
          <t>BKG-107</t>
        </is>
      </c>
      <c r="C114" s="61" t="inlineStr">
        <is>
          <t>Cone</t>
        </is>
      </c>
      <c r="D114" s="52" t="inlineStr">
        <is>
          <t>BKG-105</t>
        </is>
      </c>
      <c r="E114" s="52" t="n">
        <v>3</v>
      </c>
      <c r="F114" s="54">
        <f>L114</f>
        <v/>
      </c>
      <c r="G114" s="54">
        <f>P114</f>
        <v/>
      </c>
      <c r="H114" s="54">
        <f>T114</f>
        <v/>
      </c>
      <c r="I114" s="70" t="n">
        <v>0.437755346</v>
      </c>
      <c r="J114" s="70" t="n">
        <v>2.55558181</v>
      </c>
      <c r="K114" s="70" t="n">
        <v>1.68789626e-07</v>
      </c>
      <c r="L114" s="70" t="n">
        <v>26.8900814</v>
      </c>
      <c r="M114" s="70" t="n">
        <v>0</v>
      </c>
      <c r="N114" s="70" t="n">
        <v>-1.13335027e-07</v>
      </c>
      <c r="O114" s="70" t="n">
        <v>3.91769743</v>
      </c>
      <c r="P114" s="70" t="n">
        <v>4.81423759</v>
      </c>
      <c r="Q114" s="70" t="n">
        <v>2.55558181</v>
      </c>
      <c r="R114" s="70" t="n">
        <v>-0.437755346</v>
      </c>
      <c r="S114" s="70" t="n">
        <v>-2.89126127e-08</v>
      </c>
      <c r="T114" s="70" t="n">
        <v>-6.38845539</v>
      </c>
      <c r="U114" s="69">
        <f>U112*'4 Transform Matrices'!Y115+V112*'4 Transform Matrices'!AC115+W112*'4 Transform Matrices'!AG115</f>
        <v/>
      </c>
      <c r="V114" s="69">
        <f>U112*'4 Transform Matrices'!Z115+V112*'4 Transform Matrices'!AD115+W112*'4 Transform Matrices'!AH115</f>
        <v/>
      </c>
      <c r="W114" s="69">
        <f>U112*'4 Transform Matrices'!AA115+V112*'4 Transform Matrices'!AE115+W112*'4 Transform Matrices'!AI115</f>
        <v/>
      </c>
      <c r="X114" s="69">
        <f>U112*'4 Transform Matrices'!AB115+V112*'4 Transform Matrices'!AF115+W112*'4 Transform Matrices'!AJ115+X112</f>
        <v/>
      </c>
      <c r="Y114" s="69">
        <f>Y112*'4 Transform Matrices'!Y115+Z112*'4 Transform Matrices'!AC115+AA112*'4 Transform Matrices'!AG115</f>
        <v/>
      </c>
      <c r="Z114" s="69">
        <f>Y112*'4 Transform Matrices'!Z115+Z112*'4 Transform Matrices'!AD115+AA112*'4 Transform Matrices'!AH115</f>
        <v/>
      </c>
      <c r="AA114" s="69">
        <f>Y112*'4 Transform Matrices'!AA115+Z112*'4 Transform Matrices'!AE115+AA112*'4 Transform Matrices'!AI115</f>
        <v/>
      </c>
      <c r="AB114" s="69">
        <f>Y112*'4 Transform Matrices'!AB115+Z112*'4 Transform Matrices'!AF115+AA112*'4 Transform Matrices'!AJ115+AB112</f>
        <v/>
      </c>
      <c r="AC114" s="69">
        <f>AC112*'4 Transform Matrices'!Y115+AD112*'4 Transform Matrices'!AC115+AE112*'4 Transform Matrices'!AG115</f>
        <v/>
      </c>
      <c r="AD114" s="69">
        <f>AC112*'4 Transform Matrices'!Z115+AD112*'4 Transform Matrices'!AD115+AE112*'4 Transform Matrices'!AH115</f>
        <v/>
      </c>
      <c r="AE114" s="69">
        <f>AC112*'4 Transform Matrices'!AA115+AD112*'4 Transform Matrices'!AE115+AE112*'4 Transform Matrices'!AI115</f>
        <v/>
      </c>
      <c r="AF114" s="69">
        <f>AC112*'4 Transform Matrices'!AB115+AD112*'4 Transform Matrices'!AF115+AE112*'4 Transform Matrices'!AJ115+AF112</f>
        <v/>
      </c>
      <c r="AG114" s="71">
        <f>MAX(ABS(I114-U114),ABS(J114-V114),ABS(K114-W114),ABS(L114-X114),ABS(M114-Y114),ABS(N114-Z114),ABS(O114-AA114),ABS(P114-AB114),ABS(Q114-AC114),ABS(R114-AD114),ABS(S114-AE114),ABS(T114-AF114))</f>
        <v/>
      </c>
    </row>
    <row r="115">
      <c r="A115" s="60" t="inlineStr">
        <is>
          <t>- Far radio tower</t>
        </is>
      </c>
      <c r="B115" s="52" t="inlineStr">
        <is>
          <t>BKG-108</t>
        </is>
      </c>
      <c r="C115" s="53" t="inlineStr">
        <is>
          <t>Group</t>
        </is>
      </c>
      <c r="D115" s="52" t="inlineStr">
        <is>
          <t>BKG-00</t>
        </is>
      </c>
      <c r="E115" s="52" t="n">
        <v>1</v>
      </c>
      <c r="F115" s="54">
        <f>L115</f>
        <v/>
      </c>
      <c r="G115" s="54">
        <f>P115</f>
        <v/>
      </c>
      <c r="H115" s="54">
        <f>T115</f>
        <v/>
      </c>
      <c r="I115" s="70" t="n">
        <v>0.939692616</v>
      </c>
      <c r="J115" s="70" t="n">
        <v>0</v>
      </c>
      <c r="K115" s="70" t="n">
        <v>0.342020154</v>
      </c>
      <c r="L115" s="70" t="n">
        <v>-53.6231232</v>
      </c>
      <c r="M115" s="70" t="n">
        <v>0</v>
      </c>
      <c r="N115" s="70" t="n">
        <v>1</v>
      </c>
      <c r="O115" s="70" t="n">
        <v>0</v>
      </c>
      <c r="P115" s="70" t="n">
        <v>-0.350000024</v>
      </c>
      <c r="Q115" s="70" t="n">
        <v>-0.342020154</v>
      </c>
      <c r="R115" s="70" t="n">
        <v>0</v>
      </c>
      <c r="S115" s="70" t="n">
        <v>0.939692616</v>
      </c>
      <c r="T115" s="70" t="n">
        <v>44.995121</v>
      </c>
      <c r="U115" s="69">
        <f>U7*'4 Transform Matrices'!Y116+V7*'4 Transform Matrices'!AC116+W7*'4 Transform Matrices'!AG116</f>
        <v/>
      </c>
      <c r="V115" s="69">
        <f>U7*'4 Transform Matrices'!Z116+V7*'4 Transform Matrices'!AD116+W7*'4 Transform Matrices'!AH116</f>
        <v/>
      </c>
      <c r="W115" s="69">
        <f>U7*'4 Transform Matrices'!AA116+V7*'4 Transform Matrices'!AE116+W7*'4 Transform Matrices'!AI116</f>
        <v/>
      </c>
      <c r="X115" s="69">
        <f>U7*'4 Transform Matrices'!AB116+V7*'4 Transform Matrices'!AF116+W7*'4 Transform Matrices'!AJ116+X7</f>
        <v/>
      </c>
      <c r="Y115" s="69">
        <f>Y7*'4 Transform Matrices'!Y116+Z7*'4 Transform Matrices'!AC116+AA7*'4 Transform Matrices'!AG116</f>
        <v/>
      </c>
      <c r="Z115" s="69">
        <f>Y7*'4 Transform Matrices'!Z116+Z7*'4 Transform Matrices'!AD116+AA7*'4 Transform Matrices'!AH116</f>
        <v/>
      </c>
      <c r="AA115" s="69">
        <f>Y7*'4 Transform Matrices'!AA116+Z7*'4 Transform Matrices'!AE116+AA7*'4 Transform Matrices'!AI116</f>
        <v/>
      </c>
      <c r="AB115" s="69">
        <f>Y7*'4 Transform Matrices'!AB116+Z7*'4 Transform Matrices'!AF116+AA7*'4 Transform Matrices'!AJ116+AB7</f>
        <v/>
      </c>
      <c r="AC115" s="69">
        <f>AC7*'4 Transform Matrices'!Y116+AD7*'4 Transform Matrices'!AC116+AE7*'4 Transform Matrices'!AG116</f>
        <v/>
      </c>
      <c r="AD115" s="69">
        <f>AC7*'4 Transform Matrices'!Z116+AD7*'4 Transform Matrices'!AD116+AE7*'4 Transform Matrices'!AH116</f>
        <v/>
      </c>
      <c r="AE115" s="69">
        <f>AC7*'4 Transform Matrices'!AA116+AD7*'4 Transform Matrices'!AE116+AE7*'4 Transform Matrices'!AI116</f>
        <v/>
      </c>
      <c r="AF115" s="69">
        <f>AC7*'4 Transform Matrices'!AB116+AD7*'4 Transform Matrices'!AF116+AE7*'4 Transform Matrices'!AJ116+AF7</f>
        <v/>
      </c>
      <c r="AG115" s="71">
        <f>MAX(ABS(I115-U115),ABS(J115-V115),ABS(K115-W115),ABS(L115-X115),ABS(M115-Y115),ABS(N115-Z115),ABS(O115-AA115),ABS(P115-AB115),ABS(Q115-AC115),ABS(R115-AD115),ABS(S115-AE115),ABS(T115-AF115))</f>
        <v/>
      </c>
    </row>
    <row r="116">
      <c r="A116" s="80" t="inlineStr">
        <is>
          <t>- Tower leg</t>
        </is>
      </c>
      <c r="B116" s="52" t="inlineStr">
        <is>
          <t>BKG-109</t>
        </is>
      </c>
      <c r="C116" s="58" t="inlineStr">
        <is>
          <t>Cylinder</t>
        </is>
      </c>
      <c r="D116" s="52" t="inlineStr">
        <is>
          <t>BKG-108</t>
        </is>
      </c>
      <c r="E116" s="52" t="n">
        <v>2</v>
      </c>
      <c r="F116" s="54">
        <f>L116</f>
        <v/>
      </c>
      <c r="G116" s="54">
        <f>P116</f>
        <v/>
      </c>
      <c r="H116" s="54">
        <f>T116</f>
        <v/>
      </c>
      <c r="I116" s="70" t="n">
        <v>-0.126785487</v>
      </c>
      <c r="J116" s="70" t="n">
        <v>0.271128237</v>
      </c>
      <c r="K116" s="70" t="n">
        <v>-2.17891359</v>
      </c>
      <c r="L116" s="70" t="n">
        <v>-52.1491547</v>
      </c>
      <c r="M116" s="70" t="n">
        <v>0</v>
      </c>
      <c r="N116" s="70" t="n">
        <v>0.0224757046</v>
      </c>
      <c r="O116" s="70" t="n">
        <v>32.0000038</v>
      </c>
      <c r="P116" s="70" t="n">
        <v>15.6499996</v>
      </c>
      <c r="Q116" s="70" t="n">
        <v>0.271892339</v>
      </c>
      <c r="R116" s="70" t="n">
        <v>0.126429155</v>
      </c>
      <c r="S116" s="70" t="n">
        <v>-1.01604414</v>
      </c>
      <c r="T116" s="70" t="n">
        <v>45.6824455</v>
      </c>
      <c r="U116" s="69">
        <f>U115*'4 Transform Matrices'!Y117+V115*'4 Transform Matrices'!AC117+W115*'4 Transform Matrices'!AG117</f>
        <v/>
      </c>
      <c r="V116" s="69">
        <f>U115*'4 Transform Matrices'!Z117+V115*'4 Transform Matrices'!AD117+W115*'4 Transform Matrices'!AH117</f>
        <v/>
      </c>
      <c r="W116" s="69">
        <f>U115*'4 Transform Matrices'!AA117+V115*'4 Transform Matrices'!AE117+W115*'4 Transform Matrices'!AI117</f>
        <v/>
      </c>
      <c r="X116" s="69">
        <f>U115*'4 Transform Matrices'!AB117+V115*'4 Transform Matrices'!AF117+W115*'4 Transform Matrices'!AJ117+X115</f>
        <v/>
      </c>
      <c r="Y116" s="69">
        <f>Y115*'4 Transform Matrices'!Y117+Z115*'4 Transform Matrices'!AC117+AA115*'4 Transform Matrices'!AG117</f>
        <v/>
      </c>
      <c r="Z116" s="69">
        <f>Y115*'4 Transform Matrices'!Z117+Z115*'4 Transform Matrices'!AD117+AA115*'4 Transform Matrices'!AH117</f>
        <v/>
      </c>
      <c r="AA116" s="69">
        <f>Y115*'4 Transform Matrices'!AA117+Z115*'4 Transform Matrices'!AE117+AA115*'4 Transform Matrices'!AI117</f>
        <v/>
      </c>
      <c r="AB116" s="69">
        <f>Y115*'4 Transform Matrices'!AB117+Z115*'4 Transform Matrices'!AF117+AA115*'4 Transform Matrices'!AJ117+AB115</f>
        <v/>
      </c>
      <c r="AC116" s="69">
        <f>AC115*'4 Transform Matrices'!Y117+AD115*'4 Transform Matrices'!AC117+AE115*'4 Transform Matrices'!AG117</f>
        <v/>
      </c>
      <c r="AD116" s="69">
        <f>AC115*'4 Transform Matrices'!Z117+AD115*'4 Transform Matrices'!AD117+AE115*'4 Transform Matrices'!AH117</f>
        <v/>
      </c>
      <c r="AE116" s="69">
        <f>AC115*'4 Transform Matrices'!AA117+AD115*'4 Transform Matrices'!AE117+AE115*'4 Transform Matrices'!AI117</f>
        <v/>
      </c>
      <c r="AF116" s="69">
        <f>AC115*'4 Transform Matrices'!AB117+AD115*'4 Transform Matrices'!AF117+AE115*'4 Transform Matrices'!AJ117+AF115</f>
        <v/>
      </c>
      <c r="AG116" s="71">
        <f>MAX(ABS(I116-U116),ABS(J116-V116),ABS(K116-W116),ABS(L116-X116),ABS(M116-Y116),ABS(N116-Z116),ABS(O116-AA116),ABS(P116-AB116),ABS(Q116-AC116),ABS(R116-AD116),ABS(S116-AE116),ABS(T116-AF116))</f>
        <v/>
      </c>
    </row>
    <row r="117">
      <c r="A117" s="80" t="inlineStr">
        <is>
          <t>- Tower leg</t>
        </is>
      </c>
      <c r="B117" s="52" t="inlineStr">
        <is>
          <t>BKG-110</t>
        </is>
      </c>
      <c r="C117" s="58" t="inlineStr">
        <is>
          <t>Cylinder</t>
        </is>
      </c>
      <c r="D117" s="52" t="inlineStr">
        <is>
          <t>BKG-108</t>
        </is>
      </c>
      <c r="E117" s="52" t="n">
        <v>2</v>
      </c>
      <c r="F117" s="54">
        <f>L117</f>
        <v/>
      </c>
      <c r="G117" s="54">
        <f>P117</f>
        <v/>
      </c>
      <c r="H117" s="54">
        <f>T117</f>
        <v/>
      </c>
      <c r="I117" s="70" t="n">
        <v>0.271892339</v>
      </c>
      <c r="J117" s="70" t="n">
        <v>0.126429155</v>
      </c>
      <c r="K117" s="70" t="n">
        <v>-1.01604414</v>
      </c>
      <c r="L117" s="70" t="n">
        <v>-52.9357986</v>
      </c>
      <c r="M117" s="70" t="n">
        <v>0</v>
      </c>
      <c r="N117" s="70" t="n">
        <v>0.0224757046</v>
      </c>
      <c r="O117" s="70" t="n">
        <v>32.0000038</v>
      </c>
      <c r="P117" s="70" t="n">
        <v>15.6499996</v>
      </c>
      <c r="Q117" s="70" t="n">
        <v>0.126785487</v>
      </c>
      <c r="R117" s="70" t="n">
        <v>-0.271128237</v>
      </c>
      <c r="S117" s="70" t="n">
        <v>2.17891359</v>
      </c>
      <c r="T117" s="70" t="n">
        <v>43.5211525</v>
      </c>
      <c r="U117" s="69">
        <f>U115*'4 Transform Matrices'!Y118+V115*'4 Transform Matrices'!AC118+W115*'4 Transform Matrices'!AG118</f>
        <v/>
      </c>
      <c r="V117" s="69">
        <f>U115*'4 Transform Matrices'!Z118+V115*'4 Transform Matrices'!AD118+W115*'4 Transform Matrices'!AH118</f>
        <v/>
      </c>
      <c r="W117" s="69">
        <f>U115*'4 Transform Matrices'!AA118+V115*'4 Transform Matrices'!AE118+W115*'4 Transform Matrices'!AI118</f>
        <v/>
      </c>
      <c r="X117" s="69">
        <f>U115*'4 Transform Matrices'!AB118+V115*'4 Transform Matrices'!AF118+W115*'4 Transform Matrices'!AJ118+X115</f>
        <v/>
      </c>
      <c r="Y117" s="69">
        <f>Y115*'4 Transform Matrices'!Y118+Z115*'4 Transform Matrices'!AC118+AA115*'4 Transform Matrices'!AG118</f>
        <v/>
      </c>
      <c r="Z117" s="69">
        <f>Y115*'4 Transform Matrices'!Z118+Z115*'4 Transform Matrices'!AD118+AA115*'4 Transform Matrices'!AH118</f>
        <v/>
      </c>
      <c r="AA117" s="69">
        <f>Y115*'4 Transform Matrices'!AA118+Z115*'4 Transform Matrices'!AE118+AA115*'4 Transform Matrices'!AI118</f>
        <v/>
      </c>
      <c r="AB117" s="69">
        <f>Y115*'4 Transform Matrices'!AB118+Z115*'4 Transform Matrices'!AF118+AA115*'4 Transform Matrices'!AJ118+AB115</f>
        <v/>
      </c>
      <c r="AC117" s="69">
        <f>AC115*'4 Transform Matrices'!Y118+AD115*'4 Transform Matrices'!AC118+AE115*'4 Transform Matrices'!AG118</f>
        <v/>
      </c>
      <c r="AD117" s="69">
        <f>AC115*'4 Transform Matrices'!Z118+AD115*'4 Transform Matrices'!AD118+AE115*'4 Transform Matrices'!AH118</f>
        <v/>
      </c>
      <c r="AE117" s="69">
        <f>AC115*'4 Transform Matrices'!AA118+AD115*'4 Transform Matrices'!AE118+AE115*'4 Transform Matrices'!AI118</f>
        <v/>
      </c>
      <c r="AF117" s="69">
        <f>AC115*'4 Transform Matrices'!AB118+AD115*'4 Transform Matrices'!AF118+AE115*'4 Transform Matrices'!AJ118+AF115</f>
        <v/>
      </c>
      <c r="AG117" s="71">
        <f>MAX(ABS(I117-U117),ABS(J117-V117),ABS(K117-W117),ABS(L117-X117),ABS(M117-Y117),ABS(N117-Z117),ABS(O117-AA117),ABS(P117-AB117),ABS(Q117-AC117),ABS(R117-AD117),ABS(S117-AE117),ABS(T117-AF117))</f>
        <v/>
      </c>
    </row>
    <row r="118">
      <c r="A118" s="80" t="inlineStr">
        <is>
          <t>- Tower leg</t>
        </is>
      </c>
      <c r="B118" s="52" t="inlineStr">
        <is>
          <t>BKG-111</t>
        </is>
      </c>
      <c r="C118" s="58" t="inlineStr">
        <is>
          <t>Cylinder</t>
        </is>
      </c>
      <c r="D118" s="52" t="inlineStr">
        <is>
          <t>BKG-108</t>
        </is>
      </c>
      <c r="E118" s="52" t="n">
        <v>2</v>
      </c>
      <c r="F118" s="54">
        <f>L118</f>
        <v/>
      </c>
      <c r="G118" s="54">
        <f>P118</f>
        <v/>
      </c>
      <c r="H118" s="54">
        <f>T118</f>
        <v/>
      </c>
      <c r="I118" s="70" t="n">
        <v>0.126785487</v>
      </c>
      <c r="J118" s="70" t="n">
        <v>-0.271128237</v>
      </c>
      <c r="K118" s="70" t="n">
        <v>2.17891359</v>
      </c>
      <c r="L118" s="70" t="n">
        <v>-55.0970917</v>
      </c>
      <c r="M118" s="70" t="n">
        <v>0</v>
      </c>
      <c r="N118" s="70" t="n">
        <v>0.0224757046</v>
      </c>
      <c r="O118" s="70" t="n">
        <v>32.0000038</v>
      </c>
      <c r="P118" s="70" t="n">
        <v>15.6499996</v>
      </c>
      <c r="Q118" s="70" t="n">
        <v>-0.271892339</v>
      </c>
      <c r="R118" s="70" t="n">
        <v>-0.126429155</v>
      </c>
      <c r="S118" s="70" t="n">
        <v>1.01604414</v>
      </c>
      <c r="T118" s="70" t="n">
        <v>44.3077965</v>
      </c>
      <c r="U118" s="69">
        <f>U115*'4 Transform Matrices'!Y119+V115*'4 Transform Matrices'!AC119+W115*'4 Transform Matrices'!AG119</f>
        <v/>
      </c>
      <c r="V118" s="69">
        <f>U115*'4 Transform Matrices'!Z119+V115*'4 Transform Matrices'!AD119+W115*'4 Transform Matrices'!AH119</f>
        <v/>
      </c>
      <c r="W118" s="69">
        <f>U115*'4 Transform Matrices'!AA119+V115*'4 Transform Matrices'!AE119+W115*'4 Transform Matrices'!AI119</f>
        <v/>
      </c>
      <c r="X118" s="69">
        <f>U115*'4 Transform Matrices'!AB119+V115*'4 Transform Matrices'!AF119+W115*'4 Transform Matrices'!AJ119+X115</f>
        <v/>
      </c>
      <c r="Y118" s="69">
        <f>Y115*'4 Transform Matrices'!Y119+Z115*'4 Transform Matrices'!AC119+AA115*'4 Transform Matrices'!AG119</f>
        <v/>
      </c>
      <c r="Z118" s="69">
        <f>Y115*'4 Transform Matrices'!Z119+Z115*'4 Transform Matrices'!AD119+AA115*'4 Transform Matrices'!AH119</f>
        <v/>
      </c>
      <c r="AA118" s="69">
        <f>Y115*'4 Transform Matrices'!AA119+Z115*'4 Transform Matrices'!AE119+AA115*'4 Transform Matrices'!AI119</f>
        <v/>
      </c>
      <c r="AB118" s="69">
        <f>Y115*'4 Transform Matrices'!AB119+Z115*'4 Transform Matrices'!AF119+AA115*'4 Transform Matrices'!AJ119+AB115</f>
        <v/>
      </c>
      <c r="AC118" s="69">
        <f>AC115*'4 Transform Matrices'!Y119+AD115*'4 Transform Matrices'!AC119+AE115*'4 Transform Matrices'!AG119</f>
        <v/>
      </c>
      <c r="AD118" s="69">
        <f>AC115*'4 Transform Matrices'!Z119+AD115*'4 Transform Matrices'!AD119+AE115*'4 Transform Matrices'!AH119</f>
        <v/>
      </c>
      <c r="AE118" s="69">
        <f>AC115*'4 Transform Matrices'!AA119+AD115*'4 Transform Matrices'!AE119+AE115*'4 Transform Matrices'!AI119</f>
        <v/>
      </c>
      <c r="AF118" s="69">
        <f>AC115*'4 Transform Matrices'!AB119+AD115*'4 Transform Matrices'!AF119+AE115*'4 Transform Matrices'!AJ119+AF115</f>
        <v/>
      </c>
      <c r="AG118" s="71">
        <f>MAX(ABS(I118-U118),ABS(J118-V118),ABS(K118-W118),ABS(L118-X118),ABS(M118-Y118),ABS(N118-Z118),ABS(O118-AA118),ABS(P118-AB118),ABS(Q118-AC118),ABS(R118-AD118),ABS(S118-AE118),ABS(T118-AF118))</f>
        <v/>
      </c>
    </row>
    <row r="119">
      <c r="A119" s="80" t="inlineStr">
        <is>
          <t>- Tower leg</t>
        </is>
      </c>
      <c r="B119" s="52" t="inlineStr">
        <is>
          <t>BKG-112</t>
        </is>
      </c>
      <c r="C119" s="58" t="inlineStr">
        <is>
          <t>Cylinder</t>
        </is>
      </c>
      <c r="D119" s="52" t="inlineStr">
        <is>
          <t>BKG-108</t>
        </is>
      </c>
      <c r="E119" s="52" t="n">
        <v>2</v>
      </c>
      <c r="F119" s="54">
        <f>L119</f>
        <v/>
      </c>
      <c r="G119" s="54">
        <f>P119</f>
        <v/>
      </c>
      <c r="H119" s="54">
        <f>T119</f>
        <v/>
      </c>
      <c r="I119" s="70" t="n">
        <v>-0.271892339</v>
      </c>
      <c r="J119" s="70" t="n">
        <v>-0.126429155</v>
      </c>
      <c r="K119" s="70" t="n">
        <v>1.01604414</v>
      </c>
      <c r="L119" s="70" t="n">
        <v>-54.3104477</v>
      </c>
      <c r="M119" s="70" t="n">
        <v>0</v>
      </c>
      <c r="N119" s="70" t="n">
        <v>0.0224757046</v>
      </c>
      <c r="O119" s="70" t="n">
        <v>32.0000038</v>
      </c>
      <c r="P119" s="70" t="n">
        <v>15.6499996</v>
      </c>
      <c r="Q119" s="70" t="n">
        <v>-0.126785487</v>
      </c>
      <c r="R119" s="70" t="n">
        <v>0.271128237</v>
      </c>
      <c r="S119" s="70" t="n">
        <v>-2.17891359</v>
      </c>
      <c r="T119" s="70" t="n">
        <v>46.4690895</v>
      </c>
      <c r="U119" s="69">
        <f>U115*'4 Transform Matrices'!Y120+V115*'4 Transform Matrices'!AC120+W115*'4 Transform Matrices'!AG120</f>
        <v/>
      </c>
      <c r="V119" s="69">
        <f>U115*'4 Transform Matrices'!Z120+V115*'4 Transform Matrices'!AD120+W115*'4 Transform Matrices'!AH120</f>
        <v/>
      </c>
      <c r="W119" s="69">
        <f>U115*'4 Transform Matrices'!AA120+V115*'4 Transform Matrices'!AE120+W115*'4 Transform Matrices'!AI120</f>
        <v/>
      </c>
      <c r="X119" s="69">
        <f>U115*'4 Transform Matrices'!AB120+V115*'4 Transform Matrices'!AF120+W115*'4 Transform Matrices'!AJ120+X115</f>
        <v/>
      </c>
      <c r="Y119" s="69">
        <f>Y115*'4 Transform Matrices'!Y120+Z115*'4 Transform Matrices'!AC120+AA115*'4 Transform Matrices'!AG120</f>
        <v/>
      </c>
      <c r="Z119" s="69">
        <f>Y115*'4 Transform Matrices'!Z120+Z115*'4 Transform Matrices'!AD120+AA115*'4 Transform Matrices'!AH120</f>
        <v/>
      </c>
      <c r="AA119" s="69">
        <f>Y115*'4 Transform Matrices'!AA120+Z115*'4 Transform Matrices'!AE120+AA115*'4 Transform Matrices'!AI120</f>
        <v/>
      </c>
      <c r="AB119" s="69">
        <f>Y115*'4 Transform Matrices'!AB120+Z115*'4 Transform Matrices'!AF120+AA115*'4 Transform Matrices'!AJ120+AB115</f>
        <v/>
      </c>
      <c r="AC119" s="69">
        <f>AC115*'4 Transform Matrices'!Y120+AD115*'4 Transform Matrices'!AC120+AE115*'4 Transform Matrices'!AG120</f>
        <v/>
      </c>
      <c r="AD119" s="69">
        <f>AC115*'4 Transform Matrices'!Z120+AD115*'4 Transform Matrices'!AD120+AE115*'4 Transform Matrices'!AH120</f>
        <v/>
      </c>
      <c r="AE119" s="69">
        <f>AC115*'4 Transform Matrices'!AA120+AD115*'4 Transform Matrices'!AE120+AE115*'4 Transform Matrices'!AI120</f>
        <v/>
      </c>
      <c r="AF119" s="69">
        <f>AC115*'4 Transform Matrices'!AB120+AD115*'4 Transform Matrices'!AF120+AE115*'4 Transform Matrices'!AJ120+AF115</f>
        <v/>
      </c>
      <c r="AG119" s="71">
        <f>MAX(ABS(I119-U119),ABS(J119-V119),ABS(K119-W119),ABS(L119-X119),ABS(M119-Y119),ABS(N119-Z119),ABS(O119-AA119),ABS(P119-AB119),ABS(Q119-AC119),ABS(R119-AD119),ABS(S119-AE119),ABS(T119-AF119))</f>
        <v/>
      </c>
    </row>
    <row r="120">
      <c r="A120" s="80" t="inlineStr">
        <is>
          <t>- Tower brace</t>
        </is>
      </c>
      <c r="B120" s="52" t="inlineStr">
        <is>
          <t>BKG-113</t>
        </is>
      </c>
      <c r="C120" s="58" t="inlineStr">
        <is>
          <t>Cylinder</t>
        </is>
      </c>
      <c r="D120" s="52" t="inlineStr">
        <is>
          <t>BKG-108</t>
        </is>
      </c>
      <c r="E120" s="52" t="n">
        <v>2</v>
      </c>
      <c r="F120" s="54">
        <f>L120</f>
        <v/>
      </c>
      <c r="G120" s="54">
        <f>P120</f>
        <v/>
      </c>
      <c r="H120" s="54">
        <f>T120</f>
        <v/>
      </c>
      <c r="I120" s="70" t="n">
        <v>-0.124747582</v>
      </c>
      <c r="J120" s="70" t="n">
        <v>0.0812840462</v>
      </c>
      <c r="K120" s="70" t="n">
        <v>-1.73992074</v>
      </c>
      <c r="L120" s="70" t="n">
        <v>-52.0658417</v>
      </c>
      <c r="M120" s="70" t="n">
        <v>0</v>
      </c>
      <c r="N120" s="70" t="n">
        <v>0.032760635</v>
      </c>
      <c r="O120" s="70" t="n">
        <v>14</v>
      </c>
      <c r="P120" s="70" t="n">
        <v>8.649999619999999</v>
      </c>
      <c r="Q120" s="70" t="n">
        <v>0.0832949206</v>
      </c>
      <c r="R120" s="70" t="n">
        <v>0.121735975</v>
      </c>
      <c r="S120" s="70" t="n">
        <v>-2.60581231</v>
      </c>
      <c r="T120" s="70" t="n">
        <v>44.8240585</v>
      </c>
      <c r="U120" s="69">
        <f>U115*'4 Transform Matrices'!Y121+V115*'4 Transform Matrices'!AC121+W115*'4 Transform Matrices'!AG121</f>
        <v/>
      </c>
      <c r="V120" s="69">
        <f>U115*'4 Transform Matrices'!Z121+V115*'4 Transform Matrices'!AD121+W115*'4 Transform Matrices'!AH121</f>
        <v/>
      </c>
      <c r="W120" s="69">
        <f>U115*'4 Transform Matrices'!AA121+V115*'4 Transform Matrices'!AE121+W115*'4 Transform Matrices'!AI121</f>
        <v/>
      </c>
      <c r="X120" s="69">
        <f>U115*'4 Transform Matrices'!AB121+V115*'4 Transform Matrices'!AF121+W115*'4 Transform Matrices'!AJ121+X115</f>
        <v/>
      </c>
      <c r="Y120" s="69">
        <f>Y115*'4 Transform Matrices'!Y121+Z115*'4 Transform Matrices'!AC121+AA115*'4 Transform Matrices'!AG121</f>
        <v/>
      </c>
      <c r="Z120" s="69">
        <f>Y115*'4 Transform Matrices'!Z121+Z115*'4 Transform Matrices'!AD121+AA115*'4 Transform Matrices'!AH121</f>
        <v/>
      </c>
      <c r="AA120" s="69">
        <f>Y115*'4 Transform Matrices'!AA121+Z115*'4 Transform Matrices'!AE121+AA115*'4 Transform Matrices'!AI121</f>
        <v/>
      </c>
      <c r="AB120" s="69">
        <f>Y115*'4 Transform Matrices'!AB121+Z115*'4 Transform Matrices'!AF121+AA115*'4 Transform Matrices'!AJ121+AB115</f>
        <v/>
      </c>
      <c r="AC120" s="69">
        <f>AC115*'4 Transform Matrices'!Y121+AD115*'4 Transform Matrices'!AC121+AE115*'4 Transform Matrices'!AG121</f>
        <v/>
      </c>
      <c r="AD120" s="69">
        <f>AC115*'4 Transform Matrices'!Z121+AD115*'4 Transform Matrices'!AD121+AE115*'4 Transform Matrices'!AH121</f>
        <v/>
      </c>
      <c r="AE120" s="69">
        <f>AC115*'4 Transform Matrices'!AA121+AD115*'4 Transform Matrices'!AE121+AE115*'4 Transform Matrices'!AI121</f>
        <v/>
      </c>
      <c r="AF120" s="69">
        <f>AC115*'4 Transform Matrices'!AB121+AD115*'4 Transform Matrices'!AF121+AE115*'4 Transform Matrices'!AJ121+AF115</f>
        <v/>
      </c>
      <c r="AG120" s="71">
        <f>MAX(ABS(I120-U120),ABS(J120-V120),ABS(K120-W120),ABS(L120-X120),ABS(M120-Y120),ABS(N120-Z120),ABS(O120-AA120),ABS(P120-AB120),ABS(Q120-AC120),ABS(R120-AD120),ABS(S120-AE120),ABS(T120-AF120))</f>
        <v/>
      </c>
    </row>
    <row r="121">
      <c r="A121" s="80" t="inlineStr">
        <is>
          <t>- Tower brace</t>
        </is>
      </c>
      <c r="B121" s="52" t="inlineStr">
        <is>
          <t>BKG-114</t>
        </is>
      </c>
      <c r="C121" s="58" t="inlineStr">
        <is>
          <t>Cylinder</t>
        </is>
      </c>
      <c r="D121" s="52" t="inlineStr">
        <is>
          <t>BKG-108</t>
        </is>
      </c>
      <c r="E121" s="52" t="n">
        <v>2</v>
      </c>
      <c r="F121" s="54">
        <f>L121</f>
        <v/>
      </c>
      <c r="G121" s="54">
        <f>P121</f>
        <v/>
      </c>
      <c r="H121" s="54">
        <f>T121</f>
        <v/>
      </c>
      <c r="I121" s="70" t="n">
        <v>0.0832949132</v>
      </c>
      <c r="J121" s="70" t="n">
        <v>0.121735975</v>
      </c>
      <c r="K121" s="70" t="n">
        <v>-2.60581231</v>
      </c>
      <c r="L121" s="70" t="n">
        <v>-53.7941856</v>
      </c>
      <c r="M121" s="70" t="n">
        <v>0</v>
      </c>
      <c r="N121" s="70" t="n">
        <v>0.032760635</v>
      </c>
      <c r="O121" s="70" t="n">
        <v>14</v>
      </c>
      <c r="P121" s="70" t="n">
        <v>8.649999619999999</v>
      </c>
      <c r="Q121" s="70" t="n">
        <v>0.124747582</v>
      </c>
      <c r="R121" s="70" t="n">
        <v>-0.0812840313</v>
      </c>
      <c r="S121" s="70" t="n">
        <v>1.7399205</v>
      </c>
      <c r="T121" s="70" t="n">
        <v>43.4378357</v>
      </c>
      <c r="U121" s="69">
        <f>U115*'4 Transform Matrices'!Y122+V115*'4 Transform Matrices'!AC122+W115*'4 Transform Matrices'!AG122</f>
        <v/>
      </c>
      <c r="V121" s="69">
        <f>U115*'4 Transform Matrices'!Z122+V115*'4 Transform Matrices'!AD122+W115*'4 Transform Matrices'!AH122</f>
        <v/>
      </c>
      <c r="W121" s="69">
        <f>U115*'4 Transform Matrices'!AA122+V115*'4 Transform Matrices'!AE122+W115*'4 Transform Matrices'!AI122</f>
        <v/>
      </c>
      <c r="X121" s="69">
        <f>U115*'4 Transform Matrices'!AB122+V115*'4 Transform Matrices'!AF122+W115*'4 Transform Matrices'!AJ122+X115</f>
        <v/>
      </c>
      <c r="Y121" s="69">
        <f>Y115*'4 Transform Matrices'!Y122+Z115*'4 Transform Matrices'!AC122+AA115*'4 Transform Matrices'!AG122</f>
        <v/>
      </c>
      <c r="Z121" s="69">
        <f>Y115*'4 Transform Matrices'!Z122+Z115*'4 Transform Matrices'!AD122+AA115*'4 Transform Matrices'!AH122</f>
        <v/>
      </c>
      <c r="AA121" s="69">
        <f>Y115*'4 Transform Matrices'!AA122+Z115*'4 Transform Matrices'!AE122+AA115*'4 Transform Matrices'!AI122</f>
        <v/>
      </c>
      <c r="AB121" s="69">
        <f>Y115*'4 Transform Matrices'!AB122+Z115*'4 Transform Matrices'!AF122+AA115*'4 Transform Matrices'!AJ122+AB115</f>
        <v/>
      </c>
      <c r="AC121" s="69">
        <f>AC115*'4 Transform Matrices'!Y122+AD115*'4 Transform Matrices'!AC122+AE115*'4 Transform Matrices'!AG122</f>
        <v/>
      </c>
      <c r="AD121" s="69">
        <f>AC115*'4 Transform Matrices'!Z122+AD115*'4 Transform Matrices'!AD122+AE115*'4 Transform Matrices'!AH122</f>
        <v/>
      </c>
      <c r="AE121" s="69">
        <f>AC115*'4 Transform Matrices'!AA122+AD115*'4 Transform Matrices'!AE122+AE115*'4 Transform Matrices'!AI122</f>
        <v/>
      </c>
      <c r="AF121" s="69">
        <f>AC115*'4 Transform Matrices'!AB122+AD115*'4 Transform Matrices'!AF122+AE115*'4 Transform Matrices'!AJ122+AF115</f>
        <v/>
      </c>
      <c r="AG121" s="71">
        <f>MAX(ABS(I121-U121),ABS(J121-V121),ABS(K121-W121),ABS(L121-X121),ABS(M121-Y121),ABS(N121-Z121),ABS(O121-AA121),ABS(P121-AB121),ABS(Q121-AC121),ABS(R121-AD121),ABS(S121-AE121),ABS(T121-AF121))</f>
        <v/>
      </c>
    </row>
    <row r="122">
      <c r="A122" s="80" t="inlineStr">
        <is>
          <t>- Tower brace</t>
        </is>
      </c>
      <c r="B122" s="52" t="inlineStr">
        <is>
          <t>BKG-115</t>
        </is>
      </c>
      <c r="C122" s="58" t="inlineStr">
        <is>
          <t>Cylinder</t>
        </is>
      </c>
      <c r="D122" s="52" t="inlineStr">
        <is>
          <t>BKG-108</t>
        </is>
      </c>
      <c r="E122" s="52" t="n">
        <v>2</v>
      </c>
      <c r="F122" s="54">
        <f>L122</f>
        <v/>
      </c>
      <c r="G122" s="54">
        <f>P122</f>
        <v/>
      </c>
      <c r="H122" s="54">
        <f>T122</f>
        <v/>
      </c>
      <c r="I122" s="70" t="n">
        <v>0.124747582</v>
      </c>
      <c r="J122" s="70" t="n">
        <v>-0.0812840313</v>
      </c>
      <c r="K122" s="70" t="n">
        <v>1.7399205</v>
      </c>
      <c r="L122" s="70" t="n">
        <v>-55.1804047</v>
      </c>
      <c r="M122" s="70" t="n">
        <v>0</v>
      </c>
      <c r="N122" s="70" t="n">
        <v>0.032760635</v>
      </c>
      <c r="O122" s="70" t="n">
        <v>14</v>
      </c>
      <c r="P122" s="70" t="n">
        <v>8.649999619999999</v>
      </c>
      <c r="Q122" s="70" t="n">
        <v>-0.0832949132</v>
      </c>
      <c r="R122" s="70" t="n">
        <v>-0.121735975</v>
      </c>
      <c r="S122" s="70" t="n">
        <v>2.60581231</v>
      </c>
      <c r="T122" s="70" t="n">
        <v>45.1661835</v>
      </c>
      <c r="U122" s="69">
        <f>U115*'4 Transform Matrices'!Y123+V115*'4 Transform Matrices'!AC123+W115*'4 Transform Matrices'!AG123</f>
        <v/>
      </c>
      <c r="V122" s="69">
        <f>U115*'4 Transform Matrices'!Z123+V115*'4 Transform Matrices'!AD123+W115*'4 Transform Matrices'!AH123</f>
        <v/>
      </c>
      <c r="W122" s="69">
        <f>U115*'4 Transform Matrices'!AA123+V115*'4 Transform Matrices'!AE123+W115*'4 Transform Matrices'!AI123</f>
        <v/>
      </c>
      <c r="X122" s="69">
        <f>U115*'4 Transform Matrices'!AB123+V115*'4 Transform Matrices'!AF123+W115*'4 Transform Matrices'!AJ123+X115</f>
        <v/>
      </c>
      <c r="Y122" s="69">
        <f>Y115*'4 Transform Matrices'!Y123+Z115*'4 Transform Matrices'!AC123+AA115*'4 Transform Matrices'!AG123</f>
        <v/>
      </c>
      <c r="Z122" s="69">
        <f>Y115*'4 Transform Matrices'!Z123+Z115*'4 Transform Matrices'!AD123+AA115*'4 Transform Matrices'!AH123</f>
        <v/>
      </c>
      <c r="AA122" s="69">
        <f>Y115*'4 Transform Matrices'!AA123+Z115*'4 Transform Matrices'!AE123+AA115*'4 Transform Matrices'!AI123</f>
        <v/>
      </c>
      <c r="AB122" s="69">
        <f>Y115*'4 Transform Matrices'!AB123+Z115*'4 Transform Matrices'!AF123+AA115*'4 Transform Matrices'!AJ123+AB115</f>
        <v/>
      </c>
      <c r="AC122" s="69">
        <f>AC115*'4 Transform Matrices'!Y123+AD115*'4 Transform Matrices'!AC123+AE115*'4 Transform Matrices'!AG123</f>
        <v/>
      </c>
      <c r="AD122" s="69">
        <f>AC115*'4 Transform Matrices'!Z123+AD115*'4 Transform Matrices'!AD123+AE115*'4 Transform Matrices'!AH123</f>
        <v/>
      </c>
      <c r="AE122" s="69">
        <f>AC115*'4 Transform Matrices'!AA123+AD115*'4 Transform Matrices'!AE123+AE115*'4 Transform Matrices'!AI123</f>
        <v/>
      </c>
      <c r="AF122" s="69">
        <f>AC115*'4 Transform Matrices'!AB123+AD115*'4 Transform Matrices'!AF123+AE115*'4 Transform Matrices'!AJ123+AF115</f>
        <v/>
      </c>
      <c r="AG122" s="71">
        <f>MAX(ABS(I122-U122),ABS(J122-V122),ABS(K122-W122),ABS(L122-X122),ABS(M122-Y122),ABS(N122-Z122),ABS(O122-AA122),ABS(P122-AB122),ABS(Q122-AC122),ABS(R122-AD122),ABS(S122-AE122),ABS(T122-AF122))</f>
        <v/>
      </c>
    </row>
    <row r="123">
      <c r="A123" s="80" t="inlineStr">
        <is>
          <t>- Tower brace</t>
        </is>
      </c>
      <c r="B123" s="52" t="inlineStr">
        <is>
          <t>BKG-116</t>
        </is>
      </c>
      <c r="C123" s="58" t="inlineStr">
        <is>
          <t>Cylinder</t>
        </is>
      </c>
      <c r="D123" s="52" t="inlineStr">
        <is>
          <t>BKG-108</t>
        </is>
      </c>
      <c r="E123" s="52" t="n">
        <v>2</v>
      </c>
      <c r="F123" s="54">
        <f>L123</f>
        <v/>
      </c>
      <c r="G123" s="54">
        <f>P123</f>
        <v/>
      </c>
      <c r="H123" s="54">
        <f>T123</f>
        <v/>
      </c>
      <c r="I123" s="70" t="n">
        <v>-0.0832949057</v>
      </c>
      <c r="J123" s="70" t="n">
        <v>-0.121735975</v>
      </c>
      <c r="K123" s="70" t="n">
        <v>2.60581231</v>
      </c>
      <c r="L123" s="70" t="n">
        <v>-53.4520607</v>
      </c>
      <c r="M123" s="70" t="n">
        <v>0</v>
      </c>
      <c r="N123" s="70" t="n">
        <v>0.032760635</v>
      </c>
      <c r="O123" s="70" t="n">
        <v>14</v>
      </c>
      <c r="P123" s="70" t="n">
        <v>8.649999619999999</v>
      </c>
      <c r="Q123" s="70" t="n">
        <v>-0.124747582</v>
      </c>
      <c r="R123" s="70" t="n">
        <v>0.0812840313</v>
      </c>
      <c r="S123" s="70" t="n">
        <v>-1.73992038</v>
      </c>
      <c r="T123" s="70" t="n">
        <v>46.5524063</v>
      </c>
      <c r="U123" s="69">
        <f>U115*'4 Transform Matrices'!Y124+V115*'4 Transform Matrices'!AC124+W115*'4 Transform Matrices'!AG124</f>
        <v/>
      </c>
      <c r="V123" s="69">
        <f>U115*'4 Transform Matrices'!Z124+V115*'4 Transform Matrices'!AD124+W115*'4 Transform Matrices'!AH124</f>
        <v/>
      </c>
      <c r="W123" s="69">
        <f>U115*'4 Transform Matrices'!AA124+V115*'4 Transform Matrices'!AE124+W115*'4 Transform Matrices'!AI124</f>
        <v/>
      </c>
      <c r="X123" s="69">
        <f>U115*'4 Transform Matrices'!AB124+V115*'4 Transform Matrices'!AF124+W115*'4 Transform Matrices'!AJ124+X115</f>
        <v/>
      </c>
      <c r="Y123" s="69">
        <f>Y115*'4 Transform Matrices'!Y124+Z115*'4 Transform Matrices'!AC124+AA115*'4 Transform Matrices'!AG124</f>
        <v/>
      </c>
      <c r="Z123" s="69">
        <f>Y115*'4 Transform Matrices'!Z124+Z115*'4 Transform Matrices'!AD124+AA115*'4 Transform Matrices'!AH124</f>
        <v/>
      </c>
      <c r="AA123" s="69">
        <f>Y115*'4 Transform Matrices'!AA124+Z115*'4 Transform Matrices'!AE124+AA115*'4 Transform Matrices'!AI124</f>
        <v/>
      </c>
      <c r="AB123" s="69">
        <f>Y115*'4 Transform Matrices'!AB124+Z115*'4 Transform Matrices'!AF124+AA115*'4 Transform Matrices'!AJ124+AB115</f>
        <v/>
      </c>
      <c r="AC123" s="69">
        <f>AC115*'4 Transform Matrices'!Y124+AD115*'4 Transform Matrices'!AC124+AE115*'4 Transform Matrices'!AG124</f>
        <v/>
      </c>
      <c r="AD123" s="69">
        <f>AC115*'4 Transform Matrices'!Z124+AD115*'4 Transform Matrices'!AD124+AE115*'4 Transform Matrices'!AH124</f>
        <v/>
      </c>
      <c r="AE123" s="69">
        <f>AC115*'4 Transform Matrices'!AA124+AD115*'4 Transform Matrices'!AE124+AE115*'4 Transform Matrices'!AI124</f>
        <v/>
      </c>
      <c r="AF123" s="69">
        <f>AC115*'4 Transform Matrices'!AB124+AD115*'4 Transform Matrices'!AF124+AE115*'4 Transform Matrices'!AJ124+AF115</f>
        <v/>
      </c>
      <c r="AG123" s="71">
        <f>MAX(ABS(I123-U123),ABS(J123-V123),ABS(K123-W123),ABS(L123-X123),ABS(M123-Y123),ABS(N123-Z123),ABS(O123-AA123),ABS(P123-AB123),ABS(Q123-AC123),ABS(R123-AD123),ABS(S123-AE123),ABS(T123-AF123))</f>
        <v/>
      </c>
    </row>
    <row r="124">
      <c r="A124" s="80" t="inlineStr">
        <is>
          <t>- Tower antenna</t>
        </is>
      </c>
      <c r="B124" s="52" t="inlineStr">
        <is>
          <t>BKG-117</t>
        </is>
      </c>
      <c r="C124" s="58" t="inlineStr">
        <is>
          <t>Cylinder</t>
        </is>
      </c>
      <c r="D124" s="52" t="inlineStr">
        <is>
          <t>BKG-108</t>
        </is>
      </c>
      <c r="E124" s="52" t="n">
        <v>2</v>
      </c>
      <c r="F124" s="54">
        <f>L124</f>
        <v/>
      </c>
      <c r="G124" s="54">
        <f>P124</f>
        <v/>
      </c>
      <c r="H124" s="54">
        <f>T124</f>
        <v/>
      </c>
      <c r="I124" s="70" t="n">
        <v>0.112763114</v>
      </c>
      <c r="J124" s="70" t="n">
        <v>0.0410424173</v>
      </c>
      <c r="K124" s="70" t="n">
        <v>-5.980070480000001e-08</v>
      </c>
      <c r="L124" s="70" t="n">
        <v>-53.6231232</v>
      </c>
      <c r="M124" s="70" t="n">
        <v>0</v>
      </c>
      <c r="N124" s="70" t="n">
        <v>-5.24536636e-09</v>
      </c>
      <c r="O124" s="70" t="n">
        <v>-4</v>
      </c>
      <c r="P124" s="70" t="n">
        <v>33.6500015</v>
      </c>
      <c r="Q124" s="70" t="n">
        <v>-0.0410424173</v>
      </c>
      <c r="R124" s="70" t="n">
        <v>0.112763114</v>
      </c>
      <c r="S124" s="70" t="n">
        <v>-1.64301071e-07</v>
      </c>
      <c r="T124" s="70" t="n">
        <v>44.995121</v>
      </c>
      <c r="U124" s="69">
        <f>U115*'4 Transform Matrices'!Y125+V115*'4 Transform Matrices'!AC125+W115*'4 Transform Matrices'!AG125</f>
        <v/>
      </c>
      <c r="V124" s="69">
        <f>U115*'4 Transform Matrices'!Z125+V115*'4 Transform Matrices'!AD125+W115*'4 Transform Matrices'!AH125</f>
        <v/>
      </c>
      <c r="W124" s="69">
        <f>U115*'4 Transform Matrices'!AA125+V115*'4 Transform Matrices'!AE125+W115*'4 Transform Matrices'!AI125</f>
        <v/>
      </c>
      <c r="X124" s="69">
        <f>U115*'4 Transform Matrices'!AB125+V115*'4 Transform Matrices'!AF125+W115*'4 Transform Matrices'!AJ125+X115</f>
        <v/>
      </c>
      <c r="Y124" s="69">
        <f>Y115*'4 Transform Matrices'!Y125+Z115*'4 Transform Matrices'!AC125+AA115*'4 Transform Matrices'!AG125</f>
        <v/>
      </c>
      <c r="Z124" s="69">
        <f>Y115*'4 Transform Matrices'!Z125+Z115*'4 Transform Matrices'!AD125+AA115*'4 Transform Matrices'!AH125</f>
        <v/>
      </c>
      <c r="AA124" s="69">
        <f>Y115*'4 Transform Matrices'!AA125+Z115*'4 Transform Matrices'!AE125+AA115*'4 Transform Matrices'!AI125</f>
        <v/>
      </c>
      <c r="AB124" s="69">
        <f>Y115*'4 Transform Matrices'!AB125+Z115*'4 Transform Matrices'!AF125+AA115*'4 Transform Matrices'!AJ125+AB115</f>
        <v/>
      </c>
      <c r="AC124" s="69">
        <f>AC115*'4 Transform Matrices'!Y125+AD115*'4 Transform Matrices'!AC125+AE115*'4 Transform Matrices'!AG125</f>
        <v/>
      </c>
      <c r="AD124" s="69">
        <f>AC115*'4 Transform Matrices'!Z125+AD115*'4 Transform Matrices'!AD125+AE115*'4 Transform Matrices'!AH125</f>
        <v/>
      </c>
      <c r="AE124" s="69">
        <f>AC115*'4 Transform Matrices'!AA125+AD115*'4 Transform Matrices'!AE125+AE115*'4 Transform Matrices'!AI125</f>
        <v/>
      </c>
      <c r="AF124" s="69">
        <f>AC115*'4 Transform Matrices'!AB125+AD115*'4 Transform Matrices'!AF125+AE115*'4 Transform Matrices'!AJ125+AF115</f>
        <v/>
      </c>
      <c r="AG124" s="71">
        <f>MAX(ABS(I124-U124),ABS(J124-V124),ABS(K124-W124),ABS(L124-X124),ABS(M124-Y124),ABS(N124-Z124),ABS(O124-AA124),ABS(P124-AB124),ABS(Q124-AC124),ABS(R124-AD124),ABS(S124-AE124),ABS(T124-AF124))</f>
        <v/>
      </c>
    </row>
    <row r="125">
      <c r="A125" s="80" t="inlineStr">
        <is>
          <t>- Aviation light</t>
        </is>
      </c>
      <c r="B125" s="52" t="inlineStr">
        <is>
          <t>BKG-118</t>
        </is>
      </c>
      <c r="C125" s="59" t="inlineStr">
        <is>
          <t>Sphere</t>
        </is>
      </c>
      <c r="D125" s="52" t="inlineStr">
        <is>
          <t>BKG-108</t>
        </is>
      </c>
      <c r="E125" s="52" t="n">
        <v>2</v>
      </c>
      <c r="F125" s="54">
        <f>L125</f>
        <v/>
      </c>
      <c r="G125" s="54">
        <f>P125</f>
        <v/>
      </c>
      <c r="H125" s="54">
        <f>T125</f>
        <v/>
      </c>
      <c r="I125" s="70" t="n">
        <v>0.563815594</v>
      </c>
      <c r="J125" s="70" t="n">
        <v>0</v>
      </c>
      <c r="K125" s="70" t="n">
        <v>0.205212101</v>
      </c>
      <c r="L125" s="70" t="n">
        <v>-53.6231232</v>
      </c>
      <c r="M125" s="70" t="n">
        <v>0</v>
      </c>
      <c r="N125" s="70" t="n">
        <v>0.600000024</v>
      </c>
      <c r="O125" s="70" t="n">
        <v>0</v>
      </c>
      <c r="P125" s="70" t="n">
        <v>10.6499996</v>
      </c>
      <c r="Q125" s="70" t="n">
        <v>-0.205212101</v>
      </c>
      <c r="R125" s="70" t="n">
        <v>0</v>
      </c>
      <c r="S125" s="70" t="n">
        <v>0.563815594</v>
      </c>
      <c r="T125" s="70" t="n">
        <v>44.995121</v>
      </c>
      <c r="U125" s="69">
        <f>U115*'4 Transform Matrices'!Y126+V115*'4 Transform Matrices'!AC126+W115*'4 Transform Matrices'!AG126</f>
        <v/>
      </c>
      <c r="V125" s="69">
        <f>U115*'4 Transform Matrices'!Z126+V115*'4 Transform Matrices'!AD126+W115*'4 Transform Matrices'!AH126</f>
        <v/>
      </c>
      <c r="W125" s="69">
        <f>U115*'4 Transform Matrices'!AA126+V115*'4 Transform Matrices'!AE126+W115*'4 Transform Matrices'!AI126</f>
        <v/>
      </c>
      <c r="X125" s="69">
        <f>U115*'4 Transform Matrices'!AB126+V115*'4 Transform Matrices'!AF126+W115*'4 Transform Matrices'!AJ126+X115</f>
        <v/>
      </c>
      <c r="Y125" s="69">
        <f>Y115*'4 Transform Matrices'!Y126+Z115*'4 Transform Matrices'!AC126+AA115*'4 Transform Matrices'!AG126</f>
        <v/>
      </c>
      <c r="Z125" s="69">
        <f>Y115*'4 Transform Matrices'!Z126+Z115*'4 Transform Matrices'!AD126+AA115*'4 Transform Matrices'!AH126</f>
        <v/>
      </c>
      <c r="AA125" s="69">
        <f>Y115*'4 Transform Matrices'!AA126+Z115*'4 Transform Matrices'!AE126+AA115*'4 Transform Matrices'!AI126</f>
        <v/>
      </c>
      <c r="AB125" s="69">
        <f>Y115*'4 Transform Matrices'!AB126+Z115*'4 Transform Matrices'!AF126+AA115*'4 Transform Matrices'!AJ126+AB115</f>
        <v/>
      </c>
      <c r="AC125" s="69">
        <f>AC115*'4 Transform Matrices'!Y126+AD115*'4 Transform Matrices'!AC126+AE115*'4 Transform Matrices'!AG126</f>
        <v/>
      </c>
      <c r="AD125" s="69">
        <f>AC115*'4 Transform Matrices'!Z126+AD115*'4 Transform Matrices'!AD126+AE115*'4 Transform Matrices'!AH126</f>
        <v/>
      </c>
      <c r="AE125" s="69">
        <f>AC115*'4 Transform Matrices'!AA126+AD115*'4 Transform Matrices'!AE126+AE115*'4 Transform Matrices'!AI126</f>
        <v/>
      </c>
      <c r="AF125" s="69">
        <f>AC115*'4 Transform Matrices'!AB126+AD115*'4 Transform Matrices'!AF126+AE115*'4 Transform Matrices'!AJ126+AF115</f>
        <v/>
      </c>
      <c r="AG125" s="71">
        <f>MAX(ABS(I125-U125),ABS(J125-V125),ABS(K125-W125),ABS(L125-X125),ABS(M125-Y125),ABS(N125-Z125),ABS(O125-AA125),ABS(P125-AB125),ABS(Q125-AC125),ABS(R125-AD125),ABS(S125-AE125),ABS(T125-AF125))</f>
        <v/>
      </c>
    </row>
    <row r="126">
      <c r="A126" s="80" t="inlineStr">
        <is>
          <t>- Aviation light</t>
        </is>
      </c>
      <c r="B126" s="52" t="inlineStr">
        <is>
          <t>BKG-119</t>
        </is>
      </c>
      <c r="C126" s="59" t="inlineStr">
        <is>
          <t>Sphere</t>
        </is>
      </c>
      <c r="D126" s="52" t="inlineStr">
        <is>
          <t>BKG-108</t>
        </is>
      </c>
      <c r="E126" s="52" t="n">
        <v>2</v>
      </c>
      <c r="F126" s="54">
        <f>L126</f>
        <v/>
      </c>
      <c r="G126" s="54">
        <f>P126</f>
        <v/>
      </c>
      <c r="H126" s="54">
        <f>T126</f>
        <v/>
      </c>
      <c r="I126" s="70" t="n">
        <v>0.563815594</v>
      </c>
      <c r="J126" s="70" t="n">
        <v>0</v>
      </c>
      <c r="K126" s="70" t="n">
        <v>0.205212101</v>
      </c>
      <c r="L126" s="70" t="n">
        <v>-53.6231232</v>
      </c>
      <c r="M126" s="70" t="n">
        <v>0</v>
      </c>
      <c r="N126" s="70" t="n">
        <v>0.600000024</v>
      </c>
      <c r="O126" s="70" t="n">
        <v>0</v>
      </c>
      <c r="P126" s="70" t="n">
        <v>21.6499996</v>
      </c>
      <c r="Q126" s="70" t="n">
        <v>-0.205212101</v>
      </c>
      <c r="R126" s="70" t="n">
        <v>0</v>
      </c>
      <c r="S126" s="70" t="n">
        <v>0.563815594</v>
      </c>
      <c r="T126" s="70" t="n">
        <v>44.995121</v>
      </c>
      <c r="U126" s="69">
        <f>U115*'4 Transform Matrices'!Y127+V115*'4 Transform Matrices'!AC127+W115*'4 Transform Matrices'!AG127</f>
        <v/>
      </c>
      <c r="V126" s="69">
        <f>U115*'4 Transform Matrices'!Z127+V115*'4 Transform Matrices'!AD127+W115*'4 Transform Matrices'!AH127</f>
        <v/>
      </c>
      <c r="W126" s="69">
        <f>U115*'4 Transform Matrices'!AA127+V115*'4 Transform Matrices'!AE127+W115*'4 Transform Matrices'!AI127</f>
        <v/>
      </c>
      <c r="X126" s="69">
        <f>U115*'4 Transform Matrices'!AB127+V115*'4 Transform Matrices'!AF127+W115*'4 Transform Matrices'!AJ127+X115</f>
        <v/>
      </c>
      <c r="Y126" s="69">
        <f>Y115*'4 Transform Matrices'!Y127+Z115*'4 Transform Matrices'!AC127+AA115*'4 Transform Matrices'!AG127</f>
        <v/>
      </c>
      <c r="Z126" s="69">
        <f>Y115*'4 Transform Matrices'!Z127+Z115*'4 Transform Matrices'!AD127+AA115*'4 Transform Matrices'!AH127</f>
        <v/>
      </c>
      <c r="AA126" s="69">
        <f>Y115*'4 Transform Matrices'!AA127+Z115*'4 Transform Matrices'!AE127+AA115*'4 Transform Matrices'!AI127</f>
        <v/>
      </c>
      <c r="AB126" s="69">
        <f>Y115*'4 Transform Matrices'!AB127+Z115*'4 Transform Matrices'!AF127+AA115*'4 Transform Matrices'!AJ127+AB115</f>
        <v/>
      </c>
      <c r="AC126" s="69">
        <f>AC115*'4 Transform Matrices'!Y127+AD115*'4 Transform Matrices'!AC127+AE115*'4 Transform Matrices'!AG127</f>
        <v/>
      </c>
      <c r="AD126" s="69">
        <f>AC115*'4 Transform Matrices'!Z127+AD115*'4 Transform Matrices'!AD127+AE115*'4 Transform Matrices'!AH127</f>
        <v/>
      </c>
      <c r="AE126" s="69">
        <f>AC115*'4 Transform Matrices'!AA127+AD115*'4 Transform Matrices'!AE127+AE115*'4 Transform Matrices'!AI127</f>
        <v/>
      </c>
      <c r="AF126" s="69">
        <f>AC115*'4 Transform Matrices'!AB127+AD115*'4 Transform Matrices'!AF127+AE115*'4 Transform Matrices'!AJ127+AF115</f>
        <v/>
      </c>
      <c r="AG126" s="71">
        <f>MAX(ABS(I126-U126),ABS(J126-V126),ABS(K126-W126),ABS(L126-X126),ABS(M126-Y126),ABS(N126-Z126),ABS(O126-AA126),ABS(P126-AB126),ABS(Q126-AC126),ABS(R126-AD126),ABS(S126-AE126),ABS(T126-AF126))</f>
        <v/>
      </c>
    </row>
    <row r="127">
      <c r="A127" s="80" t="inlineStr">
        <is>
          <t>- Aviation light</t>
        </is>
      </c>
      <c r="B127" s="52" t="inlineStr">
        <is>
          <t>BKG-120</t>
        </is>
      </c>
      <c r="C127" s="59" t="inlineStr">
        <is>
          <t>Sphere</t>
        </is>
      </c>
      <c r="D127" s="52" t="inlineStr">
        <is>
          <t>BKG-108</t>
        </is>
      </c>
      <c r="E127" s="52" t="n">
        <v>2</v>
      </c>
      <c r="F127" s="54">
        <f>L127</f>
        <v/>
      </c>
      <c r="G127" s="54">
        <f>P127</f>
        <v/>
      </c>
      <c r="H127" s="54">
        <f>T127</f>
        <v/>
      </c>
      <c r="I127" s="70" t="n">
        <v>0.563815594</v>
      </c>
      <c r="J127" s="70" t="n">
        <v>0</v>
      </c>
      <c r="K127" s="70" t="n">
        <v>0.205212101</v>
      </c>
      <c r="L127" s="70" t="n">
        <v>-53.6231232</v>
      </c>
      <c r="M127" s="70" t="n">
        <v>0</v>
      </c>
      <c r="N127" s="70" t="n">
        <v>0.600000024</v>
      </c>
      <c r="O127" s="70" t="n">
        <v>0</v>
      </c>
      <c r="P127" s="70" t="n">
        <v>35.75</v>
      </c>
      <c r="Q127" s="70" t="n">
        <v>-0.205212101</v>
      </c>
      <c r="R127" s="70" t="n">
        <v>0</v>
      </c>
      <c r="S127" s="70" t="n">
        <v>0.563815594</v>
      </c>
      <c r="T127" s="70" t="n">
        <v>44.995121</v>
      </c>
      <c r="U127" s="69">
        <f>U115*'4 Transform Matrices'!Y128+V115*'4 Transform Matrices'!AC128+W115*'4 Transform Matrices'!AG128</f>
        <v/>
      </c>
      <c r="V127" s="69">
        <f>U115*'4 Transform Matrices'!Z128+V115*'4 Transform Matrices'!AD128+W115*'4 Transform Matrices'!AH128</f>
        <v/>
      </c>
      <c r="W127" s="69">
        <f>U115*'4 Transform Matrices'!AA128+V115*'4 Transform Matrices'!AE128+W115*'4 Transform Matrices'!AI128</f>
        <v/>
      </c>
      <c r="X127" s="69">
        <f>U115*'4 Transform Matrices'!AB128+V115*'4 Transform Matrices'!AF128+W115*'4 Transform Matrices'!AJ128+X115</f>
        <v/>
      </c>
      <c r="Y127" s="69">
        <f>Y115*'4 Transform Matrices'!Y128+Z115*'4 Transform Matrices'!AC128+AA115*'4 Transform Matrices'!AG128</f>
        <v/>
      </c>
      <c r="Z127" s="69">
        <f>Y115*'4 Transform Matrices'!Z128+Z115*'4 Transform Matrices'!AD128+AA115*'4 Transform Matrices'!AH128</f>
        <v/>
      </c>
      <c r="AA127" s="69">
        <f>Y115*'4 Transform Matrices'!AA128+Z115*'4 Transform Matrices'!AE128+AA115*'4 Transform Matrices'!AI128</f>
        <v/>
      </c>
      <c r="AB127" s="69">
        <f>Y115*'4 Transform Matrices'!AB128+Z115*'4 Transform Matrices'!AF128+AA115*'4 Transform Matrices'!AJ128+AB115</f>
        <v/>
      </c>
      <c r="AC127" s="69">
        <f>AC115*'4 Transform Matrices'!Y128+AD115*'4 Transform Matrices'!AC128+AE115*'4 Transform Matrices'!AG128</f>
        <v/>
      </c>
      <c r="AD127" s="69">
        <f>AC115*'4 Transform Matrices'!Z128+AD115*'4 Transform Matrices'!AD128+AE115*'4 Transform Matrices'!AH128</f>
        <v/>
      </c>
      <c r="AE127" s="69">
        <f>AC115*'4 Transform Matrices'!AA128+AD115*'4 Transform Matrices'!AE128+AE115*'4 Transform Matrices'!AI128</f>
        <v/>
      </c>
      <c r="AF127" s="69">
        <f>AC115*'4 Transform Matrices'!AB128+AD115*'4 Transform Matrices'!AF128+AE115*'4 Transform Matrices'!AJ128+AF115</f>
        <v/>
      </c>
      <c r="AG127" s="71">
        <f>MAX(ABS(I127-U127),ABS(J127-V127),ABS(K127-W127),ABS(L127-X127),ABS(M127-Y127),ABS(N127-Z127),ABS(O127-AA127),ABS(P127-AB127),ABS(Q127-AC127),ABS(R127-AD127),ABS(S127-AE127),ABS(T127-AF127))</f>
        <v/>
      </c>
    </row>
    <row r="128">
      <c r="A128" s="78" t="inlineStr">
        <is>
          <t>Environment</t>
        </is>
      </c>
      <c r="B128" s="79" t="inlineStr">
        <is>
          <t>ENV-00</t>
        </is>
      </c>
      <c r="C128" s="53" t="inlineStr">
        <is>
          <t>Group</t>
        </is>
      </c>
      <c r="D128" s="79" t="inlineStr">
        <is>
          <t>World</t>
        </is>
      </c>
      <c r="E128" s="79" t="n">
        <v>0</v>
      </c>
      <c r="F128" s="54">
        <f>L128</f>
        <v/>
      </c>
      <c r="G128" s="54">
        <f>P128</f>
        <v/>
      </c>
      <c r="H128" s="54">
        <f>T128</f>
        <v/>
      </c>
      <c r="I128" s="70" t="n">
        <v>1</v>
      </c>
      <c r="J128" s="70" t="n">
        <v>0</v>
      </c>
      <c r="K128" s="70" t="n">
        <v>0</v>
      </c>
      <c r="L128" s="70" t="n">
        <v>0</v>
      </c>
      <c r="M128" s="70" t="n">
        <v>0</v>
      </c>
      <c r="N128" s="70" t="n">
        <v>1</v>
      </c>
      <c r="O128" s="70" t="n">
        <v>0</v>
      </c>
      <c r="P128" s="70" t="n">
        <v>0</v>
      </c>
      <c r="Q128" s="70" t="n">
        <v>0</v>
      </c>
      <c r="R128" s="70" t="n">
        <v>0</v>
      </c>
      <c r="S128" s="70" t="n">
        <v>1</v>
      </c>
      <c r="T128" s="70" t="n">
        <v>0</v>
      </c>
      <c r="U128" s="69">
        <f>'4 Transform Matrices'!Y129</f>
        <v/>
      </c>
      <c r="V128" s="69">
        <f>'4 Transform Matrices'!Z129</f>
        <v/>
      </c>
      <c r="W128" s="69">
        <f>'4 Transform Matrices'!AA129</f>
        <v/>
      </c>
      <c r="X128" s="69">
        <f>'4 Transform Matrices'!AB129</f>
        <v/>
      </c>
      <c r="Y128" s="69">
        <f>'4 Transform Matrices'!AC129</f>
        <v/>
      </c>
      <c r="Z128" s="69">
        <f>'4 Transform Matrices'!AD129</f>
        <v/>
      </c>
      <c r="AA128" s="69">
        <f>'4 Transform Matrices'!AE129</f>
        <v/>
      </c>
      <c r="AB128" s="69">
        <f>'4 Transform Matrices'!AF129</f>
        <v/>
      </c>
      <c r="AC128" s="69">
        <f>'4 Transform Matrices'!AG129</f>
        <v/>
      </c>
      <c r="AD128" s="69">
        <f>'4 Transform Matrices'!AH129</f>
        <v/>
      </c>
      <c r="AE128" s="69">
        <f>'4 Transform Matrices'!AI129</f>
        <v/>
      </c>
      <c r="AF128" s="69">
        <f>'4 Transform Matrices'!AJ129</f>
        <v/>
      </c>
      <c r="AG128" s="71">
        <f>MAX(ABS(I128-U128),ABS(J128-V128),ABS(K128-W128),ABS(L128-X128),ABS(M128-Y128),ABS(N128-Z128),ABS(O128-AA128),ABS(P128-AB128),ABS(Q128-AC128),ABS(R128-AD128),ABS(S128-AE128),ABS(T128-AF128))</f>
        <v/>
      </c>
    </row>
    <row r="129">
      <c r="A129" s="60" t="inlineStr">
        <is>
          <t>- Perimeter fence</t>
        </is>
      </c>
      <c r="B129" s="52" t="inlineStr">
        <is>
          <t>ENV-01</t>
        </is>
      </c>
      <c r="C129" s="53" t="inlineStr">
        <is>
          <t>Group</t>
        </is>
      </c>
      <c r="D129" s="52" t="inlineStr">
        <is>
          <t>ENV-00</t>
        </is>
      </c>
      <c r="E129" s="52" t="n">
        <v>1</v>
      </c>
      <c r="F129" s="54">
        <f>L129</f>
        <v/>
      </c>
      <c r="G129" s="54">
        <f>P129</f>
        <v/>
      </c>
      <c r="H129" s="54">
        <f>T129</f>
        <v/>
      </c>
      <c r="I129" s="70" t="n">
        <v>1</v>
      </c>
      <c r="J129" s="70" t="n">
        <v>0</v>
      </c>
      <c r="K129" s="70" t="n">
        <v>0</v>
      </c>
      <c r="L129" s="70" t="n">
        <v>0</v>
      </c>
      <c r="M129" s="70" t="n">
        <v>0</v>
      </c>
      <c r="N129" s="70" t="n">
        <v>1</v>
      </c>
      <c r="O129" s="70" t="n">
        <v>0</v>
      </c>
      <c r="P129" s="70" t="n">
        <v>0</v>
      </c>
      <c r="Q129" s="70" t="n">
        <v>0</v>
      </c>
      <c r="R129" s="70" t="n">
        <v>0</v>
      </c>
      <c r="S129" s="70" t="n">
        <v>1</v>
      </c>
      <c r="T129" s="70" t="n">
        <v>0</v>
      </c>
      <c r="U129" s="69">
        <f>U128*'4 Transform Matrices'!Y130+V128*'4 Transform Matrices'!AC130+W128*'4 Transform Matrices'!AG130</f>
        <v/>
      </c>
      <c r="V129" s="69">
        <f>U128*'4 Transform Matrices'!Z130+V128*'4 Transform Matrices'!AD130+W128*'4 Transform Matrices'!AH130</f>
        <v/>
      </c>
      <c r="W129" s="69">
        <f>U128*'4 Transform Matrices'!AA130+V128*'4 Transform Matrices'!AE130+W128*'4 Transform Matrices'!AI130</f>
        <v/>
      </c>
      <c r="X129" s="69">
        <f>U128*'4 Transform Matrices'!AB130+V128*'4 Transform Matrices'!AF130+W128*'4 Transform Matrices'!AJ130+X128</f>
        <v/>
      </c>
      <c r="Y129" s="69">
        <f>Y128*'4 Transform Matrices'!Y130+Z128*'4 Transform Matrices'!AC130+AA128*'4 Transform Matrices'!AG130</f>
        <v/>
      </c>
      <c r="Z129" s="69">
        <f>Y128*'4 Transform Matrices'!Z130+Z128*'4 Transform Matrices'!AD130+AA128*'4 Transform Matrices'!AH130</f>
        <v/>
      </c>
      <c r="AA129" s="69">
        <f>Y128*'4 Transform Matrices'!AA130+Z128*'4 Transform Matrices'!AE130+AA128*'4 Transform Matrices'!AI130</f>
        <v/>
      </c>
      <c r="AB129" s="69">
        <f>Y128*'4 Transform Matrices'!AB130+Z128*'4 Transform Matrices'!AF130+AA128*'4 Transform Matrices'!AJ130+AB128</f>
        <v/>
      </c>
      <c r="AC129" s="69">
        <f>AC128*'4 Transform Matrices'!Y130+AD128*'4 Transform Matrices'!AC130+AE128*'4 Transform Matrices'!AG130</f>
        <v/>
      </c>
      <c r="AD129" s="69">
        <f>AC128*'4 Transform Matrices'!Z130+AD128*'4 Transform Matrices'!AD130+AE128*'4 Transform Matrices'!AH130</f>
        <v/>
      </c>
      <c r="AE129" s="69">
        <f>AC128*'4 Transform Matrices'!AA130+AD128*'4 Transform Matrices'!AE130+AE128*'4 Transform Matrices'!AI130</f>
        <v/>
      </c>
      <c r="AF129" s="69">
        <f>AC128*'4 Transform Matrices'!AB130+AD128*'4 Transform Matrices'!AF130+AE128*'4 Transform Matrices'!AJ130+AF128</f>
        <v/>
      </c>
      <c r="AG129" s="71">
        <f>MAX(ABS(I129-U129),ABS(J129-V129),ABS(K129-W129),ABS(L129-X129),ABS(M129-Y129),ABS(N129-Z129),ABS(O129-AA129),ABS(P129-AB129),ABS(Q129-AC129),ABS(R129-AD129),ABS(S129-AE129),ABS(T129-AF129))</f>
        <v/>
      </c>
    </row>
    <row r="130">
      <c r="A130" s="80" t="inlineStr">
        <is>
          <t>- Gate post</t>
        </is>
      </c>
      <c r="B130" s="52" t="inlineStr">
        <is>
          <t>ENV-02</t>
        </is>
      </c>
      <c r="C130" s="58" t="inlineStr">
        <is>
          <t>Cylinder</t>
        </is>
      </c>
      <c r="D130" s="52" t="inlineStr">
        <is>
          <t>ENV-01</t>
        </is>
      </c>
      <c r="E130" s="52" t="n">
        <v>2</v>
      </c>
      <c r="F130" s="54">
        <f>L130</f>
        <v/>
      </c>
      <c r="G130" s="54">
        <f>P130</f>
        <v/>
      </c>
      <c r="H130" s="54">
        <f>T130</f>
        <v/>
      </c>
      <c r="I130" s="70" t="n">
        <v>0.180000007</v>
      </c>
      <c r="J130" s="70" t="n">
        <v>0</v>
      </c>
      <c r="K130" s="70" t="n">
        <v>0</v>
      </c>
      <c r="L130" s="70" t="n">
        <v>-2.97225451</v>
      </c>
      <c r="M130" s="70" t="n">
        <v>0</v>
      </c>
      <c r="N130" s="70" t="n">
        <v>-7.868050210000001e-09</v>
      </c>
      <c r="O130" s="70" t="n">
        <v>-1.75</v>
      </c>
      <c r="P130" s="70" t="n">
        <v>0.591252804</v>
      </c>
      <c r="Q130" s="70" t="n">
        <v>0</v>
      </c>
      <c r="R130" s="70" t="n">
        <v>0.180000007</v>
      </c>
      <c r="S130" s="70" t="n">
        <v>-7.64949277e-08</v>
      </c>
      <c r="T130" s="70" t="n">
        <v>18.7660789</v>
      </c>
      <c r="U130" s="69">
        <f>U129*'4 Transform Matrices'!Y131+V129*'4 Transform Matrices'!AC131+W129*'4 Transform Matrices'!AG131</f>
        <v/>
      </c>
      <c r="V130" s="69">
        <f>U129*'4 Transform Matrices'!Z131+V129*'4 Transform Matrices'!AD131+W129*'4 Transform Matrices'!AH131</f>
        <v/>
      </c>
      <c r="W130" s="69">
        <f>U129*'4 Transform Matrices'!AA131+V129*'4 Transform Matrices'!AE131+W129*'4 Transform Matrices'!AI131</f>
        <v/>
      </c>
      <c r="X130" s="69">
        <f>U129*'4 Transform Matrices'!AB131+V129*'4 Transform Matrices'!AF131+W129*'4 Transform Matrices'!AJ131+X129</f>
        <v/>
      </c>
      <c r="Y130" s="69">
        <f>Y129*'4 Transform Matrices'!Y131+Z129*'4 Transform Matrices'!AC131+AA129*'4 Transform Matrices'!AG131</f>
        <v/>
      </c>
      <c r="Z130" s="69">
        <f>Y129*'4 Transform Matrices'!Z131+Z129*'4 Transform Matrices'!AD131+AA129*'4 Transform Matrices'!AH131</f>
        <v/>
      </c>
      <c r="AA130" s="69">
        <f>Y129*'4 Transform Matrices'!AA131+Z129*'4 Transform Matrices'!AE131+AA129*'4 Transform Matrices'!AI131</f>
        <v/>
      </c>
      <c r="AB130" s="69">
        <f>Y129*'4 Transform Matrices'!AB131+Z129*'4 Transform Matrices'!AF131+AA129*'4 Transform Matrices'!AJ131+AB129</f>
        <v/>
      </c>
      <c r="AC130" s="69">
        <f>AC129*'4 Transform Matrices'!Y131+AD129*'4 Transform Matrices'!AC131+AE129*'4 Transform Matrices'!AG131</f>
        <v/>
      </c>
      <c r="AD130" s="69">
        <f>AC129*'4 Transform Matrices'!Z131+AD129*'4 Transform Matrices'!AD131+AE129*'4 Transform Matrices'!AH131</f>
        <v/>
      </c>
      <c r="AE130" s="69">
        <f>AC129*'4 Transform Matrices'!AA131+AD129*'4 Transform Matrices'!AE131+AE129*'4 Transform Matrices'!AI131</f>
        <v/>
      </c>
      <c r="AF130" s="69">
        <f>AC129*'4 Transform Matrices'!AB131+AD129*'4 Transform Matrices'!AF131+AE129*'4 Transform Matrices'!AJ131+AF129</f>
        <v/>
      </c>
      <c r="AG130" s="71">
        <f>MAX(ABS(I130-U130),ABS(J130-V130),ABS(K130-W130),ABS(L130-X130),ABS(M130-Y130),ABS(N130-Z130),ABS(O130-AA130),ABS(P130-AB130),ABS(Q130-AC130),ABS(R130-AD130),ABS(S130-AE130),ABS(T130-AF130))</f>
        <v/>
      </c>
    </row>
    <row r="131">
      <c r="A131" s="80" t="inlineStr">
        <is>
          <t>- Fence post</t>
        </is>
      </c>
      <c r="B131" s="52" t="inlineStr">
        <is>
          <t>ENV-03</t>
        </is>
      </c>
      <c r="C131" s="58" t="inlineStr">
        <is>
          <t>Cylinder</t>
        </is>
      </c>
      <c r="D131" s="52" t="inlineStr">
        <is>
          <t>ENV-01</t>
        </is>
      </c>
      <c r="E131" s="52" t="n">
        <v>2</v>
      </c>
      <c r="F131" s="54">
        <f>L131</f>
        <v/>
      </c>
      <c r="G131" s="54">
        <f>P131</f>
        <v/>
      </c>
      <c r="H131" s="54">
        <f>T131</f>
        <v/>
      </c>
      <c r="I131" s="70" t="n">
        <v>0.100000001</v>
      </c>
      <c r="J131" s="70" t="n">
        <v>0</v>
      </c>
      <c r="K131" s="70" t="n">
        <v>0</v>
      </c>
      <c r="L131" s="70" t="n">
        <v>-8.62582111</v>
      </c>
      <c r="M131" s="70" t="n">
        <v>0</v>
      </c>
      <c r="N131" s="70" t="n">
        <v>-4.37113901e-09</v>
      </c>
      <c r="O131" s="70" t="n">
        <v>-1.54999995</v>
      </c>
      <c r="P131" s="70" t="n">
        <v>0.50443995</v>
      </c>
      <c r="Q131" s="70" t="n">
        <v>0</v>
      </c>
      <c r="R131" s="70" t="n">
        <v>0.100000001</v>
      </c>
      <c r="S131" s="70" t="n">
        <v>-6.77526515e-08</v>
      </c>
      <c r="T131" s="70" t="n">
        <v>16.9291229</v>
      </c>
      <c r="U131" s="69">
        <f>U129*'4 Transform Matrices'!Y132+V129*'4 Transform Matrices'!AC132+W129*'4 Transform Matrices'!AG132</f>
        <v/>
      </c>
      <c r="V131" s="69">
        <f>U129*'4 Transform Matrices'!Z132+V129*'4 Transform Matrices'!AD132+W129*'4 Transform Matrices'!AH132</f>
        <v/>
      </c>
      <c r="W131" s="69">
        <f>U129*'4 Transform Matrices'!AA132+V129*'4 Transform Matrices'!AE132+W129*'4 Transform Matrices'!AI132</f>
        <v/>
      </c>
      <c r="X131" s="69">
        <f>U129*'4 Transform Matrices'!AB132+V129*'4 Transform Matrices'!AF132+W129*'4 Transform Matrices'!AJ132+X129</f>
        <v/>
      </c>
      <c r="Y131" s="69">
        <f>Y129*'4 Transform Matrices'!Y132+Z129*'4 Transform Matrices'!AC132+AA129*'4 Transform Matrices'!AG132</f>
        <v/>
      </c>
      <c r="Z131" s="69">
        <f>Y129*'4 Transform Matrices'!Z132+Z129*'4 Transform Matrices'!AD132+AA129*'4 Transform Matrices'!AH132</f>
        <v/>
      </c>
      <c r="AA131" s="69">
        <f>Y129*'4 Transform Matrices'!AA132+Z129*'4 Transform Matrices'!AE132+AA129*'4 Transform Matrices'!AI132</f>
        <v/>
      </c>
      <c r="AB131" s="69">
        <f>Y129*'4 Transform Matrices'!AB132+Z129*'4 Transform Matrices'!AF132+AA129*'4 Transform Matrices'!AJ132+AB129</f>
        <v/>
      </c>
      <c r="AC131" s="69">
        <f>AC129*'4 Transform Matrices'!Y132+AD129*'4 Transform Matrices'!AC132+AE129*'4 Transform Matrices'!AG132</f>
        <v/>
      </c>
      <c r="AD131" s="69">
        <f>AC129*'4 Transform Matrices'!Z132+AD129*'4 Transform Matrices'!AD132+AE129*'4 Transform Matrices'!AH132</f>
        <v/>
      </c>
      <c r="AE131" s="69">
        <f>AC129*'4 Transform Matrices'!AA132+AD129*'4 Transform Matrices'!AE132+AE129*'4 Transform Matrices'!AI132</f>
        <v/>
      </c>
      <c r="AF131" s="69">
        <f>AC129*'4 Transform Matrices'!AB132+AD129*'4 Transform Matrices'!AF132+AE129*'4 Transform Matrices'!AJ132+AF129</f>
        <v/>
      </c>
      <c r="AG131" s="71">
        <f>MAX(ABS(I131-U131),ABS(J131-V131),ABS(K131-W131),ABS(L131-X131),ABS(M131-Y131),ABS(N131-Z131),ABS(O131-AA131),ABS(P131-AB131),ABS(Q131-AC131),ABS(R131-AD131),ABS(S131-AE131),ABS(T131-AF131))</f>
        <v/>
      </c>
    </row>
    <row r="132">
      <c r="A132" s="80" t="inlineStr">
        <is>
          <t>- Fence post</t>
        </is>
      </c>
      <c r="B132" s="52" t="inlineStr">
        <is>
          <t>ENV-04</t>
        </is>
      </c>
      <c r="C132" s="58" t="inlineStr">
        <is>
          <t>Cylinder</t>
        </is>
      </c>
      <c r="D132" s="52" t="inlineStr">
        <is>
          <t>ENV-01</t>
        </is>
      </c>
      <c r="E132" s="52" t="n">
        <v>2</v>
      </c>
      <c r="F132" s="54">
        <f>L132</f>
        <v/>
      </c>
      <c r="G132" s="54">
        <f>P132</f>
        <v/>
      </c>
      <c r="H132" s="54">
        <f>T132</f>
        <v/>
      </c>
      <c r="I132" s="70" t="n">
        <v>0.100000001</v>
      </c>
      <c r="J132" s="70" t="n">
        <v>0</v>
      </c>
      <c r="K132" s="70" t="n">
        <v>0</v>
      </c>
      <c r="L132" s="70" t="n">
        <v>-13.435029</v>
      </c>
      <c r="M132" s="70" t="n">
        <v>0</v>
      </c>
      <c r="N132" s="70" t="n">
        <v>-4.37113901e-09</v>
      </c>
      <c r="O132" s="70" t="n">
        <v>-1.54999995</v>
      </c>
      <c r="P132" s="70" t="n">
        <v>0.45661962</v>
      </c>
      <c r="Q132" s="70" t="n">
        <v>0</v>
      </c>
      <c r="R132" s="70" t="n">
        <v>0.100000001</v>
      </c>
      <c r="S132" s="70" t="n">
        <v>-6.77526515e-08</v>
      </c>
      <c r="T132" s="70" t="n">
        <v>13.435029</v>
      </c>
      <c r="U132" s="69">
        <f>U129*'4 Transform Matrices'!Y133+V129*'4 Transform Matrices'!AC133+W129*'4 Transform Matrices'!AG133</f>
        <v/>
      </c>
      <c r="V132" s="69">
        <f>U129*'4 Transform Matrices'!Z133+V129*'4 Transform Matrices'!AD133+W129*'4 Transform Matrices'!AH133</f>
        <v/>
      </c>
      <c r="W132" s="69">
        <f>U129*'4 Transform Matrices'!AA133+V129*'4 Transform Matrices'!AE133+W129*'4 Transform Matrices'!AI133</f>
        <v/>
      </c>
      <c r="X132" s="69">
        <f>U129*'4 Transform Matrices'!AB133+V129*'4 Transform Matrices'!AF133+W129*'4 Transform Matrices'!AJ133+X129</f>
        <v/>
      </c>
      <c r="Y132" s="69">
        <f>Y129*'4 Transform Matrices'!Y133+Z129*'4 Transform Matrices'!AC133+AA129*'4 Transform Matrices'!AG133</f>
        <v/>
      </c>
      <c r="Z132" s="69">
        <f>Y129*'4 Transform Matrices'!Z133+Z129*'4 Transform Matrices'!AD133+AA129*'4 Transform Matrices'!AH133</f>
        <v/>
      </c>
      <c r="AA132" s="69">
        <f>Y129*'4 Transform Matrices'!AA133+Z129*'4 Transform Matrices'!AE133+AA129*'4 Transform Matrices'!AI133</f>
        <v/>
      </c>
      <c r="AB132" s="69">
        <f>Y129*'4 Transform Matrices'!AB133+Z129*'4 Transform Matrices'!AF133+AA129*'4 Transform Matrices'!AJ133+AB129</f>
        <v/>
      </c>
      <c r="AC132" s="69">
        <f>AC129*'4 Transform Matrices'!Y133+AD129*'4 Transform Matrices'!AC133+AE129*'4 Transform Matrices'!AG133</f>
        <v/>
      </c>
      <c r="AD132" s="69">
        <f>AC129*'4 Transform Matrices'!Z133+AD129*'4 Transform Matrices'!AD133+AE129*'4 Transform Matrices'!AH133</f>
        <v/>
      </c>
      <c r="AE132" s="69">
        <f>AC129*'4 Transform Matrices'!AA133+AD129*'4 Transform Matrices'!AE133+AE129*'4 Transform Matrices'!AI133</f>
        <v/>
      </c>
      <c r="AF132" s="69">
        <f>AC129*'4 Transform Matrices'!AB133+AD129*'4 Transform Matrices'!AF133+AE129*'4 Transform Matrices'!AJ133+AF129</f>
        <v/>
      </c>
      <c r="AG132" s="71">
        <f>MAX(ABS(I132-U132),ABS(J132-V132),ABS(K132-W132),ABS(L132-X132),ABS(M132-Y132),ABS(N132-Z132),ABS(O132-AA132),ABS(P132-AB132),ABS(Q132-AC132),ABS(R132-AD132),ABS(S132-AE132),ABS(T132-AF132))</f>
        <v/>
      </c>
    </row>
    <row r="133">
      <c r="A133" s="80" t="inlineStr">
        <is>
          <t>- Fence post</t>
        </is>
      </c>
      <c r="B133" s="52" t="inlineStr">
        <is>
          <t>ENV-05</t>
        </is>
      </c>
      <c r="C133" s="58" t="inlineStr">
        <is>
          <t>Cylinder</t>
        </is>
      </c>
      <c r="D133" s="52" t="inlineStr">
        <is>
          <t>ENV-01</t>
        </is>
      </c>
      <c r="E133" s="52" t="n">
        <v>2</v>
      </c>
      <c r="F133" s="54">
        <f>L133</f>
        <v/>
      </c>
      <c r="G133" s="54">
        <f>P133</f>
        <v/>
      </c>
      <c r="H133" s="54">
        <f>T133</f>
        <v/>
      </c>
      <c r="I133" s="70" t="n">
        <v>0.100000001</v>
      </c>
      <c r="J133" s="70" t="n">
        <v>0</v>
      </c>
      <c r="K133" s="70" t="n">
        <v>0</v>
      </c>
      <c r="L133" s="70" t="n">
        <v>-16.9291248</v>
      </c>
      <c r="M133" s="70" t="n">
        <v>0</v>
      </c>
      <c r="N133" s="70" t="n">
        <v>-4.37113901e-09</v>
      </c>
      <c r="O133" s="70" t="n">
        <v>-1.54999995</v>
      </c>
      <c r="P133" s="70" t="n">
        <v>0.460084587</v>
      </c>
      <c r="Q133" s="70" t="n">
        <v>0</v>
      </c>
      <c r="R133" s="70" t="n">
        <v>0.100000001</v>
      </c>
      <c r="S133" s="70" t="n">
        <v>-6.77526515e-08</v>
      </c>
      <c r="T133" s="70" t="n">
        <v>8.6258173</v>
      </c>
      <c r="U133" s="69">
        <f>U129*'4 Transform Matrices'!Y134+V129*'4 Transform Matrices'!AC134+W129*'4 Transform Matrices'!AG134</f>
        <v/>
      </c>
      <c r="V133" s="69">
        <f>U129*'4 Transform Matrices'!Z134+V129*'4 Transform Matrices'!AD134+W129*'4 Transform Matrices'!AH134</f>
        <v/>
      </c>
      <c r="W133" s="69">
        <f>U129*'4 Transform Matrices'!AA134+V129*'4 Transform Matrices'!AE134+W129*'4 Transform Matrices'!AI134</f>
        <v/>
      </c>
      <c r="X133" s="69">
        <f>U129*'4 Transform Matrices'!AB134+V129*'4 Transform Matrices'!AF134+W129*'4 Transform Matrices'!AJ134+X129</f>
        <v/>
      </c>
      <c r="Y133" s="69">
        <f>Y129*'4 Transform Matrices'!Y134+Z129*'4 Transform Matrices'!AC134+AA129*'4 Transform Matrices'!AG134</f>
        <v/>
      </c>
      <c r="Z133" s="69">
        <f>Y129*'4 Transform Matrices'!Z134+Z129*'4 Transform Matrices'!AD134+AA129*'4 Transform Matrices'!AH134</f>
        <v/>
      </c>
      <c r="AA133" s="69">
        <f>Y129*'4 Transform Matrices'!AA134+Z129*'4 Transform Matrices'!AE134+AA129*'4 Transform Matrices'!AI134</f>
        <v/>
      </c>
      <c r="AB133" s="69">
        <f>Y129*'4 Transform Matrices'!AB134+Z129*'4 Transform Matrices'!AF134+AA129*'4 Transform Matrices'!AJ134+AB129</f>
        <v/>
      </c>
      <c r="AC133" s="69">
        <f>AC129*'4 Transform Matrices'!Y134+AD129*'4 Transform Matrices'!AC134+AE129*'4 Transform Matrices'!AG134</f>
        <v/>
      </c>
      <c r="AD133" s="69">
        <f>AC129*'4 Transform Matrices'!Z134+AD129*'4 Transform Matrices'!AD134+AE129*'4 Transform Matrices'!AH134</f>
        <v/>
      </c>
      <c r="AE133" s="69">
        <f>AC129*'4 Transform Matrices'!AA134+AD129*'4 Transform Matrices'!AE134+AE129*'4 Transform Matrices'!AI134</f>
        <v/>
      </c>
      <c r="AF133" s="69">
        <f>AC129*'4 Transform Matrices'!AB134+AD129*'4 Transform Matrices'!AF134+AE129*'4 Transform Matrices'!AJ134+AF129</f>
        <v/>
      </c>
      <c r="AG133" s="71">
        <f>MAX(ABS(I133-U133),ABS(J133-V133),ABS(K133-W133),ABS(L133-X133),ABS(M133-Y133),ABS(N133-Z133),ABS(O133-AA133),ABS(P133-AB133),ABS(Q133-AC133),ABS(R133-AD133),ABS(S133-AE133),ABS(T133-AF133))</f>
        <v/>
      </c>
    </row>
    <row r="134">
      <c r="A134" s="80" t="inlineStr">
        <is>
          <t>- Fence post</t>
        </is>
      </c>
      <c r="B134" s="52" t="inlineStr">
        <is>
          <t>ENV-06</t>
        </is>
      </c>
      <c r="C134" s="58" t="inlineStr">
        <is>
          <t>Cylinder</t>
        </is>
      </c>
      <c r="D134" s="52" t="inlineStr">
        <is>
          <t>ENV-01</t>
        </is>
      </c>
      <c r="E134" s="52" t="n">
        <v>2</v>
      </c>
      <c r="F134" s="54">
        <f>L134</f>
        <v/>
      </c>
      <c r="G134" s="54">
        <f>P134</f>
        <v/>
      </c>
      <c r="H134" s="54">
        <f>T134</f>
        <v/>
      </c>
      <c r="I134" s="70" t="n">
        <v>0.100000001</v>
      </c>
      <c r="J134" s="70" t="n">
        <v>0</v>
      </c>
      <c r="K134" s="70" t="n">
        <v>0</v>
      </c>
      <c r="L134" s="70" t="n">
        <v>-18.7660789</v>
      </c>
      <c r="M134" s="70" t="n">
        <v>0</v>
      </c>
      <c r="N134" s="70" t="n">
        <v>-4.37113901e-09</v>
      </c>
      <c r="O134" s="70" t="n">
        <v>-1.54999995</v>
      </c>
      <c r="P134" s="70" t="n">
        <v>0.504860699</v>
      </c>
      <c r="Q134" s="70" t="n">
        <v>0</v>
      </c>
      <c r="R134" s="70" t="n">
        <v>0.100000001</v>
      </c>
      <c r="S134" s="70" t="n">
        <v>-6.77526515e-08</v>
      </c>
      <c r="T134" s="70" t="n">
        <v>2.97225451</v>
      </c>
      <c r="U134" s="69">
        <f>U129*'4 Transform Matrices'!Y135+V129*'4 Transform Matrices'!AC135+W129*'4 Transform Matrices'!AG135</f>
        <v/>
      </c>
      <c r="V134" s="69">
        <f>U129*'4 Transform Matrices'!Z135+V129*'4 Transform Matrices'!AD135+W129*'4 Transform Matrices'!AH135</f>
        <v/>
      </c>
      <c r="W134" s="69">
        <f>U129*'4 Transform Matrices'!AA135+V129*'4 Transform Matrices'!AE135+W129*'4 Transform Matrices'!AI135</f>
        <v/>
      </c>
      <c r="X134" s="69">
        <f>U129*'4 Transform Matrices'!AB135+V129*'4 Transform Matrices'!AF135+W129*'4 Transform Matrices'!AJ135+X129</f>
        <v/>
      </c>
      <c r="Y134" s="69">
        <f>Y129*'4 Transform Matrices'!Y135+Z129*'4 Transform Matrices'!AC135+AA129*'4 Transform Matrices'!AG135</f>
        <v/>
      </c>
      <c r="Z134" s="69">
        <f>Y129*'4 Transform Matrices'!Z135+Z129*'4 Transform Matrices'!AD135+AA129*'4 Transform Matrices'!AH135</f>
        <v/>
      </c>
      <c r="AA134" s="69">
        <f>Y129*'4 Transform Matrices'!AA135+Z129*'4 Transform Matrices'!AE135+AA129*'4 Transform Matrices'!AI135</f>
        <v/>
      </c>
      <c r="AB134" s="69">
        <f>Y129*'4 Transform Matrices'!AB135+Z129*'4 Transform Matrices'!AF135+AA129*'4 Transform Matrices'!AJ135+AB129</f>
        <v/>
      </c>
      <c r="AC134" s="69">
        <f>AC129*'4 Transform Matrices'!Y135+AD129*'4 Transform Matrices'!AC135+AE129*'4 Transform Matrices'!AG135</f>
        <v/>
      </c>
      <c r="AD134" s="69">
        <f>AC129*'4 Transform Matrices'!Z135+AD129*'4 Transform Matrices'!AD135+AE129*'4 Transform Matrices'!AH135</f>
        <v/>
      </c>
      <c r="AE134" s="69">
        <f>AC129*'4 Transform Matrices'!AA135+AD129*'4 Transform Matrices'!AE135+AE129*'4 Transform Matrices'!AI135</f>
        <v/>
      </c>
      <c r="AF134" s="69">
        <f>AC129*'4 Transform Matrices'!AB135+AD129*'4 Transform Matrices'!AF135+AE129*'4 Transform Matrices'!AJ135+AF129</f>
        <v/>
      </c>
      <c r="AG134" s="71">
        <f>MAX(ABS(I134-U134),ABS(J134-V134),ABS(K134-W134),ABS(L134-X134),ABS(M134-Y134),ABS(N134-Z134),ABS(O134-AA134),ABS(P134-AB134),ABS(Q134-AC134),ABS(R134-AD134),ABS(S134-AE134),ABS(T134-AF134))</f>
        <v/>
      </c>
    </row>
    <row r="135">
      <c r="A135" s="80" t="inlineStr">
        <is>
          <t>- Fence post</t>
        </is>
      </c>
      <c r="B135" s="52" t="inlineStr">
        <is>
          <t>ENV-07</t>
        </is>
      </c>
      <c r="C135" s="58" t="inlineStr">
        <is>
          <t>Cylinder</t>
        </is>
      </c>
      <c r="D135" s="52" t="inlineStr">
        <is>
          <t>ENV-01</t>
        </is>
      </c>
      <c r="E135" s="52" t="n">
        <v>2</v>
      </c>
      <c r="F135" s="54">
        <f>L135</f>
        <v/>
      </c>
      <c r="G135" s="54">
        <f>P135</f>
        <v/>
      </c>
      <c r="H135" s="54">
        <f>T135</f>
        <v/>
      </c>
      <c r="I135" s="70" t="n">
        <v>0.100000001</v>
      </c>
      <c r="J135" s="70" t="n">
        <v>0</v>
      </c>
      <c r="K135" s="70" t="n">
        <v>0</v>
      </c>
      <c r="L135" s="70" t="n">
        <v>-18.766077</v>
      </c>
      <c r="M135" s="70" t="n">
        <v>0</v>
      </c>
      <c r="N135" s="70" t="n">
        <v>-4.37113901e-09</v>
      </c>
      <c r="O135" s="70" t="n">
        <v>-1.54999995</v>
      </c>
      <c r="P135" s="70" t="n">
        <v>0.504536748</v>
      </c>
      <c r="Q135" s="70" t="n">
        <v>0</v>
      </c>
      <c r="R135" s="70" t="n">
        <v>0.100000001</v>
      </c>
      <c r="S135" s="70" t="n">
        <v>-6.77526515e-08</v>
      </c>
      <c r="T135" s="70" t="n">
        <v>-2.97225761</v>
      </c>
      <c r="U135" s="69">
        <f>U129*'4 Transform Matrices'!Y136+V129*'4 Transform Matrices'!AC136+W129*'4 Transform Matrices'!AG136</f>
        <v/>
      </c>
      <c r="V135" s="69">
        <f>U129*'4 Transform Matrices'!Z136+V129*'4 Transform Matrices'!AD136+W129*'4 Transform Matrices'!AH136</f>
        <v/>
      </c>
      <c r="W135" s="69">
        <f>U129*'4 Transform Matrices'!AA136+V129*'4 Transform Matrices'!AE136+W129*'4 Transform Matrices'!AI136</f>
        <v/>
      </c>
      <c r="X135" s="69">
        <f>U129*'4 Transform Matrices'!AB136+V129*'4 Transform Matrices'!AF136+W129*'4 Transform Matrices'!AJ136+X129</f>
        <v/>
      </c>
      <c r="Y135" s="69">
        <f>Y129*'4 Transform Matrices'!Y136+Z129*'4 Transform Matrices'!AC136+AA129*'4 Transform Matrices'!AG136</f>
        <v/>
      </c>
      <c r="Z135" s="69">
        <f>Y129*'4 Transform Matrices'!Z136+Z129*'4 Transform Matrices'!AD136+AA129*'4 Transform Matrices'!AH136</f>
        <v/>
      </c>
      <c r="AA135" s="69">
        <f>Y129*'4 Transform Matrices'!AA136+Z129*'4 Transform Matrices'!AE136+AA129*'4 Transform Matrices'!AI136</f>
        <v/>
      </c>
      <c r="AB135" s="69">
        <f>Y129*'4 Transform Matrices'!AB136+Z129*'4 Transform Matrices'!AF136+AA129*'4 Transform Matrices'!AJ136+AB129</f>
        <v/>
      </c>
      <c r="AC135" s="69">
        <f>AC129*'4 Transform Matrices'!Y136+AD129*'4 Transform Matrices'!AC136+AE129*'4 Transform Matrices'!AG136</f>
        <v/>
      </c>
      <c r="AD135" s="69">
        <f>AC129*'4 Transform Matrices'!Z136+AD129*'4 Transform Matrices'!AD136+AE129*'4 Transform Matrices'!AH136</f>
        <v/>
      </c>
      <c r="AE135" s="69">
        <f>AC129*'4 Transform Matrices'!AA136+AD129*'4 Transform Matrices'!AE136+AE129*'4 Transform Matrices'!AI136</f>
        <v/>
      </c>
      <c r="AF135" s="69">
        <f>AC129*'4 Transform Matrices'!AB136+AD129*'4 Transform Matrices'!AF136+AE129*'4 Transform Matrices'!AJ136+AF129</f>
        <v/>
      </c>
      <c r="AG135" s="71">
        <f>MAX(ABS(I135-U135),ABS(J135-V135),ABS(K135-W135),ABS(L135-X135),ABS(M135-Y135),ABS(N135-Z135),ABS(O135-AA135),ABS(P135-AB135),ABS(Q135-AC135),ABS(R135-AD135),ABS(S135-AE135),ABS(T135-AF135))</f>
        <v/>
      </c>
    </row>
    <row r="136">
      <c r="A136" s="80" t="inlineStr">
        <is>
          <t>- Fence post</t>
        </is>
      </c>
      <c r="B136" s="52" t="inlineStr">
        <is>
          <t>ENV-08</t>
        </is>
      </c>
      <c r="C136" s="58" t="inlineStr">
        <is>
          <t>Cylinder</t>
        </is>
      </c>
      <c r="D136" s="52" t="inlineStr">
        <is>
          <t>ENV-01</t>
        </is>
      </c>
      <c r="E136" s="52" t="n">
        <v>2</v>
      </c>
      <c r="F136" s="54">
        <f>L136</f>
        <v/>
      </c>
      <c r="G136" s="54">
        <f>P136</f>
        <v/>
      </c>
      <c r="H136" s="54">
        <f>T136</f>
        <v/>
      </c>
      <c r="I136" s="70" t="n">
        <v>0.100000001</v>
      </c>
      <c r="J136" s="70" t="n">
        <v>0</v>
      </c>
      <c r="K136" s="70" t="n">
        <v>0</v>
      </c>
      <c r="L136" s="70" t="n">
        <v>-16.9291248</v>
      </c>
      <c r="M136" s="70" t="n">
        <v>0</v>
      </c>
      <c r="N136" s="70" t="n">
        <v>-4.37113901e-09</v>
      </c>
      <c r="O136" s="70" t="n">
        <v>-1.54999995</v>
      </c>
      <c r="P136" s="70" t="n">
        <v>0.415373743</v>
      </c>
      <c r="Q136" s="70" t="n">
        <v>0</v>
      </c>
      <c r="R136" s="70" t="n">
        <v>0.100000001</v>
      </c>
      <c r="S136" s="70" t="n">
        <v>-6.77526515e-08</v>
      </c>
      <c r="T136" s="70" t="n">
        <v>-8.62582016</v>
      </c>
      <c r="U136" s="69">
        <f>U129*'4 Transform Matrices'!Y137+V129*'4 Transform Matrices'!AC137+W129*'4 Transform Matrices'!AG137</f>
        <v/>
      </c>
      <c r="V136" s="69">
        <f>U129*'4 Transform Matrices'!Z137+V129*'4 Transform Matrices'!AD137+W129*'4 Transform Matrices'!AH137</f>
        <v/>
      </c>
      <c r="W136" s="69">
        <f>U129*'4 Transform Matrices'!AA137+V129*'4 Transform Matrices'!AE137+W129*'4 Transform Matrices'!AI137</f>
        <v/>
      </c>
      <c r="X136" s="69">
        <f>U129*'4 Transform Matrices'!AB137+V129*'4 Transform Matrices'!AF137+W129*'4 Transform Matrices'!AJ137+X129</f>
        <v/>
      </c>
      <c r="Y136" s="69">
        <f>Y129*'4 Transform Matrices'!Y137+Z129*'4 Transform Matrices'!AC137+AA129*'4 Transform Matrices'!AG137</f>
        <v/>
      </c>
      <c r="Z136" s="69">
        <f>Y129*'4 Transform Matrices'!Z137+Z129*'4 Transform Matrices'!AD137+AA129*'4 Transform Matrices'!AH137</f>
        <v/>
      </c>
      <c r="AA136" s="69">
        <f>Y129*'4 Transform Matrices'!AA137+Z129*'4 Transform Matrices'!AE137+AA129*'4 Transform Matrices'!AI137</f>
        <v/>
      </c>
      <c r="AB136" s="69">
        <f>Y129*'4 Transform Matrices'!AB137+Z129*'4 Transform Matrices'!AF137+AA129*'4 Transform Matrices'!AJ137+AB129</f>
        <v/>
      </c>
      <c r="AC136" s="69">
        <f>AC129*'4 Transform Matrices'!Y137+AD129*'4 Transform Matrices'!AC137+AE129*'4 Transform Matrices'!AG137</f>
        <v/>
      </c>
      <c r="AD136" s="69">
        <f>AC129*'4 Transform Matrices'!Z137+AD129*'4 Transform Matrices'!AD137+AE129*'4 Transform Matrices'!AH137</f>
        <v/>
      </c>
      <c r="AE136" s="69">
        <f>AC129*'4 Transform Matrices'!AA137+AD129*'4 Transform Matrices'!AE137+AE129*'4 Transform Matrices'!AI137</f>
        <v/>
      </c>
      <c r="AF136" s="69">
        <f>AC129*'4 Transform Matrices'!AB137+AD129*'4 Transform Matrices'!AF137+AE129*'4 Transform Matrices'!AJ137+AF129</f>
        <v/>
      </c>
      <c r="AG136" s="71">
        <f>MAX(ABS(I136-U136),ABS(J136-V136),ABS(K136-W136),ABS(L136-X136),ABS(M136-Y136),ABS(N136-Z136),ABS(O136-AA136),ABS(P136-AB136),ABS(Q136-AC136),ABS(R136-AD136),ABS(S136-AE136),ABS(T136-AF136))</f>
        <v/>
      </c>
    </row>
    <row r="137">
      <c r="A137" s="80" t="inlineStr">
        <is>
          <t>- Fence post</t>
        </is>
      </c>
      <c r="B137" s="52" t="inlineStr">
        <is>
          <t>ENV-09</t>
        </is>
      </c>
      <c r="C137" s="58" t="inlineStr">
        <is>
          <t>Cylinder</t>
        </is>
      </c>
      <c r="D137" s="52" t="inlineStr">
        <is>
          <t>ENV-01</t>
        </is>
      </c>
      <c r="E137" s="52" t="n">
        <v>2</v>
      </c>
      <c r="F137" s="54">
        <f>L137</f>
        <v/>
      </c>
      <c r="G137" s="54">
        <f>P137</f>
        <v/>
      </c>
      <c r="H137" s="54">
        <f>T137</f>
        <v/>
      </c>
      <c r="I137" s="70" t="n">
        <v>0.100000001</v>
      </c>
      <c r="J137" s="70" t="n">
        <v>0</v>
      </c>
      <c r="K137" s="70" t="n">
        <v>0</v>
      </c>
      <c r="L137" s="70" t="n">
        <v>-13.43503</v>
      </c>
      <c r="M137" s="70" t="n">
        <v>0</v>
      </c>
      <c r="N137" s="70" t="n">
        <v>-4.37113901e-09</v>
      </c>
      <c r="O137" s="70" t="n">
        <v>-1.54999995</v>
      </c>
      <c r="P137" s="70" t="n">
        <v>0.450360417</v>
      </c>
      <c r="Q137" s="70" t="n">
        <v>0</v>
      </c>
      <c r="R137" s="70" t="n">
        <v>0.100000001</v>
      </c>
      <c r="S137" s="70" t="n">
        <v>-6.77526515e-08</v>
      </c>
      <c r="T137" s="70" t="n">
        <v>-13.4350271</v>
      </c>
      <c r="U137" s="69">
        <f>U129*'4 Transform Matrices'!Y138+V129*'4 Transform Matrices'!AC138+W129*'4 Transform Matrices'!AG138</f>
        <v/>
      </c>
      <c r="V137" s="69">
        <f>U129*'4 Transform Matrices'!Z138+V129*'4 Transform Matrices'!AD138+W129*'4 Transform Matrices'!AH138</f>
        <v/>
      </c>
      <c r="W137" s="69">
        <f>U129*'4 Transform Matrices'!AA138+V129*'4 Transform Matrices'!AE138+W129*'4 Transform Matrices'!AI138</f>
        <v/>
      </c>
      <c r="X137" s="69">
        <f>U129*'4 Transform Matrices'!AB138+V129*'4 Transform Matrices'!AF138+W129*'4 Transform Matrices'!AJ138+X129</f>
        <v/>
      </c>
      <c r="Y137" s="69">
        <f>Y129*'4 Transform Matrices'!Y138+Z129*'4 Transform Matrices'!AC138+AA129*'4 Transform Matrices'!AG138</f>
        <v/>
      </c>
      <c r="Z137" s="69">
        <f>Y129*'4 Transform Matrices'!Z138+Z129*'4 Transform Matrices'!AD138+AA129*'4 Transform Matrices'!AH138</f>
        <v/>
      </c>
      <c r="AA137" s="69">
        <f>Y129*'4 Transform Matrices'!AA138+Z129*'4 Transform Matrices'!AE138+AA129*'4 Transform Matrices'!AI138</f>
        <v/>
      </c>
      <c r="AB137" s="69">
        <f>Y129*'4 Transform Matrices'!AB138+Z129*'4 Transform Matrices'!AF138+AA129*'4 Transform Matrices'!AJ138+AB129</f>
        <v/>
      </c>
      <c r="AC137" s="69">
        <f>AC129*'4 Transform Matrices'!Y138+AD129*'4 Transform Matrices'!AC138+AE129*'4 Transform Matrices'!AG138</f>
        <v/>
      </c>
      <c r="AD137" s="69">
        <f>AC129*'4 Transform Matrices'!Z138+AD129*'4 Transform Matrices'!AD138+AE129*'4 Transform Matrices'!AH138</f>
        <v/>
      </c>
      <c r="AE137" s="69">
        <f>AC129*'4 Transform Matrices'!AA138+AD129*'4 Transform Matrices'!AE138+AE129*'4 Transform Matrices'!AI138</f>
        <v/>
      </c>
      <c r="AF137" s="69">
        <f>AC129*'4 Transform Matrices'!AB138+AD129*'4 Transform Matrices'!AF138+AE129*'4 Transform Matrices'!AJ138+AF129</f>
        <v/>
      </c>
      <c r="AG137" s="71">
        <f>MAX(ABS(I137-U137),ABS(J137-V137),ABS(K137-W137),ABS(L137-X137),ABS(M137-Y137),ABS(N137-Z137),ABS(O137-AA137),ABS(P137-AB137),ABS(Q137-AC137),ABS(R137-AD137),ABS(S137-AE137),ABS(T137-AF137))</f>
        <v/>
      </c>
    </row>
    <row r="138">
      <c r="A138" s="80" t="inlineStr">
        <is>
          <t>- Fence post</t>
        </is>
      </c>
      <c r="B138" s="52" t="inlineStr">
        <is>
          <t>ENV-10</t>
        </is>
      </c>
      <c r="C138" s="58" t="inlineStr">
        <is>
          <t>Cylinder</t>
        </is>
      </c>
      <c r="D138" s="52" t="inlineStr">
        <is>
          <t>ENV-01</t>
        </is>
      </c>
      <c r="E138" s="52" t="n">
        <v>2</v>
      </c>
      <c r="F138" s="54">
        <f>L138</f>
        <v/>
      </c>
      <c r="G138" s="54">
        <f>P138</f>
        <v/>
      </c>
      <c r="H138" s="54">
        <f>T138</f>
        <v/>
      </c>
      <c r="I138" s="70" t="n">
        <v>0.100000001</v>
      </c>
      <c r="J138" s="70" t="n">
        <v>0</v>
      </c>
      <c r="K138" s="70" t="n">
        <v>0</v>
      </c>
      <c r="L138" s="70" t="n">
        <v>-8.625814439999999</v>
      </c>
      <c r="M138" s="70" t="n">
        <v>0</v>
      </c>
      <c r="N138" s="70" t="n">
        <v>-4.37113901e-09</v>
      </c>
      <c r="O138" s="70" t="n">
        <v>-1.54999995</v>
      </c>
      <c r="P138" s="70" t="n">
        <v>0.500019133</v>
      </c>
      <c r="Q138" s="70" t="n">
        <v>0</v>
      </c>
      <c r="R138" s="70" t="n">
        <v>0.100000001</v>
      </c>
      <c r="S138" s="70" t="n">
        <v>-6.77526515e-08</v>
      </c>
      <c r="T138" s="70" t="n">
        <v>-16.9291267</v>
      </c>
      <c r="U138" s="69">
        <f>U129*'4 Transform Matrices'!Y139+V129*'4 Transform Matrices'!AC139+W129*'4 Transform Matrices'!AG139</f>
        <v/>
      </c>
      <c r="V138" s="69">
        <f>U129*'4 Transform Matrices'!Z139+V129*'4 Transform Matrices'!AD139+W129*'4 Transform Matrices'!AH139</f>
        <v/>
      </c>
      <c r="W138" s="69">
        <f>U129*'4 Transform Matrices'!AA139+V129*'4 Transform Matrices'!AE139+W129*'4 Transform Matrices'!AI139</f>
        <v/>
      </c>
      <c r="X138" s="69">
        <f>U129*'4 Transform Matrices'!AB139+V129*'4 Transform Matrices'!AF139+W129*'4 Transform Matrices'!AJ139+X129</f>
        <v/>
      </c>
      <c r="Y138" s="69">
        <f>Y129*'4 Transform Matrices'!Y139+Z129*'4 Transform Matrices'!AC139+AA129*'4 Transform Matrices'!AG139</f>
        <v/>
      </c>
      <c r="Z138" s="69">
        <f>Y129*'4 Transform Matrices'!Z139+Z129*'4 Transform Matrices'!AD139+AA129*'4 Transform Matrices'!AH139</f>
        <v/>
      </c>
      <c r="AA138" s="69">
        <f>Y129*'4 Transform Matrices'!AA139+Z129*'4 Transform Matrices'!AE139+AA129*'4 Transform Matrices'!AI139</f>
        <v/>
      </c>
      <c r="AB138" s="69">
        <f>Y129*'4 Transform Matrices'!AB139+Z129*'4 Transform Matrices'!AF139+AA129*'4 Transform Matrices'!AJ139+AB129</f>
        <v/>
      </c>
      <c r="AC138" s="69">
        <f>AC129*'4 Transform Matrices'!Y139+AD129*'4 Transform Matrices'!AC139+AE129*'4 Transform Matrices'!AG139</f>
        <v/>
      </c>
      <c r="AD138" s="69">
        <f>AC129*'4 Transform Matrices'!Z139+AD129*'4 Transform Matrices'!AD139+AE129*'4 Transform Matrices'!AH139</f>
        <v/>
      </c>
      <c r="AE138" s="69">
        <f>AC129*'4 Transform Matrices'!AA139+AD129*'4 Transform Matrices'!AE139+AE129*'4 Transform Matrices'!AI139</f>
        <v/>
      </c>
      <c r="AF138" s="69">
        <f>AC129*'4 Transform Matrices'!AB139+AD129*'4 Transform Matrices'!AF139+AE129*'4 Transform Matrices'!AJ139+AF129</f>
        <v/>
      </c>
      <c r="AG138" s="71">
        <f>MAX(ABS(I138-U138),ABS(J138-V138),ABS(K138-W138),ABS(L138-X138),ABS(M138-Y138),ABS(N138-Z138),ABS(O138-AA138),ABS(P138-AB138),ABS(Q138-AC138),ABS(R138-AD138),ABS(S138-AE138),ABS(T138-AF138))</f>
        <v/>
      </c>
    </row>
    <row r="139">
      <c r="A139" s="80" t="inlineStr">
        <is>
          <t>- Fence post</t>
        </is>
      </c>
      <c r="B139" s="52" t="inlineStr">
        <is>
          <t>ENV-11</t>
        </is>
      </c>
      <c r="C139" s="58" t="inlineStr">
        <is>
          <t>Cylinder</t>
        </is>
      </c>
      <c r="D139" s="52" t="inlineStr">
        <is>
          <t>ENV-01</t>
        </is>
      </c>
      <c r="E139" s="52" t="n">
        <v>2</v>
      </c>
      <c r="F139" s="54">
        <f>L139</f>
        <v/>
      </c>
      <c r="G139" s="54">
        <f>P139</f>
        <v/>
      </c>
      <c r="H139" s="54">
        <f>T139</f>
        <v/>
      </c>
      <c r="I139" s="70" t="n">
        <v>0.100000001</v>
      </c>
      <c r="J139" s="70" t="n">
        <v>0</v>
      </c>
      <c r="K139" s="70" t="n">
        <v>0</v>
      </c>
      <c r="L139" s="70" t="n">
        <v>-2.97225595</v>
      </c>
      <c r="M139" s="70" t="n">
        <v>0</v>
      </c>
      <c r="N139" s="70" t="n">
        <v>-4.37113901e-09</v>
      </c>
      <c r="O139" s="70" t="n">
        <v>-1.54999995</v>
      </c>
      <c r="P139" s="70" t="n">
        <v>0.453977525</v>
      </c>
      <c r="Q139" s="70" t="n">
        <v>0</v>
      </c>
      <c r="R139" s="70" t="n">
        <v>0.100000001</v>
      </c>
      <c r="S139" s="70" t="n">
        <v>-6.77526515e-08</v>
      </c>
      <c r="T139" s="70" t="n">
        <v>-18.766077</v>
      </c>
      <c r="U139" s="69">
        <f>U129*'4 Transform Matrices'!Y140+V129*'4 Transform Matrices'!AC140+W129*'4 Transform Matrices'!AG140</f>
        <v/>
      </c>
      <c r="V139" s="69">
        <f>U129*'4 Transform Matrices'!Z140+V129*'4 Transform Matrices'!AD140+W129*'4 Transform Matrices'!AH140</f>
        <v/>
      </c>
      <c r="W139" s="69">
        <f>U129*'4 Transform Matrices'!AA140+V129*'4 Transform Matrices'!AE140+W129*'4 Transform Matrices'!AI140</f>
        <v/>
      </c>
      <c r="X139" s="69">
        <f>U129*'4 Transform Matrices'!AB140+V129*'4 Transform Matrices'!AF140+W129*'4 Transform Matrices'!AJ140+X129</f>
        <v/>
      </c>
      <c r="Y139" s="69">
        <f>Y129*'4 Transform Matrices'!Y140+Z129*'4 Transform Matrices'!AC140+AA129*'4 Transform Matrices'!AG140</f>
        <v/>
      </c>
      <c r="Z139" s="69">
        <f>Y129*'4 Transform Matrices'!Z140+Z129*'4 Transform Matrices'!AD140+AA129*'4 Transform Matrices'!AH140</f>
        <v/>
      </c>
      <c r="AA139" s="69">
        <f>Y129*'4 Transform Matrices'!AA140+Z129*'4 Transform Matrices'!AE140+AA129*'4 Transform Matrices'!AI140</f>
        <v/>
      </c>
      <c r="AB139" s="69">
        <f>Y129*'4 Transform Matrices'!AB140+Z129*'4 Transform Matrices'!AF140+AA129*'4 Transform Matrices'!AJ140+AB129</f>
        <v/>
      </c>
      <c r="AC139" s="69">
        <f>AC129*'4 Transform Matrices'!Y140+AD129*'4 Transform Matrices'!AC140+AE129*'4 Transform Matrices'!AG140</f>
        <v/>
      </c>
      <c r="AD139" s="69">
        <f>AC129*'4 Transform Matrices'!Z140+AD129*'4 Transform Matrices'!AD140+AE129*'4 Transform Matrices'!AH140</f>
        <v/>
      </c>
      <c r="AE139" s="69">
        <f>AC129*'4 Transform Matrices'!AA140+AD129*'4 Transform Matrices'!AE140+AE129*'4 Transform Matrices'!AI140</f>
        <v/>
      </c>
      <c r="AF139" s="69">
        <f>AC129*'4 Transform Matrices'!AB140+AD129*'4 Transform Matrices'!AF140+AE129*'4 Transform Matrices'!AJ140+AF129</f>
        <v/>
      </c>
      <c r="AG139" s="71">
        <f>MAX(ABS(I139-U139),ABS(J139-V139),ABS(K139-W139),ABS(L139-X139),ABS(M139-Y139),ABS(N139-Z139),ABS(O139-AA139),ABS(P139-AB139),ABS(Q139-AC139),ABS(R139-AD139),ABS(S139-AE139),ABS(T139-AF139))</f>
        <v/>
      </c>
    </row>
    <row r="140">
      <c r="A140" s="80" t="inlineStr">
        <is>
          <t>- Fence post</t>
        </is>
      </c>
      <c r="B140" s="52" t="inlineStr">
        <is>
          <t>ENV-12</t>
        </is>
      </c>
      <c r="C140" s="58" t="inlineStr">
        <is>
          <t>Cylinder</t>
        </is>
      </c>
      <c r="D140" s="52" t="inlineStr">
        <is>
          <t>ENV-01</t>
        </is>
      </c>
      <c r="E140" s="52" t="n">
        <v>2</v>
      </c>
      <c r="F140" s="54">
        <f>L140</f>
        <v/>
      </c>
      <c r="G140" s="54">
        <f>P140</f>
        <v/>
      </c>
      <c r="H140" s="54">
        <f>T140</f>
        <v/>
      </c>
      <c r="I140" s="70" t="n">
        <v>0.100000001</v>
      </c>
      <c r="J140" s="70" t="n">
        <v>0</v>
      </c>
      <c r="K140" s="70" t="n">
        <v>0</v>
      </c>
      <c r="L140" s="70" t="n">
        <v>2.97225618</v>
      </c>
      <c r="M140" s="70" t="n">
        <v>0</v>
      </c>
      <c r="N140" s="70" t="n">
        <v>-4.37113901e-09</v>
      </c>
      <c r="O140" s="70" t="n">
        <v>-1.54999995</v>
      </c>
      <c r="P140" s="70" t="n">
        <v>0.466875345</v>
      </c>
      <c r="Q140" s="70" t="n">
        <v>0</v>
      </c>
      <c r="R140" s="70" t="n">
        <v>0.100000001</v>
      </c>
      <c r="S140" s="70" t="n">
        <v>-6.77526515e-08</v>
      </c>
      <c r="T140" s="70" t="n">
        <v>-18.766077</v>
      </c>
      <c r="U140" s="69">
        <f>U129*'4 Transform Matrices'!Y141+V129*'4 Transform Matrices'!AC141+W129*'4 Transform Matrices'!AG141</f>
        <v/>
      </c>
      <c r="V140" s="69">
        <f>U129*'4 Transform Matrices'!Z141+V129*'4 Transform Matrices'!AD141+W129*'4 Transform Matrices'!AH141</f>
        <v/>
      </c>
      <c r="W140" s="69">
        <f>U129*'4 Transform Matrices'!AA141+V129*'4 Transform Matrices'!AE141+W129*'4 Transform Matrices'!AI141</f>
        <v/>
      </c>
      <c r="X140" s="69">
        <f>U129*'4 Transform Matrices'!AB141+V129*'4 Transform Matrices'!AF141+W129*'4 Transform Matrices'!AJ141+X129</f>
        <v/>
      </c>
      <c r="Y140" s="69">
        <f>Y129*'4 Transform Matrices'!Y141+Z129*'4 Transform Matrices'!AC141+AA129*'4 Transform Matrices'!AG141</f>
        <v/>
      </c>
      <c r="Z140" s="69">
        <f>Y129*'4 Transform Matrices'!Z141+Z129*'4 Transform Matrices'!AD141+AA129*'4 Transform Matrices'!AH141</f>
        <v/>
      </c>
      <c r="AA140" s="69">
        <f>Y129*'4 Transform Matrices'!AA141+Z129*'4 Transform Matrices'!AE141+AA129*'4 Transform Matrices'!AI141</f>
        <v/>
      </c>
      <c r="AB140" s="69">
        <f>Y129*'4 Transform Matrices'!AB141+Z129*'4 Transform Matrices'!AF141+AA129*'4 Transform Matrices'!AJ141+AB129</f>
        <v/>
      </c>
      <c r="AC140" s="69">
        <f>AC129*'4 Transform Matrices'!Y141+AD129*'4 Transform Matrices'!AC141+AE129*'4 Transform Matrices'!AG141</f>
        <v/>
      </c>
      <c r="AD140" s="69">
        <f>AC129*'4 Transform Matrices'!Z141+AD129*'4 Transform Matrices'!AD141+AE129*'4 Transform Matrices'!AH141</f>
        <v/>
      </c>
      <c r="AE140" s="69">
        <f>AC129*'4 Transform Matrices'!AA141+AD129*'4 Transform Matrices'!AE141+AE129*'4 Transform Matrices'!AI141</f>
        <v/>
      </c>
      <c r="AF140" s="69">
        <f>AC129*'4 Transform Matrices'!AB141+AD129*'4 Transform Matrices'!AF141+AE129*'4 Transform Matrices'!AJ141+AF129</f>
        <v/>
      </c>
      <c r="AG140" s="71">
        <f>MAX(ABS(I140-U140),ABS(J140-V140),ABS(K140-W140),ABS(L140-X140),ABS(M140-Y140),ABS(N140-Z140),ABS(O140-AA140),ABS(P140-AB140),ABS(Q140-AC140),ABS(R140-AD140),ABS(S140-AE140),ABS(T140-AF140))</f>
        <v/>
      </c>
    </row>
    <row r="141">
      <c r="A141" s="80" t="inlineStr">
        <is>
          <t>- Fence post</t>
        </is>
      </c>
      <c r="B141" s="52" t="inlineStr">
        <is>
          <t>ENV-13</t>
        </is>
      </c>
      <c r="C141" s="58" t="inlineStr">
        <is>
          <t>Cylinder</t>
        </is>
      </c>
      <c r="D141" s="52" t="inlineStr">
        <is>
          <t>ENV-01</t>
        </is>
      </c>
      <c r="E141" s="52" t="n">
        <v>2</v>
      </c>
      <c r="F141" s="54">
        <f>L141</f>
        <v/>
      </c>
      <c r="G141" s="54">
        <f>P141</f>
        <v/>
      </c>
      <c r="H141" s="54">
        <f>T141</f>
        <v/>
      </c>
      <c r="I141" s="70" t="n">
        <v>0.100000001</v>
      </c>
      <c r="J141" s="70" t="n">
        <v>0</v>
      </c>
      <c r="K141" s="70" t="n">
        <v>0</v>
      </c>
      <c r="L141" s="70" t="n">
        <v>8.62582302</v>
      </c>
      <c r="M141" s="70" t="n">
        <v>0</v>
      </c>
      <c r="N141" s="70" t="n">
        <v>-4.37113901e-09</v>
      </c>
      <c r="O141" s="70" t="n">
        <v>-1.54999995</v>
      </c>
      <c r="P141" s="70" t="n">
        <v>0.470878839</v>
      </c>
      <c r="Q141" s="70" t="n">
        <v>0</v>
      </c>
      <c r="R141" s="70" t="n">
        <v>0.100000001</v>
      </c>
      <c r="S141" s="70" t="n">
        <v>-6.77526515e-08</v>
      </c>
      <c r="T141" s="70" t="n">
        <v>-16.929121</v>
      </c>
      <c r="U141" s="69">
        <f>U129*'4 Transform Matrices'!Y142+V129*'4 Transform Matrices'!AC142+W129*'4 Transform Matrices'!AG142</f>
        <v/>
      </c>
      <c r="V141" s="69">
        <f>U129*'4 Transform Matrices'!Z142+V129*'4 Transform Matrices'!AD142+W129*'4 Transform Matrices'!AH142</f>
        <v/>
      </c>
      <c r="W141" s="69">
        <f>U129*'4 Transform Matrices'!AA142+V129*'4 Transform Matrices'!AE142+W129*'4 Transform Matrices'!AI142</f>
        <v/>
      </c>
      <c r="X141" s="69">
        <f>U129*'4 Transform Matrices'!AB142+V129*'4 Transform Matrices'!AF142+W129*'4 Transform Matrices'!AJ142+X129</f>
        <v/>
      </c>
      <c r="Y141" s="69">
        <f>Y129*'4 Transform Matrices'!Y142+Z129*'4 Transform Matrices'!AC142+AA129*'4 Transform Matrices'!AG142</f>
        <v/>
      </c>
      <c r="Z141" s="69">
        <f>Y129*'4 Transform Matrices'!Z142+Z129*'4 Transform Matrices'!AD142+AA129*'4 Transform Matrices'!AH142</f>
        <v/>
      </c>
      <c r="AA141" s="69">
        <f>Y129*'4 Transform Matrices'!AA142+Z129*'4 Transform Matrices'!AE142+AA129*'4 Transform Matrices'!AI142</f>
        <v/>
      </c>
      <c r="AB141" s="69">
        <f>Y129*'4 Transform Matrices'!AB142+Z129*'4 Transform Matrices'!AF142+AA129*'4 Transform Matrices'!AJ142+AB129</f>
        <v/>
      </c>
      <c r="AC141" s="69">
        <f>AC129*'4 Transform Matrices'!Y142+AD129*'4 Transform Matrices'!AC142+AE129*'4 Transform Matrices'!AG142</f>
        <v/>
      </c>
      <c r="AD141" s="69">
        <f>AC129*'4 Transform Matrices'!Z142+AD129*'4 Transform Matrices'!AD142+AE129*'4 Transform Matrices'!AH142</f>
        <v/>
      </c>
      <c r="AE141" s="69">
        <f>AC129*'4 Transform Matrices'!AA142+AD129*'4 Transform Matrices'!AE142+AE129*'4 Transform Matrices'!AI142</f>
        <v/>
      </c>
      <c r="AF141" s="69">
        <f>AC129*'4 Transform Matrices'!AB142+AD129*'4 Transform Matrices'!AF142+AE129*'4 Transform Matrices'!AJ142+AF129</f>
        <v/>
      </c>
      <c r="AG141" s="71">
        <f>MAX(ABS(I141-U141),ABS(J141-V141),ABS(K141-W141),ABS(L141-X141),ABS(M141-Y141),ABS(N141-Z141),ABS(O141-AA141),ABS(P141-AB141),ABS(Q141-AC141),ABS(R141-AD141),ABS(S141-AE141),ABS(T141-AF141))</f>
        <v/>
      </c>
    </row>
    <row r="142">
      <c r="A142" s="80" t="inlineStr">
        <is>
          <t>- Fence post</t>
        </is>
      </c>
      <c r="B142" s="52" t="inlineStr">
        <is>
          <t>ENV-14</t>
        </is>
      </c>
      <c r="C142" s="58" t="inlineStr">
        <is>
          <t>Cylinder</t>
        </is>
      </c>
      <c r="D142" s="52" t="inlineStr">
        <is>
          <t>ENV-01</t>
        </is>
      </c>
      <c r="E142" s="52" t="n">
        <v>2</v>
      </c>
      <c r="F142" s="54">
        <f>L142</f>
        <v/>
      </c>
      <c r="G142" s="54">
        <f>P142</f>
        <v/>
      </c>
      <c r="H142" s="54">
        <f>T142</f>
        <v/>
      </c>
      <c r="I142" s="70" t="n">
        <v>0.100000001</v>
      </c>
      <c r="J142" s="70" t="n">
        <v>0</v>
      </c>
      <c r="K142" s="70" t="n">
        <v>0</v>
      </c>
      <c r="L142" s="70" t="n">
        <v>13.4350271</v>
      </c>
      <c r="M142" s="70" t="n">
        <v>0</v>
      </c>
      <c r="N142" s="70" t="n">
        <v>-4.37113901e-09</v>
      </c>
      <c r="O142" s="70" t="n">
        <v>-1.54999995</v>
      </c>
      <c r="P142" s="70" t="n">
        <v>0.505350053</v>
      </c>
      <c r="Q142" s="70" t="n">
        <v>0</v>
      </c>
      <c r="R142" s="70" t="n">
        <v>0.100000001</v>
      </c>
      <c r="S142" s="70" t="n">
        <v>-6.77526515e-08</v>
      </c>
      <c r="T142" s="70" t="n">
        <v>-13.4350309</v>
      </c>
      <c r="U142" s="69">
        <f>U129*'4 Transform Matrices'!Y143+V129*'4 Transform Matrices'!AC143+W129*'4 Transform Matrices'!AG143</f>
        <v/>
      </c>
      <c r="V142" s="69">
        <f>U129*'4 Transform Matrices'!Z143+V129*'4 Transform Matrices'!AD143+W129*'4 Transform Matrices'!AH143</f>
        <v/>
      </c>
      <c r="W142" s="69">
        <f>U129*'4 Transform Matrices'!AA143+V129*'4 Transform Matrices'!AE143+W129*'4 Transform Matrices'!AI143</f>
        <v/>
      </c>
      <c r="X142" s="69">
        <f>U129*'4 Transform Matrices'!AB143+V129*'4 Transform Matrices'!AF143+W129*'4 Transform Matrices'!AJ143+X129</f>
        <v/>
      </c>
      <c r="Y142" s="69">
        <f>Y129*'4 Transform Matrices'!Y143+Z129*'4 Transform Matrices'!AC143+AA129*'4 Transform Matrices'!AG143</f>
        <v/>
      </c>
      <c r="Z142" s="69">
        <f>Y129*'4 Transform Matrices'!Z143+Z129*'4 Transform Matrices'!AD143+AA129*'4 Transform Matrices'!AH143</f>
        <v/>
      </c>
      <c r="AA142" s="69">
        <f>Y129*'4 Transform Matrices'!AA143+Z129*'4 Transform Matrices'!AE143+AA129*'4 Transform Matrices'!AI143</f>
        <v/>
      </c>
      <c r="AB142" s="69">
        <f>Y129*'4 Transform Matrices'!AB143+Z129*'4 Transform Matrices'!AF143+AA129*'4 Transform Matrices'!AJ143+AB129</f>
        <v/>
      </c>
      <c r="AC142" s="69">
        <f>AC129*'4 Transform Matrices'!Y143+AD129*'4 Transform Matrices'!AC143+AE129*'4 Transform Matrices'!AG143</f>
        <v/>
      </c>
      <c r="AD142" s="69">
        <f>AC129*'4 Transform Matrices'!Z143+AD129*'4 Transform Matrices'!AD143+AE129*'4 Transform Matrices'!AH143</f>
        <v/>
      </c>
      <c r="AE142" s="69">
        <f>AC129*'4 Transform Matrices'!AA143+AD129*'4 Transform Matrices'!AE143+AE129*'4 Transform Matrices'!AI143</f>
        <v/>
      </c>
      <c r="AF142" s="69">
        <f>AC129*'4 Transform Matrices'!AB143+AD129*'4 Transform Matrices'!AF143+AE129*'4 Transform Matrices'!AJ143+AF129</f>
        <v/>
      </c>
      <c r="AG142" s="71">
        <f>MAX(ABS(I142-U142),ABS(J142-V142),ABS(K142-W142),ABS(L142-X142),ABS(M142-Y142),ABS(N142-Z142),ABS(O142-AA142),ABS(P142-AB142),ABS(Q142-AC142),ABS(R142-AD142),ABS(S142-AE142),ABS(T142-AF142))</f>
        <v/>
      </c>
    </row>
    <row r="143">
      <c r="A143" s="80" t="inlineStr">
        <is>
          <t>- Fence post</t>
        </is>
      </c>
      <c r="B143" s="52" t="inlineStr">
        <is>
          <t>ENV-15</t>
        </is>
      </c>
      <c r="C143" s="58" t="inlineStr">
        <is>
          <t>Cylinder</t>
        </is>
      </c>
      <c r="D143" s="52" t="inlineStr">
        <is>
          <t>ENV-01</t>
        </is>
      </c>
      <c r="E143" s="52" t="n">
        <v>2</v>
      </c>
      <c r="F143" s="54">
        <f>L143</f>
        <v/>
      </c>
      <c r="G143" s="54">
        <f>P143</f>
        <v/>
      </c>
      <c r="H143" s="54">
        <f>T143</f>
        <v/>
      </c>
      <c r="I143" s="70" t="n">
        <v>0.100000001</v>
      </c>
      <c r="J143" s="70" t="n">
        <v>0</v>
      </c>
      <c r="K143" s="70" t="n">
        <v>0</v>
      </c>
      <c r="L143" s="70" t="n">
        <v>16.9291248</v>
      </c>
      <c r="M143" s="70" t="n">
        <v>0</v>
      </c>
      <c r="N143" s="70" t="n">
        <v>-4.37113901e-09</v>
      </c>
      <c r="O143" s="70" t="n">
        <v>-1.54999995</v>
      </c>
      <c r="P143" s="70" t="n">
        <v>0.279559553</v>
      </c>
      <c r="Q143" s="70" t="n">
        <v>0</v>
      </c>
      <c r="R143" s="70" t="n">
        <v>0.100000001</v>
      </c>
      <c r="S143" s="70" t="n">
        <v>-6.77526515e-08</v>
      </c>
      <c r="T143" s="70" t="n">
        <v>-8.62582016</v>
      </c>
      <c r="U143" s="69">
        <f>U129*'4 Transform Matrices'!Y144+V129*'4 Transform Matrices'!AC144+W129*'4 Transform Matrices'!AG144</f>
        <v/>
      </c>
      <c r="V143" s="69">
        <f>U129*'4 Transform Matrices'!Z144+V129*'4 Transform Matrices'!AD144+W129*'4 Transform Matrices'!AH144</f>
        <v/>
      </c>
      <c r="W143" s="69">
        <f>U129*'4 Transform Matrices'!AA144+V129*'4 Transform Matrices'!AE144+W129*'4 Transform Matrices'!AI144</f>
        <v/>
      </c>
      <c r="X143" s="69">
        <f>U129*'4 Transform Matrices'!AB144+V129*'4 Transform Matrices'!AF144+W129*'4 Transform Matrices'!AJ144+X129</f>
        <v/>
      </c>
      <c r="Y143" s="69">
        <f>Y129*'4 Transform Matrices'!Y144+Z129*'4 Transform Matrices'!AC144+AA129*'4 Transform Matrices'!AG144</f>
        <v/>
      </c>
      <c r="Z143" s="69">
        <f>Y129*'4 Transform Matrices'!Z144+Z129*'4 Transform Matrices'!AD144+AA129*'4 Transform Matrices'!AH144</f>
        <v/>
      </c>
      <c r="AA143" s="69">
        <f>Y129*'4 Transform Matrices'!AA144+Z129*'4 Transform Matrices'!AE144+AA129*'4 Transform Matrices'!AI144</f>
        <v/>
      </c>
      <c r="AB143" s="69">
        <f>Y129*'4 Transform Matrices'!AB144+Z129*'4 Transform Matrices'!AF144+AA129*'4 Transform Matrices'!AJ144+AB129</f>
        <v/>
      </c>
      <c r="AC143" s="69">
        <f>AC129*'4 Transform Matrices'!Y144+AD129*'4 Transform Matrices'!AC144+AE129*'4 Transform Matrices'!AG144</f>
        <v/>
      </c>
      <c r="AD143" s="69">
        <f>AC129*'4 Transform Matrices'!Z144+AD129*'4 Transform Matrices'!AD144+AE129*'4 Transform Matrices'!AH144</f>
        <v/>
      </c>
      <c r="AE143" s="69">
        <f>AC129*'4 Transform Matrices'!AA144+AD129*'4 Transform Matrices'!AE144+AE129*'4 Transform Matrices'!AI144</f>
        <v/>
      </c>
      <c r="AF143" s="69">
        <f>AC129*'4 Transform Matrices'!AB144+AD129*'4 Transform Matrices'!AF144+AE129*'4 Transform Matrices'!AJ144+AF129</f>
        <v/>
      </c>
      <c r="AG143" s="71">
        <f>MAX(ABS(I143-U143),ABS(J143-V143),ABS(K143-W143),ABS(L143-X143),ABS(M143-Y143),ABS(N143-Z143),ABS(O143-AA143),ABS(P143-AB143),ABS(Q143-AC143),ABS(R143-AD143),ABS(S143-AE143),ABS(T143-AF143))</f>
        <v/>
      </c>
    </row>
    <row r="144">
      <c r="A144" s="80" t="inlineStr">
        <is>
          <t>- Fence post</t>
        </is>
      </c>
      <c r="B144" s="52" t="inlineStr">
        <is>
          <t>ENV-16</t>
        </is>
      </c>
      <c r="C144" s="58" t="inlineStr">
        <is>
          <t>Cylinder</t>
        </is>
      </c>
      <c r="D144" s="52" t="inlineStr">
        <is>
          <t>ENV-01</t>
        </is>
      </c>
      <c r="E144" s="52" t="n">
        <v>2</v>
      </c>
      <c r="F144" s="54">
        <f>L144</f>
        <v/>
      </c>
      <c r="G144" s="54">
        <f>P144</f>
        <v/>
      </c>
      <c r="H144" s="54">
        <f>T144</f>
        <v/>
      </c>
      <c r="I144" s="70" t="n">
        <v>0.100000001</v>
      </c>
      <c r="J144" s="70" t="n">
        <v>0</v>
      </c>
      <c r="K144" s="70" t="n">
        <v>0</v>
      </c>
      <c r="L144" s="70" t="n">
        <v>18.7660809</v>
      </c>
      <c r="M144" s="70" t="n">
        <v>0</v>
      </c>
      <c r="N144" s="70" t="n">
        <v>-4.37113901e-09</v>
      </c>
      <c r="O144" s="70" t="n">
        <v>-1.54999995</v>
      </c>
      <c r="P144" s="70" t="n">
        <v>0.474525124</v>
      </c>
      <c r="Q144" s="70" t="n">
        <v>0</v>
      </c>
      <c r="R144" s="70" t="n">
        <v>0.100000001</v>
      </c>
      <c r="S144" s="70" t="n">
        <v>-6.77526515e-08</v>
      </c>
      <c r="T144" s="70" t="n">
        <v>-2.97224379</v>
      </c>
      <c r="U144" s="69">
        <f>U129*'4 Transform Matrices'!Y145+V129*'4 Transform Matrices'!AC145+W129*'4 Transform Matrices'!AG145</f>
        <v/>
      </c>
      <c r="V144" s="69">
        <f>U129*'4 Transform Matrices'!Z145+V129*'4 Transform Matrices'!AD145+W129*'4 Transform Matrices'!AH145</f>
        <v/>
      </c>
      <c r="W144" s="69">
        <f>U129*'4 Transform Matrices'!AA145+V129*'4 Transform Matrices'!AE145+W129*'4 Transform Matrices'!AI145</f>
        <v/>
      </c>
      <c r="X144" s="69">
        <f>U129*'4 Transform Matrices'!AB145+V129*'4 Transform Matrices'!AF145+W129*'4 Transform Matrices'!AJ145+X129</f>
        <v/>
      </c>
      <c r="Y144" s="69">
        <f>Y129*'4 Transform Matrices'!Y145+Z129*'4 Transform Matrices'!AC145+AA129*'4 Transform Matrices'!AG145</f>
        <v/>
      </c>
      <c r="Z144" s="69">
        <f>Y129*'4 Transform Matrices'!Z145+Z129*'4 Transform Matrices'!AD145+AA129*'4 Transform Matrices'!AH145</f>
        <v/>
      </c>
      <c r="AA144" s="69">
        <f>Y129*'4 Transform Matrices'!AA145+Z129*'4 Transform Matrices'!AE145+AA129*'4 Transform Matrices'!AI145</f>
        <v/>
      </c>
      <c r="AB144" s="69">
        <f>Y129*'4 Transform Matrices'!AB145+Z129*'4 Transform Matrices'!AF145+AA129*'4 Transform Matrices'!AJ145+AB129</f>
        <v/>
      </c>
      <c r="AC144" s="69">
        <f>AC129*'4 Transform Matrices'!Y145+AD129*'4 Transform Matrices'!AC145+AE129*'4 Transform Matrices'!AG145</f>
        <v/>
      </c>
      <c r="AD144" s="69">
        <f>AC129*'4 Transform Matrices'!Z145+AD129*'4 Transform Matrices'!AD145+AE129*'4 Transform Matrices'!AH145</f>
        <v/>
      </c>
      <c r="AE144" s="69">
        <f>AC129*'4 Transform Matrices'!AA145+AD129*'4 Transform Matrices'!AE145+AE129*'4 Transform Matrices'!AI145</f>
        <v/>
      </c>
      <c r="AF144" s="69">
        <f>AC129*'4 Transform Matrices'!AB145+AD129*'4 Transform Matrices'!AF145+AE129*'4 Transform Matrices'!AJ145+AF129</f>
        <v/>
      </c>
      <c r="AG144" s="71">
        <f>MAX(ABS(I144-U144),ABS(J144-V144),ABS(K144-W144),ABS(L144-X144),ABS(M144-Y144),ABS(N144-Z144),ABS(O144-AA144),ABS(P144-AB144),ABS(Q144-AC144),ABS(R144-AD144),ABS(S144-AE144),ABS(T144-AF144))</f>
        <v/>
      </c>
    </row>
    <row r="145">
      <c r="A145" s="80" t="inlineStr">
        <is>
          <t>- Fence post</t>
        </is>
      </c>
      <c r="B145" s="52" t="inlineStr">
        <is>
          <t>ENV-17</t>
        </is>
      </c>
      <c r="C145" s="58" t="inlineStr">
        <is>
          <t>Cylinder</t>
        </is>
      </c>
      <c r="D145" s="52" t="inlineStr">
        <is>
          <t>ENV-01</t>
        </is>
      </c>
      <c r="E145" s="52" t="n">
        <v>2</v>
      </c>
      <c r="F145" s="54">
        <f>L145</f>
        <v/>
      </c>
      <c r="G145" s="54">
        <f>P145</f>
        <v/>
      </c>
      <c r="H145" s="54">
        <f>T145</f>
        <v/>
      </c>
      <c r="I145" s="70" t="n">
        <v>0.100000001</v>
      </c>
      <c r="J145" s="70" t="n">
        <v>0</v>
      </c>
      <c r="K145" s="70" t="n">
        <v>0</v>
      </c>
      <c r="L145" s="70" t="n">
        <v>18.7660789</v>
      </c>
      <c r="M145" s="70" t="n">
        <v>0</v>
      </c>
      <c r="N145" s="70" t="n">
        <v>-4.37113901e-09</v>
      </c>
      <c r="O145" s="70" t="n">
        <v>-1.54999995</v>
      </c>
      <c r="P145" s="70" t="n">
        <v>0.414780915</v>
      </c>
      <c r="Q145" s="70" t="n">
        <v>0</v>
      </c>
      <c r="R145" s="70" t="n">
        <v>0.100000001</v>
      </c>
      <c r="S145" s="70" t="n">
        <v>-6.77526515e-08</v>
      </c>
      <c r="T145" s="70" t="n">
        <v>2.97225022</v>
      </c>
      <c r="U145" s="69">
        <f>U129*'4 Transform Matrices'!Y146+V129*'4 Transform Matrices'!AC146+W129*'4 Transform Matrices'!AG146</f>
        <v/>
      </c>
      <c r="V145" s="69">
        <f>U129*'4 Transform Matrices'!Z146+V129*'4 Transform Matrices'!AD146+W129*'4 Transform Matrices'!AH146</f>
        <v/>
      </c>
      <c r="W145" s="69">
        <f>U129*'4 Transform Matrices'!AA146+V129*'4 Transform Matrices'!AE146+W129*'4 Transform Matrices'!AI146</f>
        <v/>
      </c>
      <c r="X145" s="69">
        <f>U129*'4 Transform Matrices'!AB146+V129*'4 Transform Matrices'!AF146+W129*'4 Transform Matrices'!AJ146+X129</f>
        <v/>
      </c>
      <c r="Y145" s="69">
        <f>Y129*'4 Transform Matrices'!Y146+Z129*'4 Transform Matrices'!AC146+AA129*'4 Transform Matrices'!AG146</f>
        <v/>
      </c>
      <c r="Z145" s="69">
        <f>Y129*'4 Transform Matrices'!Z146+Z129*'4 Transform Matrices'!AD146+AA129*'4 Transform Matrices'!AH146</f>
        <v/>
      </c>
      <c r="AA145" s="69">
        <f>Y129*'4 Transform Matrices'!AA146+Z129*'4 Transform Matrices'!AE146+AA129*'4 Transform Matrices'!AI146</f>
        <v/>
      </c>
      <c r="AB145" s="69">
        <f>Y129*'4 Transform Matrices'!AB146+Z129*'4 Transform Matrices'!AF146+AA129*'4 Transform Matrices'!AJ146+AB129</f>
        <v/>
      </c>
      <c r="AC145" s="69">
        <f>AC129*'4 Transform Matrices'!Y146+AD129*'4 Transform Matrices'!AC146+AE129*'4 Transform Matrices'!AG146</f>
        <v/>
      </c>
      <c r="AD145" s="69">
        <f>AC129*'4 Transform Matrices'!Z146+AD129*'4 Transform Matrices'!AD146+AE129*'4 Transform Matrices'!AH146</f>
        <v/>
      </c>
      <c r="AE145" s="69">
        <f>AC129*'4 Transform Matrices'!AA146+AD129*'4 Transform Matrices'!AE146+AE129*'4 Transform Matrices'!AI146</f>
        <v/>
      </c>
      <c r="AF145" s="69">
        <f>AC129*'4 Transform Matrices'!AB146+AD129*'4 Transform Matrices'!AF146+AE129*'4 Transform Matrices'!AJ146+AF129</f>
        <v/>
      </c>
      <c r="AG145" s="71">
        <f>MAX(ABS(I145-U145),ABS(J145-V145),ABS(K145-W145),ABS(L145-X145),ABS(M145-Y145),ABS(N145-Z145),ABS(O145-AA145),ABS(P145-AB145),ABS(Q145-AC145),ABS(R145-AD145),ABS(S145-AE145),ABS(T145-AF145))</f>
        <v/>
      </c>
    </row>
    <row r="146">
      <c r="A146" s="80" t="inlineStr">
        <is>
          <t>- Fence post</t>
        </is>
      </c>
      <c r="B146" s="52" t="inlineStr">
        <is>
          <t>ENV-18</t>
        </is>
      </c>
      <c r="C146" s="58" t="inlineStr">
        <is>
          <t>Cylinder</t>
        </is>
      </c>
      <c r="D146" s="52" t="inlineStr">
        <is>
          <t>ENV-01</t>
        </is>
      </c>
      <c r="E146" s="52" t="n">
        <v>2</v>
      </c>
      <c r="F146" s="54">
        <f>L146</f>
        <v/>
      </c>
      <c r="G146" s="54">
        <f>P146</f>
        <v/>
      </c>
      <c r="H146" s="54">
        <f>T146</f>
        <v/>
      </c>
      <c r="I146" s="70" t="n">
        <v>0.100000001</v>
      </c>
      <c r="J146" s="70" t="n">
        <v>0</v>
      </c>
      <c r="K146" s="70" t="n">
        <v>0</v>
      </c>
      <c r="L146" s="70" t="n">
        <v>16.929121</v>
      </c>
      <c r="M146" s="70" t="n">
        <v>0</v>
      </c>
      <c r="N146" s="70" t="n">
        <v>-4.37113901e-09</v>
      </c>
      <c r="O146" s="70" t="n">
        <v>-1.54999995</v>
      </c>
      <c r="P146" s="70" t="n">
        <v>0.445598543</v>
      </c>
      <c r="Q146" s="70" t="n">
        <v>0</v>
      </c>
      <c r="R146" s="70" t="n">
        <v>0.100000001</v>
      </c>
      <c r="S146" s="70" t="n">
        <v>-6.77526515e-08</v>
      </c>
      <c r="T146" s="70" t="n">
        <v>8.625825880000001</v>
      </c>
      <c r="U146" s="69">
        <f>U129*'4 Transform Matrices'!Y147+V129*'4 Transform Matrices'!AC147+W129*'4 Transform Matrices'!AG147</f>
        <v/>
      </c>
      <c r="V146" s="69">
        <f>U129*'4 Transform Matrices'!Z147+V129*'4 Transform Matrices'!AD147+W129*'4 Transform Matrices'!AH147</f>
        <v/>
      </c>
      <c r="W146" s="69">
        <f>U129*'4 Transform Matrices'!AA147+V129*'4 Transform Matrices'!AE147+W129*'4 Transform Matrices'!AI147</f>
        <v/>
      </c>
      <c r="X146" s="69">
        <f>U129*'4 Transform Matrices'!AB147+V129*'4 Transform Matrices'!AF147+W129*'4 Transform Matrices'!AJ147+X129</f>
        <v/>
      </c>
      <c r="Y146" s="69">
        <f>Y129*'4 Transform Matrices'!Y147+Z129*'4 Transform Matrices'!AC147+AA129*'4 Transform Matrices'!AG147</f>
        <v/>
      </c>
      <c r="Z146" s="69">
        <f>Y129*'4 Transform Matrices'!Z147+Z129*'4 Transform Matrices'!AD147+AA129*'4 Transform Matrices'!AH147</f>
        <v/>
      </c>
      <c r="AA146" s="69">
        <f>Y129*'4 Transform Matrices'!AA147+Z129*'4 Transform Matrices'!AE147+AA129*'4 Transform Matrices'!AI147</f>
        <v/>
      </c>
      <c r="AB146" s="69">
        <f>Y129*'4 Transform Matrices'!AB147+Z129*'4 Transform Matrices'!AF147+AA129*'4 Transform Matrices'!AJ147+AB129</f>
        <v/>
      </c>
      <c r="AC146" s="69">
        <f>AC129*'4 Transform Matrices'!Y147+AD129*'4 Transform Matrices'!AC147+AE129*'4 Transform Matrices'!AG147</f>
        <v/>
      </c>
      <c r="AD146" s="69">
        <f>AC129*'4 Transform Matrices'!Z147+AD129*'4 Transform Matrices'!AD147+AE129*'4 Transform Matrices'!AH147</f>
        <v/>
      </c>
      <c r="AE146" s="69">
        <f>AC129*'4 Transform Matrices'!AA147+AD129*'4 Transform Matrices'!AE147+AE129*'4 Transform Matrices'!AI147</f>
        <v/>
      </c>
      <c r="AF146" s="69">
        <f>AC129*'4 Transform Matrices'!AB147+AD129*'4 Transform Matrices'!AF147+AE129*'4 Transform Matrices'!AJ147+AF129</f>
        <v/>
      </c>
      <c r="AG146" s="71">
        <f>MAX(ABS(I146-U146),ABS(J146-V146),ABS(K146-W146),ABS(L146-X146),ABS(M146-Y146),ABS(N146-Z146),ABS(O146-AA146),ABS(P146-AB146),ABS(Q146-AC146),ABS(R146-AD146),ABS(S146-AE146),ABS(T146-AF146))</f>
        <v/>
      </c>
    </row>
    <row r="147">
      <c r="A147" s="80" t="inlineStr">
        <is>
          <t>- Fence post</t>
        </is>
      </c>
      <c r="B147" s="52" t="inlineStr">
        <is>
          <t>ENV-19</t>
        </is>
      </c>
      <c r="C147" s="58" t="inlineStr">
        <is>
          <t>Cylinder</t>
        </is>
      </c>
      <c r="D147" s="52" t="inlineStr">
        <is>
          <t>ENV-01</t>
        </is>
      </c>
      <c r="E147" s="52" t="n">
        <v>2</v>
      </c>
      <c r="F147" s="54">
        <f>L147</f>
        <v/>
      </c>
      <c r="G147" s="54">
        <f>P147</f>
        <v/>
      </c>
      <c r="H147" s="54">
        <f>T147</f>
        <v/>
      </c>
      <c r="I147" s="70" t="n">
        <v>0.100000001</v>
      </c>
      <c r="J147" s="70" t="n">
        <v>0</v>
      </c>
      <c r="K147" s="70" t="n">
        <v>0</v>
      </c>
      <c r="L147" s="70" t="n">
        <v>13.4350214</v>
      </c>
      <c r="M147" s="70" t="n">
        <v>0</v>
      </c>
      <c r="N147" s="70" t="n">
        <v>-4.37113901e-09</v>
      </c>
      <c r="O147" s="70" t="n">
        <v>-1.54999995</v>
      </c>
      <c r="P147" s="70" t="n">
        <v>0.506196082</v>
      </c>
      <c r="Q147" s="70" t="n">
        <v>0</v>
      </c>
      <c r="R147" s="70" t="n">
        <v>0.100000001</v>
      </c>
      <c r="S147" s="70" t="n">
        <v>-6.77526515e-08</v>
      </c>
      <c r="T147" s="70" t="n">
        <v>13.4350357</v>
      </c>
      <c r="U147" s="69">
        <f>U129*'4 Transform Matrices'!Y148+V129*'4 Transform Matrices'!AC148+W129*'4 Transform Matrices'!AG148</f>
        <v/>
      </c>
      <c r="V147" s="69">
        <f>U129*'4 Transform Matrices'!Z148+V129*'4 Transform Matrices'!AD148+W129*'4 Transform Matrices'!AH148</f>
        <v/>
      </c>
      <c r="W147" s="69">
        <f>U129*'4 Transform Matrices'!AA148+V129*'4 Transform Matrices'!AE148+W129*'4 Transform Matrices'!AI148</f>
        <v/>
      </c>
      <c r="X147" s="69">
        <f>U129*'4 Transform Matrices'!AB148+V129*'4 Transform Matrices'!AF148+W129*'4 Transform Matrices'!AJ148+X129</f>
        <v/>
      </c>
      <c r="Y147" s="69">
        <f>Y129*'4 Transform Matrices'!Y148+Z129*'4 Transform Matrices'!AC148+AA129*'4 Transform Matrices'!AG148</f>
        <v/>
      </c>
      <c r="Z147" s="69">
        <f>Y129*'4 Transform Matrices'!Z148+Z129*'4 Transform Matrices'!AD148+AA129*'4 Transform Matrices'!AH148</f>
        <v/>
      </c>
      <c r="AA147" s="69">
        <f>Y129*'4 Transform Matrices'!AA148+Z129*'4 Transform Matrices'!AE148+AA129*'4 Transform Matrices'!AI148</f>
        <v/>
      </c>
      <c r="AB147" s="69">
        <f>Y129*'4 Transform Matrices'!AB148+Z129*'4 Transform Matrices'!AF148+AA129*'4 Transform Matrices'!AJ148+AB129</f>
        <v/>
      </c>
      <c r="AC147" s="69">
        <f>AC129*'4 Transform Matrices'!Y148+AD129*'4 Transform Matrices'!AC148+AE129*'4 Transform Matrices'!AG148</f>
        <v/>
      </c>
      <c r="AD147" s="69">
        <f>AC129*'4 Transform Matrices'!Z148+AD129*'4 Transform Matrices'!AD148+AE129*'4 Transform Matrices'!AH148</f>
        <v/>
      </c>
      <c r="AE147" s="69">
        <f>AC129*'4 Transform Matrices'!AA148+AD129*'4 Transform Matrices'!AE148+AE129*'4 Transform Matrices'!AI148</f>
        <v/>
      </c>
      <c r="AF147" s="69">
        <f>AC129*'4 Transform Matrices'!AB148+AD129*'4 Transform Matrices'!AF148+AE129*'4 Transform Matrices'!AJ148+AF129</f>
        <v/>
      </c>
      <c r="AG147" s="71">
        <f>MAX(ABS(I147-U147),ABS(J147-V147),ABS(K147-W147),ABS(L147-X147),ABS(M147-Y147),ABS(N147-Z147),ABS(O147-AA147),ABS(P147-AB147),ABS(Q147-AC147),ABS(R147-AD147),ABS(S147-AE147),ABS(T147-AF147))</f>
        <v/>
      </c>
    </row>
    <row r="148">
      <c r="A148" s="80" t="inlineStr">
        <is>
          <t>- Fence post</t>
        </is>
      </c>
      <c r="B148" s="52" t="inlineStr">
        <is>
          <t>ENV-20</t>
        </is>
      </c>
      <c r="C148" s="58" t="inlineStr">
        <is>
          <t>Cylinder</t>
        </is>
      </c>
      <c r="D148" s="52" t="inlineStr">
        <is>
          <t>ENV-01</t>
        </is>
      </c>
      <c r="E148" s="52" t="n">
        <v>2</v>
      </c>
      <c r="F148" s="54">
        <f>L148</f>
        <v/>
      </c>
      <c r="G148" s="54">
        <f>P148</f>
        <v/>
      </c>
      <c r="H148" s="54">
        <f>T148</f>
        <v/>
      </c>
      <c r="I148" s="70" t="n">
        <v>0.100000001</v>
      </c>
      <c r="J148" s="70" t="n">
        <v>0</v>
      </c>
      <c r="K148" s="70" t="n">
        <v>0</v>
      </c>
      <c r="L148" s="70" t="n">
        <v>8.6258173</v>
      </c>
      <c r="M148" s="70" t="n">
        <v>0</v>
      </c>
      <c r="N148" s="70" t="n">
        <v>-4.37113901e-09</v>
      </c>
      <c r="O148" s="70" t="n">
        <v>-1.54999995</v>
      </c>
      <c r="P148" s="70" t="n">
        <v>0.425250441</v>
      </c>
      <c r="Q148" s="70" t="n">
        <v>0</v>
      </c>
      <c r="R148" s="70" t="n">
        <v>0.100000001</v>
      </c>
      <c r="S148" s="70" t="n">
        <v>-6.77526515e-08</v>
      </c>
      <c r="T148" s="70" t="n">
        <v>16.9291248</v>
      </c>
      <c r="U148" s="69">
        <f>U129*'4 Transform Matrices'!Y149+V129*'4 Transform Matrices'!AC149+W129*'4 Transform Matrices'!AG149</f>
        <v/>
      </c>
      <c r="V148" s="69">
        <f>U129*'4 Transform Matrices'!Z149+V129*'4 Transform Matrices'!AD149+W129*'4 Transform Matrices'!AH149</f>
        <v/>
      </c>
      <c r="W148" s="69">
        <f>U129*'4 Transform Matrices'!AA149+V129*'4 Transform Matrices'!AE149+W129*'4 Transform Matrices'!AI149</f>
        <v/>
      </c>
      <c r="X148" s="69">
        <f>U129*'4 Transform Matrices'!AB149+V129*'4 Transform Matrices'!AF149+W129*'4 Transform Matrices'!AJ149+X129</f>
        <v/>
      </c>
      <c r="Y148" s="69">
        <f>Y129*'4 Transform Matrices'!Y149+Z129*'4 Transform Matrices'!AC149+AA129*'4 Transform Matrices'!AG149</f>
        <v/>
      </c>
      <c r="Z148" s="69">
        <f>Y129*'4 Transform Matrices'!Z149+Z129*'4 Transform Matrices'!AD149+AA129*'4 Transform Matrices'!AH149</f>
        <v/>
      </c>
      <c r="AA148" s="69">
        <f>Y129*'4 Transform Matrices'!AA149+Z129*'4 Transform Matrices'!AE149+AA129*'4 Transform Matrices'!AI149</f>
        <v/>
      </c>
      <c r="AB148" s="69">
        <f>Y129*'4 Transform Matrices'!AB149+Z129*'4 Transform Matrices'!AF149+AA129*'4 Transform Matrices'!AJ149+AB129</f>
        <v/>
      </c>
      <c r="AC148" s="69">
        <f>AC129*'4 Transform Matrices'!Y149+AD129*'4 Transform Matrices'!AC149+AE129*'4 Transform Matrices'!AG149</f>
        <v/>
      </c>
      <c r="AD148" s="69">
        <f>AC129*'4 Transform Matrices'!Z149+AD129*'4 Transform Matrices'!AD149+AE129*'4 Transform Matrices'!AH149</f>
        <v/>
      </c>
      <c r="AE148" s="69">
        <f>AC129*'4 Transform Matrices'!AA149+AD129*'4 Transform Matrices'!AE149+AE129*'4 Transform Matrices'!AI149</f>
        <v/>
      </c>
      <c r="AF148" s="69">
        <f>AC129*'4 Transform Matrices'!AB149+AD129*'4 Transform Matrices'!AF149+AE129*'4 Transform Matrices'!AJ149+AF129</f>
        <v/>
      </c>
      <c r="AG148" s="71">
        <f>MAX(ABS(I148-U148),ABS(J148-V148),ABS(K148-W148),ABS(L148-X148),ABS(M148-Y148),ABS(N148-Z148),ABS(O148-AA148),ABS(P148-AB148),ABS(Q148-AC148),ABS(R148-AD148),ABS(S148-AE148),ABS(T148-AF148))</f>
        <v/>
      </c>
    </row>
    <row r="149">
      <c r="A149" s="80" t="inlineStr">
        <is>
          <t>- Gate post</t>
        </is>
      </c>
      <c r="B149" s="52" t="inlineStr">
        <is>
          <t>ENV-21</t>
        </is>
      </c>
      <c r="C149" s="58" t="inlineStr">
        <is>
          <t>Cylinder</t>
        </is>
      </c>
      <c r="D149" s="52" t="inlineStr">
        <is>
          <t>ENV-01</t>
        </is>
      </c>
      <c r="E149" s="52" t="n">
        <v>2</v>
      </c>
      <c r="F149" s="54">
        <f>L149</f>
        <v/>
      </c>
      <c r="G149" s="54">
        <f>P149</f>
        <v/>
      </c>
      <c r="H149" s="54">
        <f>T149</f>
        <v/>
      </c>
      <c r="I149" s="70" t="n">
        <v>0.180000007</v>
      </c>
      <c r="J149" s="70" t="n">
        <v>0</v>
      </c>
      <c r="K149" s="70" t="n">
        <v>0</v>
      </c>
      <c r="L149" s="70" t="n">
        <v>2.97224975</v>
      </c>
      <c r="M149" s="70" t="n">
        <v>0</v>
      </c>
      <c r="N149" s="70" t="n">
        <v>-7.868050210000001e-09</v>
      </c>
      <c r="O149" s="70" t="n">
        <v>-1.75</v>
      </c>
      <c r="P149" s="70" t="n">
        <v>0.512986183</v>
      </c>
      <c r="Q149" s="70" t="n">
        <v>0</v>
      </c>
      <c r="R149" s="70" t="n">
        <v>0.180000007</v>
      </c>
      <c r="S149" s="70" t="n">
        <v>-7.64949277e-08</v>
      </c>
      <c r="T149" s="70" t="n">
        <v>18.7660789</v>
      </c>
      <c r="U149" s="69">
        <f>U129*'4 Transform Matrices'!Y150+V129*'4 Transform Matrices'!AC150+W129*'4 Transform Matrices'!AG150</f>
        <v/>
      </c>
      <c r="V149" s="69">
        <f>U129*'4 Transform Matrices'!Z150+V129*'4 Transform Matrices'!AD150+W129*'4 Transform Matrices'!AH150</f>
        <v/>
      </c>
      <c r="W149" s="69">
        <f>U129*'4 Transform Matrices'!AA150+V129*'4 Transform Matrices'!AE150+W129*'4 Transform Matrices'!AI150</f>
        <v/>
      </c>
      <c r="X149" s="69">
        <f>U129*'4 Transform Matrices'!AB150+V129*'4 Transform Matrices'!AF150+W129*'4 Transform Matrices'!AJ150+X129</f>
        <v/>
      </c>
      <c r="Y149" s="69">
        <f>Y129*'4 Transform Matrices'!Y150+Z129*'4 Transform Matrices'!AC150+AA129*'4 Transform Matrices'!AG150</f>
        <v/>
      </c>
      <c r="Z149" s="69">
        <f>Y129*'4 Transform Matrices'!Z150+Z129*'4 Transform Matrices'!AD150+AA129*'4 Transform Matrices'!AH150</f>
        <v/>
      </c>
      <c r="AA149" s="69">
        <f>Y129*'4 Transform Matrices'!AA150+Z129*'4 Transform Matrices'!AE150+AA129*'4 Transform Matrices'!AI150</f>
        <v/>
      </c>
      <c r="AB149" s="69">
        <f>Y129*'4 Transform Matrices'!AB150+Z129*'4 Transform Matrices'!AF150+AA129*'4 Transform Matrices'!AJ150+AB129</f>
        <v/>
      </c>
      <c r="AC149" s="69">
        <f>AC129*'4 Transform Matrices'!Y150+AD129*'4 Transform Matrices'!AC150+AE129*'4 Transform Matrices'!AG150</f>
        <v/>
      </c>
      <c r="AD149" s="69">
        <f>AC129*'4 Transform Matrices'!Z150+AD129*'4 Transform Matrices'!AD150+AE129*'4 Transform Matrices'!AH150</f>
        <v/>
      </c>
      <c r="AE149" s="69">
        <f>AC129*'4 Transform Matrices'!AA150+AD129*'4 Transform Matrices'!AE150+AE129*'4 Transform Matrices'!AI150</f>
        <v/>
      </c>
      <c r="AF149" s="69">
        <f>AC129*'4 Transform Matrices'!AB150+AD129*'4 Transform Matrices'!AF150+AE129*'4 Transform Matrices'!AJ150+AF129</f>
        <v/>
      </c>
      <c r="AG149" s="71">
        <f>MAX(ABS(I149-U149),ABS(J149-V149),ABS(K149-W149),ABS(L149-X149),ABS(M149-Y149),ABS(N149-Z149),ABS(O149-AA149),ABS(P149-AB149),ABS(Q149-AC149),ABS(R149-AD149),ABS(S149-AE149),ABS(T149-AF149))</f>
        <v/>
      </c>
    </row>
    <row r="150">
      <c r="A150" s="80" t="inlineStr">
        <is>
          <t>- Fence wire</t>
        </is>
      </c>
      <c r="B150" s="52" t="inlineStr">
        <is>
          <t>ENV-22</t>
        </is>
      </c>
      <c r="C150" s="58" t="inlineStr">
        <is>
          <t>Cylinder</t>
        </is>
      </c>
      <c r="D150" s="52" t="inlineStr">
        <is>
          <t>ENV-01</t>
        </is>
      </c>
      <c r="E150" s="52" t="n">
        <v>2</v>
      </c>
      <c r="F150" s="54">
        <f>L150</f>
        <v/>
      </c>
      <c r="G150" s="54">
        <f>P150</f>
        <v/>
      </c>
      <c r="H150" s="54">
        <f>T150</f>
        <v/>
      </c>
      <c r="I150" s="70" t="n">
        <v>-0.00370820449</v>
      </c>
      <c r="J150" s="70" t="n">
        <v>2.5317564e-05</v>
      </c>
      <c r="K150" s="70" t="n">
        <v>-5.65356684</v>
      </c>
      <c r="L150" s="70" t="n">
        <v>-5.79903793</v>
      </c>
      <c r="M150" s="70" t="n">
        <v>0</v>
      </c>
      <c r="N150" s="70" t="n">
        <v>0.0119999712</v>
      </c>
      <c r="O150" s="70" t="n">
        <v>0.013187171</v>
      </c>
      <c r="P150" s="70" t="n">
        <v>0.372846425</v>
      </c>
      <c r="Q150" s="70" t="n">
        <v>0.0114126783</v>
      </c>
      <c r="R150" s="70" t="n">
        <v>8.226176760000001e-06</v>
      </c>
      <c r="S150" s="70" t="n">
        <v>-1.83695555</v>
      </c>
      <c r="T150" s="70" t="n">
        <v>17.8476009</v>
      </c>
      <c r="U150" s="69">
        <f>U129*'4 Transform Matrices'!Y151+V129*'4 Transform Matrices'!AC151+W129*'4 Transform Matrices'!AG151</f>
        <v/>
      </c>
      <c r="V150" s="69">
        <f>U129*'4 Transform Matrices'!Z151+V129*'4 Transform Matrices'!AD151+W129*'4 Transform Matrices'!AH151</f>
        <v/>
      </c>
      <c r="W150" s="69">
        <f>U129*'4 Transform Matrices'!AA151+V129*'4 Transform Matrices'!AE151+W129*'4 Transform Matrices'!AI151</f>
        <v/>
      </c>
      <c r="X150" s="69">
        <f>U129*'4 Transform Matrices'!AB151+V129*'4 Transform Matrices'!AF151+W129*'4 Transform Matrices'!AJ151+X129</f>
        <v/>
      </c>
      <c r="Y150" s="69">
        <f>Y129*'4 Transform Matrices'!Y151+Z129*'4 Transform Matrices'!AC151+AA129*'4 Transform Matrices'!AG151</f>
        <v/>
      </c>
      <c r="Z150" s="69">
        <f>Y129*'4 Transform Matrices'!Z151+Z129*'4 Transform Matrices'!AD151+AA129*'4 Transform Matrices'!AH151</f>
        <v/>
      </c>
      <c r="AA150" s="69">
        <f>Y129*'4 Transform Matrices'!AA151+Z129*'4 Transform Matrices'!AE151+AA129*'4 Transform Matrices'!AI151</f>
        <v/>
      </c>
      <c r="AB150" s="69">
        <f>Y129*'4 Transform Matrices'!AB151+Z129*'4 Transform Matrices'!AF151+AA129*'4 Transform Matrices'!AJ151+AB129</f>
        <v/>
      </c>
      <c r="AC150" s="69">
        <f>AC129*'4 Transform Matrices'!Y151+AD129*'4 Transform Matrices'!AC151+AE129*'4 Transform Matrices'!AG151</f>
        <v/>
      </c>
      <c r="AD150" s="69">
        <f>AC129*'4 Transform Matrices'!Z151+AD129*'4 Transform Matrices'!AD151+AE129*'4 Transform Matrices'!AH151</f>
        <v/>
      </c>
      <c r="AE150" s="69">
        <f>AC129*'4 Transform Matrices'!AA151+AD129*'4 Transform Matrices'!AE151+AE129*'4 Transform Matrices'!AI151</f>
        <v/>
      </c>
      <c r="AF150" s="69">
        <f>AC129*'4 Transform Matrices'!AB151+AD129*'4 Transform Matrices'!AF151+AE129*'4 Transform Matrices'!AJ151+AF129</f>
        <v/>
      </c>
      <c r="AG150" s="71">
        <f>MAX(ABS(I150-U150),ABS(J150-V150),ABS(K150-W150),ABS(L150-X150),ABS(M150-Y150),ABS(N150-Z150),ABS(O150-AA150),ABS(P150-AB150),ABS(Q150-AC150),ABS(R150-AD150),ABS(S150-AE150),ABS(T150-AF150))</f>
        <v/>
      </c>
    </row>
    <row r="151">
      <c r="A151" s="80" t="inlineStr">
        <is>
          <t>- Fence wire</t>
        </is>
      </c>
      <c r="B151" s="52" t="inlineStr">
        <is>
          <t>ENV-23</t>
        </is>
      </c>
      <c r="C151" s="58" t="inlineStr">
        <is>
          <t>Cylinder</t>
        </is>
      </c>
      <c r="D151" s="52" t="inlineStr">
        <is>
          <t>ENV-01</t>
        </is>
      </c>
      <c r="E151" s="52" t="n">
        <v>2</v>
      </c>
      <c r="F151" s="54">
        <f>L151</f>
        <v/>
      </c>
      <c r="G151" s="54">
        <f>P151</f>
        <v/>
      </c>
      <c r="H151" s="54">
        <f>T151</f>
        <v/>
      </c>
      <c r="I151" s="70" t="n">
        <v>-0.00370820449</v>
      </c>
      <c r="J151" s="70" t="n">
        <v>2.5317564e-05</v>
      </c>
      <c r="K151" s="70" t="n">
        <v>-5.65356684</v>
      </c>
      <c r="L151" s="70" t="n">
        <v>-5.79903793</v>
      </c>
      <c r="M151" s="70" t="n">
        <v>0</v>
      </c>
      <c r="N151" s="70" t="n">
        <v>0.0119999712</v>
      </c>
      <c r="O151" s="70" t="n">
        <v>0.013187171</v>
      </c>
      <c r="P151" s="70" t="n">
        <v>0.772846401</v>
      </c>
      <c r="Q151" s="70" t="n">
        <v>0.0114126783</v>
      </c>
      <c r="R151" s="70" t="n">
        <v>8.226176760000001e-06</v>
      </c>
      <c r="S151" s="70" t="n">
        <v>-1.83695555</v>
      </c>
      <c r="T151" s="70" t="n">
        <v>17.8476009</v>
      </c>
      <c r="U151" s="69">
        <f>U129*'4 Transform Matrices'!Y152+V129*'4 Transform Matrices'!AC152+W129*'4 Transform Matrices'!AG152</f>
        <v/>
      </c>
      <c r="V151" s="69">
        <f>U129*'4 Transform Matrices'!Z152+V129*'4 Transform Matrices'!AD152+W129*'4 Transform Matrices'!AH152</f>
        <v/>
      </c>
      <c r="W151" s="69">
        <f>U129*'4 Transform Matrices'!AA152+V129*'4 Transform Matrices'!AE152+W129*'4 Transform Matrices'!AI152</f>
        <v/>
      </c>
      <c r="X151" s="69">
        <f>U129*'4 Transform Matrices'!AB152+V129*'4 Transform Matrices'!AF152+W129*'4 Transform Matrices'!AJ152+X129</f>
        <v/>
      </c>
      <c r="Y151" s="69">
        <f>Y129*'4 Transform Matrices'!Y152+Z129*'4 Transform Matrices'!AC152+AA129*'4 Transform Matrices'!AG152</f>
        <v/>
      </c>
      <c r="Z151" s="69">
        <f>Y129*'4 Transform Matrices'!Z152+Z129*'4 Transform Matrices'!AD152+AA129*'4 Transform Matrices'!AH152</f>
        <v/>
      </c>
      <c r="AA151" s="69">
        <f>Y129*'4 Transform Matrices'!AA152+Z129*'4 Transform Matrices'!AE152+AA129*'4 Transform Matrices'!AI152</f>
        <v/>
      </c>
      <c r="AB151" s="69">
        <f>Y129*'4 Transform Matrices'!AB152+Z129*'4 Transform Matrices'!AF152+AA129*'4 Transform Matrices'!AJ152+AB129</f>
        <v/>
      </c>
      <c r="AC151" s="69">
        <f>AC129*'4 Transform Matrices'!Y152+AD129*'4 Transform Matrices'!AC152+AE129*'4 Transform Matrices'!AG152</f>
        <v/>
      </c>
      <c r="AD151" s="69">
        <f>AC129*'4 Transform Matrices'!Z152+AD129*'4 Transform Matrices'!AD152+AE129*'4 Transform Matrices'!AH152</f>
        <v/>
      </c>
      <c r="AE151" s="69">
        <f>AC129*'4 Transform Matrices'!AA152+AD129*'4 Transform Matrices'!AE152+AE129*'4 Transform Matrices'!AI152</f>
        <v/>
      </c>
      <c r="AF151" s="69">
        <f>AC129*'4 Transform Matrices'!AB152+AD129*'4 Transform Matrices'!AF152+AE129*'4 Transform Matrices'!AJ152+AF129</f>
        <v/>
      </c>
      <c r="AG151" s="71">
        <f>MAX(ABS(I151-U151),ABS(J151-V151),ABS(K151-W151),ABS(L151-X151),ABS(M151-Y151),ABS(N151-Z151),ABS(O151-AA151),ABS(P151-AB151),ABS(Q151-AC151),ABS(R151-AD151),ABS(S151-AE151),ABS(T151-AF151))</f>
        <v/>
      </c>
    </row>
    <row r="152">
      <c r="A152" s="80" t="inlineStr">
        <is>
          <t>- Fence wire</t>
        </is>
      </c>
      <c r="B152" s="52" t="inlineStr">
        <is>
          <t>ENV-24</t>
        </is>
      </c>
      <c r="C152" s="58" t="inlineStr">
        <is>
          <t>Cylinder</t>
        </is>
      </c>
      <c r="D152" s="52" t="inlineStr">
        <is>
          <t>ENV-01</t>
        </is>
      </c>
      <c r="E152" s="52" t="n">
        <v>2</v>
      </c>
      <c r="F152" s="54">
        <f>L152</f>
        <v/>
      </c>
      <c r="G152" s="54">
        <f>P152</f>
        <v/>
      </c>
      <c r="H152" s="54">
        <f>T152</f>
        <v/>
      </c>
      <c r="I152" s="70" t="n">
        <v>-0.00370820449</v>
      </c>
      <c r="J152" s="70" t="n">
        <v>2.5317564e-05</v>
      </c>
      <c r="K152" s="70" t="n">
        <v>-5.65356684</v>
      </c>
      <c r="L152" s="70" t="n">
        <v>-5.79903793</v>
      </c>
      <c r="M152" s="70" t="n">
        <v>0</v>
      </c>
      <c r="N152" s="70" t="n">
        <v>0.0119999712</v>
      </c>
      <c r="O152" s="70" t="n">
        <v>0.013187171</v>
      </c>
      <c r="P152" s="70" t="n">
        <v>1.17284644</v>
      </c>
      <c r="Q152" s="70" t="n">
        <v>0.0114126783</v>
      </c>
      <c r="R152" s="70" t="n">
        <v>8.226176760000001e-06</v>
      </c>
      <c r="S152" s="70" t="n">
        <v>-1.83695555</v>
      </c>
      <c r="T152" s="70" t="n">
        <v>17.8476009</v>
      </c>
      <c r="U152" s="69">
        <f>U129*'4 Transform Matrices'!Y153+V129*'4 Transform Matrices'!AC153+W129*'4 Transform Matrices'!AG153</f>
        <v/>
      </c>
      <c r="V152" s="69">
        <f>U129*'4 Transform Matrices'!Z153+V129*'4 Transform Matrices'!AD153+W129*'4 Transform Matrices'!AH153</f>
        <v/>
      </c>
      <c r="W152" s="69">
        <f>U129*'4 Transform Matrices'!AA153+V129*'4 Transform Matrices'!AE153+W129*'4 Transform Matrices'!AI153</f>
        <v/>
      </c>
      <c r="X152" s="69">
        <f>U129*'4 Transform Matrices'!AB153+V129*'4 Transform Matrices'!AF153+W129*'4 Transform Matrices'!AJ153+X129</f>
        <v/>
      </c>
      <c r="Y152" s="69">
        <f>Y129*'4 Transform Matrices'!Y153+Z129*'4 Transform Matrices'!AC153+AA129*'4 Transform Matrices'!AG153</f>
        <v/>
      </c>
      <c r="Z152" s="69">
        <f>Y129*'4 Transform Matrices'!Z153+Z129*'4 Transform Matrices'!AD153+AA129*'4 Transform Matrices'!AH153</f>
        <v/>
      </c>
      <c r="AA152" s="69">
        <f>Y129*'4 Transform Matrices'!AA153+Z129*'4 Transform Matrices'!AE153+AA129*'4 Transform Matrices'!AI153</f>
        <v/>
      </c>
      <c r="AB152" s="69">
        <f>Y129*'4 Transform Matrices'!AB153+Z129*'4 Transform Matrices'!AF153+AA129*'4 Transform Matrices'!AJ153+AB129</f>
        <v/>
      </c>
      <c r="AC152" s="69">
        <f>AC129*'4 Transform Matrices'!Y153+AD129*'4 Transform Matrices'!AC153+AE129*'4 Transform Matrices'!AG153</f>
        <v/>
      </c>
      <c r="AD152" s="69">
        <f>AC129*'4 Transform Matrices'!Z153+AD129*'4 Transform Matrices'!AD153+AE129*'4 Transform Matrices'!AH153</f>
        <v/>
      </c>
      <c r="AE152" s="69">
        <f>AC129*'4 Transform Matrices'!AA153+AD129*'4 Transform Matrices'!AE153+AE129*'4 Transform Matrices'!AI153</f>
        <v/>
      </c>
      <c r="AF152" s="69">
        <f>AC129*'4 Transform Matrices'!AB153+AD129*'4 Transform Matrices'!AF153+AE129*'4 Transform Matrices'!AJ153+AF129</f>
        <v/>
      </c>
      <c r="AG152" s="71">
        <f>MAX(ABS(I152-U152),ABS(J152-V152),ABS(K152-W152),ABS(L152-X152),ABS(M152-Y152),ABS(N152-Z152),ABS(O152-AA152),ABS(P152-AB152),ABS(Q152-AC152),ABS(R152-AD152),ABS(S152-AE152),ABS(T152-AF152))</f>
        <v/>
      </c>
    </row>
    <row r="153">
      <c r="A153" s="80" t="inlineStr">
        <is>
          <t>- Fence wire</t>
        </is>
      </c>
      <c r="B153" s="52" t="inlineStr">
        <is>
          <t>ENV-25</t>
        </is>
      </c>
      <c r="C153" s="58" t="inlineStr">
        <is>
          <t>Cylinder</t>
        </is>
      </c>
      <c r="D153" s="52" t="inlineStr">
        <is>
          <t>ENV-01</t>
        </is>
      </c>
      <c r="E153" s="52" t="n">
        <v>2</v>
      </c>
      <c r="F153" s="54">
        <f>L153</f>
        <v/>
      </c>
      <c r="G153" s="54">
        <f>P153</f>
        <v/>
      </c>
      <c r="H153" s="54">
        <f>T153</f>
        <v/>
      </c>
      <c r="I153" s="70" t="n">
        <v>-0.00705342228</v>
      </c>
      <c r="J153" s="70" t="n">
        <v>-7.80947375e-05</v>
      </c>
      <c r="K153" s="70" t="n">
        <v>-4.80920792</v>
      </c>
      <c r="L153" s="70" t="n">
        <v>-11.0304251</v>
      </c>
      <c r="M153" s="70" t="n">
        <v>0</v>
      </c>
      <c r="N153" s="70" t="n">
        <v>0.0119996117</v>
      </c>
      <c r="O153" s="70" t="n">
        <v>-0.0478203595</v>
      </c>
      <c r="P153" s="70" t="n">
        <v>0.355529845</v>
      </c>
      <c r="Q153" s="70" t="n">
        <v>0.009708204309999999</v>
      </c>
      <c r="R153" s="70" t="n">
        <v>-5.67391362e-05</v>
      </c>
      <c r="S153" s="70" t="n">
        <v>-3.49409366</v>
      </c>
      <c r="T153" s="70" t="n">
        <v>15.1820755</v>
      </c>
      <c r="U153" s="69">
        <f>U129*'4 Transform Matrices'!Y154+V129*'4 Transform Matrices'!AC154+W129*'4 Transform Matrices'!AG154</f>
        <v/>
      </c>
      <c r="V153" s="69">
        <f>U129*'4 Transform Matrices'!Z154+V129*'4 Transform Matrices'!AD154+W129*'4 Transform Matrices'!AH154</f>
        <v/>
      </c>
      <c r="W153" s="69">
        <f>U129*'4 Transform Matrices'!AA154+V129*'4 Transform Matrices'!AE154+W129*'4 Transform Matrices'!AI154</f>
        <v/>
      </c>
      <c r="X153" s="69">
        <f>U129*'4 Transform Matrices'!AB154+V129*'4 Transform Matrices'!AF154+W129*'4 Transform Matrices'!AJ154+X129</f>
        <v/>
      </c>
      <c r="Y153" s="69">
        <f>Y129*'4 Transform Matrices'!Y154+Z129*'4 Transform Matrices'!AC154+AA129*'4 Transform Matrices'!AG154</f>
        <v/>
      </c>
      <c r="Z153" s="69">
        <f>Y129*'4 Transform Matrices'!Z154+Z129*'4 Transform Matrices'!AD154+AA129*'4 Transform Matrices'!AH154</f>
        <v/>
      </c>
      <c r="AA153" s="69">
        <f>Y129*'4 Transform Matrices'!AA154+Z129*'4 Transform Matrices'!AE154+AA129*'4 Transform Matrices'!AI154</f>
        <v/>
      </c>
      <c r="AB153" s="69">
        <f>Y129*'4 Transform Matrices'!AB154+Z129*'4 Transform Matrices'!AF154+AA129*'4 Transform Matrices'!AJ154+AB129</f>
        <v/>
      </c>
      <c r="AC153" s="69">
        <f>AC129*'4 Transform Matrices'!Y154+AD129*'4 Transform Matrices'!AC154+AE129*'4 Transform Matrices'!AG154</f>
        <v/>
      </c>
      <c r="AD153" s="69">
        <f>AC129*'4 Transform Matrices'!Z154+AD129*'4 Transform Matrices'!AD154+AE129*'4 Transform Matrices'!AH154</f>
        <v/>
      </c>
      <c r="AE153" s="69">
        <f>AC129*'4 Transform Matrices'!AA154+AD129*'4 Transform Matrices'!AE154+AE129*'4 Transform Matrices'!AI154</f>
        <v/>
      </c>
      <c r="AF153" s="69">
        <f>AC129*'4 Transform Matrices'!AB154+AD129*'4 Transform Matrices'!AF154+AE129*'4 Transform Matrices'!AJ154+AF129</f>
        <v/>
      </c>
      <c r="AG153" s="71">
        <f>MAX(ABS(I153-U153),ABS(J153-V153),ABS(K153-W153),ABS(L153-X153),ABS(M153-Y153),ABS(N153-Z153),ABS(O153-AA153),ABS(P153-AB153),ABS(Q153-AC153),ABS(R153-AD153),ABS(S153-AE153),ABS(T153-AF153))</f>
        <v/>
      </c>
    </row>
    <row r="154">
      <c r="A154" s="80" t="inlineStr">
        <is>
          <t>- Fence wire</t>
        </is>
      </c>
      <c r="B154" s="52" t="inlineStr">
        <is>
          <t>ENV-26</t>
        </is>
      </c>
      <c r="C154" s="58" t="inlineStr">
        <is>
          <t>Cylinder</t>
        </is>
      </c>
      <c r="D154" s="52" t="inlineStr">
        <is>
          <t>ENV-01</t>
        </is>
      </c>
      <c r="E154" s="52" t="n">
        <v>2</v>
      </c>
      <c r="F154" s="54">
        <f>L154</f>
        <v/>
      </c>
      <c r="G154" s="54">
        <f>P154</f>
        <v/>
      </c>
      <c r="H154" s="54">
        <f>T154</f>
        <v/>
      </c>
      <c r="I154" s="70" t="n">
        <v>-0.00705342228</v>
      </c>
      <c r="J154" s="70" t="n">
        <v>-7.80946866e-05</v>
      </c>
      <c r="K154" s="70" t="n">
        <v>-4.80920792</v>
      </c>
      <c r="L154" s="70" t="n">
        <v>-11.0304251</v>
      </c>
      <c r="M154" s="70" t="n">
        <v>0</v>
      </c>
      <c r="N154" s="70" t="n">
        <v>0.0119996117</v>
      </c>
      <c r="O154" s="70" t="n">
        <v>-0.0478203297</v>
      </c>
      <c r="P154" s="70" t="n">
        <v>0.755529821</v>
      </c>
      <c r="Q154" s="70" t="n">
        <v>0.009708204309999999</v>
      </c>
      <c r="R154" s="70" t="n">
        <v>-5.67391107e-05</v>
      </c>
      <c r="S154" s="70" t="n">
        <v>-3.49409366</v>
      </c>
      <c r="T154" s="70" t="n">
        <v>15.1820755</v>
      </c>
      <c r="U154" s="69">
        <f>U129*'4 Transform Matrices'!Y155+V129*'4 Transform Matrices'!AC155+W129*'4 Transform Matrices'!AG155</f>
        <v/>
      </c>
      <c r="V154" s="69">
        <f>U129*'4 Transform Matrices'!Z155+V129*'4 Transform Matrices'!AD155+W129*'4 Transform Matrices'!AH155</f>
        <v/>
      </c>
      <c r="W154" s="69">
        <f>U129*'4 Transform Matrices'!AA155+V129*'4 Transform Matrices'!AE155+W129*'4 Transform Matrices'!AI155</f>
        <v/>
      </c>
      <c r="X154" s="69">
        <f>U129*'4 Transform Matrices'!AB155+V129*'4 Transform Matrices'!AF155+W129*'4 Transform Matrices'!AJ155+X129</f>
        <v/>
      </c>
      <c r="Y154" s="69">
        <f>Y129*'4 Transform Matrices'!Y155+Z129*'4 Transform Matrices'!AC155+AA129*'4 Transform Matrices'!AG155</f>
        <v/>
      </c>
      <c r="Z154" s="69">
        <f>Y129*'4 Transform Matrices'!Z155+Z129*'4 Transform Matrices'!AD155+AA129*'4 Transform Matrices'!AH155</f>
        <v/>
      </c>
      <c r="AA154" s="69">
        <f>Y129*'4 Transform Matrices'!AA155+Z129*'4 Transform Matrices'!AE155+AA129*'4 Transform Matrices'!AI155</f>
        <v/>
      </c>
      <c r="AB154" s="69">
        <f>Y129*'4 Transform Matrices'!AB155+Z129*'4 Transform Matrices'!AF155+AA129*'4 Transform Matrices'!AJ155+AB129</f>
        <v/>
      </c>
      <c r="AC154" s="69">
        <f>AC129*'4 Transform Matrices'!Y155+AD129*'4 Transform Matrices'!AC155+AE129*'4 Transform Matrices'!AG155</f>
        <v/>
      </c>
      <c r="AD154" s="69">
        <f>AC129*'4 Transform Matrices'!Z155+AD129*'4 Transform Matrices'!AD155+AE129*'4 Transform Matrices'!AH155</f>
        <v/>
      </c>
      <c r="AE154" s="69">
        <f>AC129*'4 Transform Matrices'!AA155+AD129*'4 Transform Matrices'!AE155+AE129*'4 Transform Matrices'!AI155</f>
        <v/>
      </c>
      <c r="AF154" s="69">
        <f>AC129*'4 Transform Matrices'!AB155+AD129*'4 Transform Matrices'!AF155+AE129*'4 Transform Matrices'!AJ155+AF129</f>
        <v/>
      </c>
      <c r="AG154" s="71">
        <f>MAX(ABS(I154-U154),ABS(J154-V154),ABS(K154-W154),ABS(L154-X154),ABS(M154-Y154),ABS(N154-Z154),ABS(O154-AA154),ABS(P154-AB154),ABS(Q154-AC154),ABS(R154-AD154),ABS(S154-AE154),ABS(T154-AF154))</f>
        <v/>
      </c>
    </row>
    <row r="155">
      <c r="A155" s="80" t="inlineStr">
        <is>
          <t>- Fence wire</t>
        </is>
      </c>
      <c r="B155" s="52" t="inlineStr">
        <is>
          <t>ENV-27</t>
        </is>
      </c>
      <c r="C155" s="58" t="inlineStr">
        <is>
          <t>Cylinder</t>
        </is>
      </c>
      <c r="D155" s="52" t="inlineStr">
        <is>
          <t>ENV-01</t>
        </is>
      </c>
      <c r="E155" s="52" t="n">
        <v>2</v>
      </c>
      <c r="F155" s="54">
        <f>L155</f>
        <v/>
      </c>
      <c r="G155" s="54">
        <f>P155</f>
        <v/>
      </c>
      <c r="H155" s="54">
        <f>T155</f>
        <v/>
      </c>
      <c r="I155" s="70" t="n">
        <v>-0.00705342228</v>
      </c>
      <c r="J155" s="70" t="n">
        <v>-7.80946866e-05</v>
      </c>
      <c r="K155" s="70" t="n">
        <v>-4.80920792</v>
      </c>
      <c r="L155" s="70" t="n">
        <v>-11.0304251</v>
      </c>
      <c r="M155" s="70" t="n">
        <v>0</v>
      </c>
      <c r="N155" s="70" t="n">
        <v>0.0119996117</v>
      </c>
      <c r="O155" s="70" t="n">
        <v>-0.0478203297</v>
      </c>
      <c r="P155" s="70" t="n">
        <v>1.15552986</v>
      </c>
      <c r="Q155" s="70" t="n">
        <v>0.009708204309999999</v>
      </c>
      <c r="R155" s="70" t="n">
        <v>-5.67391107e-05</v>
      </c>
      <c r="S155" s="70" t="n">
        <v>-3.49409366</v>
      </c>
      <c r="T155" s="70" t="n">
        <v>15.1820755</v>
      </c>
      <c r="U155" s="69">
        <f>U129*'4 Transform Matrices'!Y156+V129*'4 Transform Matrices'!AC156+W129*'4 Transform Matrices'!AG156</f>
        <v/>
      </c>
      <c r="V155" s="69">
        <f>U129*'4 Transform Matrices'!Z156+V129*'4 Transform Matrices'!AD156+W129*'4 Transform Matrices'!AH156</f>
        <v/>
      </c>
      <c r="W155" s="69">
        <f>U129*'4 Transform Matrices'!AA156+V129*'4 Transform Matrices'!AE156+W129*'4 Transform Matrices'!AI156</f>
        <v/>
      </c>
      <c r="X155" s="69">
        <f>U129*'4 Transform Matrices'!AB156+V129*'4 Transform Matrices'!AF156+W129*'4 Transform Matrices'!AJ156+X129</f>
        <v/>
      </c>
      <c r="Y155" s="69">
        <f>Y129*'4 Transform Matrices'!Y156+Z129*'4 Transform Matrices'!AC156+AA129*'4 Transform Matrices'!AG156</f>
        <v/>
      </c>
      <c r="Z155" s="69">
        <f>Y129*'4 Transform Matrices'!Z156+Z129*'4 Transform Matrices'!AD156+AA129*'4 Transform Matrices'!AH156</f>
        <v/>
      </c>
      <c r="AA155" s="69">
        <f>Y129*'4 Transform Matrices'!AA156+Z129*'4 Transform Matrices'!AE156+AA129*'4 Transform Matrices'!AI156</f>
        <v/>
      </c>
      <c r="AB155" s="69">
        <f>Y129*'4 Transform Matrices'!AB156+Z129*'4 Transform Matrices'!AF156+AA129*'4 Transform Matrices'!AJ156+AB129</f>
        <v/>
      </c>
      <c r="AC155" s="69">
        <f>AC129*'4 Transform Matrices'!Y156+AD129*'4 Transform Matrices'!AC156+AE129*'4 Transform Matrices'!AG156</f>
        <v/>
      </c>
      <c r="AD155" s="69">
        <f>AC129*'4 Transform Matrices'!Z156+AD129*'4 Transform Matrices'!AD156+AE129*'4 Transform Matrices'!AH156</f>
        <v/>
      </c>
      <c r="AE155" s="69">
        <f>AC129*'4 Transform Matrices'!AA156+AD129*'4 Transform Matrices'!AE156+AE129*'4 Transform Matrices'!AI156</f>
        <v/>
      </c>
      <c r="AF155" s="69">
        <f>AC129*'4 Transform Matrices'!AB156+AD129*'4 Transform Matrices'!AF156+AE129*'4 Transform Matrices'!AJ156+AF129</f>
        <v/>
      </c>
      <c r="AG155" s="71">
        <f>MAX(ABS(I155-U155),ABS(J155-V155),ABS(K155-W155),ABS(L155-X155),ABS(M155-Y155),ABS(N155-Z155),ABS(O155-AA155),ABS(P155-AB155),ABS(Q155-AC155),ABS(R155-AD155),ABS(S155-AE155),ABS(T155-AF155))</f>
        <v/>
      </c>
    </row>
    <row r="156">
      <c r="A156" s="80" t="inlineStr">
        <is>
          <t>- Fence wire</t>
        </is>
      </c>
      <c r="B156" s="52" t="inlineStr">
        <is>
          <t>ENV-28</t>
        </is>
      </c>
      <c r="C156" s="58" t="inlineStr">
        <is>
          <t>Cylinder</t>
        </is>
      </c>
      <c r="D156" s="52" t="inlineStr">
        <is>
          <t>ENV-01</t>
        </is>
      </c>
      <c r="E156" s="52" t="n">
        <v>2</v>
      </c>
      <c r="F156" s="54">
        <f>L156</f>
        <v/>
      </c>
      <c r="G156" s="54">
        <f>P156</f>
        <v/>
      </c>
      <c r="H156" s="54">
        <f>T156</f>
        <v/>
      </c>
      <c r="I156" s="70" t="n">
        <v>-0.00970820524</v>
      </c>
      <c r="J156" s="70" t="n">
        <v>4.11133351e-06</v>
      </c>
      <c r="K156" s="70" t="n">
        <v>-3.4940958</v>
      </c>
      <c r="L156" s="70" t="n">
        <v>-15.1820774</v>
      </c>
      <c r="M156" s="70" t="n">
        <v>0</v>
      </c>
      <c r="N156" s="70" t="n">
        <v>0.0119999982</v>
      </c>
      <c r="O156" s="70" t="n">
        <v>0.00346496655</v>
      </c>
      <c r="P156" s="70" t="n">
        <v>0.333352149</v>
      </c>
      <c r="Q156" s="70" t="n">
        <v>0.00705342228</v>
      </c>
      <c r="R156" s="70" t="n">
        <v>5.65876553e-06</v>
      </c>
      <c r="S156" s="70" t="n">
        <v>-4.80921173</v>
      </c>
      <c r="T156" s="70" t="n">
        <v>11.0304232</v>
      </c>
      <c r="U156" s="69">
        <f>U129*'4 Transform Matrices'!Y157+V129*'4 Transform Matrices'!AC157+W129*'4 Transform Matrices'!AG157</f>
        <v/>
      </c>
      <c r="V156" s="69">
        <f>U129*'4 Transform Matrices'!Z157+V129*'4 Transform Matrices'!AD157+W129*'4 Transform Matrices'!AH157</f>
        <v/>
      </c>
      <c r="W156" s="69">
        <f>U129*'4 Transform Matrices'!AA157+V129*'4 Transform Matrices'!AE157+W129*'4 Transform Matrices'!AI157</f>
        <v/>
      </c>
      <c r="X156" s="69">
        <f>U129*'4 Transform Matrices'!AB157+V129*'4 Transform Matrices'!AF157+W129*'4 Transform Matrices'!AJ157+X129</f>
        <v/>
      </c>
      <c r="Y156" s="69">
        <f>Y129*'4 Transform Matrices'!Y157+Z129*'4 Transform Matrices'!AC157+AA129*'4 Transform Matrices'!AG157</f>
        <v/>
      </c>
      <c r="Z156" s="69">
        <f>Y129*'4 Transform Matrices'!Z157+Z129*'4 Transform Matrices'!AD157+AA129*'4 Transform Matrices'!AH157</f>
        <v/>
      </c>
      <c r="AA156" s="69">
        <f>Y129*'4 Transform Matrices'!AA157+Z129*'4 Transform Matrices'!AE157+AA129*'4 Transform Matrices'!AI157</f>
        <v/>
      </c>
      <c r="AB156" s="69">
        <f>Y129*'4 Transform Matrices'!AB157+Z129*'4 Transform Matrices'!AF157+AA129*'4 Transform Matrices'!AJ157+AB129</f>
        <v/>
      </c>
      <c r="AC156" s="69">
        <f>AC129*'4 Transform Matrices'!Y157+AD129*'4 Transform Matrices'!AC157+AE129*'4 Transform Matrices'!AG157</f>
        <v/>
      </c>
      <c r="AD156" s="69">
        <f>AC129*'4 Transform Matrices'!Z157+AD129*'4 Transform Matrices'!AD157+AE129*'4 Transform Matrices'!AH157</f>
        <v/>
      </c>
      <c r="AE156" s="69">
        <f>AC129*'4 Transform Matrices'!AA157+AD129*'4 Transform Matrices'!AE157+AE129*'4 Transform Matrices'!AI157</f>
        <v/>
      </c>
      <c r="AF156" s="69">
        <f>AC129*'4 Transform Matrices'!AB157+AD129*'4 Transform Matrices'!AF157+AE129*'4 Transform Matrices'!AJ157+AF129</f>
        <v/>
      </c>
      <c r="AG156" s="71">
        <f>MAX(ABS(I156-U156),ABS(J156-V156),ABS(K156-W156),ABS(L156-X156),ABS(M156-Y156),ABS(N156-Z156),ABS(O156-AA156),ABS(P156-AB156),ABS(Q156-AC156),ABS(R156-AD156),ABS(S156-AE156),ABS(T156-AF156))</f>
        <v/>
      </c>
    </row>
    <row r="157">
      <c r="A157" s="80" t="inlineStr">
        <is>
          <t>- Fence wire</t>
        </is>
      </c>
      <c r="B157" s="52" t="inlineStr">
        <is>
          <t>ENV-29</t>
        </is>
      </c>
      <c r="C157" s="58" t="inlineStr">
        <is>
          <t>Cylinder</t>
        </is>
      </c>
      <c r="D157" s="52" t="inlineStr">
        <is>
          <t>ENV-01</t>
        </is>
      </c>
      <c r="E157" s="52" t="n">
        <v>2</v>
      </c>
      <c r="F157" s="54">
        <f>L157</f>
        <v/>
      </c>
      <c r="G157" s="54">
        <f>P157</f>
        <v/>
      </c>
      <c r="H157" s="54">
        <f>T157</f>
        <v/>
      </c>
      <c r="I157" s="70" t="n">
        <v>-0.00970820524</v>
      </c>
      <c r="J157" s="70" t="n">
        <v>4.11136944e-06</v>
      </c>
      <c r="K157" s="70" t="n">
        <v>-3.4940958</v>
      </c>
      <c r="L157" s="70" t="n">
        <v>-15.1820774</v>
      </c>
      <c r="M157" s="70" t="n">
        <v>0</v>
      </c>
      <c r="N157" s="70" t="n">
        <v>0.0119999982</v>
      </c>
      <c r="O157" s="70" t="n">
        <v>0.00346499705</v>
      </c>
      <c r="P157" s="70" t="n">
        <v>0.733352184</v>
      </c>
      <c r="Q157" s="70" t="n">
        <v>0.00705342228</v>
      </c>
      <c r="R157" s="70" t="n">
        <v>5.65881555e-06</v>
      </c>
      <c r="S157" s="70" t="n">
        <v>-4.80921173</v>
      </c>
      <c r="T157" s="70" t="n">
        <v>11.0304232</v>
      </c>
      <c r="U157" s="69">
        <f>U129*'4 Transform Matrices'!Y158+V129*'4 Transform Matrices'!AC158+W129*'4 Transform Matrices'!AG158</f>
        <v/>
      </c>
      <c r="V157" s="69">
        <f>U129*'4 Transform Matrices'!Z158+V129*'4 Transform Matrices'!AD158+W129*'4 Transform Matrices'!AH158</f>
        <v/>
      </c>
      <c r="W157" s="69">
        <f>U129*'4 Transform Matrices'!AA158+V129*'4 Transform Matrices'!AE158+W129*'4 Transform Matrices'!AI158</f>
        <v/>
      </c>
      <c r="X157" s="69">
        <f>U129*'4 Transform Matrices'!AB158+V129*'4 Transform Matrices'!AF158+W129*'4 Transform Matrices'!AJ158+X129</f>
        <v/>
      </c>
      <c r="Y157" s="69">
        <f>Y129*'4 Transform Matrices'!Y158+Z129*'4 Transform Matrices'!AC158+AA129*'4 Transform Matrices'!AG158</f>
        <v/>
      </c>
      <c r="Z157" s="69">
        <f>Y129*'4 Transform Matrices'!Z158+Z129*'4 Transform Matrices'!AD158+AA129*'4 Transform Matrices'!AH158</f>
        <v/>
      </c>
      <c r="AA157" s="69">
        <f>Y129*'4 Transform Matrices'!AA158+Z129*'4 Transform Matrices'!AE158+AA129*'4 Transform Matrices'!AI158</f>
        <v/>
      </c>
      <c r="AB157" s="69">
        <f>Y129*'4 Transform Matrices'!AB158+Z129*'4 Transform Matrices'!AF158+AA129*'4 Transform Matrices'!AJ158+AB129</f>
        <v/>
      </c>
      <c r="AC157" s="69">
        <f>AC129*'4 Transform Matrices'!Y158+AD129*'4 Transform Matrices'!AC158+AE129*'4 Transform Matrices'!AG158</f>
        <v/>
      </c>
      <c r="AD157" s="69">
        <f>AC129*'4 Transform Matrices'!Z158+AD129*'4 Transform Matrices'!AD158+AE129*'4 Transform Matrices'!AH158</f>
        <v/>
      </c>
      <c r="AE157" s="69">
        <f>AC129*'4 Transform Matrices'!AA158+AD129*'4 Transform Matrices'!AE158+AE129*'4 Transform Matrices'!AI158</f>
        <v/>
      </c>
      <c r="AF157" s="69">
        <f>AC129*'4 Transform Matrices'!AB158+AD129*'4 Transform Matrices'!AF158+AE129*'4 Transform Matrices'!AJ158+AF129</f>
        <v/>
      </c>
      <c r="AG157" s="71">
        <f>MAX(ABS(I157-U157),ABS(J157-V157),ABS(K157-W157),ABS(L157-X157),ABS(M157-Y157),ABS(N157-Z157),ABS(O157-AA157),ABS(P157-AB157),ABS(Q157-AC157),ABS(R157-AD157),ABS(S157-AE157),ABS(T157-AF157))</f>
        <v/>
      </c>
    </row>
    <row r="158">
      <c r="A158" s="80" t="inlineStr">
        <is>
          <t>- Fence wire</t>
        </is>
      </c>
      <c r="B158" s="52" t="inlineStr">
        <is>
          <t>ENV-30</t>
        </is>
      </c>
      <c r="C158" s="58" t="inlineStr">
        <is>
          <t>Cylinder</t>
        </is>
      </c>
      <c r="D158" s="52" t="inlineStr">
        <is>
          <t>ENV-01</t>
        </is>
      </c>
      <c r="E158" s="52" t="n">
        <v>2</v>
      </c>
      <c r="F158" s="54">
        <f>L158</f>
        <v/>
      </c>
      <c r="G158" s="54">
        <f>P158</f>
        <v/>
      </c>
      <c r="H158" s="54">
        <f>T158</f>
        <v/>
      </c>
      <c r="I158" s="70" t="n">
        <v>-0.00970820524</v>
      </c>
      <c r="J158" s="70" t="n">
        <v>4.11129804e-06</v>
      </c>
      <c r="K158" s="70" t="n">
        <v>-3.4940958</v>
      </c>
      <c r="L158" s="70" t="n">
        <v>-15.1820774</v>
      </c>
      <c r="M158" s="70" t="n">
        <v>0</v>
      </c>
      <c r="N158" s="70" t="n">
        <v>0.0119999982</v>
      </c>
      <c r="O158" s="70" t="n">
        <v>0.00346493698</v>
      </c>
      <c r="P158" s="70" t="n">
        <v>1.13335216</v>
      </c>
      <c r="Q158" s="70" t="n">
        <v>0.00705342228</v>
      </c>
      <c r="R158" s="70" t="n">
        <v>5.65871733e-06</v>
      </c>
      <c r="S158" s="70" t="n">
        <v>-4.80921173</v>
      </c>
      <c r="T158" s="70" t="n">
        <v>11.0304232</v>
      </c>
      <c r="U158" s="69">
        <f>U129*'4 Transform Matrices'!Y159+V129*'4 Transform Matrices'!AC159+W129*'4 Transform Matrices'!AG159</f>
        <v/>
      </c>
      <c r="V158" s="69">
        <f>U129*'4 Transform Matrices'!Z159+V129*'4 Transform Matrices'!AD159+W129*'4 Transform Matrices'!AH159</f>
        <v/>
      </c>
      <c r="W158" s="69">
        <f>U129*'4 Transform Matrices'!AA159+V129*'4 Transform Matrices'!AE159+W129*'4 Transform Matrices'!AI159</f>
        <v/>
      </c>
      <c r="X158" s="69">
        <f>U129*'4 Transform Matrices'!AB159+V129*'4 Transform Matrices'!AF159+W129*'4 Transform Matrices'!AJ159+X129</f>
        <v/>
      </c>
      <c r="Y158" s="69">
        <f>Y129*'4 Transform Matrices'!Y159+Z129*'4 Transform Matrices'!AC159+AA129*'4 Transform Matrices'!AG159</f>
        <v/>
      </c>
      <c r="Z158" s="69">
        <f>Y129*'4 Transform Matrices'!Z159+Z129*'4 Transform Matrices'!AD159+AA129*'4 Transform Matrices'!AH159</f>
        <v/>
      </c>
      <c r="AA158" s="69">
        <f>Y129*'4 Transform Matrices'!AA159+Z129*'4 Transform Matrices'!AE159+AA129*'4 Transform Matrices'!AI159</f>
        <v/>
      </c>
      <c r="AB158" s="69">
        <f>Y129*'4 Transform Matrices'!AB159+Z129*'4 Transform Matrices'!AF159+AA129*'4 Transform Matrices'!AJ159+AB129</f>
        <v/>
      </c>
      <c r="AC158" s="69">
        <f>AC129*'4 Transform Matrices'!Y159+AD129*'4 Transform Matrices'!AC159+AE129*'4 Transform Matrices'!AG159</f>
        <v/>
      </c>
      <c r="AD158" s="69">
        <f>AC129*'4 Transform Matrices'!Z159+AD129*'4 Transform Matrices'!AD159+AE129*'4 Transform Matrices'!AH159</f>
        <v/>
      </c>
      <c r="AE158" s="69">
        <f>AC129*'4 Transform Matrices'!AA159+AD129*'4 Transform Matrices'!AE159+AE129*'4 Transform Matrices'!AI159</f>
        <v/>
      </c>
      <c r="AF158" s="69">
        <f>AC129*'4 Transform Matrices'!AB159+AD129*'4 Transform Matrices'!AF159+AE129*'4 Transform Matrices'!AJ159+AF129</f>
        <v/>
      </c>
      <c r="AG158" s="71">
        <f>MAX(ABS(I158-U158),ABS(J158-V158),ABS(K158-W158),ABS(L158-X158),ABS(M158-Y158),ABS(N158-Z158),ABS(O158-AA158),ABS(P158-AB158),ABS(Q158-AC158),ABS(R158-AD158),ABS(S158-AE158),ABS(T158-AF158))</f>
        <v/>
      </c>
    </row>
    <row r="159">
      <c r="A159" s="80" t="inlineStr">
        <is>
          <t>- Fence wire</t>
        </is>
      </c>
      <c r="B159" s="52" t="inlineStr">
        <is>
          <t>ENV-31</t>
        </is>
      </c>
      <c r="C159" s="58" t="inlineStr">
        <is>
          <t>Cylinder</t>
        </is>
      </c>
      <c r="D159" s="52" t="inlineStr">
        <is>
          <t>ENV-01</t>
        </is>
      </c>
      <c r="E159" s="52" t="n">
        <v>2</v>
      </c>
      <c r="F159" s="54">
        <f>L159</f>
        <v/>
      </c>
      <c r="G159" s="54">
        <f>P159</f>
        <v/>
      </c>
      <c r="H159" s="54">
        <f>T159</f>
        <v/>
      </c>
      <c r="I159" s="70" t="n">
        <v>-0.0114126783</v>
      </c>
      <c r="J159" s="70" t="n">
        <v>2.79307205e-05</v>
      </c>
      <c r="K159" s="70" t="n">
        <v>-1.836954</v>
      </c>
      <c r="L159" s="70" t="n">
        <v>-17.8476028</v>
      </c>
      <c r="M159" s="70" t="n">
        <v>0</v>
      </c>
      <c r="N159" s="70" t="n">
        <v>0.0119996592</v>
      </c>
      <c r="O159" s="70" t="n">
        <v>0.0447761379</v>
      </c>
      <c r="P159" s="70" t="n">
        <v>0.357472688</v>
      </c>
      <c r="Q159" s="70" t="n">
        <v>0.00370820449</v>
      </c>
      <c r="R159" s="70" t="n">
        <v>8.59619031e-05</v>
      </c>
      <c r="S159" s="70" t="n">
        <v>-5.65356207</v>
      </c>
      <c r="T159" s="70" t="n">
        <v>5.79903603</v>
      </c>
      <c r="U159" s="69">
        <f>U129*'4 Transform Matrices'!Y160+V129*'4 Transform Matrices'!AC160+W129*'4 Transform Matrices'!AG160</f>
        <v/>
      </c>
      <c r="V159" s="69">
        <f>U129*'4 Transform Matrices'!Z160+V129*'4 Transform Matrices'!AD160+W129*'4 Transform Matrices'!AH160</f>
        <v/>
      </c>
      <c r="W159" s="69">
        <f>U129*'4 Transform Matrices'!AA160+V129*'4 Transform Matrices'!AE160+W129*'4 Transform Matrices'!AI160</f>
        <v/>
      </c>
      <c r="X159" s="69">
        <f>U129*'4 Transform Matrices'!AB160+V129*'4 Transform Matrices'!AF160+W129*'4 Transform Matrices'!AJ160+X129</f>
        <v/>
      </c>
      <c r="Y159" s="69">
        <f>Y129*'4 Transform Matrices'!Y160+Z129*'4 Transform Matrices'!AC160+AA129*'4 Transform Matrices'!AG160</f>
        <v/>
      </c>
      <c r="Z159" s="69">
        <f>Y129*'4 Transform Matrices'!Z160+Z129*'4 Transform Matrices'!AD160+AA129*'4 Transform Matrices'!AH160</f>
        <v/>
      </c>
      <c r="AA159" s="69">
        <f>Y129*'4 Transform Matrices'!AA160+Z129*'4 Transform Matrices'!AE160+AA129*'4 Transform Matrices'!AI160</f>
        <v/>
      </c>
      <c r="AB159" s="69">
        <f>Y129*'4 Transform Matrices'!AB160+Z129*'4 Transform Matrices'!AF160+AA129*'4 Transform Matrices'!AJ160+AB129</f>
        <v/>
      </c>
      <c r="AC159" s="69">
        <f>AC129*'4 Transform Matrices'!Y160+AD129*'4 Transform Matrices'!AC160+AE129*'4 Transform Matrices'!AG160</f>
        <v/>
      </c>
      <c r="AD159" s="69">
        <f>AC129*'4 Transform Matrices'!Z160+AD129*'4 Transform Matrices'!AD160+AE129*'4 Transform Matrices'!AH160</f>
        <v/>
      </c>
      <c r="AE159" s="69">
        <f>AC129*'4 Transform Matrices'!AA160+AD129*'4 Transform Matrices'!AE160+AE129*'4 Transform Matrices'!AI160</f>
        <v/>
      </c>
      <c r="AF159" s="69">
        <f>AC129*'4 Transform Matrices'!AB160+AD129*'4 Transform Matrices'!AF160+AE129*'4 Transform Matrices'!AJ160+AF129</f>
        <v/>
      </c>
      <c r="AG159" s="71">
        <f>MAX(ABS(I159-U159),ABS(J159-V159),ABS(K159-W159),ABS(L159-X159),ABS(M159-Y159),ABS(N159-Z159),ABS(O159-AA159),ABS(P159-AB159),ABS(Q159-AC159),ABS(R159-AD159),ABS(S159-AE159),ABS(T159-AF159))</f>
        <v/>
      </c>
    </row>
    <row r="160">
      <c r="A160" s="80" t="inlineStr">
        <is>
          <t>- Fence wire</t>
        </is>
      </c>
      <c r="B160" s="52" t="inlineStr">
        <is>
          <t>ENV-32</t>
        </is>
      </c>
      <c r="C160" s="58" t="inlineStr">
        <is>
          <t>Cylinder</t>
        </is>
      </c>
      <c r="D160" s="52" t="inlineStr">
        <is>
          <t>ENV-01</t>
        </is>
      </c>
      <c r="E160" s="52" t="n">
        <v>2</v>
      </c>
      <c r="F160" s="54">
        <f>L160</f>
        <v/>
      </c>
      <c r="G160" s="54">
        <f>P160</f>
        <v/>
      </c>
      <c r="H160" s="54">
        <f>T160</f>
        <v/>
      </c>
      <c r="I160" s="70" t="n">
        <v>-0.0114126783</v>
      </c>
      <c r="J160" s="70" t="n">
        <v>2.79306842e-05</v>
      </c>
      <c r="K160" s="70" t="n">
        <v>-1.836954</v>
      </c>
      <c r="L160" s="70" t="n">
        <v>-17.8476028</v>
      </c>
      <c r="M160" s="70" t="n">
        <v>0</v>
      </c>
      <c r="N160" s="70" t="n">
        <v>0.0119996592</v>
      </c>
      <c r="O160" s="70" t="n">
        <v>0.0447760783</v>
      </c>
      <c r="P160" s="70" t="n">
        <v>0.7574726939999999</v>
      </c>
      <c r="Q160" s="70" t="n">
        <v>0.00370820449</v>
      </c>
      <c r="R160" s="70" t="n">
        <v>8.59617867e-05</v>
      </c>
      <c r="S160" s="70" t="n">
        <v>-5.65356207</v>
      </c>
      <c r="T160" s="70" t="n">
        <v>5.79903603</v>
      </c>
      <c r="U160" s="69">
        <f>U129*'4 Transform Matrices'!Y161+V129*'4 Transform Matrices'!AC161+W129*'4 Transform Matrices'!AG161</f>
        <v/>
      </c>
      <c r="V160" s="69">
        <f>U129*'4 Transform Matrices'!Z161+V129*'4 Transform Matrices'!AD161+W129*'4 Transform Matrices'!AH161</f>
        <v/>
      </c>
      <c r="W160" s="69">
        <f>U129*'4 Transform Matrices'!AA161+V129*'4 Transform Matrices'!AE161+W129*'4 Transform Matrices'!AI161</f>
        <v/>
      </c>
      <c r="X160" s="69">
        <f>U129*'4 Transform Matrices'!AB161+V129*'4 Transform Matrices'!AF161+W129*'4 Transform Matrices'!AJ161+X129</f>
        <v/>
      </c>
      <c r="Y160" s="69">
        <f>Y129*'4 Transform Matrices'!Y161+Z129*'4 Transform Matrices'!AC161+AA129*'4 Transform Matrices'!AG161</f>
        <v/>
      </c>
      <c r="Z160" s="69">
        <f>Y129*'4 Transform Matrices'!Z161+Z129*'4 Transform Matrices'!AD161+AA129*'4 Transform Matrices'!AH161</f>
        <v/>
      </c>
      <c r="AA160" s="69">
        <f>Y129*'4 Transform Matrices'!AA161+Z129*'4 Transform Matrices'!AE161+AA129*'4 Transform Matrices'!AI161</f>
        <v/>
      </c>
      <c r="AB160" s="69">
        <f>Y129*'4 Transform Matrices'!AB161+Z129*'4 Transform Matrices'!AF161+AA129*'4 Transform Matrices'!AJ161+AB129</f>
        <v/>
      </c>
      <c r="AC160" s="69">
        <f>AC129*'4 Transform Matrices'!Y161+AD129*'4 Transform Matrices'!AC161+AE129*'4 Transform Matrices'!AG161</f>
        <v/>
      </c>
      <c r="AD160" s="69">
        <f>AC129*'4 Transform Matrices'!Z161+AD129*'4 Transform Matrices'!AD161+AE129*'4 Transform Matrices'!AH161</f>
        <v/>
      </c>
      <c r="AE160" s="69">
        <f>AC129*'4 Transform Matrices'!AA161+AD129*'4 Transform Matrices'!AE161+AE129*'4 Transform Matrices'!AI161</f>
        <v/>
      </c>
      <c r="AF160" s="69">
        <f>AC129*'4 Transform Matrices'!AB161+AD129*'4 Transform Matrices'!AF161+AE129*'4 Transform Matrices'!AJ161+AF129</f>
        <v/>
      </c>
      <c r="AG160" s="71">
        <f>MAX(ABS(I160-U160),ABS(J160-V160),ABS(K160-W160),ABS(L160-X160),ABS(M160-Y160),ABS(N160-Z160),ABS(O160-AA160),ABS(P160-AB160),ABS(Q160-AC160),ABS(R160-AD160),ABS(S160-AE160),ABS(T160-AF160))</f>
        <v/>
      </c>
    </row>
    <row r="161">
      <c r="A161" s="80" t="inlineStr">
        <is>
          <t>- Fence wire</t>
        </is>
      </c>
      <c r="B161" s="52" t="inlineStr">
        <is>
          <t>ENV-33</t>
        </is>
      </c>
      <c r="C161" s="58" t="inlineStr">
        <is>
          <t>Cylinder</t>
        </is>
      </c>
      <c r="D161" s="52" t="inlineStr">
        <is>
          <t>ENV-01</t>
        </is>
      </c>
      <c r="E161" s="52" t="n">
        <v>2</v>
      </c>
      <c r="F161" s="54">
        <f>L161</f>
        <v/>
      </c>
      <c r="G161" s="54">
        <f>P161</f>
        <v/>
      </c>
      <c r="H161" s="54">
        <f>T161</f>
        <v/>
      </c>
      <c r="I161" s="70" t="n">
        <v>-0.0114126783</v>
      </c>
      <c r="J161" s="70" t="n">
        <v>2.79306842e-05</v>
      </c>
      <c r="K161" s="70" t="n">
        <v>-1.836954</v>
      </c>
      <c r="L161" s="70" t="n">
        <v>-17.8476028</v>
      </c>
      <c r="M161" s="70" t="n">
        <v>0</v>
      </c>
      <c r="N161" s="70" t="n">
        <v>0.0119996592</v>
      </c>
      <c r="O161" s="70" t="n">
        <v>0.0447760783</v>
      </c>
      <c r="P161" s="70" t="n">
        <v>1.15747261</v>
      </c>
      <c r="Q161" s="70" t="n">
        <v>0.00370820449</v>
      </c>
      <c r="R161" s="70" t="n">
        <v>8.59617867e-05</v>
      </c>
      <c r="S161" s="70" t="n">
        <v>-5.65356207</v>
      </c>
      <c r="T161" s="70" t="n">
        <v>5.79903603</v>
      </c>
      <c r="U161" s="69">
        <f>U129*'4 Transform Matrices'!Y162+V129*'4 Transform Matrices'!AC162+W129*'4 Transform Matrices'!AG162</f>
        <v/>
      </c>
      <c r="V161" s="69">
        <f>U129*'4 Transform Matrices'!Z162+V129*'4 Transform Matrices'!AD162+W129*'4 Transform Matrices'!AH162</f>
        <v/>
      </c>
      <c r="W161" s="69">
        <f>U129*'4 Transform Matrices'!AA162+V129*'4 Transform Matrices'!AE162+W129*'4 Transform Matrices'!AI162</f>
        <v/>
      </c>
      <c r="X161" s="69">
        <f>U129*'4 Transform Matrices'!AB162+V129*'4 Transform Matrices'!AF162+W129*'4 Transform Matrices'!AJ162+X129</f>
        <v/>
      </c>
      <c r="Y161" s="69">
        <f>Y129*'4 Transform Matrices'!Y162+Z129*'4 Transform Matrices'!AC162+AA129*'4 Transform Matrices'!AG162</f>
        <v/>
      </c>
      <c r="Z161" s="69">
        <f>Y129*'4 Transform Matrices'!Z162+Z129*'4 Transform Matrices'!AD162+AA129*'4 Transform Matrices'!AH162</f>
        <v/>
      </c>
      <c r="AA161" s="69">
        <f>Y129*'4 Transform Matrices'!AA162+Z129*'4 Transform Matrices'!AE162+AA129*'4 Transform Matrices'!AI162</f>
        <v/>
      </c>
      <c r="AB161" s="69">
        <f>Y129*'4 Transform Matrices'!AB162+Z129*'4 Transform Matrices'!AF162+AA129*'4 Transform Matrices'!AJ162+AB129</f>
        <v/>
      </c>
      <c r="AC161" s="69">
        <f>AC129*'4 Transform Matrices'!Y162+AD129*'4 Transform Matrices'!AC162+AE129*'4 Transform Matrices'!AG162</f>
        <v/>
      </c>
      <c r="AD161" s="69">
        <f>AC129*'4 Transform Matrices'!Z162+AD129*'4 Transform Matrices'!AD162+AE129*'4 Transform Matrices'!AH162</f>
        <v/>
      </c>
      <c r="AE161" s="69">
        <f>AC129*'4 Transform Matrices'!AA162+AD129*'4 Transform Matrices'!AE162+AE129*'4 Transform Matrices'!AI162</f>
        <v/>
      </c>
      <c r="AF161" s="69">
        <f>AC129*'4 Transform Matrices'!AB162+AD129*'4 Transform Matrices'!AF162+AE129*'4 Transform Matrices'!AJ162+AF129</f>
        <v/>
      </c>
      <c r="AG161" s="71">
        <f>MAX(ABS(I161-U161),ABS(J161-V161),ABS(K161-W161),ABS(L161-X161),ABS(M161-Y161),ABS(N161-Z161),ABS(O161-AA161),ABS(P161-AB161),ABS(Q161-AC161),ABS(R161-AD161),ABS(S161-AE161),ABS(T161-AF161))</f>
        <v/>
      </c>
    </row>
    <row r="162">
      <c r="A162" s="80" t="inlineStr">
        <is>
          <t>- Fence wire</t>
        </is>
      </c>
      <c r="B162" s="52" t="inlineStr">
        <is>
          <t>ENV-34</t>
        </is>
      </c>
      <c r="C162" s="58" t="inlineStr">
        <is>
          <t>Cylinder</t>
        </is>
      </c>
      <c r="D162" s="52" t="inlineStr">
        <is>
          <t>ENV-01</t>
        </is>
      </c>
      <c r="E162" s="52" t="n">
        <v>2</v>
      </c>
      <c r="F162" s="54">
        <f>L162</f>
        <v/>
      </c>
      <c r="G162" s="54">
        <f>P162</f>
        <v/>
      </c>
      <c r="H162" s="54">
        <f>T162</f>
        <v/>
      </c>
      <c r="I162" s="70" t="n">
        <v>-0.0120000001</v>
      </c>
      <c r="J162" s="70" t="n">
        <v>9.87619071e-14</v>
      </c>
      <c r="K162" s="70" t="n">
        <v>8.97596408e-07</v>
      </c>
      <c r="L162" s="70" t="n">
        <v>-18.7660789</v>
      </c>
      <c r="M162" s="70" t="n">
        <v>0</v>
      </c>
      <c r="N162" s="70" t="n">
        <v>0.0120000001</v>
      </c>
      <c r="O162" s="70" t="n">
        <v>-0.000324010849</v>
      </c>
      <c r="P162" s="70" t="n">
        <v>0.379698753</v>
      </c>
      <c r="Q162" s="70" t="n">
        <v>-1.8119497e-09</v>
      </c>
      <c r="R162" s="70" t="n">
        <v>-6.54070504e-07</v>
      </c>
      <c r="S162" s="70" t="n">
        <v>-5.94451237</v>
      </c>
      <c r="T162" s="70" t="n">
        <v>-1.54972076e-06</v>
      </c>
      <c r="U162" s="69">
        <f>U129*'4 Transform Matrices'!Y163+V129*'4 Transform Matrices'!AC163+W129*'4 Transform Matrices'!AG163</f>
        <v/>
      </c>
      <c r="V162" s="69">
        <f>U129*'4 Transform Matrices'!Z163+V129*'4 Transform Matrices'!AD163+W129*'4 Transform Matrices'!AH163</f>
        <v/>
      </c>
      <c r="W162" s="69">
        <f>U129*'4 Transform Matrices'!AA163+V129*'4 Transform Matrices'!AE163+W129*'4 Transform Matrices'!AI163</f>
        <v/>
      </c>
      <c r="X162" s="69">
        <f>U129*'4 Transform Matrices'!AB163+V129*'4 Transform Matrices'!AF163+W129*'4 Transform Matrices'!AJ163+X129</f>
        <v/>
      </c>
      <c r="Y162" s="69">
        <f>Y129*'4 Transform Matrices'!Y163+Z129*'4 Transform Matrices'!AC163+AA129*'4 Transform Matrices'!AG163</f>
        <v/>
      </c>
      <c r="Z162" s="69">
        <f>Y129*'4 Transform Matrices'!Z163+Z129*'4 Transform Matrices'!AD163+AA129*'4 Transform Matrices'!AH163</f>
        <v/>
      </c>
      <c r="AA162" s="69">
        <f>Y129*'4 Transform Matrices'!AA163+Z129*'4 Transform Matrices'!AE163+AA129*'4 Transform Matrices'!AI163</f>
        <v/>
      </c>
      <c r="AB162" s="69">
        <f>Y129*'4 Transform Matrices'!AB163+Z129*'4 Transform Matrices'!AF163+AA129*'4 Transform Matrices'!AJ163+AB129</f>
        <v/>
      </c>
      <c r="AC162" s="69">
        <f>AC129*'4 Transform Matrices'!Y163+AD129*'4 Transform Matrices'!AC163+AE129*'4 Transform Matrices'!AG163</f>
        <v/>
      </c>
      <c r="AD162" s="69">
        <f>AC129*'4 Transform Matrices'!Z163+AD129*'4 Transform Matrices'!AD163+AE129*'4 Transform Matrices'!AH163</f>
        <v/>
      </c>
      <c r="AE162" s="69">
        <f>AC129*'4 Transform Matrices'!AA163+AD129*'4 Transform Matrices'!AE163+AE129*'4 Transform Matrices'!AI163</f>
        <v/>
      </c>
      <c r="AF162" s="69">
        <f>AC129*'4 Transform Matrices'!AB163+AD129*'4 Transform Matrices'!AF163+AE129*'4 Transform Matrices'!AJ163+AF129</f>
        <v/>
      </c>
      <c r="AG162" s="71">
        <f>MAX(ABS(I162-U162),ABS(J162-V162),ABS(K162-W162),ABS(L162-X162),ABS(M162-Y162),ABS(N162-Z162),ABS(O162-AA162),ABS(P162-AB162),ABS(Q162-AC162),ABS(R162-AD162),ABS(S162-AE162),ABS(T162-AF162))</f>
        <v/>
      </c>
    </row>
    <row r="163">
      <c r="A163" s="80" t="inlineStr">
        <is>
          <t>- Fence wire</t>
        </is>
      </c>
      <c r="B163" s="52" t="inlineStr">
        <is>
          <t>ENV-35</t>
        </is>
      </c>
      <c r="C163" s="58" t="inlineStr">
        <is>
          <t>Cylinder</t>
        </is>
      </c>
      <c r="D163" s="52" t="inlineStr">
        <is>
          <t>ENV-01</t>
        </is>
      </c>
      <c r="E163" s="52" t="n">
        <v>2</v>
      </c>
      <c r="F163" s="54">
        <f>L163</f>
        <v/>
      </c>
      <c r="G163" s="54">
        <f>P163</f>
        <v/>
      </c>
      <c r="H163" s="54">
        <f>T163</f>
        <v/>
      </c>
      <c r="I163" s="70" t="n">
        <v>-0.0120000001</v>
      </c>
      <c r="J163" s="70" t="n">
        <v>9.87437332e-14</v>
      </c>
      <c r="K163" s="70" t="n">
        <v>8.97596408e-07</v>
      </c>
      <c r="L163" s="70" t="n">
        <v>-18.7660789</v>
      </c>
      <c r="M163" s="70" t="n">
        <v>0</v>
      </c>
      <c r="N163" s="70" t="n">
        <v>0.0120000001</v>
      </c>
      <c r="O163" s="70" t="n">
        <v>-0.000323951244</v>
      </c>
      <c r="P163" s="70" t="n">
        <v>0.77969873</v>
      </c>
      <c r="Q163" s="70" t="n">
        <v>-1.8119497e-09</v>
      </c>
      <c r="R163" s="70" t="n">
        <v>-6.53950224e-07</v>
      </c>
      <c r="S163" s="70" t="n">
        <v>-5.94451237</v>
      </c>
      <c r="T163" s="70" t="n">
        <v>-1.54972076e-06</v>
      </c>
      <c r="U163" s="69">
        <f>U129*'4 Transform Matrices'!Y164+V129*'4 Transform Matrices'!AC164+W129*'4 Transform Matrices'!AG164</f>
        <v/>
      </c>
      <c r="V163" s="69">
        <f>U129*'4 Transform Matrices'!Z164+V129*'4 Transform Matrices'!AD164+W129*'4 Transform Matrices'!AH164</f>
        <v/>
      </c>
      <c r="W163" s="69">
        <f>U129*'4 Transform Matrices'!AA164+V129*'4 Transform Matrices'!AE164+W129*'4 Transform Matrices'!AI164</f>
        <v/>
      </c>
      <c r="X163" s="69">
        <f>U129*'4 Transform Matrices'!AB164+V129*'4 Transform Matrices'!AF164+W129*'4 Transform Matrices'!AJ164+X129</f>
        <v/>
      </c>
      <c r="Y163" s="69">
        <f>Y129*'4 Transform Matrices'!Y164+Z129*'4 Transform Matrices'!AC164+AA129*'4 Transform Matrices'!AG164</f>
        <v/>
      </c>
      <c r="Z163" s="69">
        <f>Y129*'4 Transform Matrices'!Z164+Z129*'4 Transform Matrices'!AD164+AA129*'4 Transform Matrices'!AH164</f>
        <v/>
      </c>
      <c r="AA163" s="69">
        <f>Y129*'4 Transform Matrices'!AA164+Z129*'4 Transform Matrices'!AE164+AA129*'4 Transform Matrices'!AI164</f>
        <v/>
      </c>
      <c r="AB163" s="69">
        <f>Y129*'4 Transform Matrices'!AB164+Z129*'4 Transform Matrices'!AF164+AA129*'4 Transform Matrices'!AJ164+AB129</f>
        <v/>
      </c>
      <c r="AC163" s="69">
        <f>AC129*'4 Transform Matrices'!Y164+AD129*'4 Transform Matrices'!AC164+AE129*'4 Transform Matrices'!AG164</f>
        <v/>
      </c>
      <c r="AD163" s="69">
        <f>AC129*'4 Transform Matrices'!Z164+AD129*'4 Transform Matrices'!AD164+AE129*'4 Transform Matrices'!AH164</f>
        <v/>
      </c>
      <c r="AE163" s="69">
        <f>AC129*'4 Transform Matrices'!AA164+AD129*'4 Transform Matrices'!AE164+AE129*'4 Transform Matrices'!AI164</f>
        <v/>
      </c>
      <c r="AF163" s="69">
        <f>AC129*'4 Transform Matrices'!AB164+AD129*'4 Transform Matrices'!AF164+AE129*'4 Transform Matrices'!AJ164+AF129</f>
        <v/>
      </c>
      <c r="AG163" s="71">
        <f>MAX(ABS(I163-U163),ABS(J163-V163),ABS(K163-W163),ABS(L163-X163),ABS(M163-Y163),ABS(N163-Z163),ABS(O163-AA163),ABS(P163-AB163),ABS(Q163-AC163),ABS(R163-AD163),ABS(S163-AE163),ABS(T163-AF163))</f>
        <v/>
      </c>
    </row>
    <row r="164">
      <c r="A164" s="80" t="inlineStr">
        <is>
          <t>- Fence wire</t>
        </is>
      </c>
      <c r="B164" s="52" t="inlineStr">
        <is>
          <t>ENV-36</t>
        </is>
      </c>
      <c r="C164" s="58" t="inlineStr">
        <is>
          <t>Cylinder</t>
        </is>
      </c>
      <c r="D164" s="52" t="inlineStr">
        <is>
          <t>ENV-01</t>
        </is>
      </c>
      <c r="E164" s="52" t="n">
        <v>2</v>
      </c>
      <c r="F164" s="54">
        <f>L164</f>
        <v/>
      </c>
      <c r="G164" s="54">
        <f>P164</f>
        <v/>
      </c>
      <c r="H164" s="54">
        <f>T164</f>
        <v/>
      </c>
      <c r="I164" s="70" t="n">
        <v>-0.0120000001</v>
      </c>
      <c r="J164" s="70" t="n">
        <v>9.87619071e-14</v>
      </c>
      <c r="K164" s="70" t="n">
        <v>8.97596408e-07</v>
      </c>
      <c r="L164" s="70" t="n">
        <v>-18.7660789</v>
      </c>
      <c r="M164" s="70" t="n">
        <v>0</v>
      </c>
      <c r="N164" s="70" t="n">
        <v>0.0120000001</v>
      </c>
      <c r="O164" s="70" t="n">
        <v>-0.000324010849</v>
      </c>
      <c r="P164" s="70" t="n">
        <v>1.17969871</v>
      </c>
      <c r="Q164" s="70" t="n">
        <v>-1.8119497e-09</v>
      </c>
      <c r="R164" s="70" t="n">
        <v>-6.54070504e-07</v>
      </c>
      <c r="S164" s="70" t="n">
        <v>-5.94451237</v>
      </c>
      <c r="T164" s="70" t="n">
        <v>-1.54972076e-06</v>
      </c>
      <c r="U164" s="69">
        <f>U129*'4 Transform Matrices'!Y165+V129*'4 Transform Matrices'!AC165+W129*'4 Transform Matrices'!AG165</f>
        <v/>
      </c>
      <c r="V164" s="69">
        <f>U129*'4 Transform Matrices'!Z165+V129*'4 Transform Matrices'!AD165+W129*'4 Transform Matrices'!AH165</f>
        <v/>
      </c>
      <c r="W164" s="69">
        <f>U129*'4 Transform Matrices'!AA165+V129*'4 Transform Matrices'!AE165+W129*'4 Transform Matrices'!AI165</f>
        <v/>
      </c>
      <c r="X164" s="69">
        <f>U129*'4 Transform Matrices'!AB165+V129*'4 Transform Matrices'!AF165+W129*'4 Transform Matrices'!AJ165+X129</f>
        <v/>
      </c>
      <c r="Y164" s="69">
        <f>Y129*'4 Transform Matrices'!Y165+Z129*'4 Transform Matrices'!AC165+AA129*'4 Transform Matrices'!AG165</f>
        <v/>
      </c>
      <c r="Z164" s="69">
        <f>Y129*'4 Transform Matrices'!Z165+Z129*'4 Transform Matrices'!AD165+AA129*'4 Transform Matrices'!AH165</f>
        <v/>
      </c>
      <c r="AA164" s="69">
        <f>Y129*'4 Transform Matrices'!AA165+Z129*'4 Transform Matrices'!AE165+AA129*'4 Transform Matrices'!AI165</f>
        <v/>
      </c>
      <c r="AB164" s="69">
        <f>Y129*'4 Transform Matrices'!AB165+Z129*'4 Transform Matrices'!AF165+AA129*'4 Transform Matrices'!AJ165+AB129</f>
        <v/>
      </c>
      <c r="AC164" s="69">
        <f>AC129*'4 Transform Matrices'!Y165+AD129*'4 Transform Matrices'!AC165+AE129*'4 Transform Matrices'!AG165</f>
        <v/>
      </c>
      <c r="AD164" s="69">
        <f>AC129*'4 Transform Matrices'!Z165+AD129*'4 Transform Matrices'!AD165+AE129*'4 Transform Matrices'!AH165</f>
        <v/>
      </c>
      <c r="AE164" s="69">
        <f>AC129*'4 Transform Matrices'!AA165+AD129*'4 Transform Matrices'!AE165+AE129*'4 Transform Matrices'!AI165</f>
        <v/>
      </c>
      <c r="AF164" s="69">
        <f>AC129*'4 Transform Matrices'!AB165+AD129*'4 Transform Matrices'!AF165+AE129*'4 Transform Matrices'!AJ165+AF129</f>
        <v/>
      </c>
      <c r="AG164" s="71">
        <f>MAX(ABS(I164-U164),ABS(J164-V164),ABS(K164-W164),ABS(L164-X164),ABS(M164-Y164),ABS(N164-Z164),ABS(O164-AA164),ABS(P164-AB164),ABS(Q164-AC164),ABS(R164-AD164),ABS(S164-AE164),ABS(T164-AF164))</f>
        <v/>
      </c>
    </row>
    <row r="165">
      <c r="A165" s="80" t="inlineStr">
        <is>
          <t>- Fence wire</t>
        </is>
      </c>
      <c r="B165" s="52" t="inlineStr">
        <is>
          <t>ENV-37</t>
        </is>
      </c>
      <c r="C165" s="58" t="inlineStr">
        <is>
          <t>Cylinder</t>
        </is>
      </c>
      <c r="D165" s="52" t="inlineStr">
        <is>
          <t>ENV-01</t>
        </is>
      </c>
      <c r="E165" s="52" t="n">
        <v>2</v>
      </c>
      <c r="F165" s="54">
        <f>L165</f>
        <v/>
      </c>
      <c r="G165" s="54">
        <f>P165</f>
        <v/>
      </c>
      <c r="H165" s="54">
        <f>T165</f>
        <v/>
      </c>
      <c r="I165" s="70" t="n">
        <v>-0.0114126801</v>
      </c>
      <c r="J165" s="70" t="n">
        <v>5.56138439e-05</v>
      </c>
      <c r="K165" s="70" t="n">
        <v>1.83695126</v>
      </c>
      <c r="L165" s="70" t="n">
        <v>-17.8476009</v>
      </c>
      <c r="M165" s="70" t="n">
        <v>0</v>
      </c>
      <c r="N165" s="70" t="n">
        <v>0.0119986506</v>
      </c>
      <c r="O165" s="70" t="n">
        <v>-0.089162983</v>
      </c>
      <c r="P165" s="70" t="n">
        <v>0.334955275</v>
      </c>
      <c r="Q165" s="70" t="n">
        <v>-0.00370819913</v>
      </c>
      <c r="R165" s="70" t="n">
        <v>-0.000171162072</v>
      </c>
      <c r="S165" s="70" t="n">
        <v>-5.65356302</v>
      </c>
      <c r="T165" s="70" t="n">
        <v>-5.79903889</v>
      </c>
      <c r="U165" s="69">
        <f>U129*'4 Transform Matrices'!Y166+V129*'4 Transform Matrices'!AC166+W129*'4 Transform Matrices'!AG166</f>
        <v/>
      </c>
      <c r="V165" s="69">
        <f>U129*'4 Transform Matrices'!Z166+V129*'4 Transform Matrices'!AD166+W129*'4 Transform Matrices'!AH166</f>
        <v/>
      </c>
      <c r="W165" s="69">
        <f>U129*'4 Transform Matrices'!AA166+V129*'4 Transform Matrices'!AE166+W129*'4 Transform Matrices'!AI166</f>
        <v/>
      </c>
      <c r="X165" s="69">
        <f>U129*'4 Transform Matrices'!AB166+V129*'4 Transform Matrices'!AF166+W129*'4 Transform Matrices'!AJ166+X129</f>
        <v/>
      </c>
      <c r="Y165" s="69">
        <f>Y129*'4 Transform Matrices'!Y166+Z129*'4 Transform Matrices'!AC166+AA129*'4 Transform Matrices'!AG166</f>
        <v/>
      </c>
      <c r="Z165" s="69">
        <f>Y129*'4 Transform Matrices'!Z166+Z129*'4 Transform Matrices'!AD166+AA129*'4 Transform Matrices'!AH166</f>
        <v/>
      </c>
      <c r="AA165" s="69">
        <f>Y129*'4 Transform Matrices'!AA166+Z129*'4 Transform Matrices'!AE166+AA129*'4 Transform Matrices'!AI166</f>
        <v/>
      </c>
      <c r="AB165" s="69">
        <f>Y129*'4 Transform Matrices'!AB166+Z129*'4 Transform Matrices'!AF166+AA129*'4 Transform Matrices'!AJ166+AB129</f>
        <v/>
      </c>
      <c r="AC165" s="69">
        <f>AC129*'4 Transform Matrices'!Y166+AD129*'4 Transform Matrices'!AC166+AE129*'4 Transform Matrices'!AG166</f>
        <v/>
      </c>
      <c r="AD165" s="69">
        <f>AC129*'4 Transform Matrices'!Z166+AD129*'4 Transform Matrices'!AD166+AE129*'4 Transform Matrices'!AH166</f>
        <v/>
      </c>
      <c r="AE165" s="69">
        <f>AC129*'4 Transform Matrices'!AA166+AD129*'4 Transform Matrices'!AE166+AE129*'4 Transform Matrices'!AI166</f>
        <v/>
      </c>
      <c r="AF165" s="69">
        <f>AC129*'4 Transform Matrices'!AB166+AD129*'4 Transform Matrices'!AF166+AE129*'4 Transform Matrices'!AJ166+AF129</f>
        <v/>
      </c>
      <c r="AG165" s="71">
        <f>MAX(ABS(I165-U165),ABS(J165-V165),ABS(K165-W165),ABS(L165-X165),ABS(M165-Y165),ABS(N165-Z165),ABS(O165-AA165),ABS(P165-AB165),ABS(Q165-AC165),ABS(R165-AD165),ABS(S165-AE165),ABS(T165-AF165))</f>
        <v/>
      </c>
    </row>
    <row r="166">
      <c r="A166" s="80" t="inlineStr">
        <is>
          <t>- Fence wire</t>
        </is>
      </c>
      <c r="B166" s="52" t="inlineStr">
        <is>
          <t>ENV-38</t>
        </is>
      </c>
      <c r="C166" s="58" t="inlineStr">
        <is>
          <t>Cylinder</t>
        </is>
      </c>
      <c r="D166" s="52" t="inlineStr">
        <is>
          <t>ENV-01</t>
        </is>
      </c>
      <c r="E166" s="52" t="n">
        <v>2</v>
      </c>
      <c r="F166" s="54">
        <f>L166</f>
        <v/>
      </c>
      <c r="G166" s="54">
        <f>P166</f>
        <v/>
      </c>
      <c r="H166" s="54">
        <f>T166</f>
        <v/>
      </c>
      <c r="I166" s="70" t="n">
        <v>-0.0114126801</v>
      </c>
      <c r="J166" s="70" t="n">
        <v>5.56138657e-05</v>
      </c>
      <c r="K166" s="70" t="n">
        <v>1.83695126</v>
      </c>
      <c r="L166" s="70" t="n">
        <v>-17.8476009</v>
      </c>
      <c r="M166" s="70" t="n">
        <v>0</v>
      </c>
      <c r="N166" s="70" t="n">
        <v>0.0119986506</v>
      </c>
      <c r="O166" s="70" t="n">
        <v>-0.0891630128</v>
      </c>
      <c r="P166" s="70" t="n">
        <v>0.734955311</v>
      </c>
      <c r="Q166" s="70" t="n">
        <v>-0.00370819913</v>
      </c>
      <c r="R166" s="70" t="n">
        <v>-0.00017116213</v>
      </c>
      <c r="S166" s="70" t="n">
        <v>-5.65356302</v>
      </c>
      <c r="T166" s="70" t="n">
        <v>-5.79903889</v>
      </c>
      <c r="U166" s="69">
        <f>U129*'4 Transform Matrices'!Y167+V129*'4 Transform Matrices'!AC167+W129*'4 Transform Matrices'!AG167</f>
        <v/>
      </c>
      <c r="V166" s="69">
        <f>U129*'4 Transform Matrices'!Z167+V129*'4 Transform Matrices'!AD167+W129*'4 Transform Matrices'!AH167</f>
        <v/>
      </c>
      <c r="W166" s="69">
        <f>U129*'4 Transform Matrices'!AA167+V129*'4 Transform Matrices'!AE167+W129*'4 Transform Matrices'!AI167</f>
        <v/>
      </c>
      <c r="X166" s="69">
        <f>U129*'4 Transform Matrices'!AB167+V129*'4 Transform Matrices'!AF167+W129*'4 Transform Matrices'!AJ167+X129</f>
        <v/>
      </c>
      <c r="Y166" s="69">
        <f>Y129*'4 Transform Matrices'!Y167+Z129*'4 Transform Matrices'!AC167+AA129*'4 Transform Matrices'!AG167</f>
        <v/>
      </c>
      <c r="Z166" s="69">
        <f>Y129*'4 Transform Matrices'!Z167+Z129*'4 Transform Matrices'!AD167+AA129*'4 Transform Matrices'!AH167</f>
        <v/>
      </c>
      <c r="AA166" s="69">
        <f>Y129*'4 Transform Matrices'!AA167+Z129*'4 Transform Matrices'!AE167+AA129*'4 Transform Matrices'!AI167</f>
        <v/>
      </c>
      <c r="AB166" s="69">
        <f>Y129*'4 Transform Matrices'!AB167+Z129*'4 Transform Matrices'!AF167+AA129*'4 Transform Matrices'!AJ167+AB129</f>
        <v/>
      </c>
      <c r="AC166" s="69">
        <f>AC129*'4 Transform Matrices'!Y167+AD129*'4 Transform Matrices'!AC167+AE129*'4 Transform Matrices'!AG167</f>
        <v/>
      </c>
      <c r="AD166" s="69">
        <f>AC129*'4 Transform Matrices'!Z167+AD129*'4 Transform Matrices'!AD167+AE129*'4 Transform Matrices'!AH167</f>
        <v/>
      </c>
      <c r="AE166" s="69">
        <f>AC129*'4 Transform Matrices'!AA167+AD129*'4 Transform Matrices'!AE167+AE129*'4 Transform Matrices'!AI167</f>
        <v/>
      </c>
      <c r="AF166" s="69">
        <f>AC129*'4 Transform Matrices'!AB167+AD129*'4 Transform Matrices'!AF167+AE129*'4 Transform Matrices'!AJ167+AF129</f>
        <v/>
      </c>
      <c r="AG166" s="71">
        <f>MAX(ABS(I166-U166),ABS(J166-V166),ABS(K166-W166),ABS(L166-X166),ABS(M166-Y166),ABS(N166-Z166),ABS(O166-AA166),ABS(P166-AB166),ABS(Q166-AC166),ABS(R166-AD166),ABS(S166-AE166),ABS(T166-AF166))</f>
        <v/>
      </c>
    </row>
    <row r="167">
      <c r="A167" s="80" t="inlineStr">
        <is>
          <t>- Fence wire</t>
        </is>
      </c>
      <c r="B167" s="52" t="inlineStr">
        <is>
          <t>ENV-39</t>
        </is>
      </c>
      <c r="C167" s="58" t="inlineStr">
        <is>
          <t>Cylinder</t>
        </is>
      </c>
      <c r="D167" s="52" t="inlineStr">
        <is>
          <t>ENV-01</t>
        </is>
      </c>
      <c r="E167" s="52" t="n">
        <v>2</v>
      </c>
      <c r="F167" s="54">
        <f>L167</f>
        <v/>
      </c>
      <c r="G167" s="54">
        <f>P167</f>
        <v/>
      </c>
      <c r="H167" s="54">
        <f>T167</f>
        <v/>
      </c>
      <c r="I167" s="70" t="n">
        <v>-0.0114126801</v>
      </c>
      <c r="J167" s="70" t="n">
        <v>5.56138257e-05</v>
      </c>
      <c r="K167" s="70" t="n">
        <v>1.83695126</v>
      </c>
      <c r="L167" s="70" t="n">
        <v>-17.8476009</v>
      </c>
      <c r="M167" s="70" t="n">
        <v>0</v>
      </c>
      <c r="N167" s="70" t="n">
        <v>0.0119986506</v>
      </c>
      <c r="O167" s="70" t="n">
        <v>-0.08916295320000001</v>
      </c>
      <c r="P167" s="70" t="n">
        <v>1.13495517</v>
      </c>
      <c r="Q167" s="70" t="n">
        <v>-0.00370819913</v>
      </c>
      <c r="R167" s="70" t="n">
        <v>-0.000171162013</v>
      </c>
      <c r="S167" s="70" t="n">
        <v>-5.65356302</v>
      </c>
      <c r="T167" s="70" t="n">
        <v>-5.79903889</v>
      </c>
      <c r="U167" s="69">
        <f>U129*'4 Transform Matrices'!Y168+V129*'4 Transform Matrices'!AC168+W129*'4 Transform Matrices'!AG168</f>
        <v/>
      </c>
      <c r="V167" s="69">
        <f>U129*'4 Transform Matrices'!Z168+V129*'4 Transform Matrices'!AD168+W129*'4 Transform Matrices'!AH168</f>
        <v/>
      </c>
      <c r="W167" s="69">
        <f>U129*'4 Transform Matrices'!AA168+V129*'4 Transform Matrices'!AE168+W129*'4 Transform Matrices'!AI168</f>
        <v/>
      </c>
      <c r="X167" s="69">
        <f>U129*'4 Transform Matrices'!AB168+V129*'4 Transform Matrices'!AF168+W129*'4 Transform Matrices'!AJ168+X129</f>
        <v/>
      </c>
      <c r="Y167" s="69">
        <f>Y129*'4 Transform Matrices'!Y168+Z129*'4 Transform Matrices'!AC168+AA129*'4 Transform Matrices'!AG168</f>
        <v/>
      </c>
      <c r="Z167" s="69">
        <f>Y129*'4 Transform Matrices'!Z168+Z129*'4 Transform Matrices'!AD168+AA129*'4 Transform Matrices'!AH168</f>
        <v/>
      </c>
      <c r="AA167" s="69">
        <f>Y129*'4 Transform Matrices'!AA168+Z129*'4 Transform Matrices'!AE168+AA129*'4 Transform Matrices'!AI168</f>
        <v/>
      </c>
      <c r="AB167" s="69">
        <f>Y129*'4 Transform Matrices'!AB168+Z129*'4 Transform Matrices'!AF168+AA129*'4 Transform Matrices'!AJ168+AB129</f>
        <v/>
      </c>
      <c r="AC167" s="69">
        <f>AC129*'4 Transform Matrices'!Y168+AD129*'4 Transform Matrices'!AC168+AE129*'4 Transform Matrices'!AG168</f>
        <v/>
      </c>
      <c r="AD167" s="69">
        <f>AC129*'4 Transform Matrices'!Z168+AD129*'4 Transform Matrices'!AD168+AE129*'4 Transform Matrices'!AH168</f>
        <v/>
      </c>
      <c r="AE167" s="69">
        <f>AC129*'4 Transform Matrices'!AA168+AD129*'4 Transform Matrices'!AE168+AE129*'4 Transform Matrices'!AI168</f>
        <v/>
      </c>
      <c r="AF167" s="69">
        <f>AC129*'4 Transform Matrices'!AB168+AD129*'4 Transform Matrices'!AF168+AE129*'4 Transform Matrices'!AJ168+AF129</f>
        <v/>
      </c>
      <c r="AG167" s="71">
        <f>MAX(ABS(I167-U167),ABS(J167-V167),ABS(K167-W167),ABS(L167-X167),ABS(M167-Y167),ABS(N167-Z167),ABS(O167-AA167),ABS(P167-AB167),ABS(Q167-AC167),ABS(R167-AD167),ABS(S167-AE167),ABS(T167-AF167))</f>
        <v/>
      </c>
    </row>
    <row r="168">
      <c r="A168" s="80" t="inlineStr">
        <is>
          <t>- Fence wire</t>
        </is>
      </c>
      <c r="B168" s="52" t="inlineStr">
        <is>
          <t>ENV-40</t>
        </is>
      </c>
      <c r="C168" s="58" t="inlineStr">
        <is>
          <t>Cylinder</t>
        </is>
      </c>
      <c r="D168" s="52" t="inlineStr">
        <is>
          <t>ENV-01</t>
        </is>
      </c>
      <c r="E168" s="52" t="n">
        <v>2</v>
      </c>
      <c r="F168" s="54">
        <f>L168</f>
        <v/>
      </c>
      <c r="G168" s="54">
        <f>P168</f>
        <v/>
      </c>
      <c r="H168" s="54">
        <f>T168</f>
        <v/>
      </c>
      <c r="I168" s="70" t="n">
        <v>-0.009708202440000001</v>
      </c>
      <c r="J168" s="70" t="n">
        <v>-4.15125396e-05</v>
      </c>
      <c r="K168" s="70" t="n">
        <v>3.49409461</v>
      </c>
      <c r="L168" s="70" t="n">
        <v>-15.1820774</v>
      </c>
      <c r="M168" s="70" t="n">
        <v>0</v>
      </c>
      <c r="N168" s="70" t="n">
        <v>0.0119997924</v>
      </c>
      <c r="O168" s="70" t="n">
        <v>0.0349866748</v>
      </c>
      <c r="P168" s="70" t="n">
        <v>0.30786711</v>
      </c>
      <c r="Q168" s="70" t="n">
        <v>-0.0070534246</v>
      </c>
      <c r="R168" s="70" t="n">
        <v>5.71370874e-05</v>
      </c>
      <c r="S168" s="70" t="n">
        <v>-4.80920696</v>
      </c>
      <c r="T168" s="70" t="n">
        <v>-11.0304241</v>
      </c>
      <c r="U168" s="69">
        <f>U129*'4 Transform Matrices'!Y169+V129*'4 Transform Matrices'!AC169+W129*'4 Transform Matrices'!AG169</f>
        <v/>
      </c>
      <c r="V168" s="69">
        <f>U129*'4 Transform Matrices'!Z169+V129*'4 Transform Matrices'!AD169+W129*'4 Transform Matrices'!AH169</f>
        <v/>
      </c>
      <c r="W168" s="69">
        <f>U129*'4 Transform Matrices'!AA169+V129*'4 Transform Matrices'!AE169+W129*'4 Transform Matrices'!AI169</f>
        <v/>
      </c>
      <c r="X168" s="69">
        <f>U129*'4 Transform Matrices'!AB169+V129*'4 Transform Matrices'!AF169+W129*'4 Transform Matrices'!AJ169+X129</f>
        <v/>
      </c>
      <c r="Y168" s="69">
        <f>Y129*'4 Transform Matrices'!Y169+Z129*'4 Transform Matrices'!AC169+AA129*'4 Transform Matrices'!AG169</f>
        <v/>
      </c>
      <c r="Z168" s="69">
        <f>Y129*'4 Transform Matrices'!Z169+Z129*'4 Transform Matrices'!AD169+AA129*'4 Transform Matrices'!AH169</f>
        <v/>
      </c>
      <c r="AA168" s="69">
        <f>Y129*'4 Transform Matrices'!AA169+Z129*'4 Transform Matrices'!AE169+AA129*'4 Transform Matrices'!AI169</f>
        <v/>
      </c>
      <c r="AB168" s="69">
        <f>Y129*'4 Transform Matrices'!AB169+Z129*'4 Transform Matrices'!AF169+AA129*'4 Transform Matrices'!AJ169+AB129</f>
        <v/>
      </c>
      <c r="AC168" s="69">
        <f>AC129*'4 Transform Matrices'!Y169+AD129*'4 Transform Matrices'!AC169+AE129*'4 Transform Matrices'!AG169</f>
        <v/>
      </c>
      <c r="AD168" s="69">
        <f>AC129*'4 Transform Matrices'!Z169+AD129*'4 Transform Matrices'!AD169+AE129*'4 Transform Matrices'!AH169</f>
        <v/>
      </c>
      <c r="AE168" s="69">
        <f>AC129*'4 Transform Matrices'!AA169+AD129*'4 Transform Matrices'!AE169+AE129*'4 Transform Matrices'!AI169</f>
        <v/>
      </c>
      <c r="AF168" s="69">
        <f>AC129*'4 Transform Matrices'!AB169+AD129*'4 Transform Matrices'!AF169+AE129*'4 Transform Matrices'!AJ169+AF129</f>
        <v/>
      </c>
      <c r="AG168" s="71">
        <f>MAX(ABS(I168-U168),ABS(J168-V168),ABS(K168-W168),ABS(L168-X168),ABS(M168-Y168),ABS(N168-Z168),ABS(O168-AA168),ABS(P168-AB168),ABS(Q168-AC168),ABS(R168-AD168),ABS(S168-AE168),ABS(T168-AF168))</f>
        <v/>
      </c>
    </row>
    <row r="169">
      <c r="A169" s="80" t="inlineStr">
        <is>
          <t>- Fence wire</t>
        </is>
      </c>
      <c r="B169" s="52" t="inlineStr">
        <is>
          <t>ENV-41</t>
        </is>
      </c>
      <c r="C169" s="58" t="inlineStr">
        <is>
          <t>Cylinder</t>
        </is>
      </c>
      <c r="D169" s="52" t="inlineStr">
        <is>
          <t>ENV-01</t>
        </is>
      </c>
      <c r="E169" s="52" t="n">
        <v>2</v>
      </c>
      <c r="F169" s="54">
        <f>L169</f>
        <v/>
      </c>
      <c r="G169" s="54">
        <f>P169</f>
        <v/>
      </c>
      <c r="H169" s="54">
        <f>T169</f>
        <v/>
      </c>
      <c r="I169" s="70" t="n">
        <v>-0.009708202440000001</v>
      </c>
      <c r="J169" s="70" t="n">
        <v>-4.15125396e-05</v>
      </c>
      <c r="K169" s="70" t="n">
        <v>3.49409461</v>
      </c>
      <c r="L169" s="70" t="n">
        <v>-15.1820774</v>
      </c>
      <c r="M169" s="70" t="n">
        <v>0</v>
      </c>
      <c r="N169" s="70" t="n">
        <v>0.0119997924</v>
      </c>
      <c r="O169" s="70" t="n">
        <v>0.0349866748</v>
      </c>
      <c r="P169" s="70" t="n">
        <v>0.707867146</v>
      </c>
      <c r="Q169" s="70" t="n">
        <v>-0.0070534246</v>
      </c>
      <c r="R169" s="70" t="n">
        <v>5.71370874e-05</v>
      </c>
      <c r="S169" s="70" t="n">
        <v>-4.80920696</v>
      </c>
      <c r="T169" s="70" t="n">
        <v>-11.0304241</v>
      </c>
      <c r="U169" s="69">
        <f>U129*'4 Transform Matrices'!Y170+V129*'4 Transform Matrices'!AC170+W129*'4 Transform Matrices'!AG170</f>
        <v/>
      </c>
      <c r="V169" s="69">
        <f>U129*'4 Transform Matrices'!Z170+V129*'4 Transform Matrices'!AD170+W129*'4 Transform Matrices'!AH170</f>
        <v/>
      </c>
      <c r="W169" s="69">
        <f>U129*'4 Transform Matrices'!AA170+V129*'4 Transform Matrices'!AE170+W129*'4 Transform Matrices'!AI170</f>
        <v/>
      </c>
      <c r="X169" s="69">
        <f>U129*'4 Transform Matrices'!AB170+V129*'4 Transform Matrices'!AF170+W129*'4 Transform Matrices'!AJ170+X129</f>
        <v/>
      </c>
      <c r="Y169" s="69">
        <f>Y129*'4 Transform Matrices'!Y170+Z129*'4 Transform Matrices'!AC170+AA129*'4 Transform Matrices'!AG170</f>
        <v/>
      </c>
      <c r="Z169" s="69">
        <f>Y129*'4 Transform Matrices'!Z170+Z129*'4 Transform Matrices'!AD170+AA129*'4 Transform Matrices'!AH170</f>
        <v/>
      </c>
      <c r="AA169" s="69">
        <f>Y129*'4 Transform Matrices'!AA170+Z129*'4 Transform Matrices'!AE170+AA129*'4 Transform Matrices'!AI170</f>
        <v/>
      </c>
      <c r="AB169" s="69">
        <f>Y129*'4 Transform Matrices'!AB170+Z129*'4 Transform Matrices'!AF170+AA129*'4 Transform Matrices'!AJ170+AB129</f>
        <v/>
      </c>
      <c r="AC169" s="69">
        <f>AC129*'4 Transform Matrices'!Y170+AD129*'4 Transform Matrices'!AC170+AE129*'4 Transform Matrices'!AG170</f>
        <v/>
      </c>
      <c r="AD169" s="69">
        <f>AC129*'4 Transform Matrices'!Z170+AD129*'4 Transform Matrices'!AD170+AE129*'4 Transform Matrices'!AH170</f>
        <v/>
      </c>
      <c r="AE169" s="69">
        <f>AC129*'4 Transform Matrices'!AA170+AD129*'4 Transform Matrices'!AE170+AE129*'4 Transform Matrices'!AI170</f>
        <v/>
      </c>
      <c r="AF169" s="69">
        <f>AC129*'4 Transform Matrices'!AB170+AD129*'4 Transform Matrices'!AF170+AE129*'4 Transform Matrices'!AJ170+AF129</f>
        <v/>
      </c>
      <c r="AG169" s="71">
        <f>MAX(ABS(I169-U169),ABS(J169-V169),ABS(K169-W169),ABS(L169-X169),ABS(M169-Y169),ABS(N169-Z169),ABS(O169-AA169),ABS(P169-AB169),ABS(Q169-AC169),ABS(R169-AD169),ABS(S169-AE169),ABS(T169-AF169))</f>
        <v/>
      </c>
    </row>
    <row r="170">
      <c r="A170" s="80" t="inlineStr">
        <is>
          <t>- Fence wire</t>
        </is>
      </c>
      <c r="B170" s="52" t="inlineStr">
        <is>
          <t>ENV-42</t>
        </is>
      </c>
      <c r="C170" s="58" t="inlineStr">
        <is>
          <t>Cylinder</t>
        </is>
      </c>
      <c r="D170" s="52" t="inlineStr">
        <is>
          <t>ENV-01</t>
        </is>
      </c>
      <c r="E170" s="52" t="n">
        <v>2</v>
      </c>
      <c r="F170" s="54">
        <f>L170</f>
        <v/>
      </c>
      <c r="G170" s="54">
        <f>P170</f>
        <v/>
      </c>
      <c r="H170" s="54">
        <f>T170</f>
        <v/>
      </c>
      <c r="I170" s="70" t="n">
        <v>-0.009708202440000001</v>
      </c>
      <c r="J170" s="70" t="n">
        <v>-4.15126087e-05</v>
      </c>
      <c r="K170" s="70" t="n">
        <v>3.49409461</v>
      </c>
      <c r="L170" s="70" t="n">
        <v>-15.1820774</v>
      </c>
      <c r="M170" s="70" t="n">
        <v>0</v>
      </c>
      <c r="N170" s="70" t="n">
        <v>0.0119997924</v>
      </c>
      <c r="O170" s="70" t="n">
        <v>0.0349867344</v>
      </c>
      <c r="P170" s="70" t="n">
        <v>1.10786712</v>
      </c>
      <c r="Q170" s="70" t="n">
        <v>-0.0070534246</v>
      </c>
      <c r="R170" s="70" t="n">
        <v>5.7137182e-05</v>
      </c>
      <c r="S170" s="70" t="n">
        <v>-4.80920696</v>
      </c>
      <c r="T170" s="70" t="n">
        <v>-11.0304241</v>
      </c>
      <c r="U170" s="69">
        <f>U129*'4 Transform Matrices'!Y171+V129*'4 Transform Matrices'!AC171+W129*'4 Transform Matrices'!AG171</f>
        <v/>
      </c>
      <c r="V170" s="69">
        <f>U129*'4 Transform Matrices'!Z171+V129*'4 Transform Matrices'!AD171+W129*'4 Transform Matrices'!AH171</f>
        <v/>
      </c>
      <c r="W170" s="69">
        <f>U129*'4 Transform Matrices'!AA171+V129*'4 Transform Matrices'!AE171+W129*'4 Transform Matrices'!AI171</f>
        <v/>
      </c>
      <c r="X170" s="69">
        <f>U129*'4 Transform Matrices'!AB171+V129*'4 Transform Matrices'!AF171+W129*'4 Transform Matrices'!AJ171+X129</f>
        <v/>
      </c>
      <c r="Y170" s="69">
        <f>Y129*'4 Transform Matrices'!Y171+Z129*'4 Transform Matrices'!AC171+AA129*'4 Transform Matrices'!AG171</f>
        <v/>
      </c>
      <c r="Z170" s="69">
        <f>Y129*'4 Transform Matrices'!Z171+Z129*'4 Transform Matrices'!AD171+AA129*'4 Transform Matrices'!AH171</f>
        <v/>
      </c>
      <c r="AA170" s="69">
        <f>Y129*'4 Transform Matrices'!AA171+Z129*'4 Transform Matrices'!AE171+AA129*'4 Transform Matrices'!AI171</f>
        <v/>
      </c>
      <c r="AB170" s="69">
        <f>Y129*'4 Transform Matrices'!AB171+Z129*'4 Transform Matrices'!AF171+AA129*'4 Transform Matrices'!AJ171+AB129</f>
        <v/>
      </c>
      <c r="AC170" s="69">
        <f>AC129*'4 Transform Matrices'!Y171+AD129*'4 Transform Matrices'!AC171+AE129*'4 Transform Matrices'!AG171</f>
        <v/>
      </c>
      <c r="AD170" s="69">
        <f>AC129*'4 Transform Matrices'!Z171+AD129*'4 Transform Matrices'!AD171+AE129*'4 Transform Matrices'!AH171</f>
        <v/>
      </c>
      <c r="AE170" s="69">
        <f>AC129*'4 Transform Matrices'!AA171+AD129*'4 Transform Matrices'!AE171+AE129*'4 Transform Matrices'!AI171</f>
        <v/>
      </c>
      <c r="AF170" s="69">
        <f>AC129*'4 Transform Matrices'!AB171+AD129*'4 Transform Matrices'!AF171+AE129*'4 Transform Matrices'!AJ171+AF129</f>
        <v/>
      </c>
      <c r="AG170" s="71">
        <f>MAX(ABS(I170-U170),ABS(J170-V170),ABS(K170-W170),ABS(L170-X170),ABS(M170-Y170),ABS(N170-Z170),ABS(O170-AA170),ABS(P170-AB170),ABS(Q170-AC170),ABS(R170-AD170),ABS(S170-AE170),ABS(T170-AF170))</f>
        <v/>
      </c>
    </row>
    <row r="171">
      <c r="A171" s="80" t="inlineStr">
        <is>
          <t>- Fence wire</t>
        </is>
      </c>
      <c r="B171" s="52" t="inlineStr">
        <is>
          <t>ENV-43</t>
        </is>
      </c>
      <c r="C171" s="58" t="inlineStr">
        <is>
          <t>Cylinder</t>
        </is>
      </c>
      <c r="D171" s="52" t="inlineStr">
        <is>
          <t>ENV-01</t>
        </is>
      </c>
      <c r="E171" s="52" t="n">
        <v>2</v>
      </c>
      <c r="F171" s="54">
        <f>L171</f>
        <v/>
      </c>
      <c r="G171" s="54">
        <f>P171</f>
        <v/>
      </c>
      <c r="H171" s="54">
        <f>T171</f>
        <v/>
      </c>
      <c r="I171" s="70" t="n">
        <v>-0.00705342228</v>
      </c>
      <c r="J171" s="70" t="n">
        <v>-8.10965939e-05</v>
      </c>
      <c r="K171" s="70" t="n">
        <v>4.80921555</v>
      </c>
      <c r="L171" s="70" t="n">
        <v>-11.0304222</v>
      </c>
      <c r="M171" s="70" t="n">
        <v>0</v>
      </c>
      <c r="N171" s="70" t="n">
        <v>0.0119995819</v>
      </c>
      <c r="O171" s="70" t="n">
        <v>0.049658712</v>
      </c>
      <c r="P171" s="70" t="n">
        <v>0.350189805</v>
      </c>
      <c r="Q171" s="70" t="n">
        <v>-0.009708204309999999</v>
      </c>
      <c r="R171" s="70" t="n">
        <v>5.8920119e-05</v>
      </c>
      <c r="S171" s="70" t="n">
        <v>-3.49409914</v>
      </c>
      <c r="T171" s="70" t="n">
        <v>-15.1820774</v>
      </c>
      <c r="U171" s="69">
        <f>U129*'4 Transform Matrices'!Y172+V129*'4 Transform Matrices'!AC172+W129*'4 Transform Matrices'!AG172</f>
        <v/>
      </c>
      <c r="V171" s="69">
        <f>U129*'4 Transform Matrices'!Z172+V129*'4 Transform Matrices'!AD172+W129*'4 Transform Matrices'!AH172</f>
        <v/>
      </c>
      <c r="W171" s="69">
        <f>U129*'4 Transform Matrices'!AA172+V129*'4 Transform Matrices'!AE172+W129*'4 Transform Matrices'!AI172</f>
        <v/>
      </c>
      <c r="X171" s="69">
        <f>U129*'4 Transform Matrices'!AB172+V129*'4 Transform Matrices'!AF172+W129*'4 Transform Matrices'!AJ172+X129</f>
        <v/>
      </c>
      <c r="Y171" s="69">
        <f>Y129*'4 Transform Matrices'!Y172+Z129*'4 Transform Matrices'!AC172+AA129*'4 Transform Matrices'!AG172</f>
        <v/>
      </c>
      <c r="Z171" s="69">
        <f>Y129*'4 Transform Matrices'!Z172+Z129*'4 Transform Matrices'!AD172+AA129*'4 Transform Matrices'!AH172</f>
        <v/>
      </c>
      <c r="AA171" s="69">
        <f>Y129*'4 Transform Matrices'!AA172+Z129*'4 Transform Matrices'!AE172+AA129*'4 Transform Matrices'!AI172</f>
        <v/>
      </c>
      <c r="AB171" s="69">
        <f>Y129*'4 Transform Matrices'!AB172+Z129*'4 Transform Matrices'!AF172+AA129*'4 Transform Matrices'!AJ172+AB129</f>
        <v/>
      </c>
      <c r="AC171" s="69">
        <f>AC129*'4 Transform Matrices'!Y172+AD129*'4 Transform Matrices'!AC172+AE129*'4 Transform Matrices'!AG172</f>
        <v/>
      </c>
      <c r="AD171" s="69">
        <f>AC129*'4 Transform Matrices'!Z172+AD129*'4 Transform Matrices'!AD172+AE129*'4 Transform Matrices'!AH172</f>
        <v/>
      </c>
      <c r="AE171" s="69">
        <f>AC129*'4 Transform Matrices'!AA172+AD129*'4 Transform Matrices'!AE172+AE129*'4 Transform Matrices'!AI172</f>
        <v/>
      </c>
      <c r="AF171" s="69">
        <f>AC129*'4 Transform Matrices'!AB172+AD129*'4 Transform Matrices'!AF172+AE129*'4 Transform Matrices'!AJ172+AF129</f>
        <v/>
      </c>
      <c r="AG171" s="71">
        <f>MAX(ABS(I171-U171),ABS(J171-V171),ABS(K171-W171),ABS(L171-X171),ABS(M171-Y171),ABS(N171-Z171),ABS(O171-AA171),ABS(P171-AB171),ABS(Q171-AC171),ABS(R171-AD171),ABS(S171-AE171),ABS(T171-AF171))</f>
        <v/>
      </c>
    </row>
    <row r="172">
      <c r="A172" s="80" t="inlineStr">
        <is>
          <t>- Fence wire</t>
        </is>
      </c>
      <c r="B172" s="52" t="inlineStr">
        <is>
          <t>ENV-44</t>
        </is>
      </c>
      <c r="C172" s="58" t="inlineStr">
        <is>
          <t>Cylinder</t>
        </is>
      </c>
      <c r="D172" s="52" t="inlineStr">
        <is>
          <t>ENV-01</t>
        </is>
      </c>
      <c r="E172" s="52" t="n">
        <v>2</v>
      </c>
      <c r="F172" s="54">
        <f>L172</f>
        <v/>
      </c>
      <c r="G172" s="54">
        <f>P172</f>
        <v/>
      </c>
      <c r="H172" s="54">
        <f>T172</f>
        <v/>
      </c>
      <c r="I172" s="70" t="n">
        <v>-0.00705342228</v>
      </c>
      <c r="J172" s="70" t="n">
        <v>-8.10965939e-05</v>
      </c>
      <c r="K172" s="70" t="n">
        <v>4.80921555</v>
      </c>
      <c r="L172" s="70" t="n">
        <v>-11.0304222</v>
      </c>
      <c r="M172" s="70" t="n">
        <v>0</v>
      </c>
      <c r="N172" s="70" t="n">
        <v>0.0119995819</v>
      </c>
      <c r="O172" s="70" t="n">
        <v>0.049658712</v>
      </c>
      <c r="P172" s="70" t="n">
        <v>0.750189781</v>
      </c>
      <c r="Q172" s="70" t="n">
        <v>-0.009708204309999999</v>
      </c>
      <c r="R172" s="70" t="n">
        <v>5.8920119e-05</v>
      </c>
      <c r="S172" s="70" t="n">
        <v>-3.49409914</v>
      </c>
      <c r="T172" s="70" t="n">
        <v>-15.1820774</v>
      </c>
      <c r="U172" s="69">
        <f>U129*'4 Transform Matrices'!Y173+V129*'4 Transform Matrices'!AC173+W129*'4 Transform Matrices'!AG173</f>
        <v/>
      </c>
      <c r="V172" s="69">
        <f>U129*'4 Transform Matrices'!Z173+V129*'4 Transform Matrices'!AD173+W129*'4 Transform Matrices'!AH173</f>
        <v/>
      </c>
      <c r="W172" s="69">
        <f>U129*'4 Transform Matrices'!AA173+V129*'4 Transform Matrices'!AE173+W129*'4 Transform Matrices'!AI173</f>
        <v/>
      </c>
      <c r="X172" s="69">
        <f>U129*'4 Transform Matrices'!AB173+V129*'4 Transform Matrices'!AF173+W129*'4 Transform Matrices'!AJ173+X129</f>
        <v/>
      </c>
      <c r="Y172" s="69">
        <f>Y129*'4 Transform Matrices'!Y173+Z129*'4 Transform Matrices'!AC173+AA129*'4 Transform Matrices'!AG173</f>
        <v/>
      </c>
      <c r="Z172" s="69">
        <f>Y129*'4 Transform Matrices'!Z173+Z129*'4 Transform Matrices'!AD173+AA129*'4 Transform Matrices'!AH173</f>
        <v/>
      </c>
      <c r="AA172" s="69">
        <f>Y129*'4 Transform Matrices'!AA173+Z129*'4 Transform Matrices'!AE173+AA129*'4 Transform Matrices'!AI173</f>
        <v/>
      </c>
      <c r="AB172" s="69">
        <f>Y129*'4 Transform Matrices'!AB173+Z129*'4 Transform Matrices'!AF173+AA129*'4 Transform Matrices'!AJ173+AB129</f>
        <v/>
      </c>
      <c r="AC172" s="69">
        <f>AC129*'4 Transform Matrices'!Y173+AD129*'4 Transform Matrices'!AC173+AE129*'4 Transform Matrices'!AG173</f>
        <v/>
      </c>
      <c r="AD172" s="69">
        <f>AC129*'4 Transform Matrices'!Z173+AD129*'4 Transform Matrices'!AD173+AE129*'4 Transform Matrices'!AH173</f>
        <v/>
      </c>
      <c r="AE172" s="69">
        <f>AC129*'4 Transform Matrices'!AA173+AD129*'4 Transform Matrices'!AE173+AE129*'4 Transform Matrices'!AI173</f>
        <v/>
      </c>
      <c r="AF172" s="69">
        <f>AC129*'4 Transform Matrices'!AB173+AD129*'4 Transform Matrices'!AF173+AE129*'4 Transform Matrices'!AJ173+AF129</f>
        <v/>
      </c>
      <c r="AG172" s="71">
        <f>MAX(ABS(I172-U172),ABS(J172-V172),ABS(K172-W172),ABS(L172-X172),ABS(M172-Y172),ABS(N172-Z172),ABS(O172-AA172),ABS(P172-AB172),ABS(Q172-AC172),ABS(R172-AD172),ABS(S172-AE172),ABS(T172-AF172))</f>
        <v/>
      </c>
    </row>
    <row r="173">
      <c r="A173" s="80" t="inlineStr">
        <is>
          <t>- Fence wire</t>
        </is>
      </c>
      <c r="B173" s="52" t="inlineStr">
        <is>
          <t>ENV-45</t>
        </is>
      </c>
      <c r="C173" s="58" t="inlineStr">
        <is>
          <t>Cylinder</t>
        </is>
      </c>
      <c r="D173" s="52" t="inlineStr">
        <is>
          <t>ENV-01</t>
        </is>
      </c>
      <c r="E173" s="52" t="n">
        <v>2</v>
      </c>
      <c r="F173" s="54">
        <f>L173</f>
        <v/>
      </c>
      <c r="G173" s="54">
        <f>P173</f>
        <v/>
      </c>
      <c r="H173" s="54">
        <f>T173</f>
        <v/>
      </c>
      <c r="I173" s="70" t="n">
        <v>-0.00705342228</v>
      </c>
      <c r="J173" s="70" t="n">
        <v>-8.10964921e-05</v>
      </c>
      <c r="K173" s="70" t="n">
        <v>4.80921555</v>
      </c>
      <c r="L173" s="70" t="n">
        <v>-11.0304222</v>
      </c>
      <c r="M173" s="70" t="n">
        <v>0</v>
      </c>
      <c r="N173" s="70" t="n">
        <v>0.0119995819</v>
      </c>
      <c r="O173" s="70" t="n">
        <v>0.0496586524</v>
      </c>
      <c r="P173" s="70" t="n">
        <v>1.15018988</v>
      </c>
      <c r="Q173" s="70" t="n">
        <v>-0.009708204309999999</v>
      </c>
      <c r="R173" s="70" t="n">
        <v>5.89200463e-05</v>
      </c>
      <c r="S173" s="70" t="n">
        <v>-3.49409914</v>
      </c>
      <c r="T173" s="70" t="n">
        <v>-15.1820774</v>
      </c>
      <c r="U173" s="69">
        <f>U129*'4 Transform Matrices'!Y174+V129*'4 Transform Matrices'!AC174+W129*'4 Transform Matrices'!AG174</f>
        <v/>
      </c>
      <c r="V173" s="69">
        <f>U129*'4 Transform Matrices'!Z174+V129*'4 Transform Matrices'!AD174+W129*'4 Transform Matrices'!AH174</f>
        <v/>
      </c>
      <c r="W173" s="69">
        <f>U129*'4 Transform Matrices'!AA174+V129*'4 Transform Matrices'!AE174+W129*'4 Transform Matrices'!AI174</f>
        <v/>
      </c>
      <c r="X173" s="69">
        <f>U129*'4 Transform Matrices'!AB174+V129*'4 Transform Matrices'!AF174+W129*'4 Transform Matrices'!AJ174+X129</f>
        <v/>
      </c>
      <c r="Y173" s="69">
        <f>Y129*'4 Transform Matrices'!Y174+Z129*'4 Transform Matrices'!AC174+AA129*'4 Transform Matrices'!AG174</f>
        <v/>
      </c>
      <c r="Z173" s="69">
        <f>Y129*'4 Transform Matrices'!Z174+Z129*'4 Transform Matrices'!AD174+AA129*'4 Transform Matrices'!AH174</f>
        <v/>
      </c>
      <c r="AA173" s="69">
        <f>Y129*'4 Transform Matrices'!AA174+Z129*'4 Transform Matrices'!AE174+AA129*'4 Transform Matrices'!AI174</f>
        <v/>
      </c>
      <c r="AB173" s="69">
        <f>Y129*'4 Transform Matrices'!AB174+Z129*'4 Transform Matrices'!AF174+AA129*'4 Transform Matrices'!AJ174+AB129</f>
        <v/>
      </c>
      <c r="AC173" s="69">
        <f>AC129*'4 Transform Matrices'!Y174+AD129*'4 Transform Matrices'!AC174+AE129*'4 Transform Matrices'!AG174</f>
        <v/>
      </c>
      <c r="AD173" s="69">
        <f>AC129*'4 Transform Matrices'!Z174+AD129*'4 Transform Matrices'!AD174+AE129*'4 Transform Matrices'!AH174</f>
        <v/>
      </c>
      <c r="AE173" s="69">
        <f>AC129*'4 Transform Matrices'!AA174+AD129*'4 Transform Matrices'!AE174+AE129*'4 Transform Matrices'!AI174</f>
        <v/>
      </c>
      <c r="AF173" s="69">
        <f>AC129*'4 Transform Matrices'!AB174+AD129*'4 Transform Matrices'!AF174+AE129*'4 Transform Matrices'!AJ174+AF129</f>
        <v/>
      </c>
      <c r="AG173" s="71">
        <f>MAX(ABS(I173-U173),ABS(J173-V173),ABS(K173-W173),ABS(L173-X173),ABS(M173-Y173),ABS(N173-Z173),ABS(O173-AA173),ABS(P173-AB173),ABS(Q173-AC173),ABS(R173-AD173),ABS(S173-AE173),ABS(T173-AF173))</f>
        <v/>
      </c>
    </row>
    <row r="174">
      <c r="A174" s="80" t="inlineStr">
        <is>
          <t>- Fence wire</t>
        </is>
      </c>
      <c r="B174" s="52" t="inlineStr">
        <is>
          <t>ENV-46</t>
        </is>
      </c>
      <c r="C174" s="58" t="inlineStr">
        <is>
          <t>Cylinder</t>
        </is>
      </c>
      <c r="D174" s="52" t="inlineStr">
        <is>
          <t>ENV-01</t>
        </is>
      </c>
      <c r="E174" s="52" t="n">
        <v>2</v>
      </c>
      <c r="F174" s="54">
        <f>L174</f>
        <v/>
      </c>
      <c r="G174" s="54">
        <f>P174</f>
        <v/>
      </c>
      <c r="H174" s="54">
        <f>T174</f>
        <v/>
      </c>
      <c r="I174" s="70" t="n">
        <v>-0.00370819913</v>
      </c>
      <c r="J174" s="70" t="n">
        <v>8.83912508e-05</v>
      </c>
      <c r="K174" s="70" t="n">
        <v>5.65355921</v>
      </c>
      <c r="L174" s="70" t="n">
        <v>-5.79903507</v>
      </c>
      <c r="M174" s="70" t="n">
        <v>0</v>
      </c>
      <c r="N174" s="70" t="n">
        <v>0.0119996406</v>
      </c>
      <c r="O174" s="70" t="n">
        <v>-0.0460415781</v>
      </c>
      <c r="P174" s="70" t="n">
        <v>0.351998389</v>
      </c>
      <c r="Q174" s="70" t="n">
        <v>-0.0114126801</v>
      </c>
      <c r="R174" s="70" t="n">
        <v>-2.87200164e-05</v>
      </c>
      <c r="S174" s="70" t="n">
        <v>-1.83694994</v>
      </c>
      <c r="T174" s="70" t="n">
        <v>-17.8476028</v>
      </c>
      <c r="U174" s="69">
        <f>U129*'4 Transform Matrices'!Y175+V129*'4 Transform Matrices'!AC175+W129*'4 Transform Matrices'!AG175</f>
        <v/>
      </c>
      <c r="V174" s="69">
        <f>U129*'4 Transform Matrices'!Z175+V129*'4 Transform Matrices'!AD175+W129*'4 Transform Matrices'!AH175</f>
        <v/>
      </c>
      <c r="W174" s="69">
        <f>U129*'4 Transform Matrices'!AA175+V129*'4 Transform Matrices'!AE175+W129*'4 Transform Matrices'!AI175</f>
        <v/>
      </c>
      <c r="X174" s="69">
        <f>U129*'4 Transform Matrices'!AB175+V129*'4 Transform Matrices'!AF175+W129*'4 Transform Matrices'!AJ175+X129</f>
        <v/>
      </c>
      <c r="Y174" s="69">
        <f>Y129*'4 Transform Matrices'!Y175+Z129*'4 Transform Matrices'!AC175+AA129*'4 Transform Matrices'!AG175</f>
        <v/>
      </c>
      <c r="Z174" s="69">
        <f>Y129*'4 Transform Matrices'!Z175+Z129*'4 Transform Matrices'!AD175+AA129*'4 Transform Matrices'!AH175</f>
        <v/>
      </c>
      <c r="AA174" s="69">
        <f>Y129*'4 Transform Matrices'!AA175+Z129*'4 Transform Matrices'!AE175+AA129*'4 Transform Matrices'!AI175</f>
        <v/>
      </c>
      <c r="AB174" s="69">
        <f>Y129*'4 Transform Matrices'!AB175+Z129*'4 Transform Matrices'!AF175+AA129*'4 Transform Matrices'!AJ175+AB129</f>
        <v/>
      </c>
      <c r="AC174" s="69">
        <f>AC129*'4 Transform Matrices'!Y175+AD129*'4 Transform Matrices'!AC175+AE129*'4 Transform Matrices'!AG175</f>
        <v/>
      </c>
      <c r="AD174" s="69">
        <f>AC129*'4 Transform Matrices'!Z175+AD129*'4 Transform Matrices'!AD175+AE129*'4 Transform Matrices'!AH175</f>
        <v/>
      </c>
      <c r="AE174" s="69">
        <f>AC129*'4 Transform Matrices'!AA175+AD129*'4 Transform Matrices'!AE175+AE129*'4 Transform Matrices'!AI175</f>
        <v/>
      </c>
      <c r="AF174" s="69">
        <f>AC129*'4 Transform Matrices'!AB175+AD129*'4 Transform Matrices'!AF175+AE129*'4 Transform Matrices'!AJ175+AF129</f>
        <v/>
      </c>
      <c r="AG174" s="71">
        <f>MAX(ABS(I174-U174),ABS(J174-V174),ABS(K174-W174),ABS(L174-X174),ABS(M174-Y174),ABS(N174-Z174),ABS(O174-AA174),ABS(P174-AB174),ABS(Q174-AC174),ABS(R174-AD174),ABS(S174-AE174),ABS(T174-AF174))</f>
        <v/>
      </c>
    </row>
    <row r="175">
      <c r="A175" s="80" t="inlineStr">
        <is>
          <t>- Fence wire</t>
        </is>
      </c>
      <c r="B175" s="52" t="inlineStr">
        <is>
          <t>ENV-47</t>
        </is>
      </c>
      <c r="C175" s="58" t="inlineStr">
        <is>
          <t>Cylinder</t>
        </is>
      </c>
      <c r="D175" s="52" t="inlineStr">
        <is>
          <t>ENV-01</t>
        </is>
      </c>
      <c r="E175" s="52" t="n">
        <v>2</v>
      </c>
      <c r="F175" s="54">
        <f>L175</f>
        <v/>
      </c>
      <c r="G175" s="54">
        <f>P175</f>
        <v/>
      </c>
      <c r="H175" s="54">
        <f>T175</f>
        <v/>
      </c>
      <c r="I175" s="70" t="n">
        <v>-0.00370819913</v>
      </c>
      <c r="J175" s="70" t="n">
        <v>8.83913162e-05</v>
      </c>
      <c r="K175" s="70" t="n">
        <v>5.65355921</v>
      </c>
      <c r="L175" s="70" t="n">
        <v>-5.79903507</v>
      </c>
      <c r="M175" s="70" t="n">
        <v>0</v>
      </c>
      <c r="N175" s="70" t="n">
        <v>0.0119996406</v>
      </c>
      <c r="O175" s="70" t="n">
        <v>-0.0460416116</v>
      </c>
      <c r="P175" s="70" t="n">
        <v>0.7519983649999999</v>
      </c>
      <c r="Q175" s="70" t="n">
        <v>-0.0114126801</v>
      </c>
      <c r="R175" s="70" t="n">
        <v>-2.87200346e-05</v>
      </c>
      <c r="S175" s="70" t="n">
        <v>-1.83694994</v>
      </c>
      <c r="T175" s="70" t="n">
        <v>-17.8476028</v>
      </c>
      <c r="U175" s="69">
        <f>U129*'4 Transform Matrices'!Y176+V129*'4 Transform Matrices'!AC176+W129*'4 Transform Matrices'!AG176</f>
        <v/>
      </c>
      <c r="V175" s="69">
        <f>U129*'4 Transform Matrices'!Z176+V129*'4 Transform Matrices'!AD176+W129*'4 Transform Matrices'!AH176</f>
        <v/>
      </c>
      <c r="W175" s="69">
        <f>U129*'4 Transform Matrices'!AA176+V129*'4 Transform Matrices'!AE176+W129*'4 Transform Matrices'!AI176</f>
        <v/>
      </c>
      <c r="X175" s="69">
        <f>U129*'4 Transform Matrices'!AB176+V129*'4 Transform Matrices'!AF176+W129*'4 Transform Matrices'!AJ176+X129</f>
        <v/>
      </c>
      <c r="Y175" s="69">
        <f>Y129*'4 Transform Matrices'!Y176+Z129*'4 Transform Matrices'!AC176+AA129*'4 Transform Matrices'!AG176</f>
        <v/>
      </c>
      <c r="Z175" s="69">
        <f>Y129*'4 Transform Matrices'!Z176+Z129*'4 Transform Matrices'!AD176+AA129*'4 Transform Matrices'!AH176</f>
        <v/>
      </c>
      <c r="AA175" s="69">
        <f>Y129*'4 Transform Matrices'!AA176+Z129*'4 Transform Matrices'!AE176+AA129*'4 Transform Matrices'!AI176</f>
        <v/>
      </c>
      <c r="AB175" s="69">
        <f>Y129*'4 Transform Matrices'!AB176+Z129*'4 Transform Matrices'!AF176+AA129*'4 Transform Matrices'!AJ176+AB129</f>
        <v/>
      </c>
      <c r="AC175" s="69">
        <f>AC129*'4 Transform Matrices'!Y176+AD129*'4 Transform Matrices'!AC176+AE129*'4 Transform Matrices'!AG176</f>
        <v/>
      </c>
      <c r="AD175" s="69">
        <f>AC129*'4 Transform Matrices'!Z176+AD129*'4 Transform Matrices'!AD176+AE129*'4 Transform Matrices'!AH176</f>
        <v/>
      </c>
      <c r="AE175" s="69">
        <f>AC129*'4 Transform Matrices'!AA176+AD129*'4 Transform Matrices'!AE176+AE129*'4 Transform Matrices'!AI176</f>
        <v/>
      </c>
      <c r="AF175" s="69">
        <f>AC129*'4 Transform Matrices'!AB176+AD129*'4 Transform Matrices'!AF176+AE129*'4 Transform Matrices'!AJ176+AF129</f>
        <v/>
      </c>
      <c r="AG175" s="71">
        <f>MAX(ABS(I175-U175),ABS(J175-V175),ABS(K175-W175),ABS(L175-X175),ABS(M175-Y175),ABS(N175-Z175),ABS(O175-AA175),ABS(P175-AB175),ABS(Q175-AC175),ABS(R175-AD175),ABS(S175-AE175),ABS(T175-AF175))</f>
        <v/>
      </c>
    </row>
    <row r="176">
      <c r="A176" s="80" t="inlineStr">
        <is>
          <t>- Fence wire</t>
        </is>
      </c>
      <c r="B176" s="52" t="inlineStr">
        <is>
          <t>ENV-48</t>
        </is>
      </c>
      <c r="C176" s="58" t="inlineStr">
        <is>
          <t>Cylinder</t>
        </is>
      </c>
      <c r="D176" s="52" t="inlineStr">
        <is>
          <t>ENV-01</t>
        </is>
      </c>
      <c r="E176" s="52" t="n">
        <v>2</v>
      </c>
      <c r="F176" s="54">
        <f>L176</f>
        <v/>
      </c>
      <c r="G176" s="54">
        <f>P176</f>
        <v/>
      </c>
      <c r="H176" s="54">
        <f>T176</f>
        <v/>
      </c>
      <c r="I176" s="70" t="n">
        <v>-0.00370819913</v>
      </c>
      <c r="J176" s="70" t="n">
        <v>8.83913162e-05</v>
      </c>
      <c r="K176" s="70" t="n">
        <v>5.65355921</v>
      </c>
      <c r="L176" s="70" t="n">
        <v>-5.79903507</v>
      </c>
      <c r="M176" s="70" t="n">
        <v>0</v>
      </c>
      <c r="N176" s="70" t="n">
        <v>0.0119996406</v>
      </c>
      <c r="O176" s="70" t="n">
        <v>-0.0460416116</v>
      </c>
      <c r="P176" s="70" t="n">
        <v>1.15199828</v>
      </c>
      <c r="Q176" s="70" t="n">
        <v>-0.0114126801</v>
      </c>
      <c r="R176" s="70" t="n">
        <v>-2.87200346e-05</v>
      </c>
      <c r="S176" s="70" t="n">
        <v>-1.83694994</v>
      </c>
      <c r="T176" s="70" t="n">
        <v>-17.8476028</v>
      </c>
      <c r="U176" s="69">
        <f>U129*'4 Transform Matrices'!Y177+V129*'4 Transform Matrices'!AC177+W129*'4 Transform Matrices'!AG177</f>
        <v/>
      </c>
      <c r="V176" s="69">
        <f>U129*'4 Transform Matrices'!Z177+V129*'4 Transform Matrices'!AD177+W129*'4 Transform Matrices'!AH177</f>
        <v/>
      </c>
      <c r="W176" s="69">
        <f>U129*'4 Transform Matrices'!AA177+V129*'4 Transform Matrices'!AE177+W129*'4 Transform Matrices'!AI177</f>
        <v/>
      </c>
      <c r="X176" s="69">
        <f>U129*'4 Transform Matrices'!AB177+V129*'4 Transform Matrices'!AF177+W129*'4 Transform Matrices'!AJ177+X129</f>
        <v/>
      </c>
      <c r="Y176" s="69">
        <f>Y129*'4 Transform Matrices'!Y177+Z129*'4 Transform Matrices'!AC177+AA129*'4 Transform Matrices'!AG177</f>
        <v/>
      </c>
      <c r="Z176" s="69">
        <f>Y129*'4 Transform Matrices'!Z177+Z129*'4 Transform Matrices'!AD177+AA129*'4 Transform Matrices'!AH177</f>
        <v/>
      </c>
      <c r="AA176" s="69">
        <f>Y129*'4 Transform Matrices'!AA177+Z129*'4 Transform Matrices'!AE177+AA129*'4 Transform Matrices'!AI177</f>
        <v/>
      </c>
      <c r="AB176" s="69">
        <f>Y129*'4 Transform Matrices'!AB177+Z129*'4 Transform Matrices'!AF177+AA129*'4 Transform Matrices'!AJ177+AB129</f>
        <v/>
      </c>
      <c r="AC176" s="69">
        <f>AC129*'4 Transform Matrices'!Y177+AD129*'4 Transform Matrices'!AC177+AE129*'4 Transform Matrices'!AG177</f>
        <v/>
      </c>
      <c r="AD176" s="69">
        <f>AC129*'4 Transform Matrices'!Z177+AD129*'4 Transform Matrices'!AD177+AE129*'4 Transform Matrices'!AH177</f>
        <v/>
      </c>
      <c r="AE176" s="69">
        <f>AC129*'4 Transform Matrices'!AA177+AD129*'4 Transform Matrices'!AE177+AE129*'4 Transform Matrices'!AI177</f>
        <v/>
      </c>
      <c r="AF176" s="69">
        <f>AC129*'4 Transform Matrices'!AB177+AD129*'4 Transform Matrices'!AF177+AE129*'4 Transform Matrices'!AJ177+AF129</f>
        <v/>
      </c>
      <c r="AG176" s="71">
        <f>MAX(ABS(I176-U176),ABS(J176-V176),ABS(K176-W176),ABS(L176-X176),ABS(M176-Y176),ABS(N176-Z176),ABS(O176-AA176),ABS(P176-AB176),ABS(Q176-AC176),ABS(R176-AD176),ABS(S176-AE176),ABS(T176-AF176))</f>
        <v/>
      </c>
    </row>
    <row r="177">
      <c r="A177" s="80" t="inlineStr">
        <is>
          <t>- Fence wire</t>
        </is>
      </c>
      <c r="B177" s="52" t="inlineStr">
        <is>
          <t>ENV-49</t>
        </is>
      </c>
      <c r="C177" s="58" t="inlineStr">
        <is>
          <t>Cylinder</t>
        </is>
      </c>
      <c r="D177" s="52" t="inlineStr">
        <is>
          <t>ENV-01</t>
        </is>
      </c>
      <c r="E177" s="52" t="n">
        <v>2</v>
      </c>
      <c r="F177" s="54">
        <f>L177</f>
        <v/>
      </c>
      <c r="G177" s="54">
        <f>P177</f>
        <v/>
      </c>
      <c r="H177" s="54">
        <f>T177</f>
        <v/>
      </c>
      <c r="I177" s="70" t="n">
        <v>-5.24536636e-10</v>
      </c>
      <c r="J177" s="70" t="n">
        <v>-2.60363013e-05</v>
      </c>
      <c r="K177" s="70" t="n">
        <v>5.94451284</v>
      </c>
      <c r="L177" s="70" t="n">
        <v>1.1920929e-07</v>
      </c>
      <c r="M177" s="70" t="n">
        <v>0</v>
      </c>
      <c r="N177" s="70" t="n">
        <v>0.0119999722</v>
      </c>
      <c r="O177" s="70" t="n">
        <v>0.0128977904</v>
      </c>
      <c r="P177" s="70" t="n">
        <v>0.33542648</v>
      </c>
      <c r="Q177" s="70" t="n">
        <v>-0.0120000001</v>
      </c>
      <c r="R177" s="70" t="n">
        <v>1.1380829e-12</v>
      </c>
      <c r="S177" s="70" t="n">
        <v>-2.59842892e-07</v>
      </c>
      <c r="T177" s="70" t="n">
        <v>-18.766077</v>
      </c>
      <c r="U177" s="69">
        <f>U129*'4 Transform Matrices'!Y178+V129*'4 Transform Matrices'!AC178+W129*'4 Transform Matrices'!AG178</f>
        <v/>
      </c>
      <c r="V177" s="69">
        <f>U129*'4 Transform Matrices'!Z178+V129*'4 Transform Matrices'!AD178+W129*'4 Transform Matrices'!AH178</f>
        <v/>
      </c>
      <c r="W177" s="69">
        <f>U129*'4 Transform Matrices'!AA178+V129*'4 Transform Matrices'!AE178+W129*'4 Transform Matrices'!AI178</f>
        <v/>
      </c>
      <c r="X177" s="69">
        <f>U129*'4 Transform Matrices'!AB178+V129*'4 Transform Matrices'!AF178+W129*'4 Transform Matrices'!AJ178+X129</f>
        <v/>
      </c>
      <c r="Y177" s="69">
        <f>Y129*'4 Transform Matrices'!Y178+Z129*'4 Transform Matrices'!AC178+AA129*'4 Transform Matrices'!AG178</f>
        <v/>
      </c>
      <c r="Z177" s="69">
        <f>Y129*'4 Transform Matrices'!Z178+Z129*'4 Transform Matrices'!AD178+AA129*'4 Transform Matrices'!AH178</f>
        <v/>
      </c>
      <c r="AA177" s="69">
        <f>Y129*'4 Transform Matrices'!AA178+Z129*'4 Transform Matrices'!AE178+AA129*'4 Transform Matrices'!AI178</f>
        <v/>
      </c>
      <c r="AB177" s="69">
        <f>Y129*'4 Transform Matrices'!AB178+Z129*'4 Transform Matrices'!AF178+AA129*'4 Transform Matrices'!AJ178+AB129</f>
        <v/>
      </c>
      <c r="AC177" s="69">
        <f>AC129*'4 Transform Matrices'!Y178+AD129*'4 Transform Matrices'!AC178+AE129*'4 Transform Matrices'!AG178</f>
        <v/>
      </c>
      <c r="AD177" s="69">
        <f>AC129*'4 Transform Matrices'!Z178+AD129*'4 Transform Matrices'!AD178+AE129*'4 Transform Matrices'!AH178</f>
        <v/>
      </c>
      <c r="AE177" s="69">
        <f>AC129*'4 Transform Matrices'!AA178+AD129*'4 Transform Matrices'!AE178+AE129*'4 Transform Matrices'!AI178</f>
        <v/>
      </c>
      <c r="AF177" s="69">
        <f>AC129*'4 Transform Matrices'!AB178+AD129*'4 Transform Matrices'!AF178+AE129*'4 Transform Matrices'!AJ178+AF129</f>
        <v/>
      </c>
      <c r="AG177" s="71">
        <f>MAX(ABS(I177-U177),ABS(J177-V177),ABS(K177-W177),ABS(L177-X177),ABS(M177-Y177),ABS(N177-Z177),ABS(O177-AA177),ABS(P177-AB177),ABS(Q177-AC177),ABS(R177-AD177),ABS(S177-AE177),ABS(T177-AF177))</f>
        <v/>
      </c>
    </row>
    <row r="178">
      <c r="A178" s="80" t="inlineStr">
        <is>
          <t>- Fence wire</t>
        </is>
      </c>
      <c r="B178" s="52" t="inlineStr">
        <is>
          <t>ENV-50</t>
        </is>
      </c>
      <c r="C178" s="58" t="inlineStr">
        <is>
          <t>Cylinder</t>
        </is>
      </c>
      <c r="D178" s="52" t="inlineStr">
        <is>
          <t>ENV-01</t>
        </is>
      </c>
      <c r="E178" s="52" t="n">
        <v>2</v>
      </c>
      <c r="F178" s="54">
        <f>L178</f>
        <v/>
      </c>
      <c r="G178" s="54">
        <f>P178</f>
        <v/>
      </c>
      <c r="H178" s="54">
        <f>T178</f>
        <v/>
      </c>
      <c r="I178" s="70" t="n">
        <v>-5.24536636e-10</v>
      </c>
      <c r="J178" s="70" t="n">
        <v>-2.60364213e-05</v>
      </c>
      <c r="K178" s="70" t="n">
        <v>5.94451284</v>
      </c>
      <c r="L178" s="70" t="n">
        <v>1.1920929e-07</v>
      </c>
      <c r="M178" s="70" t="n">
        <v>0</v>
      </c>
      <c r="N178" s="70" t="n">
        <v>0.0119999722</v>
      </c>
      <c r="O178" s="70" t="n">
        <v>0.01289785</v>
      </c>
      <c r="P178" s="70" t="n">
        <v>0.735426486</v>
      </c>
      <c r="Q178" s="70" t="n">
        <v>-0.0120000001</v>
      </c>
      <c r="R178" s="70" t="n">
        <v>1.1380881e-12</v>
      </c>
      <c r="S178" s="70" t="n">
        <v>-2.59842892e-07</v>
      </c>
      <c r="T178" s="70" t="n">
        <v>-18.766077</v>
      </c>
      <c r="U178" s="69">
        <f>U129*'4 Transform Matrices'!Y179+V129*'4 Transform Matrices'!AC179+W129*'4 Transform Matrices'!AG179</f>
        <v/>
      </c>
      <c r="V178" s="69">
        <f>U129*'4 Transform Matrices'!Z179+V129*'4 Transform Matrices'!AD179+W129*'4 Transform Matrices'!AH179</f>
        <v/>
      </c>
      <c r="W178" s="69">
        <f>U129*'4 Transform Matrices'!AA179+V129*'4 Transform Matrices'!AE179+W129*'4 Transform Matrices'!AI179</f>
        <v/>
      </c>
      <c r="X178" s="69">
        <f>U129*'4 Transform Matrices'!AB179+V129*'4 Transform Matrices'!AF179+W129*'4 Transform Matrices'!AJ179+X129</f>
        <v/>
      </c>
      <c r="Y178" s="69">
        <f>Y129*'4 Transform Matrices'!Y179+Z129*'4 Transform Matrices'!AC179+AA129*'4 Transform Matrices'!AG179</f>
        <v/>
      </c>
      <c r="Z178" s="69">
        <f>Y129*'4 Transform Matrices'!Z179+Z129*'4 Transform Matrices'!AD179+AA129*'4 Transform Matrices'!AH179</f>
        <v/>
      </c>
      <c r="AA178" s="69">
        <f>Y129*'4 Transform Matrices'!AA179+Z129*'4 Transform Matrices'!AE179+AA129*'4 Transform Matrices'!AI179</f>
        <v/>
      </c>
      <c r="AB178" s="69">
        <f>Y129*'4 Transform Matrices'!AB179+Z129*'4 Transform Matrices'!AF179+AA129*'4 Transform Matrices'!AJ179+AB129</f>
        <v/>
      </c>
      <c r="AC178" s="69">
        <f>AC129*'4 Transform Matrices'!Y179+AD129*'4 Transform Matrices'!AC179+AE129*'4 Transform Matrices'!AG179</f>
        <v/>
      </c>
      <c r="AD178" s="69">
        <f>AC129*'4 Transform Matrices'!Z179+AD129*'4 Transform Matrices'!AD179+AE129*'4 Transform Matrices'!AH179</f>
        <v/>
      </c>
      <c r="AE178" s="69">
        <f>AC129*'4 Transform Matrices'!AA179+AD129*'4 Transform Matrices'!AE179+AE129*'4 Transform Matrices'!AI179</f>
        <v/>
      </c>
      <c r="AF178" s="69">
        <f>AC129*'4 Transform Matrices'!AB179+AD129*'4 Transform Matrices'!AF179+AE129*'4 Transform Matrices'!AJ179+AF129</f>
        <v/>
      </c>
      <c r="AG178" s="71">
        <f>MAX(ABS(I178-U178),ABS(J178-V178),ABS(K178-W178),ABS(L178-X178),ABS(M178-Y178),ABS(N178-Z178),ABS(O178-AA178),ABS(P178-AB178),ABS(Q178-AC178),ABS(R178-AD178),ABS(S178-AE178),ABS(T178-AF178))</f>
        <v/>
      </c>
    </row>
    <row r="179">
      <c r="A179" s="80" t="inlineStr">
        <is>
          <t>- Fence wire</t>
        </is>
      </c>
      <c r="B179" s="52" t="inlineStr">
        <is>
          <t>ENV-51</t>
        </is>
      </c>
      <c r="C179" s="58" t="inlineStr">
        <is>
          <t>Cylinder</t>
        </is>
      </c>
      <c r="D179" s="52" t="inlineStr">
        <is>
          <t>ENV-01</t>
        </is>
      </c>
      <c r="E179" s="52" t="n">
        <v>2</v>
      </c>
      <c r="F179" s="54">
        <f>L179</f>
        <v/>
      </c>
      <c r="G179" s="54">
        <f>P179</f>
        <v/>
      </c>
      <c r="H179" s="54">
        <f>T179</f>
        <v/>
      </c>
      <c r="I179" s="70" t="n">
        <v>-5.24536636e-10</v>
      </c>
      <c r="J179" s="70" t="n">
        <v>-2.60364213e-05</v>
      </c>
      <c r="K179" s="70" t="n">
        <v>5.94451284</v>
      </c>
      <c r="L179" s="70" t="n">
        <v>1.1920929e-07</v>
      </c>
      <c r="M179" s="70" t="n">
        <v>0</v>
      </c>
      <c r="N179" s="70" t="n">
        <v>0.0119999722</v>
      </c>
      <c r="O179" s="70" t="n">
        <v>0.01289785</v>
      </c>
      <c r="P179" s="70" t="n">
        <v>1.13542652</v>
      </c>
      <c r="Q179" s="70" t="n">
        <v>-0.0120000001</v>
      </c>
      <c r="R179" s="70" t="n">
        <v>1.1380881e-12</v>
      </c>
      <c r="S179" s="70" t="n">
        <v>-2.59842892e-07</v>
      </c>
      <c r="T179" s="70" t="n">
        <v>-18.766077</v>
      </c>
      <c r="U179" s="69">
        <f>U129*'4 Transform Matrices'!Y180+V129*'4 Transform Matrices'!AC180+W129*'4 Transform Matrices'!AG180</f>
        <v/>
      </c>
      <c r="V179" s="69">
        <f>U129*'4 Transform Matrices'!Z180+V129*'4 Transform Matrices'!AD180+W129*'4 Transform Matrices'!AH180</f>
        <v/>
      </c>
      <c r="W179" s="69">
        <f>U129*'4 Transform Matrices'!AA180+V129*'4 Transform Matrices'!AE180+W129*'4 Transform Matrices'!AI180</f>
        <v/>
      </c>
      <c r="X179" s="69">
        <f>U129*'4 Transform Matrices'!AB180+V129*'4 Transform Matrices'!AF180+W129*'4 Transform Matrices'!AJ180+X129</f>
        <v/>
      </c>
      <c r="Y179" s="69">
        <f>Y129*'4 Transform Matrices'!Y180+Z129*'4 Transform Matrices'!AC180+AA129*'4 Transform Matrices'!AG180</f>
        <v/>
      </c>
      <c r="Z179" s="69">
        <f>Y129*'4 Transform Matrices'!Z180+Z129*'4 Transform Matrices'!AD180+AA129*'4 Transform Matrices'!AH180</f>
        <v/>
      </c>
      <c r="AA179" s="69">
        <f>Y129*'4 Transform Matrices'!AA180+Z129*'4 Transform Matrices'!AE180+AA129*'4 Transform Matrices'!AI180</f>
        <v/>
      </c>
      <c r="AB179" s="69">
        <f>Y129*'4 Transform Matrices'!AB180+Z129*'4 Transform Matrices'!AF180+AA129*'4 Transform Matrices'!AJ180+AB129</f>
        <v/>
      </c>
      <c r="AC179" s="69">
        <f>AC129*'4 Transform Matrices'!Y180+AD129*'4 Transform Matrices'!AC180+AE129*'4 Transform Matrices'!AG180</f>
        <v/>
      </c>
      <c r="AD179" s="69">
        <f>AC129*'4 Transform Matrices'!Z180+AD129*'4 Transform Matrices'!AD180+AE129*'4 Transform Matrices'!AH180</f>
        <v/>
      </c>
      <c r="AE179" s="69">
        <f>AC129*'4 Transform Matrices'!AA180+AD129*'4 Transform Matrices'!AE180+AE129*'4 Transform Matrices'!AI180</f>
        <v/>
      </c>
      <c r="AF179" s="69">
        <f>AC129*'4 Transform Matrices'!AB180+AD129*'4 Transform Matrices'!AF180+AE129*'4 Transform Matrices'!AJ180+AF129</f>
        <v/>
      </c>
      <c r="AG179" s="71">
        <f>MAX(ABS(I179-U179),ABS(J179-V179),ABS(K179-W179),ABS(L179-X179),ABS(M179-Y179),ABS(N179-Z179),ABS(O179-AA179),ABS(P179-AB179),ABS(Q179-AC179),ABS(R179-AD179),ABS(S179-AE179),ABS(T179-AF179))</f>
        <v/>
      </c>
    </row>
    <row r="180">
      <c r="A180" s="80" t="inlineStr">
        <is>
          <t>- Fence wire</t>
        </is>
      </c>
      <c r="B180" s="52" t="inlineStr">
        <is>
          <t>ENV-52</t>
        </is>
      </c>
      <c r="C180" s="58" t="inlineStr">
        <is>
          <t>Cylinder</t>
        </is>
      </c>
      <c r="D180" s="52" t="inlineStr">
        <is>
          <t>ENV-01</t>
        </is>
      </c>
      <c r="E180" s="52" t="n">
        <v>2</v>
      </c>
      <c r="F180" s="54">
        <f>L180</f>
        <v/>
      </c>
      <c r="G180" s="54">
        <f>P180</f>
        <v/>
      </c>
      <c r="H180" s="54">
        <f>T180</f>
        <v/>
      </c>
      <c r="I180" s="70" t="n">
        <v>0.00370820472</v>
      </c>
      <c r="J180" s="70" t="n">
        <v>-7.686179740000001e-06</v>
      </c>
      <c r="K180" s="70" t="n">
        <v>5.65356684</v>
      </c>
      <c r="L180" s="70" t="n">
        <v>5.79903984</v>
      </c>
      <c r="M180" s="70" t="n">
        <v>0</v>
      </c>
      <c r="N180" s="70" t="n">
        <v>0.0119999973</v>
      </c>
      <c r="O180" s="70" t="n">
        <v>0.00400349544</v>
      </c>
      <c r="P180" s="70" t="n">
        <v>0.343877137</v>
      </c>
      <c r="Q180" s="70" t="n">
        <v>-0.0114126783</v>
      </c>
      <c r="R180" s="70" t="n">
        <v>-2.49739196e-06</v>
      </c>
      <c r="S180" s="70" t="n">
        <v>1.83695579</v>
      </c>
      <c r="T180" s="70" t="n">
        <v>-17.847599</v>
      </c>
      <c r="U180" s="69">
        <f>U129*'4 Transform Matrices'!Y181+V129*'4 Transform Matrices'!AC181+W129*'4 Transform Matrices'!AG181</f>
        <v/>
      </c>
      <c r="V180" s="69">
        <f>U129*'4 Transform Matrices'!Z181+V129*'4 Transform Matrices'!AD181+W129*'4 Transform Matrices'!AH181</f>
        <v/>
      </c>
      <c r="W180" s="69">
        <f>U129*'4 Transform Matrices'!AA181+V129*'4 Transform Matrices'!AE181+W129*'4 Transform Matrices'!AI181</f>
        <v/>
      </c>
      <c r="X180" s="69">
        <f>U129*'4 Transform Matrices'!AB181+V129*'4 Transform Matrices'!AF181+W129*'4 Transform Matrices'!AJ181+X129</f>
        <v/>
      </c>
      <c r="Y180" s="69">
        <f>Y129*'4 Transform Matrices'!Y181+Z129*'4 Transform Matrices'!AC181+AA129*'4 Transform Matrices'!AG181</f>
        <v/>
      </c>
      <c r="Z180" s="69">
        <f>Y129*'4 Transform Matrices'!Z181+Z129*'4 Transform Matrices'!AD181+AA129*'4 Transform Matrices'!AH181</f>
        <v/>
      </c>
      <c r="AA180" s="69">
        <f>Y129*'4 Transform Matrices'!AA181+Z129*'4 Transform Matrices'!AE181+AA129*'4 Transform Matrices'!AI181</f>
        <v/>
      </c>
      <c r="AB180" s="69">
        <f>Y129*'4 Transform Matrices'!AB181+Z129*'4 Transform Matrices'!AF181+AA129*'4 Transform Matrices'!AJ181+AB129</f>
        <v/>
      </c>
      <c r="AC180" s="69">
        <f>AC129*'4 Transform Matrices'!Y181+AD129*'4 Transform Matrices'!AC181+AE129*'4 Transform Matrices'!AG181</f>
        <v/>
      </c>
      <c r="AD180" s="69">
        <f>AC129*'4 Transform Matrices'!Z181+AD129*'4 Transform Matrices'!AD181+AE129*'4 Transform Matrices'!AH181</f>
        <v/>
      </c>
      <c r="AE180" s="69">
        <f>AC129*'4 Transform Matrices'!AA181+AD129*'4 Transform Matrices'!AE181+AE129*'4 Transform Matrices'!AI181</f>
        <v/>
      </c>
      <c r="AF180" s="69">
        <f>AC129*'4 Transform Matrices'!AB181+AD129*'4 Transform Matrices'!AF181+AE129*'4 Transform Matrices'!AJ181+AF129</f>
        <v/>
      </c>
      <c r="AG180" s="71">
        <f>MAX(ABS(I180-U180),ABS(J180-V180),ABS(K180-W180),ABS(L180-X180),ABS(M180-Y180),ABS(N180-Z180),ABS(O180-AA180),ABS(P180-AB180),ABS(Q180-AC180),ABS(R180-AD180),ABS(S180-AE180),ABS(T180-AF180))</f>
        <v/>
      </c>
    </row>
    <row r="181">
      <c r="A181" s="80" t="inlineStr">
        <is>
          <t>- Fence wire</t>
        </is>
      </c>
      <c r="B181" s="52" t="inlineStr">
        <is>
          <t>ENV-53</t>
        </is>
      </c>
      <c r="C181" s="58" t="inlineStr">
        <is>
          <t>Cylinder</t>
        </is>
      </c>
      <c r="D181" s="52" t="inlineStr">
        <is>
          <t>ENV-01</t>
        </is>
      </c>
      <c r="E181" s="52" t="n">
        <v>2</v>
      </c>
      <c r="F181" s="54">
        <f>L181</f>
        <v/>
      </c>
      <c r="G181" s="54">
        <f>P181</f>
        <v/>
      </c>
      <c r="H181" s="54">
        <f>T181</f>
        <v/>
      </c>
      <c r="I181" s="70" t="n">
        <v>0.00370820472</v>
      </c>
      <c r="J181" s="70" t="n">
        <v>-7.686121530000001e-06</v>
      </c>
      <c r="K181" s="70" t="n">
        <v>5.65356684</v>
      </c>
      <c r="L181" s="70" t="n">
        <v>5.79903984</v>
      </c>
      <c r="M181" s="70" t="n">
        <v>0</v>
      </c>
      <c r="N181" s="70" t="n">
        <v>0.0119999973</v>
      </c>
      <c r="O181" s="70" t="n">
        <v>0.00400346518</v>
      </c>
      <c r="P181" s="70" t="n">
        <v>0.743877172</v>
      </c>
      <c r="Q181" s="70" t="n">
        <v>-0.0114126783</v>
      </c>
      <c r="R181" s="70" t="n">
        <v>-2.49737309e-06</v>
      </c>
      <c r="S181" s="70" t="n">
        <v>1.83695579</v>
      </c>
      <c r="T181" s="70" t="n">
        <v>-17.847599</v>
      </c>
      <c r="U181" s="69">
        <f>U129*'4 Transform Matrices'!Y182+V129*'4 Transform Matrices'!AC182+W129*'4 Transform Matrices'!AG182</f>
        <v/>
      </c>
      <c r="V181" s="69">
        <f>U129*'4 Transform Matrices'!Z182+V129*'4 Transform Matrices'!AD182+W129*'4 Transform Matrices'!AH182</f>
        <v/>
      </c>
      <c r="W181" s="69">
        <f>U129*'4 Transform Matrices'!AA182+V129*'4 Transform Matrices'!AE182+W129*'4 Transform Matrices'!AI182</f>
        <v/>
      </c>
      <c r="X181" s="69">
        <f>U129*'4 Transform Matrices'!AB182+V129*'4 Transform Matrices'!AF182+W129*'4 Transform Matrices'!AJ182+X129</f>
        <v/>
      </c>
      <c r="Y181" s="69">
        <f>Y129*'4 Transform Matrices'!Y182+Z129*'4 Transform Matrices'!AC182+AA129*'4 Transform Matrices'!AG182</f>
        <v/>
      </c>
      <c r="Z181" s="69">
        <f>Y129*'4 Transform Matrices'!Z182+Z129*'4 Transform Matrices'!AD182+AA129*'4 Transform Matrices'!AH182</f>
        <v/>
      </c>
      <c r="AA181" s="69">
        <f>Y129*'4 Transform Matrices'!AA182+Z129*'4 Transform Matrices'!AE182+AA129*'4 Transform Matrices'!AI182</f>
        <v/>
      </c>
      <c r="AB181" s="69">
        <f>Y129*'4 Transform Matrices'!AB182+Z129*'4 Transform Matrices'!AF182+AA129*'4 Transform Matrices'!AJ182+AB129</f>
        <v/>
      </c>
      <c r="AC181" s="69">
        <f>AC129*'4 Transform Matrices'!Y182+AD129*'4 Transform Matrices'!AC182+AE129*'4 Transform Matrices'!AG182</f>
        <v/>
      </c>
      <c r="AD181" s="69">
        <f>AC129*'4 Transform Matrices'!Z182+AD129*'4 Transform Matrices'!AD182+AE129*'4 Transform Matrices'!AH182</f>
        <v/>
      </c>
      <c r="AE181" s="69">
        <f>AC129*'4 Transform Matrices'!AA182+AD129*'4 Transform Matrices'!AE182+AE129*'4 Transform Matrices'!AI182</f>
        <v/>
      </c>
      <c r="AF181" s="69">
        <f>AC129*'4 Transform Matrices'!AB182+AD129*'4 Transform Matrices'!AF182+AE129*'4 Transform Matrices'!AJ182+AF129</f>
        <v/>
      </c>
      <c r="AG181" s="71">
        <f>MAX(ABS(I181-U181),ABS(J181-V181),ABS(K181-W181),ABS(L181-X181),ABS(M181-Y181),ABS(N181-Z181),ABS(O181-AA181),ABS(P181-AB181),ABS(Q181-AC181),ABS(R181-AD181),ABS(S181-AE181),ABS(T181-AF181))</f>
        <v/>
      </c>
    </row>
    <row r="182">
      <c r="A182" s="80" t="inlineStr">
        <is>
          <t>- Fence wire</t>
        </is>
      </c>
      <c r="B182" s="52" t="inlineStr">
        <is>
          <t>ENV-54</t>
        </is>
      </c>
      <c r="C182" s="58" t="inlineStr">
        <is>
          <t>Cylinder</t>
        </is>
      </c>
      <c r="D182" s="52" t="inlineStr">
        <is>
          <t>ENV-01</t>
        </is>
      </c>
      <c r="E182" s="52" t="n">
        <v>2</v>
      </c>
      <c r="F182" s="54">
        <f>L182</f>
        <v/>
      </c>
      <c r="G182" s="54">
        <f>P182</f>
        <v/>
      </c>
      <c r="H182" s="54">
        <f>T182</f>
        <v/>
      </c>
      <c r="I182" s="70" t="n">
        <v>0.00370820472</v>
      </c>
      <c r="J182" s="70" t="n">
        <v>-7.68600785e-06</v>
      </c>
      <c r="K182" s="70" t="n">
        <v>5.65356684</v>
      </c>
      <c r="L182" s="70" t="n">
        <v>5.79903984</v>
      </c>
      <c r="M182" s="70" t="n">
        <v>0</v>
      </c>
      <c r="N182" s="70" t="n">
        <v>0.0119999973</v>
      </c>
      <c r="O182" s="70" t="n">
        <v>0.00400340557</v>
      </c>
      <c r="P182" s="70" t="n">
        <v>1.14387703</v>
      </c>
      <c r="Q182" s="70" t="n">
        <v>-0.0114126783</v>
      </c>
      <c r="R182" s="70" t="n">
        <v>-2.4973358e-06</v>
      </c>
      <c r="S182" s="70" t="n">
        <v>1.83695579</v>
      </c>
      <c r="T182" s="70" t="n">
        <v>-17.847599</v>
      </c>
      <c r="U182" s="69">
        <f>U129*'4 Transform Matrices'!Y183+V129*'4 Transform Matrices'!AC183+W129*'4 Transform Matrices'!AG183</f>
        <v/>
      </c>
      <c r="V182" s="69">
        <f>U129*'4 Transform Matrices'!Z183+V129*'4 Transform Matrices'!AD183+W129*'4 Transform Matrices'!AH183</f>
        <v/>
      </c>
      <c r="W182" s="69">
        <f>U129*'4 Transform Matrices'!AA183+V129*'4 Transform Matrices'!AE183+W129*'4 Transform Matrices'!AI183</f>
        <v/>
      </c>
      <c r="X182" s="69">
        <f>U129*'4 Transform Matrices'!AB183+V129*'4 Transform Matrices'!AF183+W129*'4 Transform Matrices'!AJ183+X129</f>
        <v/>
      </c>
      <c r="Y182" s="69">
        <f>Y129*'4 Transform Matrices'!Y183+Z129*'4 Transform Matrices'!AC183+AA129*'4 Transform Matrices'!AG183</f>
        <v/>
      </c>
      <c r="Z182" s="69">
        <f>Y129*'4 Transform Matrices'!Z183+Z129*'4 Transform Matrices'!AD183+AA129*'4 Transform Matrices'!AH183</f>
        <v/>
      </c>
      <c r="AA182" s="69">
        <f>Y129*'4 Transform Matrices'!AA183+Z129*'4 Transform Matrices'!AE183+AA129*'4 Transform Matrices'!AI183</f>
        <v/>
      </c>
      <c r="AB182" s="69">
        <f>Y129*'4 Transform Matrices'!AB183+Z129*'4 Transform Matrices'!AF183+AA129*'4 Transform Matrices'!AJ183+AB129</f>
        <v/>
      </c>
      <c r="AC182" s="69">
        <f>AC129*'4 Transform Matrices'!Y183+AD129*'4 Transform Matrices'!AC183+AE129*'4 Transform Matrices'!AG183</f>
        <v/>
      </c>
      <c r="AD182" s="69">
        <f>AC129*'4 Transform Matrices'!Z183+AD129*'4 Transform Matrices'!AD183+AE129*'4 Transform Matrices'!AH183</f>
        <v/>
      </c>
      <c r="AE182" s="69">
        <f>AC129*'4 Transform Matrices'!AA183+AD129*'4 Transform Matrices'!AE183+AE129*'4 Transform Matrices'!AI183</f>
        <v/>
      </c>
      <c r="AF182" s="69">
        <f>AC129*'4 Transform Matrices'!AB183+AD129*'4 Transform Matrices'!AF183+AE129*'4 Transform Matrices'!AJ183+AF129</f>
        <v/>
      </c>
      <c r="AG182" s="71">
        <f>MAX(ABS(I182-U182),ABS(J182-V182),ABS(K182-W182),ABS(L182-X182),ABS(M182-Y182),ABS(N182-Z182),ABS(O182-AA182),ABS(P182-AB182),ABS(Q182-AC182),ABS(R182-AD182),ABS(S182-AE182),ABS(T182-AF182))</f>
        <v/>
      </c>
    </row>
    <row r="183">
      <c r="A183" s="80" t="inlineStr">
        <is>
          <t>- Fence wire</t>
        </is>
      </c>
      <c r="B183" s="52" t="inlineStr">
        <is>
          <t>ENV-55</t>
        </is>
      </c>
      <c r="C183" s="58" t="inlineStr">
        <is>
          <t>Cylinder</t>
        </is>
      </c>
      <c r="D183" s="52" t="inlineStr">
        <is>
          <t>ENV-01</t>
        </is>
      </c>
      <c r="E183" s="52" t="n">
        <v>2</v>
      </c>
      <c r="F183" s="54">
        <f>L183</f>
        <v/>
      </c>
      <c r="G183" s="54">
        <f>P183</f>
        <v/>
      </c>
      <c r="H183" s="54">
        <f>T183</f>
        <v/>
      </c>
      <c r="I183" s="70" t="n">
        <v>0.00705342134</v>
      </c>
      <c r="J183" s="70" t="n">
        <v>-5.62954156e-05</v>
      </c>
      <c r="K183" s="70" t="n">
        <v>4.8092041</v>
      </c>
      <c r="L183" s="70" t="n">
        <v>11.0304251</v>
      </c>
      <c r="M183" s="70" t="n">
        <v>0</v>
      </c>
      <c r="N183" s="70" t="n">
        <v>0.011999798</v>
      </c>
      <c r="O183" s="70" t="n">
        <v>0.0344712436</v>
      </c>
      <c r="P183" s="70" t="n">
        <v>0.363114476</v>
      </c>
      <c r="Q183" s="70" t="n">
        <v>-0.00970820524</v>
      </c>
      <c r="R183" s="70" t="n">
        <v>-4.09010026e-05</v>
      </c>
      <c r="S183" s="70" t="n">
        <v>3.49409008</v>
      </c>
      <c r="T183" s="70" t="n">
        <v>-15.1820755</v>
      </c>
      <c r="U183" s="69">
        <f>U129*'4 Transform Matrices'!Y184+V129*'4 Transform Matrices'!AC184+W129*'4 Transform Matrices'!AG184</f>
        <v/>
      </c>
      <c r="V183" s="69">
        <f>U129*'4 Transform Matrices'!Z184+V129*'4 Transform Matrices'!AD184+W129*'4 Transform Matrices'!AH184</f>
        <v/>
      </c>
      <c r="W183" s="69">
        <f>U129*'4 Transform Matrices'!AA184+V129*'4 Transform Matrices'!AE184+W129*'4 Transform Matrices'!AI184</f>
        <v/>
      </c>
      <c r="X183" s="69">
        <f>U129*'4 Transform Matrices'!AB184+V129*'4 Transform Matrices'!AF184+W129*'4 Transform Matrices'!AJ184+X129</f>
        <v/>
      </c>
      <c r="Y183" s="69">
        <f>Y129*'4 Transform Matrices'!Y184+Z129*'4 Transform Matrices'!AC184+AA129*'4 Transform Matrices'!AG184</f>
        <v/>
      </c>
      <c r="Z183" s="69">
        <f>Y129*'4 Transform Matrices'!Z184+Z129*'4 Transform Matrices'!AD184+AA129*'4 Transform Matrices'!AH184</f>
        <v/>
      </c>
      <c r="AA183" s="69">
        <f>Y129*'4 Transform Matrices'!AA184+Z129*'4 Transform Matrices'!AE184+AA129*'4 Transform Matrices'!AI184</f>
        <v/>
      </c>
      <c r="AB183" s="69">
        <f>Y129*'4 Transform Matrices'!AB184+Z129*'4 Transform Matrices'!AF184+AA129*'4 Transform Matrices'!AJ184+AB129</f>
        <v/>
      </c>
      <c r="AC183" s="69">
        <f>AC129*'4 Transform Matrices'!Y184+AD129*'4 Transform Matrices'!AC184+AE129*'4 Transform Matrices'!AG184</f>
        <v/>
      </c>
      <c r="AD183" s="69">
        <f>AC129*'4 Transform Matrices'!Z184+AD129*'4 Transform Matrices'!AD184+AE129*'4 Transform Matrices'!AH184</f>
        <v/>
      </c>
      <c r="AE183" s="69">
        <f>AC129*'4 Transform Matrices'!AA184+AD129*'4 Transform Matrices'!AE184+AE129*'4 Transform Matrices'!AI184</f>
        <v/>
      </c>
      <c r="AF183" s="69">
        <f>AC129*'4 Transform Matrices'!AB184+AD129*'4 Transform Matrices'!AF184+AE129*'4 Transform Matrices'!AJ184+AF129</f>
        <v/>
      </c>
      <c r="AG183" s="71">
        <f>MAX(ABS(I183-U183),ABS(J183-V183),ABS(K183-W183),ABS(L183-X183),ABS(M183-Y183),ABS(N183-Z183),ABS(O183-AA183),ABS(P183-AB183),ABS(Q183-AC183),ABS(R183-AD183),ABS(S183-AE183),ABS(T183-AF183))</f>
        <v/>
      </c>
    </row>
    <row r="184">
      <c r="A184" s="80" t="inlineStr">
        <is>
          <t>- Fence wire</t>
        </is>
      </c>
      <c r="B184" s="52" t="inlineStr">
        <is>
          <t>ENV-56</t>
        </is>
      </c>
      <c r="C184" s="58" t="inlineStr">
        <is>
          <t>Cylinder</t>
        </is>
      </c>
      <c r="D184" s="52" t="inlineStr">
        <is>
          <t>ENV-01</t>
        </is>
      </c>
      <c r="E184" s="52" t="n">
        <v>2</v>
      </c>
      <c r="F184" s="54">
        <f>L184</f>
        <v/>
      </c>
      <c r="G184" s="54">
        <f>P184</f>
        <v/>
      </c>
      <c r="H184" s="54">
        <f>T184</f>
        <v/>
      </c>
      <c r="I184" s="70" t="n">
        <v>0.00705342134</v>
      </c>
      <c r="J184" s="70" t="n">
        <v>-5.62953646e-05</v>
      </c>
      <c r="K184" s="70" t="n">
        <v>4.8092041</v>
      </c>
      <c r="L184" s="70" t="n">
        <v>11.0304251</v>
      </c>
      <c r="M184" s="70" t="n">
        <v>0</v>
      </c>
      <c r="N184" s="70" t="n">
        <v>0.011999798</v>
      </c>
      <c r="O184" s="70" t="n">
        <v>0.0344712101</v>
      </c>
      <c r="P184" s="70" t="n">
        <v>0.7631144520000001</v>
      </c>
      <c r="Q184" s="70" t="n">
        <v>-0.00970820524</v>
      </c>
      <c r="R184" s="70" t="n">
        <v>-4.09009663e-05</v>
      </c>
      <c r="S184" s="70" t="n">
        <v>3.49409008</v>
      </c>
      <c r="T184" s="70" t="n">
        <v>-15.1820755</v>
      </c>
      <c r="U184" s="69">
        <f>U129*'4 Transform Matrices'!Y185+V129*'4 Transform Matrices'!AC185+W129*'4 Transform Matrices'!AG185</f>
        <v/>
      </c>
      <c r="V184" s="69">
        <f>U129*'4 Transform Matrices'!Z185+V129*'4 Transform Matrices'!AD185+W129*'4 Transform Matrices'!AH185</f>
        <v/>
      </c>
      <c r="W184" s="69">
        <f>U129*'4 Transform Matrices'!AA185+V129*'4 Transform Matrices'!AE185+W129*'4 Transform Matrices'!AI185</f>
        <v/>
      </c>
      <c r="X184" s="69">
        <f>U129*'4 Transform Matrices'!AB185+V129*'4 Transform Matrices'!AF185+W129*'4 Transform Matrices'!AJ185+X129</f>
        <v/>
      </c>
      <c r="Y184" s="69">
        <f>Y129*'4 Transform Matrices'!Y185+Z129*'4 Transform Matrices'!AC185+AA129*'4 Transform Matrices'!AG185</f>
        <v/>
      </c>
      <c r="Z184" s="69">
        <f>Y129*'4 Transform Matrices'!Z185+Z129*'4 Transform Matrices'!AD185+AA129*'4 Transform Matrices'!AH185</f>
        <v/>
      </c>
      <c r="AA184" s="69">
        <f>Y129*'4 Transform Matrices'!AA185+Z129*'4 Transform Matrices'!AE185+AA129*'4 Transform Matrices'!AI185</f>
        <v/>
      </c>
      <c r="AB184" s="69">
        <f>Y129*'4 Transform Matrices'!AB185+Z129*'4 Transform Matrices'!AF185+AA129*'4 Transform Matrices'!AJ185+AB129</f>
        <v/>
      </c>
      <c r="AC184" s="69">
        <f>AC129*'4 Transform Matrices'!Y185+AD129*'4 Transform Matrices'!AC185+AE129*'4 Transform Matrices'!AG185</f>
        <v/>
      </c>
      <c r="AD184" s="69">
        <f>AC129*'4 Transform Matrices'!Z185+AD129*'4 Transform Matrices'!AD185+AE129*'4 Transform Matrices'!AH185</f>
        <v/>
      </c>
      <c r="AE184" s="69">
        <f>AC129*'4 Transform Matrices'!AA185+AD129*'4 Transform Matrices'!AE185+AE129*'4 Transform Matrices'!AI185</f>
        <v/>
      </c>
      <c r="AF184" s="69">
        <f>AC129*'4 Transform Matrices'!AB185+AD129*'4 Transform Matrices'!AF185+AE129*'4 Transform Matrices'!AJ185+AF129</f>
        <v/>
      </c>
      <c r="AG184" s="71">
        <f>MAX(ABS(I184-U184),ABS(J184-V184),ABS(K184-W184),ABS(L184-X184),ABS(M184-Y184),ABS(N184-Z184),ABS(O184-AA184),ABS(P184-AB184),ABS(Q184-AC184),ABS(R184-AD184),ABS(S184-AE184),ABS(T184-AF184))</f>
        <v/>
      </c>
    </row>
    <row r="185">
      <c r="A185" s="80" t="inlineStr">
        <is>
          <t>- Fence wire</t>
        </is>
      </c>
      <c r="B185" s="52" t="inlineStr">
        <is>
          <t>ENV-57</t>
        </is>
      </c>
      <c r="C185" s="58" t="inlineStr">
        <is>
          <t>Cylinder</t>
        </is>
      </c>
      <c r="D185" s="52" t="inlineStr">
        <is>
          <t>ENV-01</t>
        </is>
      </c>
      <c r="E185" s="52" t="n">
        <v>2</v>
      </c>
      <c r="F185" s="54">
        <f>L185</f>
        <v/>
      </c>
      <c r="G185" s="54">
        <f>P185</f>
        <v/>
      </c>
      <c r="H185" s="54">
        <f>T185</f>
        <v/>
      </c>
      <c r="I185" s="70" t="n">
        <v>0.00705342134</v>
      </c>
      <c r="J185" s="70" t="n">
        <v>-5.62954665e-05</v>
      </c>
      <c r="K185" s="70" t="n">
        <v>4.8092041</v>
      </c>
      <c r="L185" s="70" t="n">
        <v>11.0304251</v>
      </c>
      <c r="M185" s="70" t="n">
        <v>0</v>
      </c>
      <c r="N185" s="70" t="n">
        <v>0.011999798</v>
      </c>
      <c r="O185" s="70" t="n">
        <v>0.0344712734</v>
      </c>
      <c r="P185" s="70" t="n">
        <v>1.16311443</v>
      </c>
      <c r="Q185" s="70" t="n">
        <v>-0.00970820524</v>
      </c>
      <c r="R185" s="70" t="n">
        <v>-4.0901039e-05</v>
      </c>
      <c r="S185" s="70" t="n">
        <v>3.49409008</v>
      </c>
      <c r="T185" s="70" t="n">
        <v>-15.1820755</v>
      </c>
      <c r="U185" s="69">
        <f>U129*'4 Transform Matrices'!Y186+V129*'4 Transform Matrices'!AC186+W129*'4 Transform Matrices'!AG186</f>
        <v/>
      </c>
      <c r="V185" s="69">
        <f>U129*'4 Transform Matrices'!Z186+V129*'4 Transform Matrices'!AD186+W129*'4 Transform Matrices'!AH186</f>
        <v/>
      </c>
      <c r="W185" s="69">
        <f>U129*'4 Transform Matrices'!AA186+V129*'4 Transform Matrices'!AE186+W129*'4 Transform Matrices'!AI186</f>
        <v/>
      </c>
      <c r="X185" s="69">
        <f>U129*'4 Transform Matrices'!AB186+V129*'4 Transform Matrices'!AF186+W129*'4 Transform Matrices'!AJ186+X129</f>
        <v/>
      </c>
      <c r="Y185" s="69">
        <f>Y129*'4 Transform Matrices'!Y186+Z129*'4 Transform Matrices'!AC186+AA129*'4 Transform Matrices'!AG186</f>
        <v/>
      </c>
      <c r="Z185" s="69">
        <f>Y129*'4 Transform Matrices'!Z186+Z129*'4 Transform Matrices'!AD186+AA129*'4 Transform Matrices'!AH186</f>
        <v/>
      </c>
      <c r="AA185" s="69">
        <f>Y129*'4 Transform Matrices'!AA186+Z129*'4 Transform Matrices'!AE186+AA129*'4 Transform Matrices'!AI186</f>
        <v/>
      </c>
      <c r="AB185" s="69">
        <f>Y129*'4 Transform Matrices'!AB186+Z129*'4 Transform Matrices'!AF186+AA129*'4 Transform Matrices'!AJ186+AB129</f>
        <v/>
      </c>
      <c r="AC185" s="69">
        <f>AC129*'4 Transform Matrices'!Y186+AD129*'4 Transform Matrices'!AC186+AE129*'4 Transform Matrices'!AG186</f>
        <v/>
      </c>
      <c r="AD185" s="69">
        <f>AC129*'4 Transform Matrices'!Z186+AD129*'4 Transform Matrices'!AD186+AE129*'4 Transform Matrices'!AH186</f>
        <v/>
      </c>
      <c r="AE185" s="69">
        <f>AC129*'4 Transform Matrices'!AA186+AD129*'4 Transform Matrices'!AE186+AE129*'4 Transform Matrices'!AI186</f>
        <v/>
      </c>
      <c r="AF185" s="69">
        <f>AC129*'4 Transform Matrices'!AB186+AD129*'4 Transform Matrices'!AF186+AE129*'4 Transform Matrices'!AJ186+AF129</f>
        <v/>
      </c>
      <c r="AG185" s="71">
        <f>MAX(ABS(I185-U185),ABS(J185-V185),ABS(K185-W185),ABS(L185-X185),ABS(M185-Y185),ABS(N185-Z185),ABS(O185-AA185),ABS(P185-AB185),ABS(Q185-AC185),ABS(R185-AD185),ABS(S185-AE185),ABS(T185-AF185))</f>
        <v/>
      </c>
    </row>
    <row r="186">
      <c r="A186" s="80" t="inlineStr">
        <is>
          <t>- Fence wire</t>
        </is>
      </c>
      <c r="B186" s="52" t="inlineStr">
        <is>
          <t>ENV-58</t>
        </is>
      </c>
      <c r="C186" s="58" t="inlineStr">
        <is>
          <t>Cylinder</t>
        </is>
      </c>
      <c r="D186" s="52" t="inlineStr">
        <is>
          <t>ENV-01</t>
        </is>
      </c>
      <c r="E186" s="52" t="n">
        <v>2</v>
      </c>
      <c r="F186" s="54">
        <f>L186</f>
        <v/>
      </c>
      <c r="G186" s="54">
        <f>P186</f>
        <v/>
      </c>
      <c r="H186" s="54">
        <f>T186</f>
        <v/>
      </c>
      <c r="I186" s="70" t="n">
        <v>0.009708202440000001</v>
      </c>
      <c r="J186" s="70" t="n">
        <v>0.000267717318</v>
      </c>
      <c r="K186" s="70" t="n">
        <v>3.49409747</v>
      </c>
      <c r="L186" s="70" t="n">
        <v>15.1820755</v>
      </c>
      <c r="M186" s="70" t="n">
        <v>0</v>
      </c>
      <c r="N186" s="70" t="n">
        <v>0.0119913537</v>
      </c>
      <c r="O186" s="70" t="n">
        <v>-0.225790516</v>
      </c>
      <c r="P186" s="70" t="n">
        <v>0.267454863</v>
      </c>
      <c r="Q186" s="70" t="n">
        <v>-0.00705342507</v>
      </c>
      <c r="R186" s="70" t="n">
        <v>0.000368481153</v>
      </c>
      <c r="S186" s="70" t="n">
        <v>4.80921078</v>
      </c>
      <c r="T186" s="70" t="n">
        <v>-11.030426</v>
      </c>
      <c r="U186" s="69">
        <f>U129*'4 Transform Matrices'!Y187+V129*'4 Transform Matrices'!AC187+W129*'4 Transform Matrices'!AG187</f>
        <v/>
      </c>
      <c r="V186" s="69">
        <f>U129*'4 Transform Matrices'!Z187+V129*'4 Transform Matrices'!AD187+W129*'4 Transform Matrices'!AH187</f>
        <v/>
      </c>
      <c r="W186" s="69">
        <f>U129*'4 Transform Matrices'!AA187+V129*'4 Transform Matrices'!AE187+W129*'4 Transform Matrices'!AI187</f>
        <v/>
      </c>
      <c r="X186" s="69">
        <f>U129*'4 Transform Matrices'!AB187+V129*'4 Transform Matrices'!AF187+W129*'4 Transform Matrices'!AJ187+X129</f>
        <v/>
      </c>
      <c r="Y186" s="69">
        <f>Y129*'4 Transform Matrices'!Y187+Z129*'4 Transform Matrices'!AC187+AA129*'4 Transform Matrices'!AG187</f>
        <v/>
      </c>
      <c r="Z186" s="69">
        <f>Y129*'4 Transform Matrices'!Z187+Z129*'4 Transform Matrices'!AD187+AA129*'4 Transform Matrices'!AH187</f>
        <v/>
      </c>
      <c r="AA186" s="69">
        <f>Y129*'4 Transform Matrices'!AA187+Z129*'4 Transform Matrices'!AE187+AA129*'4 Transform Matrices'!AI187</f>
        <v/>
      </c>
      <c r="AB186" s="69">
        <f>Y129*'4 Transform Matrices'!AB187+Z129*'4 Transform Matrices'!AF187+AA129*'4 Transform Matrices'!AJ187+AB129</f>
        <v/>
      </c>
      <c r="AC186" s="69">
        <f>AC129*'4 Transform Matrices'!Y187+AD129*'4 Transform Matrices'!AC187+AE129*'4 Transform Matrices'!AG187</f>
        <v/>
      </c>
      <c r="AD186" s="69">
        <f>AC129*'4 Transform Matrices'!Z187+AD129*'4 Transform Matrices'!AD187+AE129*'4 Transform Matrices'!AH187</f>
        <v/>
      </c>
      <c r="AE186" s="69">
        <f>AC129*'4 Transform Matrices'!AA187+AD129*'4 Transform Matrices'!AE187+AE129*'4 Transform Matrices'!AI187</f>
        <v/>
      </c>
      <c r="AF186" s="69">
        <f>AC129*'4 Transform Matrices'!AB187+AD129*'4 Transform Matrices'!AF187+AE129*'4 Transform Matrices'!AJ187+AF129</f>
        <v/>
      </c>
      <c r="AG186" s="71">
        <f>MAX(ABS(I186-U186),ABS(J186-V186),ABS(K186-W186),ABS(L186-X186),ABS(M186-Y186),ABS(N186-Z186),ABS(O186-AA186),ABS(P186-AB186),ABS(Q186-AC186),ABS(R186-AD186),ABS(S186-AE186),ABS(T186-AF186))</f>
        <v/>
      </c>
    </row>
    <row r="187">
      <c r="A187" s="80" t="inlineStr">
        <is>
          <t>- Fence wire</t>
        </is>
      </c>
      <c r="B187" s="52" t="inlineStr">
        <is>
          <t>ENV-59</t>
        </is>
      </c>
      <c r="C187" s="58" t="inlineStr">
        <is>
          <t>Cylinder</t>
        </is>
      </c>
      <c r="D187" s="52" t="inlineStr">
        <is>
          <t>ENV-01</t>
        </is>
      </c>
      <c r="E187" s="52" t="n">
        <v>2</v>
      </c>
      <c r="F187" s="54">
        <f>L187</f>
        <v/>
      </c>
      <c r="G187" s="54">
        <f>P187</f>
        <v/>
      </c>
      <c r="H187" s="54">
        <f>T187</f>
        <v/>
      </c>
      <c r="I187" s="70" t="n">
        <v>0.009708202440000001</v>
      </c>
      <c r="J187" s="70" t="n">
        <v>0.000267717289</v>
      </c>
      <c r="K187" s="70" t="n">
        <v>3.49409747</v>
      </c>
      <c r="L187" s="70" t="n">
        <v>15.1820755</v>
      </c>
      <c r="M187" s="70" t="n">
        <v>0</v>
      </c>
      <c r="N187" s="70" t="n">
        <v>0.0119913537</v>
      </c>
      <c r="O187" s="70" t="n">
        <v>-0.225790486</v>
      </c>
      <c r="P187" s="70" t="n">
        <v>0.667454839</v>
      </c>
      <c r="Q187" s="70" t="n">
        <v>-0.00705342507</v>
      </c>
      <c r="R187" s="70" t="n">
        <v>0.000368481094</v>
      </c>
      <c r="S187" s="70" t="n">
        <v>4.80921078</v>
      </c>
      <c r="T187" s="70" t="n">
        <v>-11.030426</v>
      </c>
      <c r="U187" s="69">
        <f>U129*'4 Transform Matrices'!Y188+V129*'4 Transform Matrices'!AC188+W129*'4 Transform Matrices'!AG188</f>
        <v/>
      </c>
      <c r="V187" s="69">
        <f>U129*'4 Transform Matrices'!Z188+V129*'4 Transform Matrices'!AD188+W129*'4 Transform Matrices'!AH188</f>
        <v/>
      </c>
      <c r="W187" s="69">
        <f>U129*'4 Transform Matrices'!AA188+V129*'4 Transform Matrices'!AE188+W129*'4 Transform Matrices'!AI188</f>
        <v/>
      </c>
      <c r="X187" s="69">
        <f>U129*'4 Transform Matrices'!AB188+V129*'4 Transform Matrices'!AF188+W129*'4 Transform Matrices'!AJ188+X129</f>
        <v/>
      </c>
      <c r="Y187" s="69">
        <f>Y129*'4 Transform Matrices'!Y188+Z129*'4 Transform Matrices'!AC188+AA129*'4 Transform Matrices'!AG188</f>
        <v/>
      </c>
      <c r="Z187" s="69">
        <f>Y129*'4 Transform Matrices'!Z188+Z129*'4 Transform Matrices'!AD188+AA129*'4 Transform Matrices'!AH188</f>
        <v/>
      </c>
      <c r="AA187" s="69">
        <f>Y129*'4 Transform Matrices'!AA188+Z129*'4 Transform Matrices'!AE188+AA129*'4 Transform Matrices'!AI188</f>
        <v/>
      </c>
      <c r="AB187" s="69">
        <f>Y129*'4 Transform Matrices'!AB188+Z129*'4 Transform Matrices'!AF188+AA129*'4 Transform Matrices'!AJ188+AB129</f>
        <v/>
      </c>
      <c r="AC187" s="69">
        <f>AC129*'4 Transform Matrices'!Y188+AD129*'4 Transform Matrices'!AC188+AE129*'4 Transform Matrices'!AG188</f>
        <v/>
      </c>
      <c r="AD187" s="69">
        <f>AC129*'4 Transform Matrices'!Z188+AD129*'4 Transform Matrices'!AD188+AE129*'4 Transform Matrices'!AH188</f>
        <v/>
      </c>
      <c r="AE187" s="69">
        <f>AC129*'4 Transform Matrices'!AA188+AD129*'4 Transform Matrices'!AE188+AE129*'4 Transform Matrices'!AI188</f>
        <v/>
      </c>
      <c r="AF187" s="69">
        <f>AC129*'4 Transform Matrices'!AB188+AD129*'4 Transform Matrices'!AF188+AE129*'4 Transform Matrices'!AJ188+AF129</f>
        <v/>
      </c>
      <c r="AG187" s="71">
        <f>MAX(ABS(I187-U187),ABS(J187-V187),ABS(K187-W187),ABS(L187-X187),ABS(M187-Y187),ABS(N187-Z187),ABS(O187-AA187),ABS(P187-AB187),ABS(Q187-AC187),ABS(R187-AD187),ABS(S187-AE187),ABS(T187-AF187))</f>
        <v/>
      </c>
    </row>
    <row r="188">
      <c r="A188" s="80" t="inlineStr">
        <is>
          <t>- Fence wire</t>
        </is>
      </c>
      <c r="B188" s="52" t="inlineStr">
        <is>
          <t>ENV-60</t>
        </is>
      </c>
      <c r="C188" s="58" t="inlineStr">
        <is>
          <t>Cylinder</t>
        </is>
      </c>
      <c r="D188" s="52" t="inlineStr">
        <is>
          <t>ENV-01</t>
        </is>
      </c>
      <c r="E188" s="52" t="n">
        <v>2</v>
      </c>
      <c r="F188" s="54">
        <f>L188</f>
        <v/>
      </c>
      <c r="G188" s="54">
        <f>P188</f>
        <v/>
      </c>
      <c r="H188" s="54">
        <f>T188</f>
        <v/>
      </c>
      <c r="I188" s="70" t="n">
        <v>0.009708202440000001</v>
      </c>
      <c r="J188" s="70" t="n">
        <v>0.000267717289</v>
      </c>
      <c r="K188" s="70" t="n">
        <v>3.49409747</v>
      </c>
      <c r="L188" s="70" t="n">
        <v>15.1820755</v>
      </c>
      <c r="M188" s="70" t="n">
        <v>0</v>
      </c>
      <c r="N188" s="70" t="n">
        <v>0.0119913537</v>
      </c>
      <c r="O188" s="70" t="n">
        <v>-0.225790486</v>
      </c>
      <c r="P188" s="70" t="n">
        <v>1.06745481</v>
      </c>
      <c r="Q188" s="70" t="n">
        <v>-0.00705342507</v>
      </c>
      <c r="R188" s="70" t="n">
        <v>0.000368481094</v>
      </c>
      <c r="S188" s="70" t="n">
        <v>4.80921078</v>
      </c>
      <c r="T188" s="70" t="n">
        <v>-11.030426</v>
      </c>
      <c r="U188" s="69">
        <f>U129*'4 Transform Matrices'!Y189+V129*'4 Transform Matrices'!AC189+W129*'4 Transform Matrices'!AG189</f>
        <v/>
      </c>
      <c r="V188" s="69">
        <f>U129*'4 Transform Matrices'!Z189+V129*'4 Transform Matrices'!AD189+W129*'4 Transform Matrices'!AH189</f>
        <v/>
      </c>
      <c r="W188" s="69">
        <f>U129*'4 Transform Matrices'!AA189+V129*'4 Transform Matrices'!AE189+W129*'4 Transform Matrices'!AI189</f>
        <v/>
      </c>
      <c r="X188" s="69">
        <f>U129*'4 Transform Matrices'!AB189+V129*'4 Transform Matrices'!AF189+W129*'4 Transform Matrices'!AJ189+X129</f>
        <v/>
      </c>
      <c r="Y188" s="69">
        <f>Y129*'4 Transform Matrices'!Y189+Z129*'4 Transform Matrices'!AC189+AA129*'4 Transform Matrices'!AG189</f>
        <v/>
      </c>
      <c r="Z188" s="69">
        <f>Y129*'4 Transform Matrices'!Z189+Z129*'4 Transform Matrices'!AD189+AA129*'4 Transform Matrices'!AH189</f>
        <v/>
      </c>
      <c r="AA188" s="69">
        <f>Y129*'4 Transform Matrices'!AA189+Z129*'4 Transform Matrices'!AE189+AA129*'4 Transform Matrices'!AI189</f>
        <v/>
      </c>
      <c r="AB188" s="69">
        <f>Y129*'4 Transform Matrices'!AB189+Z129*'4 Transform Matrices'!AF189+AA129*'4 Transform Matrices'!AJ189+AB129</f>
        <v/>
      </c>
      <c r="AC188" s="69">
        <f>AC129*'4 Transform Matrices'!Y189+AD129*'4 Transform Matrices'!AC189+AE129*'4 Transform Matrices'!AG189</f>
        <v/>
      </c>
      <c r="AD188" s="69">
        <f>AC129*'4 Transform Matrices'!Z189+AD129*'4 Transform Matrices'!AD189+AE129*'4 Transform Matrices'!AH189</f>
        <v/>
      </c>
      <c r="AE188" s="69">
        <f>AC129*'4 Transform Matrices'!AA189+AD129*'4 Transform Matrices'!AE189+AE129*'4 Transform Matrices'!AI189</f>
        <v/>
      </c>
      <c r="AF188" s="69">
        <f>AC129*'4 Transform Matrices'!AB189+AD129*'4 Transform Matrices'!AF189+AE129*'4 Transform Matrices'!AJ189+AF129</f>
        <v/>
      </c>
      <c r="AG188" s="71">
        <f>MAX(ABS(I188-U188),ABS(J188-V188),ABS(K188-W188),ABS(L188-X188),ABS(M188-Y188),ABS(N188-Z188),ABS(O188-AA188),ABS(P188-AB188),ABS(Q188-AC188),ABS(R188-AD188),ABS(S188-AE188),ABS(T188-AF188))</f>
        <v/>
      </c>
    </row>
    <row r="189">
      <c r="A189" s="80" t="inlineStr">
        <is>
          <t>- Fence wire</t>
        </is>
      </c>
      <c r="B189" s="52" t="inlineStr">
        <is>
          <t>ENV-61</t>
        </is>
      </c>
      <c r="C189" s="58" t="inlineStr">
        <is>
          <t>Cylinder</t>
        </is>
      </c>
      <c r="D189" s="52" t="inlineStr">
        <is>
          <t>ENV-01</t>
        </is>
      </c>
      <c r="E189" s="52" t="n">
        <v>2</v>
      </c>
      <c r="F189" s="54">
        <f>L189</f>
        <v/>
      </c>
      <c r="G189" s="54">
        <f>P189</f>
        <v/>
      </c>
      <c r="H189" s="54">
        <f>T189</f>
        <v/>
      </c>
      <c r="I189" s="70" t="n">
        <v>0.0114126801</v>
      </c>
      <c r="J189" s="70" t="n">
        <v>-0.000121554382</v>
      </c>
      <c r="K189" s="70" t="n">
        <v>1.83695614</v>
      </c>
      <c r="L189" s="70" t="n">
        <v>17.8476028</v>
      </c>
      <c r="M189" s="70" t="n">
        <v>0</v>
      </c>
      <c r="N189" s="70" t="n">
        <v>0.0119935516</v>
      </c>
      <c r="O189" s="70" t="n">
        <v>0.194965541</v>
      </c>
      <c r="P189" s="70" t="n">
        <v>0.252042383</v>
      </c>
      <c r="Q189" s="70" t="n">
        <v>-0.00370819983</v>
      </c>
      <c r="R189" s="70" t="n">
        <v>-0.000374106399</v>
      </c>
      <c r="S189" s="70" t="n">
        <v>5.65357637</v>
      </c>
      <c r="T189" s="70" t="n">
        <v>-5.79903221</v>
      </c>
      <c r="U189" s="69">
        <f>U129*'4 Transform Matrices'!Y190+V129*'4 Transform Matrices'!AC190+W129*'4 Transform Matrices'!AG190</f>
        <v/>
      </c>
      <c r="V189" s="69">
        <f>U129*'4 Transform Matrices'!Z190+V129*'4 Transform Matrices'!AD190+W129*'4 Transform Matrices'!AH190</f>
        <v/>
      </c>
      <c r="W189" s="69">
        <f>U129*'4 Transform Matrices'!AA190+V129*'4 Transform Matrices'!AE190+W129*'4 Transform Matrices'!AI190</f>
        <v/>
      </c>
      <c r="X189" s="69">
        <f>U129*'4 Transform Matrices'!AB190+V129*'4 Transform Matrices'!AF190+W129*'4 Transform Matrices'!AJ190+X129</f>
        <v/>
      </c>
      <c r="Y189" s="69">
        <f>Y129*'4 Transform Matrices'!Y190+Z129*'4 Transform Matrices'!AC190+AA129*'4 Transform Matrices'!AG190</f>
        <v/>
      </c>
      <c r="Z189" s="69">
        <f>Y129*'4 Transform Matrices'!Z190+Z129*'4 Transform Matrices'!AD190+AA129*'4 Transform Matrices'!AH190</f>
        <v/>
      </c>
      <c r="AA189" s="69">
        <f>Y129*'4 Transform Matrices'!AA190+Z129*'4 Transform Matrices'!AE190+AA129*'4 Transform Matrices'!AI190</f>
        <v/>
      </c>
      <c r="AB189" s="69">
        <f>Y129*'4 Transform Matrices'!AB190+Z129*'4 Transform Matrices'!AF190+AA129*'4 Transform Matrices'!AJ190+AB129</f>
        <v/>
      </c>
      <c r="AC189" s="69">
        <f>AC129*'4 Transform Matrices'!Y190+AD129*'4 Transform Matrices'!AC190+AE129*'4 Transform Matrices'!AG190</f>
        <v/>
      </c>
      <c r="AD189" s="69">
        <f>AC129*'4 Transform Matrices'!Z190+AD129*'4 Transform Matrices'!AD190+AE129*'4 Transform Matrices'!AH190</f>
        <v/>
      </c>
      <c r="AE189" s="69">
        <f>AC129*'4 Transform Matrices'!AA190+AD129*'4 Transform Matrices'!AE190+AE129*'4 Transform Matrices'!AI190</f>
        <v/>
      </c>
      <c r="AF189" s="69">
        <f>AC129*'4 Transform Matrices'!AB190+AD129*'4 Transform Matrices'!AF190+AE129*'4 Transform Matrices'!AJ190+AF129</f>
        <v/>
      </c>
      <c r="AG189" s="71">
        <f>MAX(ABS(I189-U189),ABS(J189-V189),ABS(K189-W189),ABS(L189-X189),ABS(M189-Y189),ABS(N189-Z189),ABS(O189-AA189),ABS(P189-AB189),ABS(Q189-AC189),ABS(R189-AD189),ABS(S189-AE189),ABS(T189-AF189))</f>
        <v/>
      </c>
    </row>
    <row r="190">
      <c r="A190" s="80" t="inlineStr">
        <is>
          <t>- Fence wire</t>
        </is>
      </c>
      <c r="B190" s="52" t="inlineStr">
        <is>
          <t>ENV-62</t>
        </is>
      </c>
      <c r="C190" s="58" t="inlineStr">
        <is>
          <t>Cylinder</t>
        </is>
      </c>
      <c r="D190" s="52" t="inlineStr">
        <is>
          <t>ENV-01</t>
        </is>
      </c>
      <c r="E190" s="52" t="n">
        <v>2</v>
      </c>
      <c r="F190" s="54">
        <f>L190</f>
        <v/>
      </c>
      <c r="G190" s="54">
        <f>P190</f>
        <v/>
      </c>
      <c r="H190" s="54">
        <f>T190</f>
        <v/>
      </c>
      <c r="I190" s="70" t="n">
        <v>0.0114126801</v>
      </c>
      <c r="J190" s="70" t="n">
        <v>-0.000121554382</v>
      </c>
      <c r="K190" s="70" t="n">
        <v>1.83695614</v>
      </c>
      <c r="L190" s="70" t="n">
        <v>17.8476028</v>
      </c>
      <c r="M190" s="70" t="n">
        <v>0</v>
      </c>
      <c r="N190" s="70" t="n">
        <v>0.0119935516</v>
      </c>
      <c r="O190" s="70" t="n">
        <v>0.194965541</v>
      </c>
      <c r="P190" s="70" t="n">
        <v>0.652042389</v>
      </c>
      <c r="Q190" s="70" t="n">
        <v>-0.00370819983</v>
      </c>
      <c r="R190" s="70" t="n">
        <v>-0.000374106399</v>
      </c>
      <c r="S190" s="70" t="n">
        <v>5.65357637</v>
      </c>
      <c r="T190" s="70" t="n">
        <v>-5.79903221</v>
      </c>
      <c r="U190" s="69">
        <f>U129*'4 Transform Matrices'!Y191+V129*'4 Transform Matrices'!AC191+W129*'4 Transform Matrices'!AG191</f>
        <v/>
      </c>
      <c r="V190" s="69">
        <f>U129*'4 Transform Matrices'!Z191+V129*'4 Transform Matrices'!AD191+W129*'4 Transform Matrices'!AH191</f>
        <v/>
      </c>
      <c r="W190" s="69">
        <f>U129*'4 Transform Matrices'!AA191+V129*'4 Transform Matrices'!AE191+W129*'4 Transform Matrices'!AI191</f>
        <v/>
      </c>
      <c r="X190" s="69">
        <f>U129*'4 Transform Matrices'!AB191+V129*'4 Transform Matrices'!AF191+W129*'4 Transform Matrices'!AJ191+X129</f>
        <v/>
      </c>
      <c r="Y190" s="69">
        <f>Y129*'4 Transform Matrices'!Y191+Z129*'4 Transform Matrices'!AC191+AA129*'4 Transform Matrices'!AG191</f>
        <v/>
      </c>
      <c r="Z190" s="69">
        <f>Y129*'4 Transform Matrices'!Z191+Z129*'4 Transform Matrices'!AD191+AA129*'4 Transform Matrices'!AH191</f>
        <v/>
      </c>
      <c r="AA190" s="69">
        <f>Y129*'4 Transform Matrices'!AA191+Z129*'4 Transform Matrices'!AE191+AA129*'4 Transform Matrices'!AI191</f>
        <v/>
      </c>
      <c r="AB190" s="69">
        <f>Y129*'4 Transform Matrices'!AB191+Z129*'4 Transform Matrices'!AF191+AA129*'4 Transform Matrices'!AJ191+AB129</f>
        <v/>
      </c>
      <c r="AC190" s="69">
        <f>AC129*'4 Transform Matrices'!Y191+AD129*'4 Transform Matrices'!AC191+AE129*'4 Transform Matrices'!AG191</f>
        <v/>
      </c>
      <c r="AD190" s="69">
        <f>AC129*'4 Transform Matrices'!Z191+AD129*'4 Transform Matrices'!AD191+AE129*'4 Transform Matrices'!AH191</f>
        <v/>
      </c>
      <c r="AE190" s="69">
        <f>AC129*'4 Transform Matrices'!AA191+AD129*'4 Transform Matrices'!AE191+AE129*'4 Transform Matrices'!AI191</f>
        <v/>
      </c>
      <c r="AF190" s="69">
        <f>AC129*'4 Transform Matrices'!AB191+AD129*'4 Transform Matrices'!AF191+AE129*'4 Transform Matrices'!AJ191+AF129</f>
        <v/>
      </c>
      <c r="AG190" s="71">
        <f>MAX(ABS(I190-U190),ABS(J190-V190),ABS(K190-W190),ABS(L190-X190),ABS(M190-Y190),ABS(N190-Z190),ABS(O190-AA190),ABS(P190-AB190),ABS(Q190-AC190),ABS(R190-AD190),ABS(S190-AE190),ABS(T190-AF190))</f>
        <v/>
      </c>
    </row>
    <row r="191">
      <c r="A191" s="80" t="inlineStr">
        <is>
          <t>- Fence wire</t>
        </is>
      </c>
      <c r="B191" s="52" t="inlineStr">
        <is>
          <t>ENV-63</t>
        </is>
      </c>
      <c r="C191" s="58" t="inlineStr">
        <is>
          <t>Cylinder</t>
        </is>
      </c>
      <c r="D191" s="52" t="inlineStr">
        <is>
          <t>ENV-01</t>
        </is>
      </c>
      <c r="E191" s="52" t="n">
        <v>2</v>
      </c>
      <c r="F191" s="54">
        <f>L191</f>
        <v/>
      </c>
      <c r="G191" s="54">
        <f>P191</f>
        <v/>
      </c>
      <c r="H191" s="54">
        <f>T191</f>
        <v/>
      </c>
      <c r="I191" s="70" t="n">
        <v>0.0114126801</v>
      </c>
      <c r="J191" s="70" t="n">
        <v>-0.000121554418</v>
      </c>
      <c r="K191" s="70" t="n">
        <v>1.83695614</v>
      </c>
      <c r="L191" s="70" t="n">
        <v>17.8476028</v>
      </c>
      <c r="M191" s="70" t="n">
        <v>0</v>
      </c>
      <c r="N191" s="70" t="n">
        <v>0.0119935516</v>
      </c>
      <c r="O191" s="70" t="n">
        <v>0.194965586</v>
      </c>
      <c r="P191" s="70" t="n">
        <v>1.05204237</v>
      </c>
      <c r="Q191" s="70" t="n">
        <v>-0.00370819983</v>
      </c>
      <c r="R191" s="70" t="n">
        <v>-0.000374106487</v>
      </c>
      <c r="S191" s="70" t="n">
        <v>5.65357637</v>
      </c>
      <c r="T191" s="70" t="n">
        <v>-5.79903221</v>
      </c>
      <c r="U191" s="69">
        <f>U129*'4 Transform Matrices'!Y192+V129*'4 Transform Matrices'!AC192+W129*'4 Transform Matrices'!AG192</f>
        <v/>
      </c>
      <c r="V191" s="69">
        <f>U129*'4 Transform Matrices'!Z192+V129*'4 Transform Matrices'!AD192+W129*'4 Transform Matrices'!AH192</f>
        <v/>
      </c>
      <c r="W191" s="69">
        <f>U129*'4 Transform Matrices'!AA192+V129*'4 Transform Matrices'!AE192+W129*'4 Transform Matrices'!AI192</f>
        <v/>
      </c>
      <c r="X191" s="69">
        <f>U129*'4 Transform Matrices'!AB192+V129*'4 Transform Matrices'!AF192+W129*'4 Transform Matrices'!AJ192+X129</f>
        <v/>
      </c>
      <c r="Y191" s="69">
        <f>Y129*'4 Transform Matrices'!Y192+Z129*'4 Transform Matrices'!AC192+AA129*'4 Transform Matrices'!AG192</f>
        <v/>
      </c>
      <c r="Z191" s="69">
        <f>Y129*'4 Transform Matrices'!Z192+Z129*'4 Transform Matrices'!AD192+AA129*'4 Transform Matrices'!AH192</f>
        <v/>
      </c>
      <c r="AA191" s="69">
        <f>Y129*'4 Transform Matrices'!AA192+Z129*'4 Transform Matrices'!AE192+AA129*'4 Transform Matrices'!AI192</f>
        <v/>
      </c>
      <c r="AB191" s="69">
        <f>Y129*'4 Transform Matrices'!AB192+Z129*'4 Transform Matrices'!AF192+AA129*'4 Transform Matrices'!AJ192+AB129</f>
        <v/>
      </c>
      <c r="AC191" s="69">
        <f>AC129*'4 Transform Matrices'!Y192+AD129*'4 Transform Matrices'!AC192+AE129*'4 Transform Matrices'!AG192</f>
        <v/>
      </c>
      <c r="AD191" s="69">
        <f>AC129*'4 Transform Matrices'!Z192+AD129*'4 Transform Matrices'!AD192+AE129*'4 Transform Matrices'!AH192</f>
        <v/>
      </c>
      <c r="AE191" s="69">
        <f>AC129*'4 Transform Matrices'!AA192+AD129*'4 Transform Matrices'!AE192+AE129*'4 Transform Matrices'!AI192</f>
        <v/>
      </c>
      <c r="AF191" s="69">
        <f>AC129*'4 Transform Matrices'!AB192+AD129*'4 Transform Matrices'!AF192+AE129*'4 Transform Matrices'!AJ192+AF129</f>
        <v/>
      </c>
      <c r="AG191" s="71">
        <f>MAX(ABS(I191-U191),ABS(J191-V191),ABS(K191-W191),ABS(L191-X191),ABS(M191-Y191),ABS(N191-Z191),ABS(O191-AA191),ABS(P191-AB191),ABS(Q191-AC191),ABS(R191-AD191),ABS(S191-AE191),ABS(T191-AF191))</f>
        <v/>
      </c>
    </row>
    <row r="192">
      <c r="A192" s="80" t="inlineStr">
        <is>
          <t>- Fence wire</t>
        </is>
      </c>
      <c r="B192" s="52" t="inlineStr">
        <is>
          <t>ENV-64</t>
        </is>
      </c>
      <c r="C192" s="58" t="inlineStr">
        <is>
          <t>Cylinder</t>
        </is>
      </c>
      <c r="D192" s="52" t="inlineStr">
        <is>
          <t>ENV-01</t>
        </is>
      </c>
      <c r="E192" s="52" t="n">
        <v>2</v>
      </c>
      <c r="F192" s="54">
        <f>L192</f>
        <v/>
      </c>
      <c r="G192" s="54">
        <f>P192</f>
        <v/>
      </c>
      <c r="H192" s="54">
        <f>T192</f>
        <v/>
      </c>
      <c r="I192" s="70" t="n">
        <v>0.0120000001</v>
      </c>
      <c r="J192" s="70" t="n">
        <v>-3.86950472e-11</v>
      </c>
      <c r="K192" s="70" t="n">
        <v>-1.90734863e-06</v>
      </c>
      <c r="L192" s="70" t="n">
        <v>18.7660789</v>
      </c>
      <c r="M192" s="70" t="n">
        <v>0</v>
      </c>
      <c r="N192" s="70" t="n">
        <v>0.0119993947</v>
      </c>
      <c r="O192" s="70" t="n">
        <v>-0.0597442091</v>
      </c>
      <c r="P192" s="70" t="n">
        <v>0.319653034</v>
      </c>
      <c r="Q192" s="70" t="n">
        <v>3.85031651e-09</v>
      </c>
      <c r="R192" s="70" t="n">
        <v>0.00012059803</v>
      </c>
      <c r="S192" s="70" t="n">
        <v>5.94449472</v>
      </c>
      <c r="T192" s="70" t="n">
        <v>3.21865082e-06</v>
      </c>
      <c r="U192" s="69">
        <f>U129*'4 Transform Matrices'!Y193+V129*'4 Transform Matrices'!AC193+W129*'4 Transform Matrices'!AG193</f>
        <v/>
      </c>
      <c r="V192" s="69">
        <f>U129*'4 Transform Matrices'!Z193+V129*'4 Transform Matrices'!AD193+W129*'4 Transform Matrices'!AH193</f>
        <v/>
      </c>
      <c r="W192" s="69">
        <f>U129*'4 Transform Matrices'!AA193+V129*'4 Transform Matrices'!AE193+W129*'4 Transform Matrices'!AI193</f>
        <v/>
      </c>
      <c r="X192" s="69">
        <f>U129*'4 Transform Matrices'!AB193+V129*'4 Transform Matrices'!AF193+W129*'4 Transform Matrices'!AJ193+X129</f>
        <v/>
      </c>
      <c r="Y192" s="69">
        <f>Y129*'4 Transform Matrices'!Y193+Z129*'4 Transform Matrices'!AC193+AA129*'4 Transform Matrices'!AG193</f>
        <v/>
      </c>
      <c r="Z192" s="69">
        <f>Y129*'4 Transform Matrices'!Z193+Z129*'4 Transform Matrices'!AD193+AA129*'4 Transform Matrices'!AH193</f>
        <v/>
      </c>
      <c r="AA192" s="69">
        <f>Y129*'4 Transform Matrices'!AA193+Z129*'4 Transform Matrices'!AE193+AA129*'4 Transform Matrices'!AI193</f>
        <v/>
      </c>
      <c r="AB192" s="69">
        <f>Y129*'4 Transform Matrices'!AB193+Z129*'4 Transform Matrices'!AF193+AA129*'4 Transform Matrices'!AJ193+AB129</f>
        <v/>
      </c>
      <c r="AC192" s="69">
        <f>AC129*'4 Transform Matrices'!Y193+AD129*'4 Transform Matrices'!AC193+AE129*'4 Transform Matrices'!AG193</f>
        <v/>
      </c>
      <c r="AD192" s="69">
        <f>AC129*'4 Transform Matrices'!Z193+AD129*'4 Transform Matrices'!AD193+AE129*'4 Transform Matrices'!AH193</f>
        <v/>
      </c>
      <c r="AE192" s="69">
        <f>AC129*'4 Transform Matrices'!AA193+AD129*'4 Transform Matrices'!AE193+AE129*'4 Transform Matrices'!AI193</f>
        <v/>
      </c>
      <c r="AF192" s="69">
        <f>AC129*'4 Transform Matrices'!AB193+AD129*'4 Transform Matrices'!AF193+AE129*'4 Transform Matrices'!AJ193+AF129</f>
        <v/>
      </c>
      <c r="AG192" s="71">
        <f>MAX(ABS(I192-U192),ABS(J192-V192),ABS(K192-W192),ABS(L192-X192),ABS(M192-Y192),ABS(N192-Z192),ABS(O192-AA192),ABS(P192-AB192),ABS(Q192-AC192),ABS(R192-AD192),ABS(S192-AE192),ABS(T192-AF192))</f>
        <v/>
      </c>
    </row>
    <row r="193">
      <c r="A193" s="80" t="inlineStr">
        <is>
          <t>- Fence wire</t>
        </is>
      </c>
      <c r="B193" s="52" t="inlineStr">
        <is>
          <t>ENV-65</t>
        </is>
      </c>
      <c r="C193" s="58" t="inlineStr">
        <is>
          <t>Cylinder</t>
        </is>
      </c>
      <c r="D193" s="52" t="inlineStr">
        <is>
          <t>ENV-01</t>
        </is>
      </c>
      <c r="E193" s="52" t="n">
        <v>2</v>
      </c>
      <c r="F193" s="54">
        <f>L193</f>
        <v/>
      </c>
      <c r="G193" s="54">
        <f>P193</f>
        <v/>
      </c>
      <c r="H193" s="54">
        <f>T193</f>
        <v/>
      </c>
      <c r="I193" s="70" t="n">
        <v>0.0120000001</v>
      </c>
      <c r="J193" s="70" t="n">
        <v>-3.86950263e-11</v>
      </c>
      <c r="K193" s="70" t="n">
        <v>-1.90734863e-06</v>
      </c>
      <c r="L193" s="70" t="n">
        <v>18.7660789</v>
      </c>
      <c r="M193" s="70" t="n">
        <v>0</v>
      </c>
      <c r="N193" s="70" t="n">
        <v>0.0119993947</v>
      </c>
      <c r="O193" s="70" t="n">
        <v>-0.0597441755</v>
      </c>
      <c r="P193" s="70" t="n">
        <v>0.71965301</v>
      </c>
      <c r="Q193" s="70" t="n">
        <v>3.85031651e-09</v>
      </c>
      <c r="R193" s="70" t="n">
        <v>0.000120597964</v>
      </c>
      <c r="S193" s="70" t="n">
        <v>5.94449472</v>
      </c>
      <c r="T193" s="70" t="n">
        <v>3.21865082e-06</v>
      </c>
      <c r="U193" s="69">
        <f>U129*'4 Transform Matrices'!Y194+V129*'4 Transform Matrices'!AC194+W129*'4 Transform Matrices'!AG194</f>
        <v/>
      </c>
      <c r="V193" s="69">
        <f>U129*'4 Transform Matrices'!Z194+V129*'4 Transform Matrices'!AD194+W129*'4 Transform Matrices'!AH194</f>
        <v/>
      </c>
      <c r="W193" s="69">
        <f>U129*'4 Transform Matrices'!AA194+V129*'4 Transform Matrices'!AE194+W129*'4 Transform Matrices'!AI194</f>
        <v/>
      </c>
      <c r="X193" s="69">
        <f>U129*'4 Transform Matrices'!AB194+V129*'4 Transform Matrices'!AF194+W129*'4 Transform Matrices'!AJ194+X129</f>
        <v/>
      </c>
      <c r="Y193" s="69">
        <f>Y129*'4 Transform Matrices'!Y194+Z129*'4 Transform Matrices'!AC194+AA129*'4 Transform Matrices'!AG194</f>
        <v/>
      </c>
      <c r="Z193" s="69">
        <f>Y129*'4 Transform Matrices'!Z194+Z129*'4 Transform Matrices'!AD194+AA129*'4 Transform Matrices'!AH194</f>
        <v/>
      </c>
      <c r="AA193" s="69">
        <f>Y129*'4 Transform Matrices'!AA194+Z129*'4 Transform Matrices'!AE194+AA129*'4 Transform Matrices'!AI194</f>
        <v/>
      </c>
      <c r="AB193" s="69">
        <f>Y129*'4 Transform Matrices'!AB194+Z129*'4 Transform Matrices'!AF194+AA129*'4 Transform Matrices'!AJ194+AB129</f>
        <v/>
      </c>
      <c r="AC193" s="69">
        <f>AC129*'4 Transform Matrices'!Y194+AD129*'4 Transform Matrices'!AC194+AE129*'4 Transform Matrices'!AG194</f>
        <v/>
      </c>
      <c r="AD193" s="69">
        <f>AC129*'4 Transform Matrices'!Z194+AD129*'4 Transform Matrices'!AD194+AE129*'4 Transform Matrices'!AH194</f>
        <v/>
      </c>
      <c r="AE193" s="69">
        <f>AC129*'4 Transform Matrices'!AA194+AD129*'4 Transform Matrices'!AE194+AE129*'4 Transform Matrices'!AI194</f>
        <v/>
      </c>
      <c r="AF193" s="69">
        <f>AC129*'4 Transform Matrices'!AB194+AD129*'4 Transform Matrices'!AF194+AE129*'4 Transform Matrices'!AJ194+AF129</f>
        <v/>
      </c>
      <c r="AG193" s="71">
        <f>MAX(ABS(I193-U193),ABS(J193-V193),ABS(K193-W193),ABS(L193-X193),ABS(M193-Y193),ABS(N193-Z193),ABS(O193-AA193),ABS(P193-AB193),ABS(Q193-AC193),ABS(R193-AD193),ABS(S193-AE193),ABS(T193-AF193))</f>
        <v/>
      </c>
    </row>
    <row r="194">
      <c r="A194" s="80" t="inlineStr">
        <is>
          <t>- Fence wire</t>
        </is>
      </c>
      <c r="B194" s="52" t="inlineStr">
        <is>
          <t>ENV-66</t>
        </is>
      </c>
      <c r="C194" s="58" t="inlineStr">
        <is>
          <t>Cylinder</t>
        </is>
      </c>
      <c r="D194" s="52" t="inlineStr">
        <is>
          <t>ENV-01</t>
        </is>
      </c>
      <c r="E194" s="52" t="n">
        <v>2</v>
      </c>
      <c r="F194" s="54">
        <f>L194</f>
        <v/>
      </c>
      <c r="G194" s="54">
        <f>P194</f>
        <v/>
      </c>
      <c r="H194" s="54">
        <f>T194</f>
        <v/>
      </c>
      <c r="I194" s="70" t="n">
        <v>0.0120000001</v>
      </c>
      <c r="J194" s="70" t="n">
        <v>-3.86950645e-11</v>
      </c>
      <c r="K194" s="70" t="n">
        <v>-1.90734863e-06</v>
      </c>
      <c r="L194" s="70" t="n">
        <v>18.7660789</v>
      </c>
      <c r="M194" s="70" t="n">
        <v>0</v>
      </c>
      <c r="N194" s="70" t="n">
        <v>0.0119993947</v>
      </c>
      <c r="O194" s="70" t="n">
        <v>-0.0597442389</v>
      </c>
      <c r="P194" s="70" t="n">
        <v>1.11965299</v>
      </c>
      <c r="Q194" s="70" t="n">
        <v>3.85031651e-09</v>
      </c>
      <c r="R194" s="70" t="n">
        <v>0.000120598088</v>
      </c>
      <c r="S194" s="70" t="n">
        <v>5.94449472</v>
      </c>
      <c r="T194" s="70" t="n">
        <v>3.21865082e-06</v>
      </c>
      <c r="U194" s="69">
        <f>U129*'4 Transform Matrices'!Y195+V129*'4 Transform Matrices'!AC195+W129*'4 Transform Matrices'!AG195</f>
        <v/>
      </c>
      <c r="V194" s="69">
        <f>U129*'4 Transform Matrices'!Z195+V129*'4 Transform Matrices'!AD195+W129*'4 Transform Matrices'!AH195</f>
        <v/>
      </c>
      <c r="W194" s="69">
        <f>U129*'4 Transform Matrices'!AA195+V129*'4 Transform Matrices'!AE195+W129*'4 Transform Matrices'!AI195</f>
        <v/>
      </c>
      <c r="X194" s="69">
        <f>U129*'4 Transform Matrices'!AB195+V129*'4 Transform Matrices'!AF195+W129*'4 Transform Matrices'!AJ195+X129</f>
        <v/>
      </c>
      <c r="Y194" s="69">
        <f>Y129*'4 Transform Matrices'!Y195+Z129*'4 Transform Matrices'!AC195+AA129*'4 Transform Matrices'!AG195</f>
        <v/>
      </c>
      <c r="Z194" s="69">
        <f>Y129*'4 Transform Matrices'!Z195+Z129*'4 Transform Matrices'!AD195+AA129*'4 Transform Matrices'!AH195</f>
        <v/>
      </c>
      <c r="AA194" s="69">
        <f>Y129*'4 Transform Matrices'!AA195+Z129*'4 Transform Matrices'!AE195+AA129*'4 Transform Matrices'!AI195</f>
        <v/>
      </c>
      <c r="AB194" s="69">
        <f>Y129*'4 Transform Matrices'!AB195+Z129*'4 Transform Matrices'!AF195+AA129*'4 Transform Matrices'!AJ195+AB129</f>
        <v/>
      </c>
      <c r="AC194" s="69">
        <f>AC129*'4 Transform Matrices'!Y195+AD129*'4 Transform Matrices'!AC195+AE129*'4 Transform Matrices'!AG195</f>
        <v/>
      </c>
      <c r="AD194" s="69">
        <f>AC129*'4 Transform Matrices'!Z195+AD129*'4 Transform Matrices'!AD195+AE129*'4 Transform Matrices'!AH195</f>
        <v/>
      </c>
      <c r="AE194" s="69">
        <f>AC129*'4 Transform Matrices'!AA195+AD129*'4 Transform Matrices'!AE195+AE129*'4 Transform Matrices'!AI195</f>
        <v/>
      </c>
      <c r="AF194" s="69">
        <f>AC129*'4 Transform Matrices'!AB195+AD129*'4 Transform Matrices'!AF195+AE129*'4 Transform Matrices'!AJ195+AF129</f>
        <v/>
      </c>
      <c r="AG194" s="71">
        <f>MAX(ABS(I194-U194),ABS(J194-V194),ABS(K194-W194),ABS(L194-X194),ABS(M194-Y194),ABS(N194-Z194),ABS(O194-AA194),ABS(P194-AB194),ABS(Q194-AC194),ABS(R194-AD194),ABS(S194-AE194),ABS(T194-AF194))</f>
        <v/>
      </c>
    </row>
    <row r="195">
      <c r="A195" s="80" t="inlineStr">
        <is>
          <t>- Fence wire</t>
        </is>
      </c>
      <c r="B195" s="52" t="inlineStr">
        <is>
          <t>ENV-67</t>
        </is>
      </c>
      <c r="C195" s="58" t="inlineStr">
        <is>
          <t>Cylinder</t>
        </is>
      </c>
      <c r="D195" s="52" t="inlineStr">
        <is>
          <t>ENV-01</t>
        </is>
      </c>
      <c r="E195" s="52" t="n">
        <v>2</v>
      </c>
      <c r="F195" s="54">
        <f>L195</f>
        <v/>
      </c>
      <c r="G195" s="54">
        <f>P195</f>
        <v/>
      </c>
      <c r="H195" s="54">
        <f>T195</f>
        <v/>
      </c>
      <c r="I195" s="70" t="n">
        <v>0.0114126783</v>
      </c>
      <c r="J195" s="70" t="n">
        <v>1.92238331e-05</v>
      </c>
      <c r="K195" s="70" t="n">
        <v>-1.83695781</v>
      </c>
      <c r="L195" s="70" t="n">
        <v>17.847599</v>
      </c>
      <c r="M195" s="70" t="n">
        <v>0</v>
      </c>
      <c r="N195" s="70" t="n">
        <v>0.011999839</v>
      </c>
      <c r="O195" s="70" t="n">
        <v>0.0308176242</v>
      </c>
      <c r="P195" s="70" t="n">
        <v>0.305189759</v>
      </c>
      <c r="Q195" s="70" t="n">
        <v>0.00370820332</v>
      </c>
      <c r="R195" s="70" t="n">
        <v>-5.91648895e-05</v>
      </c>
      <c r="S195" s="70" t="n">
        <v>5.6535759</v>
      </c>
      <c r="T195" s="70" t="n">
        <v>5.79903793</v>
      </c>
      <c r="U195" s="69">
        <f>U129*'4 Transform Matrices'!Y196+V129*'4 Transform Matrices'!AC196+W129*'4 Transform Matrices'!AG196</f>
        <v/>
      </c>
      <c r="V195" s="69">
        <f>U129*'4 Transform Matrices'!Z196+V129*'4 Transform Matrices'!AD196+W129*'4 Transform Matrices'!AH196</f>
        <v/>
      </c>
      <c r="W195" s="69">
        <f>U129*'4 Transform Matrices'!AA196+V129*'4 Transform Matrices'!AE196+W129*'4 Transform Matrices'!AI196</f>
        <v/>
      </c>
      <c r="X195" s="69">
        <f>U129*'4 Transform Matrices'!AB196+V129*'4 Transform Matrices'!AF196+W129*'4 Transform Matrices'!AJ196+X129</f>
        <v/>
      </c>
      <c r="Y195" s="69">
        <f>Y129*'4 Transform Matrices'!Y196+Z129*'4 Transform Matrices'!AC196+AA129*'4 Transform Matrices'!AG196</f>
        <v/>
      </c>
      <c r="Z195" s="69">
        <f>Y129*'4 Transform Matrices'!Z196+Z129*'4 Transform Matrices'!AD196+AA129*'4 Transform Matrices'!AH196</f>
        <v/>
      </c>
      <c r="AA195" s="69">
        <f>Y129*'4 Transform Matrices'!AA196+Z129*'4 Transform Matrices'!AE196+AA129*'4 Transform Matrices'!AI196</f>
        <v/>
      </c>
      <c r="AB195" s="69">
        <f>Y129*'4 Transform Matrices'!AB196+Z129*'4 Transform Matrices'!AF196+AA129*'4 Transform Matrices'!AJ196+AB129</f>
        <v/>
      </c>
      <c r="AC195" s="69">
        <f>AC129*'4 Transform Matrices'!Y196+AD129*'4 Transform Matrices'!AC196+AE129*'4 Transform Matrices'!AG196</f>
        <v/>
      </c>
      <c r="AD195" s="69">
        <f>AC129*'4 Transform Matrices'!Z196+AD129*'4 Transform Matrices'!AD196+AE129*'4 Transform Matrices'!AH196</f>
        <v/>
      </c>
      <c r="AE195" s="69">
        <f>AC129*'4 Transform Matrices'!AA196+AD129*'4 Transform Matrices'!AE196+AE129*'4 Transform Matrices'!AI196</f>
        <v/>
      </c>
      <c r="AF195" s="69">
        <f>AC129*'4 Transform Matrices'!AB196+AD129*'4 Transform Matrices'!AF196+AE129*'4 Transform Matrices'!AJ196+AF129</f>
        <v/>
      </c>
      <c r="AG195" s="71">
        <f>MAX(ABS(I195-U195),ABS(J195-V195),ABS(K195-W195),ABS(L195-X195),ABS(M195-Y195),ABS(N195-Z195),ABS(O195-AA195),ABS(P195-AB195),ABS(Q195-AC195),ABS(R195-AD195),ABS(S195-AE195),ABS(T195-AF195))</f>
        <v/>
      </c>
    </row>
    <row r="196">
      <c r="A196" s="80" t="inlineStr">
        <is>
          <t>- Fence wire</t>
        </is>
      </c>
      <c r="B196" s="52" t="inlineStr">
        <is>
          <t>ENV-68</t>
        </is>
      </c>
      <c r="C196" s="58" t="inlineStr">
        <is>
          <t>Cylinder</t>
        </is>
      </c>
      <c r="D196" s="52" t="inlineStr">
        <is>
          <t>ENV-01</t>
        </is>
      </c>
      <c r="E196" s="52" t="n">
        <v>2</v>
      </c>
      <c r="F196" s="54">
        <f>L196</f>
        <v/>
      </c>
      <c r="G196" s="54">
        <f>P196</f>
        <v/>
      </c>
      <c r="H196" s="54">
        <f>T196</f>
        <v/>
      </c>
      <c r="I196" s="70" t="n">
        <v>0.0114126783</v>
      </c>
      <c r="J196" s="70" t="n">
        <v>1.92238331e-05</v>
      </c>
      <c r="K196" s="70" t="n">
        <v>-1.83695781</v>
      </c>
      <c r="L196" s="70" t="n">
        <v>17.847599</v>
      </c>
      <c r="M196" s="70" t="n">
        <v>0</v>
      </c>
      <c r="N196" s="70" t="n">
        <v>0.011999839</v>
      </c>
      <c r="O196" s="70" t="n">
        <v>0.0308176242</v>
      </c>
      <c r="P196" s="70" t="n">
        <v>0.705189764</v>
      </c>
      <c r="Q196" s="70" t="n">
        <v>0.00370820332</v>
      </c>
      <c r="R196" s="70" t="n">
        <v>-5.91648895e-05</v>
      </c>
      <c r="S196" s="70" t="n">
        <v>5.6535759</v>
      </c>
      <c r="T196" s="70" t="n">
        <v>5.79903793</v>
      </c>
      <c r="U196" s="69">
        <f>U129*'4 Transform Matrices'!Y197+V129*'4 Transform Matrices'!AC197+W129*'4 Transform Matrices'!AG197</f>
        <v/>
      </c>
      <c r="V196" s="69">
        <f>U129*'4 Transform Matrices'!Z197+V129*'4 Transform Matrices'!AD197+W129*'4 Transform Matrices'!AH197</f>
        <v/>
      </c>
      <c r="W196" s="69">
        <f>U129*'4 Transform Matrices'!AA197+V129*'4 Transform Matrices'!AE197+W129*'4 Transform Matrices'!AI197</f>
        <v/>
      </c>
      <c r="X196" s="69">
        <f>U129*'4 Transform Matrices'!AB197+V129*'4 Transform Matrices'!AF197+W129*'4 Transform Matrices'!AJ197+X129</f>
        <v/>
      </c>
      <c r="Y196" s="69">
        <f>Y129*'4 Transform Matrices'!Y197+Z129*'4 Transform Matrices'!AC197+AA129*'4 Transform Matrices'!AG197</f>
        <v/>
      </c>
      <c r="Z196" s="69">
        <f>Y129*'4 Transform Matrices'!Z197+Z129*'4 Transform Matrices'!AD197+AA129*'4 Transform Matrices'!AH197</f>
        <v/>
      </c>
      <c r="AA196" s="69">
        <f>Y129*'4 Transform Matrices'!AA197+Z129*'4 Transform Matrices'!AE197+AA129*'4 Transform Matrices'!AI197</f>
        <v/>
      </c>
      <c r="AB196" s="69">
        <f>Y129*'4 Transform Matrices'!AB197+Z129*'4 Transform Matrices'!AF197+AA129*'4 Transform Matrices'!AJ197+AB129</f>
        <v/>
      </c>
      <c r="AC196" s="69">
        <f>AC129*'4 Transform Matrices'!Y197+AD129*'4 Transform Matrices'!AC197+AE129*'4 Transform Matrices'!AG197</f>
        <v/>
      </c>
      <c r="AD196" s="69">
        <f>AC129*'4 Transform Matrices'!Z197+AD129*'4 Transform Matrices'!AD197+AE129*'4 Transform Matrices'!AH197</f>
        <v/>
      </c>
      <c r="AE196" s="69">
        <f>AC129*'4 Transform Matrices'!AA197+AD129*'4 Transform Matrices'!AE197+AE129*'4 Transform Matrices'!AI197</f>
        <v/>
      </c>
      <c r="AF196" s="69">
        <f>AC129*'4 Transform Matrices'!AB197+AD129*'4 Transform Matrices'!AF197+AE129*'4 Transform Matrices'!AJ197+AF129</f>
        <v/>
      </c>
      <c r="AG196" s="71">
        <f>MAX(ABS(I196-U196),ABS(J196-V196),ABS(K196-W196),ABS(L196-X196),ABS(M196-Y196),ABS(N196-Z196),ABS(O196-AA196),ABS(P196-AB196),ABS(Q196-AC196),ABS(R196-AD196),ABS(S196-AE196),ABS(T196-AF196))</f>
        <v/>
      </c>
    </row>
    <row r="197">
      <c r="A197" s="80" t="inlineStr">
        <is>
          <t>- Fence wire</t>
        </is>
      </c>
      <c r="B197" s="52" t="inlineStr">
        <is>
          <t>ENV-69</t>
        </is>
      </c>
      <c r="C197" s="58" t="inlineStr">
        <is>
          <t>Cylinder</t>
        </is>
      </c>
      <c r="D197" s="52" t="inlineStr">
        <is>
          <t>ENV-01</t>
        </is>
      </c>
      <c r="E197" s="52" t="n">
        <v>2</v>
      </c>
      <c r="F197" s="54">
        <f>L197</f>
        <v/>
      </c>
      <c r="G197" s="54">
        <f>P197</f>
        <v/>
      </c>
      <c r="H197" s="54">
        <f>T197</f>
        <v/>
      </c>
      <c r="I197" s="70" t="n">
        <v>0.0114126783</v>
      </c>
      <c r="J197" s="70" t="n">
        <v>1.92238331e-05</v>
      </c>
      <c r="K197" s="70" t="n">
        <v>-1.83695781</v>
      </c>
      <c r="L197" s="70" t="n">
        <v>17.847599</v>
      </c>
      <c r="M197" s="70" t="n">
        <v>0</v>
      </c>
      <c r="N197" s="70" t="n">
        <v>0.011999839</v>
      </c>
      <c r="O197" s="70" t="n">
        <v>0.0308176242</v>
      </c>
      <c r="P197" s="70" t="n">
        <v>1.1051898</v>
      </c>
      <c r="Q197" s="70" t="n">
        <v>0.00370820332</v>
      </c>
      <c r="R197" s="70" t="n">
        <v>-5.91648895e-05</v>
      </c>
      <c r="S197" s="70" t="n">
        <v>5.6535759</v>
      </c>
      <c r="T197" s="70" t="n">
        <v>5.79903793</v>
      </c>
      <c r="U197" s="69">
        <f>U129*'4 Transform Matrices'!Y198+V129*'4 Transform Matrices'!AC198+W129*'4 Transform Matrices'!AG198</f>
        <v/>
      </c>
      <c r="V197" s="69">
        <f>U129*'4 Transform Matrices'!Z198+V129*'4 Transform Matrices'!AD198+W129*'4 Transform Matrices'!AH198</f>
        <v/>
      </c>
      <c r="W197" s="69">
        <f>U129*'4 Transform Matrices'!AA198+V129*'4 Transform Matrices'!AE198+W129*'4 Transform Matrices'!AI198</f>
        <v/>
      </c>
      <c r="X197" s="69">
        <f>U129*'4 Transform Matrices'!AB198+V129*'4 Transform Matrices'!AF198+W129*'4 Transform Matrices'!AJ198+X129</f>
        <v/>
      </c>
      <c r="Y197" s="69">
        <f>Y129*'4 Transform Matrices'!Y198+Z129*'4 Transform Matrices'!AC198+AA129*'4 Transform Matrices'!AG198</f>
        <v/>
      </c>
      <c r="Z197" s="69">
        <f>Y129*'4 Transform Matrices'!Z198+Z129*'4 Transform Matrices'!AD198+AA129*'4 Transform Matrices'!AH198</f>
        <v/>
      </c>
      <c r="AA197" s="69">
        <f>Y129*'4 Transform Matrices'!AA198+Z129*'4 Transform Matrices'!AE198+AA129*'4 Transform Matrices'!AI198</f>
        <v/>
      </c>
      <c r="AB197" s="69">
        <f>Y129*'4 Transform Matrices'!AB198+Z129*'4 Transform Matrices'!AF198+AA129*'4 Transform Matrices'!AJ198+AB129</f>
        <v/>
      </c>
      <c r="AC197" s="69">
        <f>AC129*'4 Transform Matrices'!Y198+AD129*'4 Transform Matrices'!AC198+AE129*'4 Transform Matrices'!AG198</f>
        <v/>
      </c>
      <c r="AD197" s="69">
        <f>AC129*'4 Transform Matrices'!Z198+AD129*'4 Transform Matrices'!AD198+AE129*'4 Transform Matrices'!AH198</f>
        <v/>
      </c>
      <c r="AE197" s="69">
        <f>AC129*'4 Transform Matrices'!AA198+AD129*'4 Transform Matrices'!AE198+AE129*'4 Transform Matrices'!AI198</f>
        <v/>
      </c>
      <c r="AF197" s="69">
        <f>AC129*'4 Transform Matrices'!AB198+AD129*'4 Transform Matrices'!AF198+AE129*'4 Transform Matrices'!AJ198+AF129</f>
        <v/>
      </c>
      <c r="AG197" s="71">
        <f>MAX(ABS(I197-U197),ABS(J197-V197),ABS(K197-W197),ABS(L197-X197),ABS(M197-Y197),ABS(N197-Z197),ABS(O197-AA197),ABS(P197-AB197),ABS(Q197-AC197),ABS(R197-AD197),ABS(S197-AE197),ABS(T197-AF197))</f>
        <v/>
      </c>
    </row>
    <row r="198">
      <c r="A198" s="80" t="inlineStr">
        <is>
          <t>- Fence wire</t>
        </is>
      </c>
      <c r="B198" s="52" t="inlineStr">
        <is>
          <t>ENV-70</t>
        </is>
      </c>
      <c r="C198" s="58" t="inlineStr">
        <is>
          <t>Cylinder</t>
        </is>
      </c>
      <c r="D198" s="52" t="inlineStr">
        <is>
          <t>ENV-01</t>
        </is>
      </c>
      <c r="E198" s="52" t="n">
        <v>2</v>
      </c>
      <c r="F198" s="54">
        <f>L198</f>
        <v/>
      </c>
      <c r="G198" s="54">
        <f>P198</f>
        <v/>
      </c>
      <c r="H198" s="54">
        <f>T198</f>
        <v/>
      </c>
      <c r="I198" s="70" t="n">
        <v>0.009708199650000001</v>
      </c>
      <c r="J198" s="70" t="n">
        <v>7.18979354e-05</v>
      </c>
      <c r="K198" s="70" t="n">
        <v>-3.49409962</v>
      </c>
      <c r="L198" s="70" t="n">
        <v>15.1820717</v>
      </c>
      <c r="M198" s="70" t="n">
        <v>0</v>
      </c>
      <c r="N198" s="70" t="n">
        <v>0.0119993761</v>
      </c>
      <c r="O198" s="70" t="n">
        <v>0.0605975389</v>
      </c>
      <c r="P198" s="70" t="n">
        <v>0.350897342</v>
      </c>
      <c r="Q198" s="70" t="n">
        <v>0.0070534288</v>
      </c>
      <c r="R198" s="70" t="n">
        <v>-9.89588953e-05</v>
      </c>
      <c r="S198" s="70" t="n">
        <v>4.80920982</v>
      </c>
      <c r="T198" s="70" t="n">
        <v>11.0304308</v>
      </c>
      <c r="U198" s="69">
        <f>U129*'4 Transform Matrices'!Y199+V129*'4 Transform Matrices'!AC199+W129*'4 Transform Matrices'!AG199</f>
        <v/>
      </c>
      <c r="V198" s="69">
        <f>U129*'4 Transform Matrices'!Z199+V129*'4 Transform Matrices'!AD199+W129*'4 Transform Matrices'!AH199</f>
        <v/>
      </c>
      <c r="W198" s="69">
        <f>U129*'4 Transform Matrices'!AA199+V129*'4 Transform Matrices'!AE199+W129*'4 Transform Matrices'!AI199</f>
        <v/>
      </c>
      <c r="X198" s="69">
        <f>U129*'4 Transform Matrices'!AB199+V129*'4 Transform Matrices'!AF199+W129*'4 Transform Matrices'!AJ199+X129</f>
        <v/>
      </c>
      <c r="Y198" s="69">
        <f>Y129*'4 Transform Matrices'!Y199+Z129*'4 Transform Matrices'!AC199+AA129*'4 Transform Matrices'!AG199</f>
        <v/>
      </c>
      <c r="Z198" s="69">
        <f>Y129*'4 Transform Matrices'!Z199+Z129*'4 Transform Matrices'!AD199+AA129*'4 Transform Matrices'!AH199</f>
        <v/>
      </c>
      <c r="AA198" s="69">
        <f>Y129*'4 Transform Matrices'!AA199+Z129*'4 Transform Matrices'!AE199+AA129*'4 Transform Matrices'!AI199</f>
        <v/>
      </c>
      <c r="AB198" s="69">
        <f>Y129*'4 Transform Matrices'!AB199+Z129*'4 Transform Matrices'!AF199+AA129*'4 Transform Matrices'!AJ199+AB129</f>
        <v/>
      </c>
      <c r="AC198" s="69">
        <f>AC129*'4 Transform Matrices'!Y199+AD129*'4 Transform Matrices'!AC199+AE129*'4 Transform Matrices'!AG199</f>
        <v/>
      </c>
      <c r="AD198" s="69">
        <f>AC129*'4 Transform Matrices'!Z199+AD129*'4 Transform Matrices'!AD199+AE129*'4 Transform Matrices'!AH199</f>
        <v/>
      </c>
      <c r="AE198" s="69">
        <f>AC129*'4 Transform Matrices'!AA199+AD129*'4 Transform Matrices'!AE199+AE129*'4 Transform Matrices'!AI199</f>
        <v/>
      </c>
      <c r="AF198" s="69">
        <f>AC129*'4 Transform Matrices'!AB199+AD129*'4 Transform Matrices'!AF199+AE129*'4 Transform Matrices'!AJ199+AF129</f>
        <v/>
      </c>
      <c r="AG198" s="71">
        <f>MAX(ABS(I198-U198),ABS(J198-V198),ABS(K198-W198),ABS(L198-X198),ABS(M198-Y198),ABS(N198-Z198),ABS(O198-AA198),ABS(P198-AB198),ABS(Q198-AC198),ABS(R198-AD198),ABS(S198-AE198),ABS(T198-AF198))</f>
        <v/>
      </c>
    </row>
    <row r="199">
      <c r="A199" s="80" t="inlineStr">
        <is>
          <t>- Fence wire</t>
        </is>
      </c>
      <c r="B199" s="52" t="inlineStr">
        <is>
          <t>ENV-71</t>
        </is>
      </c>
      <c r="C199" s="58" t="inlineStr">
        <is>
          <t>Cylinder</t>
        </is>
      </c>
      <c r="D199" s="52" t="inlineStr">
        <is>
          <t>ENV-01</t>
        </is>
      </c>
      <c r="E199" s="52" t="n">
        <v>2</v>
      </c>
      <c r="F199" s="54">
        <f>L199</f>
        <v/>
      </c>
      <c r="G199" s="54">
        <f>P199</f>
        <v/>
      </c>
      <c r="H199" s="54">
        <f>T199</f>
        <v/>
      </c>
      <c r="I199" s="70" t="n">
        <v>0.009708199650000001</v>
      </c>
      <c r="J199" s="70" t="n">
        <v>7.18979354e-05</v>
      </c>
      <c r="K199" s="70" t="n">
        <v>-3.49409962</v>
      </c>
      <c r="L199" s="70" t="n">
        <v>15.1820717</v>
      </c>
      <c r="M199" s="70" t="n">
        <v>0</v>
      </c>
      <c r="N199" s="70" t="n">
        <v>0.0119993761</v>
      </c>
      <c r="O199" s="70" t="n">
        <v>0.0605975389</v>
      </c>
      <c r="P199" s="70" t="n">
        <v>0.750897348</v>
      </c>
      <c r="Q199" s="70" t="n">
        <v>0.0070534288</v>
      </c>
      <c r="R199" s="70" t="n">
        <v>-9.89588953e-05</v>
      </c>
      <c r="S199" s="70" t="n">
        <v>4.80920982</v>
      </c>
      <c r="T199" s="70" t="n">
        <v>11.0304308</v>
      </c>
      <c r="U199" s="69">
        <f>U129*'4 Transform Matrices'!Y200+V129*'4 Transform Matrices'!AC200+W129*'4 Transform Matrices'!AG200</f>
        <v/>
      </c>
      <c r="V199" s="69">
        <f>U129*'4 Transform Matrices'!Z200+V129*'4 Transform Matrices'!AD200+W129*'4 Transform Matrices'!AH200</f>
        <v/>
      </c>
      <c r="W199" s="69">
        <f>U129*'4 Transform Matrices'!AA200+V129*'4 Transform Matrices'!AE200+W129*'4 Transform Matrices'!AI200</f>
        <v/>
      </c>
      <c r="X199" s="69">
        <f>U129*'4 Transform Matrices'!AB200+V129*'4 Transform Matrices'!AF200+W129*'4 Transform Matrices'!AJ200+X129</f>
        <v/>
      </c>
      <c r="Y199" s="69">
        <f>Y129*'4 Transform Matrices'!Y200+Z129*'4 Transform Matrices'!AC200+AA129*'4 Transform Matrices'!AG200</f>
        <v/>
      </c>
      <c r="Z199" s="69">
        <f>Y129*'4 Transform Matrices'!Z200+Z129*'4 Transform Matrices'!AD200+AA129*'4 Transform Matrices'!AH200</f>
        <v/>
      </c>
      <c r="AA199" s="69">
        <f>Y129*'4 Transform Matrices'!AA200+Z129*'4 Transform Matrices'!AE200+AA129*'4 Transform Matrices'!AI200</f>
        <v/>
      </c>
      <c r="AB199" s="69">
        <f>Y129*'4 Transform Matrices'!AB200+Z129*'4 Transform Matrices'!AF200+AA129*'4 Transform Matrices'!AJ200+AB129</f>
        <v/>
      </c>
      <c r="AC199" s="69">
        <f>AC129*'4 Transform Matrices'!Y200+AD129*'4 Transform Matrices'!AC200+AE129*'4 Transform Matrices'!AG200</f>
        <v/>
      </c>
      <c r="AD199" s="69">
        <f>AC129*'4 Transform Matrices'!Z200+AD129*'4 Transform Matrices'!AD200+AE129*'4 Transform Matrices'!AH200</f>
        <v/>
      </c>
      <c r="AE199" s="69">
        <f>AC129*'4 Transform Matrices'!AA200+AD129*'4 Transform Matrices'!AE200+AE129*'4 Transform Matrices'!AI200</f>
        <v/>
      </c>
      <c r="AF199" s="69">
        <f>AC129*'4 Transform Matrices'!AB200+AD129*'4 Transform Matrices'!AF200+AE129*'4 Transform Matrices'!AJ200+AF129</f>
        <v/>
      </c>
      <c r="AG199" s="71">
        <f>MAX(ABS(I199-U199),ABS(J199-V199),ABS(K199-W199),ABS(L199-X199),ABS(M199-Y199),ABS(N199-Z199),ABS(O199-AA199),ABS(P199-AB199),ABS(Q199-AC199),ABS(R199-AD199),ABS(S199-AE199),ABS(T199-AF199))</f>
        <v/>
      </c>
    </row>
    <row r="200">
      <c r="A200" s="80" t="inlineStr">
        <is>
          <t>- Fence wire</t>
        </is>
      </c>
      <c r="B200" s="52" t="inlineStr">
        <is>
          <t>ENV-72</t>
        </is>
      </c>
      <c r="C200" s="58" t="inlineStr">
        <is>
          <t>Cylinder</t>
        </is>
      </c>
      <c r="D200" s="52" t="inlineStr">
        <is>
          <t>ENV-01</t>
        </is>
      </c>
      <c r="E200" s="52" t="n">
        <v>2</v>
      </c>
      <c r="F200" s="54">
        <f>L200</f>
        <v/>
      </c>
      <c r="G200" s="54">
        <f>P200</f>
        <v/>
      </c>
      <c r="H200" s="54">
        <f>T200</f>
        <v/>
      </c>
      <c r="I200" s="70" t="n">
        <v>0.009708199650000001</v>
      </c>
      <c r="J200" s="70" t="n">
        <v>7.18979354e-05</v>
      </c>
      <c r="K200" s="70" t="n">
        <v>-3.49409962</v>
      </c>
      <c r="L200" s="70" t="n">
        <v>15.1820717</v>
      </c>
      <c r="M200" s="70" t="n">
        <v>0</v>
      </c>
      <c r="N200" s="70" t="n">
        <v>0.0119993761</v>
      </c>
      <c r="O200" s="70" t="n">
        <v>0.0605975389</v>
      </c>
      <c r="P200" s="70" t="n">
        <v>1.15089726</v>
      </c>
      <c r="Q200" s="70" t="n">
        <v>0.0070534288</v>
      </c>
      <c r="R200" s="70" t="n">
        <v>-9.89588953e-05</v>
      </c>
      <c r="S200" s="70" t="n">
        <v>4.80920982</v>
      </c>
      <c r="T200" s="70" t="n">
        <v>11.0304308</v>
      </c>
      <c r="U200" s="69">
        <f>U129*'4 Transform Matrices'!Y201+V129*'4 Transform Matrices'!AC201+W129*'4 Transform Matrices'!AG201</f>
        <v/>
      </c>
      <c r="V200" s="69">
        <f>U129*'4 Transform Matrices'!Z201+V129*'4 Transform Matrices'!AD201+W129*'4 Transform Matrices'!AH201</f>
        <v/>
      </c>
      <c r="W200" s="69">
        <f>U129*'4 Transform Matrices'!AA201+V129*'4 Transform Matrices'!AE201+W129*'4 Transform Matrices'!AI201</f>
        <v/>
      </c>
      <c r="X200" s="69">
        <f>U129*'4 Transform Matrices'!AB201+V129*'4 Transform Matrices'!AF201+W129*'4 Transform Matrices'!AJ201+X129</f>
        <v/>
      </c>
      <c r="Y200" s="69">
        <f>Y129*'4 Transform Matrices'!Y201+Z129*'4 Transform Matrices'!AC201+AA129*'4 Transform Matrices'!AG201</f>
        <v/>
      </c>
      <c r="Z200" s="69">
        <f>Y129*'4 Transform Matrices'!Z201+Z129*'4 Transform Matrices'!AD201+AA129*'4 Transform Matrices'!AH201</f>
        <v/>
      </c>
      <c r="AA200" s="69">
        <f>Y129*'4 Transform Matrices'!AA201+Z129*'4 Transform Matrices'!AE201+AA129*'4 Transform Matrices'!AI201</f>
        <v/>
      </c>
      <c r="AB200" s="69">
        <f>Y129*'4 Transform Matrices'!AB201+Z129*'4 Transform Matrices'!AF201+AA129*'4 Transform Matrices'!AJ201+AB129</f>
        <v/>
      </c>
      <c r="AC200" s="69">
        <f>AC129*'4 Transform Matrices'!Y201+AD129*'4 Transform Matrices'!AC201+AE129*'4 Transform Matrices'!AG201</f>
        <v/>
      </c>
      <c r="AD200" s="69">
        <f>AC129*'4 Transform Matrices'!Z201+AD129*'4 Transform Matrices'!AD201+AE129*'4 Transform Matrices'!AH201</f>
        <v/>
      </c>
      <c r="AE200" s="69">
        <f>AC129*'4 Transform Matrices'!AA201+AD129*'4 Transform Matrices'!AE201+AE129*'4 Transform Matrices'!AI201</f>
        <v/>
      </c>
      <c r="AF200" s="69">
        <f>AC129*'4 Transform Matrices'!AB201+AD129*'4 Transform Matrices'!AF201+AE129*'4 Transform Matrices'!AJ201+AF129</f>
        <v/>
      </c>
      <c r="AG200" s="71">
        <f>MAX(ABS(I200-U200),ABS(J200-V200),ABS(K200-W200),ABS(L200-X200),ABS(M200-Y200),ABS(N200-Z200),ABS(O200-AA200),ABS(P200-AB200),ABS(Q200-AC200),ABS(R200-AD200),ABS(S200-AE200),ABS(T200-AF200))</f>
        <v/>
      </c>
    </row>
    <row r="201">
      <c r="A201" s="80" t="inlineStr">
        <is>
          <t>- Fence wire</t>
        </is>
      </c>
      <c r="B201" s="52" t="inlineStr">
        <is>
          <t>ENV-73</t>
        </is>
      </c>
      <c r="C201" s="58" t="inlineStr">
        <is>
          <t>Cylinder</t>
        </is>
      </c>
      <c r="D201" s="52" t="inlineStr">
        <is>
          <t>ENV-01</t>
        </is>
      </c>
      <c r="E201" s="52" t="n">
        <v>2</v>
      </c>
      <c r="F201" s="54">
        <f>L201</f>
        <v/>
      </c>
      <c r="G201" s="54">
        <f>P201</f>
        <v/>
      </c>
      <c r="H201" s="54">
        <f>T201</f>
        <v/>
      </c>
      <c r="I201" s="70" t="n">
        <v>0.00705341995</v>
      </c>
      <c r="J201" s="70" t="n">
        <v>-0.000132183341</v>
      </c>
      <c r="K201" s="70" t="n">
        <v>-4.8092041</v>
      </c>
      <c r="L201" s="70" t="n">
        <v>11.0304193</v>
      </c>
      <c r="M201" s="70" t="n">
        <v>0</v>
      </c>
      <c r="N201" s="70" t="n">
        <v>0.0119988881</v>
      </c>
      <c r="O201" s="70" t="n">
        <v>-0.0809456408</v>
      </c>
      <c r="P201" s="70" t="n">
        <v>0.340723276</v>
      </c>
      <c r="Q201" s="70" t="n">
        <v>0.009708206170000001</v>
      </c>
      <c r="R201" s="70" t="n">
        <v>9.60367543e-05</v>
      </c>
      <c r="S201" s="70" t="n">
        <v>3.49408913</v>
      </c>
      <c r="T201" s="70" t="n">
        <v>15.1820803</v>
      </c>
      <c r="U201" s="69">
        <f>U129*'4 Transform Matrices'!Y202+V129*'4 Transform Matrices'!AC202+W129*'4 Transform Matrices'!AG202</f>
        <v/>
      </c>
      <c r="V201" s="69">
        <f>U129*'4 Transform Matrices'!Z202+V129*'4 Transform Matrices'!AD202+W129*'4 Transform Matrices'!AH202</f>
        <v/>
      </c>
      <c r="W201" s="69">
        <f>U129*'4 Transform Matrices'!AA202+V129*'4 Transform Matrices'!AE202+W129*'4 Transform Matrices'!AI202</f>
        <v/>
      </c>
      <c r="X201" s="69">
        <f>U129*'4 Transform Matrices'!AB202+V129*'4 Transform Matrices'!AF202+W129*'4 Transform Matrices'!AJ202+X129</f>
        <v/>
      </c>
      <c r="Y201" s="69">
        <f>Y129*'4 Transform Matrices'!Y202+Z129*'4 Transform Matrices'!AC202+AA129*'4 Transform Matrices'!AG202</f>
        <v/>
      </c>
      <c r="Z201" s="69">
        <f>Y129*'4 Transform Matrices'!Z202+Z129*'4 Transform Matrices'!AD202+AA129*'4 Transform Matrices'!AH202</f>
        <v/>
      </c>
      <c r="AA201" s="69">
        <f>Y129*'4 Transform Matrices'!AA202+Z129*'4 Transform Matrices'!AE202+AA129*'4 Transform Matrices'!AI202</f>
        <v/>
      </c>
      <c r="AB201" s="69">
        <f>Y129*'4 Transform Matrices'!AB202+Z129*'4 Transform Matrices'!AF202+AA129*'4 Transform Matrices'!AJ202+AB129</f>
        <v/>
      </c>
      <c r="AC201" s="69">
        <f>AC129*'4 Transform Matrices'!Y202+AD129*'4 Transform Matrices'!AC202+AE129*'4 Transform Matrices'!AG202</f>
        <v/>
      </c>
      <c r="AD201" s="69">
        <f>AC129*'4 Transform Matrices'!Z202+AD129*'4 Transform Matrices'!AD202+AE129*'4 Transform Matrices'!AH202</f>
        <v/>
      </c>
      <c r="AE201" s="69">
        <f>AC129*'4 Transform Matrices'!AA202+AD129*'4 Transform Matrices'!AE202+AE129*'4 Transform Matrices'!AI202</f>
        <v/>
      </c>
      <c r="AF201" s="69">
        <f>AC129*'4 Transform Matrices'!AB202+AD129*'4 Transform Matrices'!AF202+AE129*'4 Transform Matrices'!AJ202+AF129</f>
        <v/>
      </c>
      <c r="AG201" s="71">
        <f>MAX(ABS(I201-U201),ABS(J201-V201),ABS(K201-W201),ABS(L201-X201),ABS(M201-Y201),ABS(N201-Z201),ABS(O201-AA201),ABS(P201-AB201),ABS(Q201-AC201),ABS(R201-AD201),ABS(S201-AE201),ABS(T201-AF201))</f>
        <v/>
      </c>
    </row>
    <row r="202">
      <c r="A202" s="80" t="inlineStr">
        <is>
          <t>- Fence wire</t>
        </is>
      </c>
      <c r="B202" s="52" t="inlineStr">
        <is>
          <t>ENV-74</t>
        </is>
      </c>
      <c r="C202" s="58" t="inlineStr">
        <is>
          <t>Cylinder</t>
        </is>
      </c>
      <c r="D202" s="52" t="inlineStr">
        <is>
          <t>ENV-01</t>
        </is>
      </c>
      <c r="E202" s="52" t="n">
        <v>2</v>
      </c>
      <c r="F202" s="54">
        <f>L202</f>
        <v/>
      </c>
      <c r="G202" s="54">
        <f>P202</f>
        <v/>
      </c>
      <c r="H202" s="54">
        <f>T202</f>
        <v/>
      </c>
      <c r="I202" s="70" t="n">
        <v>0.00705341995</v>
      </c>
      <c r="J202" s="70" t="n">
        <v>-0.000132183399</v>
      </c>
      <c r="K202" s="70" t="n">
        <v>-4.8092041</v>
      </c>
      <c r="L202" s="70" t="n">
        <v>11.0304193</v>
      </c>
      <c r="M202" s="70" t="n">
        <v>0</v>
      </c>
      <c r="N202" s="70" t="n">
        <v>0.0119988881</v>
      </c>
      <c r="O202" s="70" t="n">
        <v>-0.0809456781</v>
      </c>
      <c r="P202" s="70" t="n">
        <v>0.740723252</v>
      </c>
      <c r="Q202" s="70" t="n">
        <v>0.009708206170000001</v>
      </c>
      <c r="R202" s="70" t="n">
        <v>9.60367979e-05</v>
      </c>
      <c r="S202" s="70" t="n">
        <v>3.49408913</v>
      </c>
      <c r="T202" s="70" t="n">
        <v>15.1820803</v>
      </c>
      <c r="U202" s="69">
        <f>U129*'4 Transform Matrices'!Y203+V129*'4 Transform Matrices'!AC203+W129*'4 Transform Matrices'!AG203</f>
        <v/>
      </c>
      <c r="V202" s="69">
        <f>U129*'4 Transform Matrices'!Z203+V129*'4 Transform Matrices'!AD203+W129*'4 Transform Matrices'!AH203</f>
        <v/>
      </c>
      <c r="W202" s="69">
        <f>U129*'4 Transform Matrices'!AA203+V129*'4 Transform Matrices'!AE203+W129*'4 Transform Matrices'!AI203</f>
        <v/>
      </c>
      <c r="X202" s="69">
        <f>U129*'4 Transform Matrices'!AB203+V129*'4 Transform Matrices'!AF203+W129*'4 Transform Matrices'!AJ203+X129</f>
        <v/>
      </c>
      <c r="Y202" s="69">
        <f>Y129*'4 Transform Matrices'!Y203+Z129*'4 Transform Matrices'!AC203+AA129*'4 Transform Matrices'!AG203</f>
        <v/>
      </c>
      <c r="Z202" s="69">
        <f>Y129*'4 Transform Matrices'!Z203+Z129*'4 Transform Matrices'!AD203+AA129*'4 Transform Matrices'!AH203</f>
        <v/>
      </c>
      <c r="AA202" s="69">
        <f>Y129*'4 Transform Matrices'!AA203+Z129*'4 Transform Matrices'!AE203+AA129*'4 Transform Matrices'!AI203</f>
        <v/>
      </c>
      <c r="AB202" s="69">
        <f>Y129*'4 Transform Matrices'!AB203+Z129*'4 Transform Matrices'!AF203+AA129*'4 Transform Matrices'!AJ203+AB129</f>
        <v/>
      </c>
      <c r="AC202" s="69">
        <f>AC129*'4 Transform Matrices'!Y203+AD129*'4 Transform Matrices'!AC203+AE129*'4 Transform Matrices'!AG203</f>
        <v/>
      </c>
      <c r="AD202" s="69">
        <f>AC129*'4 Transform Matrices'!Z203+AD129*'4 Transform Matrices'!AD203+AE129*'4 Transform Matrices'!AH203</f>
        <v/>
      </c>
      <c r="AE202" s="69">
        <f>AC129*'4 Transform Matrices'!AA203+AD129*'4 Transform Matrices'!AE203+AE129*'4 Transform Matrices'!AI203</f>
        <v/>
      </c>
      <c r="AF202" s="69">
        <f>AC129*'4 Transform Matrices'!AB203+AD129*'4 Transform Matrices'!AF203+AE129*'4 Transform Matrices'!AJ203+AF129</f>
        <v/>
      </c>
      <c r="AG202" s="71">
        <f>MAX(ABS(I202-U202),ABS(J202-V202),ABS(K202-W202),ABS(L202-X202),ABS(M202-Y202),ABS(N202-Z202),ABS(O202-AA202),ABS(P202-AB202),ABS(Q202-AC202),ABS(R202-AD202),ABS(S202-AE202),ABS(T202-AF202))</f>
        <v/>
      </c>
    </row>
    <row r="203">
      <c r="A203" s="80" t="inlineStr">
        <is>
          <t>- Fence wire</t>
        </is>
      </c>
      <c r="B203" s="52" t="inlineStr">
        <is>
          <t>ENV-75</t>
        </is>
      </c>
      <c r="C203" s="58" t="inlineStr">
        <is>
          <t>Cylinder</t>
        </is>
      </c>
      <c r="D203" s="52" t="inlineStr">
        <is>
          <t>ENV-01</t>
        </is>
      </c>
      <c r="E203" s="52" t="n">
        <v>2</v>
      </c>
      <c r="F203" s="54">
        <f>L203</f>
        <v/>
      </c>
      <c r="G203" s="54">
        <f>P203</f>
        <v/>
      </c>
      <c r="H203" s="54">
        <f>T203</f>
        <v/>
      </c>
      <c r="I203" s="70" t="n">
        <v>0.00705341995</v>
      </c>
      <c r="J203" s="70" t="n">
        <v>-0.000132183282</v>
      </c>
      <c r="K203" s="70" t="n">
        <v>-4.8092041</v>
      </c>
      <c r="L203" s="70" t="n">
        <v>11.0304193</v>
      </c>
      <c r="M203" s="70" t="n">
        <v>0</v>
      </c>
      <c r="N203" s="70" t="n">
        <v>0.0119988881</v>
      </c>
      <c r="O203" s="70" t="n">
        <v>-0.080945611</v>
      </c>
      <c r="P203" s="70" t="n">
        <v>1.14072323</v>
      </c>
      <c r="Q203" s="70" t="n">
        <v>0.009708206170000001</v>
      </c>
      <c r="R203" s="70" t="n">
        <v>9.60367179e-05</v>
      </c>
      <c r="S203" s="70" t="n">
        <v>3.49408913</v>
      </c>
      <c r="T203" s="70" t="n">
        <v>15.1820803</v>
      </c>
      <c r="U203" s="69">
        <f>U129*'4 Transform Matrices'!Y204+V129*'4 Transform Matrices'!AC204+W129*'4 Transform Matrices'!AG204</f>
        <v/>
      </c>
      <c r="V203" s="69">
        <f>U129*'4 Transform Matrices'!Z204+V129*'4 Transform Matrices'!AD204+W129*'4 Transform Matrices'!AH204</f>
        <v/>
      </c>
      <c r="W203" s="69">
        <f>U129*'4 Transform Matrices'!AA204+V129*'4 Transform Matrices'!AE204+W129*'4 Transform Matrices'!AI204</f>
        <v/>
      </c>
      <c r="X203" s="69">
        <f>U129*'4 Transform Matrices'!AB204+V129*'4 Transform Matrices'!AF204+W129*'4 Transform Matrices'!AJ204+X129</f>
        <v/>
      </c>
      <c r="Y203" s="69">
        <f>Y129*'4 Transform Matrices'!Y204+Z129*'4 Transform Matrices'!AC204+AA129*'4 Transform Matrices'!AG204</f>
        <v/>
      </c>
      <c r="Z203" s="69">
        <f>Y129*'4 Transform Matrices'!Z204+Z129*'4 Transform Matrices'!AD204+AA129*'4 Transform Matrices'!AH204</f>
        <v/>
      </c>
      <c r="AA203" s="69">
        <f>Y129*'4 Transform Matrices'!AA204+Z129*'4 Transform Matrices'!AE204+AA129*'4 Transform Matrices'!AI204</f>
        <v/>
      </c>
      <c r="AB203" s="69">
        <f>Y129*'4 Transform Matrices'!AB204+Z129*'4 Transform Matrices'!AF204+AA129*'4 Transform Matrices'!AJ204+AB129</f>
        <v/>
      </c>
      <c r="AC203" s="69">
        <f>AC129*'4 Transform Matrices'!Y204+AD129*'4 Transform Matrices'!AC204+AE129*'4 Transform Matrices'!AG204</f>
        <v/>
      </c>
      <c r="AD203" s="69">
        <f>AC129*'4 Transform Matrices'!Z204+AD129*'4 Transform Matrices'!AD204+AE129*'4 Transform Matrices'!AH204</f>
        <v/>
      </c>
      <c r="AE203" s="69">
        <f>AC129*'4 Transform Matrices'!AA204+AD129*'4 Transform Matrices'!AE204+AE129*'4 Transform Matrices'!AI204</f>
        <v/>
      </c>
      <c r="AF203" s="69">
        <f>AC129*'4 Transform Matrices'!AB204+AD129*'4 Transform Matrices'!AF204+AE129*'4 Transform Matrices'!AJ204+AF129</f>
        <v/>
      </c>
      <c r="AG203" s="71">
        <f>MAX(ABS(I203-U203),ABS(J203-V203),ABS(K203-W203),ABS(L203-X203),ABS(M203-Y203),ABS(N203-Z203),ABS(O203-AA203),ABS(P203-AB203),ABS(Q203-AC203),ABS(R203-AD203),ABS(S203-AE203),ABS(T203-AF203))</f>
        <v/>
      </c>
    </row>
    <row r="204">
      <c r="A204" s="80" t="inlineStr">
        <is>
          <t>- Fence wire</t>
        </is>
      </c>
      <c r="B204" s="52" t="inlineStr">
        <is>
          <t>ENV-76</t>
        </is>
      </c>
      <c r="C204" s="58" t="inlineStr">
        <is>
          <t>Cylinder</t>
        </is>
      </c>
      <c r="D204" s="52" t="inlineStr">
        <is>
          <t>ENV-01</t>
        </is>
      </c>
      <c r="E204" s="52" t="n">
        <v>2</v>
      </c>
      <c r="F204" s="54">
        <f>L204</f>
        <v/>
      </c>
      <c r="G204" s="54">
        <f>P204</f>
        <v/>
      </c>
      <c r="H204" s="54">
        <f>T204</f>
        <v/>
      </c>
      <c r="I204" s="70" t="n">
        <v>0.00370820216</v>
      </c>
      <c r="J204" s="70" t="n">
        <v>-2.35457519e-05</v>
      </c>
      <c r="K204" s="70" t="n">
        <v>-5.65356731</v>
      </c>
      <c r="L204" s="70" t="n">
        <v>5.79903364</v>
      </c>
      <c r="M204" s="70" t="n">
        <v>0</v>
      </c>
      <c r="N204" s="70" t="n">
        <v>0.011999974</v>
      </c>
      <c r="O204" s="70" t="n">
        <v>-0.0122642815</v>
      </c>
      <c r="P204" s="70" t="n">
        <v>0.294118345</v>
      </c>
      <c r="Q204" s="70" t="n">
        <v>0.0114126783</v>
      </c>
      <c r="R204" s="70" t="n">
        <v>7.65047571e-06</v>
      </c>
      <c r="S204" s="70" t="n">
        <v>1.83695447</v>
      </c>
      <c r="T204" s="70" t="n">
        <v>17.8476028</v>
      </c>
      <c r="U204" s="69">
        <f>U129*'4 Transform Matrices'!Y205+V129*'4 Transform Matrices'!AC205+W129*'4 Transform Matrices'!AG205</f>
        <v/>
      </c>
      <c r="V204" s="69">
        <f>U129*'4 Transform Matrices'!Z205+V129*'4 Transform Matrices'!AD205+W129*'4 Transform Matrices'!AH205</f>
        <v/>
      </c>
      <c r="W204" s="69">
        <f>U129*'4 Transform Matrices'!AA205+V129*'4 Transform Matrices'!AE205+W129*'4 Transform Matrices'!AI205</f>
        <v/>
      </c>
      <c r="X204" s="69">
        <f>U129*'4 Transform Matrices'!AB205+V129*'4 Transform Matrices'!AF205+W129*'4 Transform Matrices'!AJ205+X129</f>
        <v/>
      </c>
      <c r="Y204" s="69">
        <f>Y129*'4 Transform Matrices'!Y205+Z129*'4 Transform Matrices'!AC205+AA129*'4 Transform Matrices'!AG205</f>
        <v/>
      </c>
      <c r="Z204" s="69">
        <f>Y129*'4 Transform Matrices'!Z205+Z129*'4 Transform Matrices'!AD205+AA129*'4 Transform Matrices'!AH205</f>
        <v/>
      </c>
      <c r="AA204" s="69">
        <f>Y129*'4 Transform Matrices'!AA205+Z129*'4 Transform Matrices'!AE205+AA129*'4 Transform Matrices'!AI205</f>
        <v/>
      </c>
      <c r="AB204" s="69">
        <f>Y129*'4 Transform Matrices'!AB205+Z129*'4 Transform Matrices'!AF205+AA129*'4 Transform Matrices'!AJ205+AB129</f>
        <v/>
      </c>
      <c r="AC204" s="69">
        <f>AC129*'4 Transform Matrices'!Y205+AD129*'4 Transform Matrices'!AC205+AE129*'4 Transform Matrices'!AG205</f>
        <v/>
      </c>
      <c r="AD204" s="69">
        <f>AC129*'4 Transform Matrices'!Z205+AD129*'4 Transform Matrices'!AD205+AE129*'4 Transform Matrices'!AH205</f>
        <v/>
      </c>
      <c r="AE204" s="69">
        <f>AC129*'4 Transform Matrices'!AA205+AD129*'4 Transform Matrices'!AE205+AE129*'4 Transform Matrices'!AI205</f>
        <v/>
      </c>
      <c r="AF204" s="69">
        <f>AC129*'4 Transform Matrices'!AB205+AD129*'4 Transform Matrices'!AF205+AE129*'4 Transform Matrices'!AJ205+AF129</f>
        <v/>
      </c>
      <c r="AG204" s="71">
        <f>MAX(ABS(I204-U204),ABS(J204-V204),ABS(K204-W204),ABS(L204-X204),ABS(M204-Y204),ABS(N204-Z204),ABS(O204-AA204),ABS(P204-AB204),ABS(Q204-AC204),ABS(R204-AD204),ABS(S204-AE204),ABS(T204-AF204))</f>
        <v/>
      </c>
    </row>
    <row r="205">
      <c r="A205" s="80" t="inlineStr">
        <is>
          <t>- Fence wire</t>
        </is>
      </c>
      <c r="B205" s="52" t="inlineStr">
        <is>
          <t>ENV-77</t>
        </is>
      </c>
      <c r="C205" s="58" t="inlineStr">
        <is>
          <t>Cylinder</t>
        </is>
      </c>
      <c r="D205" s="52" t="inlineStr">
        <is>
          <t>ENV-01</t>
        </is>
      </c>
      <c r="E205" s="52" t="n">
        <v>2</v>
      </c>
      <c r="F205" s="54">
        <f>L205</f>
        <v/>
      </c>
      <c r="G205" s="54">
        <f>P205</f>
        <v/>
      </c>
      <c r="H205" s="54">
        <f>T205</f>
        <v/>
      </c>
      <c r="I205" s="70" t="n">
        <v>0.00370820216</v>
      </c>
      <c r="J205" s="70" t="n">
        <v>-2.35456973e-05</v>
      </c>
      <c r="K205" s="70" t="n">
        <v>-5.65356731</v>
      </c>
      <c r="L205" s="70" t="n">
        <v>5.79903364</v>
      </c>
      <c r="M205" s="70" t="n">
        <v>0</v>
      </c>
      <c r="N205" s="70" t="n">
        <v>0.011999974</v>
      </c>
      <c r="O205" s="70" t="n">
        <v>-0.0122642526</v>
      </c>
      <c r="P205" s="70" t="n">
        <v>0.694118321</v>
      </c>
      <c r="Q205" s="70" t="n">
        <v>0.0114126783</v>
      </c>
      <c r="R205" s="70" t="n">
        <v>7.650457520000001e-06</v>
      </c>
      <c r="S205" s="70" t="n">
        <v>1.83695447</v>
      </c>
      <c r="T205" s="70" t="n">
        <v>17.8476028</v>
      </c>
      <c r="U205" s="69">
        <f>U129*'4 Transform Matrices'!Y206+V129*'4 Transform Matrices'!AC206+W129*'4 Transform Matrices'!AG206</f>
        <v/>
      </c>
      <c r="V205" s="69">
        <f>U129*'4 Transform Matrices'!Z206+V129*'4 Transform Matrices'!AD206+W129*'4 Transform Matrices'!AH206</f>
        <v/>
      </c>
      <c r="W205" s="69">
        <f>U129*'4 Transform Matrices'!AA206+V129*'4 Transform Matrices'!AE206+W129*'4 Transform Matrices'!AI206</f>
        <v/>
      </c>
      <c r="X205" s="69">
        <f>U129*'4 Transform Matrices'!AB206+V129*'4 Transform Matrices'!AF206+W129*'4 Transform Matrices'!AJ206+X129</f>
        <v/>
      </c>
      <c r="Y205" s="69">
        <f>Y129*'4 Transform Matrices'!Y206+Z129*'4 Transform Matrices'!AC206+AA129*'4 Transform Matrices'!AG206</f>
        <v/>
      </c>
      <c r="Z205" s="69">
        <f>Y129*'4 Transform Matrices'!Z206+Z129*'4 Transform Matrices'!AD206+AA129*'4 Transform Matrices'!AH206</f>
        <v/>
      </c>
      <c r="AA205" s="69">
        <f>Y129*'4 Transform Matrices'!AA206+Z129*'4 Transform Matrices'!AE206+AA129*'4 Transform Matrices'!AI206</f>
        <v/>
      </c>
      <c r="AB205" s="69">
        <f>Y129*'4 Transform Matrices'!AB206+Z129*'4 Transform Matrices'!AF206+AA129*'4 Transform Matrices'!AJ206+AB129</f>
        <v/>
      </c>
      <c r="AC205" s="69">
        <f>AC129*'4 Transform Matrices'!Y206+AD129*'4 Transform Matrices'!AC206+AE129*'4 Transform Matrices'!AG206</f>
        <v/>
      </c>
      <c r="AD205" s="69">
        <f>AC129*'4 Transform Matrices'!Z206+AD129*'4 Transform Matrices'!AD206+AE129*'4 Transform Matrices'!AH206</f>
        <v/>
      </c>
      <c r="AE205" s="69">
        <f>AC129*'4 Transform Matrices'!AA206+AD129*'4 Transform Matrices'!AE206+AE129*'4 Transform Matrices'!AI206</f>
        <v/>
      </c>
      <c r="AF205" s="69">
        <f>AC129*'4 Transform Matrices'!AB206+AD129*'4 Transform Matrices'!AF206+AE129*'4 Transform Matrices'!AJ206+AF129</f>
        <v/>
      </c>
      <c r="AG205" s="71">
        <f>MAX(ABS(I205-U205),ABS(J205-V205),ABS(K205-W205),ABS(L205-X205),ABS(M205-Y205),ABS(N205-Z205),ABS(O205-AA205),ABS(P205-AB205),ABS(Q205-AC205),ABS(R205-AD205),ABS(S205-AE205),ABS(T205-AF205))</f>
        <v/>
      </c>
    </row>
    <row r="206">
      <c r="A206" s="80" t="inlineStr">
        <is>
          <t>- Fence wire</t>
        </is>
      </c>
      <c r="B206" s="52" t="inlineStr">
        <is>
          <t>ENV-78</t>
        </is>
      </c>
      <c r="C206" s="58" t="inlineStr">
        <is>
          <t>Cylinder</t>
        </is>
      </c>
      <c r="D206" s="52" t="inlineStr">
        <is>
          <t>ENV-01</t>
        </is>
      </c>
      <c r="E206" s="52" t="n">
        <v>2</v>
      </c>
      <c r="F206" s="54">
        <f>L206</f>
        <v/>
      </c>
      <c r="G206" s="54">
        <f>P206</f>
        <v/>
      </c>
      <c r="H206" s="54">
        <f>T206</f>
        <v/>
      </c>
      <c r="I206" s="70" t="n">
        <v>0.00370820216</v>
      </c>
      <c r="J206" s="70" t="n">
        <v>-2.35456973e-05</v>
      </c>
      <c r="K206" s="70" t="n">
        <v>-5.65356731</v>
      </c>
      <c r="L206" s="70" t="n">
        <v>5.79903364</v>
      </c>
      <c r="M206" s="70" t="n">
        <v>0</v>
      </c>
      <c r="N206" s="70" t="n">
        <v>0.011999974</v>
      </c>
      <c r="O206" s="70" t="n">
        <v>-0.0122642526</v>
      </c>
      <c r="P206" s="70" t="n">
        <v>1.09411836</v>
      </c>
      <c r="Q206" s="70" t="n">
        <v>0.0114126783</v>
      </c>
      <c r="R206" s="70" t="n">
        <v>7.650457520000001e-06</v>
      </c>
      <c r="S206" s="70" t="n">
        <v>1.83695447</v>
      </c>
      <c r="T206" s="70" t="n">
        <v>17.8476028</v>
      </c>
      <c r="U206" s="69">
        <f>U129*'4 Transform Matrices'!Y207+V129*'4 Transform Matrices'!AC207+W129*'4 Transform Matrices'!AG207</f>
        <v/>
      </c>
      <c r="V206" s="69">
        <f>U129*'4 Transform Matrices'!Z207+V129*'4 Transform Matrices'!AD207+W129*'4 Transform Matrices'!AH207</f>
        <v/>
      </c>
      <c r="W206" s="69">
        <f>U129*'4 Transform Matrices'!AA207+V129*'4 Transform Matrices'!AE207+W129*'4 Transform Matrices'!AI207</f>
        <v/>
      </c>
      <c r="X206" s="69">
        <f>U129*'4 Transform Matrices'!AB207+V129*'4 Transform Matrices'!AF207+W129*'4 Transform Matrices'!AJ207+X129</f>
        <v/>
      </c>
      <c r="Y206" s="69">
        <f>Y129*'4 Transform Matrices'!Y207+Z129*'4 Transform Matrices'!AC207+AA129*'4 Transform Matrices'!AG207</f>
        <v/>
      </c>
      <c r="Z206" s="69">
        <f>Y129*'4 Transform Matrices'!Z207+Z129*'4 Transform Matrices'!AD207+AA129*'4 Transform Matrices'!AH207</f>
        <v/>
      </c>
      <c r="AA206" s="69">
        <f>Y129*'4 Transform Matrices'!AA207+Z129*'4 Transform Matrices'!AE207+AA129*'4 Transform Matrices'!AI207</f>
        <v/>
      </c>
      <c r="AB206" s="69">
        <f>Y129*'4 Transform Matrices'!AB207+Z129*'4 Transform Matrices'!AF207+AA129*'4 Transform Matrices'!AJ207+AB129</f>
        <v/>
      </c>
      <c r="AC206" s="69">
        <f>AC129*'4 Transform Matrices'!Y207+AD129*'4 Transform Matrices'!AC207+AE129*'4 Transform Matrices'!AG207</f>
        <v/>
      </c>
      <c r="AD206" s="69">
        <f>AC129*'4 Transform Matrices'!Z207+AD129*'4 Transform Matrices'!AD207+AE129*'4 Transform Matrices'!AH207</f>
        <v/>
      </c>
      <c r="AE206" s="69">
        <f>AC129*'4 Transform Matrices'!AA207+AD129*'4 Transform Matrices'!AE207+AE129*'4 Transform Matrices'!AI207</f>
        <v/>
      </c>
      <c r="AF206" s="69">
        <f>AC129*'4 Transform Matrices'!AB207+AD129*'4 Transform Matrices'!AF207+AE129*'4 Transform Matrices'!AJ207+AF129</f>
        <v/>
      </c>
      <c r="AG206" s="71">
        <f>MAX(ABS(I206-U206),ABS(J206-V206),ABS(K206-W206),ABS(L206-X206),ABS(M206-Y206),ABS(N206-Z206),ABS(O206-AA206),ABS(P206-AB206),ABS(Q206-AC206),ABS(R206-AD206),ABS(S206-AE206),ABS(T206-AF206))</f>
        <v/>
      </c>
    </row>
    <row r="207">
      <c r="A207" s="80" t="inlineStr">
        <is>
          <t>- Gate leaf</t>
        </is>
      </c>
      <c r="B207" s="52" t="inlineStr">
        <is>
          <t>ENV-79</t>
        </is>
      </c>
      <c r="C207" s="53" t="inlineStr">
        <is>
          <t>Group</t>
        </is>
      </c>
      <c r="D207" s="52" t="inlineStr">
        <is>
          <t>ENV-01</t>
        </is>
      </c>
      <c r="E207" s="52" t="n">
        <v>2</v>
      </c>
      <c r="F207" s="54">
        <f>L207</f>
        <v/>
      </c>
      <c r="G207" s="54">
        <f>P207</f>
        <v/>
      </c>
      <c r="H207" s="54">
        <f>T207</f>
        <v/>
      </c>
      <c r="I207" s="70" t="n">
        <v>-0.9396926759999999</v>
      </c>
      <c r="J207" s="70" t="n">
        <v>0</v>
      </c>
      <c r="K207" s="70" t="n">
        <v>-0.342020005</v>
      </c>
      <c r="L207" s="70" t="n">
        <v>2.97224975</v>
      </c>
      <c r="M207" s="70" t="n">
        <v>0</v>
      </c>
      <c r="N207" s="70" t="n">
        <v>1</v>
      </c>
      <c r="O207" s="70" t="n">
        <v>0</v>
      </c>
      <c r="P207" s="70" t="n">
        <v>-0.0620138049</v>
      </c>
      <c r="Q207" s="70" t="n">
        <v>0.342020005</v>
      </c>
      <c r="R207" s="70" t="n">
        <v>0</v>
      </c>
      <c r="S207" s="70" t="n">
        <v>-0.9396926759999999</v>
      </c>
      <c r="T207" s="70" t="n">
        <v>18.7660789</v>
      </c>
      <c r="U207" s="69">
        <f>U129*'4 Transform Matrices'!Y208+V129*'4 Transform Matrices'!AC208+W129*'4 Transform Matrices'!AG208</f>
        <v/>
      </c>
      <c r="V207" s="69">
        <f>U129*'4 Transform Matrices'!Z208+V129*'4 Transform Matrices'!AD208+W129*'4 Transform Matrices'!AH208</f>
        <v/>
      </c>
      <c r="W207" s="69">
        <f>U129*'4 Transform Matrices'!AA208+V129*'4 Transform Matrices'!AE208+W129*'4 Transform Matrices'!AI208</f>
        <v/>
      </c>
      <c r="X207" s="69">
        <f>U129*'4 Transform Matrices'!AB208+V129*'4 Transform Matrices'!AF208+W129*'4 Transform Matrices'!AJ208+X129</f>
        <v/>
      </c>
      <c r="Y207" s="69">
        <f>Y129*'4 Transform Matrices'!Y208+Z129*'4 Transform Matrices'!AC208+AA129*'4 Transform Matrices'!AG208</f>
        <v/>
      </c>
      <c r="Z207" s="69">
        <f>Y129*'4 Transform Matrices'!Z208+Z129*'4 Transform Matrices'!AD208+AA129*'4 Transform Matrices'!AH208</f>
        <v/>
      </c>
      <c r="AA207" s="69">
        <f>Y129*'4 Transform Matrices'!AA208+Z129*'4 Transform Matrices'!AE208+AA129*'4 Transform Matrices'!AI208</f>
        <v/>
      </c>
      <c r="AB207" s="69">
        <f>Y129*'4 Transform Matrices'!AB208+Z129*'4 Transform Matrices'!AF208+AA129*'4 Transform Matrices'!AJ208+AB129</f>
        <v/>
      </c>
      <c r="AC207" s="69">
        <f>AC129*'4 Transform Matrices'!Y208+AD129*'4 Transform Matrices'!AC208+AE129*'4 Transform Matrices'!AG208</f>
        <v/>
      </c>
      <c r="AD207" s="69">
        <f>AC129*'4 Transform Matrices'!Z208+AD129*'4 Transform Matrices'!AD208+AE129*'4 Transform Matrices'!AH208</f>
        <v/>
      </c>
      <c r="AE207" s="69">
        <f>AC129*'4 Transform Matrices'!AA208+AD129*'4 Transform Matrices'!AE208+AE129*'4 Transform Matrices'!AI208</f>
        <v/>
      </c>
      <c r="AF207" s="69">
        <f>AC129*'4 Transform Matrices'!AB208+AD129*'4 Transform Matrices'!AF208+AE129*'4 Transform Matrices'!AJ208+AF129</f>
        <v/>
      </c>
      <c r="AG207" s="71">
        <f>MAX(ABS(I207-U207),ABS(J207-V207),ABS(K207-W207),ABS(L207-X207),ABS(M207-Y207),ABS(N207-Z207),ABS(O207-AA207),ABS(P207-AB207),ABS(Q207-AC207),ABS(R207-AD207),ABS(S207-AE207),ABS(T207-AF207))</f>
        <v/>
      </c>
    </row>
    <row r="208">
      <c r="A208" s="81" t="inlineStr">
        <is>
          <t>- Gate stile</t>
        </is>
      </c>
      <c r="B208" s="52" t="inlineStr">
        <is>
          <t>ENV-80</t>
        </is>
      </c>
      <c r="C208" s="58" t="inlineStr">
        <is>
          <t>Cylinder</t>
        </is>
      </c>
      <c r="D208" s="52" t="inlineStr">
        <is>
          <t>ENV-79</t>
        </is>
      </c>
      <c r="E208" s="52" t="n">
        <v>3</v>
      </c>
      <c r="F208" s="54">
        <f>L208</f>
        <v/>
      </c>
      <c r="G208" s="54">
        <f>P208</f>
        <v/>
      </c>
      <c r="H208" s="54">
        <f>T208</f>
        <v/>
      </c>
      <c r="I208" s="70" t="n">
        <v>-0.0563815609</v>
      </c>
      <c r="J208" s="70" t="n">
        <v>-0.0205211993</v>
      </c>
      <c r="K208" s="70" t="n">
        <v>1.7940204e-08</v>
      </c>
      <c r="L208" s="70" t="n">
        <v>2.00689507</v>
      </c>
      <c r="M208" s="70" t="n">
        <v>0</v>
      </c>
      <c r="N208" s="70" t="n">
        <v>-2.62268318e-09</v>
      </c>
      <c r="O208" s="70" t="n">
        <v>-1.20000005</v>
      </c>
      <c r="P208" s="70" t="n">
        <v>0.7379862069999999</v>
      </c>
      <c r="Q208" s="70" t="n">
        <v>0.0205211993</v>
      </c>
      <c r="R208" s="70" t="n">
        <v>-0.0563815609</v>
      </c>
      <c r="S208" s="70" t="n">
        <v>4.92903283e-08</v>
      </c>
      <c r="T208" s="70" t="n">
        <v>16.1137867</v>
      </c>
      <c r="U208" s="69">
        <f>U207*'4 Transform Matrices'!Y209+V207*'4 Transform Matrices'!AC209+W207*'4 Transform Matrices'!AG209</f>
        <v/>
      </c>
      <c r="V208" s="69">
        <f>U207*'4 Transform Matrices'!Z209+V207*'4 Transform Matrices'!AD209+W207*'4 Transform Matrices'!AH209</f>
        <v/>
      </c>
      <c r="W208" s="69">
        <f>U207*'4 Transform Matrices'!AA209+V207*'4 Transform Matrices'!AE209+W207*'4 Transform Matrices'!AI209</f>
        <v/>
      </c>
      <c r="X208" s="69">
        <f>U207*'4 Transform Matrices'!AB209+V207*'4 Transform Matrices'!AF209+W207*'4 Transform Matrices'!AJ209+X207</f>
        <v/>
      </c>
      <c r="Y208" s="69">
        <f>Y207*'4 Transform Matrices'!Y209+Z207*'4 Transform Matrices'!AC209+AA207*'4 Transform Matrices'!AG209</f>
        <v/>
      </c>
      <c r="Z208" s="69">
        <f>Y207*'4 Transform Matrices'!Z209+Z207*'4 Transform Matrices'!AD209+AA207*'4 Transform Matrices'!AH209</f>
        <v/>
      </c>
      <c r="AA208" s="69">
        <f>Y207*'4 Transform Matrices'!AA209+Z207*'4 Transform Matrices'!AE209+AA207*'4 Transform Matrices'!AI209</f>
        <v/>
      </c>
      <c r="AB208" s="69">
        <f>Y207*'4 Transform Matrices'!AB209+Z207*'4 Transform Matrices'!AF209+AA207*'4 Transform Matrices'!AJ209+AB207</f>
        <v/>
      </c>
      <c r="AC208" s="69">
        <f>AC207*'4 Transform Matrices'!Y209+AD207*'4 Transform Matrices'!AC209+AE207*'4 Transform Matrices'!AG209</f>
        <v/>
      </c>
      <c r="AD208" s="69">
        <f>AC207*'4 Transform Matrices'!Z209+AD207*'4 Transform Matrices'!AD209+AE207*'4 Transform Matrices'!AH209</f>
        <v/>
      </c>
      <c r="AE208" s="69">
        <f>AC207*'4 Transform Matrices'!AA209+AD207*'4 Transform Matrices'!AE209+AE207*'4 Transform Matrices'!AI209</f>
        <v/>
      </c>
      <c r="AF208" s="69">
        <f>AC207*'4 Transform Matrices'!AB209+AD207*'4 Transform Matrices'!AF209+AE207*'4 Transform Matrices'!AJ209+AF207</f>
        <v/>
      </c>
      <c r="AG208" s="71">
        <f>MAX(ABS(I208-U208),ABS(J208-V208),ABS(K208-W208),ABS(L208-X208),ABS(M208-Y208),ABS(N208-Z208),ABS(O208-AA208),ABS(P208-AB208),ABS(Q208-AC208),ABS(R208-AD208),ABS(S208-AE208),ABS(T208-AF208))</f>
        <v/>
      </c>
    </row>
    <row r="209">
      <c r="A209" s="81" t="inlineStr">
        <is>
          <t>- Gate rail top</t>
        </is>
      </c>
      <c r="B209" s="52" t="inlineStr">
        <is>
          <t>ENV-81</t>
        </is>
      </c>
      <c r="C209" s="58" t="inlineStr">
        <is>
          <t>Cylinder</t>
        </is>
      </c>
      <c r="D209" s="52" t="inlineStr">
        <is>
          <t>ENV-79</t>
        </is>
      </c>
      <c r="E209" s="52" t="n">
        <v>3</v>
      </c>
      <c r="F209" s="54">
        <f>L209</f>
        <v/>
      </c>
      <c r="G209" s="54">
        <f>P209</f>
        <v/>
      </c>
      <c r="H209" s="54">
        <f>T209</f>
        <v/>
      </c>
      <c r="I209" s="70" t="n">
        <v>-0.0469846353</v>
      </c>
      <c r="J209" s="70" t="n">
        <v>0</v>
      </c>
      <c r="K209" s="70" t="n">
        <v>-0.931152821</v>
      </c>
      <c r="L209" s="70" t="n">
        <v>2.47247124</v>
      </c>
      <c r="M209" s="70" t="n">
        <v>0</v>
      </c>
      <c r="N209" s="70" t="n">
        <v>0.0500000007</v>
      </c>
      <c r="O209" s="70" t="n">
        <v>0</v>
      </c>
      <c r="P209" s="70" t="n">
        <v>1.28798628</v>
      </c>
      <c r="Q209" s="70" t="n">
        <v>0.017101001</v>
      </c>
      <c r="R209" s="70" t="n">
        <v>0</v>
      </c>
      <c r="S209" s="70" t="n">
        <v>-2.55832267</v>
      </c>
      <c r="T209" s="70" t="n">
        <v>17.3929482</v>
      </c>
      <c r="U209" s="69">
        <f>U207*'4 Transform Matrices'!Y210+V207*'4 Transform Matrices'!AC210+W207*'4 Transform Matrices'!AG210</f>
        <v/>
      </c>
      <c r="V209" s="69">
        <f>U207*'4 Transform Matrices'!Z210+V207*'4 Transform Matrices'!AD210+W207*'4 Transform Matrices'!AH210</f>
        <v/>
      </c>
      <c r="W209" s="69">
        <f>U207*'4 Transform Matrices'!AA210+V207*'4 Transform Matrices'!AE210+W207*'4 Transform Matrices'!AI210</f>
        <v/>
      </c>
      <c r="X209" s="69">
        <f>U207*'4 Transform Matrices'!AB210+V207*'4 Transform Matrices'!AF210+W207*'4 Transform Matrices'!AJ210+X207</f>
        <v/>
      </c>
      <c r="Y209" s="69">
        <f>Y207*'4 Transform Matrices'!Y210+Z207*'4 Transform Matrices'!AC210+AA207*'4 Transform Matrices'!AG210</f>
        <v/>
      </c>
      <c r="Z209" s="69">
        <f>Y207*'4 Transform Matrices'!Z210+Z207*'4 Transform Matrices'!AD210+AA207*'4 Transform Matrices'!AH210</f>
        <v/>
      </c>
      <c r="AA209" s="69">
        <f>Y207*'4 Transform Matrices'!AA210+Z207*'4 Transform Matrices'!AE210+AA207*'4 Transform Matrices'!AI210</f>
        <v/>
      </c>
      <c r="AB209" s="69">
        <f>Y207*'4 Transform Matrices'!AB210+Z207*'4 Transform Matrices'!AF210+AA207*'4 Transform Matrices'!AJ210+AB207</f>
        <v/>
      </c>
      <c r="AC209" s="69">
        <f>AC207*'4 Transform Matrices'!Y210+AD207*'4 Transform Matrices'!AC210+AE207*'4 Transform Matrices'!AG210</f>
        <v/>
      </c>
      <c r="AD209" s="69">
        <f>AC207*'4 Transform Matrices'!Z210+AD207*'4 Transform Matrices'!AD210+AE207*'4 Transform Matrices'!AH210</f>
        <v/>
      </c>
      <c r="AE209" s="69">
        <f>AC207*'4 Transform Matrices'!AA210+AD207*'4 Transform Matrices'!AE210+AE207*'4 Transform Matrices'!AI210</f>
        <v/>
      </c>
      <c r="AF209" s="69">
        <f>AC207*'4 Transform Matrices'!AB210+AD207*'4 Transform Matrices'!AF210+AE207*'4 Transform Matrices'!AJ210+AF207</f>
        <v/>
      </c>
      <c r="AG209" s="71">
        <f>MAX(ABS(I209-U209),ABS(J209-V209),ABS(K209-W209),ABS(L209-X209),ABS(M209-Y209),ABS(N209-Z209),ABS(O209-AA209),ABS(P209-AB209),ABS(Q209-AC209),ABS(R209-AD209),ABS(S209-AE209),ABS(T209-AF209))</f>
        <v/>
      </c>
    </row>
    <row r="210">
      <c r="A210" s="81" t="inlineStr">
        <is>
          <t>- Gate rail bottom</t>
        </is>
      </c>
      <c r="B210" s="52" t="inlineStr">
        <is>
          <t>ENV-82</t>
        </is>
      </c>
      <c r="C210" s="58" t="inlineStr">
        <is>
          <t>Cylinder</t>
        </is>
      </c>
      <c r="D210" s="52" t="inlineStr">
        <is>
          <t>ENV-79</t>
        </is>
      </c>
      <c r="E210" s="52" t="n">
        <v>3</v>
      </c>
      <c r="F210" s="54">
        <f>L210</f>
        <v/>
      </c>
      <c r="G210" s="54">
        <f>P210</f>
        <v/>
      </c>
      <c r="H210" s="54">
        <f>T210</f>
        <v/>
      </c>
      <c r="I210" s="70" t="n">
        <v>-0.0469846353</v>
      </c>
      <c r="J210" s="70" t="n">
        <v>0</v>
      </c>
      <c r="K210" s="70" t="n">
        <v>-0.931152821</v>
      </c>
      <c r="L210" s="70" t="n">
        <v>2.47247124</v>
      </c>
      <c r="M210" s="70" t="n">
        <v>0</v>
      </c>
      <c r="N210" s="70" t="n">
        <v>0.0500000007</v>
      </c>
      <c r="O210" s="70" t="n">
        <v>0</v>
      </c>
      <c r="P210" s="70" t="n">
        <v>0.187986195</v>
      </c>
      <c r="Q210" s="70" t="n">
        <v>0.017101001</v>
      </c>
      <c r="R210" s="70" t="n">
        <v>0</v>
      </c>
      <c r="S210" s="70" t="n">
        <v>-2.55832267</v>
      </c>
      <c r="T210" s="70" t="n">
        <v>17.3929482</v>
      </c>
      <c r="U210" s="69">
        <f>U207*'4 Transform Matrices'!Y211+V207*'4 Transform Matrices'!AC211+W207*'4 Transform Matrices'!AG211</f>
        <v/>
      </c>
      <c r="V210" s="69">
        <f>U207*'4 Transform Matrices'!Z211+V207*'4 Transform Matrices'!AD211+W207*'4 Transform Matrices'!AH211</f>
        <v/>
      </c>
      <c r="W210" s="69">
        <f>U207*'4 Transform Matrices'!AA211+V207*'4 Transform Matrices'!AE211+W207*'4 Transform Matrices'!AI211</f>
        <v/>
      </c>
      <c r="X210" s="69">
        <f>U207*'4 Transform Matrices'!AB211+V207*'4 Transform Matrices'!AF211+W207*'4 Transform Matrices'!AJ211+X207</f>
        <v/>
      </c>
      <c r="Y210" s="69">
        <f>Y207*'4 Transform Matrices'!Y211+Z207*'4 Transform Matrices'!AC211+AA207*'4 Transform Matrices'!AG211</f>
        <v/>
      </c>
      <c r="Z210" s="69">
        <f>Y207*'4 Transform Matrices'!Z211+Z207*'4 Transform Matrices'!AD211+AA207*'4 Transform Matrices'!AH211</f>
        <v/>
      </c>
      <c r="AA210" s="69">
        <f>Y207*'4 Transform Matrices'!AA211+Z207*'4 Transform Matrices'!AE211+AA207*'4 Transform Matrices'!AI211</f>
        <v/>
      </c>
      <c r="AB210" s="69">
        <f>Y207*'4 Transform Matrices'!AB211+Z207*'4 Transform Matrices'!AF211+AA207*'4 Transform Matrices'!AJ211+AB207</f>
        <v/>
      </c>
      <c r="AC210" s="69">
        <f>AC207*'4 Transform Matrices'!Y211+AD207*'4 Transform Matrices'!AC211+AE207*'4 Transform Matrices'!AG211</f>
        <v/>
      </c>
      <c r="AD210" s="69">
        <f>AC207*'4 Transform Matrices'!Z211+AD207*'4 Transform Matrices'!AD211+AE207*'4 Transform Matrices'!AH211</f>
        <v/>
      </c>
      <c r="AE210" s="69">
        <f>AC207*'4 Transform Matrices'!AA211+AD207*'4 Transform Matrices'!AE211+AE207*'4 Transform Matrices'!AI211</f>
        <v/>
      </c>
      <c r="AF210" s="69">
        <f>AC207*'4 Transform Matrices'!AB211+AD207*'4 Transform Matrices'!AF211+AE207*'4 Transform Matrices'!AJ211+AF207</f>
        <v/>
      </c>
      <c r="AG210" s="71">
        <f>MAX(ABS(I210-U210),ABS(J210-V210),ABS(K210-W210),ABS(L210-X210),ABS(M210-Y210),ABS(N210-Z210),ABS(O210-AA210),ABS(P210-AB210),ABS(Q210-AC210),ABS(R210-AD210),ABS(S210-AE210),ABS(T210-AF210))</f>
        <v/>
      </c>
    </row>
    <row r="211">
      <c r="A211" s="81" t="inlineStr">
        <is>
          <t>- Gate brace</t>
        </is>
      </c>
      <c r="B211" s="52" t="inlineStr">
        <is>
          <t>ENV-83</t>
        </is>
      </c>
      <c r="C211" s="58" t="inlineStr">
        <is>
          <t>Cylinder</t>
        </is>
      </c>
      <c r="D211" s="52" t="inlineStr">
        <is>
          <t>ENV-79</t>
        </is>
      </c>
      <c r="E211" s="52" t="n">
        <v>3</v>
      </c>
      <c r="F211" s="54">
        <f>L211</f>
        <v/>
      </c>
      <c r="G211" s="54">
        <f>P211</f>
        <v/>
      </c>
      <c r="H211" s="54">
        <f>T211</f>
        <v/>
      </c>
      <c r="I211" s="70" t="n">
        <v>-0.037587706</v>
      </c>
      <c r="J211" s="70" t="n">
        <v>0.00512505649</v>
      </c>
      <c r="K211" s="70" t="n">
        <v>-0.931152821</v>
      </c>
      <c r="L211" s="70" t="n">
        <v>2.47247124</v>
      </c>
      <c r="M211" s="70" t="n">
        <v>0</v>
      </c>
      <c r="N211" s="70" t="n">
        <v>0.0370871909</v>
      </c>
      <c r="O211" s="70" t="n">
        <v>1.0999999</v>
      </c>
      <c r="P211" s="70" t="n">
        <v>0.7379862069999999</v>
      </c>
      <c r="Q211" s="70" t="n">
        <v>0.0136807999</v>
      </c>
      <c r="R211" s="70" t="n">
        <v>0.0140809827</v>
      </c>
      <c r="S211" s="70" t="n">
        <v>-2.55832267</v>
      </c>
      <c r="T211" s="70" t="n">
        <v>17.3929482</v>
      </c>
      <c r="U211" s="69">
        <f>U207*'4 Transform Matrices'!Y212+V207*'4 Transform Matrices'!AC212+W207*'4 Transform Matrices'!AG212</f>
        <v/>
      </c>
      <c r="V211" s="69">
        <f>U207*'4 Transform Matrices'!Z212+V207*'4 Transform Matrices'!AD212+W207*'4 Transform Matrices'!AH212</f>
        <v/>
      </c>
      <c r="W211" s="69">
        <f>U207*'4 Transform Matrices'!AA212+V207*'4 Transform Matrices'!AE212+W207*'4 Transform Matrices'!AI212</f>
        <v/>
      </c>
      <c r="X211" s="69">
        <f>U207*'4 Transform Matrices'!AB212+V207*'4 Transform Matrices'!AF212+W207*'4 Transform Matrices'!AJ212+X207</f>
        <v/>
      </c>
      <c r="Y211" s="69">
        <f>Y207*'4 Transform Matrices'!Y212+Z207*'4 Transform Matrices'!AC212+AA207*'4 Transform Matrices'!AG212</f>
        <v/>
      </c>
      <c r="Z211" s="69">
        <f>Y207*'4 Transform Matrices'!Z212+Z207*'4 Transform Matrices'!AD212+AA207*'4 Transform Matrices'!AH212</f>
        <v/>
      </c>
      <c r="AA211" s="69">
        <f>Y207*'4 Transform Matrices'!AA212+Z207*'4 Transform Matrices'!AE212+AA207*'4 Transform Matrices'!AI212</f>
        <v/>
      </c>
      <c r="AB211" s="69">
        <f>Y207*'4 Transform Matrices'!AB212+Z207*'4 Transform Matrices'!AF212+AA207*'4 Transform Matrices'!AJ212+AB207</f>
        <v/>
      </c>
      <c r="AC211" s="69">
        <f>AC207*'4 Transform Matrices'!Y212+AD207*'4 Transform Matrices'!AC212+AE207*'4 Transform Matrices'!AG212</f>
        <v/>
      </c>
      <c r="AD211" s="69">
        <f>AC207*'4 Transform Matrices'!Z212+AD207*'4 Transform Matrices'!AD212+AE207*'4 Transform Matrices'!AH212</f>
        <v/>
      </c>
      <c r="AE211" s="69">
        <f>AC207*'4 Transform Matrices'!AA212+AD207*'4 Transform Matrices'!AE212+AE207*'4 Transform Matrices'!AI212</f>
        <v/>
      </c>
      <c r="AF211" s="69">
        <f>AC207*'4 Transform Matrices'!AB212+AD207*'4 Transform Matrices'!AF212+AE207*'4 Transform Matrices'!AJ212+AF207</f>
        <v/>
      </c>
      <c r="AG211" s="71">
        <f>MAX(ABS(I211-U211),ABS(J211-V211),ABS(K211-W211),ABS(L211-X211),ABS(M211-Y211),ABS(N211-Z211),ABS(O211-AA211),ABS(P211-AB211),ABS(Q211-AC211),ABS(R211-AD211),ABS(S211-AE211),ABS(T211-AF211))</f>
        <v/>
      </c>
    </row>
    <row r="212">
      <c r="A212" s="80" t="inlineStr">
        <is>
          <t>- Gate leaf</t>
        </is>
      </c>
      <c r="B212" s="52" t="inlineStr">
        <is>
          <t>ENV-84</t>
        </is>
      </c>
      <c r="C212" s="53" t="inlineStr">
        <is>
          <t>Group</t>
        </is>
      </c>
      <c r="D212" s="52" t="inlineStr">
        <is>
          <t>ENV-01</t>
        </is>
      </c>
      <c r="E212" s="52" t="n">
        <v>2</v>
      </c>
      <c r="F212" s="54">
        <f>L212</f>
        <v/>
      </c>
      <c r="G212" s="54">
        <f>P212</f>
        <v/>
      </c>
      <c r="H212" s="54">
        <f>T212</f>
        <v/>
      </c>
      <c r="I212" s="70" t="n">
        <v>-0.258819044</v>
      </c>
      <c r="J212" s="70" t="n">
        <v>0</v>
      </c>
      <c r="K212" s="70" t="n">
        <v>0.965925813</v>
      </c>
      <c r="L212" s="70" t="n">
        <v>-2.97225451</v>
      </c>
      <c r="M212" s="70" t="n">
        <v>0</v>
      </c>
      <c r="N212" s="70" t="n">
        <v>1</v>
      </c>
      <c r="O212" s="70" t="n">
        <v>0</v>
      </c>
      <c r="P212" s="70" t="n">
        <v>0.0162528381</v>
      </c>
      <c r="Q212" s="70" t="n">
        <v>-0.965925813</v>
      </c>
      <c r="R212" s="70" t="n">
        <v>0</v>
      </c>
      <c r="S212" s="70" t="n">
        <v>-0.258819044</v>
      </c>
      <c r="T212" s="70" t="n">
        <v>18.7660789</v>
      </c>
      <c r="U212" s="69">
        <f>U129*'4 Transform Matrices'!Y213+V129*'4 Transform Matrices'!AC213+W129*'4 Transform Matrices'!AG213</f>
        <v/>
      </c>
      <c r="V212" s="69">
        <f>U129*'4 Transform Matrices'!Z213+V129*'4 Transform Matrices'!AD213+W129*'4 Transform Matrices'!AH213</f>
        <v/>
      </c>
      <c r="W212" s="69">
        <f>U129*'4 Transform Matrices'!AA213+V129*'4 Transform Matrices'!AE213+W129*'4 Transform Matrices'!AI213</f>
        <v/>
      </c>
      <c r="X212" s="69">
        <f>U129*'4 Transform Matrices'!AB213+V129*'4 Transform Matrices'!AF213+W129*'4 Transform Matrices'!AJ213+X129</f>
        <v/>
      </c>
      <c r="Y212" s="69">
        <f>Y129*'4 Transform Matrices'!Y213+Z129*'4 Transform Matrices'!AC213+AA129*'4 Transform Matrices'!AG213</f>
        <v/>
      </c>
      <c r="Z212" s="69">
        <f>Y129*'4 Transform Matrices'!Z213+Z129*'4 Transform Matrices'!AD213+AA129*'4 Transform Matrices'!AH213</f>
        <v/>
      </c>
      <c r="AA212" s="69">
        <f>Y129*'4 Transform Matrices'!AA213+Z129*'4 Transform Matrices'!AE213+AA129*'4 Transform Matrices'!AI213</f>
        <v/>
      </c>
      <c r="AB212" s="69">
        <f>Y129*'4 Transform Matrices'!AB213+Z129*'4 Transform Matrices'!AF213+AA129*'4 Transform Matrices'!AJ213+AB129</f>
        <v/>
      </c>
      <c r="AC212" s="69">
        <f>AC129*'4 Transform Matrices'!Y213+AD129*'4 Transform Matrices'!AC213+AE129*'4 Transform Matrices'!AG213</f>
        <v/>
      </c>
      <c r="AD212" s="69">
        <f>AC129*'4 Transform Matrices'!Z213+AD129*'4 Transform Matrices'!AD213+AE129*'4 Transform Matrices'!AH213</f>
        <v/>
      </c>
      <c r="AE212" s="69">
        <f>AC129*'4 Transform Matrices'!AA213+AD129*'4 Transform Matrices'!AE213+AE129*'4 Transform Matrices'!AI213</f>
        <v/>
      </c>
      <c r="AF212" s="69">
        <f>AC129*'4 Transform Matrices'!AB213+AD129*'4 Transform Matrices'!AF213+AE129*'4 Transform Matrices'!AJ213+AF129</f>
        <v/>
      </c>
      <c r="AG212" s="71">
        <f>MAX(ABS(I212-U212),ABS(J212-V212),ABS(K212-W212),ABS(L212-X212),ABS(M212-Y212),ABS(N212-Z212),ABS(O212-AA212),ABS(P212-AB212),ABS(Q212-AC212),ABS(R212-AD212),ABS(S212-AE212),ABS(T212-AF212))</f>
        <v/>
      </c>
    </row>
    <row r="213">
      <c r="A213" s="81" t="inlineStr">
        <is>
          <t>- Gate stile</t>
        </is>
      </c>
      <c r="B213" s="52" t="inlineStr">
        <is>
          <t>ENV-85</t>
        </is>
      </c>
      <c r="C213" s="58" t="inlineStr">
        <is>
          <t>Cylinder</t>
        </is>
      </c>
      <c r="D213" s="52" t="inlineStr">
        <is>
          <t>ENV-84</t>
        </is>
      </c>
      <c r="E213" s="52" t="n">
        <v>3</v>
      </c>
      <c r="F213" s="54">
        <f>L213</f>
        <v/>
      </c>
      <c r="G213" s="54">
        <f>P213</f>
        <v/>
      </c>
      <c r="H213" s="54">
        <f>T213</f>
        <v/>
      </c>
      <c r="I213" s="70" t="n">
        <v>-0.0155291427</v>
      </c>
      <c r="J213" s="70" t="n">
        <v>0.0579555482</v>
      </c>
      <c r="K213" s="70" t="n">
        <v>-5.06663511e-08</v>
      </c>
      <c r="L213" s="70" t="n">
        <v>-0.245919466</v>
      </c>
      <c r="M213" s="70" t="n">
        <v>0</v>
      </c>
      <c r="N213" s="70" t="n">
        <v>-2.62268318e-09</v>
      </c>
      <c r="O213" s="70" t="n">
        <v>-1.20000005</v>
      </c>
      <c r="P213" s="70" t="n">
        <v>0.816252828</v>
      </c>
      <c r="Q213" s="70" t="n">
        <v>-0.0579555482</v>
      </c>
      <c r="R213" s="70" t="n">
        <v>-0.0155291427</v>
      </c>
      <c r="S213" s="70" t="n">
        <v>1.35760079e-08</v>
      </c>
      <c r="T213" s="70" t="n">
        <v>18.0355606</v>
      </c>
      <c r="U213" s="69">
        <f>U212*'4 Transform Matrices'!Y214+V212*'4 Transform Matrices'!AC214+W212*'4 Transform Matrices'!AG214</f>
        <v/>
      </c>
      <c r="V213" s="69">
        <f>U212*'4 Transform Matrices'!Z214+V212*'4 Transform Matrices'!AD214+W212*'4 Transform Matrices'!AH214</f>
        <v/>
      </c>
      <c r="W213" s="69">
        <f>U212*'4 Transform Matrices'!AA214+V212*'4 Transform Matrices'!AE214+W212*'4 Transform Matrices'!AI214</f>
        <v/>
      </c>
      <c r="X213" s="69">
        <f>U212*'4 Transform Matrices'!AB214+V212*'4 Transform Matrices'!AF214+W212*'4 Transform Matrices'!AJ214+X212</f>
        <v/>
      </c>
      <c r="Y213" s="69">
        <f>Y212*'4 Transform Matrices'!Y214+Z212*'4 Transform Matrices'!AC214+AA212*'4 Transform Matrices'!AG214</f>
        <v/>
      </c>
      <c r="Z213" s="69">
        <f>Y212*'4 Transform Matrices'!Z214+Z212*'4 Transform Matrices'!AD214+AA212*'4 Transform Matrices'!AH214</f>
        <v/>
      </c>
      <c r="AA213" s="69">
        <f>Y212*'4 Transform Matrices'!AA214+Z212*'4 Transform Matrices'!AE214+AA212*'4 Transform Matrices'!AI214</f>
        <v/>
      </c>
      <c r="AB213" s="69">
        <f>Y212*'4 Transform Matrices'!AB214+Z212*'4 Transform Matrices'!AF214+AA212*'4 Transform Matrices'!AJ214+AB212</f>
        <v/>
      </c>
      <c r="AC213" s="69">
        <f>AC212*'4 Transform Matrices'!Y214+AD212*'4 Transform Matrices'!AC214+AE212*'4 Transform Matrices'!AG214</f>
        <v/>
      </c>
      <c r="AD213" s="69">
        <f>AC212*'4 Transform Matrices'!Z214+AD212*'4 Transform Matrices'!AD214+AE212*'4 Transform Matrices'!AH214</f>
        <v/>
      </c>
      <c r="AE213" s="69">
        <f>AC212*'4 Transform Matrices'!AA214+AD212*'4 Transform Matrices'!AE214+AE212*'4 Transform Matrices'!AI214</f>
        <v/>
      </c>
      <c r="AF213" s="69">
        <f>AC212*'4 Transform Matrices'!AB214+AD212*'4 Transform Matrices'!AF214+AE212*'4 Transform Matrices'!AJ214+AF212</f>
        <v/>
      </c>
      <c r="AG213" s="71">
        <f>MAX(ABS(I213-U213),ABS(J213-V213),ABS(K213-W213),ABS(L213-X213),ABS(M213-Y213),ABS(N213-Z213),ABS(O213-AA213),ABS(P213-AB213),ABS(Q213-AC213),ABS(R213-AD213),ABS(S213-AE213),ABS(T213-AF213))</f>
        <v/>
      </c>
    </row>
    <row r="214">
      <c r="A214" s="81" t="inlineStr">
        <is>
          <t>- Gate rail top</t>
        </is>
      </c>
      <c r="B214" s="52" t="inlineStr">
        <is>
          <t>ENV-86</t>
        </is>
      </c>
      <c r="C214" s="58" t="inlineStr">
        <is>
          <t>Cylinder</t>
        </is>
      </c>
      <c r="D214" s="52" t="inlineStr">
        <is>
          <t>ENV-84</t>
        </is>
      </c>
      <c r="E214" s="52" t="n">
        <v>3</v>
      </c>
      <c r="F214" s="54">
        <f>L214</f>
        <v/>
      </c>
      <c r="G214" s="54">
        <f>P214</f>
        <v/>
      </c>
      <c r="H214" s="54">
        <f>T214</f>
        <v/>
      </c>
      <c r="I214" s="70" t="n">
        <v>-0.0129409526</v>
      </c>
      <c r="J214" s="70" t="n">
        <v>0</v>
      </c>
      <c r="K214" s="70" t="n">
        <v>2.62974262</v>
      </c>
      <c r="L214" s="70" t="n">
        <v>-1.56079078</v>
      </c>
      <c r="M214" s="70" t="n">
        <v>0</v>
      </c>
      <c r="N214" s="70" t="n">
        <v>0.0500000007</v>
      </c>
      <c r="O214" s="70" t="n">
        <v>0</v>
      </c>
      <c r="P214" s="70" t="n">
        <v>1.3662529</v>
      </c>
      <c r="Q214" s="70" t="n">
        <v>-0.0482962914</v>
      </c>
      <c r="R214" s="70" t="n">
        <v>0</v>
      </c>
      <c r="S214" s="70" t="n">
        <v>-0.704637408</v>
      </c>
      <c r="T214" s="70" t="n">
        <v>18.3878784</v>
      </c>
      <c r="U214" s="69">
        <f>U212*'4 Transform Matrices'!Y215+V212*'4 Transform Matrices'!AC215+W212*'4 Transform Matrices'!AG215</f>
        <v/>
      </c>
      <c r="V214" s="69">
        <f>U212*'4 Transform Matrices'!Z215+V212*'4 Transform Matrices'!AD215+W212*'4 Transform Matrices'!AH215</f>
        <v/>
      </c>
      <c r="W214" s="69">
        <f>U212*'4 Transform Matrices'!AA215+V212*'4 Transform Matrices'!AE215+W212*'4 Transform Matrices'!AI215</f>
        <v/>
      </c>
      <c r="X214" s="69">
        <f>U212*'4 Transform Matrices'!AB215+V212*'4 Transform Matrices'!AF215+W212*'4 Transform Matrices'!AJ215+X212</f>
        <v/>
      </c>
      <c r="Y214" s="69">
        <f>Y212*'4 Transform Matrices'!Y215+Z212*'4 Transform Matrices'!AC215+AA212*'4 Transform Matrices'!AG215</f>
        <v/>
      </c>
      <c r="Z214" s="69">
        <f>Y212*'4 Transform Matrices'!Z215+Z212*'4 Transform Matrices'!AD215+AA212*'4 Transform Matrices'!AH215</f>
        <v/>
      </c>
      <c r="AA214" s="69">
        <f>Y212*'4 Transform Matrices'!AA215+Z212*'4 Transform Matrices'!AE215+AA212*'4 Transform Matrices'!AI215</f>
        <v/>
      </c>
      <c r="AB214" s="69">
        <f>Y212*'4 Transform Matrices'!AB215+Z212*'4 Transform Matrices'!AF215+AA212*'4 Transform Matrices'!AJ215+AB212</f>
        <v/>
      </c>
      <c r="AC214" s="69">
        <f>AC212*'4 Transform Matrices'!Y215+AD212*'4 Transform Matrices'!AC215+AE212*'4 Transform Matrices'!AG215</f>
        <v/>
      </c>
      <c r="AD214" s="69">
        <f>AC212*'4 Transform Matrices'!Z215+AD212*'4 Transform Matrices'!AD215+AE212*'4 Transform Matrices'!AH215</f>
        <v/>
      </c>
      <c r="AE214" s="69">
        <f>AC212*'4 Transform Matrices'!AA215+AD212*'4 Transform Matrices'!AE215+AE212*'4 Transform Matrices'!AI215</f>
        <v/>
      </c>
      <c r="AF214" s="69">
        <f>AC212*'4 Transform Matrices'!AB215+AD212*'4 Transform Matrices'!AF215+AE212*'4 Transform Matrices'!AJ215+AF212</f>
        <v/>
      </c>
      <c r="AG214" s="71">
        <f>MAX(ABS(I214-U214),ABS(J214-V214),ABS(K214-W214),ABS(L214-X214),ABS(M214-Y214),ABS(N214-Z214),ABS(O214-AA214),ABS(P214-AB214),ABS(Q214-AC214),ABS(R214-AD214),ABS(S214-AE214),ABS(T214-AF214))</f>
        <v/>
      </c>
    </row>
    <row r="215">
      <c r="A215" s="81" t="inlineStr">
        <is>
          <t>- Gate rail bottom</t>
        </is>
      </c>
      <c r="B215" s="52" t="inlineStr">
        <is>
          <t>ENV-87</t>
        </is>
      </c>
      <c r="C215" s="58" t="inlineStr">
        <is>
          <t>Cylinder</t>
        </is>
      </c>
      <c r="D215" s="52" t="inlineStr">
        <is>
          <t>ENV-84</t>
        </is>
      </c>
      <c r="E215" s="52" t="n">
        <v>3</v>
      </c>
      <c r="F215" s="54">
        <f>L215</f>
        <v/>
      </c>
      <c r="G215" s="54">
        <f>P215</f>
        <v/>
      </c>
      <c r="H215" s="54">
        <f>T215</f>
        <v/>
      </c>
      <c r="I215" s="70" t="n">
        <v>-0.0129409526</v>
      </c>
      <c r="J215" s="70" t="n">
        <v>0</v>
      </c>
      <c r="K215" s="70" t="n">
        <v>2.62974262</v>
      </c>
      <c r="L215" s="70" t="n">
        <v>-1.56079078</v>
      </c>
      <c r="M215" s="70" t="n">
        <v>0</v>
      </c>
      <c r="N215" s="70" t="n">
        <v>0.0500000007</v>
      </c>
      <c r="O215" s="70" t="n">
        <v>0</v>
      </c>
      <c r="P215" s="70" t="n">
        <v>0.266252846</v>
      </c>
      <c r="Q215" s="70" t="n">
        <v>-0.0482962914</v>
      </c>
      <c r="R215" s="70" t="n">
        <v>0</v>
      </c>
      <c r="S215" s="70" t="n">
        <v>-0.704637408</v>
      </c>
      <c r="T215" s="70" t="n">
        <v>18.3878784</v>
      </c>
      <c r="U215" s="69">
        <f>U212*'4 Transform Matrices'!Y216+V212*'4 Transform Matrices'!AC216+W212*'4 Transform Matrices'!AG216</f>
        <v/>
      </c>
      <c r="V215" s="69">
        <f>U212*'4 Transform Matrices'!Z216+V212*'4 Transform Matrices'!AD216+W212*'4 Transform Matrices'!AH216</f>
        <v/>
      </c>
      <c r="W215" s="69">
        <f>U212*'4 Transform Matrices'!AA216+V212*'4 Transform Matrices'!AE216+W212*'4 Transform Matrices'!AI216</f>
        <v/>
      </c>
      <c r="X215" s="69">
        <f>U212*'4 Transform Matrices'!AB216+V212*'4 Transform Matrices'!AF216+W212*'4 Transform Matrices'!AJ216+X212</f>
        <v/>
      </c>
      <c r="Y215" s="69">
        <f>Y212*'4 Transform Matrices'!Y216+Z212*'4 Transform Matrices'!AC216+AA212*'4 Transform Matrices'!AG216</f>
        <v/>
      </c>
      <c r="Z215" s="69">
        <f>Y212*'4 Transform Matrices'!Z216+Z212*'4 Transform Matrices'!AD216+AA212*'4 Transform Matrices'!AH216</f>
        <v/>
      </c>
      <c r="AA215" s="69">
        <f>Y212*'4 Transform Matrices'!AA216+Z212*'4 Transform Matrices'!AE216+AA212*'4 Transform Matrices'!AI216</f>
        <v/>
      </c>
      <c r="AB215" s="69">
        <f>Y212*'4 Transform Matrices'!AB216+Z212*'4 Transform Matrices'!AF216+AA212*'4 Transform Matrices'!AJ216+AB212</f>
        <v/>
      </c>
      <c r="AC215" s="69">
        <f>AC212*'4 Transform Matrices'!Y216+AD212*'4 Transform Matrices'!AC216+AE212*'4 Transform Matrices'!AG216</f>
        <v/>
      </c>
      <c r="AD215" s="69">
        <f>AC212*'4 Transform Matrices'!Z216+AD212*'4 Transform Matrices'!AD216+AE212*'4 Transform Matrices'!AH216</f>
        <v/>
      </c>
      <c r="AE215" s="69">
        <f>AC212*'4 Transform Matrices'!AA216+AD212*'4 Transform Matrices'!AE216+AE212*'4 Transform Matrices'!AI216</f>
        <v/>
      </c>
      <c r="AF215" s="69">
        <f>AC212*'4 Transform Matrices'!AB216+AD212*'4 Transform Matrices'!AF216+AE212*'4 Transform Matrices'!AJ216+AF212</f>
        <v/>
      </c>
      <c r="AG215" s="71">
        <f>MAX(ABS(I215-U215),ABS(J215-V215),ABS(K215-W215),ABS(L215-X215),ABS(M215-Y215),ABS(N215-Z215),ABS(O215-AA215),ABS(P215-AB215),ABS(Q215-AC215),ABS(R215-AD215),ABS(S215-AE215),ABS(T215-AF215))</f>
        <v/>
      </c>
    </row>
    <row r="216">
      <c r="A216" s="81" t="inlineStr">
        <is>
          <t>- Gate brace</t>
        </is>
      </c>
      <c r="B216" s="52" t="inlineStr">
        <is>
          <t>ENV-88</t>
        </is>
      </c>
      <c r="C216" s="58" t="inlineStr">
        <is>
          <t>Cylinder</t>
        </is>
      </c>
      <c r="D216" s="52" t="inlineStr">
        <is>
          <t>ENV-84</t>
        </is>
      </c>
      <c r="E216" s="52" t="n">
        <v>3</v>
      </c>
      <c r="F216" s="54">
        <f>L216</f>
        <v/>
      </c>
      <c r="G216" s="54">
        <f>P216</f>
        <v/>
      </c>
      <c r="H216" s="54">
        <f>T216</f>
        <v/>
      </c>
      <c r="I216" s="70" t="n">
        <v>-0.0103527615</v>
      </c>
      <c r="J216" s="70" t="n">
        <v>-0.0144740781</v>
      </c>
      <c r="K216" s="70" t="n">
        <v>2.62974262</v>
      </c>
      <c r="L216" s="70" t="n">
        <v>-1.56079078</v>
      </c>
      <c r="M216" s="70" t="n">
        <v>0</v>
      </c>
      <c r="N216" s="70" t="n">
        <v>0.0370871909</v>
      </c>
      <c r="O216" s="70" t="n">
        <v>1.0999999</v>
      </c>
      <c r="P216" s="70" t="n">
        <v>0.816252828</v>
      </c>
      <c r="Q216" s="70" t="n">
        <v>-0.0386370309</v>
      </c>
      <c r="R216" s="70" t="n">
        <v>0.00387831754</v>
      </c>
      <c r="S216" s="70" t="n">
        <v>-0.704637408</v>
      </c>
      <c r="T216" s="70" t="n">
        <v>18.3878784</v>
      </c>
      <c r="U216" s="69">
        <f>U212*'4 Transform Matrices'!Y217+V212*'4 Transform Matrices'!AC217+W212*'4 Transform Matrices'!AG217</f>
        <v/>
      </c>
      <c r="V216" s="69">
        <f>U212*'4 Transform Matrices'!Z217+V212*'4 Transform Matrices'!AD217+W212*'4 Transform Matrices'!AH217</f>
        <v/>
      </c>
      <c r="W216" s="69">
        <f>U212*'4 Transform Matrices'!AA217+V212*'4 Transform Matrices'!AE217+W212*'4 Transform Matrices'!AI217</f>
        <v/>
      </c>
      <c r="X216" s="69">
        <f>U212*'4 Transform Matrices'!AB217+V212*'4 Transform Matrices'!AF217+W212*'4 Transform Matrices'!AJ217+X212</f>
        <v/>
      </c>
      <c r="Y216" s="69">
        <f>Y212*'4 Transform Matrices'!Y217+Z212*'4 Transform Matrices'!AC217+AA212*'4 Transform Matrices'!AG217</f>
        <v/>
      </c>
      <c r="Z216" s="69">
        <f>Y212*'4 Transform Matrices'!Z217+Z212*'4 Transform Matrices'!AD217+AA212*'4 Transform Matrices'!AH217</f>
        <v/>
      </c>
      <c r="AA216" s="69">
        <f>Y212*'4 Transform Matrices'!AA217+Z212*'4 Transform Matrices'!AE217+AA212*'4 Transform Matrices'!AI217</f>
        <v/>
      </c>
      <c r="AB216" s="69">
        <f>Y212*'4 Transform Matrices'!AB217+Z212*'4 Transform Matrices'!AF217+AA212*'4 Transform Matrices'!AJ217+AB212</f>
        <v/>
      </c>
      <c r="AC216" s="69">
        <f>AC212*'4 Transform Matrices'!Y217+AD212*'4 Transform Matrices'!AC217+AE212*'4 Transform Matrices'!AG217</f>
        <v/>
      </c>
      <c r="AD216" s="69">
        <f>AC212*'4 Transform Matrices'!Z217+AD212*'4 Transform Matrices'!AD217+AE212*'4 Transform Matrices'!AH217</f>
        <v/>
      </c>
      <c r="AE216" s="69">
        <f>AC212*'4 Transform Matrices'!AA217+AD212*'4 Transform Matrices'!AE217+AE212*'4 Transform Matrices'!AI217</f>
        <v/>
      </c>
      <c r="AF216" s="69">
        <f>AC212*'4 Transform Matrices'!AB217+AD212*'4 Transform Matrices'!AF217+AE212*'4 Transform Matrices'!AJ217+AF212</f>
        <v/>
      </c>
      <c r="AG216" s="71">
        <f>MAX(ABS(I216-U216),ABS(J216-V216),ABS(K216-W216),ABS(L216-X216),ABS(M216-Y216),ABS(N216-Z216),ABS(O216-AA216),ABS(P216-AB216),ABS(Q216-AC216),ABS(R216-AD216),ABS(S216-AE216),ABS(T216-AF216))</f>
        <v/>
      </c>
    </row>
    <row r="217">
      <c r="A217" s="80" t="inlineStr">
        <is>
          <t>- Warning sign</t>
        </is>
      </c>
      <c r="B217" s="52" t="inlineStr">
        <is>
          <t>ENV-89</t>
        </is>
      </c>
      <c r="C217" s="63" t="inlineStr">
        <is>
          <t>Cube</t>
        </is>
      </c>
      <c r="D217" s="52" t="inlineStr">
        <is>
          <t>ENV-01</t>
        </is>
      </c>
      <c r="E217" s="52" t="n">
        <v>2</v>
      </c>
      <c r="F217" s="54">
        <f>L217</f>
        <v/>
      </c>
      <c r="G217" s="54">
        <f>P217</f>
        <v/>
      </c>
      <c r="H217" s="54">
        <f>T217</f>
        <v/>
      </c>
      <c r="I217" s="70" t="n">
        <v>0.550000012</v>
      </c>
      <c r="J217" s="70" t="n">
        <v>0</v>
      </c>
      <c r="K217" s="70" t="n">
        <v>-3.81142895e-09</v>
      </c>
      <c r="L217" s="70" t="n">
        <v>2.97224975</v>
      </c>
      <c r="M217" s="70" t="n">
        <v>0</v>
      </c>
      <c r="N217" s="70" t="n">
        <v>0.379999995</v>
      </c>
      <c r="O217" s="70" t="n">
        <v>0</v>
      </c>
      <c r="P217" s="70" t="n">
        <v>0.987986147</v>
      </c>
      <c r="Q217" s="70" t="n">
        <v>6.98761937e-08</v>
      </c>
      <c r="R217" s="70" t="n">
        <v>0</v>
      </c>
      <c r="S217" s="70" t="n">
        <v>0.0299999993</v>
      </c>
      <c r="T217" s="70" t="n">
        <v>18.8860798</v>
      </c>
      <c r="U217" s="69">
        <f>U129*'4 Transform Matrices'!Y218+V129*'4 Transform Matrices'!AC218+W129*'4 Transform Matrices'!AG218</f>
        <v/>
      </c>
      <c r="V217" s="69">
        <f>U129*'4 Transform Matrices'!Z218+V129*'4 Transform Matrices'!AD218+W129*'4 Transform Matrices'!AH218</f>
        <v/>
      </c>
      <c r="W217" s="69">
        <f>U129*'4 Transform Matrices'!AA218+V129*'4 Transform Matrices'!AE218+W129*'4 Transform Matrices'!AI218</f>
        <v/>
      </c>
      <c r="X217" s="69">
        <f>U129*'4 Transform Matrices'!AB218+V129*'4 Transform Matrices'!AF218+W129*'4 Transform Matrices'!AJ218+X129</f>
        <v/>
      </c>
      <c r="Y217" s="69">
        <f>Y129*'4 Transform Matrices'!Y218+Z129*'4 Transform Matrices'!AC218+AA129*'4 Transform Matrices'!AG218</f>
        <v/>
      </c>
      <c r="Z217" s="69">
        <f>Y129*'4 Transform Matrices'!Z218+Z129*'4 Transform Matrices'!AD218+AA129*'4 Transform Matrices'!AH218</f>
        <v/>
      </c>
      <c r="AA217" s="69">
        <f>Y129*'4 Transform Matrices'!AA218+Z129*'4 Transform Matrices'!AE218+AA129*'4 Transform Matrices'!AI218</f>
        <v/>
      </c>
      <c r="AB217" s="69">
        <f>Y129*'4 Transform Matrices'!AB218+Z129*'4 Transform Matrices'!AF218+AA129*'4 Transform Matrices'!AJ218+AB129</f>
        <v/>
      </c>
      <c r="AC217" s="69">
        <f>AC129*'4 Transform Matrices'!Y218+AD129*'4 Transform Matrices'!AC218+AE129*'4 Transform Matrices'!AG218</f>
        <v/>
      </c>
      <c r="AD217" s="69">
        <f>AC129*'4 Transform Matrices'!Z218+AD129*'4 Transform Matrices'!AD218+AE129*'4 Transform Matrices'!AH218</f>
        <v/>
      </c>
      <c r="AE217" s="69">
        <f>AC129*'4 Transform Matrices'!AA218+AD129*'4 Transform Matrices'!AE218+AE129*'4 Transform Matrices'!AI218</f>
        <v/>
      </c>
      <c r="AF217" s="69">
        <f>AC129*'4 Transform Matrices'!AB218+AD129*'4 Transform Matrices'!AF218+AE129*'4 Transform Matrices'!AJ218+AF129</f>
        <v/>
      </c>
      <c r="AG217" s="71">
        <f>MAX(ABS(I217-U217),ABS(J217-V217),ABS(K217-W217),ABS(L217-X217),ABS(M217-Y217),ABS(N217-Z217),ABS(O217-AA217),ABS(P217-AB217),ABS(Q217-AC217),ABS(R217-AD217),ABS(S217-AE217),ABS(T217-AF217))</f>
        <v/>
      </c>
    </row>
    <row r="218">
      <c r="A218" s="60" t="inlineStr">
        <is>
          <t>- Watchtower</t>
        </is>
      </c>
      <c r="B218" s="52" t="inlineStr">
        <is>
          <t>ENV-90</t>
        </is>
      </c>
      <c r="C218" s="53" t="inlineStr">
        <is>
          <t>Group</t>
        </is>
      </c>
      <c r="D218" s="52" t="inlineStr">
        <is>
          <t>ENV-00</t>
        </is>
      </c>
      <c r="E218" s="52" t="n">
        <v>1</v>
      </c>
      <c r="F218" s="54">
        <f>L218</f>
        <v/>
      </c>
      <c r="G218" s="54">
        <f>P218</f>
        <v/>
      </c>
      <c r="H218" s="54">
        <f>T218</f>
        <v/>
      </c>
      <c r="I218" s="70" t="n">
        <v>1</v>
      </c>
      <c r="J218" s="70" t="n">
        <v>0</v>
      </c>
      <c r="K218" s="70" t="n">
        <v>0</v>
      </c>
      <c r="L218" s="70" t="n">
        <v>10.5</v>
      </c>
      <c r="M218" s="70" t="n">
        <v>0</v>
      </c>
      <c r="N218" s="70" t="n">
        <v>1</v>
      </c>
      <c r="O218" s="70" t="n">
        <v>0</v>
      </c>
      <c r="P218" s="70" t="n">
        <v>0.06344249840000001</v>
      </c>
      <c r="Q218" s="70" t="n">
        <v>0</v>
      </c>
      <c r="R218" s="70" t="n">
        <v>0</v>
      </c>
      <c r="S218" s="70" t="n">
        <v>1</v>
      </c>
      <c r="T218" s="70" t="n">
        <v>10</v>
      </c>
      <c r="U218" s="69">
        <f>U128*'4 Transform Matrices'!Y219+V128*'4 Transform Matrices'!AC219+W128*'4 Transform Matrices'!AG219</f>
        <v/>
      </c>
      <c r="V218" s="69">
        <f>U128*'4 Transform Matrices'!Z219+V128*'4 Transform Matrices'!AD219+W128*'4 Transform Matrices'!AH219</f>
        <v/>
      </c>
      <c r="W218" s="69">
        <f>U128*'4 Transform Matrices'!AA219+V128*'4 Transform Matrices'!AE219+W128*'4 Transform Matrices'!AI219</f>
        <v/>
      </c>
      <c r="X218" s="69">
        <f>U128*'4 Transform Matrices'!AB219+V128*'4 Transform Matrices'!AF219+W128*'4 Transform Matrices'!AJ219+X128</f>
        <v/>
      </c>
      <c r="Y218" s="69">
        <f>Y128*'4 Transform Matrices'!Y219+Z128*'4 Transform Matrices'!AC219+AA128*'4 Transform Matrices'!AG219</f>
        <v/>
      </c>
      <c r="Z218" s="69">
        <f>Y128*'4 Transform Matrices'!Z219+Z128*'4 Transform Matrices'!AD219+AA128*'4 Transform Matrices'!AH219</f>
        <v/>
      </c>
      <c r="AA218" s="69">
        <f>Y128*'4 Transform Matrices'!AA219+Z128*'4 Transform Matrices'!AE219+AA128*'4 Transform Matrices'!AI219</f>
        <v/>
      </c>
      <c r="AB218" s="69">
        <f>Y128*'4 Transform Matrices'!AB219+Z128*'4 Transform Matrices'!AF219+AA128*'4 Transform Matrices'!AJ219+AB128</f>
        <v/>
      </c>
      <c r="AC218" s="69">
        <f>AC128*'4 Transform Matrices'!Y219+AD128*'4 Transform Matrices'!AC219+AE128*'4 Transform Matrices'!AG219</f>
        <v/>
      </c>
      <c r="AD218" s="69">
        <f>AC128*'4 Transform Matrices'!Z219+AD128*'4 Transform Matrices'!AD219+AE128*'4 Transform Matrices'!AH219</f>
        <v/>
      </c>
      <c r="AE218" s="69">
        <f>AC128*'4 Transform Matrices'!AA219+AD128*'4 Transform Matrices'!AE219+AE128*'4 Transform Matrices'!AI219</f>
        <v/>
      </c>
      <c r="AF218" s="69">
        <f>AC128*'4 Transform Matrices'!AB219+AD128*'4 Transform Matrices'!AF219+AE128*'4 Transform Matrices'!AJ219+AF128</f>
        <v/>
      </c>
      <c r="AG218" s="71">
        <f>MAX(ABS(I218-U218),ABS(J218-V218),ABS(K218-W218),ABS(L218-X218),ABS(M218-Y218),ABS(N218-Z218),ABS(O218-AA218),ABS(P218-AB218),ABS(Q218-AC218),ABS(R218-AD218),ABS(S218-AE218),ABS(T218-AF218))</f>
        <v/>
      </c>
    </row>
    <row r="219">
      <c r="A219" s="80" t="inlineStr">
        <is>
          <t>- Tower leg</t>
        </is>
      </c>
      <c r="B219" s="52" t="inlineStr">
        <is>
          <t>ENV-91</t>
        </is>
      </c>
      <c r="C219" s="58" t="inlineStr">
        <is>
          <t>Cylinder</t>
        </is>
      </c>
      <c r="D219" s="52" t="inlineStr">
        <is>
          <t>ENV-90</t>
        </is>
      </c>
      <c r="E219" s="52" t="n">
        <v>2</v>
      </c>
      <c r="F219" s="54">
        <f>L219</f>
        <v/>
      </c>
      <c r="G219" s="54">
        <f>P219</f>
        <v/>
      </c>
      <c r="H219" s="54">
        <f>T219</f>
        <v/>
      </c>
      <c r="I219" s="70" t="n">
        <v>-0.098994948</v>
      </c>
      <c r="J219" s="70" t="n">
        <v>0.098854281</v>
      </c>
      <c r="K219" s="70" t="n">
        <v>-0.20000039</v>
      </c>
      <c r="L219" s="70" t="n">
        <v>11.4499998</v>
      </c>
      <c r="M219" s="70" t="n">
        <v>0</v>
      </c>
      <c r="N219" s="70" t="n">
        <v>0.00746071432</v>
      </c>
      <c r="O219" s="70" t="n">
        <v>5.30000067</v>
      </c>
      <c r="P219" s="70" t="n">
        <v>2.41344237</v>
      </c>
      <c r="Q219" s="70" t="n">
        <v>0.098994948</v>
      </c>
      <c r="R219" s="70" t="n">
        <v>0.098854281</v>
      </c>
      <c r="S219" s="70" t="n">
        <v>-0.20000039</v>
      </c>
      <c r="T219" s="70" t="n">
        <v>10.9499998</v>
      </c>
      <c r="U219" s="69">
        <f>U218*'4 Transform Matrices'!Y220+V218*'4 Transform Matrices'!AC220+W218*'4 Transform Matrices'!AG220</f>
        <v/>
      </c>
      <c r="V219" s="69">
        <f>U218*'4 Transform Matrices'!Z220+V218*'4 Transform Matrices'!AD220+W218*'4 Transform Matrices'!AH220</f>
        <v/>
      </c>
      <c r="W219" s="69">
        <f>U218*'4 Transform Matrices'!AA220+V218*'4 Transform Matrices'!AE220+W218*'4 Transform Matrices'!AI220</f>
        <v/>
      </c>
      <c r="X219" s="69">
        <f>U218*'4 Transform Matrices'!AB220+V218*'4 Transform Matrices'!AF220+W218*'4 Transform Matrices'!AJ220+X218</f>
        <v/>
      </c>
      <c r="Y219" s="69">
        <f>Y218*'4 Transform Matrices'!Y220+Z218*'4 Transform Matrices'!AC220+AA218*'4 Transform Matrices'!AG220</f>
        <v/>
      </c>
      <c r="Z219" s="69">
        <f>Y218*'4 Transform Matrices'!Z220+Z218*'4 Transform Matrices'!AD220+AA218*'4 Transform Matrices'!AH220</f>
        <v/>
      </c>
      <c r="AA219" s="69">
        <f>Y218*'4 Transform Matrices'!AA220+Z218*'4 Transform Matrices'!AE220+AA218*'4 Transform Matrices'!AI220</f>
        <v/>
      </c>
      <c r="AB219" s="69">
        <f>Y218*'4 Transform Matrices'!AB220+Z218*'4 Transform Matrices'!AF220+AA218*'4 Transform Matrices'!AJ220+AB218</f>
        <v/>
      </c>
      <c r="AC219" s="69">
        <f>AC218*'4 Transform Matrices'!Y220+AD218*'4 Transform Matrices'!AC220+AE218*'4 Transform Matrices'!AG220</f>
        <v/>
      </c>
      <c r="AD219" s="69">
        <f>AC218*'4 Transform Matrices'!Z220+AD218*'4 Transform Matrices'!AD220+AE218*'4 Transform Matrices'!AH220</f>
        <v/>
      </c>
      <c r="AE219" s="69">
        <f>AC218*'4 Transform Matrices'!AA220+AD218*'4 Transform Matrices'!AE220+AE218*'4 Transform Matrices'!AI220</f>
        <v/>
      </c>
      <c r="AF219" s="69">
        <f>AC218*'4 Transform Matrices'!AB220+AD218*'4 Transform Matrices'!AF220+AE218*'4 Transform Matrices'!AJ220+AF218</f>
        <v/>
      </c>
      <c r="AG219" s="71">
        <f>MAX(ABS(I219-U219),ABS(J219-V219),ABS(K219-W219),ABS(L219-X219),ABS(M219-Y219),ABS(N219-Z219),ABS(O219-AA219),ABS(P219-AB219),ABS(Q219-AC219),ABS(R219-AD219),ABS(S219-AE219),ABS(T219-AF219))</f>
        <v/>
      </c>
    </row>
    <row r="220">
      <c r="A220" s="80" t="inlineStr">
        <is>
          <t>- Tower leg</t>
        </is>
      </c>
      <c r="B220" s="52" t="inlineStr">
        <is>
          <t>ENV-92</t>
        </is>
      </c>
      <c r="C220" s="58" t="inlineStr">
        <is>
          <t>Cylinder</t>
        </is>
      </c>
      <c r="D220" s="52" t="inlineStr">
        <is>
          <t>ENV-90</t>
        </is>
      </c>
      <c r="E220" s="52" t="n">
        <v>2</v>
      </c>
      <c r="F220" s="54">
        <f>L220</f>
        <v/>
      </c>
      <c r="G220" s="54">
        <f>P220</f>
        <v/>
      </c>
      <c r="H220" s="54">
        <f>T220</f>
        <v/>
      </c>
      <c r="I220" s="70" t="n">
        <v>0.098994948</v>
      </c>
      <c r="J220" s="70" t="n">
        <v>0.098854281</v>
      </c>
      <c r="K220" s="70" t="n">
        <v>-0.20000039</v>
      </c>
      <c r="L220" s="70" t="n">
        <v>11.4499998</v>
      </c>
      <c r="M220" s="70" t="n">
        <v>0</v>
      </c>
      <c r="N220" s="70" t="n">
        <v>0.00746071432</v>
      </c>
      <c r="O220" s="70" t="n">
        <v>5.30000067</v>
      </c>
      <c r="P220" s="70" t="n">
        <v>2.41344237</v>
      </c>
      <c r="Q220" s="70" t="n">
        <v>0.098994948</v>
      </c>
      <c r="R220" s="70" t="n">
        <v>-0.098854281</v>
      </c>
      <c r="S220" s="70" t="n">
        <v>0.20000039</v>
      </c>
      <c r="T220" s="70" t="n">
        <v>9.05000019</v>
      </c>
      <c r="U220" s="69">
        <f>U218*'4 Transform Matrices'!Y221+V218*'4 Transform Matrices'!AC221+W218*'4 Transform Matrices'!AG221</f>
        <v/>
      </c>
      <c r="V220" s="69">
        <f>U218*'4 Transform Matrices'!Z221+V218*'4 Transform Matrices'!AD221+W218*'4 Transform Matrices'!AH221</f>
        <v/>
      </c>
      <c r="W220" s="69">
        <f>U218*'4 Transform Matrices'!AA221+V218*'4 Transform Matrices'!AE221+W218*'4 Transform Matrices'!AI221</f>
        <v/>
      </c>
      <c r="X220" s="69">
        <f>U218*'4 Transform Matrices'!AB221+V218*'4 Transform Matrices'!AF221+W218*'4 Transform Matrices'!AJ221+X218</f>
        <v/>
      </c>
      <c r="Y220" s="69">
        <f>Y218*'4 Transform Matrices'!Y221+Z218*'4 Transform Matrices'!AC221+AA218*'4 Transform Matrices'!AG221</f>
        <v/>
      </c>
      <c r="Z220" s="69">
        <f>Y218*'4 Transform Matrices'!Z221+Z218*'4 Transform Matrices'!AD221+AA218*'4 Transform Matrices'!AH221</f>
        <v/>
      </c>
      <c r="AA220" s="69">
        <f>Y218*'4 Transform Matrices'!AA221+Z218*'4 Transform Matrices'!AE221+AA218*'4 Transform Matrices'!AI221</f>
        <v/>
      </c>
      <c r="AB220" s="69">
        <f>Y218*'4 Transform Matrices'!AB221+Z218*'4 Transform Matrices'!AF221+AA218*'4 Transform Matrices'!AJ221+AB218</f>
        <v/>
      </c>
      <c r="AC220" s="69">
        <f>AC218*'4 Transform Matrices'!Y221+AD218*'4 Transform Matrices'!AC221+AE218*'4 Transform Matrices'!AG221</f>
        <v/>
      </c>
      <c r="AD220" s="69">
        <f>AC218*'4 Transform Matrices'!Z221+AD218*'4 Transform Matrices'!AD221+AE218*'4 Transform Matrices'!AH221</f>
        <v/>
      </c>
      <c r="AE220" s="69">
        <f>AC218*'4 Transform Matrices'!AA221+AD218*'4 Transform Matrices'!AE221+AE218*'4 Transform Matrices'!AI221</f>
        <v/>
      </c>
      <c r="AF220" s="69">
        <f>AC218*'4 Transform Matrices'!AB221+AD218*'4 Transform Matrices'!AF221+AE218*'4 Transform Matrices'!AJ221+AF218</f>
        <v/>
      </c>
      <c r="AG220" s="71">
        <f>MAX(ABS(I220-U220),ABS(J220-V220),ABS(K220-W220),ABS(L220-X220),ABS(M220-Y220),ABS(N220-Z220),ABS(O220-AA220),ABS(P220-AB220),ABS(Q220-AC220),ABS(R220-AD220),ABS(S220-AE220),ABS(T220-AF220))</f>
        <v/>
      </c>
    </row>
    <row r="221">
      <c r="A221" s="80" t="inlineStr">
        <is>
          <t>- Tower leg</t>
        </is>
      </c>
      <c r="B221" s="52" t="inlineStr">
        <is>
          <t>ENV-93</t>
        </is>
      </c>
      <c r="C221" s="58" t="inlineStr">
        <is>
          <t>Cylinder</t>
        </is>
      </c>
      <c r="D221" s="52" t="inlineStr">
        <is>
          <t>ENV-90</t>
        </is>
      </c>
      <c r="E221" s="52" t="n">
        <v>2</v>
      </c>
      <c r="F221" s="54">
        <f>L221</f>
        <v/>
      </c>
      <c r="G221" s="54">
        <f>P221</f>
        <v/>
      </c>
      <c r="H221" s="54">
        <f>T221</f>
        <v/>
      </c>
      <c r="I221" s="70" t="n">
        <v>0.098994948</v>
      </c>
      <c r="J221" s="70" t="n">
        <v>-0.098854281</v>
      </c>
      <c r="K221" s="70" t="n">
        <v>0.20000039</v>
      </c>
      <c r="L221" s="70" t="n">
        <v>9.55000019</v>
      </c>
      <c r="M221" s="70" t="n">
        <v>0</v>
      </c>
      <c r="N221" s="70" t="n">
        <v>0.00746071432</v>
      </c>
      <c r="O221" s="70" t="n">
        <v>5.30000067</v>
      </c>
      <c r="P221" s="70" t="n">
        <v>2.41344237</v>
      </c>
      <c r="Q221" s="70" t="n">
        <v>-0.098994948</v>
      </c>
      <c r="R221" s="70" t="n">
        <v>-0.098854281</v>
      </c>
      <c r="S221" s="70" t="n">
        <v>0.20000039</v>
      </c>
      <c r="T221" s="70" t="n">
        <v>9.05000019</v>
      </c>
      <c r="U221" s="69">
        <f>U218*'4 Transform Matrices'!Y222+V218*'4 Transform Matrices'!AC222+W218*'4 Transform Matrices'!AG222</f>
        <v/>
      </c>
      <c r="V221" s="69">
        <f>U218*'4 Transform Matrices'!Z222+V218*'4 Transform Matrices'!AD222+W218*'4 Transform Matrices'!AH222</f>
        <v/>
      </c>
      <c r="W221" s="69">
        <f>U218*'4 Transform Matrices'!AA222+V218*'4 Transform Matrices'!AE222+W218*'4 Transform Matrices'!AI222</f>
        <v/>
      </c>
      <c r="X221" s="69">
        <f>U218*'4 Transform Matrices'!AB222+V218*'4 Transform Matrices'!AF222+W218*'4 Transform Matrices'!AJ222+X218</f>
        <v/>
      </c>
      <c r="Y221" s="69">
        <f>Y218*'4 Transform Matrices'!Y222+Z218*'4 Transform Matrices'!AC222+AA218*'4 Transform Matrices'!AG222</f>
        <v/>
      </c>
      <c r="Z221" s="69">
        <f>Y218*'4 Transform Matrices'!Z222+Z218*'4 Transform Matrices'!AD222+AA218*'4 Transform Matrices'!AH222</f>
        <v/>
      </c>
      <c r="AA221" s="69">
        <f>Y218*'4 Transform Matrices'!AA222+Z218*'4 Transform Matrices'!AE222+AA218*'4 Transform Matrices'!AI222</f>
        <v/>
      </c>
      <c r="AB221" s="69">
        <f>Y218*'4 Transform Matrices'!AB222+Z218*'4 Transform Matrices'!AF222+AA218*'4 Transform Matrices'!AJ222+AB218</f>
        <v/>
      </c>
      <c r="AC221" s="69">
        <f>AC218*'4 Transform Matrices'!Y222+AD218*'4 Transform Matrices'!AC222+AE218*'4 Transform Matrices'!AG222</f>
        <v/>
      </c>
      <c r="AD221" s="69">
        <f>AC218*'4 Transform Matrices'!Z222+AD218*'4 Transform Matrices'!AD222+AE218*'4 Transform Matrices'!AH222</f>
        <v/>
      </c>
      <c r="AE221" s="69">
        <f>AC218*'4 Transform Matrices'!AA222+AD218*'4 Transform Matrices'!AE222+AE218*'4 Transform Matrices'!AI222</f>
        <v/>
      </c>
      <c r="AF221" s="69">
        <f>AC218*'4 Transform Matrices'!AB222+AD218*'4 Transform Matrices'!AF222+AE218*'4 Transform Matrices'!AJ222+AF218</f>
        <v/>
      </c>
      <c r="AG221" s="71">
        <f>MAX(ABS(I221-U221),ABS(J221-V221),ABS(K221-W221),ABS(L221-X221),ABS(M221-Y221),ABS(N221-Z221),ABS(O221-AA221),ABS(P221-AB221),ABS(Q221-AC221),ABS(R221-AD221),ABS(S221-AE221),ABS(T221-AF221))</f>
        <v/>
      </c>
    </row>
    <row r="222">
      <c r="A222" s="80" t="inlineStr">
        <is>
          <t>- Tower leg</t>
        </is>
      </c>
      <c r="B222" s="52" t="inlineStr">
        <is>
          <t>ENV-94</t>
        </is>
      </c>
      <c r="C222" s="58" t="inlineStr">
        <is>
          <t>Cylinder</t>
        </is>
      </c>
      <c r="D222" s="52" t="inlineStr">
        <is>
          <t>ENV-90</t>
        </is>
      </c>
      <c r="E222" s="52" t="n">
        <v>2</v>
      </c>
      <c r="F222" s="54">
        <f>L222</f>
        <v/>
      </c>
      <c r="G222" s="54">
        <f>P222</f>
        <v/>
      </c>
      <c r="H222" s="54">
        <f>T222</f>
        <v/>
      </c>
      <c r="I222" s="70" t="n">
        <v>-0.098994948</v>
      </c>
      <c r="J222" s="70" t="n">
        <v>-0.098854281</v>
      </c>
      <c r="K222" s="70" t="n">
        <v>0.20000039</v>
      </c>
      <c r="L222" s="70" t="n">
        <v>9.55000019</v>
      </c>
      <c r="M222" s="70" t="n">
        <v>0</v>
      </c>
      <c r="N222" s="70" t="n">
        <v>0.00746071432</v>
      </c>
      <c r="O222" s="70" t="n">
        <v>5.30000067</v>
      </c>
      <c r="P222" s="70" t="n">
        <v>2.41344237</v>
      </c>
      <c r="Q222" s="70" t="n">
        <v>-0.098994948</v>
      </c>
      <c r="R222" s="70" t="n">
        <v>0.098854281</v>
      </c>
      <c r="S222" s="70" t="n">
        <v>-0.20000039</v>
      </c>
      <c r="T222" s="70" t="n">
        <v>10.9499998</v>
      </c>
      <c r="U222" s="69">
        <f>U218*'4 Transform Matrices'!Y223+V218*'4 Transform Matrices'!AC223+W218*'4 Transform Matrices'!AG223</f>
        <v/>
      </c>
      <c r="V222" s="69">
        <f>U218*'4 Transform Matrices'!Z223+V218*'4 Transform Matrices'!AD223+W218*'4 Transform Matrices'!AH223</f>
        <v/>
      </c>
      <c r="W222" s="69">
        <f>U218*'4 Transform Matrices'!AA223+V218*'4 Transform Matrices'!AE223+W218*'4 Transform Matrices'!AI223</f>
        <v/>
      </c>
      <c r="X222" s="69">
        <f>U218*'4 Transform Matrices'!AB223+V218*'4 Transform Matrices'!AF223+W218*'4 Transform Matrices'!AJ223+X218</f>
        <v/>
      </c>
      <c r="Y222" s="69">
        <f>Y218*'4 Transform Matrices'!Y223+Z218*'4 Transform Matrices'!AC223+AA218*'4 Transform Matrices'!AG223</f>
        <v/>
      </c>
      <c r="Z222" s="69">
        <f>Y218*'4 Transform Matrices'!Z223+Z218*'4 Transform Matrices'!AD223+AA218*'4 Transform Matrices'!AH223</f>
        <v/>
      </c>
      <c r="AA222" s="69">
        <f>Y218*'4 Transform Matrices'!AA223+Z218*'4 Transform Matrices'!AE223+AA218*'4 Transform Matrices'!AI223</f>
        <v/>
      </c>
      <c r="AB222" s="69">
        <f>Y218*'4 Transform Matrices'!AB223+Z218*'4 Transform Matrices'!AF223+AA218*'4 Transform Matrices'!AJ223+AB218</f>
        <v/>
      </c>
      <c r="AC222" s="69">
        <f>AC218*'4 Transform Matrices'!Y223+AD218*'4 Transform Matrices'!AC223+AE218*'4 Transform Matrices'!AG223</f>
        <v/>
      </c>
      <c r="AD222" s="69">
        <f>AC218*'4 Transform Matrices'!Z223+AD218*'4 Transform Matrices'!AD223+AE218*'4 Transform Matrices'!AH223</f>
        <v/>
      </c>
      <c r="AE222" s="69">
        <f>AC218*'4 Transform Matrices'!AA223+AD218*'4 Transform Matrices'!AE223+AE218*'4 Transform Matrices'!AI223</f>
        <v/>
      </c>
      <c r="AF222" s="69">
        <f>AC218*'4 Transform Matrices'!AB223+AD218*'4 Transform Matrices'!AF223+AE218*'4 Transform Matrices'!AJ223+AF218</f>
        <v/>
      </c>
      <c r="AG222" s="71">
        <f>MAX(ABS(I222-U222),ABS(J222-V222),ABS(K222-W222),ABS(L222-X222),ABS(M222-Y222),ABS(N222-Z222),ABS(O222-AA222),ABS(P222-AB222),ABS(Q222-AC222),ABS(R222-AD222),ABS(S222-AE222),ABS(T222-AF222))</f>
        <v/>
      </c>
    </row>
    <row r="223">
      <c r="A223" s="80" t="inlineStr">
        <is>
          <t>- Tower brace</t>
        </is>
      </c>
      <c r="B223" s="52" t="inlineStr">
        <is>
          <t>ENV-95</t>
        </is>
      </c>
      <c r="C223" s="58" t="inlineStr">
        <is>
          <t>Cylinder</t>
        </is>
      </c>
      <c r="D223" s="52" t="inlineStr">
        <is>
          <t>ENV-90</t>
        </is>
      </c>
      <c r="E223" s="52" t="n">
        <v>2</v>
      </c>
      <c r="F223" s="54">
        <f>L223</f>
        <v/>
      </c>
      <c r="G223" s="54">
        <f>P223</f>
        <v/>
      </c>
      <c r="H223" s="54">
        <f>T223</f>
        <v/>
      </c>
      <c r="I223" s="70" t="n">
        <v>-0.0798836052</v>
      </c>
      <c r="J223" s="70" t="n">
        <v>0.00353438081</v>
      </c>
      <c r="K223" s="70" t="n">
        <v>-0.105660334</v>
      </c>
      <c r="L223" s="70" t="n">
        <v>11.478302</v>
      </c>
      <c r="M223" s="70" t="n">
        <v>0</v>
      </c>
      <c r="N223" s="70" t="n">
        <v>0.0458684191</v>
      </c>
      <c r="O223" s="70" t="n">
        <v>2.79999971</v>
      </c>
      <c r="P223" s="70" t="n">
        <v>1.66344249</v>
      </c>
      <c r="Q223" s="70" t="n">
        <v>0.00431386707</v>
      </c>
      <c r="R223" s="70" t="n">
        <v>0.0654491857</v>
      </c>
      <c r="S223" s="70" t="n">
        <v>-1.95660365</v>
      </c>
      <c r="T223" s="70" t="n">
        <v>10.0528297</v>
      </c>
      <c r="U223" s="69">
        <f>U218*'4 Transform Matrices'!Y224+V218*'4 Transform Matrices'!AC224+W218*'4 Transform Matrices'!AG224</f>
        <v/>
      </c>
      <c r="V223" s="69">
        <f>U218*'4 Transform Matrices'!Z224+V218*'4 Transform Matrices'!AD224+W218*'4 Transform Matrices'!AH224</f>
        <v/>
      </c>
      <c r="W223" s="69">
        <f>U218*'4 Transform Matrices'!AA224+V218*'4 Transform Matrices'!AE224+W218*'4 Transform Matrices'!AI224</f>
        <v/>
      </c>
      <c r="X223" s="69">
        <f>U218*'4 Transform Matrices'!AB224+V218*'4 Transform Matrices'!AF224+W218*'4 Transform Matrices'!AJ224+X218</f>
        <v/>
      </c>
      <c r="Y223" s="69">
        <f>Y218*'4 Transform Matrices'!Y224+Z218*'4 Transform Matrices'!AC224+AA218*'4 Transform Matrices'!AG224</f>
        <v/>
      </c>
      <c r="Z223" s="69">
        <f>Y218*'4 Transform Matrices'!Z224+Z218*'4 Transform Matrices'!AD224+AA218*'4 Transform Matrices'!AH224</f>
        <v/>
      </c>
      <c r="AA223" s="69">
        <f>Y218*'4 Transform Matrices'!AA224+Z218*'4 Transform Matrices'!AE224+AA218*'4 Transform Matrices'!AI224</f>
        <v/>
      </c>
      <c r="AB223" s="69">
        <f>Y218*'4 Transform Matrices'!AB224+Z218*'4 Transform Matrices'!AF224+AA218*'4 Transform Matrices'!AJ224+AB218</f>
        <v/>
      </c>
      <c r="AC223" s="69">
        <f>AC218*'4 Transform Matrices'!Y224+AD218*'4 Transform Matrices'!AC224+AE218*'4 Transform Matrices'!AG224</f>
        <v/>
      </c>
      <c r="AD223" s="69">
        <f>AC218*'4 Transform Matrices'!Z224+AD218*'4 Transform Matrices'!AD224+AE218*'4 Transform Matrices'!AH224</f>
        <v/>
      </c>
      <c r="AE223" s="69">
        <f>AC218*'4 Transform Matrices'!AA224+AD218*'4 Transform Matrices'!AE224+AE218*'4 Transform Matrices'!AI224</f>
        <v/>
      </c>
      <c r="AF223" s="69">
        <f>AC218*'4 Transform Matrices'!AB224+AD218*'4 Transform Matrices'!AF224+AE218*'4 Transform Matrices'!AJ224+AF218</f>
        <v/>
      </c>
      <c r="AG223" s="71">
        <f>MAX(ABS(I223-U223),ABS(J223-V223),ABS(K223-W223),ABS(L223-X223),ABS(M223-Y223),ABS(N223-Z223),ABS(O223-AA223),ABS(P223-AB223),ABS(Q223-AC223),ABS(R223-AD223),ABS(S223-AE223),ABS(T223-AF223))</f>
        <v/>
      </c>
    </row>
    <row r="224">
      <c r="A224" s="80" t="inlineStr">
        <is>
          <t>- Tower brace</t>
        </is>
      </c>
      <c r="B224" s="52" t="inlineStr">
        <is>
          <t>ENV-96</t>
        </is>
      </c>
      <c r="C224" s="58" t="inlineStr">
        <is>
          <t>Cylinder</t>
        </is>
      </c>
      <c r="D224" s="52" t="inlineStr">
        <is>
          <t>ENV-90</t>
        </is>
      </c>
      <c r="E224" s="52" t="n">
        <v>2</v>
      </c>
      <c r="F224" s="54">
        <f>L224</f>
        <v/>
      </c>
      <c r="G224" s="54">
        <f>P224</f>
        <v/>
      </c>
      <c r="H224" s="54">
        <f>T224</f>
        <v/>
      </c>
      <c r="I224" s="70" t="n">
        <v>0.0043138708</v>
      </c>
      <c r="J224" s="70" t="n">
        <v>0.0654491857</v>
      </c>
      <c r="K224" s="70" t="n">
        <v>-1.95660365</v>
      </c>
      <c r="L224" s="70" t="n">
        <v>10.5528297</v>
      </c>
      <c r="M224" s="70" t="n">
        <v>0</v>
      </c>
      <c r="N224" s="70" t="n">
        <v>0.0458684191</v>
      </c>
      <c r="O224" s="70" t="n">
        <v>2.79999971</v>
      </c>
      <c r="P224" s="70" t="n">
        <v>1.66344249</v>
      </c>
      <c r="Q224" s="70" t="n">
        <v>0.0798836052</v>
      </c>
      <c r="R224" s="70" t="n">
        <v>-0.00353438361</v>
      </c>
      <c r="S224" s="70" t="n">
        <v>0.105660424</v>
      </c>
      <c r="T224" s="70" t="n">
        <v>9.021698000000001</v>
      </c>
      <c r="U224" s="69">
        <f>U218*'4 Transform Matrices'!Y225+V218*'4 Transform Matrices'!AC225+W218*'4 Transform Matrices'!AG225</f>
        <v/>
      </c>
      <c r="V224" s="69">
        <f>U218*'4 Transform Matrices'!Z225+V218*'4 Transform Matrices'!AD225+W218*'4 Transform Matrices'!AH225</f>
        <v/>
      </c>
      <c r="W224" s="69">
        <f>U218*'4 Transform Matrices'!AA225+V218*'4 Transform Matrices'!AE225+W218*'4 Transform Matrices'!AI225</f>
        <v/>
      </c>
      <c r="X224" s="69">
        <f>U218*'4 Transform Matrices'!AB225+V218*'4 Transform Matrices'!AF225+W218*'4 Transform Matrices'!AJ225+X218</f>
        <v/>
      </c>
      <c r="Y224" s="69">
        <f>Y218*'4 Transform Matrices'!Y225+Z218*'4 Transform Matrices'!AC225+AA218*'4 Transform Matrices'!AG225</f>
        <v/>
      </c>
      <c r="Z224" s="69">
        <f>Y218*'4 Transform Matrices'!Z225+Z218*'4 Transform Matrices'!AD225+AA218*'4 Transform Matrices'!AH225</f>
        <v/>
      </c>
      <c r="AA224" s="69">
        <f>Y218*'4 Transform Matrices'!AA225+Z218*'4 Transform Matrices'!AE225+AA218*'4 Transform Matrices'!AI225</f>
        <v/>
      </c>
      <c r="AB224" s="69">
        <f>Y218*'4 Transform Matrices'!AB225+Z218*'4 Transform Matrices'!AF225+AA218*'4 Transform Matrices'!AJ225+AB218</f>
        <v/>
      </c>
      <c r="AC224" s="69">
        <f>AC218*'4 Transform Matrices'!Y225+AD218*'4 Transform Matrices'!AC225+AE218*'4 Transform Matrices'!AG225</f>
        <v/>
      </c>
      <c r="AD224" s="69">
        <f>AC218*'4 Transform Matrices'!Z225+AD218*'4 Transform Matrices'!AD225+AE218*'4 Transform Matrices'!AH225</f>
        <v/>
      </c>
      <c r="AE224" s="69">
        <f>AC218*'4 Transform Matrices'!AA225+AD218*'4 Transform Matrices'!AE225+AE218*'4 Transform Matrices'!AI225</f>
        <v/>
      </c>
      <c r="AF224" s="69">
        <f>AC218*'4 Transform Matrices'!AB225+AD218*'4 Transform Matrices'!AF225+AE218*'4 Transform Matrices'!AJ225+AF218</f>
        <v/>
      </c>
      <c r="AG224" s="71">
        <f>MAX(ABS(I224-U224),ABS(J224-V224),ABS(K224-W224),ABS(L224-X224),ABS(M224-Y224),ABS(N224-Z224),ABS(O224-AA224),ABS(P224-AB224),ABS(Q224-AC224),ABS(R224-AD224),ABS(S224-AE224),ABS(T224-AF224))</f>
        <v/>
      </c>
    </row>
    <row r="225">
      <c r="A225" s="80" t="inlineStr">
        <is>
          <t>- Tower brace</t>
        </is>
      </c>
      <c r="B225" s="52" t="inlineStr">
        <is>
          <t>ENV-97</t>
        </is>
      </c>
      <c r="C225" s="58" t="inlineStr">
        <is>
          <t>Cylinder</t>
        </is>
      </c>
      <c r="D225" s="52" t="inlineStr">
        <is>
          <t>ENV-90</t>
        </is>
      </c>
      <c r="E225" s="52" t="n">
        <v>2</v>
      </c>
      <c r="F225" s="54">
        <f>L225</f>
        <v/>
      </c>
      <c r="G225" s="54">
        <f>P225</f>
        <v/>
      </c>
      <c r="H225" s="54">
        <f>T225</f>
        <v/>
      </c>
      <c r="I225" s="70" t="n">
        <v>0.0798836052</v>
      </c>
      <c r="J225" s="70" t="n">
        <v>-0.00353438035</v>
      </c>
      <c r="K225" s="70" t="n">
        <v>0.105660319</v>
      </c>
      <c r="L225" s="70" t="n">
        <v>9.521698000000001</v>
      </c>
      <c r="M225" s="70" t="n">
        <v>0</v>
      </c>
      <c r="N225" s="70" t="n">
        <v>0.0458684191</v>
      </c>
      <c r="O225" s="70" t="n">
        <v>2.79999971</v>
      </c>
      <c r="P225" s="70" t="n">
        <v>1.66344249</v>
      </c>
      <c r="Q225" s="70" t="n">
        <v>-0.00431386661</v>
      </c>
      <c r="R225" s="70" t="n">
        <v>-0.0654491857</v>
      </c>
      <c r="S225" s="70" t="n">
        <v>1.95660365</v>
      </c>
      <c r="T225" s="70" t="n">
        <v>9.94717026</v>
      </c>
      <c r="U225" s="69">
        <f>U218*'4 Transform Matrices'!Y226+V218*'4 Transform Matrices'!AC226+W218*'4 Transform Matrices'!AG226</f>
        <v/>
      </c>
      <c r="V225" s="69">
        <f>U218*'4 Transform Matrices'!Z226+V218*'4 Transform Matrices'!AD226+W218*'4 Transform Matrices'!AH226</f>
        <v/>
      </c>
      <c r="W225" s="69">
        <f>U218*'4 Transform Matrices'!AA226+V218*'4 Transform Matrices'!AE226+W218*'4 Transform Matrices'!AI226</f>
        <v/>
      </c>
      <c r="X225" s="69">
        <f>U218*'4 Transform Matrices'!AB226+V218*'4 Transform Matrices'!AF226+W218*'4 Transform Matrices'!AJ226+X218</f>
        <v/>
      </c>
      <c r="Y225" s="69">
        <f>Y218*'4 Transform Matrices'!Y226+Z218*'4 Transform Matrices'!AC226+AA218*'4 Transform Matrices'!AG226</f>
        <v/>
      </c>
      <c r="Z225" s="69">
        <f>Y218*'4 Transform Matrices'!Z226+Z218*'4 Transform Matrices'!AD226+AA218*'4 Transform Matrices'!AH226</f>
        <v/>
      </c>
      <c r="AA225" s="69">
        <f>Y218*'4 Transform Matrices'!AA226+Z218*'4 Transform Matrices'!AE226+AA218*'4 Transform Matrices'!AI226</f>
        <v/>
      </c>
      <c r="AB225" s="69">
        <f>Y218*'4 Transform Matrices'!AB226+Z218*'4 Transform Matrices'!AF226+AA218*'4 Transform Matrices'!AJ226+AB218</f>
        <v/>
      </c>
      <c r="AC225" s="69">
        <f>AC218*'4 Transform Matrices'!Y226+AD218*'4 Transform Matrices'!AC226+AE218*'4 Transform Matrices'!AG226</f>
        <v/>
      </c>
      <c r="AD225" s="69">
        <f>AC218*'4 Transform Matrices'!Z226+AD218*'4 Transform Matrices'!AD226+AE218*'4 Transform Matrices'!AH226</f>
        <v/>
      </c>
      <c r="AE225" s="69">
        <f>AC218*'4 Transform Matrices'!AA226+AD218*'4 Transform Matrices'!AE226+AE218*'4 Transform Matrices'!AI226</f>
        <v/>
      </c>
      <c r="AF225" s="69">
        <f>AC218*'4 Transform Matrices'!AB226+AD218*'4 Transform Matrices'!AF226+AE218*'4 Transform Matrices'!AJ226+AF218</f>
        <v/>
      </c>
      <c r="AG225" s="71">
        <f>MAX(ABS(I225-U225),ABS(J225-V225),ABS(K225-W225),ABS(L225-X225),ABS(M225-Y225),ABS(N225-Z225),ABS(O225-AA225),ABS(P225-AB225),ABS(Q225-AC225),ABS(R225-AD225),ABS(S225-AE225),ABS(T225-AF225))</f>
        <v/>
      </c>
    </row>
    <row r="226">
      <c r="A226" s="80" t="inlineStr">
        <is>
          <t>- Tower brace</t>
        </is>
      </c>
      <c r="B226" s="52" t="inlineStr">
        <is>
          <t>ENV-98</t>
        </is>
      </c>
      <c r="C226" s="58" t="inlineStr">
        <is>
          <t>Cylinder</t>
        </is>
      </c>
      <c r="D226" s="52" t="inlineStr">
        <is>
          <t>ENV-90</t>
        </is>
      </c>
      <c r="E226" s="52" t="n">
        <v>2</v>
      </c>
      <c r="F226" s="54">
        <f>L226</f>
        <v/>
      </c>
      <c r="G226" s="54">
        <f>P226</f>
        <v/>
      </c>
      <c r="H226" s="54">
        <f>T226</f>
        <v/>
      </c>
      <c r="I226" s="70" t="n">
        <v>-0.004313868</v>
      </c>
      <c r="J226" s="70" t="n">
        <v>-0.0654491857</v>
      </c>
      <c r="K226" s="70" t="n">
        <v>1.95660365</v>
      </c>
      <c r="L226" s="70" t="n">
        <v>10.4471703</v>
      </c>
      <c r="M226" s="70" t="n">
        <v>0</v>
      </c>
      <c r="N226" s="70" t="n">
        <v>0.0458684191</v>
      </c>
      <c r="O226" s="70" t="n">
        <v>2.79999971</v>
      </c>
      <c r="P226" s="70" t="n">
        <v>1.66344249</v>
      </c>
      <c r="Q226" s="70" t="n">
        <v>-0.0798836052</v>
      </c>
      <c r="R226" s="70" t="n">
        <v>0.00353438198</v>
      </c>
      <c r="S226" s="70" t="n">
        <v>-0.105660364</v>
      </c>
      <c r="T226" s="70" t="n">
        <v>10.978302</v>
      </c>
      <c r="U226" s="69">
        <f>U218*'4 Transform Matrices'!Y227+V218*'4 Transform Matrices'!AC227+W218*'4 Transform Matrices'!AG227</f>
        <v/>
      </c>
      <c r="V226" s="69">
        <f>U218*'4 Transform Matrices'!Z227+V218*'4 Transform Matrices'!AD227+W218*'4 Transform Matrices'!AH227</f>
        <v/>
      </c>
      <c r="W226" s="69">
        <f>U218*'4 Transform Matrices'!AA227+V218*'4 Transform Matrices'!AE227+W218*'4 Transform Matrices'!AI227</f>
        <v/>
      </c>
      <c r="X226" s="69">
        <f>U218*'4 Transform Matrices'!AB227+V218*'4 Transform Matrices'!AF227+W218*'4 Transform Matrices'!AJ227+X218</f>
        <v/>
      </c>
      <c r="Y226" s="69">
        <f>Y218*'4 Transform Matrices'!Y227+Z218*'4 Transform Matrices'!AC227+AA218*'4 Transform Matrices'!AG227</f>
        <v/>
      </c>
      <c r="Z226" s="69">
        <f>Y218*'4 Transform Matrices'!Z227+Z218*'4 Transform Matrices'!AD227+AA218*'4 Transform Matrices'!AH227</f>
        <v/>
      </c>
      <c r="AA226" s="69">
        <f>Y218*'4 Transform Matrices'!AA227+Z218*'4 Transform Matrices'!AE227+AA218*'4 Transform Matrices'!AI227</f>
        <v/>
      </c>
      <c r="AB226" s="69">
        <f>Y218*'4 Transform Matrices'!AB227+Z218*'4 Transform Matrices'!AF227+AA218*'4 Transform Matrices'!AJ227+AB218</f>
        <v/>
      </c>
      <c r="AC226" s="69">
        <f>AC218*'4 Transform Matrices'!Y227+AD218*'4 Transform Matrices'!AC227+AE218*'4 Transform Matrices'!AG227</f>
        <v/>
      </c>
      <c r="AD226" s="69">
        <f>AC218*'4 Transform Matrices'!Z227+AD218*'4 Transform Matrices'!AD227+AE218*'4 Transform Matrices'!AH227</f>
        <v/>
      </c>
      <c r="AE226" s="69">
        <f>AC218*'4 Transform Matrices'!AA227+AD218*'4 Transform Matrices'!AE227+AE218*'4 Transform Matrices'!AI227</f>
        <v/>
      </c>
      <c r="AF226" s="69">
        <f>AC218*'4 Transform Matrices'!AB227+AD218*'4 Transform Matrices'!AF227+AE218*'4 Transform Matrices'!AJ227+AF218</f>
        <v/>
      </c>
      <c r="AG226" s="71">
        <f>MAX(ABS(I226-U226),ABS(J226-V226),ABS(K226-W226),ABS(L226-X226),ABS(M226-Y226),ABS(N226-Z226),ABS(O226-AA226),ABS(P226-AB226),ABS(Q226-AC226),ABS(R226-AD226),ABS(S226-AE226),ABS(T226-AF226))</f>
        <v/>
      </c>
    </row>
    <row r="227">
      <c r="A227" s="80" t="inlineStr">
        <is>
          <t>- Platform</t>
        </is>
      </c>
      <c r="B227" s="52" t="inlineStr">
        <is>
          <t>ENV-99</t>
        </is>
      </c>
      <c r="C227" s="63" t="inlineStr">
        <is>
          <t>Cube</t>
        </is>
      </c>
      <c r="D227" s="52" t="inlineStr">
        <is>
          <t>ENV-90</t>
        </is>
      </c>
      <c r="E227" s="52" t="n">
        <v>2</v>
      </c>
      <c r="F227" s="54">
        <f>L227</f>
        <v/>
      </c>
      <c r="G227" s="54">
        <f>P227</f>
        <v/>
      </c>
      <c r="H227" s="54">
        <f>T227</f>
        <v/>
      </c>
      <c r="I227" s="70" t="n">
        <v>2.4000001</v>
      </c>
      <c r="J227" s="70" t="n">
        <v>0</v>
      </c>
      <c r="K227" s="70" t="n">
        <v>0</v>
      </c>
      <c r="L227" s="70" t="n">
        <v>10.5</v>
      </c>
      <c r="M227" s="70" t="n">
        <v>0</v>
      </c>
      <c r="N227" s="70" t="n">
        <v>0.119999997</v>
      </c>
      <c r="O227" s="70" t="n">
        <v>0</v>
      </c>
      <c r="P227" s="70" t="n">
        <v>3.16344237</v>
      </c>
      <c r="Q227" s="70" t="n">
        <v>0</v>
      </c>
      <c r="R227" s="70" t="n">
        <v>0</v>
      </c>
      <c r="S227" s="70" t="n">
        <v>2.4000001</v>
      </c>
      <c r="T227" s="70" t="n">
        <v>10</v>
      </c>
      <c r="U227" s="69">
        <f>U218*'4 Transform Matrices'!Y228+V218*'4 Transform Matrices'!AC228+W218*'4 Transform Matrices'!AG228</f>
        <v/>
      </c>
      <c r="V227" s="69">
        <f>U218*'4 Transform Matrices'!Z228+V218*'4 Transform Matrices'!AD228+W218*'4 Transform Matrices'!AH228</f>
        <v/>
      </c>
      <c r="W227" s="69">
        <f>U218*'4 Transform Matrices'!AA228+V218*'4 Transform Matrices'!AE228+W218*'4 Transform Matrices'!AI228</f>
        <v/>
      </c>
      <c r="X227" s="69">
        <f>U218*'4 Transform Matrices'!AB228+V218*'4 Transform Matrices'!AF228+W218*'4 Transform Matrices'!AJ228+X218</f>
        <v/>
      </c>
      <c r="Y227" s="69">
        <f>Y218*'4 Transform Matrices'!Y228+Z218*'4 Transform Matrices'!AC228+AA218*'4 Transform Matrices'!AG228</f>
        <v/>
      </c>
      <c r="Z227" s="69">
        <f>Y218*'4 Transform Matrices'!Z228+Z218*'4 Transform Matrices'!AD228+AA218*'4 Transform Matrices'!AH228</f>
        <v/>
      </c>
      <c r="AA227" s="69">
        <f>Y218*'4 Transform Matrices'!AA228+Z218*'4 Transform Matrices'!AE228+AA218*'4 Transform Matrices'!AI228</f>
        <v/>
      </c>
      <c r="AB227" s="69">
        <f>Y218*'4 Transform Matrices'!AB228+Z218*'4 Transform Matrices'!AF228+AA218*'4 Transform Matrices'!AJ228+AB218</f>
        <v/>
      </c>
      <c r="AC227" s="69">
        <f>AC218*'4 Transform Matrices'!Y228+AD218*'4 Transform Matrices'!AC228+AE218*'4 Transform Matrices'!AG228</f>
        <v/>
      </c>
      <c r="AD227" s="69">
        <f>AC218*'4 Transform Matrices'!Z228+AD218*'4 Transform Matrices'!AD228+AE218*'4 Transform Matrices'!AH228</f>
        <v/>
      </c>
      <c r="AE227" s="69">
        <f>AC218*'4 Transform Matrices'!AA228+AD218*'4 Transform Matrices'!AE228+AE218*'4 Transform Matrices'!AI228</f>
        <v/>
      </c>
      <c r="AF227" s="69">
        <f>AC218*'4 Transform Matrices'!AB228+AD218*'4 Transform Matrices'!AF228+AE218*'4 Transform Matrices'!AJ228+AF218</f>
        <v/>
      </c>
      <c r="AG227" s="71">
        <f>MAX(ABS(I227-U227),ABS(J227-V227),ABS(K227-W227),ABS(L227-X227),ABS(M227-Y227),ABS(N227-Z227),ABS(O227-AA227),ABS(P227-AB227),ABS(Q227-AC227),ABS(R227-AD227),ABS(S227-AE227),ABS(T227-AF227))</f>
        <v/>
      </c>
    </row>
    <row r="228">
      <c r="A228" s="80" t="inlineStr">
        <is>
          <t>- Parapet front</t>
        </is>
      </c>
      <c r="B228" s="52" t="inlineStr">
        <is>
          <t>ENV-100</t>
        </is>
      </c>
      <c r="C228" s="63" t="inlineStr">
        <is>
          <t>Cube</t>
        </is>
      </c>
      <c r="D228" s="52" t="inlineStr">
        <is>
          <t>ENV-90</t>
        </is>
      </c>
      <c r="E228" s="52" t="n">
        <v>2</v>
      </c>
      <c r="F228" s="54">
        <f>L228</f>
        <v/>
      </c>
      <c r="G228" s="54">
        <f>P228</f>
        <v/>
      </c>
      <c r="H228" s="54">
        <f>T228</f>
        <v/>
      </c>
      <c r="I228" s="70" t="n">
        <v>2.29999995</v>
      </c>
      <c r="J228" s="70" t="n">
        <v>0</v>
      </c>
      <c r="K228" s="70" t="n">
        <v>0</v>
      </c>
      <c r="L228" s="70" t="n">
        <v>10.5</v>
      </c>
      <c r="M228" s="70" t="n">
        <v>0</v>
      </c>
      <c r="N228" s="70" t="n">
        <v>0.899999976</v>
      </c>
      <c r="O228" s="70" t="n">
        <v>0</v>
      </c>
      <c r="P228" s="70" t="n">
        <v>3.67344236</v>
      </c>
      <c r="Q228" s="70" t="n">
        <v>0</v>
      </c>
      <c r="R228" s="70" t="n">
        <v>0</v>
      </c>
      <c r="S228" s="70" t="n">
        <v>0.0599999987</v>
      </c>
      <c r="T228" s="70" t="n">
        <v>8.880000109999999</v>
      </c>
      <c r="U228" s="69">
        <f>U218*'4 Transform Matrices'!Y229+V218*'4 Transform Matrices'!AC229+W218*'4 Transform Matrices'!AG229</f>
        <v/>
      </c>
      <c r="V228" s="69">
        <f>U218*'4 Transform Matrices'!Z229+V218*'4 Transform Matrices'!AD229+W218*'4 Transform Matrices'!AH229</f>
        <v/>
      </c>
      <c r="W228" s="69">
        <f>U218*'4 Transform Matrices'!AA229+V218*'4 Transform Matrices'!AE229+W218*'4 Transform Matrices'!AI229</f>
        <v/>
      </c>
      <c r="X228" s="69">
        <f>U218*'4 Transform Matrices'!AB229+V218*'4 Transform Matrices'!AF229+W218*'4 Transform Matrices'!AJ229+X218</f>
        <v/>
      </c>
      <c r="Y228" s="69">
        <f>Y218*'4 Transform Matrices'!Y229+Z218*'4 Transform Matrices'!AC229+AA218*'4 Transform Matrices'!AG229</f>
        <v/>
      </c>
      <c r="Z228" s="69">
        <f>Y218*'4 Transform Matrices'!Z229+Z218*'4 Transform Matrices'!AD229+AA218*'4 Transform Matrices'!AH229</f>
        <v/>
      </c>
      <c r="AA228" s="69">
        <f>Y218*'4 Transform Matrices'!AA229+Z218*'4 Transform Matrices'!AE229+AA218*'4 Transform Matrices'!AI229</f>
        <v/>
      </c>
      <c r="AB228" s="69">
        <f>Y218*'4 Transform Matrices'!AB229+Z218*'4 Transform Matrices'!AF229+AA218*'4 Transform Matrices'!AJ229+AB218</f>
        <v/>
      </c>
      <c r="AC228" s="69">
        <f>AC218*'4 Transform Matrices'!Y229+AD218*'4 Transform Matrices'!AC229+AE218*'4 Transform Matrices'!AG229</f>
        <v/>
      </c>
      <c r="AD228" s="69">
        <f>AC218*'4 Transform Matrices'!Z229+AD218*'4 Transform Matrices'!AD229+AE218*'4 Transform Matrices'!AH229</f>
        <v/>
      </c>
      <c r="AE228" s="69">
        <f>AC218*'4 Transform Matrices'!AA229+AD218*'4 Transform Matrices'!AE229+AE218*'4 Transform Matrices'!AI229</f>
        <v/>
      </c>
      <c r="AF228" s="69">
        <f>AC218*'4 Transform Matrices'!AB229+AD218*'4 Transform Matrices'!AF229+AE218*'4 Transform Matrices'!AJ229+AF218</f>
        <v/>
      </c>
      <c r="AG228" s="71">
        <f>MAX(ABS(I228-U228),ABS(J228-V228),ABS(K228-W228),ABS(L228-X228),ABS(M228-Y228),ABS(N228-Z228),ABS(O228-AA228),ABS(P228-AB228),ABS(Q228-AC228),ABS(R228-AD228),ABS(S228-AE228),ABS(T228-AF228))</f>
        <v/>
      </c>
    </row>
    <row r="229">
      <c r="A229" s="80" t="inlineStr">
        <is>
          <t>- Parapet side</t>
        </is>
      </c>
      <c r="B229" s="52" t="inlineStr">
        <is>
          <t>ENV-101</t>
        </is>
      </c>
      <c r="C229" s="63" t="inlineStr">
        <is>
          <t>Cube</t>
        </is>
      </c>
      <c r="D229" s="52" t="inlineStr">
        <is>
          <t>ENV-90</t>
        </is>
      </c>
      <c r="E229" s="52" t="n">
        <v>2</v>
      </c>
      <c r="F229" s="54">
        <f>L229</f>
        <v/>
      </c>
      <c r="G229" s="54">
        <f>P229</f>
        <v/>
      </c>
      <c r="H229" s="54">
        <f>T229</f>
        <v/>
      </c>
      <c r="I229" s="70" t="n">
        <v>0.0599999987</v>
      </c>
      <c r="J229" s="70" t="n">
        <v>0</v>
      </c>
      <c r="K229" s="70" t="n">
        <v>0</v>
      </c>
      <c r="L229" s="70" t="n">
        <v>11.6199999</v>
      </c>
      <c r="M229" s="70" t="n">
        <v>0</v>
      </c>
      <c r="N229" s="70" t="n">
        <v>0.899999976</v>
      </c>
      <c r="O229" s="70" t="n">
        <v>0</v>
      </c>
      <c r="P229" s="70" t="n">
        <v>3.67344236</v>
      </c>
      <c r="Q229" s="70" t="n">
        <v>0</v>
      </c>
      <c r="R229" s="70" t="n">
        <v>0</v>
      </c>
      <c r="S229" s="70" t="n">
        <v>2.29999995</v>
      </c>
      <c r="T229" s="70" t="n">
        <v>10</v>
      </c>
      <c r="U229" s="69">
        <f>U218*'4 Transform Matrices'!Y230+V218*'4 Transform Matrices'!AC230+W218*'4 Transform Matrices'!AG230</f>
        <v/>
      </c>
      <c r="V229" s="69">
        <f>U218*'4 Transform Matrices'!Z230+V218*'4 Transform Matrices'!AD230+W218*'4 Transform Matrices'!AH230</f>
        <v/>
      </c>
      <c r="W229" s="69">
        <f>U218*'4 Transform Matrices'!AA230+V218*'4 Transform Matrices'!AE230+W218*'4 Transform Matrices'!AI230</f>
        <v/>
      </c>
      <c r="X229" s="69">
        <f>U218*'4 Transform Matrices'!AB230+V218*'4 Transform Matrices'!AF230+W218*'4 Transform Matrices'!AJ230+X218</f>
        <v/>
      </c>
      <c r="Y229" s="69">
        <f>Y218*'4 Transform Matrices'!Y230+Z218*'4 Transform Matrices'!AC230+AA218*'4 Transform Matrices'!AG230</f>
        <v/>
      </c>
      <c r="Z229" s="69">
        <f>Y218*'4 Transform Matrices'!Z230+Z218*'4 Transform Matrices'!AD230+AA218*'4 Transform Matrices'!AH230</f>
        <v/>
      </c>
      <c r="AA229" s="69">
        <f>Y218*'4 Transform Matrices'!AA230+Z218*'4 Transform Matrices'!AE230+AA218*'4 Transform Matrices'!AI230</f>
        <v/>
      </c>
      <c r="AB229" s="69">
        <f>Y218*'4 Transform Matrices'!AB230+Z218*'4 Transform Matrices'!AF230+AA218*'4 Transform Matrices'!AJ230+AB218</f>
        <v/>
      </c>
      <c r="AC229" s="69">
        <f>AC218*'4 Transform Matrices'!Y230+AD218*'4 Transform Matrices'!AC230+AE218*'4 Transform Matrices'!AG230</f>
        <v/>
      </c>
      <c r="AD229" s="69">
        <f>AC218*'4 Transform Matrices'!Z230+AD218*'4 Transform Matrices'!AD230+AE218*'4 Transform Matrices'!AH230</f>
        <v/>
      </c>
      <c r="AE229" s="69">
        <f>AC218*'4 Transform Matrices'!AA230+AD218*'4 Transform Matrices'!AE230+AE218*'4 Transform Matrices'!AI230</f>
        <v/>
      </c>
      <c r="AF229" s="69">
        <f>AC218*'4 Transform Matrices'!AB230+AD218*'4 Transform Matrices'!AF230+AE218*'4 Transform Matrices'!AJ230+AF218</f>
        <v/>
      </c>
      <c r="AG229" s="71">
        <f>MAX(ABS(I229-U229),ABS(J229-V229),ABS(K229-W229),ABS(L229-X229),ABS(M229-Y229),ABS(N229-Z229),ABS(O229-AA229),ABS(P229-AB229),ABS(Q229-AC229),ABS(R229-AD229),ABS(S229-AE229),ABS(T229-AF229))</f>
        <v/>
      </c>
    </row>
    <row r="230">
      <c r="A230" s="80" t="inlineStr">
        <is>
          <t>- Parapet side</t>
        </is>
      </c>
      <c r="B230" s="52" t="inlineStr">
        <is>
          <t>ENV-102</t>
        </is>
      </c>
      <c r="C230" s="63" t="inlineStr">
        <is>
          <t>Cube</t>
        </is>
      </c>
      <c r="D230" s="52" t="inlineStr">
        <is>
          <t>ENV-90</t>
        </is>
      </c>
      <c r="E230" s="52" t="n">
        <v>2</v>
      </c>
      <c r="F230" s="54">
        <f>L230</f>
        <v/>
      </c>
      <c r="G230" s="54">
        <f>P230</f>
        <v/>
      </c>
      <c r="H230" s="54">
        <f>T230</f>
        <v/>
      </c>
      <c r="I230" s="70" t="n">
        <v>0.0599999987</v>
      </c>
      <c r="J230" s="70" t="n">
        <v>0</v>
      </c>
      <c r="K230" s="70" t="n">
        <v>0</v>
      </c>
      <c r="L230" s="70" t="n">
        <v>9.380000109999999</v>
      </c>
      <c r="M230" s="70" t="n">
        <v>0</v>
      </c>
      <c r="N230" s="70" t="n">
        <v>0.899999976</v>
      </c>
      <c r="O230" s="70" t="n">
        <v>0</v>
      </c>
      <c r="P230" s="70" t="n">
        <v>3.67344236</v>
      </c>
      <c r="Q230" s="70" t="n">
        <v>0</v>
      </c>
      <c r="R230" s="70" t="n">
        <v>0</v>
      </c>
      <c r="S230" s="70" t="n">
        <v>2.29999995</v>
      </c>
      <c r="T230" s="70" t="n">
        <v>10</v>
      </c>
      <c r="U230" s="69">
        <f>U218*'4 Transform Matrices'!Y231+V218*'4 Transform Matrices'!AC231+W218*'4 Transform Matrices'!AG231</f>
        <v/>
      </c>
      <c r="V230" s="69">
        <f>U218*'4 Transform Matrices'!Z231+V218*'4 Transform Matrices'!AD231+W218*'4 Transform Matrices'!AH231</f>
        <v/>
      </c>
      <c r="W230" s="69">
        <f>U218*'4 Transform Matrices'!AA231+V218*'4 Transform Matrices'!AE231+W218*'4 Transform Matrices'!AI231</f>
        <v/>
      </c>
      <c r="X230" s="69">
        <f>U218*'4 Transform Matrices'!AB231+V218*'4 Transform Matrices'!AF231+W218*'4 Transform Matrices'!AJ231+X218</f>
        <v/>
      </c>
      <c r="Y230" s="69">
        <f>Y218*'4 Transform Matrices'!Y231+Z218*'4 Transform Matrices'!AC231+AA218*'4 Transform Matrices'!AG231</f>
        <v/>
      </c>
      <c r="Z230" s="69">
        <f>Y218*'4 Transform Matrices'!Z231+Z218*'4 Transform Matrices'!AD231+AA218*'4 Transform Matrices'!AH231</f>
        <v/>
      </c>
      <c r="AA230" s="69">
        <f>Y218*'4 Transform Matrices'!AA231+Z218*'4 Transform Matrices'!AE231+AA218*'4 Transform Matrices'!AI231</f>
        <v/>
      </c>
      <c r="AB230" s="69">
        <f>Y218*'4 Transform Matrices'!AB231+Z218*'4 Transform Matrices'!AF231+AA218*'4 Transform Matrices'!AJ231+AB218</f>
        <v/>
      </c>
      <c r="AC230" s="69">
        <f>AC218*'4 Transform Matrices'!Y231+AD218*'4 Transform Matrices'!AC231+AE218*'4 Transform Matrices'!AG231</f>
        <v/>
      </c>
      <c r="AD230" s="69">
        <f>AC218*'4 Transform Matrices'!Z231+AD218*'4 Transform Matrices'!AD231+AE218*'4 Transform Matrices'!AH231</f>
        <v/>
      </c>
      <c r="AE230" s="69">
        <f>AC218*'4 Transform Matrices'!AA231+AD218*'4 Transform Matrices'!AE231+AE218*'4 Transform Matrices'!AI231</f>
        <v/>
      </c>
      <c r="AF230" s="69">
        <f>AC218*'4 Transform Matrices'!AB231+AD218*'4 Transform Matrices'!AF231+AE218*'4 Transform Matrices'!AJ231+AF218</f>
        <v/>
      </c>
      <c r="AG230" s="71">
        <f>MAX(ABS(I230-U230),ABS(J230-V230),ABS(K230-W230),ABS(L230-X230),ABS(M230-Y230),ABS(N230-Z230),ABS(O230-AA230),ABS(P230-AB230),ABS(Q230-AC230),ABS(R230-AD230),ABS(S230-AE230),ABS(T230-AF230))</f>
        <v/>
      </c>
    </row>
    <row r="231">
      <c r="A231" s="80" t="inlineStr">
        <is>
          <t>- Hand rail</t>
        </is>
      </c>
      <c r="B231" s="52" t="inlineStr">
        <is>
          <t>ENV-103</t>
        </is>
      </c>
      <c r="C231" s="58" t="inlineStr">
        <is>
          <t>Cylinder</t>
        </is>
      </c>
      <c r="D231" s="52" t="inlineStr">
        <is>
          <t>ENV-90</t>
        </is>
      </c>
      <c r="E231" s="52" t="n">
        <v>2</v>
      </c>
      <c r="F231" s="54">
        <f>L231</f>
        <v/>
      </c>
      <c r="G231" s="54">
        <f>P231</f>
        <v/>
      </c>
      <c r="H231" s="54">
        <f>T231</f>
        <v/>
      </c>
      <c r="I231" s="70" t="n">
        <v>-2.1855695e-09</v>
      </c>
      <c r="J231" s="70" t="n">
        <v>0</v>
      </c>
      <c r="K231" s="70" t="n">
        <v>2.20000005</v>
      </c>
      <c r="L231" s="70" t="n">
        <v>10.5</v>
      </c>
      <c r="M231" s="70" t="n">
        <v>0</v>
      </c>
      <c r="N231" s="70" t="n">
        <v>0.0500000007</v>
      </c>
      <c r="O231" s="70" t="n">
        <v>0</v>
      </c>
      <c r="P231" s="70" t="n">
        <v>4.06344271</v>
      </c>
      <c r="Q231" s="70" t="n">
        <v>-0.0500000007</v>
      </c>
      <c r="R231" s="70" t="n">
        <v>0</v>
      </c>
      <c r="S231" s="70" t="n">
        <v>-9.61650528e-08</v>
      </c>
      <c r="T231" s="70" t="n">
        <v>11.1199999</v>
      </c>
      <c r="U231" s="69">
        <f>U218*'4 Transform Matrices'!Y232+V218*'4 Transform Matrices'!AC232+W218*'4 Transform Matrices'!AG232</f>
        <v/>
      </c>
      <c r="V231" s="69">
        <f>U218*'4 Transform Matrices'!Z232+V218*'4 Transform Matrices'!AD232+W218*'4 Transform Matrices'!AH232</f>
        <v/>
      </c>
      <c r="W231" s="69">
        <f>U218*'4 Transform Matrices'!AA232+V218*'4 Transform Matrices'!AE232+W218*'4 Transform Matrices'!AI232</f>
        <v/>
      </c>
      <c r="X231" s="69">
        <f>U218*'4 Transform Matrices'!AB232+V218*'4 Transform Matrices'!AF232+W218*'4 Transform Matrices'!AJ232+X218</f>
        <v/>
      </c>
      <c r="Y231" s="69">
        <f>Y218*'4 Transform Matrices'!Y232+Z218*'4 Transform Matrices'!AC232+AA218*'4 Transform Matrices'!AG232</f>
        <v/>
      </c>
      <c r="Z231" s="69">
        <f>Y218*'4 Transform Matrices'!Z232+Z218*'4 Transform Matrices'!AD232+AA218*'4 Transform Matrices'!AH232</f>
        <v/>
      </c>
      <c r="AA231" s="69">
        <f>Y218*'4 Transform Matrices'!AA232+Z218*'4 Transform Matrices'!AE232+AA218*'4 Transform Matrices'!AI232</f>
        <v/>
      </c>
      <c r="AB231" s="69">
        <f>Y218*'4 Transform Matrices'!AB232+Z218*'4 Transform Matrices'!AF232+AA218*'4 Transform Matrices'!AJ232+AB218</f>
        <v/>
      </c>
      <c r="AC231" s="69">
        <f>AC218*'4 Transform Matrices'!Y232+AD218*'4 Transform Matrices'!AC232+AE218*'4 Transform Matrices'!AG232</f>
        <v/>
      </c>
      <c r="AD231" s="69">
        <f>AC218*'4 Transform Matrices'!Z232+AD218*'4 Transform Matrices'!AD232+AE218*'4 Transform Matrices'!AH232</f>
        <v/>
      </c>
      <c r="AE231" s="69">
        <f>AC218*'4 Transform Matrices'!AA232+AD218*'4 Transform Matrices'!AE232+AE218*'4 Transform Matrices'!AI232</f>
        <v/>
      </c>
      <c r="AF231" s="69">
        <f>AC218*'4 Transform Matrices'!AB232+AD218*'4 Transform Matrices'!AF232+AE218*'4 Transform Matrices'!AJ232+AF218</f>
        <v/>
      </c>
      <c r="AG231" s="71">
        <f>MAX(ABS(I231-U231),ABS(J231-V231),ABS(K231-W231),ABS(L231-X231),ABS(M231-Y231),ABS(N231-Z231),ABS(O231-AA231),ABS(P231-AB231),ABS(Q231-AC231),ABS(R231-AD231),ABS(S231-AE231),ABS(T231-AF231))</f>
        <v/>
      </c>
    </row>
    <row r="232">
      <c r="A232" s="80" t="inlineStr">
        <is>
          <t>- Roof slab</t>
        </is>
      </c>
      <c r="B232" s="52" t="inlineStr">
        <is>
          <t>ENV-104</t>
        </is>
      </c>
      <c r="C232" s="63" t="inlineStr">
        <is>
          <t>Cube</t>
        </is>
      </c>
      <c r="D232" s="52" t="inlineStr">
        <is>
          <t>ENV-90</t>
        </is>
      </c>
      <c r="E232" s="52" t="n">
        <v>2</v>
      </c>
      <c r="F232" s="54">
        <f>L232</f>
        <v/>
      </c>
      <c r="G232" s="54">
        <f>P232</f>
        <v/>
      </c>
      <c r="H232" s="54">
        <f>T232</f>
        <v/>
      </c>
      <c r="I232" s="70" t="n">
        <v>2.5</v>
      </c>
      <c r="J232" s="70" t="n">
        <v>0</v>
      </c>
      <c r="K232" s="70" t="n">
        <v>0</v>
      </c>
      <c r="L232" s="70" t="n">
        <v>10.5</v>
      </c>
      <c r="M232" s="70" t="n">
        <v>0</v>
      </c>
      <c r="N232" s="70" t="n">
        <v>0.07999999820000001</v>
      </c>
      <c r="O232" s="70" t="n">
        <v>0</v>
      </c>
      <c r="P232" s="70" t="n">
        <v>5.08344269</v>
      </c>
      <c r="Q232" s="70" t="n">
        <v>0</v>
      </c>
      <c r="R232" s="70" t="n">
        <v>0</v>
      </c>
      <c r="S232" s="70" t="n">
        <v>2.5</v>
      </c>
      <c r="T232" s="70" t="n">
        <v>10</v>
      </c>
      <c r="U232" s="69">
        <f>U218*'4 Transform Matrices'!Y233+V218*'4 Transform Matrices'!AC233+W218*'4 Transform Matrices'!AG233</f>
        <v/>
      </c>
      <c r="V232" s="69">
        <f>U218*'4 Transform Matrices'!Z233+V218*'4 Transform Matrices'!AD233+W218*'4 Transform Matrices'!AH233</f>
        <v/>
      </c>
      <c r="W232" s="69">
        <f>U218*'4 Transform Matrices'!AA233+V218*'4 Transform Matrices'!AE233+W218*'4 Transform Matrices'!AI233</f>
        <v/>
      </c>
      <c r="X232" s="69">
        <f>U218*'4 Transform Matrices'!AB233+V218*'4 Transform Matrices'!AF233+W218*'4 Transform Matrices'!AJ233+X218</f>
        <v/>
      </c>
      <c r="Y232" s="69">
        <f>Y218*'4 Transform Matrices'!Y233+Z218*'4 Transform Matrices'!AC233+AA218*'4 Transform Matrices'!AG233</f>
        <v/>
      </c>
      <c r="Z232" s="69">
        <f>Y218*'4 Transform Matrices'!Z233+Z218*'4 Transform Matrices'!AD233+AA218*'4 Transform Matrices'!AH233</f>
        <v/>
      </c>
      <c r="AA232" s="69">
        <f>Y218*'4 Transform Matrices'!AA233+Z218*'4 Transform Matrices'!AE233+AA218*'4 Transform Matrices'!AI233</f>
        <v/>
      </c>
      <c r="AB232" s="69">
        <f>Y218*'4 Transform Matrices'!AB233+Z218*'4 Transform Matrices'!AF233+AA218*'4 Transform Matrices'!AJ233+AB218</f>
        <v/>
      </c>
      <c r="AC232" s="69">
        <f>AC218*'4 Transform Matrices'!Y233+AD218*'4 Transform Matrices'!AC233+AE218*'4 Transform Matrices'!AG233</f>
        <v/>
      </c>
      <c r="AD232" s="69">
        <f>AC218*'4 Transform Matrices'!Z233+AD218*'4 Transform Matrices'!AD233+AE218*'4 Transform Matrices'!AH233</f>
        <v/>
      </c>
      <c r="AE232" s="69">
        <f>AC218*'4 Transform Matrices'!AA233+AD218*'4 Transform Matrices'!AE233+AE218*'4 Transform Matrices'!AI233</f>
        <v/>
      </c>
      <c r="AF232" s="69">
        <f>AC218*'4 Transform Matrices'!AB233+AD218*'4 Transform Matrices'!AF233+AE218*'4 Transform Matrices'!AJ233+AF218</f>
        <v/>
      </c>
      <c r="AG232" s="71">
        <f>MAX(ABS(I232-U232),ABS(J232-V232),ABS(K232-W232),ABS(L232-X232),ABS(M232-Y232),ABS(N232-Z232),ABS(O232-AA232),ABS(P232-AB232),ABS(Q232-AC232),ABS(R232-AD232),ABS(S232-AE232),ABS(T232-AF232))</f>
        <v/>
      </c>
    </row>
    <row r="233">
      <c r="A233" s="80" t="inlineStr">
        <is>
          <t>- Roof cone</t>
        </is>
      </c>
      <c r="B233" s="52" t="inlineStr">
        <is>
          <t>ENV-105</t>
        </is>
      </c>
      <c r="C233" s="61" t="inlineStr">
        <is>
          <t>Cone</t>
        </is>
      </c>
      <c r="D233" s="52" t="inlineStr">
        <is>
          <t>ENV-90</t>
        </is>
      </c>
      <c r="E233" s="52" t="n">
        <v>2</v>
      </c>
      <c r="F233" s="54">
        <f>L233</f>
        <v/>
      </c>
      <c r="G233" s="54">
        <f>P233</f>
        <v/>
      </c>
      <c r="H233" s="54">
        <f>T233</f>
        <v/>
      </c>
      <c r="I233" s="70" t="n">
        <v>2.40416312</v>
      </c>
      <c r="J233" s="70" t="n">
        <v>-2.40416312</v>
      </c>
      <c r="K233" s="70" t="n">
        <v>-2.7817757e-08</v>
      </c>
      <c r="L233" s="70" t="n">
        <v>10.5</v>
      </c>
      <c r="M233" s="70" t="n">
        <v>0</v>
      </c>
      <c r="N233" s="70" t="n">
        <v>-1.48618724e-07</v>
      </c>
      <c r="O233" s="70" t="n">
        <v>0.899999976</v>
      </c>
      <c r="P233" s="70" t="n">
        <v>5.57344294</v>
      </c>
      <c r="Q233" s="70" t="n">
        <v>-2.40416312</v>
      </c>
      <c r="R233" s="70" t="n">
        <v>-2.40416312</v>
      </c>
      <c r="S233" s="70" t="n">
        <v>-2.7817757e-08</v>
      </c>
      <c r="T233" s="70" t="n">
        <v>10</v>
      </c>
      <c r="U233" s="69">
        <f>U218*'4 Transform Matrices'!Y234+V218*'4 Transform Matrices'!AC234+W218*'4 Transform Matrices'!AG234</f>
        <v/>
      </c>
      <c r="V233" s="69">
        <f>U218*'4 Transform Matrices'!Z234+V218*'4 Transform Matrices'!AD234+W218*'4 Transform Matrices'!AH234</f>
        <v/>
      </c>
      <c r="W233" s="69">
        <f>U218*'4 Transform Matrices'!AA234+V218*'4 Transform Matrices'!AE234+W218*'4 Transform Matrices'!AI234</f>
        <v/>
      </c>
      <c r="X233" s="69">
        <f>U218*'4 Transform Matrices'!AB234+V218*'4 Transform Matrices'!AF234+W218*'4 Transform Matrices'!AJ234+X218</f>
        <v/>
      </c>
      <c r="Y233" s="69">
        <f>Y218*'4 Transform Matrices'!Y234+Z218*'4 Transform Matrices'!AC234+AA218*'4 Transform Matrices'!AG234</f>
        <v/>
      </c>
      <c r="Z233" s="69">
        <f>Y218*'4 Transform Matrices'!Z234+Z218*'4 Transform Matrices'!AD234+AA218*'4 Transform Matrices'!AH234</f>
        <v/>
      </c>
      <c r="AA233" s="69">
        <f>Y218*'4 Transform Matrices'!AA234+Z218*'4 Transform Matrices'!AE234+AA218*'4 Transform Matrices'!AI234</f>
        <v/>
      </c>
      <c r="AB233" s="69">
        <f>Y218*'4 Transform Matrices'!AB234+Z218*'4 Transform Matrices'!AF234+AA218*'4 Transform Matrices'!AJ234+AB218</f>
        <v/>
      </c>
      <c r="AC233" s="69">
        <f>AC218*'4 Transform Matrices'!Y234+AD218*'4 Transform Matrices'!AC234+AE218*'4 Transform Matrices'!AG234</f>
        <v/>
      </c>
      <c r="AD233" s="69">
        <f>AC218*'4 Transform Matrices'!Z234+AD218*'4 Transform Matrices'!AD234+AE218*'4 Transform Matrices'!AH234</f>
        <v/>
      </c>
      <c r="AE233" s="69">
        <f>AC218*'4 Transform Matrices'!AA234+AD218*'4 Transform Matrices'!AE234+AE218*'4 Transform Matrices'!AI234</f>
        <v/>
      </c>
      <c r="AF233" s="69">
        <f>AC218*'4 Transform Matrices'!AB234+AD218*'4 Transform Matrices'!AF234+AE218*'4 Transform Matrices'!AJ234+AF218</f>
        <v/>
      </c>
      <c r="AG233" s="71">
        <f>MAX(ABS(I233-U233),ABS(J233-V233),ABS(K233-W233),ABS(L233-X233),ABS(M233-Y233),ABS(N233-Z233),ABS(O233-AA233),ABS(P233-AB233),ABS(Q233-AC233),ABS(R233-AD233),ABS(S233-AE233),ABS(T233-AF233))</f>
        <v/>
      </c>
    </row>
    <row r="234">
      <c r="A234" s="80" t="inlineStr">
        <is>
          <t>- Ladder rail</t>
        </is>
      </c>
      <c r="B234" s="52" t="inlineStr">
        <is>
          <t>ENV-106</t>
        </is>
      </c>
      <c r="C234" s="58" t="inlineStr">
        <is>
          <t>Cylinder</t>
        </is>
      </c>
      <c r="D234" s="52" t="inlineStr">
        <is>
          <t>ENV-90</t>
        </is>
      </c>
      <c r="E234" s="52" t="n">
        <v>2</v>
      </c>
      <c r="F234" s="54">
        <f>L234</f>
        <v/>
      </c>
      <c r="G234" s="54">
        <f>P234</f>
        <v/>
      </c>
      <c r="H234" s="54">
        <f>T234</f>
        <v/>
      </c>
      <c r="I234" s="70" t="n">
        <v>-0.0500000007</v>
      </c>
      <c r="J234" s="70" t="n">
        <v>4.3447197e-09</v>
      </c>
      <c r="K234" s="70" t="n">
        <v>-3.23464207e-08</v>
      </c>
      <c r="L234" s="70" t="n">
        <v>10.25</v>
      </c>
      <c r="M234" s="70" t="n">
        <v>0</v>
      </c>
      <c r="N234" s="70" t="n">
        <v>0.0054890085</v>
      </c>
      <c r="O234" s="70" t="n">
        <v>3.35000038</v>
      </c>
      <c r="P234" s="70" t="n">
        <v>1.53844249</v>
      </c>
      <c r="Q234" s="70" t="n">
        <v>4.37113901e-09</v>
      </c>
      <c r="R234" s="70" t="n">
        <v>0.0496977977</v>
      </c>
      <c r="S234" s="70" t="n">
        <v>-0.369999915</v>
      </c>
      <c r="T234" s="70" t="n">
        <v>11.2650003</v>
      </c>
      <c r="U234" s="69">
        <f>U218*'4 Transform Matrices'!Y235+V218*'4 Transform Matrices'!AC235+W218*'4 Transform Matrices'!AG235</f>
        <v/>
      </c>
      <c r="V234" s="69">
        <f>U218*'4 Transform Matrices'!Z235+V218*'4 Transform Matrices'!AD235+W218*'4 Transform Matrices'!AH235</f>
        <v/>
      </c>
      <c r="W234" s="69">
        <f>U218*'4 Transform Matrices'!AA235+V218*'4 Transform Matrices'!AE235+W218*'4 Transform Matrices'!AI235</f>
        <v/>
      </c>
      <c r="X234" s="69">
        <f>U218*'4 Transform Matrices'!AB235+V218*'4 Transform Matrices'!AF235+W218*'4 Transform Matrices'!AJ235+X218</f>
        <v/>
      </c>
      <c r="Y234" s="69">
        <f>Y218*'4 Transform Matrices'!Y235+Z218*'4 Transform Matrices'!AC235+AA218*'4 Transform Matrices'!AG235</f>
        <v/>
      </c>
      <c r="Z234" s="69">
        <f>Y218*'4 Transform Matrices'!Z235+Z218*'4 Transform Matrices'!AD235+AA218*'4 Transform Matrices'!AH235</f>
        <v/>
      </c>
      <c r="AA234" s="69">
        <f>Y218*'4 Transform Matrices'!AA235+Z218*'4 Transform Matrices'!AE235+AA218*'4 Transform Matrices'!AI235</f>
        <v/>
      </c>
      <c r="AB234" s="69">
        <f>Y218*'4 Transform Matrices'!AB235+Z218*'4 Transform Matrices'!AF235+AA218*'4 Transform Matrices'!AJ235+AB218</f>
        <v/>
      </c>
      <c r="AC234" s="69">
        <f>AC218*'4 Transform Matrices'!Y235+AD218*'4 Transform Matrices'!AC235+AE218*'4 Transform Matrices'!AG235</f>
        <v/>
      </c>
      <c r="AD234" s="69">
        <f>AC218*'4 Transform Matrices'!Z235+AD218*'4 Transform Matrices'!AD235+AE218*'4 Transform Matrices'!AH235</f>
        <v/>
      </c>
      <c r="AE234" s="69">
        <f>AC218*'4 Transform Matrices'!AA235+AD218*'4 Transform Matrices'!AE235+AE218*'4 Transform Matrices'!AI235</f>
        <v/>
      </c>
      <c r="AF234" s="69">
        <f>AC218*'4 Transform Matrices'!AB235+AD218*'4 Transform Matrices'!AF235+AE218*'4 Transform Matrices'!AJ235+AF218</f>
        <v/>
      </c>
      <c r="AG234" s="71">
        <f>MAX(ABS(I234-U234),ABS(J234-V234),ABS(K234-W234),ABS(L234-X234),ABS(M234-Y234),ABS(N234-Z234),ABS(O234-AA234),ABS(P234-AB234),ABS(Q234-AC234),ABS(R234-AD234),ABS(S234-AE234),ABS(T234-AF234))</f>
        <v/>
      </c>
    </row>
    <row r="235">
      <c r="A235" s="80" t="inlineStr">
        <is>
          <t>- Ladder rail</t>
        </is>
      </c>
      <c r="B235" s="52" t="inlineStr">
        <is>
          <t>ENV-107</t>
        </is>
      </c>
      <c r="C235" s="58" t="inlineStr">
        <is>
          <t>Cylinder</t>
        </is>
      </c>
      <c r="D235" s="52" t="inlineStr">
        <is>
          <t>ENV-90</t>
        </is>
      </c>
      <c r="E235" s="52" t="n">
        <v>2</v>
      </c>
      <c r="F235" s="54">
        <f>L235</f>
        <v/>
      </c>
      <c r="G235" s="54">
        <f>P235</f>
        <v/>
      </c>
      <c r="H235" s="54">
        <f>T235</f>
        <v/>
      </c>
      <c r="I235" s="70" t="n">
        <v>-0.0500000007</v>
      </c>
      <c r="J235" s="70" t="n">
        <v>4.3447197e-09</v>
      </c>
      <c r="K235" s="70" t="n">
        <v>-3.23464207e-08</v>
      </c>
      <c r="L235" s="70" t="n">
        <v>10.75</v>
      </c>
      <c r="M235" s="70" t="n">
        <v>0</v>
      </c>
      <c r="N235" s="70" t="n">
        <v>0.0054890085</v>
      </c>
      <c r="O235" s="70" t="n">
        <v>3.35000038</v>
      </c>
      <c r="P235" s="70" t="n">
        <v>1.53844249</v>
      </c>
      <c r="Q235" s="70" t="n">
        <v>4.37113901e-09</v>
      </c>
      <c r="R235" s="70" t="n">
        <v>0.0496977977</v>
      </c>
      <c r="S235" s="70" t="n">
        <v>-0.369999915</v>
      </c>
      <c r="T235" s="70" t="n">
        <v>11.2650003</v>
      </c>
      <c r="U235" s="69">
        <f>U218*'4 Transform Matrices'!Y236+V218*'4 Transform Matrices'!AC236+W218*'4 Transform Matrices'!AG236</f>
        <v/>
      </c>
      <c r="V235" s="69">
        <f>U218*'4 Transform Matrices'!Z236+V218*'4 Transform Matrices'!AD236+W218*'4 Transform Matrices'!AH236</f>
        <v/>
      </c>
      <c r="W235" s="69">
        <f>U218*'4 Transform Matrices'!AA236+V218*'4 Transform Matrices'!AE236+W218*'4 Transform Matrices'!AI236</f>
        <v/>
      </c>
      <c r="X235" s="69">
        <f>U218*'4 Transform Matrices'!AB236+V218*'4 Transform Matrices'!AF236+W218*'4 Transform Matrices'!AJ236+X218</f>
        <v/>
      </c>
      <c r="Y235" s="69">
        <f>Y218*'4 Transform Matrices'!Y236+Z218*'4 Transform Matrices'!AC236+AA218*'4 Transform Matrices'!AG236</f>
        <v/>
      </c>
      <c r="Z235" s="69">
        <f>Y218*'4 Transform Matrices'!Z236+Z218*'4 Transform Matrices'!AD236+AA218*'4 Transform Matrices'!AH236</f>
        <v/>
      </c>
      <c r="AA235" s="69">
        <f>Y218*'4 Transform Matrices'!AA236+Z218*'4 Transform Matrices'!AE236+AA218*'4 Transform Matrices'!AI236</f>
        <v/>
      </c>
      <c r="AB235" s="69">
        <f>Y218*'4 Transform Matrices'!AB236+Z218*'4 Transform Matrices'!AF236+AA218*'4 Transform Matrices'!AJ236+AB218</f>
        <v/>
      </c>
      <c r="AC235" s="69">
        <f>AC218*'4 Transform Matrices'!Y236+AD218*'4 Transform Matrices'!AC236+AE218*'4 Transform Matrices'!AG236</f>
        <v/>
      </c>
      <c r="AD235" s="69">
        <f>AC218*'4 Transform Matrices'!Z236+AD218*'4 Transform Matrices'!AD236+AE218*'4 Transform Matrices'!AH236</f>
        <v/>
      </c>
      <c r="AE235" s="69">
        <f>AC218*'4 Transform Matrices'!AA236+AD218*'4 Transform Matrices'!AE236+AE218*'4 Transform Matrices'!AI236</f>
        <v/>
      </c>
      <c r="AF235" s="69">
        <f>AC218*'4 Transform Matrices'!AB236+AD218*'4 Transform Matrices'!AF236+AE218*'4 Transform Matrices'!AJ236+AF218</f>
        <v/>
      </c>
      <c r="AG235" s="71">
        <f>MAX(ABS(I235-U235),ABS(J235-V235),ABS(K235-W235),ABS(L235-X235),ABS(M235-Y235),ABS(N235-Z235),ABS(O235-AA235),ABS(P235-AB235),ABS(Q235-AC235),ABS(R235-AD235),ABS(S235-AE235),ABS(T235-AF235))</f>
        <v/>
      </c>
    </row>
    <row r="236">
      <c r="A236" s="80" t="inlineStr">
        <is>
          <t>- Ladder rung</t>
        </is>
      </c>
      <c r="B236" s="52" t="inlineStr">
        <is>
          <t>ENV-108</t>
        </is>
      </c>
      <c r="C236" s="58" t="inlineStr">
        <is>
          <t>Cylinder</t>
        </is>
      </c>
      <c r="D236" s="52" t="inlineStr">
        <is>
          <t>ENV-90</t>
        </is>
      </c>
      <c r="E236" s="52" t="n">
        <v>2</v>
      </c>
      <c r="F236" s="54">
        <f>L236</f>
        <v/>
      </c>
      <c r="G236" s="54">
        <f>P236</f>
        <v/>
      </c>
      <c r="H236" s="54">
        <f>T236</f>
        <v/>
      </c>
      <c r="I236" s="70" t="n">
        <v>-1.52989854e-09</v>
      </c>
      <c r="J236" s="70" t="n">
        <v>0</v>
      </c>
      <c r="K236" s="70" t="n">
        <v>0.5</v>
      </c>
      <c r="L236" s="70" t="n">
        <v>10.5</v>
      </c>
      <c r="M236" s="70" t="n">
        <v>0</v>
      </c>
      <c r="N236" s="70" t="n">
        <v>0.0350000001</v>
      </c>
      <c r="O236" s="70" t="n">
        <v>0</v>
      </c>
      <c r="P236" s="70" t="n">
        <v>0.224211738</v>
      </c>
      <c r="Q236" s="70" t="n">
        <v>-0.0350000001</v>
      </c>
      <c r="R236" s="70" t="n">
        <v>0</v>
      </c>
      <c r="S236" s="70" t="n">
        <v>-2.18556941e-08</v>
      </c>
      <c r="T236" s="70" t="n">
        <v>11.4101543</v>
      </c>
      <c r="U236" s="69">
        <f>U218*'4 Transform Matrices'!Y237+V218*'4 Transform Matrices'!AC237+W218*'4 Transform Matrices'!AG237</f>
        <v/>
      </c>
      <c r="V236" s="69">
        <f>U218*'4 Transform Matrices'!Z237+V218*'4 Transform Matrices'!AD237+W218*'4 Transform Matrices'!AH237</f>
        <v/>
      </c>
      <c r="W236" s="69">
        <f>U218*'4 Transform Matrices'!AA237+V218*'4 Transform Matrices'!AE237+W218*'4 Transform Matrices'!AI237</f>
        <v/>
      </c>
      <c r="X236" s="69">
        <f>U218*'4 Transform Matrices'!AB237+V218*'4 Transform Matrices'!AF237+W218*'4 Transform Matrices'!AJ237+X218</f>
        <v/>
      </c>
      <c r="Y236" s="69">
        <f>Y218*'4 Transform Matrices'!Y237+Z218*'4 Transform Matrices'!AC237+AA218*'4 Transform Matrices'!AG237</f>
        <v/>
      </c>
      <c r="Z236" s="69">
        <f>Y218*'4 Transform Matrices'!Z237+Z218*'4 Transform Matrices'!AD237+AA218*'4 Transform Matrices'!AH237</f>
        <v/>
      </c>
      <c r="AA236" s="69">
        <f>Y218*'4 Transform Matrices'!AA237+Z218*'4 Transform Matrices'!AE237+AA218*'4 Transform Matrices'!AI237</f>
        <v/>
      </c>
      <c r="AB236" s="69">
        <f>Y218*'4 Transform Matrices'!AB237+Z218*'4 Transform Matrices'!AF237+AA218*'4 Transform Matrices'!AJ237+AB218</f>
        <v/>
      </c>
      <c r="AC236" s="69">
        <f>AC218*'4 Transform Matrices'!Y237+AD218*'4 Transform Matrices'!AC237+AE218*'4 Transform Matrices'!AG237</f>
        <v/>
      </c>
      <c r="AD236" s="69">
        <f>AC218*'4 Transform Matrices'!Z237+AD218*'4 Transform Matrices'!AD237+AE218*'4 Transform Matrices'!AH237</f>
        <v/>
      </c>
      <c r="AE236" s="69">
        <f>AC218*'4 Transform Matrices'!AA237+AD218*'4 Transform Matrices'!AE237+AE218*'4 Transform Matrices'!AI237</f>
        <v/>
      </c>
      <c r="AF236" s="69">
        <f>AC218*'4 Transform Matrices'!AB237+AD218*'4 Transform Matrices'!AF237+AE218*'4 Transform Matrices'!AJ237+AF218</f>
        <v/>
      </c>
      <c r="AG236" s="71">
        <f>MAX(ABS(I236-U236),ABS(J236-V236),ABS(K236-W236),ABS(L236-X236),ABS(M236-Y236),ABS(N236-Z236),ABS(O236-AA236),ABS(P236-AB236),ABS(Q236-AC236),ABS(R236-AD236),ABS(S236-AE236),ABS(T236-AF236))</f>
        <v/>
      </c>
    </row>
    <row r="237">
      <c r="A237" s="80" t="inlineStr">
        <is>
          <t>- Ladder rung</t>
        </is>
      </c>
      <c r="B237" s="52" t="inlineStr">
        <is>
          <t>ENV-109</t>
        </is>
      </c>
      <c r="C237" s="58" t="inlineStr">
        <is>
          <t>Cylinder</t>
        </is>
      </c>
      <c r="D237" s="52" t="inlineStr">
        <is>
          <t>ENV-90</t>
        </is>
      </c>
      <c r="E237" s="52" t="n">
        <v>2</v>
      </c>
      <c r="F237" s="54">
        <f>L237</f>
        <v/>
      </c>
      <c r="G237" s="54">
        <f>P237</f>
        <v/>
      </c>
      <c r="H237" s="54">
        <f>T237</f>
        <v/>
      </c>
      <c r="I237" s="70" t="n">
        <v>-1.52989854e-09</v>
      </c>
      <c r="J237" s="70" t="n">
        <v>0</v>
      </c>
      <c r="K237" s="70" t="n">
        <v>0.5</v>
      </c>
      <c r="L237" s="70" t="n">
        <v>10.5</v>
      </c>
      <c r="M237" s="70" t="n">
        <v>0</v>
      </c>
      <c r="N237" s="70" t="n">
        <v>0.0350000001</v>
      </c>
      <c r="O237" s="70" t="n">
        <v>0</v>
      </c>
      <c r="P237" s="70" t="n">
        <v>0.7395964860000001</v>
      </c>
      <c r="Q237" s="70" t="n">
        <v>-0.0350000001</v>
      </c>
      <c r="R237" s="70" t="n">
        <v>0</v>
      </c>
      <c r="S237" s="70" t="n">
        <v>-2.18556941e-08</v>
      </c>
      <c r="T237" s="70" t="n">
        <v>11.3532305</v>
      </c>
      <c r="U237" s="69">
        <f>U218*'4 Transform Matrices'!Y238+V218*'4 Transform Matrices'!AC238+W218*'4 Transform Matrices'!AG238</f>
        <v/>
      </c>
      <c r="V237" s="69">
        <f>U218*'4 Transform Matrices'!Z238+V218*'4 Transform Matrices'!AD238+W218*'4 Transform Matrices'!AH238</f>
        <v/>
      </c>
      <c r="W237" s="69">
        <f>U218*'4 Transform Matrices'!AA238+V218*'4 Transform Matrices'!AE238+W218*'4 Transform Matrices'!AI238</f>
        <v/>
      </c>
      <c r="X237" s="69">
        <f>U218*'4 Transform Matrices'!AB238+V218*'4 Transform Matrices'!AF238+W218*'4 Transform Matrices'!AJ238+X218</f>
        <v/>
      </c>
      <c r="Y237" s="69">
        <f>Y218*'4 Transform Matrices'!Y238+Z218*'4 Transform Matrices'!AC238+AA218*'4 Transform Matrices'!AG238</f>
        <v/>
      </c>
      <c r="Z237" s="69">
        <f>Y218*'4 Transform Matrices'!Z238+Z218*'4 Transform Matrices'!AD238+AA218*'4 Transform Matrices'!AH238</f>
        <v/>
      </c>
      <c r="AA237" s="69">
        <f>Y218*'4 Transform Matrices'!AA238+Z218*'4 Transform Matrices'!AE238+AA218*'4 Transform Matrices'!AI238</f>
        <v/>
      </c>
      <c r="AB237" s="69">
        <f>Y218*'4 Transform Matrices'!AB238+Z218*'4 Transform Matrices'!AF238+AA218*'4 Transform Matrices'!AJ238+AB218</f>
        <v/>
      </c>
      <c r="AC237" s="69">
        <f>AC218*'4 Transform Matrices'!Y238+AD218*'4 Transform Matrices'!AC238+AE218*'4 Transform Matrices'!AG238</f>
        <v/>
      </c>
      <c r="AD237" s="69">
        <f>AC218*'4 Transform Matrices'!Z238+AD218*'4 Transform Matrices'!AD238+AE218*'4 Transform Matrices'!AH238</f>
        <v/>
      </c>
      <c r="AE237" s="69">
        <f>AC218*'4 Transform Matrices'!AA238+AD218*'4 Transform Matrices'!AE238+AE218*'4 Transform Matrices'!AI238</f>
        <v/>
      </c>
      <c r="AF237" s="69">
        <f>AC218*'4 Transform Matrices'!AB238+AD218*'4 Transform Matrices'!AF238+AE218*'4 Transform Matrices'!AJ238+AF218</f>
        <v/>
      </c>
      <c r="AG237" s="71">
        <f>MAX(ABS(I237-U237),ABS(J237-V237),ABS(K237-W237),ABS(L237-X237),ABS(M237-Y237),ABS(N237-Z237),ABS(O237-AA237),ABS(P237-AB237),ABS(Q237-AC237),ABS(R237-AD237),ABS(S237-AE237),ABS(T237-AF237))</f>
        <v/>
      </c>
    </row>
    <row r="238">
      <c r="A238" s="80" t="inlineStr">
        <is>
          <t>- Ladder rung</t>
        </is>
      </c>
      <c r="B238" s="52" t="inlineStr">
        <is>
          <t>ENV-110</t>
        </is>
      </c>
      <c r="C238" s="58" t="inlineStr">
        <is>
          <t>Cylinder</t>
        </is>
      </c>
      <c r="D238" s="52" t="inlineStr">
        <is>
          <t>ENV-90</t>
        </is>
      </c>
      <c r="E238" s="52" t="n">
        <v>2</v>
      </c>
      <c r="F238" s="54">
        <f>L238</f>
        <v/>
      </c>
      <c r="G238" s="54">
        <f>P238</f>
        <v/>
      </c>
      <c r="H238" s="54">
        <f>T238</f>
        <v/>
      </c>
      <c r="I238" s="70" t="n">
        <v>-1.52989854e-09</v>
      </c>
      <c r="J238" s="70" t="n">
        <v>0</v>
      </c>
      <c r="K238" s="70" t="n">
        <v>0.5</v>
      </c>
      <c r="L238" s="70" t="n">
        <v>10.5</v>
      </c>
      <c r="M238" s="70" t="n">
        <v>0</v>
      </c>
      <c r="N238" s="70" t="n">
        <v>0.0350000001</v>
      </c>
      <c r="O238" s="70" t="n">
        <v>0</v>
      </c>
      <c r="P238" s="70" t="n">
        <v>1.25498092</v>
      </c>
      <c r="Q238" s="70" t="n">
        <v>-0.0350000001</v>
      </c>
      <c r="R238" s="70" t="n">
        <v>0</v>
      </c>
      <c r="S238" s="70" t="n">
        <v>-2.18556941e-08</v>
      </c>
      <c r="T238" s="70" t="n">
        <v>11.2963076</v>
      </c>
      <c r="U238" s="69">
        <f>U218*'4 Transform Matrices'!Y239+V218*'4 Transform Matrices'!AC239+W218*'4 Transform Matrices'!AG239</f>
        <v/>
      </c>
      <c r="V238" s="69">
        <f>U218*'4 Transform Matrices'!Z239+V218*'4 Transform Matrices'!AD239+W218*'4 Transform Matrices'!AH239</f>
        <v/>
      </c>
      <c r="W238" s="69">
        <f>U218*'4 Transform Matrices'!AA239+V218*'4 Transform Matrices'!AE239+W218*'4 Transform Matrices'!AI239</f>
        <v/>
      </c>
      <c r="X238" s="69">
        <f>U218*'4 Transform Matrices'!AB239+V218*'4 Transform Matrices'!AF239+W218*'4 Transform Matrices'!AJ239+X218</f>
        <v/>
      </c>
      <c r="Y238" s="69">
        <f>Y218*'4 Transform Matrices'!Y239+Z218*'4 Transform Matrices'!AC239+AA218*'4 Transform Matrices'!AG239</f>
        <v/>
      </c>
      <c r="Z238" s="69">
        <f>Y218*'4 Transform Matrices'!Z239+Z218*'4 Transform Matrices'!AD239+AA218*'4 Transform Matrices'!AH239</f>
        <v/>
      </c>
      <c r="AA238" s="69">
        <f>Y218*'4 Transform Matrices'!AA239+Z218*'4 Transform Matrices'!AE239+AA218*'4 Transform Matrices'!AI239</f>
        <v/>
      </c>
      <c r="AB238" s="69">
        <f>Y218*'4 Transform Matrices'!AB239+Z218*'4 Transform Matrices'!AF239+AA218*'4 Transform Matrices'!AJ239+AB218</f>
        <v/>
      </c>
      <c r="AC238" s="69">
        <f>AC218*'4 Transform Matrices'!Y239+AD218*'4 Transform Matrices'!AC239+AE218*'4 Transform Matrices'!AG239</f>
        <v/>
      </c>
      <c r="AD238" s="69">
        <f>AC218*'4 Transform Matrices'!Z239+AD218*'4 Transform Matrices'!AD239+AE218*'4 Transform Matrices'!AH239</f>
        <v/>
      </c>
      <c r="AE238" s="69">
        <f>AC218*'4 Transform Matrices'!AA239+AD218*'4 Transform Matrices'!AE239+AE218*'4 Transform Matrices'!AI239</f>
        <v/>
      </c>
      <c r="AF238" s="69">
        <f>AC218*'4 Transform Matrices'!AB239+AD218*'4 Transform Matrices'!AF239+AE218*'4 Transform Matrices'!AJ239+AF218</f>
        <v/>
      </c>
      <c r="AG238" s="71">
        <f>MAX(ABS(I238-U238),ABS(J238-V238),ABS(K238-W238),ABS(L238-X238),ABS(M238-Y238),ABS(N238-Z238),ABS(O238-AA238),ABS(P238-AB238),ABS(Q238-AC238),ABS(R238-AD238),ABS(S238-AE238),ABS(T238-AF238))</f>
        <v/>
      </c>
    </row>
    <row r="239">
      <c r="A239" s="80" t="inlineStr">
        <is>
          <t>- Ladder rung</t>
        </is>
      </c>
      <c r="B239" s="52" t="inlineStr">
        <is>
          <t>ENV-111</t>
        </is>
      </c>
      <c r="C239" s="58" t="inlineStr">
        <is>
          <t>Cylinder</t>
        </is>
      </c>
      <c r="D239" s="52" t="inlineStr">
        <is>
          <t>ENV-90</t>
        </is>
      </c>
      <c r="E239" s="52" t="n">
        <v>2</v>
      </c>
      <c r="F239" s="54">
        <f>L239</f>
        <v/>
      </c>
      <c r="G239" s="54">
        <f>P239</f>
        <v/>
      </c>
      <c r="H239" s="54">
        <f>T239</f>
        <v/>
      </c>
      <c r="I239" s="70" t="n">
        <v>-1.52989854e-09</v>
      </c>
      <c r="J239" s="70" t="n">
        <v>0</v>
      </c>
      <c r="K239" s="70" t="n">
        <v>0.5</v>
      </c>
      <c r="L239" s="70" t="n">
        <v>10.5</v>
      </c>
      <c r="M239" s="70" t="n">
        <v>0</v>
      </c>
      <c r="N239" s="70" t="n">
        <v>0.0350000001</v>
      </c>
      <c r="O239" s="70" t="n">
        <v>0</v>
      </c>
      <c r="P239" s="70" t="n">
        <v>1.77036572</v>
      </c>
      <c r="Q239" s="70" t="n">
        <v>-0.0350000001</v>
      </c>
      <c r="R239" s="70" t="n">
        <v>0</v>
      </c>
      <c r="S239" s="70" t="n">
        <v>-2.18556941e-08</v>
      </c>
      <c r="T239" s="70" t="n">
        <v>11.2393847</v>
      </c>
      <c r="U239" s="69">
        <f>U218*'4 Transform Matrices'!Y240+V218*'4 Transform Matrices'!AC240+W218*'4 Transform Matrices'!AG240</f>
        <v/>
      </c>
      <c r="V239" s="69">
        <f>U218*'4 Transform Matrices'!Z240+V218*'4 Transform Matrices'!AD240+W218*'4 Transform Matrices'!AH240</f>
        <v/>
      </c>
      <c r="W239" s="69">
        <f>U218*'4 Transform Matrices'!AA240+V218*'4 Transform Matrices'!AE240+W218*'4 Transform Matrices'!AI240</f>
        <v/>
      </c>
      <c r="X239" s="69">
        <f>U218*'4 Transform Matrices'!AB240+V218*'4 Transform Matrices'!AF240+W218*'4 Transform Matrices'!AJ240+X218</f>
        <v/>
      </c>
      <c r="Y239" s="69">
        <f>Y218*'4 Transform Matrices'!Y240+Z218*'4 Transform Matrices'!AC240+AA218*'4 Transform Matrices'!AG240</f>
        <v/>
      </c>
      <c r="Z239" s="69">
        <f>Y218*'4 Transform Matrices'!Z240+Z218*'4 Transform Matrices'!AD240+AA218*'4 Transform Matrices'!AH240</f>
        <v/>
      </c>
      <c r="AA239" s="69">
        <f>Y218*'4 Transform Matrices'!AA240+Z218*'4 Transform Matrices'!AE240+AA218*'4 Transform Matrices'!AI240</f>
        <v/>
      </c>
      <c r="AB239" s="69">
        <f>Y218*'4 Transform Matrices'!AB240+Z218*'4 Transform Matrices'!AF240+AA218*'4 Transform Matrices'!AJ240+AB218</f>
        <v/>
      </c>
      <c r="AC239" s="69">
        <f>AC218*'4 Transform Matrices'!Y240+AD218*'4 Transform Matrices'!AC240+AE218*'4 Transform Matrices'!AG240</f>
        <v/>
      </c>
      <c r="AD239" s="69">
        <f>AC218*'4 Transform Matrices'!Z240+AD218*'4 Transform Matrices'!AD240+AE218*'4 Transform Matrices'!AH240</f>
        <v/>
      </c>
      <c r="AE239" s="69">
        <f>AC218*'4 Transform Matrices'!AA240+AD218*'4 Transform Matrices'!AE240+AE218*'4 Transform Matrices'!AI240</f>
        <v/>
      </c>
      <c r="AF239" s="69">
        <f>AC218*'4 Transform Matrices'!AB240+AD218*'4 Transform Matrices'!AF240+AE218*'4 Transform Matrices'!AJ240+AF218</f>
        <v/>
      </c>
      <c r="AG239" s="71">
        <f>MAX(ABS(I239-U239),ABS(J239-V239),ABS(K239-W239),ABS(L239-X239),ABS(M239-Y239),ABS(N239-Z239),ABS(O239-AA239),ABS(P239-AB239),ABS(Q239-AC239),ABS(R239-AD239),ABS(S239-AE239),ABS(T239-AF239))</f>
        <v/>
      </c>
    </row>
    <row r="240">
      <c r="A240" s="80" t="inlineStr">
        <is>
          <t>- Ladder rung</t>
        </is>
      </c>
      <c r="B240" s="52" t="inlineStr">
        <is>
          <t>ENV-112</t>
        </is>
      </c>
      <c r="C240" s="58" t="inlineStr">
        <is>
          <t>Cylinder</t>
        </is>
      </c>
      <c r="D240" s="52" t="inlineStr">
        <is>
          <t>ENV-90</t>
        </is>
      </c>
      <c r="E240" s="52" t="n">
        <v>2</v>
      </c>
      <c r="F240" s="54">
        <f>L240</f>
        <v/>
      </c>
      <c r="G240" s="54">
        <f>P240</f>
        <v/>
      </c>
      <c r="H240" s="54">
        <f>T240</f>
        <v/>
      </c>
      <c r="I240" s="70" t="n">
        <v>-1.52989854e-09</v>
      </c>
      <c r="J240" s="70" t="n">
        <v>0</v>
      </c>
      <c r="K240" s="70" t="n">
        <v>0.5</v>
      </c>
      <c r="L240" s="70" t="n">
        <v>10.5</v>
      </c>
      <c r="M240" s="70" t="n">
        <v>0</v>
      </c>
      <c r="N240" s="70" t="n">
        <v>0.0350000001</v>
      </c>
      <c r="O240" s="70" t="n">
        <v>0</v>
      </c>
      <c r="P240" s="70" t="n">
        <v>2.28575015</v>
      </c>
      <c r="Q240" s="70" t="n">
        <v>-0.0350000001</v>
      </c>
      <c r="R240" s="70" t="n">
        <v>0</v>
      </c>
      <c r="S240" s="70" t="n">
        <v>-2.18556941e-08</v>
      </c>
      <c r="T240" s="70" t="n">
        <v>11.1824617</v>
      </c>
      <c r="U240" s="69">
        <f>U218*'4 Transform Matrices'!Y241+V218*'4 Transform Matrices'!AC241+W218*'4 Transform Matrices'!AG241</f>
        <v/>
      </c>
      <c r="V240" s="69">
        <f>U218*'4 Transform Matrices'!Z241+V218*'4 Transform Matrices'!AD241+W218*'4 Transform Matrices'!AH241</f>
        <v/>
      </c>
      <c r="W240" s="69">
        <f>U218*'4 Transform Matrices'!AA241+V218*'4 Transform Matrices'!AE241+W218*'4 Transform Matrices'!AI241</f>
        <v/>
      </c>
      <c r="X240" s="69">
        <f>U218*'4 Transform Matrices'!AB241+V218*'4 Transform Matrices'!AF241+W218*'4 Transform Matrices'!AJ241+X218</f>
        <v/>
      </c>
      <c r="Y240" s="69">
        <f>Y218*'4 Transform Matrices'!Y241+Z218*'4 Transform Matrices'!AC241+AA218*'4 Transform Matrices'!AG241</f>
        <v/>
      </c>
      <c r="Z240" s="69">
        <f>Y218*'4 Transform Matrices'!Z241+Z218*'4 Transform Matrices'!AD241+AA218*'4 Transform Matrices'!AH241</f>
        <v/>
      </c>
      <c r="AA240" s="69">
        <f>Y218*'4 Transform Matrices'!AA241+Z218*'4 Transform Matrices'!AE241+AA218*'4 Transform Matrices'!AI241</f>
        <v/>
      </c>
      <c r="AB240" s="69">
        <f>Y218*'4 Transform Matrices'!AB241+Z218*'4 Transform Matrices'!AF241+AA218*'4 Transform Matrices'!AJ241+AB218</f>
        <v/>
      </c>
      <c r="AC240" s="69">
        <f>AC218*'4 Transform Matrices'!Y241+AD218*'4 Transform Matrices'!AC241+AE218*'4 Transform Matrices'!AG241</f>
        <v/>
      </c>
      <c r="AD240" s="69">
        <f>AC218*'4 Transform Matrices'!Z241+AD218*'4 Transform Matrices'!AD241+AE218*'4 Transform Matrices'!AH241</f>
        <v/>
      </c>
      <c r="AE240" s="69">
        <f>AC218*'4 Transform Matrices'!AA241+AD218*'4 Transform Matrices'!AE241+AE218*'4 Transform Matrices'!AI241</f>
        <v/>
      </c>
      <c r="AF240" s="69">
        <f>AC218*'4 Transform Matrices'!AB241+AD218*'4 Transform Matrices'!AF241+AE218*'4 Transform Matrices'!AJ241+AF218</f>
        <v/>
      </c>
      <c r="AG240" s="71">
        <f>MAX(ABS(I240-U240),ABS(J240-V240),ABS(K240-W240),ABS(L240-X240),ABS(M240-Y240),ABS(N240-Z240),ABS(O240-AA240),ABS(P240-AB240),ABS(Q240-AC240),ABS(R240-AD240),ABS(S240-AE240),ABS(T240-AF240))</f>
        <v/>
      </c>
    </row>
    <row r="241">
      <c r="A241" s="80" t="inlineStr">
        <is>
          <t>- Ladder rung</t>
        </is>
      </c>
      <c r="B241" s="52" t="inlineStr">
        <is>
          <t>ENV-113</t>
        </is>
      </c>
      <c r="C241" s="58" t="inlineStr">
        <is>
          <t>Cylinder</t>
        </is>
      </c>
      <c r="D241" s="52" t="inlineStr">
        <is>
          <t>ENV-90</t>
        </is>
      </c>
      <c r="E241" s="52" t="n">
        <v>2</v>
      </c>
      <c r="F241" s="54">
        <f>L241</f>
        <v/>
      </c>
      <c r="G241" s="54">
        <f>P241</f>
        <v/>
      </c>
      <c r="H241" s="54">
        <f>T241</f>
        <v/>
      </c>
      <c r="I241" s="70" t="n">
        <v>-1.52989854e-09</v>
      </c>
      <c r="J241" s="70" t="n">
        <v>0</v>
      </c>
      <c r="K241" s="70" t="n">
        <v>0.5</v>
      </c>
      <c r="L241" s="70" t="n">
        <v>10.5</v>
      </c>
      <c r="M241" s="70" t="n">
        <v>0</v>
      </c>
      <c r="N241" s="70" t="n">
        <v>0.0350000001</v>
      </c>
      <c r="O241" s="70" t="n">
        <v>0</v>
      </c>
      <c r="P241" s="70" t="n">
        <v>2.80113459</v>
      </c>
      <c r="Q241" s="70" t="n">
        <v>-0.0350000001</v>
      </c>
      <c r="R241" s="70" t="n">
        <v>0</v>
      </c>
      <c r="S241" s="70" t="n">
        <v>-2.18556941e-08</v>
      </c>
      <c r="T241" s="70" t="n">
        <v>11.1255388</v>
      </c>
      <c r="U241" s="69">
        <f>U218*'4 Transform Matrices'!Y242+V218*'4 Transform Matrices'!AC242+W218*'4 Transform Matrices'!AG242</f>
        <v/>
      </c>
      <c r="V241" s="69">
        <f>U218*'4 Transform Matrices'!Z242+V218*'4 Transform Matrices'!AD242+W218*'4 Transform Matrices'!AH242</f>
        <v/>
      </c>
      <c r="W241" s="69">
        <f>U218*'4 Transform Matrices'!AA242+V218*'4 Transform Matrices'!AE242+W218*'4 Transform Matrices'!AI242</f>
        <v/>
      </c>
      <c r="X241" s="69">
        <f>U218*'4 Transform Matrices'!AB242+V218*'4 Transform Matrices'!AF242+W218*'4 Transform Matrices'!AJ242+X218</f>
        <v/>
      </c>
      <c r="Y241" s="69">
        <f>Y218*'4 Transform Matrices'!Y242+Z218*'4 Transform Matrices'!AC242+AA218*'4 Transform Matrices'!AG242</f>
        <v/>
      </c>
      <c r="Z241" s="69">
        <f>Y218*'4 Transform Matrices'!Z242+Z218*'4 Transform Matrices'!AD242+AA218*'4 Transform Matrices'!AH242</f>
        <v/>
      </c>
      <c r="AA241" s="69">
        <f>Y218*'4 Transform Matrices'!AA242+Z218*'4 Transform Matrices'!AE242+AA218*'4 Transform Matrices'!AI242</f>
        <v/>
      </c>
      <c r="AB241" s="69">
        <f>Y218*'4 Transform Matrices'!AB242+Z218*'4 Transform Matrices'!AF242+AA218*'4 Transform Matrices'!AJ242+AB218</f>
        <v/>
      </c>
      <c r="AC241" s="69">
        <f>AC218*'4 Transform Matrices'!Y242+AD218*'4 Transform Matrices'!AC242+AE218*'4 Transform Matrices'!AG242</f>
        <v/>
      </c>
      <c r="AD241" s="69">
        <f>AC218*'4 Transform Matrices'!Z242+AD218*'4 Transform Matrices'!AD242+AE218*'4 Transform Matrices'!AH242</f>
        <v/>
      </c>
      <c r="AE241" s="69">
        <f>AC218*'4 Transform Matrices'!AA242+AD218*'4 Transform Matrices'!AE242+AE218*'4 Transform Matrices'!AI242</f>
        <v/>
      </c>
      <c r="AF241" s="69">
        <f>AC218*'4 Transform Matrices'!AB242+AD218*'4 Transform Matrices'!AF242+AE218*'4 Transform Matrices'!AJ242+AF218</f>
        <v/>
      </c>
      <c r="AG241" s="71">
        <f>MAX(ABS(I241-U241),ABS(J241-V241),ABS(K241-W241),ABS(L241-X241),ABS(M241-Y241),ABS(N241-Z241),ABS(O241-AA241),ABS(P241-AB241),ABS(Q241-AC241),ABS(R241-AD241),ABS(S241-AE241),ABS(T241-AF241))</f>
        <v/>
      </c>
    </row>
    <row r="242">
      <c r="A242" s="80" t="inlineStr">
        <is>
          <t>- Floodlight bracket</t>
        </is>
      </c>
      <c r="B242" s="52" t="inlineStr">
        <is>
          <t>ENV-114</t>
        </is>
      </c>
      <c r="C242" s="58" t="inlineStr">
        <is>
          <t>Cylinder</t>
        </is>
      </c>
      <c r="D242" s="52" t="inlineStr">
        <is>
          <t>ENV-90</t>
        </is>
      </c>
      <c r="E242" s="52" t="n">
        <v>2</v>
      </c>
      <c r="F242" s="54">
        <f>L242</f>
        <v/>
      </c>
      <c r="G242" s="54">
        <f>P242</f>
        <v/>
      </c>
      <c r="H242" s="54">
        <f>T242</f>
        <v/>
      </c>
      <c r="I242" s="70" t="n">
        <v>0.0599999987</v>
      </c>
      <c r="J242" s="70" t="n">
        <v>0</v>
      </c>
      <c r="K242" s="70" t="n">
        <v>0</v>
      </c>
      <c r="L242" s="70" t="n">
        <v>9.55000019</v>
      </c>
      <c r="M242" s="70" t="n">
        <v>0</v>
      </c>
      <c r="N242" s="70" t="n">
        <v>-2.62268318e-09</v>
      </c>
      <c r="O242" s="70" t="n">
        <v>-0.439999998</v>
      </c>
      <c r="P242" s="70" t="n">
        <v>4.34344244</v>
      </c>
      <c r="Q242" s="70" t="n">
        <v>0</v>
      </c>
      <c r="R242" s="70" t="n">
        <v>0.0599999987</v>
      </c>
      <c r="S242" s="70" t="n">
        <v>-1.92330116e-08</v>
      </c>
      <c r="T242" s="70" t="n">
        <v>9.05000019</v>
      </c>
      <c r="U242" s="69">
        <f>U218*'4 Transform Matrices'!Y243+V218*'4 Transform Matrices'!AC243+W218*'4 Transform Matrices'!AG243</f>
        <v/>
      </c>
      <c r="V242" s="69">
        <f>U218*'4 Transform Matrices'!Z243+V218*'4 Transform Matrices'!AD243+W218*'4 Transform Matrices'!AH243</f>
        <v/>
      </c>
      <c r="W242" s="69">
        <f>U218*'4 Transform Matrices'!AA243+V218*'4 Transform Matrices'!AE243+W218*'4 Transform Matrices'!AI243</f>
        <v/>
      </c>
      <c r="X242" s="69">
        <f>U218*'4 Transform Matrices'!AB243+V218*'4 Transform Matrices'!AF243+W218*'4 Transform Matrices'!AJ243+X218</f>
        <v/>
      </c>
      <c r="Y242" s="69">
        <f>Y218*'4 Transform Matrices'!Y243+Z218*'4 Transform Matrices'!AC243+AA218*'4 Transform Matrices'!AG243</f>
        <v/>
      </c>
      <c r="Z242" s="69">
        <f>Y218*'4 Transform Matrices'!Z243+Z218*'4 Transform Matrices'!AD243+AA218*'4 Transform Matrices'!AH243</f>
        <v/>
      </c>
      <c r="AA242" s="69">
        <f>Y218*'4 Transform Matrices'!AA243+Z218*'4 Transform Matrices'!AE243+AA218*'4 Transform Matrices'!AI243</f>
        <v/>
      </c>
      <c r="AB242" s="69">
        <f>Y218*'4 Transform Matrices'!AB243+Z218*'4 Transform Matrices'!AF243+AA218*'4 Transform Matrices'!AJ243+AB218</f>
        <v/>
      </c>
      <c r="AC242" s="69">
        <f>AC218*'4 Transform Matrices'!Y243+AD218*'4 Transform Matrices'!AC243+AE218*'4 Transform Matrices'!AG243</f>
        <v/>
      </c>
      <c r="AD242" s="69">
        <f>AC218*'4 Transform Matrices'!Z243+AD218*'4 Transform Matrices'!AD243+AE218*'4 Transform Matrices'!AH243</f>
        <v/>
      </c>
      <c r="AE242" s="69">
        <f>AC218*'4 Transform Matrices'!AA243+AD218*'4 Transform Matrices'!AE243+AE218*'4 Transform Matrices'!AI243</f>
        <v/>
      </c>
      <c r="AF242" s="69">
        <f>AC218*'4 Transform Matrices'!AB243+AD218*'4 Transform Matrices'!AF243+AE218*'4 Transform Matrices'!AJ243+AF218</f>
        <v/>
      </c>
      <c r="AG242" s="71">
        <f>MAX(ABS(I242-U242),ABS(J242-V242),ABS(K242-W242),ABS(L242-X242),ABS(M242-Y242),ABS(N242-Z242),ABS(O242-AA242),ABS(P242-AB242),ABS(Q242-AC242),ABS(R242-AD242),ABS(S242-AE242),ABS(T242-AF242))</f>
        <v/>
      </c>
    </row>
    <row r="243">
      <c r="A243" s="80" t="inlineStr">
        <is>
          <t>- Floodlight housing</t>
        </is>
      </c>
      <c r="B243" s="52" t="inlineStr">
        <is>
          <t>ENV-115</t>
        </is>
      </c>
      <c r="C243" s="58" t="inlineStr">
        <is>
          <t>Cylinder</t>
        </is>
      </c>
      <c r="D243" s="52" t="inlineStr">
        <is>
          <t>ENV-90</t>
        </is>
      </c>
      <c r="E243" s="52" t="n">
        <v>2</v>
      </c>
      <c r="F243" s="54">
        <f>L243</f>
        <v/>
      </c>
      <c r="G243" s="54">
        <f>P243</f>
        <v/>
      </c>
      <c r="H243" s="54">
        <f>T243</f>
        <v/>
      </c>
      <c r="I243" s="70" t="n">
        <v>-0.23448275</v>
      </c>
      <c r="J243" s="70" t="n">
        <v>-0.107038222</v>
      </c>
      <c r="K243" s="70" t="n">
        <v>-0.208679557</v>
      </c>
      <c r="L243" s="70" t="n">
        <v>9.55000019</v>
      </c>
      <c r="M243" s="70" t="n">
        <v>0</v>
      </c>
      <c r="N243" s="70" t="n">
        <v>0.30618754</v>
      </c>
      <c r="O243" s="70" t="n">
        <v>-0.1391197</v>
      </c>
      <c r="P243" s="70" t="n">
        <v>4.72344255</v>
      </c>
      <c r="Q243" s="70" t="n">
        <v>0.246206909</v>
      </c>
      <c r="R243" s="70" t="n">
        <v>-0.101941153</v>
      </c>
      <c r="S243" s="70" t="n">
        <v>-0.198742405</v>
      </c>
      <c r="T243" s="70" t="n">
        <v>9.05000019</v>
      </c>
      <c r="U243" s="69">
        <f>U218*'4 Transform Matrices'!Y244+V218*'4 Transform Matrices'!AC244+W218*'4 Transform Matrices'!AG244</f>
        <v/>
      </c>
      <c r="V243" s="69">
        <f>U218*'4 Transform Matrices'!Z244+V218*'4 Transform Matrices'!AD244+W218*'4 Transform Matrices'!AH244</f>
        <v/>
      </c>
      <c r="W243" s="69">
        <f>U218*'4 Transform Matrices'!AA244+V218*'4 Transform Matrices'!AE244+W218*'4 Transform Matrices'!AI244</f>
        <v/>
      </c>
      <c r="X243" s="69">
        <f>U218*'4 Transform Matrices'!AB244+V218*'4 Transform Matrices'!AF244+W218*'4 Transform Matrices'!AJ244+X218</f>
        <v/>
      </c>
      <c r="Y243" s="69">
        <f>Y218*'4 Transform Matrices'!Y244+Z218*'4 Transform Matrices'!AC244+AA218*'4 Transform Matrices'!AG244</f>
        <v/>
      </c>
      <c r="Z243" s="69">
        <f>Y218*'4 Transform Matrices'!Z244+Z218*'4 Transform Matrices'!AD244+AA218*'4 Transform Matrices'!AH244</f>
        <v/>
      </c>
      <c r="AA243" s="69">
        <f>Y218*'4 Transform Matrices'!AA244+Z218*'4 Transform Matrices'!AE244+AA218*'4 Transform Matrices'!AI244</f>
        <v/>
      </c>
      <c r="AB243" s="69">
        <f>Y218*'4 Transform Matrices'!AB244+Z218*'4 Transform Matrices'!AF244+AA218*'4 Transform Matrices'!AJ244+AB218</f>
        <v/>
      </c>
      <c r="AC243" s="69">
        <f>AC218*'4 Transform Matrices'!Y244+AD218*'4 Transform Matrices'!AC244+AE218*'4 Transform Matrices'!AG244</f>
        <v/>
      </c>
      <c r="AD243" s="69">
        <f>AC218*'4 Transform Matrices'!Z244+AD218*'4 Transform Matrices'!AD244+AE218*'4 Transform Matrices'!AH244</f>
        <v/>
      </c>
      <c r="AE243" s="69">
        <f>AC218*'4 Transform Matrices'!AA244+AD218*'4 Transform Matrices'!AE244+AE218*'4 Transform Matrices'!AI244</f>
        <v/>
      </c>
      <c r="AF243" s="69">
        <f>AC218*'4 Transform Matrices'!AB244+AD218*'4 Transform Matrices'!AF244+AE218*'4 Transform Matrices'!AJ244+AF218</f>
        <v/>
      </c>
      <c r="AG243" s="71">
        <f>MAX(ABS(I243-U243),ABS(J243-V243),ABS(K243-W243),ABS(L243-X243),ABS(M243-Y243),ABS(N243-Z243),ABS(O243-AA243),ABS(P243-AB243),ABS(Q243-AC243),ABS(R243-AD243),ABS(S243-AE243),ABS(T243-AF243))</f>
        <v/>
      </c>
    </row>
    <row r="244">
      <c r="A244" s="80" t="inlineStr">
        <is>
          <t>- Floodlight lens</t>
        </is>
      </c>
      <c r="B244" s="52" t="inlineStr">
        <is>
          <t>ENV-116</t>
        </is>
      </c>
      <c r="C244" s="59" t="inlineStr">
        <is>
          <t>Sphere</t>
        </is>
      </c>
      <c r="D244" s="52" t="inlineStr">
        <is>
          <t>ENV-90</t>
        </is>
      </c>
      <c r="E244" s="52" t="n">
        <v>2</v>
      </c>
      <c r="F244" s="54">
        <f>L244</f>
        <v/>
      </c>
      <c r="G244" s="54">
        <f>P244</f>
        <v/>
      </c>
      <c r="H244" s="54">
        <f>T244</f>
        <v/>
      </c>
      <c r="I244" s="70" t="n">
        <v>-0.206896544</v>
      </c>
      <c r="J244" s="70" t="n">
        <v>-0.0944454893</v>
      </c>
      <c r="K244" s="70" t="n">
        <v>-0.0391274169</v>
      </c>
      <c r="L244" s="70" t="n">
        <v>9.439139369999999</v>
      </c>
      <c r="M244" s="70" t="n">
        <v>0</v>
      </c>
      <c r="N244" s="70" t="n">
        <v>0.270165503</v>
      </c>
      <c r="O244" s="70" t="n">
        <v>-0.0260849427</v>
      </c>
      <c r="P244" s="70" t="n">
        <v>4.64953518</v>
      </c>
      <c r="Q244" s="70" t="n">
        <v>0.217241392</v>
      </c>
      <c r="R244" s="70" t="n">
        <v>-0.0899480805</v>
      </c>
      <c r="S244" s="70" t="n">
        <v>-0.0372642018</v>
      </c>
      <c r="T244" s="70" t="n">
        <v>8.94441795</v>
      </c>
      <c r="U244" s="69">
        <f>U218*'4 Transform Matrices'!Y245+V218*'4 Transform Matrices'!AC245+W218*'4 Transform Matrices'!AG245</f>
        <v/>
      </c>
      <c r="V244" s="69">
        <f>U218*'4 Transform Matrices'!Z245+V218*'4 Transform Matrices'!AD245+W218*'4 Transform Matrices'!AH245</f>
        <v/>
      </c>
      <c r="W244" s="69">
        <f>U218*'4 Transform Matrices'!AA245+V218*'4 Transform Matrices'!AE245+W218*'4 Transform Matrices'!AI245</f>
        <v/>
      </c>
      <c r="X244" s="69">
        <f>U218*'4 Transform Matrices'!AB245+V218*'4 Transform Matrices'!AF245+W218*'4 Transform Matrices'!AJ245+X218</f>
        <v/>
      </c>
      <c r="Y244" s="69">
        <f>Y218*'4 Transform Matrices'!Y245+Z218*'4 Transform Matrices'!AC245+AA218*'4 Transform Matrices'!AG245</f>
        <v/>
      </c>
      <c r="Z244" s="69">
        <f>Y218*'4 Transform Matrices'!Z245+Z218*'4 Transform Matrices'!AD245+AA218*'4 Transform Matrices'!AH245</f>
        <v/>
      </c>
      <c r="AA244" s="69">
        <f>Y218*'4 Transform Matrices'!AA245+Z218*'4 Transform Matrices'!AE245+AA218*'4 Transform Matrices'!AI245</f>
        <v/>
      </c>
      <c r="AB244" s="69">
        <f>Y218*'4 Transform Matrices'!AB245+Z218*'4 Transform Matrices'!AF245+AA218*'4 Transform Matrices'!AJ245+AB218</f>
        <v/>
      </c>
      <c r="AC244" s="69">
        <f>AC218*'4 Transform Matrices'!Y245+AD218*'4 Transform Matrices'!AC245+AE218*'4 Transform Matrices'!AG245</f>
        <v/>
      </c>
      <c r="AD244" s="69">
        <f>AC218*'4 Transform Matrices'!Z245+AD218*'4 Transform Matrices'!AD245+AE218*'4 Transform Matrices'!AH245</f>
        <v/>
      </c>
      <c r="AE244" s="69">
        <f>AC218*'4 Transform Matrices'!AA245+AD218*'4 Transform Matrices'!AE245+AE218*'4 Transform Matrices'!AI245</f>
        <v/>
      </c>
      <c r="AF244" s="69">
        <f>AC218*'4 Transform Matrices'!AB245+AD218*'4 Transform Matrices'!AF245+AE218*'4 Transform Matrices'!AJ245+AF218</f>
        <v/>
      </c>
      <c r="AG244" s="71">
        <f>MAX(ABS(I244-U244),ABS(J244-V244),ABS(K244-W244),ABS(L244-X244),ABS(M244-Y244),ABS(N244-Z244),ABS(O244-AA244),ABS(P244-AB244),ABS(Q244-AC244),ABS(R244-AD244),ABS(S244-AE244),ABS(T244-AF244))</f>
        <v/>
      </c>
    </row>
    <row r="245">
      <c r="A245" s="60" t="inlineStr">
        <is>
          <t>- Sandbag wall</t>
        </is>
      </c>
      <c r="B245" s="52" t="inlineStr">
        <is>
          <t>ENV-117</t>
        </is>
      </c>
      <c r="C245" s="53" t="inlineStr">
        <is>
          <t>Group</t>
        </is>
      </c>
      <c r="D245" s="52" t="inlineStr">
        <is>
          <t>ENV-00</t>
        </is>
      </c>
      <c r="E245" s="52" t="n">
        <v>1</v>
      </c>
      <c r="F245" s="54">
        <f>L245</f>
        <v/>
      </c>
      <c r="G245" s="54">
        <f>P245</f>
        <v/>
      </c>
      <c r="H245" s="54">
        <f>T245</f>
        <v/>
      </c>
      <c r="I245" s="70" t="n">
        <v>1</v>
      </c>
      <c r="J245" s="70" t="n">
        <v>0</v>
      </c>
      <c r="K245" s="70" t="n">
        <v>0</v>
      </c>
      <c r="L245" s="70" t="n">
        <v>0</v>
      </c>
      <c r="M245" s="70" t="n">
        <v>0</v>
      </c>
      <c r="N245" s="70" t="n">
        <v>1</v>
      </c>
      <c r="O245" s="70" t="n">
        <v>0</v>
      </c>
      <c r="P245" s="70" t="n">
        <v>0</v>
      </c>
      <c r="Q245" s="70" t="n">
        <v>0</v>
      </c>
      <c r="R245" s="70" t="n">
        <v>0</v>
      </c>
      <c r="S245" s="70" t="n">
        <v>1</v>
      </c>
      <c r="T245" s="70" t="n">
        <v>0</v>
      </c>
      <c r="U245" s="69">
        <f>U128*'4 Transform Matrices'!Y246+V128*'4 Transform Matrices'!AC246+W128*'4 Transform Matrices'!AG246</f>
        <v/>
      </c>
      <c r="V245" s="69">
        <f>U128*'4 Transform Matrices'!Z246+V128*'4 Transform Matrices'!AD246+W128*'4 Transform Matrices'!AH246</f>
        <v/>
      </c>
      <c r="W245" s="69">
        <f>U128*'4 Transform Matrices'!AA246+V128*'4 Transform Matrices'!AE246+W128*'4 Transform Matrices'!AI246</f>
        <v/>
      </c>
      <c r="X245" s="69">
        <f>U128*'4 Transform Matrices'!AB246+V128*'4 Transform Matrices'!AF246+W128*'4 Transform Matrices'!AJ246+X128</f>
        <v/>
      </c>
      <c r="Y245" s="69">
        <f>Y128*'4 Transform Matrices'!Y246+Z128*'4 Transform Matrices'!AC246+AA128*'4 Transform Matrices'!AG246</f>
        <v/>
      </c>
      <c r="Z245" s="69">
        <f>Y128*'4 Transform Matrices'!Z246+Z128*'4 Transform Matrices'!AD246+AA128*'4 Transform Matrices'!AH246</f>
        <v/>
      </c>
      <c r="AA245" s="69">
        <f>Y128*'4 Transform Matrices'!AA246+Z128*'4 Transform Matrices'!AE246+AA128*'4 Transform Matrices'!AI246</f>
        <v/>
      </c>
      <c r="AB245" s="69">
        <f>Y128*'4 Transform Matrices'!AB246+Z128*'4 Transform Matrices'!AF246+AA128*'4 Transform Matrices'!AJ246+AB128</f>
        <v/>
      </c>
      <c r="AC245" s="69">
        <f>AC128*'4 Transform Matrices'!Y246+AD128*'4 Transform Matrices'!AC246+AE128*'4 Transform Matrices'!AG246</f>
        <v/>
      </c>
      <c r="AD245" s="69">
        <f>AC128*'4 Transform Matrices'!Z246+AD128*'4 Transform Matrices'!AD246+AE128*'4 Transform Matrices'!AH246</f>
        <v/>
      </c>
      <c r="AE245" s="69">
        <f>AC128*'4 Transform Matrices'!AA246+AD128*'4 Transform Matrices'!AE246+AE128*'4 Transform Matrices'!AI246</f>
        <v/>
      </c>
      <c r="AF245" s="69">
        <f>AC128*'4 Transform Matrices'!AB246+AD128*'4 Transform Matrices'!AF246+AE128*'4 Transform Matrices'!AJ246+AF128</f>
        <v/>
      </c>
      <c r="AG245" s="71">
        <f>MAX(ABS(I245-U245),ABS(J245-V245),ABS(K245-W245),ABS(L245-X245),ABS(M245-Y245),ABS(N245-Z245),ABS(O245-AA245),ABS(P245-AB245),ABS(Q245-AC245),ABS(R245-AD245),ABS(S245-AE245),ABS(T245-AF245))</f>
        <v/>
      </c>
    </row>
    <row r="246">
      <c r="A246" s="80" t="inlineStr">
        <is>
          <t>- Sandbag</t>
        </is>
      </c>
      <c r="B246" s="52" t="inlineStr">
        <is>
          <t>ENV-118</t>
        </is>
      </c>
      <c r="C246" s="58" t="inlineStr">
        <is>
          <t>Cylinder</t>
        </is>
      </c>
      <c r="D246" s="52" t="inlineStr">
        <is>
          <t>ENV-117</t>
        </is>
      </c>
      <c r="E246" s="52" t="n">
        <v>2</v>
      </c>
      <c r="F246" s="54">
        <f>L246</f>
        <v/>
      </c>
      <c r="G246" s="54">
        <f>P246</f>
        <v/>
      </c>
      <c r="H246" s="54">
        <f>T246</f>
        <v/>
      </c>
      <c r="I246" s="70" t="n">
        <v>0.212979496</v>
      </c>
      <c r="J246" s="70" t="n">
        <v>0</v>
      </c>
      <c r="K246" s="70" t="n">
        <v>-0.286788285</v>
      </c>
      <c r="L246" s="70" t="n">
        <v>6.34681273</v>
      </c>
      <c r="M246" s="70" t="n">
        <v>0</v>
      </c>
      <c r="N246" s="70" t="n">
        <v>0.170000002</v>
      </c>
      <c r="O246" s="70" t="n">
        <v>0</v>
      </c>
      <c r="P246" s="70" t="n">
        <v>0.112671807</v>
      </c>
      <c r="Q246" s="70" t="n">
        <v>0.149129897</v>
      </c>
      <c r="R246" s="70" t="n">
        <v>0</v>
      </c>
      <c r="S246" s="70" t="n">
        <v>0.409575969</v>
      </c>
      <c r="T246" s="70" t="n">
        <v>15.8030071</v>
      </c>
      <c r="U246" s="69">
        <f>U245*'4 Transform Matrices'!Y247+V245*'4 Transform Matrices'!AC247+W245*'4 Transform Matrices'!AG247</f>
        <v/>
      </c>
      <c r="V246" s="69">
        <f>U245*'4 Transform Matrices'!Z247+V245*'4 Transform Matrices'!AD247+W245*'4 Transform Matrices'!AH247</f>
        <v/>
      </c>
      <c r="W246" s="69">
        <f>U245*'4 Transform Matrices'!AA247+V245*'4 Transform Matrices'!AE247+W245*'4 Transform Matrices'!AI247</f>
        <v/>
      </c>
      <c r="X246" s="69">
        <f>U245*'4 Transform Matrices'!AB247+V245*'4 Transform Matrices'!AF247+W245*'4 Transform Matrices'!AJ247+X245</f>
        <v/>
      </c>
      <c r="Y246" s="69">
        <f>Y245*'4 Transform Matrices'!Y247+Z245*'4 Transform Matrices'!AC247+AA245*'4 Transform Matrices'!AG247</f>
        <v/>
      </c>
      <c r="Z246" s="69">
        <f>Y245*'4 Transform Matrices'!Z247+Z245*'4 Transform Matrices'!AD247+AA245*'4 Transform Matrices'!AH247</f>
        <v/>
      </c>
      <c r="AA246" s="69">
        <f>Y245*'4 Transform Matrices'!AA247+Z245*'4 Transform Matrices'!AE247+AA245*'4 Transform Matrices'!AI247</f>
        <v/>
      </c>
      <c r="AB246" s="69">
        <f>Y245*'4 Transform Matrices'!AB247+Z245*'4 Transform Matrices'!AF247+AA245*'4 Transform Matrices'!AJ247+AB245</f>
        <v/>
      </c>
      <c r="AC246" s="69">
        <f>AC245*'4 Transform Matrices'!Y247+AD245*'4 Transform Matrices'!AC247+AE245*'4 Transform Matrices'!AG247</f>
        <v/>
      </c>
      <c r="AD246" s="69">
        <f>AC245*'4 Transform Matrices'!Z247+AD245*'4 Transform Matrices'!AD247+AE245*'4 Transform Matrices'!AH247</f>
        <v/>
      </c>
      <c r="AE246" s="69">
        <f>AC245*'4 Transform Matrices'!AA247+AD245*'4 Transform Matrices'!AE247+AE245*'4 Transform Matrices'!AI247</f>
        <v/>
      </c>
      <c r="AF246" s="69">
        <f>AC245*'4 Transform Matrices'!AB247+AD245*'4 Transform Matrices'!AF247+AE245*'4 Transform Matrices'!AJ247+AF245</f>
        <v/>
      </c>
      <c r="AG246" s="71">
        <f>MAX(ABS(I246-U246),ABS(J246-V246),ABS(K246-W246),ABS(L246-X246),ABS(M246-Y246),ABS(N246-Z246),ABS(O246-AA246),ABS(P246-AB246),ABS(Q246-AC246),ABS(R246-AD246),ABS(S246-AE246),ABS(T246-AF246))</f>
        <v/>
      </c>
    </row>
    <row r="247">
      <c r="A247" s="80" t="inlineStr">
        <is>
          <t>- Sandbag</t>
        </is>
      </c>
      <c r="B247" s="52" t="inlineStr">
        <is>
          <t>ENV-119</t>
        </is>
      </c>
      <c r="C247" s="58" t="inlineStr">
        <is>
          <t>Cylinder</t>
        </is>
      </c>
      <c r="D247" s="52" t="inlineStr">
        <is>
          <t>ENV-117</t>
        </is>
      </c>
      <c r="E247" s="52" t="n">
        <v>2</v>
      </c>
      <c r="F247" s="54">
        <f>L247</f>
        <v/>
      </c>
      <c r="G247" s="54">
        <f>P247</f>
        <v/>
      </c>
      <c r="H247" s="54">
        <f>T247</f>
        <v/>
      </c>
      <c r="I247" s="70" t="n">
        <v>0.149129868</v>
      </c>
      <c r="J247" s="70" t="n">
        <v>0</v>
      </c>
      <c r="K247" s="70" t="n">
        <v>-0.409576029</v>
      </c>
      <c r="L247" s="70" t="n">
        <v>6.00300694</v>
      </c>
      <c r="M247" s="70" t="n">
        <v>0</v>
      </c>
      <c r="N247" s="70" t="n">
        <v>0.170000002</v>
      </c>
      <c r="O247" s="70" t="n">
        <v>0</v>
      </c>
      <c r="P247" s="70" t="n">
        <v>0.165804729</v>
      </c>
      <c r="Q247" s="70" t="n">
        <v>0.212979525</v>
      </c>
      <c r="R247" s="70" t="n">
        <v>0</v>
      </c>
      <c r="S247" s="70" t="n">
        <v>0.286788225</v>
      </c>
      <c r="T247" s="70" t="n">
        <v>16.1468124</v>
      </c>
      <c r="U247" s="69">
        <f>U245*'4 Transform Matrices'!Y248+V245*'4 Transform Matrices'!AC248+W245*'4 Transform Matrices'!AG248</f>
        <v/>
      </c>
      <c r="V247" s="69">
        <f>U245*'4 Transform Matrices'!Z248+V245*'4 Transform Matrices'!AD248+W245*'4 Transform Matrices'!AH248</f>
        <v/>
      </c>
      <c r="W247" s="69">
        <f>U245*'4 Transform Matrices'!AA248+V245*'4 Transform Matrices'!AE248+W245*'4 Transform Matrices'!AI248</f>
        <v/>
      </c>
      <c r="X247" s="69">
        <f>U245*'4 Transform Matrices'!AB248+V245*'4 Transform Matrices'!AF248+W245*'4 Transform Matrices'!AJ248+X245</f>
        <v/>
      </c>
      <c r="Y247" s="69">
        <f>Y245*'4 Transform Matrices'!Y248+Z245*'4 Transform Matrices'!AC248+AA245*'4 Transform Matrices'!AG248</f>
        <v/>
      </c>
      <c r="Z247" s="69">
        <f>Y245*'4 Transform Matrices'!Z248+Z245*'4 Transform Matrices'!AD248+AA245*'4 Transform Matrices'!AH248</f>
        <v/>
      </c>
      <c r="AA247" s="69">
        <f>Y245*'4 Transform Matrices'!AA248+Z245*'4 Transform Matrices'!AE248+AA245*'4 Transform Matrices'!AI248</f>
        <v/>
      </c>
      <c r="AB247" s="69">
        <f>Y245*'4 Transform Matrices'!AB248+Z245*'4 Transform Matrices'!AF248+AA245*'4 Transform Matrices'!AJ248+AB245</f>
        <v/>
      </c>
      <c r="AC247" s="69">
        <f>AC245*'4 Transform Matrices'!Y248+AD245*'4 Transform Matrices'!AC248+AE245*'4 Transform Matrices'!AG248</f>
        <v/>
      </c>
      <c r="AD247" s="69">
        <f>AC245*'4 Transform Matrices'!Z248+AD245*'4 Transform Matrices'!AD248+AE245*'4 Transform Matrices'!AH248</f>
        <v/>
      </c>
      <c r="AE247" s="69">
        <f>AC245*'4 Transform Matrices'!AA248+AD245*'4 Transform Matrices'!AE248+AE245*'4 Transform Matrices'!AI248</f>
        <v/>
      </c>
      <c r="AF247" s="69">
        <f>AC245*'4 Transform Matrices'!AB248+AD245*'4 Transform Matrices'!AF248+AE245*'4 Transform Matrices'!AJ248+AF245</f>
        <v/>
      </c>
      <c r="AG247" s="71">
        <f>MAX(ABS(I247-U247),ABS(J247-V247),ABS(K247-W247),ABS(L247-X247),ABS(M247-Y247),ABS(N247-Z247),ABS(O247-AA247),ABS(P247-AB247),ABS(Q247-AC247),ABS(R247-AD247),ABS(S247-AE247),ABS(T247-AF247))</f>
        <v/>
      </c>
    </row>
    <row r="248">
      <c r="A248" s="80" t="inlineStr">
        <is>
          <t>- Sandbag</t>
        </is>
      </c>
      <c r="B248" s="52" t="inlineStr">
        <is>
          <t>ENV-120</t>
        </is>
      </c>
      <c r="C248" s="58" t="inlineStr">
        <is>
          <t>Cylinder</t>
        </is>
      </c>
      <c r="D248" s="52" t="inlineStr">
        <is>
          <t>ENV-117</t>
        </is>
      </c>
      <c r="E248" s="52" t="n">
        <v>2</v>
      </c>
      <c r="F248" s="54">
        <f>L248</f>
        <v/>
      </c>
      <c r="G248" s="54">
        <f>P248</f>
        <v/>
      </c>
      <c r="H248" s="54">
        <f>T248</f>
        <v/>
      </c>
      <c r="I248" s="70" t="n">
        <v>0.0672929287</v>
      </c>
      <c r="J248" s="70" t="n">
        <v>0</v>
      </c>
      <c r="K248" s="70" t="n">
        <v>-0.482962936</v>
      </c>
      <c r="L248" s="70" t="n">
        <v>5.56234646</v>
      </c>
      <c r="M248" s="70" t="n">
        <v>0</v>
      </c>
      <c r="N248" s="70" t="n">
        <v>0.170000002</v>
      </c>
      <c r="O248" s="70" t="n">
        <v>0</v>
      </c>
      <c r="P248" s="70" t="n">
        <v>0.203892514</v>
      </c>
      <c r="Q248" s="70" t="n">
        <v>0.251140714</v>
      </c>
      <c r="R248" s="70" t="n">
        <v>0</v>
      </c>
      <c r="S248" s="70" t="n">
        <v>0.129409477</v>
      </c>
      <c r="T248" s="70" t="n">
        <v>16.3522968</v>
      </c>
      <c r="U248" s="69">
        <f>U245*'4 Transform Matrices'!Y249+V245*'4 Transform Matrices'!AC249+W245*'4 Transform Matrices'!AG249</f>
        <v/>
      </c>
      <c r="V248" s="69">
        <f>U245*'4 Transform Matrices'!Z249+V245*'4 Transform Matrices'!AD249+W245*'4 Transform Matrices'!AH249</f>
        <v/>
      </c>
      <c r="W248" s="69">
        <f>U245*'4 Transform Matrices'!AA249+V245*'4 Transform Matrices'!AE249+W245*'4 Transform Matrices'!AI249</f>
        <v/>
      </c>
      <c r="X248" s="69">
        <f>U245*'4 Transform Matrices'!AB249+V245*'4 Transform Matrices'!AF249+W245*'4 Transform Matrices'!AJ249+X245</f>
        <v/>
      </c>
      <c r="Y248" s="69">
        <f>Y245*'4 Transform Matrices'!Y249+Z245*'4 Transform Matrices'!AC249+AA245*'4 Transform Matrices'!AG249</f>
        <v/>
      </c>
      <c r="Z248" s="69">
        <f>Y245*'4 Transform Matrices'!Z249+Z245*'4 Transform Matrices'!AD249+AA245*'4 Transform Matrices'!AH249</f>
        <v/>
      </c>
      <c r="AA248" s="69">
        <f>Y245*'4 Transform Matrices'!AA249+Z245*'4 Transform Matrices'!AE249+AA245*'4 Transform Matrices'!AI249</f>
        <v/>
      </c>
      <c r="AB248" s="69">
        <f>Y245*'4 Transform Matrices'!AB249+Z245*'4 Transform Matrices'!AF249+AA245*'4 Transform Matrices'!AJ249+AB245</f>
        <v/>
      </c>
      <c r="AC248" s="69">
        <f>AC245*'4 Transform Matrices'!Y249+AD245*'4 Transform Matrices'!AC249+AE245*'4 Transform Matrices'!AG249</f>
        <v/>
      </c>
      <c r="AD248" s="69">
        <f>AC245*'4 Transform Matrices'!Z249+AD245*'4 Transform Matrices'!AD249+AE245*'4 Transform Matrices'!AH249</f>
        <v/>
      </c>
      <c r="AE248" s="69">
        <f>AC245*'4 Transform Matrices'!AA249+AD245*'4 Transform Matrices'!AE249+AE245*'4 Transform Matrices'!AI249</f>
        <v/>
      </c>
      <c r="AF248" s="69">
        <f>AC245*'4 Transform Matrices'!AB249+AD245*'4 Transform Matrices'!AF249+AE245*'4 Transform Matrices'!AJ249+AF245</f>
        <v/>
      </c>
      <c r="AG248" s="71">
        <f>MAX(ABS(I248-U248),ABS(J248-V248),ABS(K248-W248),ABS(L248-X248),ABS(M248-Y248),ABS(N248-Z248),ABS(O248-AA248),ABS(P248-AB248),ABS(Q248-AC248),ABS(R248-AD248),ABS(S248-AE248),ABS(T248-AF248))</f>
        <v/>
      </c>
    </row>
    <row r="249">
      <c r="A249" s="80" t="inlineStr">
        <is>
          <t>- Sandbag</t>
        </is>
      </c>
      <c r="B249" s="52" t="inlineStr">
        <is>
          <t>ENV-121</t>
        </is>
      </c>
      <c r="C249" s="58" t="inlineStr">
        <is>
          <t>Cylinder</t>
        </is>
      </c>
      <c r="D249" s="52" t="inlineStr">
        <is>
          <t>ENV-117</t>
        </is>
      </c>
      <c r="E249" s="52" t="n">
        <v>2</v>
      </c>
      <c r="F249" s="54">
        <f>L249</f>
        <v/>
      </c>
      <c r="G249" s="54">
        <f>P249</f>
        <v/>
      </c>
      <c r="H249" s="54">
        <f>T249</f>
        <v/>
      </c>
      <c r="I249" s="70" t="n">
        <v>-0.0226605292</v>
      </c>
      <c r="J249" s="70" t="n">
        <v>0</v>
      </c>
      <c r="K249" s="70" t="n">
        <v>-0.49809733</v>
      </c>
      <c r="L249" s="70" t="n">
        <v>5.07798147</v>
      </c>
      <c r="M249" s="70" t="n">
        <v>0</v>
      </c>
      <c r="N249" s="70" t="n">
        <v>0.170000002</v>
      </c>
      <c r="O249" s="70" t="n">
        <v>0</v>
      </c>
      <c r="P249" s="70" t="n">
        <v>0.207328394</v>
      </c>
      <c r="Q249" s="70" t="n">
        <v>0.259010613</v>
      </c>
      <c r="R249" s="70" t="n">
        <v>0</v>
      </c>
      <c r="S249" s="70" t="n">
        <v>-0.043577943</v>
      </c>
      <c r="T249" s="70" t="n">
        <v>16.3946724</v>
      </c>
      <c r="U249" s="69">
        <f>U245*'4 Transform Matrices'!Y250+V245*'4 Transform Matrices'!AC250+W245*'4 Transform Matrices'!AG250</f>
        <v/>
      </c>
      <c r="V249" s="69">
        <f>U245*'4 Transform Matrices'!Z250+V245*'4 Transform Matrices'!AD250+W245*'4 Transform Matrices'!AH250</f>
        <v/>
      </c>
      <c r="W249" s="69">
        <f>U245*'4 Transform Matrices'!AA250+V245*'4 Transform Matrices'!AE250+W245*'4 Transform Matrices'!AI250</f>
        <v/>
      </c>
      <c r="X249" s="69">
        <f>U245*'4 Transform Matrices'!AB250+V245*'4 Transform Matrices'!AF250+W245*'4 Transform Matrices'!AJ250+X245</f>
        <v/>
      </c>
      <c r="Y249" s="69">
        <f>Y245*'4 Transform Matrices'!Y250+Z245*'4 Transform Matrices'!AC250+AA245*'4 Transform Matrices'!AG250</f>
        <v/>
      </c>
      <c r="Z249" s="69">
        <f>Y245*'4 Transform Matrices'!Z250+Z245*'4 Transform Matrices'!AD250+AA245*'4 Transform Matrices'!AH250</f>
        <v/>
      </c>
      <c r="AA249" s="69">
        <f>Y245*'4 Transform Matrices'!AA250+Z245*'4 Transform Matrices'!AE250+AA245*'4 Transform Matrices'!AI250</f>
        <v/>
      </c>
      <c r="AB249" s="69">
        <f>Y245*'4 Transform Matrices'!AB250+Z245*'4 Transform Matrices'!AF250+AA245*'4 Transform Matrices'!AJ250+AB245</f>
        <v/>
      </c>
      <c r="AC249" s="69">
        <f>AC245*'4 Transform Matrices'!Y250+AD245*'4 Transform Matrices'!AC250+AE245*'4 Transform Matrices'!AG250</f>
        <v/>
      </c>
      <c r="AD249" s="69">
        <f>AC245*'4 Transform Matrices'!Z250+AD245*'4 Transform Matrices'!AD250+AE245*'4 Transform Matrices'!AH250</f>
        <v/>
      </c>
      <c r="AE249" s="69">
        <f>AC245*'4 Transform Matrices'!AA250+AD245*'4 Transform Matrices'!AE250+AE245*'4 Transform Matrices'!AI250</f>
        <v/>
      </c>
      <c r="AF249" s="69">
        <f>AC245*'4 Transform Matrices'!AB250+AD245*'4 Transform Matrices'!AF250+AE245*'4 Transform Matrices'!AJ250+AF245</f>
        <v/>
      </c>
      <c r="AG249" s="71">
        <f>MAX(ABS(I249-U249),ABS(J249-V249),ABS(K249-W249),ABS(L249-X249),ABS(M249-Y249),ABS(N249-Z249),ABS(O249-AA249),ABS(P249-AB249),ABS(Q249-AC249),ABS(R249-AD249),ABS(S249-AE249),ABS(T249-AF249))</f>
        <v/>
      </c>
    </row>
    <row r="250">
      <c r="A250" s="80" t="inlineStr">
        <is>
          <t>- Sandbag</t>
        </is>
      </c>
      <c r="B250" s="52" t="inlineStr">
        <is>
          <t>ENV-122</t>
        </is>
      </c>
      <c r="C250" s="58" t="inlineStr">
        <is>
          <t>Cylinder</t>
        </is>
      </c>
      <c r="D250" s="52" t="inlineStr">
        <is>
          <t>ENV-117</t>
        </is>
      </c>
      <c r="E250" s="52" t="n">
        <v>2</v>
      </c>
      <c r="F250" s="54">
        <f>L250</f>
        <v/>
      </c>
      <c r="G250" s="54">
        <f>P250</f>
        <v/>
      </c>
      <c r="H250" s="54">
        <f>T250</f>
        <v/>
      </c>
      <c r="I250" s="70" t="n">
        <v>-0.10988076</v>
      </c>
      <c r="J250" s="70" t="n">
        <v>0</v>
      </c>
      <c r="K250" s="70" t="n">
        <v>-0.453153878</v>
      </c>
      <c r="L250" s="70" t="n">
        <v>4.60833406</v>
      </c>
      <c r="M250" s="70" t="n">
        <v>0</v>
      </c>
      <c r="N250" s="70" t="n">
        <v>0.170000002</v>
      </c>
      <c r="O250" s="70" t="n">
        <v>0</v>
      </c>
      <c r="P250" s="70" t="n">
        <v>0.14534007</v>
      </c>
      <c r="Q250" s="70" t="n">
        <v>0.235640004</v>
      </c>
      <c r="R250" s="70" t="n">
        <v>0</v>
      </c>
      <c r="S250" s="70" t="n">
        <v>-0.211309165</v>
      </c>
      <c r="T250" s="70" t="n">
        <v>16.2688313</v>
      </c>
      <c r="U250" s="69">
        <f>U245*'4 Transform Matrices'!Y251+V245*'4 Transform Matrices'!AC251+W245*'4 Transform Matrices'!AG251</f>
        <v/>
      </c>
      <c r="V250" s="69">
        <f>U245*'4 Transform Matrices'!Z251+V245*'4 Transform Matrices'!AD251+W245*'4 Transform Matrices'!AH251</f>
        <v/>
      </c>
      <c r="W250" s="69">
        <f>U245*'4 Transform Matrices'!AA251+V245*'4 Transform Matrices'!AE251+W245*'4 Transform Matrices'!AI251</f>
        <v/>
      </c>
      <c r="X250" s="69">
        <f>U245*'4 Transform Matrices'!AB251+V245*'4 Transform Matrices'!AF251+W245*'4 Transform Matrices'!AJ251+X245</f>
        <v/>
      </c>
      <c r="Y250" s="69">
        <f>Y245*'4 Transform Matrices'!Y251+Z245*'4 Transform Matrices'!AC251+AA245*'4 Transform Matrices'!AG251</f>
        <v/>
      </c>
      <c r="Z250" s="69">
        <f>Y245*'4 Transform Matrices'!Z251+Z245*'4 Transform Matrices'!AD251+AA245*'4 Transform Matrices'!AH251</f>
        <v/>
      </c>
      <c r="AA250" s="69">
        <f>Y245*'4 Transform Matrices'!AA251+Z245*'4 Transform Matrices'!AE251+AA245*'4 Transform Matrices'!AI251</f>
        <v/>
      </c>
      <c r="AB250" s="69">
        <f>Y245*'4 Transform Matrices'!AB251+Z245*'4 Transform Matrices'!AF251+AA245*'4 Transform Matrices'!AJ251+AB245</f>
        <v/>
      </c>
      <c r="AC250" s="69">
        <f>AC245*'4 Transform Matrices'!Y251+AD245*'4 Transform Matrices'!AC251+AE245*'4 Transform Matrices'!AG251</f>
        <v/>
      </c>
      <c r="AD250" s="69">
        <f>AC245*'4 Transform Matrices'!Z251+AD245*'4 Transform Matrices'!AD251+AE245*'4 Transform Matrices'!AH251</f>
        <v/>
      </c>
      <c r="AE250" s="69">
        <f>AC245*'4 Transform Matrices'!AA251+AD245*'4 Transform Matrices'!AE251+AE245*'4 Transform Matrices'!AI251</f>
        <v/>
      </c>
      <c r="AF250" s="69">
        <f>AC245*'4 Transform Matrices'!AB251+AD245*'4 Transform Matrices'!AF251+AE245*'4 Transform Matrices'!AJ251+AF245</f>
        <v/>
      </c>
      <c r="AG250" s="71">
        <f>MAX(ABS(I250-U250),ABS(J250-V250),ABS(K250-W250),ABS(L250-X250),ABS(M250-Y250),ABS(N250-Z250),ABS(O250-AA250),ABS(P250-AB250),ABS(Q250-AC250),ABS(R250-AD250),ABS(S250-AE250),ABS(T250-AF250))</f>
        <v/>
      </c>
    </row>
    <row r="251">
      <c r="A251" s="80" t="inlineStr">
        <is>
          <t>- Sandbag</t>
        </is>
      </c>
      <c r="B251" s="52" t="inlineStr">
        <is>
          <t>ENV-123</t>
        </is>
      </c>
      <c r="C251" s="58" t="inlineStr">
        <is>
          <t>Cylinder</t>
        </is>
      </c>
      <c r="D251" s="52" t="inlineStr">
        <is>
          <t>ENV-117</t>
        </is>
      </c>
      <c r="E251" s="52" t="n">
        <v>2</v>
      </c>
      <c r="F251" s="54">
        <f>L251</f>
        <v/>
      </c>
      <c r="G251" s="54">
        <f>P251</f>
        <v/>
      </c>
      <c r="H251" s="54">
        <f>T251</f>
        <v/>
      </c>
      <c r="I251" s="70" t="n">
        <v>-0.183847755</v>
      </c>
      <c r="J251" s="70" t="n">
        <v>0</v>
      </c>
      <c r="K251" s="70" t="n">
        <v>-0.353553385</v>
      </c>
      <c r="L251" s="70" t="n">
        <v>4.21005058</v>
      </c>
      <c r="M251" s="70" t="n">
        <v>0</v>
      </c>
      <c r="N251" s="70" t="n">
        <v>0.170000002</v>
      </c>
      <c r="O251" s="70" t="n">
        <v>0</v>
      </c>
      <c r="P251" s="70" t="n">
        <v>0.0242827684</v>
      </c>
      <c r="Q251" s="70" t="n">
        <v>0.183847755</v>
      </c>
      <c r="R251" s="70" t="n">
        <v>0</v>
      </c>
      <c r="S251" s="70" t="n">
        <v>-0.353553385</v>
      </c>
      <c r="T251" s="70" t="n">
        <v>15.9899492</v>
      </c>
      <c r="U251" s="69">
        <f>U245*'4 Transform Matrices'!Y252+V245*'4 Transform Matrices'!AC252+W245*'4 Transform Matrices'!AG252</f>
        <v/>
      </c>
      <c r="V251" s="69">
        <f>U245*'4 Transform Matrices'!Z252+V245*'4 Transform Matrices'!AD252+W245*'4 Transform Matrices'!AH252</f>
        <v/>
      </c>
      <c r="W251" s="69">
        <f>U245*'4 Transform Matrices'!AA252+V245*'4 Transform Matrices'!AE252+W245*'4 Transform Matrices'!AI252</f>
        <v/>
      </c>
      <c r="X251" s="69">
        <f>U245*'4 Transform Matrices'!AB252+V245*'4 Transform Matrices'!AF252+W245*'4 Transform Matrices'!AJ252+X245</f>
        <v/>
      </c>
      <c r="Y251" s="69">
        <f>Y245*'4 Transform Matrices'!Y252+Z245*'4 Transform Matrices'!AC252+AA245*'4 Transform Matrices'!AG252</f>
        <v/>
      </c>
      <c r="Z251" s="69">
        <f>Y245*'4 Transform Matrices'!Z252+Z245*'4 Transform Matrices'!AD252+AA245*'4 Transform Matrices'!AH252</f>
        <v/>
      </c>
      <c r="AA251" s="69">
        <f>Y245*'4 Transform Matrices'!AA252+Z245*'4 Transform Matrices'!AE252+AA245*'4 Transform Matrices'!AI252</f>
        <v/>
      </c>
      <c r="AB251" s="69">
        <f>Y245*'4 Transform Matrices'!AB252+Z245*'4 Transform Matrices'!AF252+AA245*'4 Transform Matrices'!AJ252+AB245</f>
        <v/>
      </c>
      <c r="AC251" s="69">
        <f>AC245*'4 Transform Matrices'!Y252+AD245*'4 Transform Matrices'!AC252+AE245*'4 Transform Matrices'!AG252</f>
        <v/>
      </c>
      <c r="AD251" s="69">
        <f>AC245*'4 Transform Matrices'!Z252+AD245*'4 Transform Matrices'!AD252+AE245*'4 Transform Matrices'!AH252</f>
        <v/>
      </c>
      <c r="AE251" s="69">
        <f>AC245*'4 Transform Matrices'!AA252+AD245*'4 Transform Matrices'!AE252+AE245*'4 Transform Matrices'!AI252</f>
        <v/>
      </c>
      <c r="AF251" s="69">
        <f>AC245*'4 Transform Matrices'!AB252+AD245*'4 Transform Matrices'!AF252+AE245*'4 Transform Matrices'!AJ252+AF245</f>
        <v/>
      </c>
      <c r="AG251" s="71">
        <f>MAX(ABS(I251-U251),ABS(J251-V251),ABS(K251-W251),ABS(L251-X251),ABS(M251-Y251),ABS(N251-Z251),ABS(O251-AA251),ABS(P251-AB251),ABS(Q251-AC251),ABS(R251-AD251),ABS(S251-AE251),ABS(T251-AF251))</f>
        <v/>
      </c>
    </row>
    <row r="252">
      <c r="A252" s="80" t="inlineStr">
        <is>
          <t>- Sandbag</t>
        </is>
      </c>
      <c r="B252" s="52" t="inlineStr">
        <is>
          <t>ENV-124</t>
        </is>
      </c>
      <c r="C252" s="58" t="inlineStr">
        <is>
          <t>Cylinder</t>
        </is>
      </c>
      <c r="D252" s="52" t="inlineStr">
        <is>
          <t>ENV-117</t>
        </is>
      </c>
      <c r="E252" s="52" t="n">
        <v>2</v>
      </c>
      <c r="F252" s="54">
        <f>L252</f>
        <v/>
      </c>
      <c r="G252" s="54">
        <f>P252</f>
        <v/>
      </c>
      <c r="H252" s="54">
        <f>T252</f>
        <v/>
      </c>
      <c r="I252" s="70" t="n">
        <v>-0.235640004</v>
      </c>
      <c r="J252" s="70" t="n">
        <v>0</v>
      </c>
      <c r="K252" s="70" t="n">
        <v>-0.211309165</v>
      </c>
      <c r="L252" s="70" t="n">
        <v>3.93116903</v>
      </c>
      <c r="M252" s="70" t="n">
        <v>0</v>
      </c>
      <c r="N252" s="70" t="n">
        <v>0.170000002</v>
      </c>
      <c r="O252" s="70" t="n">
        <v>0</v>
      </c>
      <c r="P252" s="70" t="n">
        <v>-0.0824353099</v>
      </c>
      <c r="Q252" s="70" t="n">
        <v>0.10988076</v>
      </c>
      <c r="R252" s="70" t="n">
        <v>0</v>
      </c>
      <c r="S252" s="70" t="n">
        <v>-0.453153878</v>
      </c>
      <c r="T252" s="70" t="n">
        <v>15.5916653</v>
      </c>
      <c r="U252" s="69">
        <f>U245*'4 Transform Matrices'!Y253+V245*'4 Transform Matrices'!AC253+W245*'4 Transform Matrices'!AG253</f>
        <v/>
      </c>
      <c r="V252" s="69">
        <f>U245*'4 Transform Matrices'!Z253+V245*'4 Transform Matrices'!AD253+W245*'4 Transform Matrices'!AH253</f>
        <v/>
      </c>
      <c r="W252" s="69">
        <f>U245*'4 Transform Matrices'!AA253+V245*'4 Transform Matrices'!AE253+W245*'4 Transform Matrices'!AI253</f>
        <v/>
      </c>
      <c r="X252" s="69">
        <f>U245*'4 Transform Matrices'!AB253+V245*'4 Transform Matrices'!AF253+W245*'4 Transform Matrices'!AJ253+X245</f>
        <v/>
      </c>
      <c r="Y252" s="69">
        <f>Y245*'4 Transform Matrices'!Y253+Z245*'4 Transform Matrices'!AC253+AA245*'4 Transform Matrices'!AG253</f>
        <v/>
      </c>
      <c r="Z252" s="69">
        <f>Y245*'4 Transform Matrices'!Z253+Z245*'4 Transform Matrices'!AD253+AA245*'4 Transform Matrices'!AH253</f>
        <v/>
      </c>
      <c r="AA252" s="69">
        <f>Y245*'4 Transform Matrices'!AA253+Z245*'4 Transform Matrices'!AE253+AA245*'4 Transform Matrices'!AI253</f>
        <v/>
      </c>
      <c r="AB252" s="69">
        <f>Y245*'4 Transform Matrices'!AB253+Z245*'4 Transform Matrices'!AF253+AA245*'4 Transform Matrices'!AJ253+AB245</f>
        <v/>
      </c>
      <c r="AC252" s="69">
        <f>AC245*'4 Transform Matrices'!Y253+AD245*'4 Transform Matrices'!AC253+AE245*'4 Transform Matrices'!AG253</f>
        <v/>
      </c>
      <c r="AD252" s="69">
        <f>AC245*'4 Transform Matrices'!Z253+AD245*'4 Transform Matrices'!AD253+AE245*'4 Transform Matrices'!AH253</f>
        <v/>
      </c>
      <c r="AE252" s="69">
        <f>AC245*'4 Transform Matrices'!AA253+AD245*'4 Transform Matrices'!AE253+AE245*'4 Transform Matrices'!AI253</f>
        <v/>
      </c>
      <c r="AF252" s="69">
        <f>AC245*'4 Transform Matrices'!AB253+AD245*'4 Transform Matrices'!AF253+AE245*'4 Transform Matrices'!AJ253+AF245</f>
        <v/>
      </c>
      <c r="AG252" s="71">
        <f>MAX(ABS(I252-U252),ABS(J252-V252),ABS(K252-W252),ABS(L252-X252),ABS(M252-Y252),ABS(N252-Z252),ABS(O252-AA252),ABS(P252-AB252),ABS(Q252-AC252),ABS(R252-AD252),ABS(S252-AE252),ABS(T252-AF252))</f>
        <v/>
      </c>
    </row>
    <row r="253">
      <c r="A253" s="80" t="inlineStr">
        <is>
          <t>- Sandbag</t>
        </is>
      </c>
      <c r="B253" s="52" t="inlineStr">
        <is>
          <t>ENV-125</t>
        </is>
      </c>
      <c r="C253" s="58" t="inlineStr">
        <is>
          <t>Cylinder</t>
        </is>
      </c>
      <c r="D253" s="52" t="inlineStr">
        <is>
          <t>ENV-117</t>
        </is>
      </c>
      <c r="E253" s="52" t="n">
        <v>2</v>
      </c>
      <c r="F253" s="54">
        <f>L253</f>
        <v/>
      </c>
      <c r="G253" s="54">
        <f>P253</f>
        <v/>
      </c>
      <c r="H253" s="54">
        <f>T253</f>
        <v/>
      </c>
      <c r="I253" s="70" t="n">
        <v>0.183847755</v>
      </c>
      <c r="J253" s="70" t="n">
        <v>0</v>
      </c>
      <c r="K253" s="70" t="n">
        <v>-0.353553385</v>
      </c>
      <c r="L253" s="70" t="n">
        <v>6.18994904</v>
      </c>
      <c r="M253" s="70" t="n">
        <v>0</v>
      </c>
      <c r="N253" s="70" t="n">
        <v>0.170000002</v>
      </c>
      <c r="O253" s="70" t="n">
        <v>0</v>
      </c>
      <c r="P253" s="70" t="n">
        <v>0.281628758</v>
      </c>
      <c r="Q253" s="70" t="n">
        <v>0.183847755</v>
      </c>
      <c r="R253" s="70" t="n">
        <v>0</v>
      </c>
      <c r="S253" s="70" t="n">
        <v>0.353553385</v>
      </c>
      <c r="T253" s="70" t="n">
        <v>15.9899492</v>
      </c>
      <c r="U253" s="69">
        <f>U245*'4 Transform Matrices'!Y254+V245*'4 Transform Matrices'!AC254+W245*'4 Transform Matrices'!AG254</f>
        <v/>
      </c>
      <c r="V253" s="69">
        <f>U245*'4 Transform Matrices'!Z254+V245*'4 Transform Matrices'!AD254+W245*'4 Transform Matrices'!AH254</f>
        <v/>
      </c>
      <c r="W253" s="69">
        <f>U245*'4 Transform Matrices'!AA254+V245*'4 Transform Matrices'!AE254+W245*'4 Transform Matrices'!AI254</f>
        <v/>
      </c>
      <c r="X253" s="69">
        <f>U245*'4 Transform Matrices'!AB254+V245*'4 Transform Matrices'!AF254+W245*'4 Transform Matrices'!AJ254+X245</f>
        <v/>
      </c>
      <c r="Y253" s="69">
        <f>Y245*'4 Transform Matrices'!Y254+Z245*'4 Transform Matrices'!AC254+AA245*'4 Transform Matrices'!AG254</f>
        <v/>
      </c>
      <c r="Z253" s="69">
        <f>Y245*'4 Transform Matrices'!Z254+Z245*'4 Transform Matrices'!AD254+AA245*'4 Transform Matrices'!AH254</f>
        <v/>
      </c>
      <c r="AA253" s="69">
        <f>Y245*'4 Transform Matrices'!AA254+Z245*'4 Transform Matrices'!AE254+AA245*'4 Transform Matrices'!AI254</f>
        <v/>
      </c>
      <c r="AB253" s="69">
        <f>Y245*'4 Transform Matrices'!AB254+Z245*'4 Transform Matrices'!AF254+AA245*'4 Transform Matrices'!AJ254+AB245</f>
        <v/>
      </c>
      <c r="AC253" s="69">
        <f>AC245*'4 Transform Matrices'!Y254+AD245*'4 Transform Matrices'!AC254+AE245*'4 Transform Matrices'!AG254</f>
        <v/>
      </c>
      <c r="AD253" s="69">
        <f>AC245*'4 Transform Matrices'!Z254+AD245*'4 Transform Matrices'!AD254+AE245*'4 Transform Matrices'!AH254</f>
        <v/>
      </c>
      <c r="AE253" s="69">
        <f>AC245*'4 Transform Matrices'!AA254+AD245*'4 Transform Matrices'!AE254+AE245*'4 Transform Matrices'!AI254</f>
        <v/>
      </c>
      <c r="AF253" s="69">
        <f>AC245*'4 Transform Matrices'!AB254+AD245*'4 Transform Matrices'!AF254+AE245*'4 Transform Matrices'!AJ254+AF245</f>
        <v/>
      </c>
      <c r="AG253" s="71">
        <f>MAX(ABS(I253-U253),ABS(J253-V253),ABS(K253-W253),ABS(L253-X253),ABS(M253-Y253),ABS(N253-Z253),ABS(O253-AA253),ABS(P253-AB253),ABS(Q253-AC253),ABS(R253-AD253),ABS(S253-AE253),ABS(T253-AF253))</f>
        <v/>
      </c>
    </row>
    <row r="254">
      <c r="A254" s="80" t="inlineStr">
        <is>
          <t>- Sandbag</t>
        </is>
      </c>
      <c r="B254" s="52" t="inlineStr">
        <is>
          <t>ENV-126</t>
        </is>
      </c>
      <c r="C254" s="58" t="inlineStr">
        <is>
          <t>Cylinder</t>
        </is>
      </c>
      <c r="D254" s="52" t="inlineStr">
        <is>
          <t>ENV-117</t>
        </is>
      </c>
      <c r="E254" s="52" t="n">
        <v>2</v>
      </c>
      <c r="F254" s="54">
        <f>L254</f>
        <v/>
      </c>
      <c r="G254" s="54">
        <f>P254</f>
        <v/>
      </c>
      <c r="H254" s="54">
        <f>T254</f>
        <v/>
      </c>
      <c r="I254" s="70" t="n">
        <v>0.109880738</v>
      </c>
      <c r="J254" s="70" t="n">
        <v>0</v>
      </c>
      <c r="K254" s="70" t="n">
        <v>-0.453153908</v>
      </c>
      <c r="L254" s="70" t="n">
        <v>5.79166508</v>
      </c>
      <c r="M254" s="70" t="n">
        <v>0</v>
      </c>
      <c r="N254" s="70" t="n">
        <v>0.170000002</v>
      </c>
      <c r="O254" s="70" t="n">
        <v>0</v>
      </c>
      <c r="P254" s="70" t="n">
        <v>0.327148944</v>
      </c>
      <c r="Q254" s="70" t="n">
        <v>0.235640019</v>
      </c>
      <c r="R254" s="70" t="n">
        <v>0</v>
      </c>
      <c r="S254" s="70" t="n">
        <v>0.21130912</v>
      </c>
      <c r="T254" s="70" t="n">
        <v>16.2688313</v>
      </c>
      <c r="U254" s="69">
        <f>U245*'4 Transform Matrices'!Y255+V245*'4 Transform Matrices'!AC255+W245*'4 Transform Matrices'!AG255</f>
        <v/>
      </c>
      <c r="V254" s="69">
        <f>U245*'4 Transform Matrices'!Z255+V245*'4 Transform Matrices'!AD255+W245*'4 Transform Matrices'!AH255</f>
        <v/>
      </c>
      <c r="W254" s="69">
        <f>U245*'4 Transform Matrices'!AA255+V245*'4 Transform Matrices'!AE255+W245*'4 Transform Matrices'!AI255</f>
        <v/>
      </c>
      <c r="X254" s="69">
        <f>U245*'4 Transform Matrices'!AB255+V245*'4 Transform Matrices'!AF255+W245*'4 Transform Matrices'!AJ255+X245</f>
        <v/>
      </c>
      <c r="Y254" s="69">
        <f>Y245*'4 Transform Matrices'!Y255+Z245*'4 Transform Matrices'!AC255+AA245*'4 Transform Matrices'!AG255</f>
        <v/>
      </c>
      <c r="Z254" s="69">
        <f>Y245*'4 Transform Matrices'!Z255+Z245*'4 Transform Matrices'!AD255+AA245*'4 Transform Matrices'!AH255</f>
        <v/>
      </c>
      <c r="AA254" s="69">
        <f>Y245*'4 Transform Matrices'!AA255+Z245*'4 Transform Matrices'!AE255+AA245*'4 Transform Matrices'!AI255</f>
        <v/>
      </c>
      <c r="AB254" s="69">
        <f>Y245*'4 Transform Matrices'!AB255+Z245*'4 Transform Matrices'!AF255+AA245*'4 Transform Matrices'!AJ255+AB245</f>
        <v/>
      </c>
      <c r="AC254" s="69">
        <f>AC245*'4 Transform Matrices'!Y255+AD245*'4 Transform Matrices'!AC255+AE245*'4 Transform Matrices'!AG255</f>
        <v/>
      </c>
      <c r="AD254" s="69">
        <f>AC245*'4 Transform Matrices'!Z255+AD245*'4 Transform Matrices'!AD255+AE245*'4 Transform Matrices'!AH255</f>
        <v/>
      </c>
      <c r="AE254" s="69">
        <f>AC245*'4 Transform Matrices'!AA255+AD245*'4 Transform Matrices'!AE255+AE245*'4 Transform Matrices'!AI255</f>
        <v/>
      </c>
      <c r="AF254" s="69">
        <f>AC245*'4 Transform Matrices'!AB255+AD245*'4 Transform Matrices'!AF255+AE245*'4 Transform Matrices'!AJ255+AF245</f>
        <v/>
      </c>
      <c r="AG254" s="71">
        <f>MAX(ABS(I254-U254),ABS(J254-V254),ABS(K254-W254),ABS(L254-X254),ABS(M254-Y254),ABS(N254-Z254),ABS(O254-AA254),ABS(P254-AB254),ABS(Q254-AC254),ABS(R254-AD254),ABS(S254-AE254),ABS(T254-AF254))</f>
        <v/>
      </c>
    </row>
    <row r="255">
      <c r="A255" s="80" t="inlineStr">
        <is>
          <t>- Sandbag</t>
        </is>
      </c>
      <c r="B255" s="52" t="inlineStr">
        <is>
          <t>ENV-127</t>
        </is>
      </c>
      <c r="C255" s="58" t="inlineStr">
        <is>
          <t>Cylinder</t>
        </is>
      </c>
      <c r="D255" s="52" t="inlineStr">
        <is>
          <t>ENV-117</t>
        </is>
      </c>
      <c r="E255" s="52" t="n">
        <v>2</v>
      </c>
      <c r="F255" s="54">
        <f>L255</f>
        <v/>
      </c>
      <c r="G255" s="54">
        <f>P255</f>
        <v/>
      </c>
      <c r="H255" s="54">
        <f>T255</f>
        <v/>
      </c>
      <c r="I255" s="70" t="n">
        <v>0.0226605088</v>
      </c>
      <c r="J255" s="70" t="n">
        <v>0</v>
      </c>
      <c r="K255" s="70" t="n">
        <v>-0.49809736</v>
      </c>
      <c r="L255" s="70" t="n">
        <v>5.32201815</v>
      </c>
      <c r="M255" s="70" t="n">
        <v>0</v>
      </c>
      <c r="N255" s="70" t="n">
        <v>0.170000002</v>
      </c>
      <c r="O255" s="70" t="n">
        <v>0</v>
      </c>
      <c r="P255" s="70" t="n">
        <v>0.352082878</v>
      </c>
      <c r="Q255" s="70" t="n">
        <v>0.259010613</v>
      </c>
      <c r="R255" s="70" t="n">
        <v>0</v>
      </c>
      <c r="S255" s="70" t="n">
        <v>0.043577902</v>
      </c>
      <c r="T255" s="70" t="n">
        <v>16.3946724</v>
      </c>
      <c r="U255" s="69">
        <f>U245*'4 Transform Matrices'!Y256+V245*'4 Transform Matrices'!AC256+W245*'4 Transform Matrices'!AG256</f>
        <v/>
      </c>
      <c r="V255" s="69">
        <f>U245*'4 Transform Matrices'!Z256+V245*'4 Transform Matrices'!AD256+W245*'4 Transform Matrices'!AH256</f>
        <v/>
      </c>
      <c r="W255" s="69">
        <f>U245*'4 Transform Matrices'!AA256+V245*'4 Transform Matrices'!AE256+W245*'4 Transform Matrices'!AI256</f>
        <v/>
      </c>
      <c r="X255" s="69">
        <f>U245*'4 Transform Matrices'!AB256+V245*'4 Transform Matrices'!AF256+W245*'4 Transform Matrices'!AJ256+X245</f>
        <v/>
      </c>
      <c r="Y255" s="69">
        <f>Y245*'4 Transform Matrices'!Y256+Z245*'4 Transform Matrices'!AC256+AA245*'4 Transform Matrices'!AG256</f>
        <v/>
      </c>
      <c r="Z255" s="69">
        <f>Y245*'4 Transform Matrices'!Z256+Z245*'4 Transform Matrices'!AD256+AA245*'4 Transform Matrices'!AH256</f>
        <v/>
      </c>
      <c r="AA255" s="69">
        <f>Y245*'4 Transform Matrices'!AA256+Z245*'4 Transform Matrices'!AE256+AA245*'4 Transform Matrices'!AI256</f>
        <v/>
      </c>
      <c r="AB255" s="69">
        <f>Y245*'4 Transform Matrices'!AB256+Z245*'4 Transform Matrices'!AF256+AA245*'4 Transform Matrices'!AJ256+AB245</f>
        <v/>
      </c>
      <c r="AC255" s="69">
        <f>AC245*'4 Transform Matrices'!Y256+AD245*'4 Transform Matrices'!AC256+AE245*'4 Transform Matrices'!AG256</f>
        <v/>
      </c>
      <c r="AD255" s="69">
        <f>AC245*'4 Transform Matrices'!Z256+AD245*'4 Transform Matrices'!AD256+AE245*'4 Transform Matrices'!AH256</f>
        <v/>
      </c>
      <c r="AE255" s="69">
        <f>AC245*'4 Transform Matrices'!AA256+AD245*'4 Transform Matrices'!AE256+AE245*'4 Transform Matrices'!AI256</f>
        <v/>
      </c>
      <c r="AF255" s="69">
        <f>AC245*'4 Transform Matrices'!AB256+AD245*'4 Transform Matrices'!AF256+AE245*'4 Transform Matrices'!AJ256+AF245</f>
        <v/>
      </c>
      <c r="AG255" s="71">
        <f>MAX(ABS(I255-U255),ABS(J255-V255),ABS(K255-W255),ABS(L255-X255),ABS(M255-Y255),ABS(N255-Z255),ABS(O255-AA255),ABS(P255-AB255),ABS(Q255-AC255),ABS(R255-AD255),ABS(S255-AE255),ABS(T255-AF255))</f>
        <v/>
      </c>
    </row>
    <row r="256">
      <c r="A256" s="80" t="inlineStr">
        <is>
          <t>- Sandbag</t>
        </is>
      </c>
      <c r="B256" s="52" t="inlineStr">
        <is>
          <t>ENV-128</t>
        </is>
      </c>
      <c r="C256" s="58" t="inlineStr">
        <is>
          <t>Cylinder</t>
        </is>
      </c>
      <c r="D256" s="52" t="inlineStr">
        <is>
          <t>ENV-117</t>
        </is>
      </c>
      <c r="E256" s="52" t="n">
        <v>2</v>
      </c>
      <c r="F256" s="54">
        <f>L256</f>
        <v/>
      </c>
      <c r="G256" s="54">
        <f>P256</f>
        <v/>
      </c>
      <c r="H256" s="54">
        <f>T256</f>
        <v/>
      </c>
      <c r="I256" s="70" t="n">
        <v>-0.0672929808</v>
      </c>
      <c r="J256" s="70" t="n">
        <v>0</v>
      </c>
      <c r="K256" s="70" t="n">
        <v>-0.482962906</v>
      </c>
      <c r="L256" s="70" t="n">
        <v>4.83765316</v>
      </c>
      <c r="M256" s="70" t="n">
        <v>0</v>
      </c>
      <c r="N256" s="70" t="n">
        <v>0.170000002</v>
      </c>
      <c r="O256" s="70" t="n">
        <v>0</v>
      </c>
      <c r="P256" s="70" t="n">
        <v>0.325760871</v>
      </c>
      <c r="Q256" s="70" t="n">
        <v>0.251140714</v>
      </c>
      <c r="R256" s="70" t="n">
        <v>0</v>
      </c>
      <c r="S256" s="70" t="n">
        <v>-0.129409581</v>
      </c>
      <c r="T256" s="70" t="n">
        <v>16.3522968</v>
      </c>
      <c r="U256" s="69">
        <f>U245*'4 Transform Matrices'!Y257+V245*'4 Transform Matrices'!AC257+W245*'4 Transform Matrices'!AG257</f>
        <v/>
      </c>
      <c r="V256" s="69">
        <f>U245*'4 Transform Matrices'!Z257+V245*'4 Transform Matrices'!AD257+W245*'4 Transform Matrices'!AH257</f>
        <v/>
      </c>
      <c r="W256" s="69">
        <f>U245*'4 Transform Matrices'!AA257+V245*'4 Transform Matrices'!AE257+W245*'4 Transform Matrices'!AI257</f>
        <v/>
      </c>
      <c r="X256" s="69">
        <f>U245*'4 Transform Matrices'!AB257+V245*'4 Transform Matrices'!AF257+W245*'4 Transform Matrices'!AJ257+X245</f>
        <v/>
      </c>
      <c r="Y256" s="69">
        <f>Y245*'4 Transform Matrices'!Y257+Z245*'4 Transform Matrices'!AC257+AA245*'4 Transform Matrices'!AG257</f>
        <v/>
      </c>
      <c r="Z256" s="69">
        <f>Y245*'4 Transform Matrices'!Z257+Z245*'4 Transform Matrices'!AD257+AA245*'4 Transform Matrices'!AH257</f>
        <v/>
      </c>
      <c r="AA256" s="69">
        <f>Y245*'4 Transform Matrices'!AA257+Z245*'4 Transform Matrices'!AE257+AA245*'4 Transform Matrices'!AI257</f>
        <v/>
      </c>
      <c r="AB256" s="69">
        <f>Y245*'4 Transform Matrices'!AB257+Z245*'4 Transform Matrices'!AF257+AA245*'4 Transform Matrices'!AJ257+AB245</f>
        <v/>
      </c>
      <c r="AC256" s="69">
        <f>AC245*'4 Transform Matrices'!Y257+AD245*'4 Transform Matrices'!AC257+AE245*'4 Transform Matrices'!AG257</f>
        <v/>
      </c>
      <c r="AD256" s="69">
        <f>AC245*'4 Transform Matrices'!Z257+AD245*'4 Transform Matrices'!AD257+AE245*'4 Transform Matrices'!AH257</f>
        <v/>
      </c>
      <c r="AE256" s="69">
        <f>AC245*'4 Transform Matrices'!AA257+AD245*'4 Transform Matrices'!AE257+AE245*'4 Transform Matrices'!AI257</f>
        <v/>
      </c>
      <c r="AF256" s="69">
        <f>AC245*'4 Transform Matrices'!AB257+AD245*'4 Transform Matrices'!AF257+AE245*'4 Transform Matrices'!AJ257+AF245</f>
        <v/>
      </c>
      <c r="AG256" s="71">
        <f>MAX(ABS(I256-U256),ABS(J256-V256),ABS(K256-W256),ABS(L256-X256),ABS(M256-Y256),ABS(N256-Z256),ABS(O256-AA256),ABS(P256-AB256),ABS(Q256-AC256),ABS(R256-AD256),ABS(S256-AE256),ABS(T256-AF256))</f>
        <v/>
      </c>
    </row>
    <row r="257">
      <c r="A257" s="80" t="inlineStr">
        <is>
          <t>- Sandbag</t>
        </is>
      </c>
      <c r="B257" s="52" t="inlineStr">
        <is>
          <t>ENV-129</t>
        </is>
      </c>
      <c r="C257" s="58" t="inlineStr">
        <is>
          <t>Cylinder</t>
        </is>
      </c>
      <c r="D257" s="52" t="inlineStr">
        <is>
          <t>ENV-117</t>
        </is>
      </c>
      <c r="E257" s="52" t="n">
        <v>2</v>
      </c>
      <c r="F257" s="54">
        <f>L257</f>
        <v/>
      </c>
      <c r="G257" s="54">
        <f>P257</f>
        <v/>
      </c>
      <c r="H257" s="54">
        <f>T257</f>
        <v/>
      </c>
      <c r="I257" s="70" t="n">
        <v>-0.149129868</v>
      </c>
      <c r="J257" s="70" t="n">
        <v>0</v>
      </c>
      <c r="K257" s="70" t="n">
        <v>-0.409575999</v>
      </c>
      <c r="L257" s="70" t="n">
        <v>4.39699268</v>
      </c>
      <c r="M257" s="70" t="n">
        <v>0</v>
      </c>
      <c r="N257" s="70" t="n">
        <v>0.170000002</v>
      </c>
      <c r="O257" s="70" t="n">
        <v>0</v>
      </c>
      <c r="P257" s="70" t="n">
        <v>0.228463262</v>
      </c>
      <c r="Q257" s="70" t="n">
        <v>0.21297951</v>
      </c>
      <c r="R257" s="70" t="n">
        <v>0</v>
      </c>
      <c r="S257" s="70" t="n">
        <v>-0.286788225</v>
      </c>
      <c r="T257" s="70" t="n">
        <v>16.1468124</v>
      </c>
      <c r="U257" s="69">
        <f>U245*'4 Transform Matrices'!Y258+V245*'4 Transform Matrices'!AC258+W245*'4 Transform Matrices'!AG258</f>
        <v/>
      </c>
      <c r="V257" s="69">
        <f>U245*'4 Transform Matrices'!Z258+V245*'4 Transform Matrices'!AD258+W245*'4 Transform Matrices'!AH258</f>
        <v/>
      </c>
      <c r="W257" s="69">
        <f>U245*'4 Transform Matrices'!AA258+V245*'4 Transform Matrices'!AE258+W245*'4 Transform Matrices'!AI258</f>
        <v/>
      </c>
      <c r="X257" s="69">
        <f>U245*'4 Transform Matrices'!AB258+V245*'4 Transform Matrices'!AF258+W245*'4 Transform Matrices'!AJ258+X245</f>
        <v/>
      </c>
      <c r="Y257" s="69">
        <f>Y245*'4 Transform Matrices'!Y258+Z245*'4 Transform Matrices'!AC258+AA245*'4 Transform Matrices'!AG258</f>
        <v/>
      </c>
      <c r="Z257" s="69">
        <f>Y245*'4 Transform Matrices'!Z258+Z245*'4 Transform Matrices'!AD258+AA245*'4 Transform Matrices'!AH258</f>
        <v/>
      </c>
      <c r="AA257" s="69">
        <f>Y245*'4 Transform Matrices'!AA258+Z245*'4 Transform Matrices'!AE258+AA245*'4 Transform Matrices'!AI258</f>
        <v/>
      </c>
      <c r="AB257" s="69">
        <f>Y245*'4 Transform Matrices'!AB258+Z245*'4 Transform Matrices'!AF258+AA245*'4 Transform Matrices'!AJ258+AB245</f>
        <v/>
      </c>
      <c r="AC257" s="69">
        <f>AC245*'4 Transform Matrices'!Y258+AD245*'4 Transform Matrices'!AC258+AE245*'4 Transform Matrices'!AG258</f>
        <v/>
      </c>
      <c r="AD257" s="69">
        <f>AC245*'4 Transform Matrices'!Z258+AD245*'4 Transform Matrices'!AD258+AE245*'4 Transform Matrices'!AH258</f>
        <v/>
      </c>
      <c r="AE257" s="69">
        <f>AC245*'4 Transform Matrices'!AA258+AD245*'4 Transform Matrices'!AE258+AE245*'4 Transform Matrices'!AI258</f>
        <v/>
      </c>
      <c r="AF257" s="69">
        <f>AC245*'4 Transform Matrices'!AB258+AD245*'4 Transform Matrices'!AF258+AE245*'4 Transform Matrices'!AJ258+AF245</f>
        <v/>
      </c>
      <c r="AG257" s="71">
        <f>MAX(ABS(I257-U257),ABS(J257-V257),ABS(K257-W257),ABS(L257-X257),ABS(M257-Y257),ABS(N257-Z257),ABS(O257-AA257),ABS(P257-AB257),ABS(Q257-AC257),ABS(R257-AD257),ABS(S257-AE257),ABS(T257-AF257))</f>
        <v/>
      </c>
    </row>
    <row r="258">
      <c r="A258" s="80" t="inlineStr">
        <is>
          <t>- Sandbag</t>
        </is>
      </c>
      <c r="B258" s="52" t="inlineStr">
        <is>
          <t>ENV-130</t>
        </is>
      </c>
      <c r="C258" s="58" t="inlineStr">
        <is>
          <t>Cylinder</t>
        </is>
      </c>
      <c r="D258" s="52" t="inlineStr">
        <is>
          <t>ENV-117</t>
        </is>
      </c>
      <c r="E258" s="52" t="n">
        <v>2</v>
      </c>
      <c r="F258" s="54">
        <f>L258</f>
        <v/>
      </c>
      <c r="G258" s="54">
        <f>P258</f>
        <v/>
      </c>
      <c r="H258" s="54">
        <f>T258</f>
        <v/>
      </c>
      <c r="I258" s="70" t="n">
        <v>-0.212979525</v>
      </c>
      <c r="J258" s="70" t="n">
        <v>0</v>
      </c>
      <c r="K258" s="70" t="n">
        <v>-0.286788225</v>
      </c>
      <c r="L258" s="70" t="n">
        <v>4.05318689</v>
      </c>
      <c r="M258" s="70" t="n">
        <v>0</v>
      </c>
      <c r="N258" s="70" t="n">
        <v>0.170000002</v>
      </c>
      <c r="O258" s="70" t="n">
        <v>0</v>
      </c>
      <c r="P258" s="70" t="n">
        <v>0.10476172</v>
      </c>
      <c r="Q258" s="70" t="n">
        <v>0.149129868</v>
      </c>
      <c r="R258" s="70" t="n">
        <v>0</v>
      </c>
      <c r="S258" s="70" t="n">
        <v>-0.409576029</v>
      </c>
      <c r="T258" s="70" t="n">
        <v>15.8030071</v>
      </c>
      <c r="U258" s="69">
        <f>U245*'4 Transform Matrices'!Y259+V245*'4 Transform Matrices'!AC259+W245*'4 Transform Matrices'!AG259</f>
        <v/>
      </c>
      <c r="V258" s="69">
        <f>U245*'4 Transform Matrices'!Z259+V245*'4 Transform Matrices'!AD259+W245*'4 Transform Matrices'!AH259</f>
        <v/>
      </c>
      <c r="W258" s="69">
        <f>U245*'4 Transform Matrices'!AA259+V245*'4 Transform Matrices'!AE259+W245*'4 Transform Matrices'!AI259</f>
        <v/>
      </c>
      <c r="X258" s="69">
        <f>U245*'4 Transform Matrices'!AB259+V245*'4 Transform Matrices'!AF259+W245*'4 Transform Matrices'!AJ259+X245</f>
        <v/>
      </c>
      <c r="Y258" s="69">
        <f>Y245*'4 Transform Matrices'!Y259+Z245*'4 Transform Matrices'!AC259+AA245*'4 Transform Matrices'!AG259</f>
        <v/>
      </c>
      <c r="Z258" s="69">
        <f>Y245*'4 Transform Matrices'!Z259+Z245*'4 Transform Matrices'!AD259+AA245*'4 Transform Matrices'!AH259</f>
        <v/>
      </c>
      <c r="AA258" s="69">
        <f>Y245*'4 Transform Matrices'!AA259+Z245*'4 Transform Matrices'!AE259+AA245*'4 Transform Matrices'!AI259</f>
        <v/>
      </c>
      <c r="AB258" s="69">
        <f>Y245*'4 Transform Matrices'!AB259+Z245*'4 Transform Matrices'!AF259+AA245*'4 Transform Matrices'!AJ259+AB245</f>
        <v/>
      </c>
      <c r="AC258" s="69">
        <f>AC245*'4 Transform Matrices'!Y259+AD245*'4 Transform Matrices'!AC259+AE245*'4 Transform Matrices'!AG259</f>
        <v/>
      </c>
      <c r="AD258" s="69">
        <f>AC245*'4 Transform Matrices'!Z259+AD245*'4 Transform Matrices'!AD259+AE245*'4 Transform Matrices'!AH259</f>
        <v/>
      </c>
      <c r="AE258" s="69">
        <f>AC245*'4 Transform Matrices'!AA259+AD245*'4 Transform Matrices'!AE259+AE245*'4 Transform Matrices'!AI259</f>
        <v/>
      </c>
      <c r="AF258" s="69">
        <f>AC245*'4 Transform Matrices'!AB259+AD245*'4 Transform Matrices'!AF259+AE245*'4 Transform Matrices'!AJ259+AF245</f>
        <v/>
      </c>
      <c r="AG258" s="71">
        <f>MAX(ABS(I258-U258),ABS(J258-V258),ABS(K258-W258),ABS(L258-X258),ABS(M258-Y258),ABS(N258-Z258),ABS(O258-AA258),ABS(P258-AB258),ABS(Q258-AC258),ABS(R258-AD258),ABS(S258-AE258),ABS(T258-AF258))</f>
        <v/>
      </c>
    </row>
    <row r="259">
      <c r="A259" s="80" t="inlineStr">
        <is>
          <t>- Sandbag</t>
        </is>
      </c>
      <c r="B259" s="52" t="inlineStr">
        <is>
          <t>ENV-131</t>
        </is>
      </c>
      <c r="C259" s="58" t="inlineStr">
        <is>
          <t>Cylinder</t>
        </is>
      </c>
      <c r="D259" s="52" t="inlineStr">
        <is>
          <t>ENV-117</t>
        </is>
      </c>
      <c r="E259" s="52" t="n">
        <v>2</v>
      </c>
      <c r="F259" s="54">
        <f>L259</f>
        <v/>
      </c>
      <c r="G259" s="54">
        <f>P259</f>
        <v/>
      </c>
      <c r="H259" s="54">
        <f>T259</f>
        <v/>
      </c>
      <c r="I259" s="70" t="n">
        <v>0.149129868</v>
      </c>
      <c r="J259" s="70" t="n">
        <v>0</v>
      </c>
      <c r="K259" s="70" t="n">
        <v>-0.409576029</v>
      </c>
      <c r="L259" s="70" t="n">
        <v>6.00300694</v>
      </c>
      <c r="M259" s="70" t="n">
        <v>0</v>
      </c>
      <c r="N259" s="70" t="n">
        <v>0.170000002</v>
      </c>
      <c r="O259" s="70" t="n">
        <v>0</v>
      </c>
      <c r="P259" s="70" t="n">
        <v>0.445804745</v>
      </c>
      <c r="Q259" s="70" t="n">
        <v>0.212979525</v>
      </c>
      <c r="R259" s="70" t="n">
        <v>0</v>
      </c>
      <c r="S259" s="70" t="n">
        <v>0.286788225</v>
      </c>
      <c r="T259" s="70" t="n">
        <v>16.1468124</v>
      </c>
      <c r="U259" s="69">
        <f>U245*'4 Transform Matrices'!Y260+V245*'4 Transform Matrices'!AC260+W245*'4 Transform Matrices'!AG260</f>
        <v/>
      </c>
      <c r="V259" s="69">
        <f>U245*'4 Transform Matrices'!Z260+V245*'4 Transform Matrices'!AD260+W245*'4 Transform Matrices'!AH260</f>
        <v/>
      </c>
      <c r="W259" s="69">
        <f>U245*'4 Transform Matrices'!AA260+V245*'4 Transform Matrices'!AE260+W245*'4 Transform Matrices'!AI260</f>
        <v/>
      </c>
      <c r="X259" s="69">
        <f>U245*'4 Transform Matrices'!AB260+V245*'4 Transform Matrices'!AF260+W245*'4 Transform Matrices'!AJ260+X245</f>
        <v/>
      </c>
      <c r="Y259" s="69">
        <f>Y245*'4 Transform Matrices'!Y260+Z245*'4 Transform Matrices'!AC260+AA245*'4 Transform Matrices'!AG260</f>
        <v/>
      </c>
      <c r="Z259" s="69">
        <f>Y245*'4 Transform Matrices'!Z260+Z245*'4 Transform Matrices'!AD260+AA245*'4 Transform Matrices'!AH260</f>
        <v/>
      </c>
      <c r="AA259" s="69">
        <f>Y245*'4 Transform Matrices'!AA260+Z245*'4 Transform Matrices'!AE260+AA245*'4 Transform Matrices'!AI260</f>
        <v/>
      </c>
      <c r="AB259" s="69">
        <f>Y245*'4 Transform Matrices'!AB260+Z245*'4 Transform Matrices'!AF260+AA245*'4 Transform Matrices'!AJ260+AB245</f>
        <v/>
      </c>
      <c r="AC259" s="69">
        <f>AC245*'4 Transform Matrices'!Y260+AD245*'4 Transform Matrices'!AC260+AE245*'4 Transform Matrices'!AG260</f>
        <v/>
      </c>
      <c r="AD259" s="69">
        <f>AC245*'4 Transform Matrices'!Z260+AD245*'4 Transform Matrices'!AD260+AE245*'4 Transform Matrices'!AH260</f>
        <v/>
      </c>
      <c r="AE259" s="69">
        <f>AC245*'4 Transform Matrices'!AA260+AD245*'4 Transform Matrices'!AE260+AE245*'4 Transform Matrices'!AI260</f>
        <v/>
      </c>
      <c r="AF259" s="69">
        <f>AC245*'4 Transform Matrices'!AB260+AD245*'4 Transform Matrices'!AF260+AE245*'4 Transform Matrices'!AJ260+AF245</f>
        <v/>
      </c>
      <c r="AG259" s="71">
        <f>MAX(ABS(I259-U259),ABS(J259-V259),ABS(K259-W259),ABS(L259-X259),ABS(M259-Y259),ABS(N259-Z259),ABS(O259-AA259),ABS(P259-AB259),ABS(Q259-AC259),ABS(R259-AD259),ABS(S259-AE259),ABS(T259-AF259))</f>
        <v/>
      </c>
    </row>
    <row r="260">
      <c r="A260" s="80" t="inlineStr">
        <is>
          <t>- Sandbag</t>
        </is>
      </c>
      <c r="B260" s="52" t="inlineStr">
        <is>
          <t>ENV-132</t>
        </is>
      </c>
      <c r="C260" s="58" t="inlineStr">
        <is>
          <t>Cylinder</t>
        </is>
      </c>
      <c r="D260" s="52" t="inlineStr">
        <is>
          <t>ENV-117</t>
        </is>
      </c>
      <c r="E260" s="52" t="n">
        <v>2</v>
      </c>
      <c r="F260" s="54">
        <f>L260</f>
        <v/>
      </c>
      <c r="G260" s="54">
        <f>P260</f>
        <v/>
      </c>
      <c r="H260" s="54">
        <f>T260</f>
        <v/>
      </c>
      <c r="I260" s="70" t="n">
        <v>0.0672929287</v>
      </c>
      <c r="J260" s="70" t="n">
        <v>0</v>
      </c>
      <c r="K260" s="70" t="n">
        <v>-0.482962936</v>
      </c>
      <c r="L260" s="70" t="n">
        <v>5.56234646</v>
      </c>
      <c r="M260" s="70" t="n">
        <v>0</v>
      </c>
      <c r="N260" s="70" t="n">
        <v>0.170000002</v>
      </c>
      <c r="O260" s="70" t="n">
        <v>0</v>
      </c>
      <c r="P260" s="70" t="n">
        <v>0.48389253</v>
      </c>
      <c r="Q260" s="70" t="n">
        <v>0.251140714</v>
      </c>
      <c r="R260" s="70" t="n">
        <v>0</v>
      </c>
      <c r="S260" s="70" t="n">
        <v>0.129409477</v>
      </c>
      <c r="T260" s="70" t="n">
        <v>16.3522968</v>
      </c>
      <c r="U260" s="69">
        <f>U245*'4 Transform Matrices'!Y261+V245*'4 Transform Matrices'!AC261+W245*'4 Transform Matrices'!AG261</f>
        <v/>
      </c>
      <c r="V260" s="69">
        <f>U245*'4 Transform Matrices'!Z261+V245*'4 Transform Matrices'!AD261+W245*'4 Transform Matrices'!AH261</f>
        <v/>
      </c>
      <c r="W260" s="69">
        <f>U245*'4 Transform Matrices'!AA261+V245*'4 Transform Matrices'!AE261+W245*'4 Transform Matrices'!AI261</f>
        <v/>
      </c>
      <c r="X260" s="69">
        <f>U245*'4 Transform Matrices'!AB261+V245*'4 Transform Matrices'!AF261+W245*'4 Transform Matrices'!AJ261+X245</f>
        <v/>
      </c>
      <c r="Y260" s="69">
        <f>Y245*'4 Transform Matrices'!Y261+Z245*'4 Transform Matrices'!AC261+AA245*'4 Transform Matrices'!AG261</f>
        <v/>
      </c>
      <c r="Z260" s="69">
        <f>Y245*'4 Transform Matrices'!Z261+Z245*'4 Transform Matrices'!AD261+AA245*'4 Transform Matrices'!AH261</f>
        <v/>
      </c>
      <c r="AA260" s="69">
        <f>Y245*'4 Transform Matrices'!AA261+Z245*'4 Transform Matrices'!AE261+AA245*'4 Transform Matrices'!AI261</f>
        <v/>
      </c>
      <c r="AB260" s="69">
        <f>Y245*'4 Transform Matrices'!AB261+Z245*'4 Transform Matrices'!AF261+AA245*'4 Transform Matrices'!AJ261+AB245</f>
        <v/>
      </c>
      <c r="AC260" s="69">
        <f>AC245*'4 Transform Matrices'!Y261+AD245*'4 Transform Matrices'!AC261+AE245*'4 Transform Matrices'!AG261</f>
        <v/>
      </c>
      <c r="AD260" s="69">
        <f>AC245*'4 Transform Matrices'!Z261+AD245*'4 Transform Matrices'!AD261+AE245*'4 Transform Matrices'!AH261</f>
        <v/>
      </c>
      <c r="AE260" s="69">
        <f>AC245*'4 Transform Matrices'!AA261+AD245*'4 Transform Matrices'!AE261+AE245*'4 Transform Matrices'!AI261</f>
        <v/>
      </c>
      <c r="AF260" s="69">
        <f>AC245*'4 Transform Matrices'!AB261+AD245*'4 Transform Matrices'!AF261+AE245*'4 Transform Matrices'!AJ261+AF245</f>
        <v/>
      </c>
      <c r="AG260" s="71">
        <f>MAX(ABS(I260-U260),ABS(J260-V260),ABS(K260-W260),ABS(L260-X260),ABS(M260-Y260),ABS(N260-Z260),ABS(O260-AA260),ABS(P260-AB260),ABS(Q260-AC260),ABS(R260-AD260),ABS(S260-AE260),ABS(T260-AF260))</f>
        <v/>
      </c>
    </row>
    <row r="261">
      <c r="A261" s="80" t="inlineStr">
        <is>
          <t>- Sandbag</t>
        </is>
      </c>
      <c r="B261" s="52" t="inlineStr">
        <is>
          <t>ENV-133</t>
        </is>
      </c>
      <c r="C261" s="58" t="inlineStr">
        <is>
          <t>Cylinder</t>
        </is>
      </c>
      <c r="D261" s="52" t="inlineStr">
        <is>
          <t>ENV-117</t>
        </is>
      </c>
      <c r="E261" s="52" t="n">
        <v>2</v>
      </c>
      <c r="F261" s="54">
        <f>L261</f>
        <v/>
      </c>
      <c r="G261" s="54">
        <f>P261</f>
        <v/>
      </c>
      <c r="H261" s="54">
        <f>T261</f>
        <v/>
      </c>
      <c r="I261" s="70" t="n">
        <v>-0.0226605292</v>
      </c>
      <c r="J261" s="70" t="n">
        <v>0</v>
      </c>
      <c r="K261" s="70" t="n">
        <v>-0.49809733</v>
      </c>
      <c r="L261" s="70" t="n">
        <v>5.07798147</v>
      </c>
      <c r="M261" s="70" t="n">
        <v>0</v>
      </c>
      <c r="N261" s="70" t="n">
        <v>0.170000002</v>
      </c>
      <c r="O261" s="70" t="n">
        <v>0</v>
      </c>
      <c r="P261" s="70" t="n">
        <v>0.48732841</v>
      </c>
      <c r="Q261" s="70" t="n">
        <v>0.259010613</v>
      </c>
      <c r="R261" s="70" t="n">
        <v>0</v>
      </c>
      <c r="S261" s="70" t="n">
        <v>-0.043577943</v>
      </c>
      <c r="T261" s="70" t="n">
        <v>16.3946724</v>
      </c>
      <c r="U261" s="69">
        <f>U245*'4 Transform Matrices'!Y262+V245*'4 Transform Matrices'!AC262+W245*'4 Transform Matrices'!AG262</f>
        <v/>
      </c>
      <c r="V261" s="69">
        <f>U245*'4 Transform Matrices'!Z262+V245*'4 Transform Matrices'!AD262+W245*'4 Transform Matrices'!AH262</f>
        <v/>
      </c>
      <c r="W261" s="69">
        <f>U245*'4 Transform Matrices'!AA262+V245*'4 Transform Matrices'!AE262+W245*'4 Transform Matrices'!AI262</f>
        <v/>
      </c>
      <c r="X261" s="69">
        <f>U245*'4 Transform Matrices'!AB262+V245*'4 Transform Matrices'!AF262+W245*'4 Transform Matrices'!AJ262+X245</f>
        <v/>
      </c>
      <c r="Y261" s="69">
        <f>Y245*'4 Transform Matrices'!Y262+Z245*'4 Transform Matrices'!AC262+AA245*'4 Transform Matrices'!AG262</f>
        <v/>
      </c>
      <c r="Z261" s="69">
        <f>Y245*'4 Transform Matrices'!Z262+Z245*'4 Transform Matrices'!AD262+AA245*'4 Transform Matrices'!AH262</f>
        <v/>
      </c>
      <c r="AA261" s="69">
        <f>Y245*'4 Transform Matrices'!AA262+Z245*'4 Transform Matrices'!AE262+AA245*'4 Transform Matrices'!AI262</f>
        <v/>
      </c>
      <c r="AB261" s="69">
        <f>Y245*'4 Transform Matrices'!AB262+Z245*'4 Transform Matrices'!AF262+AA245*'4 Transform Matrices'!AJ262+AB245</f>
        <v/>
      </c>
      <c r="AC261" s="69">
        <f>AC245*'4 Transform Matrices'!Y262+AD245*'4 Transform Matrices'!AC262+AE245*'4 Transform Matrices'!AG262</f>
        <v/>
      </c>
      <c r="AD261" s="69">
        <f>AC245*'4 Transform Matrices'!Z262+AD245*'4 Transform Matrices'!AD262+AE245*'4 Transform Matrices'!AH262</f>
        <v/>
      </c>
      <c r="AE261" s="69">
        <f>AC245*'4 Transform Matrices'!AA262+AD245*'4 Transform Matrices'!AE262+AE245*'4 Transform Matrices'!AI262</f>
        <v/>
      </c>
      <c r="AF261" s="69">
        <f>AC245*'4 Transform Matrices'!AB262+AD245*'4 Transform Matrices'!AF262+AE245*'4 Transform Matrices'!AJ262+AF245</f>
        <v/>
      </c>
      <c r="AG261" s="71">
        <f>MAX(ABS(I261-U261),ABS(J261-V261),ABS(K261-W261),ABS(L261-X261),ABS(M261-Y261),ABS(N261-Z261),ABS(O261-AA261),ABS(P261-AB261),ABS(Q261-AC261),ABS(R261-AD261),ABS(S261-AE261),ABS(T261-AF261))</f>
        <v/>
      </c>
    </row>
    <row r="262">
      <c r="A262" s="80" t="inlineStr">
        <is>
          <t>- Sandbag</t>
        </is>
      </c>
      <c r="B262" s="52" t="inlineStr">
        <is>
          <t>ENV-134</t>
        </is>
      </c>
      <c r="C262" s="58" t="inlineStr">
        <is>
          <t>Cylinder</t>
        </is>
      </c>
      <c r="D262" s="52" t="inlineStr">
        <is>
          <t>ENV-117</t>
        </is>
      </c>
      <c r="E262" s="52" t="n">
        <v>2</v>
      </c>
      <c r="F262" s="54">
        <f>L262</f>
        <v/>
      </c>
      <c r="G262" s="54">
        <f>P262</f>
        <v/>
      </c>
      <c r="H262" s="54">
        <f>T262</f>
        <v/>
      </c>
      <c r="I262" s="70" t="n">
        <v>-0.10988076</v>
      </c>
      <c r="J262" s="70" t="n">
        <v>0</v>
      </c>
      <c r="K262" s="70" t="n">
        <v>-0.453153878</v>
      </c>
      <c r="L262" s="70" t="n">
        <v>4.60833406</v>
      </c>
      <c r="M262" s="70" t="n">
        <v>0</v>
      </c>
      <c r="N262" s="70" t="n">
        <v>0.170000002</v>
      </c>
      <c r="O262" s="70" t="n">
        <v>0</v>
      </c>
      <c r="P262" s="70" t="n">
        <v>0.425340086</v>
      </c>
      <c r="Q262" s="70" t="n">
        <v>0.235640004</v>
      </c>
      <c r="R262" s="70" t="n">
        <v>0</v>
      </c>
      <c r="S262" s="70" t="n">
        <v>-0.211309165</v>
      </c>
      <c r="T262" s="70" t="n">
        <v>16.2688313</v>
      </c>
      <c r="U262" s="69">
        <f>U245*'4 Transform Matrices'!Y263+V245*'4 Transform Matrices'!AC263+W245*'4 Transform Matrices'!AG263</f>
        <v/>
      </c>
      <c r="V262" s="69">
        <f>U245*'4 Transform Matrices'!Z263+V245*'4 Transform Matrices'!AD263+W245*'4 Transform Matrices'!AH263</f>
        <v/>
      </c>
      <c r="W262" s="69">
        <f>U245*'4 Transform Matrices'!AA263+V245*'4 Transform Matrices'!AE263+W245*'4 Transform Matrices'!AI263</f>
        <v/>
      </c>
      <c r="X262" s="69">
        <f>U245*'4 Transform Matrices'!AB263+V245*'4 Transform Matrices'!AF263+W245*'4 Transform Matrices'!AJ263+X245</f>
        <v/>
      </c>
      <c r="Y262" s="69">
        <f>Y245*'4 Transform Matrices'!Y263+Z245*'4 Transform Matrices'!AC263+AA245*'4 Transform Matrices'!AG263</f>
        <v/>
      </c>
      <c r="Z262" s="69">
        <f>Y245*'4 Transform Matrices'!Z263+Z245*'4 Transform Matrices'!AD263+AA245*'4 Transform Matrices'!AH263</f>
        <v/>
      </c>
      <c r="AA262" s="69">
        <f>Y245*'4 Transform Matrices'!AA263+Z245*'4 Transform Matrices'!AE263+AA245*'4 Transform Matrices'!AI263</f>
        <v/>
      </c>
      <c r="AB262" s="69">
        <f>Y245*'4 Transform Matrices'!AB263+Z245*'4 Transform Matrices'!AF263+AA245*'4 Transform Matrices'!AJ263+AB245</f>
        <v/>
      </c>
      <c r="AC262" s="69">
        <f>AC245*'4 Transform Matrices'!Y263+AD245*'4 Transform Matrices'!AC263+AE245*'4 Transform Matrices'!AG263</f>
        <v/>
      </c>
      <c r="AD262" s="69">
        <f>AC245*'4 Transform Matrices'!Z263+AD245*'4 Transform Matrices'!AD263+AE245*'4 Transform Matrices'!AH263</f>
        <v/>
      </c>
      <c r="AE262" s="69">
        <f>AC245*'4 Transform Matrices'!AA263+AD245*'4 Transform Matrices'!AE263+AE245*'4 Transform Matrices'!AI263</f>
        <v/>
      </c>
      <c r="AF262" s="69">
        <f>AC245*'4 Transform Matrices'!AB263+AD245*'4 Transform Matrices'!AF263+AE245*'4 Transform Matrices'!AJ263+AF245</f>
        <v/>
      </c>
      <c r="AG262" s="71">
        <f>MAX(ABS(I262-U262),ABS(J262-V262),ABS(K262-W262),ABS(L262-X262),ABS(M262-Y262),ABS(N262-Z262),ABS(O262-AA262),ABS(P262-AB262),ABS(Q262-AC262),ABS(R262-AD262),ABS(S262-AE262),ABS(T262-AF262))</f>
        <v/>
      </c>
    </row>
    <row r="263">
      <c r="A263" s="80" t="inlineStr">
        <is>
          <t>- Sandbag</t>
        </is>
      </c>
      <c r="B263" s="52" t="inlineStr">
        <is>
          <t>ENV-135</t>
        </is>
      </c>
      <c r="C263" s="58" t="inlineStr">
        <is>
          <t>Cylinder</t>
        </is>
      </c>
      <c r="D263" s="52" t="inlineStr">
        <is>
          <t>ENV-117</t>
        </is>
      </c>
      <c r="E263" s="52" t="n">
        <v>2</v>
      </c>
      <c r="F263" s="54">
        <f>L263</f>
        <v/>
      </c>
      <c r="G263" s="54">
        <f>P263</f>
        <v/>
      </c>
      <c r="H263" s="54">
        <f>T263</f>
        <v/>
      </c>
      <c r="I263" s="70" t="n">
        <v>-0.183847755</v>
      </c>
      <c r="J263" s="70" t="n">
        <v>0</v>
      </c>
      <c r="K263" s="70" t="n">
        <v>-0.353553385</v>
      </c>
      <c r="L263" s="70" t="n">
        <v>4.21005058</v>
      </c>
      <c r="M263" s="70" t="n">
        <v>0</v>
      </c>
      <c r="N263" s="70" t="n">
        <v>0.170000002</v>
      </c>
      <c r="O263" s="70" t="n">
        <v>0</v>
      </c>
      <c r="P263" s="70" t="n">
        <v>0.304282784</v>
      </c>
      <c r="Q263" s="70" t="n">
        <v>0.183847755</v>
      </c>
      <c r="R263" s="70" t="n">
        <v>0</v>
      </c>
      <c r="S263" s="70" t="n">
        <v>-0.353553385</v>
      </c>
      <c r="T263" s="70" t="n">
        <v>15.9899492</v>
      </c>
      <c r="U263" s="69">
        <f>U245*'4 Transform Matrices'!Y264+V245*'4 Transform Matrices'!AC264+W245*'4 Transform Matrices'!AG264</f>
        <v/>
      </c>
      <c r="V263" s="69">
        <f>U245*'4 Transform Matrices'!Z264+V245*'4 Transform Matrices'!AD264+W245*'4 Transform Matrices'!AH264</f>
        <v/>
      </c>
      <c r="W263" s="69">
        <f>U245*'4 Transform Matrices'!AA264+V245*'4 Transform Matrices'!AE264+W245*'4 Transform Matrices'!AI264</f>
        <v/>
      </c>
      <c r="X263" s="69">
        <f>U245*'4 Transform Matrices'!AB264+V245*'4 Transform Matrices'!AF264+W245*'4 Transform Matrices'!AJ264+X245</f>
        <v/>
      </c>
      <c r="Y263" s="69">
        <f>Y245*'4 Transform Matrices'!Y264+Z245*'4 Transform Matrices'!AC264+AA245*'4 Transform Matrices'!AG264</f>
        <v/>
      </c>
      <c r="Z263" s="69">
        <f>Y245*'4 Transform Matrices'!Z264+Z245*'4 Transform Matrices'!AD264+AA245*'4 Transform Matrices'!AH264</f>
        <v/>
      </c>
      <c r="AA263" s="69">
        <f>Y245*'4 Transform Matrices'!AA264+Z245*'4 Transform Matrices'!AE264+AA245*'4 Transform Matrices'!AI264</f>
        <v/>
      </c>
      <c r="AB263" s="69">
        <f>Y245*'4 Transform Matrices'!AB264+Z245*'4 Transform Matrices'!AF264+AA245*'4 Transform Matrices'!AJ264+AB245</f>
        <v/>
      </c>
      <c r="AC263" s="69">
        <f>AC245*'4 Transform Matrices'!Y264+AD245*'4 Transform Matrices'!AC264+AE245*'4 Transform Matrices'!AG264</f>
        <v/>
      </c>
      <c r="AD263" s="69">
        <f>AC245*'4 Transform Matrices'!Z264+AD245*'4 Transform Matrices'!AD264+AE245*'4 Transform Matrices'!AH264</f>
        <v/>
      </c>
      <c r="AE263" s="69">
        <f>AC245*'4 Transform Matrices'!AA264+AD245*'4 Transform Matrices'!AE264+AE245*'4 Transform Matrices'!AI264</f>
        <v/>
      </c>
      <c r="AF263" s="69">
        <f>AC245*'4 Transform Matrices'!AB264+AD245*'4 Transform Matrices'!AF264+AE245*'4 Transform Matrices'!AJ264+AF245</f>
        <v/>
      </c>
      <c r="AG263" s="71">
        <f>MAX(ABS(I263-U263),ABS(J263-V263),ABS(K263-W263),ABS(L263-X263),ABS(M263-Y263),ABS(N263-Z263),ABS(O263-AA263),ABS(P263-AB263),ABS(Q263-AC263),ABS(R263-AD263),ABS(S263-AE263),ABS(T263-AF263))</f>
        <v/>
      </c>
    </row>
    <row r="264">
      <c r="A264" s="60" t="inlineStr">
        <is>
          <t>- Sandbag wall</t>
        </is>
      </c>
      <c r="B264" s="52" t="inlineStr">
        <is>
          <t>ENV-136</t>
        </is>
      </c>
      <c r="C264" s="53" t="inlineStr">
        <is>
          <t>Group</t>
        </is>
      </c>
      <c r="D264" s="52" t="inlineStr">
        <is>
          <t>ENV-00</t>
        </is>
      </c>
      <c r="E264" s="52" t="n">
        <v>1</v>
      </c>
      <c r="F264" s="54">
        <f>L264</f>
        <v/>
      </c>
      <c r="G264" s="54">
        <f>P264</f>
        <v/>
      </c>
      <c r="H264" s="54">
        <f>T264</f>
        <v/>
      </c>
      <c r="I264" s="70" t="n">
        <v>1</v>
      </c>
      <c r="J264" s="70" t="n">
        <v>0</v>
      </c>
      <c r="K264" s="70" t="n">
        <v>0</v>
      </c>
      <c r="L264" s="70" t="n">
        <v>0</v>
      </c>
      <c r="M264" s="70" t="n">
        <v>0</v>
      </c>
      <c r="N264" s="70" t="n">
        <v>1</v>
      </c>
      <c r="O264" s="70" t="n">
        <v>0</v>
      </c>
      <c r="P264" s="70" t="n">
        <v>0</v>
      </c>
      <c r="Q264" s="70" t="n">
        <v>0</v>
      </c>
      <c r="R264" s="70" t="n">
        <v>0</v>
      </c>
      <c r="S264" s="70" t="n">
        <v>1</v>
      </c>
      <c r="T264" s="70" t="n">
        <v>0</v>
      </c>
      <c r="U264" s="69">
        <f>U128*'4 Transform Matrices'!Y265+V128*'4 Transform Matrices'!AC265+W128*'4 Transform Matrices'!AG265</f>
        <v/>
      </c>
      <c r="V264" s="69">
        <f>U128*'4 Transform Matrices'!Z265+V128*'4 Transform Matrices'!AD265+W128*'4 Transform Matrices'!AH265</f>
        <v/>
      </c>
      <c r="W264" s="69">
        <f>U128*'4 Transform Matrices'!AA265+V128*'4 Transform Matrices'!AE265+W128*'4 Transform Matrices'!AI265</f>
        <v/>
      </c>
      <c r="X264" s="69">
        <f>U128*'4 Transform Matrices'!AB265+V128*'4 Transform Matrices'!AF265+W128*'4 Transform Matrices'!AJ265+X128</f>
        <v/>
      </c>
      <c r="Y264" s="69">
        <f>Y128*'4 Transform Matrices'!Y265+Z128*'4 Transform Matrices'!AC265+AA128*'4 Transform Matrices'!AG265</f>
        <v/>
      </c>
      <c r="Z264" s="69">
        <f>Y128*'4 Transform Matrices'!Z265+Z128*'4 Transform Matrices'!AD265+AA128*'4 Transform Matrices'!AH265</f>
        <v/>
      </c>
      <c r="AA264" s="69">
        <f>Y128*'4 Transform Matrices'!AA265+Z128*'4 Transform Matrices'!AE265+AA128*'4 Transform Matrices'!AI265</f>
        <v/>
      </c>
      <c r="AB264" s="69">
        <f>Y128*'4 Transform Matrices'!AB265+Z128*'4 Transform Matrices'!AF265+AA128*'4 Transform Matrices'!AJ265+AB128</f>
        <v/>
      </c>
      <c r="AC264" s="69">
        <f>AC128*'4 Transform Matrices'!Y265+AD128*'4 Transform Matrices'!AC265+AE128*'4 Transform Matrices'!AG265</f>
        <v/>
      </c>
      <c r="AD264" s="69">
        <f>AC128*'4 Transform Matrices'!Z265+AD128*'4 Transform Matrices'!AD265+AE128*'4 Transform Matrices'!AH265</f>
        <v/>
      </c>
      <c r="AE264" s="69">
        <f>AC128*'4 Transform Matrices'!AA265+AD128*'4 Transform Matrices'!AE265+AE128*'4 Transform Matrices'!AI265</f>
        <v/>
      </c>
      <c r="AF264" s="69">
        <f>AC128*'4 Transform Matrices'!AB265+AD128*'4 Transform Matrices'!AF265+AE128*'4 Transform Matrices'!AJ265+AF128</f>
        <v/>
      </c>
      <c r="AG264" s="71">
        <f>MAX(ABS(I264-U264),ABS(J264-V264),ABS(K264-W264),ABS(L264-X264),ABS(M264-Y264),ABS(N264-Z264),ABS(O264-AA264),ABS(P264-AB264),ABS(Q264-AC264),ABS(R264-AD264),ABS(S264-AE264),ABS(T264-AF264))</f>
        <v/>
      </c>
    </row>
    <row r="265">
      <c r="A265" s="80" t="inlineStr">
        <is>
          <t>- Sandbag</t>
        </is>
      </c>
      <c r="B265" s="52" t="inlineStr">
        <is>
          <t>ENV-137</t>
        </is>
      </c>
      <c r="C265" s="58" t="inlineStr">
        <is>
          <t>Cylinder</t>
        </is>
      </c>
      <c r="D265" s="52" t="inlineStr">
        <is>
          <t>ENV-136</t>
        </is>
      </c>
      <c r="E265" s="52" t="n">
        <v>2</v>
      </c>
      <c r="F265" s="54">
        <f>L265</f>
        <v/>
      </c>
      <c r="G265" s="54">
        <f>P265</f>
        <v/>
      </c>
      <c r="H265" s="54">
        <f>T265</f>
        <v/>
      </c>
      <c r="I265" s="70" t="n">
        <v>0.241279706</v>
      </c>
      <c r="J265" s="70" t="n">
        <v>0</v>
      </c>
      <c r="K265" s="70" t="n">
        <v>0.186291456</v>
      </c>
      <c r="L265" s="70" t="n">
        <v>-8.60800171</v>
      </c>
      <c r="M265" s="70" t="n">
        <v>0</v>
      </c>
      <c r="N265" s="70" t="n">
        <v>0.170000002</v>
      </c>
      <c r="O265" s="70" t="n">
        <v>0</v>
      </c>
      <c r="P265" s="70" t="n">
        <v>0.168083102</v>
      </c>
      <c r="Q265" s="70" t="n">
        <v>-0.0968715549</v>
      </c>
      <c r="R265" s="70" t="n">
        <v>0</v>
      </c>
      <c r="S265" s="70" t="n">
        <v>0.46399945</v>
      </c>
      <c r="T265" s="70" t="n">
        <v>9.94112587</v>
      </c>
      <c r="U265" s="69">
        <f>U264*'4 Transform Matrices'!Y266+V264*'4 Transform Matrices'!AC266+W264*'4 Transform Matrices'!AG266</f>
        <v/>
      </c>
      <c r="V265" s="69">
        <f>U264*'4 Transform Matrices'!Z266+V264*'4 Transform Matrices'!AD266+W264*'4 Transform Matrices'!AH266</f>
        <v/>
      </c>
      <c r="W265" s="69">
        <f>U264*'4 Transform Matrices'!AA266+V264*'4 Transform Matrices'!AE266+W264*'4 Transform Matrices'!AI266</f>
        <v/>
      </c>
      <c r="X265" s="69">
        <f>U264*'4 Transform Matrices'!AB266+V264*'4 Transform Matrices'!AF266+W264*'4 Transform Matrices'!AJ266+X264</f>
        <v/>
      </c>
      <c r="Y265" s="69">
        <f>Y264*'4 Transform Matrices'!Y266+Z264*'4 Transform Matrices'!AC266+AA264*'4 Transform Matrices'!AG266</f>
        <v/>
      </c>
      <c r="Z265" s="69">
        <f>Y264*'4 Transform Matrices'!Z266+Z264*'4 Transform Matrices'!AD266+AA264*'4 Transform Matrices'!AH266</f>
        <v/>
      </c>
      <c r="AA265" s="69">
        <f>Y264*'4 Transform Matrices'!AA266+Z264*'4 Transform Matrices'!AE266+AA264*'4 Transform Matrices'!AI266</f>
        <v/>
      </c>
      <c r="AB265" s="69">
        <f>Y264*'4 Transform Matrices'!AB266+Z264*'4 Transform Matrices'!AF266+AA264*'4 Transform Matrices'!AJ266+AB264</f>
        <v/>
      </c>
      <c r="AC265" s="69">
        <f>AC264*'4 Transform Matrices'!Y266+AD264*'4 Transform Matrices'!AC266+AE264*'4 Transform Matrices'!AG266</f>
        <v/>
      </c>
      <c r="AD265" s="69">
        <f>AC264*'4 Transform Matrices'!Z266+AD264*'4 Transform Matrices'!AD266+AE264*'4 Transform Matrices'!AH266</f>
        <v/>
      </c>
      <c r="AE265" s="69">
        <f>AC264*'4 Transform Matrices'!AA266+AD264*'4 Transform Matrices'!AE266+AE264*'4 Transform Matrices'!AI266</f>
        <v/>
      </c>
      <c r="AF265" s="69">
        <f>AC264*'4 Transform Matrices'!AB266+AD264*'4 Transform Matrices'!AF266+AE264*'4 Transform Matrices'!AJ266+AF264</f>
        <v/>
      </c>
      <c r="AG265" s="71">
        <f>MAX(ABS(I265-U265),ABS(J265-V265),ABS(K265-W265),ABS(L265-X265),ABS(M265-Y265),ABS(N265-Z265),ABS(O265-AA265),ABS(P265-AB265),ABS(Q265-AC265),ABS(R265-AD265),ABS(S265-AE265),ABS(T265-AF265))</f>
        <v/>
      </c>
    </row>
    <row r="266">
      <c r="A266" s="80" t="inlineStr">
        <is>
          <t>- Sandbag</t>
        </is>
      </c>
      <c r="B266" s="52" t="inlineStr">
        <is>
          <t>ENV-138</t>
        </is>
      </c>
      <c r="C266" s="58" t="inlineStr">
        <is>
          <t>Cylinder</t>
        </is>
      </c>
      <c r="D266" s="52" t="inlineStr">
        <is>
          <t>ENV-136</t>
        </is>
      </c>
      <c r="E266" s="52" t="n">
        <v>2</v>
      </c>
      <c r="F266" s="54">
        <f>L266</f>
        <v/>
      </c>
      <c r="G266" s="54">
        <f>P266</f>
        <v/>
      </c>
      <c r="H266" s="54">
        <f>T266</f>
        <v/>
      </c>
      <c r="I266" s="70" t="n">
        <v>0.251859814</v>
      </c>
      <c r="J266" s="70" t="n">
        <v>0</v>
      </c>
      <c r="K266" s="70" t="n">
        <v>-0.124133624</v>
      </c>
      <c r="L266" s="70" t="n">
        <v>-8.54696274</v>
      </c>
      <c r="M266" s="70" t="n">
        <v>0</v>
      </c>
      <c r="N266" s="70" t="n">
        <v>0.170000002</v>
      </c>
      <c r="O266" s="70" t="n">
        <v>0</v>
      </c>
      <c r="P266" s="70" t="n">
        <v>0.268246055</v>
      </c>
      <c r="Q266" s="70" t="n">
        <v>0.0645494834</v>
      </c>
      <c r="R266" s="70" t="n">
        <v>0</v>
      </c>
      <c r="S266" s="70" t="n">
        <v>0.484345794</v>
      </c>
      <c r="T266" s="70" t="n">
        <v>10.8724012</v>
      </c>
      <c r="U266" s="69">
        <f>U264*'4 Transform Matrices'!Y267+V264*'4 Transform Matrices'!AC267+W264*'4 Transform Matrices'!AG267</f>
        <v/>
      </c>
      <c r="V266" s="69">
        <f>U264*'4 Transform Matrices'!Z267+V264*'4 Transform Matrices'!AD267+W264*'4 Transform Matrices'!AH267</f>
        <v/>
      </c>
      <c r="W266" s="69">
        <f>U264*'4 Transform Matrices'!AA267+V264*'4 Transform Matrices'!AE267+W264*'4 Transform Matrices'!AI267</f>
        <v/>
      </c>
      <c r="X266" s="69">
        <f>U264*'4 Transform Matrices'!AB267+V264*'4 Transform Matrices'!AF267+W264*'4 Transform Matrices'!AJ267+X264</f>
        <v/>
      </c>
      <c r="Y266" s="69">
        <f>Y264*'4 Transform Matrices'!Y267+Z264*'4 Transform Matrices'!AC267+AA264*'4 Transform Matrices'!AG267</f>
        <v/>
      </c>
      <c r="Z266" s="69">
        <f>Y264*'4 Transform Matrices'!Z267+Z264*'4 Transform Matrices'!AD267+AA264*'4 Transform Matrices'!AH267</f>
        <v/>
      </c>
      <c r="AA266" s="69">
        <f>Y264*'4 Transform Matrices'!AA267+Z264*'4 Transform Matrices'!AE267+AA264*'4 Transform Matrices'!AI267</f>
        <v/>
      </c>
      <c r="AB266" s="69">
        <f>Y264*'4 Transform Matrices'!AB267+Z264*'4 Transform Matrices'!AF267+AA264*'4 Transform Matrices'!AJ267+AB264</f>
        <v/>
      </c>
      <c r="AC266" s="69">
        <f>AC264*'4 Transform Matrices'!Y267+AD264*'4 Transform Matrices'!AC267+AE264*'4 Transform Matrices'!AG267</f>
        <v/>
      </c>
      <c r="AD266" s="69">
        <f>AC264*'4 Transform Matrices'!Z267+AD264*'4 Transform Matrices'!AD267+AE264*'4 Transform Matrices'!AH267</f>
        <v/>
      </c>
      <c r="AE266" s="69">
        <f>AC264*'4 Transform Matrices'!AA267+AD264*'4 Transform Matrices'!AE267+AE264*'4 Transform Matrices'!AI267</f>
        <v/>
      </c>
      <c r="AF266" s="69">
        <f>AC264*'4 Transform Matrices'!AB267+AD264*'4 Transform Matrices'!AF267+AE264*'4 Transform Matrices'!AJ267+AF264</f>
        <v/>
      </c>
      <c r="AG266" s="71">
        <f>MAX(ABS(I266-U266),ABS(J266-V266),ABS(K266-W266),ABS(L266-X266),ABS(M266-Y266),ABS(N266-Z266),ABS(O266-AA266),ABS(P266-AB266),ABS(Q266-AC266),ABS(R266-AD266),ABS(S266-AE266),ABS(T266-AF266))</f>
        <v/>
      </c>
    </row>
    <row r="267">
      <c r="A267" s="80" t="inlineStr">
        <is>
          <t>- Sandbag</t>
        </is>
      </c>
      <c r="B267" s="52" t="inlineStr">
        <is>
          <t>ENV-139</t>
        </is>
      </c>
      <c r="C267" s="58" t="inlineStr">
        <is>
          <t>Cylinder</t>
        </is>
      </c>
      <c r="D267" s="52" t="inlineStr">
        <is>
          <t>ENV-136</t>
        </is>
      </c>
      <c r="E267" s="52" t="n">
        <v>2</v>
      </c>
      <c r="F267" s="54">
        <f>L267</f>
        <v/>
      </c>
      <c r="G267" s="54">
        <f>P267</f>
        <v/>
      </c>
      <c r="H267" s="54">
        <f>T267</f>
        <v/>
      </c>
      <c r="I267" s="70" t="n">
        <v>0.164942235</v>
      </c>
      <c r="J267" s="70" t="n">
        <v>0</v>
      </c>
      <c r="K267" s="70" t="n">
        <v>-0.386505246</v>
      </c>
      <c r="L267" s="70" t="n">
        <v>-9.04841042</v>
      </c>
      <c r="M267" s="70" t="n">
        <v>0</v>
      </c>
      <c r="N267" s="70" t="n">
        <v>0.170000002</v>
      </c>
      <c r="O267" s="70" t="n">
        <v>0</v>
      </c>
      <c r="P267" s="70" t="n">
        <v>0.261528432</v>
      </c>
      <c r="Q267" s="70" t="n">
        <v>0.20098272</v>
      </c>
      <c r="R267" s="70" t="n">
        <v>0</v>
      </c>
      <c r="S267" s="70" t="n">
        <v>0.317196608</v>
      </c>
      <c r="T267" s="70" t="n">
        <v>11.6595154</v>
      </c>
      <c r="U267" s="69">
        <f>U264*'4 Transform Matrices'!Y268+V264*'4 Transform Matrices'!AC268+W264*'4 Transform Matrices'!AG268</f>
        <v/>
      </c>
      <c r="V267" s="69">
        <f>U264*'4 Transform Matrices'!Z268+V264*'4 Transform Matrices'!AD268+W264*'4 Transform Matrices'!AH268</f>
        <v/>
      </c>
      <c r="W267" s="69">
        <f>U264*'4 Transform Matrices'!AA268+V264*'4 Transform Matrices'!AE268+W264*'4 Transform Matrices'!AI268</f>
        <v/>
      </c>
      <c r="X267" s="69">
        <f>U264*'4 Transform Matrices'!AB268+V264*'4 Transform Matrices'!AF268+W264*'4 Transform Matrices'!AJ268+X264</f>
        <v/>
      </c>
      <c r="Y267" s="69">
        <f>Y264*'4 Transform Matrices'!Y268+Z264*'4 Transform Matrices'!AC268+AA264*'4 Transform Matrices'!AG268</f>
        <v/>
      </c>
      <c r="Z267" s="69">
        <f>Y264*'4 Transform Matrices'!Z268+Z264*'4 Transform Matrices'!AD268+AA264*'4 Transform Matrices'!AH268</f>
        <v/>
      </c>
      <c r="AA267" s="69">
        <f>Y264*'4 Transform Matrices'!AA268+Z264*'4 Transform Matrices'!AE268+AA264*'4 Transform Matrices'!AI268</f>
        <v/>
      </c>
      <c r="AB267" s="69">
        <f>Y264*'4 Transform Matrices'!AB268+Z264*'4 Transform Matrices'!AF268+AA264*'4 Transform Matrices'!AJ268+AB264</f>
        <v/>
      </c>
      <c r="AC267" s="69">
        <f>AC264*'4 Transform Matrices'!Y268+AD264*'4 Transform Matrices'!AC268+AE264*'4 Transform Matrices'!AG268</f>
        <v/>
      </c>
      <c r="AD267" s="69">
        <f>AC264*'4 Transform Matrices'!Z268+AD264*'4 Transform Matrices'!AD268+AE264*'4 Transform Matrices'!AH268</f>
        <v/>
      </c>
      <c r="AE267" s="69">
        <f>AC264*'4 Transform Matrices'!AA268+AD264*'4 Transform Matrices'!AE268+AE264*'4 Transform Matrices'!AI268</f>
        <v/>
      </c>
      <c r="AF267" s="69">
        <f>AC264*'4 Transform Matrices'!AB268+AD264*'4 Transform Matrices'!AF268+AE264*'4 Transform Matrices'!AJ268+AF264</f>
        <v/>
      </c>
      <c r="AG267" s="71">
        <f>MAX(ABS(I267-U267),ABS(J267-V267),ABS(K267-W267),ABS(L267-X267),ABS(M267-Y267),ABS(N267-Z267),ABS(O267-AA267),ABS(P267-AB267),ABS(Q267-AC267),ABS(R267-AD267),ABS(S267-AE267),ABS(T267-AF267))</f>
        <v/>
      </c>
    </row>
    <row r="268">
      <c r="A268" s="80" t="inlineStr">
        <is>
          <t>- Sandbag</t>
        </is>
      </c>
      <c r="B268" s="52" t="inlineStr">
        <is>
          <t>ENV-140</t>
        </is>
      </c>
      <c r="C268" s="58" t="inlineStr">
        <is>
          <t>Cylinder</t>
        </is>
      </c>
      <c r="D268" s="52" t="inlineStr">
        <is>
          <t>ENV-136</t>
        </is>
      </c>
      <c r="E268" s="52" t="n">
        <v>2</v>
      </c>
      <c r="F268" s="54">
        <f>L268</f>
        <v/>
      </c>
      <c r="G268" s="54">
        <f>P268</f>
        <v/>
      </c>
      <c r="H268" s="54">
        <f>T268</f>
        <v/>
      </c>
      <c r="I268" s="70" t="n">
        <v>0.0141737396</v>
      </c>
      <c r="J268" s="70" t="n">
        <v>0</v>
      </c>
      <c r="K268" s="70" t="n">
        <v>-0.499256492</v>
      </c>
      <c r="L268" s="70" t="n">
        <v>-9.918228149999999</v>
      </c>
      <c r="M268" s="70" t="n">
        <v>0</v>
      </c>
      <c r="N268" s="70" t="n">
        <v>0.170000002</v>
      </c>
      <c r="O268" s="70" t="n">
        <v>0</v>
      </c>
      <c r="P268" s="70" t="n">
        <v>0.271992415</v>
      </c>
      <c r="Q268" s="70" t="n">
        <v>0.259613365</v>
      </c>
      <c r="R268" s="70" t="n">
        <v>0</v>
      </c>
      <c r="S268" s="70" t="n">
        <v>0.0272571929</v>
      </c>
      <c r="T268" s="70" t="n">
        <v>11.9977694</v>
      </c>
      <c r="U268" s="69">
        <f>U264*'4 Transform Matrices'!Y269+V264*'4 Transform Matrices'!AC269+W264*'4 Transform Matrices'!AG269</f>
        <v/>
      </c>
      <c r="V268" s="69">
        <f>U264*'4 Transform Matrices'!Z269+V264*'4 Transform Matrices'!AD269+W264*'4 Transform Matrices'!AH269</f>
        <v/>
      </c>
      <c r="W268" s="69">
        <f>U264*'4 Transform Matrices'!AA269+V264*'4 Transform Matrices'!AE269+W264*'4 Transform Matrices'!AI269</f>
        <v/>
      </c>
      <c r="X268" s="69">
        <f>U264*'4 Transform Matrices'!AB269+V264*'4 Transform Matrices'!AF269+W264*'4 Transform Matrices'!AJ269+X264</f>
        <v/>
      </c>
      <c r="Y268" s="69">
        <f>Y264*'4 Transform Matrices'!Y269+Z264*'4 Transform Matrices'!AC269+AA264*'4 Transform Matrices'!AG269</f>
        <v/>
      </c>
      <c r="Z268" s="69">
        <f>Y264*'4 Transform Matrices'!Z269+Z264*'4 Transform Matrices'!AD269+AA264*'4 Transform Matrices'!AH269</f>
        <v/>
      </c>
      <c r="AA268" s="69">
        <f>Y264*'4 Transform Matrices'!AA269+Z264*'4 Transform Matrices'!AE269+AA264*'4 Transform Matrices'!AI269</f>
        <v/>
      </c>
      <c r="AB268" s="69">
        <f>Y264*'4 Transform Matrices'!AB269+Z264*'4 Transform Matrices'!AF269+AA264*'4 Transform Matrices'!AJ269+AB264</f>
        <v/>
      </c>
      <c r="AC268" s="69">
        <f>AC264*'4 Transform Matrices'!Y269+AD264*'4 Transform Matrices'!AC269+AE264*'4 Transform Matrices'!AG269</f>
        <v/>
      </c>
      <c r="AD268" s="69">
        <f>AC264*'4 Transform Matrices'!Z269+AD264*'4 Transform Matrices'!AD269+AE264*'4 Transform Matrices'!AH269</f>
        <v/>
      </c>
      <c r="AE268" s="69">
        <f>AC264*'4 Transform Matrices'!AA269+AD264*'4 Transform Matrices'!AE269+AE264*'4 Transform Matrices'!AI269</f>
        <v/>
      </c>
      <c r="AF268" s="69">
        <f>AC264*'4 Transform Matrices'!AB269+AD264*'4 Transform Matrices'!AF269+AE264*'4 Transform Matrices'!AJ269+AF264</f>
        <v/>
      </c>
      <c r="AG268" s="71">
        <f>MAX(ABS(I268-U268),ABS(J268-V268),ABS(K268-W268),ABS(L268-X268),ABS(M268-Y268),ABS(N268-Z268),ABS(O268-AA268),ABS(P268-AB268),ABS(Q268-AC268),ABS(R268-AD268),ABS(S268-AE268),ABS(T268-AF268))</f>
        <v/>
      </c>
    </row>
    <row r="269">
      <c r="A269" s="80" t="inlineStr">
        <is>
          <t>- Sandbag</t>
        </is>
      </c>
      <c r="B269" s="52" t="inlineStr">
        <is>
          <t>ENV-141</t>
        </is>
      </c>
      <c r="C269" s="58" t="inlineStr">
        <is>
          <t>Cylinder</t>
        </is>
      </c>
      <c r="D269" s="52" t="inlineStr">
        <is>
          <t>ENV-136</t>
        </is>
      </c>
      <c r="E269" s="52" t="n">
        <v>2</v>
      </c>
      <c r="F269" s="54">
        <f>L269</f>
        <v/>
      </c>
      <c r="G269" s="54">
        <f>P269</f>
        <v/>
      </c>
      <c r="H269" s="54">
        <f>T269</f>
        <v/>
      </c>
      <c r="I269" s="70" t="n">
        <v>-0.142081559</v>
      </c>
      <c r="J269" s="70" t="n">
        <v>0</v>
      </c>
      <c r="K269" s="70" t="n">
        <v>-0.418740153</v>
      </c>
      <c r="L269" s="70" t="n">
        <v>-10.8197012</v>
      </c>
      <c r="M269" s="70" t="n">
        <v>0</v>
      </c>
      <c r="N269" s="70" t="n">
        <v>0.170000002</v>
      </c>
      <c r="O269" s="70" t="n">
        <v>0</v>
      </c>
      <c r="P269" s="70" t="n">
        <v>0.269433618</v>
      </c>
      <c r="Q269" s="70" t="n">
        <v>0.217744872</v>
      </c>
      <c r="R269" s="70" t="n">
        <v>0</v>
      </c>
      <c r="S269" s="70" t="n">
        <v>-0.273233771</v>
      </c>
      <c r="T269" s="70" t="n">
        <v>11.7562208</v>
      </c>
      <c r="U269" s="69">
        <f>U264*'4 Transform Matrices'!Y270+V264*'4 Transform Matrices'!AC270+W264*'4 Transform Matrices'!AG270</f>
        <v/>
      </c>
      <c r="V269" s="69">
        <f>U264*'4 Transform Matrices'!Z270+V264*'4 Transform Matrices'!AD270+W264*'4 Transform Matrices'!AH270</f>
        <v/>
      </c>
      <c r="W269" s="69">
        <f>U264*'4 Transform Matrices'!AA270+V264*'4 Transform Matrices'!AE270+W264*'4 Transform Matrices'!AI270</f>
        <v/>
      </c>
      <c r="X269" s="69">
        <f>U264*'4 Transform Matrices'!AB270+V264*'4 Transform Matrices'!AF270+W264*'4 Transform Matrices'!AJ270+X264</f>
        <v/>
      </c>
      <c r="Y269" s="69">
        <f>Y264*'4 Transform Matrices'!Y270+Z264*'4 Transform Matrices'!AC270+AA264*'4 Transform Matrices'!AG270</f>
        <v/>
      </c>
      <c r="Z269" s="69">
        <f>Y264*'4 Transform Matrices'!Z270+Z264*'4 Transform Matrices'!AD270+AA264*'4 Transform Matrices'!AH270</f>
        <v/>
      </c>
      <c r="AA269" s="69">
        <f>Y264*'4 Transform Matrices'!AA270+Z264*'4 Transform Matrices'!AE270+AA264*'4 Transform Matrices'!AI270</f>
        <v/>
      </c>
      <c r="AB269" s="69">
        <f>Y264*'4 Transform Matrices'!AB270+Z264*'4 Transform Matrices'!AF270+AA264*'4 Transform Matrices'!AJ270+AB264</f>
        <v/>
      </c>
      <c r="AC269" s="69">
        <f>AC264*'4 Transform Matrices'!Y270+AD264*'4 Transform Matrices'!AC270+AE264*'4 Transform Matrices'!AG270</f>
        <v/>
      </c>
      <c r="AD269" s="69">
        <f>AC264*'4 Transform Matrices'!Z270+AD264*'4 Transform Matrices'!AD270+AE264*'4 Transform Matrices'!AH270</f>
        <v/>
      </c>
      <c r="AE269" s="69">
        <f>AC264*'4 Transform Matrices'!AA270+AD264*'4 Transform Matrices'!AE270+AE264*'4 Transform Matrices'!AI270</f>
        <v/>
      </c>
      <c r="AF269" s="69">
        <f>AC264*'4 Transform Matrices'!AB270+AD264*'4 Transform Matrices'!AF270+AE264*'4 Transform Matrices'!AJ270+AF264</f>
        <v/>
      </c>
      <c r="AG269" s="71">
        <f>MAX(ABS(I269-U269),ABS(J269-V269),ABS(K269-W269),ABS(L269-X269),ABS(M269-Y269),ABS(N269-Z269),ABS(O269-AA269),ABS(P269-AB269),ABS(Q269-AC269),ABS(R269-AD269),ABS(S269-AE269),ABS(T269-AF269))</f>
        <v/>
      </c>
    </row>
    <row r="270">
      <c r="A270" s="80" t="inlineStr">
        <is>
          <t>- Sandbag</t>
        </is>
      </c>
      <c r="B270" s="52" t="inlineStr">
        <is>
          <t>ENV-142</t>
        </is>
      </c>
      <c r="C270" s="58" t="inlineStr">
        <is>
          <t>Cylinder</t>
        </is>
      </c>
      <c r="D270" s="52" t="inlineStr">
        <is>
          <t>ENV-136</t>
        </is>
      </c>
      <c r="E270" s="52" t="n">
        <v>2</v>
      </c>
      <c r="F270" s="54">
        <f>L270</f>
        <v/>
      </c>
      <c r="G270" s="54">
        <f>P270</f>
        <v/>
      </c>
      <c r="H270" s="54">
        <f>T270</f>
        <v/>
      </c>
      <c r="I270" s="70" t="n">
        <v>-0.24333553</v>
      </c>
      <c r="J270" s="70" t="n">
        <v>0</v>
      </c>
      <c r="K270" s="70" t="n">
        <v>-0.176124975</v>
      </c>
      <c r="L270" s="70" t="n">
        <v>-11.4038591</v>
      </c>
      <c r="M270" s="70" t="n">
        <v>0</v>
      </c>
      <c r="N270" s="70" t="n">
        <v>0.170000002</v>
      </c>
      <c r="O270" s="70" t="n">
        <v>0</v>
      </c>
      <c r="P270" s="70" t="n">
        <v>0.251093626</v>
      </c>
      <c r="Q270" s="70" t="n">
        <v>0.0915849805</v>
      </c>
      <c r="R270" s="70" t="n">
        <v>0</v>
      </c>
      <c r="S270" s="70" t="n">
        <v>-0.467952967</v>
      </c>
      <c r="T270" s="70" t="n">
        <v>11.0283747</v>
      </c>
      <c r="U270" s="69">
        <f>U264*'4 Transform Matrices'!Y271+V264*'4 Transform Matrices'!AC271+W264*'4 Transform Matrices'!AG271</f>
        <v/>
      </c>
      <c r="V270" s="69">
        <f>U264*'4 Transform Matrices'!Z271+V264*'4 Transform Matrices'!AD271+W264*'4 Transform Matrices'!AH271</f>
        <v/>
      </c>
      <c r="W270" s="69">
        <f>U264*'4 Transform Matrices'!AA271+V264*'4 Transform Matrices'!AE271+W264*'4 Transform Matrices'!AI271</f>
        <v/>
      </c>
      <c r="X270" s="69">
        <f>U264*'4 Transform Matrices'!AB271+V264*'4 Transform Matrices'!AF271+W264*'4 Transform Matrices'!AJ271+X264</f>
        <v/>
      </c>
      <c r="Y270" s="69">
        <f>Y264*'4 Transform Matrices'!Y271+Z264*'4 Transform Matrices'!AC271+AA264*'4 Transform Matrices'!AG271</f>
        <v/>
      </c>
      <c r="Z270" s="69">
        <f>Y264*'4 Transform Matrices'!Z271+Z264*'4 Transform Matrices'!AD271+AA264*'4 Transform Matrices'!AH271</f>
        <v/>
      </c>
      <c r="AA270" s="69">
        <f>Y264*'4 Transform Matrices'!AA271+Z264*'4 Transform Matrices'!AE271+AA264*'4 Transform Matrices'!AI271</f>
        <v/>
      </c>
      <c r="AB270" s="69">
        <f>Y264*'4 Transform Matrices'!AB271+Z264*'4 Transform Matrices'!AF271+AA264*'4 Transform Matrices'!AJ271+AB264</f>
        <v/>
      </c>
      <c r="AC270" s="69">
        <f>AC264*'4 Transform Matrices'!Y271+AD264*'4 Transform Matrices'!AC271+AE264*'4 Transform Matrices'!AG271</f>
        <v/>
      </c>
      <c r="AD270" s="69">
        <f>AC264*'4 Transform Matrices'!Z271+AD264*'4 Transform Matrices'!AD271+AE264*'4 Transform Matrices'!AH271</f>
        <v/>
      </c>
      <c r="AE270" s="69">
        <f>AC264*'4 Transform Matrices'!AA271+AD264*'4 Transform Matrices'!AE271+AE264*'4 Transform Matrices'!AI271</f>
        <v/>
      </c>
      <c r="AF270" s="69">
        <f>AC264*'4 Transform Matrices'!AB271+AD264*'4 Transform Matrices'!AF271+AE264*'4 Transform Matrices'!AJ271+AF264</f>
        <v/>
      </c>
      <c r="AG270" s="71">
        <f>MAX(ABS(I270-U270),ABS(J270-V270),ABS(K270-W270),ABS(L270-X270),ABS(M270-Y270),ABS(N270-Z270),ABS(O270-AA270),ABS(P270-AB270),ABS(Q270-AC270),ABS(R270-AD270),ABS(S270-AE270),ABS(T270-AF270))</f>
        <v/>
      </c>
    </row>
    <row r="271">
      <c r="A271" s="80" t="inlineStr">
        <is>
          <t>- Sandbag</t>
        </is>
      </c>
      <c r="B271" s="52" t="inlineStr">
        <is>
          <t>ENV-143</t>
        </is>
      </c>
      <c r="C271" s="58" t="inlineStr">
        <is>
          <t>Cylinder</t>
        </is>
      </c>
      <c r="D271" s="52" t="inlineStr">
        <is>
          <t>ENV-136</t>
        </is>
      </c>
      <c r="E271" s="52" t="n">
        <v>2</v>
      </c>
      <c r="F271" s="54">
        <f>L271</f>
        <v/>
      </c>
      <c r="G271" s="54">
        <f>P271</f>
        <v/>
      </c>
      <c r="H271" s="54">
        <f>T271</f>
        <v/>
      </c>
      <c r="I271" s="70" t="n">
        <v>-0.250391752</v>
      </c>
      <c r="J271" s="70" t="n">
        <v>0</v>
      </c>
      <c r="K271" s="70" t="n">
        <v>0.134669989</v>
      </c>
      <c r="L271" s="70" t="n">
        <v>-11.4445677</v>
      </c>
      <c r="M271" s="70" t="n">
        <v>0</v>
      </c>
      <c r="N271" s="70" t="n">
        <v>0.170000002</v>
      </c>
      <c r="O271" s="70" t="n">
        <v>0</v>
      </c>
      <c r="P271" s="70" t="n">
        <v>0.223470986</v>
      </c>
      <c r="Q271" s="70" t="n">
        <v>-0.07002839449999999</v>
      </c>
      <c r="R271" s="70" t="n">
        <v>0</v>
      </c>
      <c r="S271" s="70" t="n">
        <v>-0.48152259</v>
      </c>
      <c r="T271" s="70" t="n">
        <v>10.0959902</v>
      </c>
      <c r="U271" s="69">
        <f>U264*'4 Transform Matrices'!Y272+V264*'4 Transform Matrices'!AC272+W264*'4 Transform Matrices'!AG272</f>
        <v/>
      </c>
      <c r="V271" s="69">
        <f>U264*'4 Transform Matrices'!Z272+V264*'4 Transform Matrices'!AD272+W264*'4 Transform Matrices'!AH272</f>
        <v/>
      </c>
      <c r="W271" s="69">
        <f>U264*'4 Transform Matrices'!AA272+V264*'4 Transform Matrices'!AE272+W264*'4 Transform Matrices'!AI272</f>
        <v/>
      </c>
      <c r="X271" s="69">
        <f>U264*'4 Transform Matrices'!AB272+V264*'4 Transform Matrices'!AF272+W264*'4 Transform Matrices'!AJ272+X264</f>
        <v/>
      </c>
      <c r="Y271" s="69">
        <f>Y264*'4 Transform Matrices'!Y272+Z264*'4 Transform Matrices'!AC272+AA264*'4 Transform Matrices'!AG272</f>
        <v/>
      </c>
      <c r="Z271" s="69">
        <f>Y264*'4 Transform Matrices'!Z272+Z264*'4 Transform Matrices'!AD272+AA264*'4 Transform Matrices'!AH272</f>
        <v/>
      </c>
      <c r="AA271" s="69">
        <f>Y264*'4 Transform Matrices'!AA272+Z264*'4 Transform Matrices'!AE272+AA264*'4 Transform Matrices'!AI272</f>
        <v/>
      </c>
      <c r="AB271" s="69">
        <f>Y264*'4 Transform Matrices'!AB272+Z264*'4 Transform Matrices'!AF272+AA264*'4 Transform Matrices'!AJ272+AB264</f>
        <v/>
      </c>
      <c r="AC271" s="69">
        <f>AC264*'4 Transform Matrices'!Y272+AD264*'4 Transform Matrices'!AC272+AE264*'4 Transform Matrices'!AG272</f>
        <v/>
      </c>
      <c r="AD271" s="69">
        <f>AC264*'4 Transform Matrices'!Z272+AD264*'4 Transform Matrices'!AD272+AE264*'4 Transform Matrices'!AH272</f>
        <v/>
      </c>
      <c r="AE271" s="69">
        <f>AC264*'4 Transform Matrices'!AA272+AD264*'4 Transform Matrices'!AE272+AE264*'4 Transform Matrices'!AI272</f>
        <v/>
      </c>
      <c r="AF271" s="69">
        <f>AC264*'4 Transform Matrices'!AB272+AD264*'4 Transform Matrices'!AF272+AE264*'4 Transform Matrices'!AJ272+AF264</f>
        <v/>
      </c>
      <c r="AG271" s="71">
        <f>MAX(ABS(I271-U271),ABS(J271-V271),ABS(K271-W271),ABS(L271-X271),ABS(M271-Y271),ABS(N271-Z271),ABS(O271-AA271),ABS(P271-AB271),ABS(Q271-AC271),ABS(R271-AD271),ABS(S271-AE271),ABS(T271-AF271))</f>
        <v/>
      </c>
    </row>
    <row r="272">
      <c r="A272" s="80" t="inlineStr">
        <is>
          <t>- Sandbag</t>
        </is>
      </c>
      <c r="B272" s="52" t="inlineStr">
        <is>
          <t>ENV-144</t>
        </is>
      </c>
      <c r="C272" s="58" t="inlineStr">
        <is>
          <t>Cylinder</t>
        </is>
      </c>
      <c r="D272" s="52" t="inlineStr">
        <is>
          <t>ENV-136</t>
        </is>
      </c>
      <c r="E272" s="52" t="n">
        <v>2</v>
      </c>
      <c r="F272" s="54">
        <f>L272</f>
        <v/>
      </c>
      <c r="G272" s="54">
        <f>P272</f>
        <v/>
      </c>
      <c r="H272" s="54">
        <f>T272</f>
        <v/>
      </c>
      <c r="I272" s="70" t="n">
        <v>-0.160518512</v>
      </c>
      <c r="J272" s="70" t="n">
        <v>0</v>
      </c>
      <c r="K272" s="70" t="n">
        <v>0.393332988</v>
      </c>
      <c r="L272" s="70" t="n">
        <v>-10.9260683</v>
      </c>
      <c r="M272" s="70" t="n">
        <v>0</v>
      </c>
      <c r="N272" s="70" t="n">
        <v>0.170000002</v>
      </c>
      <c r="O272" s="70" t="n">
        <v>0</v>
      </c>
      <c r="P272" s="70" t="n">
        <v>0.178555697</v>
      </c>
      <c r="Q272" s="70" t="n">
        <v>-0.204533145</v>
      </c>
      <c r="R272" s="70" t="n">
        <v>0</v>
      </c>
      <c r="S272" s="70" t="n">
        <v>-0.308689445</v>
      </c>
      <c r="T272" s="70" t="n">
        <v>9.320001599999999</v>
      </c>
      <c r="U272" s="69">
        <f>U264*'4 Transform Matrices'!Y273+V264*'4 Transform Matrices'!AC273+W264*'4 Transform Matrices'!AG273</f>
        <v/>
      </c>
      <c r="V272" s="69">
        <f>U264*'4 Transform Matrices'!Z273+V264*'4 Transform Matrices'!AD273+W264*'4 Transform Matrices'!AH273</f>
        <v/>
      </c>
      <c r="W272" s="69">
        <f>U264*'4 Transform Matrices'!AA273+V264*'4 Transform Matrices'!AE273+W264*'4 Transform Matrices'!AI273</f>
        <v/>
      </c>
      <c r="X272" s="69">
        <f>U264*'4 Transform Matrices'!AB273+V264*'4 Transform Matrices'!AF273+W264*'4 Transform Matrices'!AJ273+X264</f>
        <v/>
      </c>
      <c r="Y272" s="69">
        <f>Y264*'4 Transform Matrices'!Y273+Z264*'4 Transform Matrices'!AC273+AA264*'4 Transform Matrices'!AG273</f>
        <v/>
      </c>
      <c r="Z272" s="69">
        <f>Y264*'4 Transform Matrices'!Z273+Z264*'4 Transform Matrices'!AD273+AA264*'4 Transform Matrices'!AH273</f>
        <v/>
      </c>
      <c r="AA272" s="69">
        <f>Y264*'4 Transform Matrices'!AA273+Z264*'4 Transform Matrices'!AE273+AA264*'4 Transform Matrices'!AI273</f>
        <v/>
      </c>
      <c r="AB272" s="69">
        <f>Y264*'4 Transform Matrices'!AB273+Z264*'4 Transform Matrices'!AF273+AA264*'4 Transform Matrices'!AJ273+AB264</f>
        <v/>
      </c>
      <c r="AC272" s="69">
        <f>AC264*'4 Transform Matrices'!Y273+AD264*'4 Transform Matrices'!AC273+AE264*'4 Transform Matrices'!AG273</f>
        <v/>
      </c>
      <c r="AD272" s="69">
        <f>AC264*'4 Transform Matrices'!Z273+AD264*'4 Transform Matrices'!AD273+AE264*'4 Transform Matrices'!AH273</f>
        <v/>
      </c>
      <c r="AE272" s="69">
        <f>AC264*'4 Transform Matrices'!AA273+AD264*'4 Transform Matrices'!AE273+AE264*'4 Transform Matrices'!AI273</f>
        <v/>
      </c>
      <c r="AF272" s="69">
        <f>AC264*'4 Transform Matrices'!AB273+AD264*'4 Transform Matrices'!AF273+AE264*'4 Transform Matrices'!AJ273+AF264</f>
        <v/>
      </c>
      <c r="AG272" s="71">
        <f>MAX(ABS(I272-U272),ABS(J272-V272),ABS(K272-W272),ABS(L272-X272),ABS(M272-Y272),ABS(N272-Z272),ABS(O272-AA272),ABS(P272-AB272),ABS(Q272-AC272),ABS(R272-AD272),ABS(S272-AE272),ABS(T272-AF272))</f>
        <v/>
      </c>
    </row>
    <row r="273">
      <c r="A273" s="80" t="inlineStr">
        <is>
          <t>- Sandbag</t>
        </is>
      </c>
      <c r="B273" s="52" t="inlineStr">
        <is>
          <t>ENV-145</t>
        </is>
      </c>
      <c r="C273" s="58" t="inlineStr">
        <is>
          <t>Cylinder</t>
        </is>
      </c>
      <c r="D273" s="52" t="inlineStr">
        <is>
          <t>ENV-136</t>
        </is>
      </c>
      <c r="E273" s="52" t="n">
        <v>2</v>
      </c>
      <c r="F273" s="54">
        <f>L273</f>
        <v/>
      </c>
      <c r="G273" s="54">
        <f>P273</f>
        <v/>
      </c>
      <c r="H273" s="54">
        <f>T273</f>
        <v/>
      </c>
      <c r="I273" s="70" t="n">
        <v>0.259443313</v>
      </c>
      <c r="J273" s="70" t="n">
        <v>0</v>
      </c>
      <c r="K273" s="70" t="n">
        <v>0.0327015668</v>
      </c>
      <c r="L273" s="70" t="n">
        <v>-8.50321198</v>
      </c>
      <c r="M273" s="70" t="n">
        <v>0</v>
      </c>
      <c r="N273" s="70" t="n">
        <v>0.170000002</v>
      </c>
      <c r="O273" s="70" t="n">
        <v>0</v>
      </c>
      <c r="P273" s="70" t="n">
        <v>0.36349237</v>
      </c>
      <c r="Q273" s="70" t="n">
        <v>-0.017004814</v>
      </c>
      <c r="R273" s="70" t="n">
        <v>0</v>
      </c>
      <c r="S273" s="70" t="n">
        <v>0.498929471</v>
      </c>
      <c r="T273" s="70" t="n">
        <v>10.4018955</v>
      </c>
      <c r="U273" s="69">
        <f>U264*'4 Transform Matrices'!Y274+V264*'4 Transform Matrices'!AC274+W264*'4 Transform Matrices'!AG274</f>
        <v/>
      </c>
      <c r="V273" s="69">
        <f>U264*'4 Transform Matrices'!Z274+V264*'4 Transform Matrices'!AD274+W264*'4 Transform Matrices'!AH274</f>
        <v/>
      </c>
      <c r="W273" s="69">
        <f>U264*'4 Transform Matrices'!AA274+V264*'4 Transform Matrices'!AE274+W264*'4 Transform Matrices'!AI274</f>
        <v/>
      </c>
      <c r="X273" s="69">
        <f>U264*'4 Transform Matrices'!AB274+V264*'4 Transform Matrices'!AF274+W264*'4 Transform Matrices'!AJ274+X264</f>
        <v/>
      </c>
      <c r="Y273" s="69">
        <f>Y264*'4 Transform Matrices'!Y274+Z264*'4 Transform Matrices'!AC274+AA264*'4 Transform Matrices'!AG274</f>
        <v/>
      </c>
      <c r="Z273" s="69">
        <f>Y264*'4 Transform Matrices'!Z274+Z264*'4 Transform Matrices'!AD274+AA264*'4 Transform Matrices'!AH274</f>
        <v/>
      </c>
      <c r="AA273" s="69">
        <f>Y264*'4 Transform Matrices'!AA274+Z264*'4 Transform Matrices'!AE274+AA264*'4 Transform Matrices'!AI274</f>
        <v/>
      </c>
      <c r="AB273" s="69">
        <f>Y264*'4 Transform Matrices'!AB274+Z264*'4 Transform Matrices'!AF274+AA264*'4 Transform Matrices'!AJ274+AB264</f>
        <v/>
      </c>
      <c r="AC273" s="69">
        <f>AC264*'4 Transform Matrices'!Y274+AD264*'4 Transform Matrices'!AC274+AE264*'4 Transform Matrices'!AG274</f>
        <v/>
      </c>
      <c r="AD273" s="69">
        <f>AC264*'4 Transform Matrices'!Z274+AD264*'4 Transform Matrices'!AD274+AE264*'4 Transform Matrices'!AH274</f>
        <v/>
      </c>
      <c r="AE273" s="69">
        <f>AC264*'4 Transform Matrices'!AA274+AD264*'4 Transform Matrices'!AE274+AE264*'4 Transform Matrices'!AI274</f>
        <v/>
      </c>
      <c r="AF273" s="69">
        <f>AC264*'4 Transform Matrices'!AB274+AD264*'4 Transform Matrices'!AF274+AE264*'4 Transform Matrices'!AJ274+AF264</f>
        <v/>
      </c>
      <c r="AG273" s="71">
        <f>MAX(ABS(I273-U273),ABS(J273-V273),ABS(K273-W273),ABS(L273-X273),ABS(M273-Y273),ABS(N273-Z273),ABS(O273-AA273),ABS(P273-AB273),ABS(Q273-AC273),ABS(R273-AD273),ABS(S273-AE273),ABS(T273-AF273))</f>
        <v/>
      </c>
    </row>
    <row r="274">
      <c r="A274" s="80" t="inlineStr">
        <is>
          <t>- Sandbag</t>
        </is>
      </c>
      <c r="B274" s="52" t="inlineStr">
        <is>
          <t>ENV-146</t>
        </is>
      </c>
      <c r="C274" s="58" t="inlineStr">
        <is>
          <t>Cylinder</t>
        </is>
      </c>
      <c r="D274" s="52" t="inlineStr">
        <is>
          <t>ENV-136</t>
        </is>
      </c>
      <c r="E274" s="52" t="n">
        <v>2</v>
      </c>
      <c r="F274" s="54">
        <f>L274</f>
        <v/>
      </c>
      <c r="G274" s="54">
        <f>P274</f>
        <v/>
      </c>
      <c r="H274" s="54">
        <f>T274</f>
        <v/>
      </c>
      <c r="I274" s="70" t="n">
        <v>0.219281763</v>
      </c>
      <c r="J274" s="70" t="n">
        <v>0</v>
      </c>
      <c r="K274" s="70" t="n">
        <v>-0.268649817</v>
      </c>
      <c r="L274" s="70" t="n">
        <v>-8.73491287</v>
      </c>
      <c r="M274" s="70" t="n">
        <v>0</v>
      </c>
      <c r="N274" s="70" t="n">
        <v>0.170000002</v>
      </c>
      <c r="O274" s="70" t="n">
        <v>0</v>
      </c>
      <c r="P274" s="70" t="n">
        <v>0.416587502</v>
      </c>
      <c r="Q274" s="70" t="n">
        <v>0.139697894</v>
      </c>
      <c r="R274" s="70" t="n">
        <v>0</v>
      </c>
      <c r="S274" s="70" t="n">
        <v>0.421695709</v>
      </c>
      <c r="T274" s="70" t="n">
        <v>11.3059492</v>
      </c>
      <c r="U274" s="69">
        <f>U264*'4 Transform Matrices'!Y275+V264*'4 Transform Matrices'!AC275+W264*'4 Transform Matrices'!AG275</f>
        <v/>
      </c>
      <c r="V274" s="69">
        <f>U264*'4 Transform Matrices'!Z275+V264*'4 Transform Matrices'!AD275+W264*'4 Transform Matrices'!AH275</f>
        <v/>
      </c>
      <c r="W274" s="69">
        <f>U264*'4 Transform Matrices'!AA275+V264*'4 Transform Matrices'!AE275+W264*'4 Transform Matrices'!AI275</f>
        <v/>
      </c>
      <c r="X274" s="69">
        <f>U264*'4 Transform Matrices'!AB275+V264*'4 Transform Matrices'!AF275+W264*'4 Transform Matrices'!AJ275+X264</f>
        <v/>
      </c>
      <c r="Y274" s="69">
        <f>Y264*'4 Transform Matrices'!Y275+Z264*'4 Transform Matrices'!AC275+AA264*'4 Transform Matrices'!AG275</f>
        <v/>
      </c>
      <c r="Z274" s="69">
        <f>Y264*'4 Transform Matrices'!Z275+Z264*'4 Transform Matrices'!AD275+AA264*'4 Transform Matrices'!AH275</f>
        <v/>
      </c>
      <c r="AA274" s="69">
        <f>Y264*'4 Transform Matrices'!AA275+Z264*'4 Transform Matrices'!AE275+AA264*'4 Transform Matrices'!AI275</f>
        <v/>
      </c>
      <c r="AB274" s="69">
        <f>Y264*'4 Transform Matrices'!AB275+Z264*'4 Transform Matrices'!AF275+AA264*'4 Transform Matrices'!AJ275+AB264</f>
        <v/>
      </c>
      <c r="AC274" s="69">
        <f>AC264*'4 Transform Matrices'!Y275+AD264*'4 Transform Matrices'!AC275+AE264*'4 Transform Matrices'!AG275</f>
        <v/>
      </c>
      <c r="AD274" s="69">
        <f>AC264*'4 Transform Matrices'!Z275+AD264*'4 Transform Matrices'!AD275+AE264*'4 Transform Matrices'!AH275</f>
        <v/>
      </c>
      <c r="AE274" s="69">
        <f>AC264*'4 Transform Matrices'!AA275+AD264*'4 Transform Matrices'!AE275+AE264*'4 Transform Matrices'!AI275</f>
        <v/>
      </c>
      <c r="AF274" s="69">
        <f>AC264*'4 Transform Matrices'!AB275+AD264*'4 Transform Matrices'!AF275+AE264*'4 Transform Matrices'!AJ275+AF264</f>
        <v/>
      </c>
      <c r="AG274" s="71">
        <f>MAX(ABS(I274-U274),ABS(J274-V274),ABS(K274-W274),ABS(L274-X274),ABS(M274-Y274),ABS(N274-Z274),ABS(O274-AA274),ABS(P274-AB274),ABS(Q274-AC274),ABS(R274-AD274),ABS(S274-AE274),ABS(T274-AF274))</f>
        <v/>
      </c>
    </row>
    <row r="275">
      <c r="A275" s="80" t="inlineStr">
        <is>
          <t>- Sandbag</t>
        </is>
      </c>
      <c r="B275" s="52" t="inlineStr">
        <is>
          <t>ENV-147</t>
        </is>
      </c>
      <c r="C275" s="58" t="inlineStr">
        <is>
          <t>Cylinder</t>
        </is>
      </c>
      <c r="D275" s="52" t="inlineStr">
        <is>
          <t>ENV-136</t>
        </is>
      </c>
      <c r="E275" s="52" t="n">
        <v>2</v>
      </c>
      <c r="F275" s="54">
        <f>L275</f>
        <v/>
      </c>
      <c r="G275" s="54">
        <f>P275</f>
        <v/>
      </c>
      <c r="H275" s="54">
        <f>T275</f>
        <v/>
      </c>
      <c r="I275" s="70" t="n">
        <v>0.0942338929</v>
      </c>
      <c r="J275" s="70" t="n">
        <v>0</v>
      </c>
      <c r="K275" s="70" t="n">
        <v>-0.466003925</v>
      </c>
      <c r="L275" s="70" t="n">
        <v>-9.4563427</v>
      </c>
      <c r="M275" s="70" t="n">
        <v>0</v>
      </c>
      <c r="N275" s="70" t="n">
        <v>0.170000002</v>
      </c>
      <c r="O275" s="70" t="n">
        <v>0</v>
      </c>
      <c r="P275" s="70" t="n">
        <v>0.400308251</v>
      </c>
      <c r="Q275" s="70" t="n">
        <v>0.242322028</v>
      </c>
      <c r="R275" s="70" t="n">
        <v>0</v>
      </c>
      <c r="S275" s="70" t="n">
        <v>0.181219026</v>
      </c>
      <c r="T275" s="70" t="n">
        <v>11.8980122</v>
      </c>
      <c r="U275" s="69">
        <f>U264*'4 Transform Matrices'!Y276+V264*'4 Transform Matrices'!AC276+W264*'4 Transform Matrices'!AG276</f>
        <v/>
      </c>
      <c r="V275" s="69">
        <f>U264*'4 Transform Matrices'!Z276+V264*'4 Transform Matrices'!AD276+W264*'4 Transform Matrices'!AH276</f>
        <v/>
      </c>
      <c r="W275" s="69">
        <f>U264*'4 Transform Matrices'!AA276+V264*'4 Transform Matrices'!AE276+W264*'4 Transform Matrices'!AI276</f>
        <v/>
      </c>
      <c r="X275" s="69">
        <f>U264*'4 Transform Matrices'!AB276+V264*'4 Transform Matrices'!AF276+W264*'4 Transform Matrices'!AJ276+X264</f>
        <v/>
      </c>
      <c r="Y275" s="69">
        <f>Y264*'4 Transform Matrices'!Y276+Z264*'4 Transform Matrices'!AC276+AA264*'4 Transform Matrices'!AG276</f>
        <v/>
      </c>
      <c r="Z275" s="69">
        <f>Y264*'4 Transform Matrices'!Z276+Z264*'4 Transform Matrices'!AD276+AA264*'4 Transform Matrices'!AH276</f>
        <v/>
      </c>
      <c r="AA275" s="69">
        <f>Y264*'4 Transform Matrices'!AA276+Z264*'4 Transform Matrices'!AE276+AA264*'4 Transform Matrices'!AI276</f>
        <v/>
      </c>
      <c r="AB275" s="69">
        <f>Y264*'4 Transform Matrices'!AB276+Z264*'4 Transform Matrices'!AF276+AA264*'4 Transform Matrices'!AJ276+AB264</f>
        <v/>
      </c>
      <c r="AC275" s="69">
        <f>AC264*'4 Transform Matrices'!Y276+AD264*'4 Transform Matrices'!AC276+AE264*'4 Transform Matrices'!AG276</f>
        <v/>
      </c>
      <c r="AD275" s="69">
        <f>AC264*'4 Transform Matrices'!Z276+AD264*'4 Transform Matrices'!AD276+AE264*'4 Transform Matrices'!AH276</f>
        <v/>
      </c>
      <c r="AE275" s="69">
        <f>AC264*'4 Transform Matrices'!AA276+AD264*'4 Transform Matrices'!AE276+AE264*'4 Transform Matrices'!AI276</f>
        <v/>
      </c>
      <c r="AF275" s="69">
        <f>AC264*'4 Transform Matrices'!AB276+AD264*'4 Transform Matrices'!AF276+AE264*'4 Transform Matrices'!AJ276+AF264</f>
        <v/>
      </c>
      <c r="AG275" s="71">
        <f>MAX(ABS(I275-U275),ABS(J275-V275),ABS(K275-W275),ABS(L275-X275),ABS(M275-Y275),ABS(N275-Z275),ABS(O275-AA275),ABS(P275-AB275),ABS(Q275-AC275),ABS(R275-AD275),ABS(S275-AE275),ABS(T275-AF275))</f>
        <v/>
      </c>
    </row>
    <row r="276">
      <c r="A276" s="80" t="inlineStr">
        <is>
          <t>- Sandbag</t>
        </is>
      </c>
      <c r="B276" s="52" t="inlineStr">
        <is>
          <t>ENV-148</t>
        </is>
      </c>
      <c r="C276" s="58" t="inlineStr">
        <is>
          <t>Cylinder</t>
        </is>
      </c>
      <c r="D276" s="52" t="inlineStr">
        <is>
          <t>ENV-136</t>
        </is>
      </c>
      <c r="E276" s="52" t="n">
        <v>2</v>
      </c>
      <c r="F276" s="54">
        <f>L276</f>
        <v/>
      </c>
      <c r="G276" s="54">
        <f>P276</f>
        <v/>
      </c>
      <c r="H276" s="54">
        <f>T276</f>
        <v/>
      </c>
      <c r="I276" s="70" t="n">
        <v>-0.0672929808</v>
      </c>
      <c r="J276" s="70" t="n">
        <v>0</v>
      </c>
      <c r="K276" s="70" t="n">
        <v>-0.482962906</v>
      </c>
      <c r="L276" s="70" t="n">
        <v>-10.3882284</v>
      </c>
      <c r="M276" s="70" t="n">
        <v>0</v>
      </c>
      <c r="N276" s="70" t="n">
        <v>0.170000002</v>
      </c>
      <c r="O276" s="70" t="n">
        <v>0</v>
      </c>
      <c r="P276" s="70" t="n">
        <v>0.415558636</v>
      </c>
      <c r="Q276" s="70" t="n">
        <v>0.251140714</v>
      </c>
      <c r="R276" s="70" t="n">
        <v>0</v>
      </c>
      <c r="S276" s="70" t="n">
        <v>-0.129409581</v>
      </c>
      <c r="T276" s="70" t="n">
        <v>11.9488888</v>
      </c>
      <c r="U276" s="69">
        <f>U264*'4 Transform Matrices'!Y277+V264*'4 Transform Matrices'!AC277+W264*'4 Transform Matrices'!AG277</f>
        <v/>
      </c>
      <c r="V276" s="69">
        <f>U264*'4 Transform Matrices'!Z277+V264*'4 Transform Matrices'!AD277+W264*'4 Transform Matrices'!AH277</f>
        <v/>
      </c>
      <c r="W276" s="69">
        <f>U264*'4 Transform Matrices'!AA277+V264*'4 Transform Matrices'!AE277+W264*'4 Transform Matrices'!AI277</f>
        <v/>
      </c>
      <c r="X276" s="69">
        <f>U264*'4 Transform Matrices'!AB277+V264*'4 Transform Matrices'!AF277+W264*'4 Transform Matrices'!AJ277+X264</f>
        <v/>
      </c>
      <c r="Y276" s="69">
        <f>Y264*'4 Transform Matrices'!Y277+Z264*'4 Transform Matrices'!AC277+AA264*'4 Transform Matrices'!AG277</f>
        <v/>
      </c>
      <c r="Z276" s="69">
        <f>Y264*'4 Transform Matrices'!Z277+Z264*'4 Transform Matrices'!AD277+AA264*'4 Transform Matrices'!AH277</f>
        <v/>
      </c>
      <c r="AA276" s="69">
        <f>Y264*'4 Transform Matrices'!AA277+Z264*'4 Transform Matrices'!AE277+AA264*'4 Transform Matrices'!AI277</f>
        <v/>
      </c>
      <c r="AB276" s="69">
        <f>Y264*'4 Transform Matrices'!AB277+Z264*'4 Transform Matrices'!AF277+AA264*'4 Transform Matrices'!AJ277+AB264</f>
        <v/>
      </c>
      <c r="AC276" s="69">
        <f>AC264*'4 Transform Matrices'!Y277+AD264*'4 Transform Matrices'!AC277+AE264*'4 Transform Matrices'!AG277</f>
        <v/>
      </c>
      <c r="AD276" s="69">
        <f>AC264*'4 Transform Matrices'!Z277+AD264*'4 Transform Matrices'!AD277+AE264*'4 Transform Matrices'!AH277</f>
        <v/>
      </c>
      <c r="AE276" s="69">
        <f>AC264*'4 Transform Matrices'!AA277+AD264*'4 Transform Matrices'!AE277+AE264*'4 Transform Matrices'!AI277</f>
        <v/>
      </c>
      <c r="AF276" s="69">
        <f>AC264*'4 Transform Matrices'!AB277+AD264*'4 Transform Matrices'!AF277+AE264*'4 Transform Matrices'!AJ277+AF264</f>
        <v/>
      </c>
      <c r="AG276" s="71">
        <f>MAX(ABS(I276-U276),ABS(J276-V276),ABS(K276-W276),ABS(L276-X276),ABS(M276-Y276),ABS(N276-Z276),ABS(O276-AA276),ABS(P276-AB276),ABS(Q276-AC276),ABS(R276-AD276),ABS(S276-AE276),ABS(T276-AF276))</f>
        <v/>
      </c>
    </row>
    <row r="277">
      <c r="A277" s="80" t="inlineStr">
        <is>
          <t>- Sandbag</t>
        </is>
      </c>
      <c r="B277" s="52" t="inlineStr">
        <is>
          <t>ENV-149</t>
        </is>
      </c>
      <c r="C277" s="58" t="inlineStr">
        <is>
          <t>Cylinder</t>
        </is>
      </c>
      <c r="D277" s="52" t="inlineStr">
        <is>
          <t>ENV-136</t>
        </is>
      </c>
      <c r="E277" s="52" t="n">
        <v>2</v>
      </c>
      <c r="F277" s="54">
        <f>L277</f>
        <v/>
      </c>
      <c r="G277" s="54">
        <f>P277</f>
        <v/>
      </c>
      <c r="H277" s="54">
        <f>T277</f>
        <v/>
      </c>
      <c r="I277" s="70" t="n">
        <v>-0.20276998</v>
      </c>
      <c r="J277" s="70" t="n">
        <v>0</v>
      </c>
      <c r="K277" s="70" t="n">
        <v>-0.312961698</v>
      </c>
      <c r="L277" s="70" t="n">
        <v>-11.1698265</v>
      </c>
      <c r="M277" s="70" t="n">
        <v>0</v>
      </c>
      <c r="N277" s="70" t="n">
        <v>0.170000002</v>
      </c>
      <c r="O277" s="70" t="n">
        <v>0</v>
      </c>
      <c r="P277" s="70" t="n">
        <v>0.400230229</v>
      </c>
      <c r="Q277" s="70" t="n">
        <v>0.162740082</v>
      </c>
      <c r="R277" s="70" t="n">
        <v>0</v>
      </c>
      <c r="S277" s="70" t="n">
        <v>-0.389942288</v>
      </c>
      <c r="T277" s="70" t="n">
        <v>11.4388847</v>
      </c>
      <c r="U277" s="69">
        <f>U264*'4 Transform Matrices'!Y278+V264*'4 Transform Matrices'!AC278+W264*'4 Transform Matrices'!AG278</f>
        <v/>
      </c>
      <c r="V277" s="69">
        <f>U264*'4 Transform Matrices'!Z278+V264*'4 Transform Matrices'!AD278+W264*'4 Transform Matrices'!AH278</f>
        <v/>
      </c>
      <c r="W277" s="69">
        <f>U264*'4 Transform Matrices'!AA278+V264*'4 Transform Matrices'!AE278+W264*'4 Transform Matrices'!AI278</f>
        <v/>
      </c>
      <c r="X277" s="69">
        <f>U264*'4 Transform Matrices'!AB278+V264*'4 Transform Matrices'!AF278+W264*'4 Transform Matrices'!AJ278+X264</f>
        <v/>
      </c>
      <c r="Y277" s="69">
        <f>Y264*'4 Transform Matrices'!Y278+Z264*'4 Transform Matrices'!AC278+AA264*'4 Transform Matrices'!AG278</f>
        <v/>
      </c>
      <c r="Z277" s="69">
        <f>Y264*'4 Transform Matrices'!Z278+Z264*'4 Transform Matrices'!AD278+AA264*'4 Transform Matrices'!AH278</f>
        <v/>
      </c>
      <c r="AA277" s="69">
        <f>Y264*'4 Transform Matrices'!AA278+Z264*'4 Transform Matrices'!AE278+AA264*'4 Transform Matrices'!AI278</f>
        <v/>
      </c>
      <c r="AB277" s="69">
        <f>Y264*'4 Transform Matrices'!AB278+Z264*'4 Transform Matrices'!AF278+AA264*'4 Transform Matrices'!AJ278+AB264</f>
        <v/>
      </c>
      <c r="AC277" s="69">
        <f>AC264*'4 Transform Matrices'!Y278+AD264*'4 Transform Matrices'!AC278+AE264*'4 Transform Matrices'!AG278</f>
        <v/>
      </c>
      <c r="AD277" s="69">
        <f>AC264*'4 Transform Matrices'!Z278+AD264*'4 Transform Matrices'!AD278+AE264*'4 Transform Matrices'!AH278</f>
        <v/>
      </c>
      <c r="AE277" s="69">
        <f>AC264*'4 Transform Matrices'!AA278+AD264*'4 Transform Matrices'!AE278+AE264*'4 Transform Matrices'!AI278</f>
        <v/>
      </c>
      <c r="AF277" s="69">
        <f>AC264*'4 Transform Matrices'!AB278+AD264*'4 Transform Matrices'!AF278+AE264*'4 Transform Matrices'!AJ278+AF264</f>
        <v/>
      </c>
      <c r="AG277" s="71">
        <f>MAX(ABS(I277-U277),ABS(J277-V277),ABS(K277-W277),ABS(L277-X277),ABS(M277-Y277),ABS(N277-Z277),ABS(O277-AA277),ABS(P277-AB277),ABS(Q277-AC277),ABS(R277-AD277),ABS(S277-AE277),ABS(T277-AF277))</f>
        <v/>
      </c>
    </row>
    <row r="278">
      <c r="A278" s="80" t="inlineStr">
        <is>
          <t>- Sandbag</t>
        </is>
      </c>
      <c r="B278" s="52" t="inlineStr">
        <is>
          <t>ENV-150</t>
        </is>
      </c>
      <c r="C278" s="58" t="inlineStr">
        <is>
          <t>Cylinder</t>
        </is>
      </c>
      <c r="D278" s="52" t="inlineStr">
        <is>
          <t>ENV-136</t>
        </is>
      </c>
      <c r="E278" s="52" t="n">
        <v>2</v>
      </c>
      <c r="F278" s="54">
        <f>L278</f>
        <v/>
      </c>
      <c r="G278" s="54">
        <f>P278</f>
        <v/>
      </c>
      <c r="H278" s="54">
        <f>T278</f>
        <v/>
      </c>
      <c r="I278" s="70" t="n">
        <v>-0.259752542</v>
      </c>
      <c r="J278" s="70" t="n">
        <v>0</v>
      </c>
      <c r="K278" s="70" t="n">
        <v>-0.0218097642</v>
      </c>
      <c r="L278" s="70" t="n">
        <v>-11.4985723</v>
      </c>
      <c r="M278" s="70" t="n">
        <v>0</v>
      </c>
      <c r="N278" s="70" t="n">
        <v>0.170000002</v>
      </c>
      <c r="O278" s="70" t="n">
        <v>0</v>
      </c>
      <c r="P278" s="70" t="n">
        <v>0.381592989</v>
      </c>
      <c r="Q278" s="70" t="n">
        <v>0.0113410773</v>
      </c>
      <c r="R278" s="70" t="n">
        <v>0</v>
      </c>
      <c r="S278" s="70" t="n">
        <v>-0.499524117</v>
      </c>
      <c r="T278" s="70" t="n">
        <v>10.5654297</v>
      </c>
      <c r="U278" s="69">
        <f>U264*'4 Transform Matrices'!Y279+V264*'4 Transform Matrices'!AC279+W264*'4 Transform Matrices'!AG279</f>
        <v/>
      </c>
      <c r="V278" s="69">
        <f>U264*'4 Transform Matrices'!Z279+V264*'4 Transform Matrices'!AD279+W264*'4 Transform Matrices'!AH279</f>
        <v/>
      </c>
      <c r="W278" s="69">
        <f>U264*'4 Transform Matrices'!AA279+V264*'4 Transform Matrices'!AE279+W264*'4 Transform Matrices'!AI279</f>
        <v/>
      </c>
      <c r="X278" s="69">
        <f>U264*'4 Transform Matrices'!AB279+V264*'4 Transform Matrices'!AF279+W264*'4 Transform Matrices'!AJ279+X264</f>
        <v/>
      </c>
      <c r="Y278" s="69">
        <f>Y264*'4 Transform Matrices'!Y279+Z264*'4 Transform Matrices'!AC279+AA264*'4 Transform Matrices'!AG279</f>
        <v/>
      </c>
      <c r="Z278" s="69">
        <f>Y264*'4 Transform Matrices'!Z279+Z264*'4 Transform Matrices'!AD279+AA264*'4 Transform Matrices'!AH279</f>
        <v/>
      </c>
      <c r="AA278" s="69">
        <f>Y264*'4 Transform Matrices'!AA279+Z264*'4 Transform Matrices'!AE279+AA264*'4 Transform Matrices'!AI279</f>
        <v/>
      </c>
      <c r="AB278" s="69">
        <f>Y264*'4 Transform Matrices'!AB279+Z264*'4 Transform Matrices'!AF279+AA264*'4 Transform Matrices'!AJ279+AB264</f>
        <v/>
      </c>
      <c r="AC278" s="69">
        <f>AC264*'4 Transform Matrices'!Y279+AD264*'4 Transform Matrices'!AC279+AE264*'4 Transform Matrices'!AG279</f>
        <v/>
      </c>
      <c r="AD278" s="69">
        <f>AC264*'4 Transform Matrices'!Z279+AD264*'4 Transform Matrices'!AD279+AE264*'4 Transform Matrices'!AH279</f>
        <v/>
      </c>
      <c r="AE278" s="69">
        <f>AC264*'4 Transform Matrices'!AA279+AD264*'4 Transform Matrices'!AE279+AE264*'4 Transform Matrices'!AI279</f>
        <v/>
      </c>
      <c r="AF278" s="69">
        <f>AC264*'4 Transform Matrices'!AB279+AD264*'4 Transform Matrices'!AF279+AE264*'4 Transform Matrices'!AJ279+AF264</f>
        <v/>
      </c>
      <c r="AG278" s="71">
        <f>MAX(ABS(I278-U278),ABS(J278-V278),ABS(K278-W278),ABS(L278-X278),ABS(M278-Y278),ABS(N278-Z278),ABS(O278-AA278),ABS(P278-AB278),ABS(Q278-AC278),ABS(R278-AD278),ABS(S278-AE278),ABS(T278-AF278))</f>
        <v/>
      </c>
    </row>
    <row r="279">
      <c r="A279" s="80" t="inlineStr">
        <is>
          <t>- Sandbag</t>
        </is>
      </c>
      <c r="B279" s="52" t="inlineStr">
        <is>
          <t>ENV-151</t>
        </is>
      </c>
      <c r="C279" s="58" t="inlineStr">
        <is>
          <t>Cylinder</t>
        </is>
      </c>
      <c r="D279" s="52" t="inlineStr">
        <is>
          <t>ENV-136</t>
        </is>
      </c>
      <c r="E279" s="52" t="n">
        <v>2</v>
      </c>
      <c r="F279" s="54">
        <f>L279</f>
        <v/>
      </c>
      <c r="G279" s="54">
        <f>P279</f>
        <v/>
      </c>
      <c r="H279" s="54">
        <f>T279</f>
        <v/>
      </c>
      <c r="I279" s="70" t="n">
        <v>-0.216182068</v>
      </c>
      <c r="J279" s="70" t="n">
        <v>0</v>
      </c>
      <c r="K279" s="70" t="n">
        <v>0.277785182</v>
      </c>
      <c r="L279" s="70" t="n">
        <v>-11.2472038</v>
      </c>
      <c r="M279" s="70" t="n">
        <v>0</v>
      </c>
      <c r="N279" s="70" t="n">
        <v>0.170000002</v>
      </c>
      <c r="O279" s="70" t="n">
        <v>0</v>
      </c>
      <c r="P279" s="70" t="n">
        <v>0.334294468</v>
      </c>
      <c r="Q279" s="70" t="n">
        <v>-0.144448295</v>
      </c>
      <c r="R279" s="70" t="n">
        <v>0</v>
      </c>
      <c r="S279" s="70" t="n">
        <v>-0.415734768</v>
      </c>
      <c r="T279" s="70" t="n">
        <v>9.66664505</v>
      </c>
      <c r="U279" s="69">
        <f>U264*'4 Transform Matrices'!Y280+V264*'4 Transform Matrices'!AC280+W264*'4 Transform Matrices'!AG280</f>
        <v/>
      </c>
      <c r="V279" s="69">
        <f>U264*'4 Transform Matrices'!Z280+V264*'4 Transform Matrices'!AD280+W264*'4 Transform Matrices'!AH280</f>
        <v/>
      </c>
      <c r="W279" s="69">
        <f>U264*'4 Transform Matrices'!AA280+V264*'4 Transform Matrices'!AE280+W264*'4 Transform Matrices'!AI280</f>
        <v/>
      </c>
      <c r="X279" s="69">
        <f>U264*'4 Transform Matrices'!AB280+V264*'4 Transform Matrices'!AF280+W264*'4 Transform Matrices'!AJ280+X264</f>
        <v/>
      </c>
      <c r="Y279" s="69">
        <f>Y264*'4 Transform Matrices'!Y280+Z264*'4 Transform Matrices'!AC280+AA264*'4 Transform Matrices'!AG280</f>
        <v/>
      </c>
      <c r="Z279" s="69">
        <f>Y264*'4 Transform Matrices'!Z280+Z264*'4 Transform Matrices'!AD280+AA264*'4 Transform Matrices'!AH280</f>
        <v/>
      </c>
      <c r="AA279" s="69">
        <f>Y264*'4 Transform Matrices'!AA280+Z264*'4 Transform Matrices'!AE280+AA264*'4 Transform Matrices'!AI280</f>
        <v/>
      </c>
      <c r="AB279" s="69">
        <f>Y264*'4 Transform Matrices'!AB280+Z264*'4 Transform Matrices'!AF280+AA264*'4 Transform Matrices'!AJ280+AB264</f>
        <v/>
      </c>
      <c r="AC279" s="69">
        <f>AC264*'4 Transform Matrices'!Y280+AD264*'4 Transform Matrices'!AC280+AE264*'4 Transform Matrices'!AG280</f>
        <v/>
      </c>
      <c r="AD279" s="69">
        <f>AC264*'4 Transform Matrices'!Z280+AD264*'4 Transform Matrices'!AD280+AE264*'4 Transform Matrices'!AH280</f>
        <v/>
      </c>
      <c r="AE279" s="69">
        <f>AC264*'4 Transform Matrices'!AA280+AD264*'4 Transform Matrices'!AE280+AE264*'4 Transform Matrices'!AI280</f>
        <v/>
      </c>
      <c r="AF279" s="69">
        <f>AC264*'4 Transform Matrices'!AB280+AD264*'4 Transform Matrices'!AF280+AE264*'4 Transform Matrices'!AJ280+AF264</f>
        <v/>
      </c>
      <c r="AG279" s="71">
        <f>MAX(ABS(I279-U279),ABS(J279-V279),ABS(K279-W279),ABS(L279-X279),ABS(M279-Y279),ABS(N279-Z279),ABS(O279-AA279),ABS(P279-AB279),ABS(Q279-AC279),ABS(R279-AD279),ABS(S279-AE279),ABS(T279-AF279))</f>
        <v/>
      </c>
    </row>
    <row r="280">
      <c r="A280" s="60" t="inlineStr">
        <is>
          <t>- Camouflaged tent</t>
        </is>
      </c>
      <c r="B280" s="52" t="inlineStr">
        <is>
          <t>ENV-152</t>
        </is>
      </c>
      <c r="C280" s="53" t="inlineStr">
        <is>
          <t>Group</t>
        </is>
      </c>
      <c r="D280" s="52" t="inlineStr">
        <is>
          <t>ENV-00</t>
        </is>
      </c>
      <c r="E280" s="52" t="n">
        <v>1</v>
      </c>
      <c r="F280" s="54">
        <f>L280</f>
        <v/>
      </c>
      <c r="G280" s="54">
        <f>P280</f>
        <v/>
      </c>
      <c r="H280" s="54">
        <f>T280</f>
        <v/>
      </c>
      <c r="I280" s="70" t="n">
        <v>0.939692616</v>
      </c>
      <c r="J280" s="70" t="n">
        <v>0</v>
      </c>
      <c r="K280" s="70" t="n">
        <v>0.342020154</v>
      </c>
      <c r="L280" s="70" t="n">
        <v>-9.19999981</v>
      </c>
      <c r="M280" s="70" t="n">
        <v>0</v>
      </c>
      <c r="N280" s="70" t="n">
        <v>1</v>
      </c>
      <c r="O280" s="70" t="n">
        <v>0</v>
      </c>
      <c r="P280" s="70" t="n">
        <v>-0.147190735</v>
      </c>
      <c r="Q280" s="70" t="n">
        <v>-0.342020154</v>
      </c>
      <c r="R280" s="70" t="n">
        <v>0</v>
      </c>
      <c r="S280" s="70" t="n">
        <v>0.939692616</v>
      </c>
      <c r="T280" s="70" t="n">
        <v>-3.79999995</v>
      </c>
      <c r="U280" s="69">
        <f>U128*'4 Transform Matrices'!Y281+V128*'4 Transform Matrices'!AC281+W128*'4 Transform Matrices'!AG281</f>
        <v/>
      </c>
      <c r="V280" s="69">
        <f>U128*'4 Transform Matrices'!Z281+V128*'4 Transform Matrices'!AD281+W128*'4 Transform Matrices'!AH281</f>
        <v/>
      </c>
      <c r="W280" s="69">
        <f>U128*'4 Transform Matrices'!AA281+V128*'4 Transform Matrices'!AE281+W128*'4 Transform Matrices'!AI281</f>
        <v/>
      </c>
      <c r="X280" s="69">
        <f>U128*'4 Transform Matrices'!AB281+V128*'4 Transform Matrices'!AF281+W128*'4 Transform Matrices'!AJ281+X128</f>
        <v/>
      </c>
      <c r="Y280" s="69">
        <f>Y128*'4 Transform Matrices'!Y281+Z128*'4 Transform Matrices'!AC281+AA128*'4 Transform Matrices'!AG281</f>
        <v/>
      </c>
      <c r="Z280" s="69">
        <f>Y128*'4 Transform Matrices'!Z281+Z128*'4 Transform Matrices'!AD281+AA128*'4 Transform Matrices'!AH281</f>
        <v/>
      </c>
      <c r="AA280" s="69">
        <f>Y128*'4 Transform Matrices'!AA281+Z128*'4 Transform Matrices'!AE281+AA128*'4 Transform Matrices'!AI281</f>
        <v/>
      </c>
      <c r="AB280" s="69">
        <f>Y128*'4 Transform Matrices'!AB281+Z128*'4 Transform Matrices'!AF281+AA128*'4 Transform Matrices'!AJ281+AB128</f>
        <v/>
      </c>
      <c r="AC280" s="69">
        <f>AC128*'4 Transform Matrices'!Y281+AD128*'4 Transform Matrices'!AC281+AE128*'4 Transform Matrices'!AG281</f>
        <v/>
      </c>
      <c r="AD280" s="69">
        <f>AC128*'4 Transform Matrices'!Z281+AD128*'4 Transform Matrices'!AD281+AE128*'4 Transform Matrices'!AH281</f>
        <v/>
      </c>
      <c r="AE280" s="69">
        <f>AC128*'4 Transform Matrices'!AA281+AD128*'4 Transform Matrices'!AE281+AE128*'4 Transform Matrices'!AI281</f>
        <v/>
      </c>
      <c r="AF280" s="69">
        <f>AC128*'4 Transform Matrices'!AB281+AD128*'4 Transform Matrices'!AF281+AE128*'4 Transform Matrices'!AJ281+AF128</f>
        <v/>
      </c>
      <c r="AG280" s="71">
        <f>MAX(ABS(I280-U280),ABS(J280-V280),ABS(K280-W280),ABS(L280-X280),ABS(M280-Y280),ABS(N280-Z280),ABS(O280-AA280),ABS(P280-AB280),ABS(Q280-AC280),ABS(R280-AD280),ABS(S280-AE280),ABS(T280-AF280))</f>
        <v/>
      </c>
    </row>
    <row r="281">
      <c r="A281" s="80" t="inlineStr">
        <is>
          <t>- Ridge pole</t>
        </is>
      </c>
      <c r="B281" s="52" t="inlineStr">
        <is>
          <t>ENV-153</t>
        </is>
      </c>
      <c r="C281" s="58" t="inlineStr">
        <is>
          <t>Cylinder</t>
        </is>
      </c>
      <c r="D281" s="52" t="inlineStr">
        <is>
          <t>ENV-152</t>
        </is>
      </c>
      <c r="E281" s="52" t="n">
        <v>2</v>
      </c>
      <c r="F281" s="54">
        <f>L281</f>
        <v/>
      </c>
      <c r="G281" s="54">
        <f>P281</f>
        <v/>
      </c>
      <c r="H281" s="54">
        <f>T281</f>
        <v/>
      </c>
      <c r="I281" s="70" t="n">
        <v>-0.0239414144</v>
      </c>
      <c r="J281" s="70" t="n">
        <v>0</v>
      </c>
      <c r="K281" s="70" t="n">
        <v>3.00701642</v>
      </c>
      <c r="L281" s="70" t="n">
        <v>-9.19999981</v>
      </c>
      <c r="M281" s="70" t="n">
        <v>0</v>
      </c>
      <c r="N281" s="70" t="n">
        <v>0.0700000003</v>
      </c>
      <c r="O281" s="70" t="n">
        <v>0</v>
      </c>
      <c r="P281" s="70" t="n">
        <v>1.55280936</v>
      </c>
      <c r="Q281" s="70" t="n">
        <v>-0.0657784864</v>
      </c>
      <c r="R281" s="70" t="n">
        <v>0</v>
      </c>
      <c r="S281" s="70" t="n">
        <v>-1.09446466</v>
      </c>
      <c r="T281" s="70" t="n">
        <v>-3.79999995</v>
      </c>
      <c r="U281" s="69">
        <f>U280*'4 Transform Matrices'!Y282+V280*'4 Transform Matrices'!AC282+W280*'4 Transform Matrices'!AG282</f>
        <v/>
      </c>
      <c r="V281" s="69">
        <f>U280*'4 Transform Matrices'!Z282+V280*'4 Transform Matrices'!AD282+W280*'4 Transform Matrices'!AH282</f>
        <v/>
      </c>
      <c r="W281" s="69">
        <f>U280*'4 Transform Matrices'!AA282+V280*'4 Transform Matrices'!AE282+W280*'4 Transform Matrices'!AI282</f>
        <v/>
      </c>
      <c r="X281" s="69">
        <f>U280*'4 Transform Matrices'!AB282+V280*'4 Transform Matrices'!AF282+W280*'4 Transform Matrices'!AJ282+X280</f>
        <v/>
      </c>
      <c r="Y281" s="69">
        <f>Y280*'4 Transform Matrices'!Y282+Z280*'4 Transform Matrices'!AC282+AA280*'4 Transform Matrices'!AG282</f>
        <v/>
      </c>
      <c r="Z281" s="69">
        <f>Y280*'4 Transform Matrices'!Z282+Z280*'4 Transform Matrices'!AD282+AA280*'4 Transform Matrices'!AH282</f>
        <v/>
      </c>
      <c r="AA281" s="69">
        <f>Y280*'4 Transform Matrices'!AA282+Z280*'4 Transform Matrices'!AE282+AA280*'4 Transform Matrices'!AI282</f>
        <v/>
      </c>
      <c r="AB281" s="69">
        <f>Y280*'4 Transform Matrices'!AB282+Z280*'4 Transform Matrices'!AF282+AA280*'4 Transform Matrices'!AJ282+AB280</f>
        <v/>
      </c>
      <c r="AC281" s="69">
        <f>AC280*'4 Transform Matrices'!Y282+AD280*'4 Transform Matrices'!AC282+AE280*'4 Transform Matrices'!AG282</f>
        <v/>
      </c>
      <c r="AD281" s="69">
        <f>AC280*'4 Transform Matrices'!Z282+AD280*'4 Transform Matrices'!AD282+AE280*'4 Transform Matrices'!AH282</f>
        <v/>
      </c>
      <c r="AE281" s="69">
        <f>AC280*'4 Transform Matrices'!AA282+AD280*'4 Transform Matrices'!AE282+AE280*'4 Transform Matrices'!AI282</f>
        <v/>
      </c>
      <c r="AF281" s="69">
        <f>AC280*'4 Transform Matrices'!AB282+AD280*'4 Transform Matrices'!AF282+AE280*'4 Transform Matrices'!AJ282+AF280</f>
        <v/>
      </c>
      <c r="AG281" s="71">
        <f>MAX(ABS(I281-U281),ABS(J281-V281),ABS(K281-W281),ABS(L281-X281),ABS(M281-Y281),ABS(N281-Z281),ABS(O281-AA281),ABS(P281-AB281),ABS(Q281-AC281),ABS(R281-AD281),ABS(S281-AE281),ABS(T281-AF281))</f>
        <v/>
      </c>
    </row>
    <row r="282">
      <c r="A282" s="80" t="inlineStr">
        <is>
          <t>- Tent pole</t>
        </is>
      </c>
      <c r="B282" s="52" t="inlineStr">
        <is>
          <t>ENV-154</t>
        </is>
      </c>
      <c r="C282" s="58" t="inlineStr">
        <is>
          <t>Cylinder</t>
        </is>
      </c>
      <c r="D282" s="52" t="inlineStr">
        <is>
          <t>ENV-152</t>
        </is>
      </c>
      <c r="E282" s="52" t="n">
        <v>2</v>
      </c>
      <c r="F282" s="54">
        <f>L282</f>
        <v/>
      </c>
      <c r="G282" s="54">
        <f>P282</f>
        <v/>
      </c>
      <c r="H282" s="54">
        <f>T282</f>
        <v/>
      </c>
      <c r="I282" s="70" t="n">
        <v>0.0657784864</v>
      </c>
      <c r="J282" s="70" t="n">
        <v>0.0239414107</v>
      </c>
      <c r="K282" s="70" t="n">
        <v>-2.8405335e-08</v>
      </c>
      <c r="L282" s="70" t="n">
        <v>-10.609539</v>
      </c>
      <c r="M282" s="70" t="n">
        <v>0</v>
      </c>
      <c r="N282" s="70" t="n">
        <v>-3.05979708e-09</v>
      </c>
      <c r="O282" s="70" t="n">
        <v>-1.89999998</v>
      </c>
      <c r="P282" s="70" t="n">
        <v>0.60280925</v>
      </c>
      <c r="Q282" s="70" t="n">
        <v>-0.0239414107</v>
      </c>
      <c r="R282" s="70" t="n">
        <v>0.0657784864</v>
      </c>
      <c r="S282" s="70" t="n">
        <v>-7.80430085e-08</v>
      </c>
      <c r="T282" s="70" t="n">
        <v>-3.28696966</v>
      </c>
      <c r="U282" s="69">
        <f>U280*'4 Transform Matrices'!Y283+V280*'4 Transform Matrices'!AC283+W280*'4 Transform Matrices'!AG283</f>
        <v/>
      </c>
      <c r="V282" s="69">
        <f>U280*'4 Transform Matrices'!Z283+V280*'4 Transform Matrices'!AD283+W280*'4 Transform Matrices'!AH283</f>
        <v/>
      </c>
      <c r="W282" s="69">
        <f>U280*'4 Transform Matrices'!AA283+V280*'4 Transform Matrices'!AE283+W280*'4 Transform Matrices'!AI283</f>
        <v/>
      </c>
      <c r="X282" s="69">
        <f>U280*'4 Transform Matrices'!AB283+V280*'4 Transform Matrices'!AF283+W280*'4 Transform Matrices'!AJ283+X280</f>
        <v/>
      </c>
      <c r="Y282" s="69">
        <f>Y280*'4 Transform Matrices'!Y283+Z280*'4 Transform Matrices'!AC283+AA280*'4 Transform Matrices'!AG283</f>
        <v/>
      </c>
      <c r="Z282" s="69">
        <f>Y280*'4 Transform Matrices'!Z283+Z280*'4 Transform Matrices'!AD283+AA280*'4 Transform Matrices'!AH283</f>
        <v/>
      </c>
      <c r="AA282" s="69">
        <f>Y280*'4 Transform Matrices'!AA283+Z280*'4 Transform Matrices'!AE283+AA280*'4 Transform Matrices'!AI283</f>
        <v/>
      </c>
      <c r="AB282" s="69">
        <f>Y280*'4 Transform Matrices'!AB283+Z280*'4 Transform Matrices'!AF283+AA280*'4 Transform Matrices'!AJ283+AB280</f>
        <v/>
      </c>
      <c r="AC282" s="69">
        <f>AC280*'4 Transform Matrices'!Y283+AD280*'4 Transform Matrices'!AC283+AE280*'4 Transform Matrices'!AG283</f>
        <v/>
      </c>
      <c r="AD282" s="69">
        <f>AC280*'4 Transform Matrices'!Z283+AD280*'4 Transform Matrices'!AD283+AE280*'4 Transform Matrices'!AH283</f>
        <v/>
      </c>
      <c r="AE282" s="69">
        <f>AC280*'4 Transform Matrices'!AA283+AD280*'4 Transform Matrices'!AE283+AE280*'4 Transform Matrices'!AI283</f>
        <v/>
      </c>
      <c r="AF282" s="69">
        <f>AC280*'4 Transform Matrices'!AB283+AD280*'4 Transform Matrices'!AF283+AE280*'4 Transform Matrices'!AJ283+AF280</f>
        <v/>
      </c>
      <c r="AG282" s="71">
        <f>MAX(ABS(I282-U282),ABS(J282-V282),ABS(K282-W282),ABS(L282-X282),ABS(M282-Y282),ABS(N282-Z282),ABS(O282-AA282),ABS(P282-AB282),ABS(Q282-AC282),ABS(R282-AD282),ABS(S282-AE282),ABS(T282-AF282))</f>
        <v/>
      </c>
    </row>
    <row r="283">
      <c r="A283" s="80" t="inlineStr">
        <is>
          <t>- Tent pole</t>
        </is>
      </c>
      <c r="B283" s="52" t="inlineStr">
        <is>
          <t>ENV-155</t>
        </is>
      </c>
      <c r="C283" s="58" t="inlineStr">
        <is>
          <t>Cylinder</t>
        </is>
      </c>
      <c r="D283" s="52" t="inlineStr">
        <is>
          <t>ENV-152</t>
        </is>
      </c>
      <c r="E283" s="52" t="n">
        <v>2</v>
      </c>
      <c r="F283" s="54">
        <f>L283</f>
        <v/>
      </c>
      <c r="G283" s="54">
        <f>P283</f>
        <v/>
      </c>
      <c r="H283" s="54">
        <f>T283</f>
        <v/>
      </c>
      <c r="I283" s="70" t="n">
        <v>0.0657784864</v>
      </c>
      <c r="J283" s="70" t="n">
        <v>0.0239414107</v>
      </c>
      <c r="K283" s="70" t="n">
        <v>-2.8405335e-08</v>
      </c>
      <c r="L283" s="70" t="n">
        <v>-7.79046059</v>
      </c>
      <c r="M283" s="70" t="n">
        <v>0</v>
      </c>
      <c r="N283" s="70" t="n">
        <v>-3.05979708e-09</v>
      </c>
      <c r="O283" s="70" t="n">
        <v>-1.89999998</v>
      </c>
      <c r="P283" s="70" t="n">
        <v>0.60280925</v>
      </c>
      <c r="Q283" s="70" t="n">
        <v>-0.0239414107</v>
      </c>
      <c r="R283" s="70" t="n">
        <v>0.0657784864</v>
      </c>
      <c r="S283" s="70" t="n">
        <v>-7.80430085e-08</v>
      </c>
      <c r="T283" s="70" t="n">
        <v>-4.31303024</v>
      </c>
      <c r="U283" s="69">
        <f>U280*'4 Transform Matrices'!Y284+V280*'4 Transform Matrices'!AC284+W280*'4 Transform Matrices'!AG284</f>
        <v/>
      </c>
      <c r="V283" s="69">
        <f>U280*'4 Transform Matrices'!Z284+V280*'4 Transform Matrices'!AD284+W280*'4 Transform Matrices'!AH284</f>
        <v/>
      </c>
      <c r="W283" s="69">
        <f>U280*'4 Transform Matrices'!AA284+V280*'4 Transform Matrices'!AE284+W280*'4 Transform Matrices'!AI284</f>
        <v/>
      </c>
      <c r="X283" s="69">
        <f>U280*'4 Transform Matrices'!AB284+V280*'4 Transform Matrices'!AF284+W280*'4 Transform Matrices'!AJ284+X280</f>
        <v/>
      </c>
      <c r="Y283" s="69">
        <f>Y280*'4 Transform Matrices'!Y284+Z280*'4 Transform Matrices'!AC284+AA280*'4 Transform Matrices'!AG284</f>
        <v/>
      </c>
      <c r="Z283" s="69">
        <f>Y280*'4 Transform Matrices'!Z284+Z280*'4 Transform Matrices'!AD284+AA280*'4 Transform Matrices'!AH284</f>
        <v/>
      </c>
      <c r="AA283" s="69">
        <f>Y280*'4 Transform Matrices'!AA284+Z280*'4 Transform Matrices'!AE284+AA280*'4 Transform Matrices'!AI284</f>
        <v/>
      </c>
      <c r="AB283" s="69">
        <f>Y280*'4 Transform Matrices'!AB284+Z280*'4 Transform Matrices'!AF284+AA280*'4 Transform Matrices'!AJ284+AB280</f>
        <v/>
      </c>
      <c r="AC283" s="69">
        <f>AC280*'4 Transform Matrices'!Y284+AD280*'4 Transform Matrices'!AC284+AE280*'4 Transform Matrices'!AG284</f>
        <v/>
      </c>
      <c r="AD283" s="69">
        <f>AC280*'4 Transform Matrices'!Z284+AD280*'4 Transform Matrices'!AD284+AE280*'4 Transform Matrices'!AH284</f>
        <v/>
      </c>
      <c r="AE283" s="69">
        <f>AC280*'4 Transform Matrices'!AA284+AD280*'4 Transform Matrices'!AE284+AE280*'4 Transform Matrices'!AI284</f>
        <v/>
      </c>
      <c r="AF283" s="69">
        <f>AC280*'4 Transform Matrices'!AB284+AD280*'4 Transform Matrices'!AF284+AE280*'4 Transform Matrices'!AJ284+AF280</f>
        <v/>
      </c>
      <c r="AG283" s="71">
        <f>MAX(ABS(I283-U283),ABS(J283-V283),ABS(K283-W283),ABS(L283-X283),ABS(M283-Y283),ABS(N283-Z283),ABS(O283-AA283),ABS(P283-AB283),ABS(Q283-AC283),ABS(R283-AD283),ABS(S283-AE283),ABS(T283-AF283))</f>
        <v/>
      </c>
    </row>
    <row r="284">
      <c r="A284" s="80" t="inlineStr">
        <is>
          <t>- Tent roof</t>
        </is>
      </c>
      <c r="B284" s="52" t="inlineStr">
        <is>
          <t>ENV-156</t>
        </is>
      </c>
      <c r="C284" s="63" t="inlineStr">
        <is>
          <t>Cube</t>
        </is>
      </c>
      <c r="D284" s="52" t="inlineStr">
        <is>
          <t>ENV-152</t>
        </is>
      </c>
      <c r="E284" s="52" t="n">
        <v>2</v>
      </c>
      <c r="F284" s="54">
        <f>L284</f>
        <v/>
      </c>
      <c r="G284" s="54">
        <f>P284</f>
        <v/>
      </c>
      <c r="H284" s="54">
        <f>T284</f>
        <v/>
      </c>
      <c r="I284" s="70" t="n">
        <v>-2.91304708</v>
      </c>
      <c r="J284" s="70" t="n">
        <v>-0.0107188821</v>
      </c>
      <c r="K284" s="70" t="n">
        <v>-0.393323272</v>
      </c>
      <c r="L284" s="70" t="n">
        <v>-9.396661760000001</v>
      </c>
      <c r="M284" s="70" t="n">
        <v>0</v>
      </c>
      <c r="N284" s="70" t="n">
        <v>0.0248557869</v>
      </c>
      <c r="O284" s="70" t="n">
        <v>-1.45000005</v>
      </c>
      <c r="P284" s="70" t="n">
        <v>0.827809274</v>
      </c>
      <c r="Q284" s="70" t="n">
        <v>1.06026268</v>
      </c>
      <c r="R284" s="70" t="n">
        <v>-0.0294498764</v>
      </c>
      <c r="S284" s="70" t="n">
        <v>-1.08064651</v>
      </c>
      <c r="T284" s="70" t="n">
        <v>-4.34032345</v>
      </c>
      <c r="U284" s="69">
        <f>U280*'4 Transform Matrices'!Y285+V280*'4 Transform Matrices'!AC285+W280*'4 Transform Matrices'!AG285</f>
        <v/>
      </c>
      <c r="V284" s="69">
        <f>U280*'4 Transform Matrices'!Z285+V280*'4 Transform Matrices'!AD285+W280*'4 Transform Matrices'!AH285</f>
        <v/>
      </c>
      <c r="W284" s="69">
        <f>U280*'4 Transform Matrices'!AA285+V280*'4 Transform Matrices'!AE285+W280*'4 Transform Matrices'!AI285</f>
        <v/>
      </c>
      <c r="X284" s="69">
        <f>U280*'4 Transform Matrices'!AB285+V280*'4 Transform Matrices'!AF285+W280*'4 Transform Matrices'!AJ285+X280</f>
        <v/>
      </c>
      <c r="Y284" s="69">
        <f>Y280*'4 Transform Matrices'!Y285+Z280*'4 Transform Matrices'!AC285+AA280*'4 Transform Matrices'!AG285</f>
        <v/>
      </c>
      <c r="Z284" s="69">
        <f>Y280*'4 Transform Matrices'!Z285+Z280*'4 Transform Matrices'!AD285+AA280*'4 Transform Matrices'!AH285</f>
        <v/>
      </c>
      <c r="AA284" s="69">
        <f>Y280*'4 Transform Matrices'!AA285+Z280*'4 Transform Matrices'!AE285+AA280*'4 Transform Matrices'!AI285</f>
        <v/>
      </c>
      <c r="AB284" s="69">
        <f>Y280*'4 Transform Matrices'!AB285+Z280*'4 Transform Matrices'!AF285+AA280*'4 Transform Matrices'!AJ285+AB280</f>
        <v/>
      </c>
      <c r="AC284" s="69">
        <f>AC280*'4 Transform Matrices'!Y285+AD280*'4 Transform Matrices'!AC285+AE280*'4 Transform Matrices'!AG285</f>
        <v/>
      </c>
      <c r="AD284" s="69">
        <f>AC280*'4 Transform Matrices'!Z285+AD280*'4 Transform Matrices'!AD285+AE280*'4 Transform Matrices'!AH285</f>
        <v/>
      </c>
      <c r="AE284" s="69">
        <f>AC280*'4 Transform Matrices'!AA285+AD280*'4 Transform Matrices'!AE285+AE280*'4 Transform Matrices'!AI285</f>
        <v/>
      </c>
      <c r="AF284" s="69">
        <f>AC280*'4 Transform Matrices'!AB285+AD280*'4 Transform Matrices'!AF285+AE280*'4 Transform Matrices'!AJ285+AF280</f>
        <v/>
      </c>
      <c r="AG284" s="71">
        <f>MAX(ABS(I284-U284),ABS(J284-V284),ABS(K284-W284),ABS(L284-X284),ABS(M284-Y284),ABS(N284-Z284),ABS(O284-AA284),ABS(P284-AB284),ABS(Q284-AC284),ABS(R284-AD284),ABS(S284-AE284),ABS(T284-AF284))</f>
        <v/>
      </c>
    </row>
    <row r="285">
      <c r="A285" s="80" t="inlineStr">
        <is>
          <t>- Tent roof</t>
        </is>
      </c>
      <c r="B285" s="52" t="inlineStr">
        <is>
          <t>ENV-157</t>
        </is>
      </c>
      <c r="C285" s="63" t="inlineStr">
        <is>
          <t>Cube</t>
        </is>
      </c>
      <c r="D285" s="52" t="inlineStr">
        <is>
          <t>ENV-152</t>
        </is>
      </c>
      <c r="E285" s="52" t="n">
        <v>2</v>
      </c>
      <c r="F285" s="54">
        <f>L285</f>
        <v/>
      </c>
      <c r="G285" s="54">
        <f>P285</f>
        <v/>
      </c>
      <c r="H285" s="54">
        <f>T285</f>
        <v/>
      </c>
      <c r="I285" s="70" t="n">
        <v>2.91304708</v>
      </c>
      <c r="J285" s="70" t="n">
        <v>0.0107188793</v>
      </c>
      <c r="K285" s="70" t="n">
        <v>0.393323183</v>
      </c>
      <c r="L285" s="70" t="n">
        <v>-9.00333786</v>
      </c>
      <c r="M285" s="70" t="n">
        <v>0</v>
      </c>
      <c r="N285" s="70" t="n">
        <v>0.0248557869</v>
      </c>
      <c r="O285" s="70" t="n">
        <v>-1.45000005</v>
      </c>
      <c r="P285" s="70" t="n">
        <v>0.827809274</v>
      </c>
      <c r="Q285" s="70" t="n">
        <v>-1.06026244</v>
      </c>
      <c r="R285" s="70" t="n">
        <v>0.0294498783</v>
      </c>
      <c r="S285" s="70" t="n">
        <v>1.08064651</v>
      </c>
      <c r="T285" s="70" t="n">
        <v>-3.25967669</v>
      </c>
      <c r="U285" s="69">
        <f>U280*'4 Transform Matrices'!Y286+V280*'4 Transform Matrices'!AC286+W280*'4 Transform Matrices'!AG286</f>
        <v/>
      </c>
      <c r="V285" s="69">
        <f>U280*'4 Transform Matrices'!Z286+V280*'4 Transform Matrices'!AD286+W280*'4 Transform Matrices'!AH286</f>
        <v/>
      </c>
      <c r="W285" s="69">
        <f>U280*'4 Transform Matrices'!AA286+V280*'4 Transform Matrices'!AE286+W280*'4 Transform Matrices'!AI286</f>
        <v/>
      </c>
      <c r="X285" s="69">
        <f>U280*'4 Transform Matrices'!AB286+V280*'4 Transform Matrices'!AF286+W280*'4 Transform Matrices'!AJ286+X280</f>
        <v/>
      </c>
      <c r="Y285" s="69">
        <f>Y280*'4 Transform Matrices'!Y286+Z280*'4 Transform Matrices'!AC286+AA280*'4 Transform Matrices'!AG286</f>
        <v/>
      </c>
      <c r="Z285" s="69">
        <f>Y280*'4 Transform Matrices'!Z286+Z280*'4 Transform Matrices'!AD286+AA280*'4 Transform Matrices'!AH286</f>
        <v/>
      </c>
      <c r="AA285" s="69">
        <f>Y280*'4 Transform Matrices'!AA286+Z280*'4 Transform Matrices'!AE286+AA280*'4 Transform Matrices'!AI286</f>
        <v/>
      </c>
      <c r="AB285" s="69">
        <f>Y280*'4 Transform Matrices'!AB286+Z280*'4 Transform Matrices'!AF286+AA280*'4 Transform Matrices'!AJ286+AB280</f>
        <v/>
      </c>
      <c r="AC285" s="69">
        <f>AC280*'4 Transform Matrices'!Y286+AD280*'4 Transform Matrices'!AC286+AE280*'4 Transform Matrices'!AG286</f>
        <v/>
      </c>
      <c r="AD285" s="69">
        <f>AC280*'4 Transform Matrices'!Z286+AD280*'4 Transform Matrices'!AD286+AE280*'4 Transform Matrices'!AH286</f>
        <v/>
      </c>
      <c r="AE285" s="69">
        <f>AC280*'4 Transform Matrices'!AA286+AD280*'4 Transform Matrices'!AE286+AE280*'4 Transform Matrices'!AI286</f>
        <v/>
      </c>
      <c r="AF285" s="69">
        <f>AC280*'4 Transform Matrices'!AB286+AD280*'4 Transform Matrices'!AF286+AE280*'4 Transform Matrices'!AJ286+AF280</f>
        <v/>
      </c>
      <c r="AG285" s="71">
        <f>MAX(ABS(I285-U285),ABS(J285-V285),ABS(K285-W285),ABS(L285-X285),ABS(M285-Y285),ABS(N285-Z285),ABS(O285-AA285),ABS(P285-AB285),ABS(Q285-AC285),ABS(R285-AD285),ABS(S285-AE285),ABS(T285-AF285))</f>
        <v/>
      </c>
    </row>
    <row r="286">
      <c r="A286" s="80" t="inlineStr">
        <is>
          <t>- Tent back wall</t>
        </is>
      </c>
      <c r="B286" s="52" t="inlineStr">
        <is>
          <t>ENV-158</t>
        </is>
      </c>
      <c r="C286" s="63" t="inlineStr">
        <is>
          <t>Cube</t>
        </is>
      </c>
      <c r="D286" s="52" t="inlineStr">
        <is>
          <t>ENV-152</t>
        </is>
      </c>
      <c r="E286" s="52" t="n">
        <v>2</v>
      </c>
      <c r="F286" s="54">
        <f>L286</f>
        <v/>
      </c>
      <c r="G286" s="54">
        <f>P286</f>
        <v/>
      </c>
      <c r="H286" s="54">
        <f>T286</f>
        <v/>
      </c>
      <c r="I286" s="70" t="n">
        <v>0.0375877023</v>
      </c>
      <c r="J286" s="70" t="n">
        <v>0.290213734</v>
      </c>
      <c r="K286" s="70" t="n">
        <v>0.290213734</v>
      </c>
      <c r="L286" s="70" t="n">
        <v>-10.6565237</v>
      </c>
      <c r="M286" s="70" t="n">
        <v>0</v>
      </c>
      <c r="N286" s="70" t="n">
        <v>0.848528147</v>
      </c>
      <c r="O286" s="70" t="n">
        <v>-0.848528147</v>
      </c>
      <c r="P286" s="70" t="n">
        <v>0.702809274</v>
      </c>
      <c r="Q286" s="70" t="n">
        <v>-0.0136808055</v>
      </c>
      <c r="R286" s="70" t="n">
        <v>0.797355652</v>
      </c>
      <c r="S286" s="70" t="n">
        <v>0.797355652</v>
      </c>
      <c r="T286" s="70" t="n">
        <v>-3.26986885</v>
      </c>
      <c r="U286" s="69">
        <f>U280*'4 Transform Matrices'!Y287+V280*'4 Transform Matrices'!AC287+W280*'4 Transform Matrices'!AG287</f>
        <v/>
      </c>
      <c r="V286" s="69">
        <f>U280*'4 Transform Matrices'!Z287+V280*'4 Transform Matrices'!AD287+W280*'4 Transform Matrices'!AH287</f>
        <v/>
      </c>
      <c r="W286" s="69">
        <f>U280*'4 Transform Matrices'!AA287+V280*'4 Transform Matrices'!AE287+W280*'4 Transform Matrices'!AI287</f>
        <v/>
      </c>
      <c r="X286" s="69">
        <f>U280*'4 Transform Matrices'!AB287+V280*'4 Transform Matrices'!AF287+W280*'4 Transform Matrices'!AJ287+X280</f>
        <v/>
      </c>
      <c r="Y286" s="69">
        <f>Y280*'4 Transform Matrices'!Y287+Z280*'4 Transform Matrices'!AC287+AA280*'4 Transform Matrices'!AG287</f>
        <v/>
      </c>
      <c r="Z286" s="69">
        <f>Y280*'4 Transform Matrices'!Z287+Z280*'4 Transform Matrices'!AD287+AA280*'4 Transform Matrices'!AH287</f>
        <v/>
      </c>
      <c r="AA286" s="69">
        <f>Y280*'4 Transform Matrices'!AA287+Z280*'4 Transform Matrices'!AE287+AA280*'4 Transform Matrices'!AI287</f>
        <v/>
      </c>
      <c r="AB286" s="69">
        <f>Y280*'4 Transform Matrices'!AB287+Z280*'4 Transform Matrices'!AF287+AA280*'4 Transform Matrices'!AJ287+AB280</f>
        <v/>
      </c>
      <c r="AC286" s="69">
        <f>AC280*'4 Transform Matrices'!Y287+AD280*'4 Transform Matrices'!AC287+AE280*'4 Transform Matrices'!AG287</f>
        <v/>
      </c>
      <c r="AD286" s="69">
        <f>AC280*'4 Transform Matrices'!Z287+AD280*'4 Transform Matrices'!AD287+AE280*'4 Transform Matrices'!AH287</f>
        <v/>
      </c>
      <c r="AE286" s="69">
        <f>AC280*'4 Transform Matrices'!AA287+AD280*'4 Transform Matrices'!AE287+AE280*'4 Transform Matrices'!AI287</f>
        <v/>
      </c>
      <c r="AF286" s="69">
        <f>AC280*'4 Transform Matrices'!AB287+AD280*'4 Transform Matrices'!AF287+AE280*'4 Transform Matrices'!AJ287+AF280</f>
        <v/>
      </c>
      <c r="AG286" s="71">
        <f>MAX(ABS(I286-U286),ABS(J286-V286),ABS(K286-W286),ABS(L286-X286),ABS(M286-Y286),ABS(N286-Z286),ABS(O286-AA286),ABS(P286-AB286),ABS(Q286-AC286),ABS(R286-AD286),ABS(S286-AE286),ABS(T286-AF286))</f>
        <v/>
      </c>
    </row>
    <row r="287">
      <c r="A287" s="80" t="inlineStr">
        <is>
          <t>- Camo net</t>
        </is>
      </c>
      <c r="B287" s="52" t="inlineStr">
        <is>
          <t>ENV-159</t>
        </is>
      </c>
      <c r="C287" s="59" t="inlineStr">
        <is>
          <t>Sphere</t>
        </is>
      </c>
      <c r="D287" s="52" t="inlineStr">
        <is>
          <t>ENV-152</t>
        </is>
      </c>
      <c r="E287" s="52" t="n">
        <v>2</v>
      </c>
      <c r="F287" s="54">
        <f>L287</f>
        <v/>
      </c>
      <c r="G287" s="54">
        <f>P287</f>
        <v/>
      </c>
      <c r="H287" s="54">
        <f>T287</f>
        <v/>
      </c>
      <c r="I287" s="70" t="n">
        <v>4.32258606</v>
      </c>
      <c r="J287" s="70" t="n">
        <v>0</v>
      </c>
      <c r="K287" s="70" t="n">
        <v>1.29967654</v>
      </c>
      <c r="L287" s="70" t="n">
        <v>-9.19999981</v>
      </c>
      <c r="M287" s="70" t="n">
        <v>0</v>
      </c>
      <c r="N287" s="70" t="n">
        <v>1</v>
      </c>
      <c r="O287" s="70" t="n">
        <v>0</v>
      </c>
      <c r="P287" s="70" t="n">
        <v>1.40280926</v>
      </c>
      <c r="Q287" s="70" t="n">
        <v>-1.57329273</v>
      </c>
      <c r="R287" s="70" t="n">
        <v>0</v>
      </c>
      <c r="S287" s="70" t="n">
        <v>3.57083201</v>
      </c>
      <c r="T287" s="70" t="n">
        <v>-3.79999995</v>
      </c>
      <c r="U287" s="69">
        <f>U280*'4 Transform Matrices'!Y288+V280*'4 Transform Matrices'!AC288+W280*'4 Transform Matrices'!AG288</f>
        <v/>
      </c>
      <c r="V287" s="69">
        <f>U280*'4 Transform Matrices'!Z288+V280*'4 Transform Matrices'!AD288+W280*'4 Transform Matrices'!AH288</f>
        <v/>
      </c>
      <c r="W287" s="69">
        <f>U280*'4 Transform Matrices'!AA288+V280*'4 Transform Matrices'!AE288+W280*'4 Transform Matrices'!AI288</f>
        <v/>
      </c>
      <c r="X287" s="69">
        <f>U280*'4 Transform Matrices'!AB288+V280*'4 Transform Matrices'!AF288+W280*'4 Transform Matrices'!AJ288+X280</f>
        <v/>
      </c>
      <c r="Y287" s="69">
        <f>Y280*'4 Transform Matrices'!Y288+Z280*'4 Transform Matrices'!AC288+AA280*'4 Transform Matrices'!AG288</f>
        <v/>
      </c>
      <c r="Z287" s="69">
        <f>Y280*'4 Transform Matrices'!Z288+Z280*'4 Transform Matrices'!AD288+AA280*'4 Transform Matrices'!AH288</f>
        <v/>
      </c>
      <c r="AA287" s="69">
        <f>Y280*'4 Transform Matrices'!AA288+Z280*'4 Transform Matrices'!AE288+AA280*'4 Transform Matrices'!AI288</f>
        <v/>
      </c>
      <c r="AB287" s="69">
        <f>Y280*'4 Transform Matrices'!AB288+Z280*'4 Transform Matrices'!AF288+AA280*'4 Transform Matrices'!AJ288+AB280</f>
        <v/>
      </c>
      <c r="AC287" s="69">
        <f>AC280*'4 Transform Matrices'!Y288+AD280*'4 Transform Matrices'!AC288+AE280*'4 Transform Matrices'!AG288</f>
        <v/>
      </c>
      <c r="AD287" s="69">
        <f>AC280*'4 Transform Matrices'!Z288+AD280*'4 Transform Matrices'!AD288+AE280*'4 Transform Matrices'!AH288</f>
        <v/>
      </c>
      <c r="AE287" s="69">
        <f>AC280*'4 Transform Matrices'!AA288+AD280*'4 Transform Matrices'!AE288+AE280*'4 Transform Matrices'!AI288</f>
        <v/>
      </c>
      <c r="AF287" s="69">
        <f>AC280*'4 Transform Matrices'!AB288+AD280*'4 Transform Matrices'!AF288+AE280*'4 Transform Matrices'!AJ288+AF280</f>
        <v/>
      </c>
      <c r="AG287" s="71">
        <f>MAX(ABS(I287-U287),ABS(J287-V287),ABS(K287-W287),ABS(L287-X287),ABS(M287-Y287),ABS(N287-Z287),ABS(O287-AA287),ABS(P287-AB287),ABS(Q287-AC287),ABS(R287-AD287),ABS(S287-AE287),ABS(T287-AF287))</f>
        <v/>
      </c>
    </row>
    <row r="288">
      <c r="A288" s="80" t="inlineStr">
        <is>
          <t>- Camo net</t>
        </is>
      </c>
      <c r="B288" s="52" t="inlineStr">
        <is>
          <t>ENV-160</t>
        </is>
      </c>
      <c r="C288" s="59" t="inlineStr">
        <is>
          <t>Sphere</t>
        </is>
      </c>
      <c r="D288" s="52" t="inlineStr">
        <is>
          <t>ENV-152</t>
        </is>
      </c>
      <c r="E288" s="52" t="n">
        <v>2</v>
      </c>
      <c r="F288" s="54">
        <f>L288</f>
        <v/>
      </c>
      <c r="G288" s="54">
        <f>P288</f>
        <v/>
      </c>
      <c r="H288" s="54">
        <f>T288</f>
        <v/>
      </c>
      <c r="I288" s="70" t="n">
        <v>1.69705629</v>
      </c>
      <c r="J288" s="70" t="n">
        <v>0</v>
      </c>
      <c r="K288" s="70" t="n">
        <v>1.55563498</v>
      </c>
      <c r="L288" s="70" t="n">
        <v>-7.77318716</v>
      </c>
      <c r="M288" s="70" t="n">
        <v>0</v>
      </c>
      <c r="N288" s="70" t="n">
        <v>0.699999988</v>
      </c>
      <c r="O288" s="70" t="n">
        <v>0</v>
      </c>
      <c r="P288" s="70" t="n">
        <v>1.47280931</v>
      </c>
      <c r="Q288" s="70" t="n">
        <v>-1.69705629</v>
      </c>
      <c r="R288" s="70" t="n">
        <v>0</v>
      </c>
      <c r="S288" s="70" t="n">
        <v>1.55563486</v>
      </c>
      <c r="T288" s="70" t="n">
        <v>-3.68081045</v>
      </c>
      <c r="U288" s="69">
        <f>U280*'4 Transform Matrices'!Y289+V280*'4 Transform Matrices'!AC289+W280*'4 Transform Matrices'!AG289</f>
        <v/>
      </c>
      <c r="V288" s="69">
        <f>U280*'4 Transform Matrices'!Z289+V280*'4 Transform Matrices'!AD289+W280*'4 Transform Matrices'!AH289</f>
        <v/>
      </c>
      <c r="W288" s="69">
        <f>U280*'4 Transform Matrices'!AA289+V280*'4 Transform Matrices'!AE289+W280*'4 Transform Matrices'!AI289</f>
        <v/>
      </c>
      <c r="X288" s="69">
        <f>U280*'4 Transform Matrices'!AB289+V280*'4 Transform Matrices'!AF289+W280*'4 Transform Matrices'!AJ289+X280</f>
        <v/>
      </c>
      <c r="Y288" s="69">
        <f>Y280*'4 Transform Matrices'!Y289+Z280*'4 Transform Matrices'!AC289+AA280*'4 Transform Matrices'!AG289</f>
        <v/>
      </c>
      <c r="Z288" s="69">
        <f>Y280*'4 Transform Matrices'!Z289+Z280*'4 Transform Matrices'!AD289+AA280*'4 Transform Matrices'!AH289</f>
        <v/>
      </c>
      <c r="AA288" s="69">
        <f>Y280*'4 Transform Matrices'!AA289+Z280*'4 Transform Matrices'!AE289+AA280*'4 Transform Matrices'!AI289</f>
        <v/>
      </c>
      <c r="AB288" s="69">
        <f>Y280*'4 Transform Matrices'!AB289+Z280*'4 Transform Matrices'!AF289+AA280*'4 Transform Matrices'!AJ289+AB280</f>
        <v/>
      </c>
      <c r="AC288" s="69">
        <f>AC280*'4 Transform Matrices'!Y289+AD280*'4 Transform Matrices'!AC289+AE280*'4 Transform Matrices'!AG289</f>
        <v/>
      </c>
      <c r="AD288" s="69">
        <f>AC280*'4 Transform Matrices'!Z289+AD280*'4 Transform Matrices'!AD289+AE280*'4 Transform Matrices'!AH289</f>
        <v/>
      </c>
      <c r="AE288" s="69">
        <f>AC280*'4 Transform Matrices'!AA289+AD280*'4 Transform Matrices'!AE289+AE280*'4 Transform Matrices'!AI289</f>
        <v/>
      </c>
      <c r="AF288" s="69">
        <f>AC280*'4 Transform Matrices'!AB289+AD280*'4 Transform Matrices'!AF289+AE280*'4 Transform Matrices'!AJ289+AF280</f>
        <v/>
      </c>
      <c r="AG288" s="71">
        <f>MAX(ABS(I288-U288),ABS(J288-V288),ABS(K288-W288),ABS(L288-X288),ABS(M288-Y288),ABS(N288-Z288),ABS(O288-AA288),ABS(P288-AB288),ABS(Q288-AC288),ABS(R288-AD288),ABS(S288-AE288),ABS(T288-AF288))</f>
        <v/>
      </c>
    </row>
    <row r="289">
      <c r="A289" s="80" t="inlineStr">
        <is>
          <t>- Camo net</t>
        </is>
      </c>
      <c r="B289" s="52" t="inlineStr">
        <is>
          <t>ENV-161</t>
        </is>
      </c>
      <c r="C289" s="59" t="inlineStr">
        <is>
          <t>Sphere</t>
        </is>
      </c>
      <c r="D289" s="52" t="inlineStr">
        <is>
          <t>ENV-152</t>
        </is>
      </c>
      <c r="E289" s="52" t="n">
        <v>2</v>
      </c>
      <c r="F289" s="54">
        <f>L289</f>
        <v/>
      </c>
      <c r="G289" s="54">
        <f>P289</f>
        <v/>
      </c>
      <c r="H289" s="54">
        <f>T289</f>
        <v/>
      </c>
      <c r="I289" s="70" t="n">
        <v>2.19999981</v>
      </c>
      <c r="J289" s="70" t="n">
        <v>0</v>
      </c>
      <c r="K289" s="70" t="n">
        <v>0</v>
      </c>
      <c r="L289" s="70" t="n">
        <v>-10.5670452</v>
      </c>
      <c r="M289" s="70" t="n">
        <v>0</v>
      </c>
      <c r="N289" s="70" t="n">
        <v>0.600000024</v>
      </c>
      <c r="O289" s="70" t="n">
        <v>0</v>
      </c>
      <c r="P289" s="70" t="n">
        <v>1.43280935</v>
      </c>
      <c r="Q289" s="70" t="n">
        <v>0</v>
      </c>
      <c r="R289" s="70" t="n">
        <v>0</v>
      </c>
      <c r="S289" s="70" t="n">
        <v>2</v>
      </c>
      <c r="T289" s="70" t="n">
        <v>-4.04736042</v>
      </c>
      <c r="U289" s="69">
        <f>U280*'4 Transform Matrices'!Y290+V280*'4 Transform Matrices'!AC290+W280*'4 Transform Matrices'!AG290</f>
        <v/>
      </c>
      <c r="V289" s="69">
        <f>U280*'4 Transform Matrices'!Z290+V280*'4 Transform Matrices'!AD290+W280*'4 Transform Matrices'!AH290</f>
        <v/>
      </c>
      <c r="W289" s="69">
        <f>U280*'4 Transform Matrices'!AA290+V280*'4 Transform Matrices'!AE290+W280*'4 Transform Matrices'!AI290</f>
        <v/>
      </c>
      <c r="X289" s="69">
        <f>U280*'4 Transform Matrices'!AB290+V280*'4 Transform Matrices'!AF290+W280*'4 Transform Matrices'!AJ290+X280</f>
        <v/>
      </c>
      <c r="Y289" s="69">
        <f>Y280*'4 Transform Matrices'!Y290+Z280*'4 Transform Matrices'!AC290+AA280*'4 Transform Matrices'!AG290</f>
        <v/>
      </c>
      <c r="Z289" s="69">
        <f>Y280*'4 Transform Matrices'!Z290+Z280*'4 Transform Matrices'!AD290+AA280*'4 Transform Matrices'!AH290</f>
        <v/>
      </c>
      <c r="AA289" s="69">
        <f>Y280*'4 Transform Matrices'!AA290+Z280*'4 Transform Matrices'!AE290+AA280*'4 Transform Matrices'!AI290</f>
        <v/>
      </c>
      <c r="AB289" s="69">
        <f>Y280*'4 Transform Matrices'!AB290+Z280*'4 Transform Matrices'!AF290+AA280*'4 Transform Matrices'!AJ290+AB280</f>
        <v/>
      </c>
      <c r="AC289" s="69">
        <f>AC280*'4 Transform Matrices'!Y290+AD280*'4 Transform Matrices'!AC290+AE280*'4 Transform Matrices'!AG290</f>
        <v/>
      </c>
      <c r="AD289" s="69">
        <f>AC280*'4 Transform Matrices'!Z290+AD280*'4 Transform Matrices'!AD290+AE280*'4 Transform Matrices'!AH290</f>
        <v/>
      </c>
      <c r="AE289" s="69">
        <f>AC280*'4 Transform Matrices'!AA290+AD280*'4 Transform Matrices'!AE290+AE280*'4 Transform Matrices'!AI290</f>
        <v/>
      </c>
      <c r="AF289" s="69">
        <f>AC280*'4 Transform Matrices'!AB290+AD280*'4 Transform Matrices'!AF290+AE280*'4 Transform Matrices'!AJ290+AF280</f>
        <v/>
      </c>
      <c r="AG289" s="71">
        <f>MAX(ABS(I289-U289),ABS(J289-V289),ABS(K289-W289),ABS(L289-X289),ABS(M289-Y289),ABS(N289-Z289),ABS(O289-AA289),ABS(P289-AB289),ABS(Q289-AC289),ABS(R289-AD289),ABS(S289-AE289),ABS(T289-AF289))</f>
        <v/>
      </c>
    </row>
    <row r="290">
      <c r="A290" s="80" t="inlineStr">
        <is>
          <t>- Net pole</t>
        </is>
      </c>
      <c r="B290" s="52" t="inlineStr">
        <is>
          <t>ENV-162</t>
        </is>
      </c>
      <c r="C290" s="58" t="inlineStr">
        <is>
          <t>Cylinder</t>
        </is>
      </c>
      <c r="D290" s="52" t="inlineStr">
        <is>
          <t>ENV-152</t>
        </is>
      </c>
      <c r="E290" s="52" t="n">
        <v>2</v>
      </c>
      <c r="F290" s="54">
        <f>L290</f>
        <v/>
      </c>
      <c r="G290" s="54">
        <f>P290</f>
        <v/>
      </c>
      <c r="H290" s="54">
        <f>T290</f>
        <v/>
      </c>
      <c r="I290" s="70" t="n">
        <v>0.0469846316</v>
      </c>
      <c r="J290" s="70" t="n">
        <v>0.0171010084</v>
      </c>
      <c r="K290" s="70" t="n">
        <v>-2.39202826e-08</v>
      </c>
      <c r="L290" s="70" t="n">
        <v>-11.7547884</v>
      </c>
      <c r="M290" s="70" t="n">
        <v>0</v>
      </c>
      <c r="N290" s="70" t="n">
        <v>-2.1855695e-09</v>
      </c>
      <c r="O290" s="70" t="n">
        <v>-1.60000002</v>
      </c>
      <c r="P290" s="70" t="n">
        <v>0.452809274</v>
      </c>
      <c r="Q290" s="70" t="n">
        <v>-0.0171010084</v>
      </c>
      <c r="R290" s="70" t="n">
        <v>0.0469846316</v>
      </c>
      <c r="S290" s="70" t="n">
        <v>-6.57204353e-08</v>
      </c>
      <c r="T290" s="70" t="n">
        <v>-4.67923498</v>
      </c>
      <c r="U290" s="69">
        <f>U280*'4 Transform Matrices'!Y291+V280*'4 Transform Matrices'!AC291+W280*'4 Transform Matrices'!AG291</f>
        <v/>
      </c>
      <c r="V290" s="69">
        <f>U280*'4 Transform Matrices'!Z291+V280*'4 Transform Matrices'!AD291+W280*'4 Transform Matrices'!AH291</f>
        <v/>
      </c>
      <c r="W290" s="69">
        <f>U280*'4 Transform Matrices'!AA291+V280*'4 Transform Matrices'!AE291+W280*'4 Transform Matrices'!AI291</f>
        <v/>
      </c>
      <c r="X290" s="69">
        <f>U280*'4 Transform Matrices'!AB291+V280*'4 Transform Matrices'!AF291+W280*'4 Transform Matrices'!AJ291+X280</f>
        <v/>
      </c>
      <c r="Y290" s="69">
        <f>Y280*'4 Transform Matrices'!Y291+Z280*'4 Transform Matrices'!AC291+AA280*'4 Transform Matrices'!AG291</f>
        <v/>
      </c>
      <c r="Z290" s="69">
        <f>Y280*'4 Transform Matrices'!Z291+Z280*'4 Transform Matrices'!AD291+AA280*'4 Transform Matrices'!AH291</f>
        <v/>
      </c>
      <c r="AA290" s="69">
        <f>Y280*'4 Transform Matrices'!AA291+Z280*'4 Transform Matrices'!AE291+AA280*'4 Transform Matrices'!AI291</f>
        <v/>
      </c>
      <c r="AB290" s="69">
        <f>Y280*'4 Transform Matrices'!AB291+Z280*'4 Transform Matrices'!AF291+AA280*'4 Transform Matrices'!AJ291+AB280</f>
        <v/>
      </c>
      <c r="AC290" s="69">
        <f>AC280*'4 Transform Matrices'!Y291+AD280*'4 Transform Matrices'!AC291+AE280*'4 Transform Matrices'!AG291</f>
        <v/>
      </c>
      <c r="AD290" s="69">
        <f>AC280*'4 Transform Matrices'!Z291+AD280*'4 Transform Matrices'!AD291+AE280*'4 Transform Matrices'!AH291</f>
        <v/>
      </c>
      <c r="AE290" s="69">
        <f>AC280*'4 Transform Matrices'!AA291+AD280*'4 Transform Matrices'!AE291+AE280*'4 Transform Matrices'!AI291</f>
        <v/>
      </c>
      <c r="AF290" s="69">
        <f>AC280*'4 Transform Matrices'!AB291+AD280*'4 Transform Matrices'!AF291+AE280*'4 Transform Matrices'!AJ291+AF280</f>
        <v/>
      </c>
      <c r="AG290" s="71">
        <f>MAX(ABS(I290-U290),ABS(J290-V290),ABS(K290-W290),ABS(L290-X290),ABS(M290-Y290),ABS(N290-Z290),ABS(O290-AA290),ABS(P290-AB290),ABS(Q290-AC290),ABS(R290-AD290),ABS(S290-AE290),ABS(T290-AF290))</f>
        <v/>
      </c>
    </row>
    <row r="291">
      <c r="A291" s="80" t="inlineStr">
        <is>
          <t>- Net pole</t>
        </is>
      </c>
      <c r="B291" s="52" t="inlineStr">
        <is>
          <t>ENV-163</t>
        </is>
      </c>
      <c r="C291" s="58" t="inlineStr">
        <is>
          <t>Cylinder</t>
        </is>
      </c>
      <c r="D291" s="52" t="inlineStr">
        <is>
          <t>ENV-152</t>
        </is>
      </c>
      <c r="E291" s="52" t="n">
        <v>2</v>
      </c>
      <c r="F291" s="54">
        <f>L291</f>
        <v/>
      </c>
      <c r="G291" s="54">
        <f>P291</f>
        <v/>
      </c>
      <c r="H291" s="54">
        <f>T291</f>
        <v/>
      </c>
      <c r="I291" s="70" t="n">
        <v>0.0469846316</v>
      </c>
      <c r="J291" s="70" t="n">
        <v>0.0171010084</v>
      </c>
      <c r="K291" s="70" t="n">
        <v>-2.39202826e-08</v>
      </c>
      <c r="L291" s="70" t="n">
        <v>-10.5919199</v>
      </c>
      <c r="M291" s="70" t="n">
        <v>0</v>
      </c>
      <c r="N291" s="70" t="n">
        <v>-2.1855695e-09</v>
      </c>
      <c r="O291" s="70" t="n">
        <v>-1.60000002</v>
      </c>
      <c r="P291" s="70" t="n">
        <v>0.452809274</v>
      </c>
      <c r="Q291" s="70" t="n">
        <v>-0.0171010084</v>
      </c>
      <c r="R291" s="70" t="n">
        <v>0.0469846316</v>
      </c>
      <c r="S291" s="70" t="n">
        <v>-6.57204353e-08</v>
      </c>
      <c r="T291" s="70" t="n">
        <v>-1.48428035</v>
      </c>
      <c r="U291" s="69">
        <f>U280*'4 Transform Matrices'!Y292+V280*'4 Transform Matrices'!AC292+W280*'4 Transform Matrices'!AG292</f>
        <v/>
      </c>
      <c r="V291" s="69">
        <f>U280*'4 Transform Matrices'!Z292+V280*'4 Transform Matrices'!AD292+W280*'4 Transform Matrices'!AH292</f>
        <v/>
      </c>
      <c r="W291" s="69">
        <f>U280*'4 Transform Matrices'!AA292+V280*'4 Transform Matrices'!AE292+W280*'4 Transform Matrices'!AI292</f>
        <v/>
      </c>
      <c r="X291" s="69">
        <f>U280*'4 Transform Matrices'!AB292+V280*'4 Transform Matrices'!AF292+W280*'4 Transform Matrices'!AJ292+X280</f>
        <v/>
      </c>
      <c r="Y291" s="69">
        <f>Y280*'4 Transform Matrices'!Y292+Z280*'4 Transform Matrices'!AC292+AA280*'4 Transform Matrices'!AG292</f>
        <v/>
      </c>
      <c r="Z291" s="69">
        <f>Y280*'4 Transform Matrices'!Z292+Z280*'4 Transform Matrices'!AD292+AA280*'4 Transform Matrices'!AH292</f>
        <v/>
      </c>
      <c r="AA291" s="69">
        <f>Y280*'4 Transform Matrices'!AA292+Z280*'4 Transform Matrices'!AE292+AA280*'4 Transform Matrices'!AI292</f>
        <v/>
      </c>
      <c r="AB291" s="69">
        <f>Y280*'4 Transform Matrices'!AB292+Z280*'4 Transform Matrices'!AF292+AA280*'4 Transform Matrices'!AJ292+AB280</f>
        <v/>
      </c>
      <c r="AC291" s="69">
        <f>AC280*'4 Transform Matrices'!Y292+AD280*'4 Transform Matrices'!AC292+AE280*'4 Transform Matrices'!AG292</f>
        <v/>
      </c>
      <c r="AD291" s="69">
        <f>AC280*'4 Transform Matrices'!Z292+AD280*'4 Transform Matrices'!AD292+AE280*'4 Transform Matrices'!AH292</f>
        <v/>
      </c>
      <c r="AE291" s="69">
        <f>AC280*'4 Transform Matrices'!AA292+AD280*'4 Transform Matrices'!AE292+AE280*'4 Transform Matrices'!AI292</f>
        <v/>
      </c>
      <c r="AF291" s="69">
        <f>AC280*'4 Transform Matrices'!AB292+AD280*'4 Transform Matrices'!AF292+AE280*'4 Transform Matrices'!AJ292+AF280</f>
        <v/>
      </c>
      <c r="AG291" s="71">
        <f>MAX(ABS(I291-U291),ABS(J291-V291),ABS(K291-W291),ABS(L291-X291),ABS(M291-Y291),ABS(N291-Z291),ABS(O291-AA291),ABS(P291-AB291),ABS(Q291-AC291),ABS(R291-AD291),ABS(S291-AE291),ABS(T291-AF291))</f>
        <v/>
      </c>
    </row>
    <row r="292">
      <c r="A292" s="80" t="inlineStr">
        <is>
          <t>- Net pole</t>
        </is>
      </c>
      <c r="B292" s="52" t="inlineStr">
        <is>
          <t>ENV-164</t>
        </is>
      </c>
      <c r="C292" s="58" t="inlineStr">
        <is>
          <t>Cylinder</t>
        </is>
      </c>
      <c r="D292" s="52" t="inlineStr">
        <is>
          <t>ENV-152</t>
        </is>
      </c>
      <c r="E292" s="52" t="n">
        <v>2</v>
      </c>
      <c r="F292" s="54">
        <f>L292</f>
        <v/>
      </c>
      <c r="G292" s="54">
        <f>P292</f>
        <v/>
      </c>
      <c r="H292" s="54">
        <f>T292</f>
        <v/>
      </c>
      <c r="I292" s="70" t="n">
        <v>0.0469846316</v>
      </c>
      <c r="J292" s="70" t="n">
        <v>0.0171010084</v>
      </c>
      <c r="K292" s="70" t="n">
        <v>-2.39202826e-08</v>
      </c>
      <c r="L292" s="70" t="n">
        <v>-7.80807972</v>
      </c>
      <c r="M292" s="70" t="n">
        <v>0</v>
      </c>
      <c r="N292" s="70" t="n">
        <v>-2.1855695e-09</v>
      </c>
      <c r="O292" s="70" t="n">
        <v>-1.60000002</v>
      </c>
      <c r="P292" s="70" t="n">
        <v>0.452809274</v>
      </c>
      <c r="Q292" s="70" t="n">
        <v>-0.0171010084</v>
      </c>
      <c r="R292" s="70" t="n">
        <v>0.0469846316</v>
      </c>
      <c r="S292" s="70" t="n">
        <v>-6.57204353e-08</v>
      </c>
      <c r="T292" s="70" t="n">
        <v>-6.1157198</v>
      </c>
      <c r="U292" s="69">
        <f>U280*'4 Transform Matrices'!Y293+V280*'4 Transform Matrices'!AC293+W280*'4 Transform Matrices'!AG293</f>
        <v/>
      </c>
      <c r="V292" s="69">
        <f>U280*'4 Transform Matrices'!Z293+V280*'4 Transform Matrices'!AD293+W280*'4 Transform Matrices'!AH293</f>
        <v/>
      </c>
      <c r="W292" s="69">
        <f>U280*'4 Transform Matrices'!AA293+V280*'4 Transform Matrices'!AE293+W280*'4 Transform Matrices'!AI293</f>
        <v/>
      </c>
      <c r="X292" s="69">
        <f>U280*'4 Transform Matrices'!AB293+V280*'4 Transform Matrices'!AF293+W280*'4 Transform Matrices'!AJ293+X280</f>
        <v/>
      </c>
      <c r="Y292" s="69">
        <f>Y280*'4 Transform Matrices'!Y293+Z280*'4 Transform Matrices'!AC293+AA280*'4 Transform Matrices'!AG293</f>
        <v/>
      </c>
      <c r="Z292" s="69">
        <f>Y280*'4 Transform Matrices'!Z293+Z280*'4 Transform Matrices'!AD293+AA280*'4 Transform Matrices'!AH293</f>
        <v/>
      </c>
      <c r="AA292" s="69">
        <f>Y280*'4 Transform Matrices'!AA293+Z280*'4 Transform Matrices'!AE293+AA280*'4 Transform Matrices'!AI293</f>
        <v/>
      </c>
      <c r="AB292" s="69">
        <f>Y280*'4 Transform Matrices'!AB293+Z280*'4 Transform Matrices'!AF293+AA280*'4 Transform Matrices'!AJ293+AB280</f>
        <v/>
      </c>
      <c r="AC292" s="69">
        <f>AC280*'4 Transform Matrices'!Y293+AD280*'4 Transform Matrices'!AC293+AE280*'4 Transform Matrices'!AG293</f>
        <v/>
      </c>
      <c r="AD292" s="69">
        <f>AC280*'4 Transform Matrices'!Z293+AD280*'4 Transform Matrices'!AD293+AE280*'4 Transform Matrices'!AH293</f>
        <v/>
      </c>
      <c r="AE292" s="69">
        <f>AC280*'4 Transform Matrices'!AA293+AD280*'4 Transform Matrices'!AE293+AE280*'4 Transform Matrices'!AI293</f>
        <v/>
      </c>
      <c r="AF292" s="69">
        <f>AC280*'4 Transform Matrices'!AB293+AD280*'4 Transform Matrices'!AF293+AE280*'4 Transform Matrices'!AJ293+AF280</f>
        <v/>
      </c>
      <c r="AG292" s="71">
        <f>MAX(ABS(I292-U292),ABS(J292-V292),ABS(K292-W292),ABS(L292-X292),ABS(M292-Y292),ABS(N292-Z292),ABS(O292-AA292),ABS(P292-AB292),ABS(Q292-AC292),ABS(R292-AD292),ABS(S292-AE292),ABS(T292-AF292))</f>
        <v/>
      </c>
    </row>
    <row r="293">
      <c r="A293" s="80" t="inlineStr">
        <is>
          <t>- Net pole</t>
        </is>
      </c>
      <c r="B293" s="52" t="inlineStr">
        <is>
          <t>ENV-165</t>
        </is>
      </c>
      <c r="C293" s="58" t="inlineStr">
        <is>
          <t>Cylinder</t>
        </is>
      </c>
      <c r="D293" s="52" t="inlineStr">
        <is>
          <t>ENV-152</t>
        </is>
      </c>
      <c r="E293" s="52" t="n">
        <v>2</v>
      </c>
      <c r="F293" s="54">
        <f>L293</f>
        <v/>
      </c>
      <c r="G293" s="54">
        <f>P293</f>
        <v/>
      </c>
      <c r="H293" s="54">
        <f>T293</f>
        <v/>
      </c>
      <c r="I293" s="70" t="n">
        <v>0.0469846316</v>
      </c>
      <c r="J293" s="70" t="n">
        <v>0.0171010084</v>
      </c>
      <c r="K293" s="70" t="n">
        <v>-2.39202826e-08</v>
      </c>
      <c r="L293" s="70" t="n">
        <v>-6.64521122</v>
      </c>
      <c r="M293" s="70" t="n">
        <v>0</v>
      </c>
      <c r="N293" s="70" t="n">
        <v>-2.1855695e-09</v>
      </c>
      <c r="O293" s="70" t="n">
        <v>-1.60000002</v>
      </c>
      <c r="P293" s="70" t="n">
        <v>0.452809274</v>
      </c>
      <c r="Q293" s="70" t="n">
        <v>-0.0171010084</v>
      </c>
      <c r="R293" s="70" t="n">
        <v>0.0469846316</v>
      </c>
      <c r="S293" s="70" t="n">
        <v>-6.57204353e-08</v>
      </c>
      <c r="T293" s="70" t="n">
        <v>-2.92076492</v>
      </c>
      <c r="U293" s="69">
        <f>U280*'4 Transform Matrices'!Y294+V280*'4 Transform Matrices'!AC294+W280*'4 Transform Matrices'!AG294</f>
        <v/>
      </c>
      <c r="V293" s="69">
        <f>U280*'4 Transform Matrices'!Z294+V280*'4 Transform Matrices'!AD294+W280*'4 Transform Matrices'!AH294</f>
        <v/>
      </c>
      <c r="W293" s="69">
        <f>U280*'4 Transform Matrices'!AA294+V280*'4 Transform Matrices'!AE294+W280*'4 Transform Matrices'!AI294</f>
        <v/>
      </c>
      <c r="X293" s="69">
        <f>U280*'4 Transform Matrices'!AB294+V280*'4 Transform Matrices'!AF294+W280*'4 Transform Matrices'!AJ294+X280</f>
        <v/>
      </c>
      <c r="Y293" s="69">
        <f>Y280*'4 Transform Matrices'!Y294+Z280*'4 Transform Matrices'!AC294+AA280*'4 Transform Matrices'!AG294</f>
        <v/>
      </c>
      <c r="Z293" s="69">
        <f>Y280*'4 Transform Matrices'!Z294+Z280*'4 Transform Matrices'!AD294+AA280*'4 Transform Matrices'!AH294</f>
        <v/>
      </c>
      <c r="AA293" s="69">
        <f>Y280*'4 Transform Matrices'!AA294+Z280*'4 Transform Matrices'!AE294+AA280*'4 Transform Matrices'!AI294</f>
        <v/>
      </c>
      <c r="AB293" s="69">
        <f>Y280*'4 Transform Matrices'!AB294+Z280*'4 Transform Matrices'!AF294+AA280*'4 Transform Matrices'!AJ294+AB280</f>
        <v/>
      </c>
      <c r="AC293" s="69">
        <f>AC280*'4 Transform Matrices'!Y294+AD280*'4 Transform Matrices'!AC294+AE280*'4 Transform Matrices'!AG294</f>
        <v/>
      </c>
      <c r="AD293" s="69">
        <f>AC280*'4 Transform Matrices'!Z294+AD280*'4 Transform Matrices'!AD294+AE280*'4 Transform Matrices'!AH294</f>
        <v/>
      </c>
      <c r="AE293" s="69">
        <f>AC280*'4 Transform Matrices'!AA294+AD280*'4 Transform Matrices'!AE294+AE280*'4 Transform Matrices'!AI294</f>
        <v/>
      </c>
      <c r="AF293" s="69">
        <f>AC280*'4 Transform Matrices'!AB294+AD280*'4 Transform Matrices'!AF294+AE280*'4 Transform Matrices'!AJ294+AF280</f>
        <v/>
      </c>
      <c r="AG293" s="71">
        <f>MAX(ABS(I293-U293),ABS(J293-V293),ABS(K293-W293),ABS(L293-X293),ABS(M293-Y293),ABS(N293-Z293),ABS(O293-AA293),ABS(P293-AB293),ABS(Q293-AC293),ABS(R293-AD293),ABS(S293-AE293),ABS(T293-AF293))</f>
        <v/>
      </c>
    </row>
    <row r="294">
      <c r="A294" s="80" t="inlineStr">
        <is>
          <t>- Lantern</t>
        </is>
      </c>
      <c r="B294" s="52" t="inlineStr">
        <is>
          <t>ENV-166</t>
        </is>
      </c>
      <c r="C294" s="59" t="inlineStr">
        <is>
          <t>Sphere</t>
        </is>
      </c>
      <c r="D294" s="52" t="inlineStr">
        <is>
          <t>ENV-152</t>
        </is>
      </c>
      <c r="E294" s="52" t="n">
        <v>2</v>
      </c>
      <c r="F294" s="54">
        <f>L294</f>
        <v/>
      </c>
      <c r="G294" s="54">
        <f>P294</f>
        <v/>
      </c>
      <c r="H294" s="54">
        <f>T294</f>
        <v/>
      </c>
      <c r="I294" s="70" t="n">
        <v>0.112763114</v>
      </c>
      <c r="J294" s="70" t="n">
        <v>0</v>
      </c>
      <c r="K294" s="70" t="n">
        <v>0.0410424173</v>
      </c>
      <c r="L294" s="70" t="n">
        <v>-8.35427666</v>
      </c>
      <c r="M294" s="70" t="n">
        <v>0</v>
      </c>
      <c r="N294" s="70" t="n">
        <v>0.159999996</v>
      </c>
      <c r="O294" s="70" t="n">
        <v>0</v>
      </c>
      <c r="P294" s="70" t="n">
        <v>1.27280927</v>
      </c>
      <c r="Q294" s="70" t="n">
        <v>-0.0410424173</v>
      </c>
      <c r="R294" s="70" t="n">
        <v>0</v>
      </c>
      <c r="S294" s="70" t="n">
        <v>0.112763114</v>
      </c>
      <c r="T294" s="70" t="n">
        <v>-4.10781813</v>
      </c>
      <c r="U294" s="69">
        <f>U280*'4 Transform Matrices'!Y295+V280*'4 Transform Matrices'!AC295+W280*'4 Transform Matrices'!AG295</f>
        <v/>
      </c>
      <c r="V294" s="69">
        <f>U280*'4 Transform Matrices'!Z295+V280*'4 Transform Matrices'!AD295+W280*'4 Transform Matrices'!AH295</f>
        <v/>
      </c>
      <c r="W294" s="69">
        <f>U280*'4 Transform Matrices'!AA295+V280*'4 Transform Matrices'!AE295+W280*'4 Transform Matrices'!AI295</f>
        <v/>
      </c>
      <c r="X294" s="69">
        <f>U280*'4 Transform Matrices'!AB295+V280*'4 Transform Matrices'!AF295+W280*'4 Transform Matrices'!AJ295+X280</f>
        <v/>
      </c>
      <c r="Y294" s="69">
        <f>Y280*'4 Transform Matrices'!Y295+Z280*'4 Transform Matrices'!AC295+AA280*'4 Transform Matrices'!AG295</f>
        <v/>
      </c>
      <c r="Z294" s="69">
        <f>Y280*'4 Transform Matrices'!Z295+Z280*'4 Transform Matrices'!AD295+AA280*'4 Transform Matrices'!AH295</f>
        <v/>
      </c>
      <c r="AA294" s="69">
        <f>Y280*'4 Transform Matrices'!AA295+Z280*'4 Transform Matrices'!AE295+AA280*'4 Transform Matrices'!AI295</f>
        <v/>
      </c>
      <c r="AB294" s="69">
        <f>Y280*'4 Transform Matrices'!AB295+Z280*'4 Transform Matrices'!AF295+AA280*'4 Transform Matrices'!AJ295+AB280</f>
        <v/>
      </c>
      <c r="AC294" s="69">
        <f>AC280*'4 Transform Matrices'!Y295+AD280*'4 Transform Matrices'!AC295+AE280*'4 Transform Matrices'!AG295</f>
        <v/>
      </c>
      <c r="AD294" s="69">
        <f>AC280*'4 Transform Matrices'!Z295+AD280*'4 Transform Matrices'!AD295+AE280*'4 Transform Matrices'!AH295</f>
        <v/>
      </c>
      <c r="AE294" s="69">
        <f>AC280*'4 Transform Matrices'!AA295+AD280*'4 Transform Matrices'!AE295+AE280*'4 Transform Matrices'!AI295</f>
        <v/>
      </c>
      <c r="AF294" s="69">
        <f>AC280*'4 Transform Matrices'!AB295+AD280*'4 Transform Matrices'!AF295+AE280*'4 Transform Matrices'!AJ295+AF280</f>
        <v/>
      </c>
      <c r="AG294" s="71">
        <f>MAX(ABS(I294-U294),ABS(J294-V294),ABS(K294-W294),ABS(L294-X294),ABS(M294-Y294),ABS(N294-Z294),ABS(O294-AA294),ABS(P294-AB294),ABS(Q294-AC294),ABS(R294-AD294),ABS(S294-AE294),ABS(T294-AF294))</f>
        <v/>
      </c>
    </row>
    <row r="295">
      <c r="A295" s="60" t="inlineStr">
        <is>
          <t>- Supply cache</t>
        </is>
      </c>
      <c r="B295" s="52" t="inlineStr">
        <is>
          <t>ENV-167</t>
        </is>
      </c>
      <c r="C295" s="53" t="inlineStr">
        <is>
          <t>Group</t>
        </is>
      </c>
      <c r="D295" s="52" t="inlineStr">
        <is>
          <t>ENV-00</t>
        </is>
      </c>
      <c r="E295" s="52" t="n">
        <v>1</v>
      </c>
      <c r="F295" s="54">
        <f>L295</f>
        <v/>
      </c>
      <c r="G295" s="54">
        <f>P295</f>
        <v/>
      </c>
      <c r="H295" s="54">
        <f>T295</f>
        <v/>
      </c>
      <c r="I295" s="70" t="n">
        <v>0.965925813</v>
      </c>
      <c r="J295" s="70" t="n">
        <v>0</v>
      </c>
      <c r="K295" s="70" t="n">
        <v>0.258819044</v>
      </c>
      <c r="L295" s="70" t="n">
        <v>-3.9000001</v>
      </c>
      <c r="M295" s="70" t="n">
        <v>0</v>
      </c>
      <c r="N295" s="70" t="n">
        <v>1</v>
      </c>
      <c r="O295" s="70" t="n">
        <v>0</v>
      </c>
      <c r="P295" s="70" t="n">
        <v>-0.0256060567</v>
      </c>
      <c r="Q295" s="70" t="n">
        <v>-0.258819044</v>
      </c>
      <c r="R295" s="70" t="n">
        <v>0</v>
      </c>
      <c r="S295" s="70" t="n">
        <v>0.965925813</v>
      </c>
      <c r="T295" s="70" t="n">
        <v>2</v>
      </c>
      <c r="U295" s="69">
        <f>U128*'4 Transform Matrices'!Y296+V128*'4 Transform Matrices'!AC296+W128*'4 Transform Matrices'!AG296</f>
        <v/>
      </c>
      <c r="V295" s="69">
        <f>U128*'4 Transform Matrices'!Z296+V128*'4 Transform Matrices'!AD296+W128*'4 Transform Matrices'!AH296</f>
        <v/>
      </c>
      <c r="W295" s="69">
        <f>U128*'4 Transform Matrices'!AA296+V128*'4 Transform Matrices'!AE296+W128*'4 Transform Matrices'!AI296</f>
        <v/>
      </c>
      <c r="X295" s="69">
        <f>U128*'4 Transform Matrices'!AB296+V128*'4 Transform Matrices'!AF296+W128*'4 Transform Matrices'!AJ296+X128</f>
        <v/>
      </c>
      <c r="Y295" s="69">
        <f>Y128*'4 Transform Matrices'!Y296+Z128*'4 Transform Matrices'!AC296+AA128*'4 Transform Matrices'!AG296</f>
        <v/>
      </c>
      <c r="Z295" s="69">
        <f>Y128*'4 Transform Matrices'!Z296+Z128*'4 Transform Matrices'!AD296+AA128*'4 Transform Matrices'!AH296</f>
        <v/>
      </c>
      <c r="AA295" s="69">
        <f>Y128*'4 Transform Matrices'!AA296+Z128*'4 Transform Matrices'!AE296+AA128*'4 Transform Matrices'!AI296</f>
        <v/>
      </c>
      <c r="AB295" s="69">
        <f>Y128*'4 Transform Matrices'!AB296+Z128*'4 Transform Matrices'!AF296+AA128*'4 Transform Matrices'!AJ296+AB128</f>
        <v/>
      </c>
      <c r="AC295" s="69">
        <f>AC128*'4 Transform Matrices'!Y296+AD128*'4 Transform Matrices'!AC296+AE128*'4 Transform Matrices'!AG296</f>
        <v/>
      </c>
      <c r="AD295" s="69">
        <f>AC128*'4 Transform Matrices'!Z296+AD128*'4 Transform Matrices'!AD296+AE128*'4 Transform Matrices'!AH296</f>
        <v/>
      </c>
      <c r="AE295" s="69">
        <f>AC128*'4 Transform Matrices'!AA296+AD128*'4 Transform Matrices'!AE296+AE128*'4 Transform Matrices'!AI296</f>
        <v/>
      </c>
      <c r="AF295" s="69">
        <f>AC128*'4 Transform Matrices'!AB296+AD128*'4 Transform Matrices'!AF296+AE128*'4 Transform Matrices'!AJ296+AF128</f>
        <v/>
      </c>
      <c r="AG295" s="71">
        <f>MAX(ABS(I295-U295),ABS(J295-V295),ABS(K295-W295),ABS(L295-X295),ABS(M295-Y295),ABS(N295-Z295),ABS(O295-AA295),ABS(P295-AB295),ABS(Q295-AC295),ABS(R295-AD295),ABS(S295-AE295),ABS(T295-AF295))</f>
        <v/>
      </c>
    </row>
    <row r="296">
      <c r="A296" s="80" t="inlineStr">
        <is>
          <t>- Crate</t>
        </is>
      </c>
      <c r="B296" s="52" t="inlineStr">
        <is>
          <t>ENV-168</t>
        </is>
      </c>
      <c r="C296" s="63" t="inlineStr">
        <is>
          <t>Cube</t>
        </is>
      </c>
      <c r="D296" s="52" t="inlineStr">
        <is>
          <t>ENV-167</t>
        </is>
      </c>
      <c r="E296" s="52" t="n">
        <v>2</v>
      </c>
      <c r="F296" s="54">
        <f>L296</f>
        <v/>
      </c>
      <c r="G296" s="54">
        <f>P296</f>
        <v/>
      </c>
      <c r="H296" s="54">
        <f>T296</f>
        <v/>
      </c>
      <c r="I296" s="70" t="n">
        <v>0.579555511</v>
      </c>
      <c r="J296" s="70" t="n">
        <v>0</v>
      </c>
      <c r="K296" s="70" t="n">
        <v>0.155291438</v>
      </c>
      <c r="L296" s="70" t="n">
        <v>-3.9000001</v>
      </c>
      <c r="M296" s="70" t="n">
        <v>0</v>
      </c>
      <c r="N296" s="70" t="n">
        <v>0.600000024</v>
      </c>
      <c r="O296" s="70" t="n">
        <v>0</v>
      </c>
      <c r="P296" s="70" t="n">
        <v>0.274393946</v>
      </c>
      <c r="Q296" s="70" t="n">
        <v>-0.155291438</v>
      </c>
      <c r="R296" s="70" t="n">
        <v>0</v>
      </c>
      <c r="S296" s="70" t="n">
        <v>0.579555511</v>
      </c>
      <c r="T296" s="70" t="n">
        <v>2</v>
      </c>
      <c r="U296" s="69">
        <f>U295*'4 Transform Matrices'!Y297+V295*'4 Transform Matrices'!AC297+W295*'4 Transform Matrices'!AG297</f>
        <v/>
      </c>
      <c r="V296" s="69">
        <f>U295*'4 Transform Matrices'!Z297+V295*'4 Transform Matrices'!AD297+W295*'4 Transform Matrices'!AH297</f>
        <v/>
      </c>
      <c r="W296" s="69">
        <f>U295*'4 Transform Matrices'!AA297+V295*'4 Transform Matrices'!AE297+W295*'4 Transform Matrices'!AI297</f>
        <v/>
      </c>
      <c r="X296" s="69">
        <f>U295*'4 Transform Matrices'!AB297+V295*'4 Transform Matrices'!AF297+W295*'4 Transform Matrices'!AJ297+X295</f>
        <v/>
      </c>
      <c r="Y296" s="69">
        <f>Y295*'4 Transform Matrices'!Y297+Z295*'4 Transform Matrices'!AC297+AA295*'4 Transform Matrices'!AG297</f>
        <v/>
      </c>
      <c r="Z296" s="69">
        <f>Y295*'4 Transform Matrices'!Z297+Z295*'4 Transform Matrices'!AD297+AA295*'4 Transform Matrices'!AH297</f>
        <v/>
      </c>
      <c r="AA296" s="69">
        <f>Y295*'4 Transform Matrices'!AA297+Z295*'4 Transform Matrices'!AE297+AA295*'4 Transform Matrices'!AI297</f>
        <v/>
      </c>
      <c r="AB296" s="69">
        <f>Y295*'4 Transform Matrices'!AB297+Z295*'4 Transform Matrices'!AF297+AA295*'4 Transform Matrices'!AJ297+AB295</f>
        <v/>
      </c>
      <c r="AC296" s="69">
        <f>AC295*'4 Transform Matrices'!Y297+AD295*'4 Transform Matrices'!AC297+AE295*'4 Transform Matrices'!AG297</f>
        <v/>
      </c>
      <c r="AD296" s="69">
        <f>AC295*'4 Transform Matrices'!Z297+AD295*'4 Transform Matrices'!AD297+AE295*'4 Transform Matrices'!AH297</f>
        <v/>
      </c>
      <c r="AE296" s="69">
        <f>AC295*'4 Transform Matrices'!AA297+AD295*'4 Transform Matrices'!AE297+AE295*'4 Transform Matrices'!AI297</f>
        <v/>
      </c>
      <c r="AF296" s="69">
        <f>AC295*'4 Transform Matrices'!AB297+AD295*'4 Transform Matrices'!AF297+AE295*'4 Transform Matrices'!AJ297+AF295</f>
        <v/>
      </c>
      <c r="AG296" s="71">
        <f>MAX(ABS(I296-U296),ABS(J296-V296),ABS(K296-W296),ABS(L296-X296),ABS(M296-Y296),ABS(N296-Z296),ABS(O296-AA296),ABS(P296-AB296),ABS(Q296-AC296),ABS(R296-AD296),ABS(S296-AE296),ABS(T296-AF296))</f>
        <v/>
      </c>
    </row>
    <row r="297">
      <c r="A297" s="80" t="inlineStr">
        <is>
          <t>- Crate</t>
        </is>
      </c>
      <c r="B297" s="52" t="inlineStr">
        <is>
          <t>ENV-169</t>
        </is>
      </c>
      <c r="C297" s="63" t="inlineStr">
        <is>
          <t>Cube</t>
        </is>
      </c>
      <c r="D297" s="52" t="inlineStr">
        <is>
          <t>ENV-167</t>
        </is>
      </c>
      <c r="E297" s="52" t="n">
        <v>2</v>
      </c>
      <c r="F297" s="54">
        <f>L297</f>
        <v/>
      </c>
      <c r="G297" s="54">
        <f>P297</f>
        <v/>
      </c>
      <c r="H297" s="54">
        <f>T297</f>
        <v/>
      </c>
      <c r="I297" s="70" t="n">
        <v>0.534603953</v>
      </c>
      <c r="J297" s="70" t="n">
        <v>0</v>
      </c>
      <c r="K297" s="70" t="n">
        <v>0.272394329</v>
      </c>
      <c r="L297" s="70" t="n">
        <v>-3.25920725</v>
      </c>
      <c r="M297" s="70" t="n">
        <v>0</v>
      </c>
      <c r="N297" s="70" t="n">
        <v>0.600000024</v>
      </c>
      <c r="O297" s="70" t="n">
        <v>0</v>
      </c>
      <c r="P297" s="70" t="n">
        <v>0.274393946</v>
      </c>
      <c r="Q297" s="70" t="n">
        <v>-0.272394329</v>
      </c>
      <c r="R297" s="70" t="n">
        <v>0</v>
      </c>
      <c r="S297" s="70" t="n">
        <v>0.534603953</v>
      </c>
      <c r="T297" s="70" t="n">
        <v>1.88006389</v>
      </c>
      <c r="U297" s="69">
        <f>U295*'4 Transform Matrices'!Y298+V295*'4 Transform Matrices'!AC298+W295*'4 Transform Matrices'!AG298</f>
        <v/>
      </c>
      <c r="V297" s="69">
        <f>U295*'4 Transform Matrices'!Z298+V295*'4 Transform Matrices'!AD298+W295*'4 Transform Matrices'!AH298</f>
        <v/>
      </c>
      <c r="W297" s="69">
        <f>U295*'4 Transform Matrices'!AA298+V295*'4 Transform Matrices'!AE298+W295*'4 Transform Matrices'!AI298</f>
        <v/>
      </c>
      <c r="X297" s="69">
        <f>U295*'4 Transform Matrices'!AB298+V295*'4 Transform Matrices'!AF298+W295*'4 Transform Matrices'!AJ298+X295</f>
        <v/>
      </c>
      <c r="Y297" s="69">
        <f>Y295*'4 Transform Matrices'!Y298+Z295*'4 Transform Matrices'!AC298+AA295*'4 Transform Matrices'!AG298</f>
        <v/>
      </c>
      <c r="Z297" s="69">
        <f>Y295*'4 Transform Matrices'!Z298+Z295*'4 Transform Matrices'!AD298+AA295*'4 Transform Matrices'!AH298</f>
        <v/>
      </c>
      <c r="AA297" s="69">
        <f>Y295*'4 Transform Matrices'!AA298+Z295*'4 Transform Matrices'!AE298+AA295*'4 Transform Matrices'!AI298</f>
        <v/>
      </c>
      <c r="AB297" s="69">
        <f>Y295*'4 Transform Matrices'!AB298+Z295*'4 Transform Matrices'!AF298+AA295*'4 Transform Matrices'!AJ298+AB295</f>
        <v/>
      </c>
      <c r="AC297" s="69">
        <f>AC295*'4 Transform Matrices'!Y298+AD295*'4 Transform Matrices'!AC298+AE295*'4 Transform Matrices'!AG298</f>
        <v/>
      </c>
      <c r="AD297" s="69">
        <f>AC295*'4 Transform Matrices'!Z298+AD295*'4 Transform Matrices'!AD298+AE295*'4 Transform Matrices'!AH298</f>
        <v/>
      </c>
      <c r="AE297" s="69">
        <f>AC295*'4 Transform Matrices'!AA298+AD295*'4 Transform Matrices'!AE298+AE295*'4 Transform Matrices'!AI298</f>
        <v/>
      </c>
      <c r="AF297" s="69">
        <f>AC295*'4 Transform Matrices'!AB298+AD295*'4 Transform Matrices'!AF298+AE295*'4 Transform Matrices'!AJ298+AF295</f>
        <v/>
      </c>
      <c r="AG297" s="71">
        <f>MAX(ABS(I297-U297),ABS(J297-V297),ABS(K297-W297),ABS(L297-X297),ABS(M297-Y297),ABS(N297-Z297),ABS(O297-AA297),ABS(P297-AB297),ABS(Q297-AC297),ABS(R297-AD297),ABS(S297-AE297),ABS(T297-AF297))</f>
        <v/>
      </c>
    </row>
    <row r="298">
      <c r="A298" s="80" t="inlineStr">
        <is>
          <t>- Crate</t>
        </is>
      </c>
      <c r="B298" s="52" t="inlineStr">
        <is>
          <t>ENV-170</t>
        </is>
      </c>
      <c r="C298" s="63" t="inlineStr">
        <is>
          <t>Cube</t>
        </is>
      </c>
      <c r="D298" s="52" t="inlineStr">
        <is>
          <t>ENV-167</t>
        </is>
      </c>
      <c r="E298" s="52" t="n">
        <v>2</v>
      </c>
      <c r="F298" s="54">
        <f>L298</f>
        <v/>
      </c>
      <c r="G298" s="54">
        <f>P298</f>
        <v/>
      </c>
      <c r="H298" s="54">
        <f>T298</f>
        <v/>
      </c>
      <c r="I298" s="70" t="n">
        <v>0.545900345</v>
      </c>
      <c r="J298" s="70" t="n">
        <v>0</v>
      </c>
      <c r="K298" s="70" t="n">
        <v>0.0670281425</v>
      </c>
      <c r="L298" s="70" t="n">
        <v>-3.61022234</v>
      </c>
      <c r="M298" s="70" t="n">
        <v>0</v>
      </c>
      <c r="N298" s="70" t="n">
        <v>0.5</v>
      </c>
      <c r="O298" s="70" t="n">
        <v>0</v>
      </c>
      <c r="P298" s="70" t="n">
        <v>0.824393988</v>
      </c>
      <c r="Q298" s="70" t="n">
        <v>-0.0670281425</v>
      </c>
      <c r="R298" s="70" t="n">
        <v>0</v>
      </c>
      <c r="S298" s="70" t="n">
        <v>0.545900345</v>
      </c>
      <c r="T298" s="70" t="n">
        <v>1.92235422</v>
      </c>
      <c r="U298" s="69">
        <f>U295*'4 Transform Matrices'!Y299+V295*'4 Transform Matrices'!AC299+W295*'4 Transform Matrices'!AG299</f>
        <v/>
      </c>
      <c r="V298" s="69">
        <f>U295*'4 Transform Matrices'!Z299+V295*'4 Transform Matrices'!AD299+W295*'4 Transform Matrices'!AH299</f>
        <v/>
      </c>
      <c r="W298" s="69">
        <f>U295*'4 Transform Matrices'!AA299+V295*'4 Transform Matrices'!AE299+W295*'4 Transform Matrices'!AI299</f>
        <v/>
      </c>
      <c r="X298" s="69">
        <f>U295*'4 Transform Matrices'!AB299+V295*'4 Transform Matrices'!AF299+W295*'4 Transform Matrices'!AJ299+X295</f>
        <v/>
      </c>
      <c r="Y298" s="69">
        <f>Y295*'4 Transform Matrices'!Y299+Z295*'4 Transform Matrices'!AC299+AA295*'4 Transform Matrices'!AG299</f>
        <v/>
      </c>
      <c r="Z298" s="69">
        <f>Y295*'4 Transform Matrices'!Z299+Z295*'4 Transform Matrices'!AD299+AA295*'4 Transform Matrices'!AH299</f>
        <v/>
      </c>
      <c r="AA298" s="69">
        <f>Y295*'4 Transform Matrices'!AA299+Z295*'4 Transform Matrices'!AE299+AA295*'4 Transform Matrices'!AI299</f>
        <v/>
      </c>
      <c r="AB298" s="69">
        <f>Y295*'4 Transform Matrices'!AB299+Z295*'4 Transform Matrices'!AF299+AA295*'4 Transform Matrices'!AJ299+AB295</f>
        <v/>
      </c>
      <c r="AC298" s="69">
        <f>AC295*'4 Transform Matrices'!Y299+AD295*'4 Transform Matrices'!AC299+AE295*'4 Transform Matrices'!AG299</f>
        <v/>
      </c>
      <c r="AD298" s="69">
        <f>AC295*'4 Transform Matrices'!Z299+AD295*'4 Transform Matrices'!AD299+AE295*'4 Transform Matrices'!AH299</f>
        <v/>
      </c>
      <c r="AE298" s="69">
        <f>AC295*'4 Transform Matrices'!AA299+AD295*'4 Transform Matrices'!AE299+AE295*'4 Transform Matrices'!AI299</f>
        <v/>
      </c>
      <c r="AF298" s="69">
        <f>AC295*'4 Transform Matrices'!AB299+AD295*'4 Transform Matrices'!AF299+AE295*'4 Transform Matrices'!AJ299+AF295</f>
        <v/>
      </c>
      <c r="AG298" s="71">
        <f>MAX(ABS(I298-U298),ABS(J298-V298),ABS(K298-W298),ABS(L298-X298),ABS(M298-Y298),ABS(N298-Z298),ABS(O298-AA298),ABS(P298-AB298),ABS(Q298-AC298),ABS(R298-AD298),ABS(S298-AE298),ABS(T298-AF298))</f>
        <v/>
      </c>
    </row>
    <row r="299">
      <c r="A299" s="80" t="inlineStr">
        <is>
          <t>- Fuel drum</t>
        </is>
      </c>
      <c r="B299" s="52" t="inlineStr">
        <is>
          <t>ENV-171</t>
        </is>
      </c>
      <c r="C299" s="58" t="inlineStr">
        <is>
          <t>Cylinder</t>
        </is>
      </c>
      <c r="D299" s="52" t="inlineStr">
        <is>
          <t>ENV-167</t>
        </is>
      </c>
      <c r="E299" s="52" t="n">
        <v>2</v>
      </c>
      <c r="F299" s="54">
        <f>L299</f>
        <v/>
      </c>
      <c r="G299" s="54">
        <f>P299</f>
        <v/>
      </c>
      <c r="H299" s="54">
        <f>T299</f>
        <v/>
      </c>
      <c r="I299" s="70" t="n">
        <v>0.386370331</v>
      </c>
      <c r="J299" s="70" t="n">
        <v>0.10352762</v>
      </c>
      <c r="K299" s="70" t="n">
        <v>-6.78800394e-09</v>
      </c>
      <c r="L299" s="70" t="n">
        <v>-4.23714495</v>
      </c>
      <c r="M299" s="70" t="n">
        <v>0</v>
      </c>
      <c r="N299" s="70" t="n">
        <v>-1.7484556e-08</v>
      </c>
      <c r="O299" s="70" t="n">
        <v>-0.600000024</v>
      </c>
      <c r="P299" s="70" t="n">
        <v>0.274393946</v>
      </c>
      <c r="Q299" s="70" t="n">
        <v>-0.10352762</v>
      </c>
      <c r="R299" s="70" t="n">
        <v>0.386370331</v>
      </c>
      <c r="S299" s="70" t="n">
        <v>-2.53331756e-08</v>
      </c>
      <c r="T299" s="70" t="n">
        <v>2.86679482</v>
      </c>
      <c r="U299" s="69">
        <f>U295*'4 Transform Matrices'!Y300+V295*'4 Transform Matrices'!AC300+W295*'4 Transform Matrices'!AG300</f>
        <v/>
      </c>
      <c r="V299" s="69">
        <f>U295*'4 Transform Matrices'!Z300+V295*'4 Transform Matrices'!AD300+W295*'4 Transform Matrices'!AH300</f>
        <v/>
      </c>
      <c r="W299" s="69">
        <f>U295*'4 Transform Matrices'!AA300+V295*'4 Transform Matrices'!AE300+W295*'4 Transform Matrices'!AI300</f>
        <v/>
      </c>
      <c r="X299" s="69">
        <f>U295*'4 Transform Matrices'!AB300+V295*'4 Transform Matrices'!AF300+W295*'4 Transform Matrices'!AJ300+X295</f>
        <v/>
      </c>
      <c r="Y299" s="69">
        <f>Y295*'4 Transform Matrices'!Y300+Z295*'4 Transform Matrices'!AC300+AA295*'4 Transform Matrices'!AG300</f>
        <v/>
      </c>
      <c r="Z299" s="69">
        <f>Y295*'4 Transform Matrices'!Z300+Z295*'4 Transform Matrices'!AD300+AA295*'4 Transform Matrices'!AH300</f>
        <v/>
      </c>
      <c r="AA299" s="69">
        <f>Y295*'4 Transform Matrices'!AA300+Z295*'4 Transform Matrices'!AE300+AA295*'4 Transform Matrices'!AI300</f>
        <v/>
      </c>
      <c r="AB299" s="69">
        <f>Y295*'4 Transform Matrices'!AB300+Z295*'4 Transform Matrices'!AF300+AA295*'4 Transform Matrices'!AJ300+AB295</f>
        <v/>
      </c>
      <c r="AC299" s="69">
        <f>AC295*'4 Transform Matrices'!Y300+AD295*'4 Transform Matrices'!AC300+AE295*'4 Transform Matrices'!AG300</f>
        <v/>
      </c>
      <c r="AD299" s="69">
        <f>AC295*'4 Transform Matrices'!Z300+AD295*'4 Transform Matrices'!AD300+AE295*'4 Transform Matrices'!AH300</f>
        <v/>
      </c>
      <c r="AE299" s="69">
        <f>AC295*'4 Transform Matrices'!AA300+AD295*'4 Transform Matrices'!AE300+AE295*'4 Transform Matrices'!AI300</f>
        <v/>
      </c>
      <c r="AF299" s="69">
        <f>AC295*'4 Transform Matrices'!AB300+AD295*'4 Transform Matrices'!AF300+AE295*'4 Transform Matrices'!AJ300+AF295</f>
        <v/>
      </c>
      <c r="AG299" s="71">
        <f>MAX(ABS(I299-U299),ABS(J299-V299),ABS(K299-W299),ABS(L299-X299),ABS(M299-Y299),ABS(N299-Z299),ABS(O299-AA299),ABS(P299-AB299),ABS(Q299-AC299),ABS(R299-AD299),ABS(S299-AE299),ABS(T299-AF299))</f>
        <v/>
      </c>
    </row>
    <row r="300">
      <c r="A300" s="80" t="inlineStr">
        <is>
          <t>- Fuel drum</t>
        </is>
      </c>
      <c r="B300" s="52" t="inlineStr">
        <is>
          <t>ENV-172</t>
        </is>
      </c>
      <c r="C300" s="58" t="inlineStr">
        <is>
          <t>Cylinder</t>
        </is>
      </c>
      <c r="D300" s="52" t="inlineStr">
        <is>
          <t>ENV-167</t>
        </is>
      </c>
      <c r="E300" s="52" t="n">
        <v>2</v>
      </c>
      <c r="F300" s="54">
        <f>L300</f>
        <v/>
      </c>
      <c r="G300" s="54">
        <f>P300</f>
        <v/>
      </c>
      <c r="H300" s="54">
        <f>T300</f>
        <v/>
      </c>
      <c r="I300" s="70" t="n">
        <v>0.386370331</v>
      </c>
      <c r="J300" s="70" t="n">
        <v>0.10352762</v>
      </c>
      <c r="K300" s="70" t="n">
        <v>-6.78800394e-09</v>
      </c>
      <c r="L300" s="70" t="n">
        <v>-3.67653632</v>
      </c>
      <c r="M300" s="70" t="n">
        <v>0</v>
      </c>
      <c r="N300" s="70" t="n">
        <v>-1.7484556e-08</v>
      </c>
      <c r="O300" s="70" t="n">
        <v>-0.600000024</v>
      </c>
      <c r="P300" s="70" t="n">
        <v>0.274393946</v>
      </c>
      <c r="Q300" s="70" t="n">
        <v>-0.10352762</v>
      </c>
      <c r="R300" s="70" t="n">
        <v>0.386370331</v>
      </c>
      <c r="S300" s="70" t="n">
        <v>-2.53331756e-08</v>
      </c>
      <c r="T300" s="70" t="n">
        <v>3.02716303</v>
      </c>
      <c r="U300" s="69">
        <f>U295*'4 Transform Matrices'!Y301+V295*'4 Transform Matrices'!AC301+W295*'4 Transform Matrices'!AG301</f>
        <v/>
      </c>
      <c r="V300" s="69">
        <f>U295*'4 Transform Matrices'!Z301+V295*'4 Transform Matrices'!AD301+W295*'4 Transform Matrices'!AH301</f>
        <v/>
      </c>
      <c r="W300" s="69">
        <f>U295*'4 Transform Matrices'!AA301+V295*'4 Transform Matrices'!AE301+W295*'4 Transform Matrices'!AI301</f>
        <v/>
      </c>
      <c r="X300" s="69">
        <f>U295*'4 Transform Matrices'!AB301+V295*'4 Transform Matrices'!AF301+W295*'4 Transform Matrices'!AJ301+X295</f>
        <v/>
      </c>
      <c r="Y300" s="69">
        <f>Y295*'4 Transform Matrices'!Y301+Z295*'4 Transform Matrices'!AC301+AA295*'4 Transform Matrices'!AG301</f>
        <v/>
      </c>
      <c r="Z300" s="69">
        <f>Y295*'4 Transform Matrices'!Z301+Z295*'4 Transform Matrices'!AD301+AA295*'4 Transform Matrices'!AH301</f>
        <v/>
      </c>
      <c r="AA300" s="69">
        <f>Y295*'4 Transform Matrices'!AA301+Z295*'4 Transform Matrices'!AE301+AA295*'4 Transform Matrices'!AI301</f>
        <v/>
      </c>
      <c r="AB300" s="69">
        <f>Y295*'4 Transform Matrices'!AB301+Z295*'4 Transform Matrices'!AF301+AA295*'4 Transform Matrices'!AJ301+AB295</f>
        <v/>
      </c>
      <c r="AC300" s="69">
        <f>AC295*'4 Transform Matrices'!Y301+AD295*'4 Transform Matrices'!AC301+AE295*'4 Transform Matrices'!AG301</f>
        <v/>
      </c>
      <c r="AD300" s="69">
        <f>AC295*'4 Transform Matrices'!Z301+AD295*'4 Transform Matrices'!AD301+AE295*'4 Transform Matrices'!AH301</f>
        <v/>
      </c>
      <c r="AE300" s="69">
        <f>AC295*'4 Transform Matrices'!AA301+AD295*'4 Transform Matrices'!AE301+AE295*'4 Transform Matrices'!AI301</f>
        <v/>
      </c>
      <c r="AF300" s="69">
        <f>AC295*'4 Transform Matrices'!AB301+AD295*'4 Transform Matrices'!AF301+AE295*'4 Transform Matrices'!AJ301+AF295</f>
        <v/>
      </c>
      <c r="AG300" s="71">
        <f>MAX(ABS(I300-U300),ABS(J300-V300),ABS(K300-W300),ABS(L300-X300),ABS(M300-Y300),ABS(N300-Z300),ABS(O300-AA300),ABS(P300-AB300),ABS(Q300-AC300),ABS(R300-AD300),ABS(S300-AE300),ABS(T300-AF300))</f>
        <v/>
      </c>
    </row>
    <row r="301">
      <c r="A301" s="60" t="inlineStr">
        <is>
          <t>- Supply cache</t>
        </is>
      </c>
      <c r="B301" s="52" t="inlineStr">
        <is>
          <t>ENV-173</t>
        </is>
      </c>
      <c r="C301" s="53" t="inlineStr">
        <is>
          <t>Group</t>
        </is>
      </c>
      <c r="D301" s="52" t="inlineStr">
        <is>
          <t>ENV-00</t>
        </is>
      </c>
      <c r="E301" s="52" t="n">
        <v>1</v>
      </c>
      <c r="F301" s="54">
        <f>L301</f>
        <v/>
      </c>
      <c r="G301" s="54">
        <f>P301</f>
        <v/>
      </c>
      <c r="H301" s="54">
        <f>T301</f>
        <v/>
      </c>
      <c r="I301" s="70" t="n">
        <v>0.906307757</v>
      </c>
      <c r="J301" s="70" t="n">
        <v>0</v>
      </c>
      <c r="K301" s="70" t="n">
        <v>-0.42261827</v>
      </c>
      <c r="L301" s="70" t="n">
        <v>-6.5999999</v>
      </c>
      <c r="M301" s="70" t="n">
        <v>0</v>
      </c>
      <c r="N301" s="70" t="n">
        <v>1</v>
      </c>
      <c r="O301" s="70" t="n">
        <v>0</v>
      </c>
      <c r="P301" s="70" t="n">
        <v>0.107067883</v>
      </c>
      <c r="Q301" s="70" t="n">
        <v>0.42261827</v>
      </c>
      <c r="R301" s="70" t="n">
        <v>0</v>
      </c>
      <c r="S301" s="70" t="n">
        <v>0.906307757</v>
      </c>
      <c r="T301" s="70" t="n">
        <v>-6</v>
      </c>
      <c r="U301" s="69">
        <f>U128*'4 Transform Matrices'!Y302+V128*'4 Transform Matrices'!AC302+W128*'4 Transform Matrices'!AG302</f>
        <v/>
      </c>
      <c r="V301" s="69">
        <f>U128*'4 Transform Matrices'!Z302+V128*'4 Transform Matrices'!AD302+W128*'4 Transform Matrices'!AH302</f>
        <v/>
      </c>
      <c r="W301" s="69">
        <f>U128*'4 Transform Matrices'!AA302+V128*'4 Transform Matrices'!AE302+W128*'4 Transform Matrices'!AI302</f>
        <v/>
      </c>
      <c r="X301" s="69">
        <f>U128*'4 Transform Matrices'!AB302+V128*'4 Transform Matrices'!AF302+W128*'4 Transform Matrices'!AJ302+X128</f>
        <v/>
      </c>
      <c r="Y301" s="69">
        <f>Y128*'4 Transform Matrices'!Y302+Z128*'4 Transform Matrices'!AC302+AA128*'4 Transform Matrices'!AG302</f>
        <v/>
      </c>
      <c r="Z301" s="69">
        <f>Y128*'4 Transform Matrices'!Z302+Z128*'4 Transform Matrices'!AD302+AA128*'4 Transform Matrices'!AH302</f>
        <v/>
      </c>
      <c r="AA301" s="69">
        <f>Y128*'4 Transform Matrices'!AA302+Z128*'4 Transform Matrices'!AE302+AA128*'4 Transform Matrices'!AI302</f>
        <v/>
      </c>
      <c r="AB301" s="69">
        <f>Y128*'4 Transform Matrices'!AB302+Z128*'4 Transform Matrices'!AF302+AA128*'4 Transform Matrices'!AJ302+AB128</f>
        <v/>
      </c>
      <c r="AC301" s="69">
        <f>AC128*'4 Transform Matrices'!Y302+AD128*'4 Transform Matrices'!AC302+AE128*'4 Transform Matrices'!AG302</f>
        <v/>
      </c>
      <c r="AD301" s="69">
        <f>AC128*'4 Transform Matrices'!Z302+AD128*'4 Transform Matrices'!AD302+AE128*'4 Transform Matrices'!AH302</f>
        <v/>
      </c>
      <c r="AE301" s="69">
        <f>AC128*'4 Transform Matrices'!AA302+AD128*'4 Transform Matrices'!AE302+AE128*'4 Transform Matrices'!AI302</f>
        <v/>
      </c>
      <c r="AF301" s="69">
        <f>AC128*'4 Transform Matrices'!AB302+AD128*'4 Transform Matrices'!AF302+AE128*'4 Transform Matrices'!AJ302+AF128</f>
        <v/>
      </c>
      <c r="AG301" s="71">
        <f>MAX(ABS(I301-U301),ABS(J301-V301),ABS(K301-W301),ABS(L301-X301),ABS(M301-Y301),ABS(N301-Z301),ABS(O301-AA301),ABS(P301-AB301),ABS(Q301-AC301),ABS(R301-AD301),ABS(S301-AE301),ABS(T301-AF301))</f>
        <v/>
      </c>
    </row>
    <row r="302">
      <c r="A302" s="80" t="inlineStr">
        <is>
          <t>- Pallet</t>
        </is>
      </c>
      <c r="B302" s="52" t="inlineStr">
        <is>
          <t>ENV-174</t>
        </is>
      </c>
      <c r="C302" s="63" t="inlineStr">
        <is>
          <t>Cube</t>
        </is>
      </c>
      <c r="D302" s="52" t="inlineStr">
        <is>
          <t>ENV-173</t>
        </is>
      </c>
      <c r="E302" s="52" t="n">
        <v>2</v>
      </c>
      <c r="F302" s="54">
        <f>L302</f>
        <v/>
      </c>
      <c r="G302" s="54">
        <f>P302</f>
        <v/>
      </c>
      <c r="H302" s="54">
        <f>T302</f>
        <v/>
      </c>
      <c r="I302" s="70" t="n">
        <v>1.17820001</v>
      </c>
      <c r="J302" s="70" t="n">
        <v>0</v>
      </c>
      <c r="K302" s="70" t="n">
        <v>-0.464880109</v>
      </c>
      <c r="L302" s="70" t="n">
        <v>-6.5999999</v>
      </c>
      <c r="M302" s="70" t="n">
        <v>0</v>
      </c>
      <c r="N302" s="70" t="n">
        <v>0.119999997</v>
      </c>
      <c r="O302" s="70" t="n">
        <v>0</v>
      </c>
      <c r="P302" s="70" t="n">
        <v>0.167067885</v>
      </c>
      <c r="Q302" s="70" t="n">
        <v>0.549403727</v>
      </c>
      <c r="R302" s="70" t="n">
        <v>0</v>
      </c>
      <c r="S302" s="70" t="n">
        <v>0.996938527</v>
      </c>
      <c r="T302" s="70" t="n">
        <v>-6</v>
      </c>
      <c r="U302" s="69">
        <f>U301*'4 Transform Matrices'!Y303+V301*'4 Transform Matrices'!AC303+W301*'4 Transform Matrices'!AG303</f>
        <v/>
      </c>
      <c r="V302" s="69">
        <f>U301*'4 Transform Matrices'!Z303+V301*'4 Transform Matrices'!AD303+W301*'4 Transform Matrices'!AH303</f>
        <v/>
      </c>
      <c r="W302" s="69">
        <f>U301*'4 Transform Matrices'!AA303+V301*'4 Transform Matrices'!AE303+W301*'4 Transform Matrices'!AI303</f>
        <v/>
      </c>
      <c r="X302" s="69">
        <f>U301*'4 Transform Matrices'!AB303+V301*'4 Transform Matrices'!AF303+W301*'4 Transform Matrices'!AJ303+X301</f>
        <v/>
      </c>
      <c r="Y302" s="69">
        <f>Y301*'4 Transform Matrices'!Y303+Z301*'4 Transform Matrices'!AC303+AA301*'4 Transform Matrices'!AG303</f>
        <v/>
      </c>
      <c r="Z302" s="69">
        <f>Y301*'4 Transform Matrices'!Z303+Z301*'4 Transform Matrices'!AD303+AA301*'4 Transform Matrices'!AH303</f>
        <v/>
      </c>
      <c r="AA302" s="69">
        <f>Y301*'4 Transform Matrices'!AA303+Z301*'4 Transform Matrices'!AE303+AA301*'4 Transform Matrices'!AI303</f>
        <v/>
      </c>
      <c r="AB302" s="69">
        <f>Y301*'4 Transform Matrices'!AB303+Z301*'4 Transform Matrices'!AF303+AA301*'4 Transform Matrices'!AJ303+AB301</f>
        <v/>
      </c>
      <c r="AC302" s="69">
        <f>AC301*'4 Transform Matrices'!Y303+AD301*'4 Transform Matrices'!AC303+AE301*'4 Transform Matrices'!AG303</f>
        <v/>
      </c>
      <c r="AD302" s="69">
        <f>AC301*'4 Transform Matrices'!Z303+AD301*'4 Transform Matrices'!AD303+AE301*'4 Transform Matrices'!AH303</f>
        <v/>
      </c>
      <c r="AE302" s="69">
        <f>AC301*'4 Transform Matrices'!AA303+AD301*'4 Transform Matrices'!AE303+AE301*'4 Transform Matrices'!AI303</f>
        <v/>
      </c>
      <c r="AF302" s="69">
        <f>AC301*'4 Transform Matrices'!AB303+AD301*'4 Transform Matrices'!AF303+AE301*'4 Transform Matrices'!AJ303+AF301</f>
        <v/>
      </c>
      <c r="AG302" s="71">
        <f>MAX(ABS(I302-U302),ABS(J302-V302),ABS(K302-W302),ABS(L302-X302),ABS(M302-Y302),ABS(N302-Z302),ABS(O302-AA302),ABS(P302-AB302),ABS(Q302-AC302),ABS(R302-AD302),ABS(S302-AE302),ABS(T302-AF302))</f>
        <v/>
      </c>
    </row>
    <row r="303">
      <c r="A303" s="80" t="inlineStr">
        <is>
          <t>- Crate</t>
        </is>
      </c>
      <c r="B303" s="52" t="inlineStr">
        <is>
          <t>ENV-175</t>
        </is>
      </c>
      <c r="C303" s="63" t="inlineStr">
        <is>
          <t>Cube</t>
        </is>
      </c>
      <c r="D303" s="52" t="inlineStr">
        <is>
          <t>ENV-173</t>
        </is>
      </c>
      <c r="E303" s="52" t="n">
        <v>2</v>
      </c>
      <c r="F303" s="54">
        <f>L303</f>
        <v/>
      </c>
      <c r="G303" s="54">
        <f>P303</f>
        <v/>
      </c>
      <c r="H303" s="54">
        <f>T303</f>
        <v/>
      </c>
      <c r="I303" s="70" t="n">
        <v>0.543784678</v>
      </c>
      <c r="J303" s="70" t="n">
        <v>0</v>
      </c>
      <c r="K303" s="70" t="n">
        <v>-0.253570974</v>
      </c>
      <c r="L303" s="70" t="n">
        <v>-6.79704237</v>
      </c>
      <c r="M303" s="70" t="n">
        <v>0</v>
      </c>
      <c r="N303" s="70" t="n">
        <v>0.600000024</v>
      </c>
      <c r="O303" s="70" t="n">
        <v>0</v>
      </c>
      <c r="P303" s="70" t="n">
        <v>0.5270679</v>
      </c>
      <c r="Q303" s="70" t="n">
        <v>0.253570974</v>
      </c>
      <c r="R303" s="70" t="n">
        <v>0</v>
      </c>
      <c r="S303" s="70" t="n">
        <v>0.543784678</v>
      </c>
      <c r="T303" s="70" t="n">
        <v>-6.33462572</v>
      </c>
      <c r="U303" s="69">
        <f>U301*'4 Transform Matrices'!Y304+V301*'4 Transform Matrices'!AC304+W301*'4 Transform Matrices'!AG304</f>
        <v/>
      </c>
      <c r="V303" s="69">
        <f>U301*'4 Transform Matrices'!Z304+V301*'4 Transform Matrices'!AD304+W301*'4 Transform Matrices'!AH304</f>
        <v/>
      </c>
      <c r="W303" s="69">
        <f>U301*'4 Transform Matrices'!AA304+V301*'4 Transform Matrices'!AE304+W301*'4 Transform Matrices'!AI304</f>
        <v/>
      </c>
      <c r="X303" s="69">
        <f>U301*'4 Transform Matrices'!AB304+V301*'4 Transform Matrices'!AF304+W301*'4 Transform Matrices'!AJ304+X301</f>
        <v/>
      </c>
      <c r="Y303" s="69">
        <f>Y301*'4 Transform Matrices'!Y304+Z301*'4 Transform Matrices'!AC304+AA301*'4 Transform Matrices'!AG304</f>
        <v/>
      </c>
      <c r="Z303" s="69">
        <f>Y301*'4 Transform Matrices'!Z304+Z301*'4 Transform Matrices'!AD304+AA301*'4 Transform Matrices'!AH304</f>
        <v/>
      </c>
      <c r="AA303" s="69">
        <f>Y301*'4 Transform Matrices'!AA304+Z301*'4 Transform Matrices'!AE304+AA301*'4 Transform Matrices'!AI304</f>
        <v/>
      </c>
      <c r="AB303" s="69">
        <f>Y301*'4 Transform Matrices'!AB304+Z301*'4 Transform Matrices'!AF304+AA301*'4 Transform Matrices'!AJ304+AB301</f>
        <v/>
      </c>
      <c r="AC303" s="69">
        <f>AC301*'4 Transform Matrices'!Y304+AD301*'4 Transform Matrices'!AC304+AE301*'4 Transform Matrices'!AG304</f>
        <v/>
      </c>
      <c r="AD303" s="69">
        <f>AC301*'4 Transform Matrices'!Z304+AD301*'4 Transform Matrices'!AD304+AE301*'4 Transform Matrices'!AH304</f>
        <v/>
      </c>
      <c r="AE303" s="69">
        <f>AC301*'4 Transform Matrices'!AA304+AD301*'4 Transform Matrices'!AE304+AE301*'4 Transform Matrices'!AI304</f>
        <v/>
      </c>
      <c r="AF303" s="69">
        <f>AC301*'4 Transform Matrices'!AB304+AD301*'4 Transform Matrices'!AF304+AE301*'4 Transform Matrices'!AJ304+AF301</f>
        <v/>
      </c>
      <c r="AG303" s="71">
        <f>MAX(ABS(I303-U303),ABS(J303-V303),ABS(K303-W303),ABS(L303-X303),ABS(M303-Y303),ABS(N303-Z303),ABS(O303-AA303),ABS(P303-AB303),ABS(Q303-AC303),ABS(R303-AD303),ABS(S303-AE303),ABS(T303-AF303))</f>
        <v/>
      </c>
    </row>
    <row r="304">
      <c r="A304" s="80" t="inlineStr">
        <is>
          <t>- Crate</t>
        </is>
      </c>
      <c r="B304" s="52" t="inlineStr">
        <is>
          <t>ENV-176</t>
        </is>
      </c>
      <c r="C304" s="63" t="inlineStr">
        <is>
          <t>Cube</t>
        </is>
      </c>
      <c r="D304" s="52" t="inlineStr">
        <is>
          <t>ENV-173</t>
        </is>
      </c>
      <c r="E304" s="52" t="n">
        <v>2</v>
      </c>
      <c r="F304" s="54">
        <f>L304</f>
        <v/>
      </c>
      <c r="G304" s="54">
        <f>P304</f>
        <v/>
      </c>
      <c r="H304" s="54">
        <f>T304</f>
        <v/>
      </c>
      <c r="I304" s="70" t="n">
        <v>0.567311227</v>
      </c>
      <c r="J304" s="70" t="n">
        <v>0</v>
      </c>
      <c r="K304" s="70" t="n">
        <v>-0.195340917</v>
      </c>
      <c r="L304" s="70" t="n">
        <v>-6.22545767</v>
      </c>
      <c r="M304" s="70" t="n">
        <v>0</v>
      </c>
      <c r="N304" s="70" t="n">
        <v>0.600000024</v>
      </c>
      <c r="O304" s="70" t="n">
        <v>0</v>
      </c>
      <c r="P304" s="70" t="n">
        <v>0.5270679</v>
      </c>
      <c r="Q304" s="70" t="n">
        <v>0.195340917</v>
      </c>
      <c r="R304" s="70" t="n">
        <v>0</v>
      </c>
      <c r="S304" s="70" t="n">
        <v>0.567311227</v>
      </c>
      <c r="T304" s="70" t="n">
        <v>-6.04602385</v>
      </c>
      <c r="U304" s="69">
        <f>U301*'4 Transform Matrices'!Y305+V301*'4 Transform Matrices'!AC305+W301*'4 Transform Matrices'!AG305</f>
        <v/>
      </c>
      <c r="V304" s="69">
        <f>U301*'4 Transform Matrices'!Z305+V301*'4 Transform Matrices'!AD305+W301*'4 Transform Matrices'!AH305</f>
        <v/>
      </c>
      <c r="W304" s="69">
        <f>U301*'4 Transform Matrices'!AA305+V301*'4 Transform Matrices'!AE305+W301*'4 Transform Matrices'!AI305</f>
        <v/>
      </c>
      <c r="X304" s="69">
        <f>U301*'4 Transform Matrices'!AB305+V301*'4 Transform Matrices'!AF305+W301*'4 Transform Matrices'!AJ305+X301</f>
        <v/>
      </c>
      <c r="Y304" s="69">
        <f>Y301*'4 Transform Matrices'!Y305+Z301*'4 Transform Matrices'!AC305+AA301*'4 Transform Matrices'!AG305</f>
        <v/>
      </c>
      <c r="Z304" s="69">
        <f>Y301*'4 Transform Matrices'!Z305+Z301*'4 Transform Matrices'!AD305+AA301*'4 Transform Matrices'!AH305</f>
        <v/>
      </c>
      <c r="AA304" s="69">
        <f>Y301*'4 Transform Matrices'!AA305+Z301*'4 Transform Matrices'!AE305+AA301*'4 Transform Matrices'!AI305</f>
        <v/>
      </c>
      <c r="AB304" s="69">
        <f>Y301*'4 Transform Matrices'!AB305+Z301*'4 Transform Matrices'!AF305+AA301*'4 Transform Matrices'!AJ305+AB301</f>
        <v/>
      </c>
      <c r="AC304" s="69">
        <f>AC301*'4 Transform Matrices'!Y305+AD301*'4 Transform Matrices'!AC305+AE301*'4 Transform Matrices'!AG305</f>
        <v/>
      </c>
      <c r="AD304" s="69">
        <f>AC301*'4 Transform Matrices'!Z305+AD301*'4 Transform Matrices'!AD305+AE301*'4 Transform Matrices'!AH305</f>
        <v/>
      </c>
      <c r="AE304" s="69">
        <f>AC301*'4 Transform Matrices'!AA305+AD301*'4 Transform Matrices'!AE305+AE301*'4 Transform Matrices'!AI305</f>
        <v/>
      </c>
      <c r="AF304" s="69">
        <f>AC301*'4 Transform Matrices'!AB305+AD301*'4 Transform Matrices'!AF305+AE301*'4 Transform Matrices'!AJ305+AF301</f>
        <v/>
      </c>
      <c r="AG304" s="71">
        <f>MAX(ABS(I304-U304),ABS(J304-V304),ABS(K304-W304),ABS(L304-X304),ABS(M304-Y304),ABS(N304-Z304),ABS(O304-AA304),ABS(P304-AB304),ABS(Q304-AC304),ABS(R304-AD304),ABS(S304-AE304),ABS(T304-AF304))</f>
        <v/>
      </c>
    </row>
    <row r="305">
      <c r="A305" s="80" t="inlineStr">
        <is>
          <t>- Crate</t>
        </is>
      </c>
      <c r="B305" s="52" t="inlineStr">
        <is>
          <t>ENV-177</t>
        </is>
      </c>
      <c r="C305" s="63" t="inlineStr">
        <is>
          <t>Cube</t>
        </is>
      </c>
      <c r="D305" s="52" t="inlineStr">
        <is>
          <t>ENV-173</t>
        </is>
      </c>
      <c r="E305" s="52" t="n">
        <v>2</v>
      </c>
      <c r="F305" s="54">
        <f>L305</f>
        <v/>
      </c>
      <c r="G305" s="54">
        <f>P305</f>
        <v/>
      </c>
      <c r="H305" s="54">
        <f>T305</f>
        <v/>
      </c>
      <c r="I305" s="70" t="n">
        <v>0.450533599</v>
      </c>
      <c r="J305" s="70" t="n">
        <v>0</v>
      </c>
      <c r="K305" s="70" t="n">
        <v>-0.31546706</v>
      </c>
      <c r="L305" s="70" t="n">
        <v>-6.51547623</v>
      </c>
      <c r="M305" s="70" t="n">
        <v>0</v>
      </c>
      <c r="N305" s="70" t="n">
        <v>0.449999988</v>
      </c>
      <c r="O305" s="70" t="n">
        <v>0</v>
      </c>
      <c r="P305" s="70" t="n">
        <v>1.05206788</v>
      </c>
      <c r="Q305" s="70" t="n">
        <v>0.31546706</v>
      </c>
      <c r="R305" s="70" t="n">
        <v>0</v>
      </c>
      <c r="S305" s="70" t="n">
        <v>0.450533599</v>
      </c>
      <c r="T305" s="70" t="n">
        <v>-6.18126154</v>
      </c>
      <c r="U305" s="69">
        <f>U301*'4 Transform Matrices'!Y306+V301*'4 Transform Matrices'!AC306+W301*'4 Transform Matrices'!AG306</f>
        <v/>
      </c>
      <c r="V305" s="69">
        <f>U301*'4 Transform Matrices'!Z306+V301*'4 Transform Matrices'!AD306+W301*'4 Transform Matrices'!AH306</f>
        <v/>
      </c>
      <c r="W305" s="69">
        <f>U301*'4 Transform Matrices'!AA306+V301*'4 Transform Matrices'!AE306+W301*'4 Transform Matrices'!AI306</f>
        <v/>
      </c>
      <c r="X305" s="69">
        <f>U301*'4 Transform Matrices'!AB306+V301*'4 Transform Matrices'!AF306+W301*'4 Transform Matrices'!AJ306+X301</f>
        <v/>
      </c>
      <c r="Y305" s="69">
        <f>Y301*'4 Transform Matrices'!Y306+Z301*'4 Transform Matrices'!AC306+AA301*'4 Transform Matrices'!AG306</f>
        <v/>
      </c>
      <c r="Z305" s="69">
        <f>Y301*'4 Transform Matrices'!Z306+Z301*'4 Transform Matrices'!AD306+AA301*'4 Transform Matrices'!AH306</f>
        <v/>
      </c>
      <c r="AA305" s="69">
        <f>Y301*'4 Transform Matrices'!AA306+Z301*'4 Transform Matrices'!AE306+AA301*'4 Transform Matrices'!AI306</f>
        <v/>
      </c>
      <c r="AB305" s="69">
        <f>Y301*'4 Transform Matrices'!AB306+Z301*'4 Transform Matrices'!AF306+AA301*'4 Transform Matrices'!AJ306+AB301</f>
        <v/>
      </c>
      <c r="AC305" s="69">
        <f>AC301*'4 Transform Matrices'!Y306+AD301*'4 Transform Matrices'!AC306+AE301*'4 Transform Matrices'!AG306</f>
        <v/>
      </c>
      <c r="AD305" s="69">
        <f>AC301*'4 Transform Matrices'!Z306+AD301*'4 Transform Matrices'!AD306+AE301*'4 Transform Matrices'!AH306</f>
        <v/>
      </c>
      <c r="AE305" s="69">
        <f>AC301*'4 Transform Matrices'!AA306+AD301*'4 Transform Matrices'!AE306+AE301*'4 Transform Matrices'!AI306</f>
        <v/>
      </c>
      <c r="AF305" s="69">
        <f>AC301*'4 Transform Matrices'!AB306+AD301*'4 Transform Matrices'!AF306+AE301*'4 Transform Matrices'!AJ306+AF301</f>
        <v/>
      </c>
      <c r="AG305" s="71">
        <f>MAX(ABS(I305-U305),ABS(J305-V305),ABS(K305-W305),ABS(L305-X305),ABS(M305-Y305),ABS(N305-Z305),ABS(O305-AA305),ABS(P305-AB305),ABS(Q305-AC305),ABS(R305-AD305),ABS(S305-AE305),ABS(T305-AF305))</f>
        <v/>
      </c>
    </row>
    <row r="306">
      <c r="A306" s="80" t="inlineStr">
        <is>
          <t>- Fuel drum</t>
        </is>
      </c>
      <c r="B306" s="52" t="inlineStr">
        <is>
          <t>ENV-178</t>
        </is>
      </c>
      <c r="C306" s="58" t="inlineStr">
        <is>
          <t>Cylinder</t>
        </is>
      </c>
      <c r="D306" s="52" t="inlineStr">
        <is>
          <t>ENV-173</t>
        </is>
      </c>
      <c r="E306" s="52" t="n">
        <v>2</v>
      </c>
      <c r="F306" s="54">
        <f>L306</f>
        <v/>
      </c>
      <c r="G306" s="54">
        <f>P306</f>
        <v/>
      </c>
      <c r="H306" s="54">
        <f>T306</f>
        <v/>
      </c>
      <c r="I306" s="70" t="n">
        <v>0.362523109</v>
      </c>
      <c r="J306" s="70" t="n">
        <v>-0.169047311</v>
      </c>
      <c r="K306" s="70" t="n">
        <v>1.10839391e-08</v>
      </c>
      <c r="L306" s="70" t="n">
        <v>-5.82353115</v>
      </c>
      <c r="M306" s="70" t="n">
        <v>0</v>
      </c>
      <c r="N306" s="70" t="n">
        <v>-1.7484556e-08</v>
      </c>
      <c r="O306" s="70" t="n">
        <v>-0.600000024</v>
      </c>
      <c r="P306" s="70" t="n">
        <v>0.407067895</v>
      </c>
      <c r="Q306" s="70" t="n">
        <v>0.169047311</v>
      </c>
      <c r="R306" s="70" t="n">
        <v>0.362523109</v>
      </c>
      <c r="S306" s="70" t="n">
        <v>-2.37695836e-08</v>
      </c>
      <c r="T306" s="70" t="n">
        <v>-5.41725111</v>
      </c>
      <c r="U306" s="69">
        <f>U301*'4 Transform Matrices'!Y307+V301*'4 Transform Matrices'!AC307+W301*'4 Transform Matrices'!AG307</f>
        <v/>
      </c>
      <c r="V306" s="69">
        <f>U301*'4 Transform Matrices'!Z307+V301*'4 Transform Matrices'!AD307+W301*'4 Transform Matrices'!AH307</f>
        <v/>
      </c>
      <c r="W306" s="69">
        <f>U301*'4 Transform Matrices'!AA307+V301*'4 Transform Matrices'!AE307+W301*'4 Transform Matrices'!AI307</f>
        <v/>
      </c>
      <c r="X306" s="69">
        <f>U301*'4 Transform Matrices'!AB307+V301*'4 Transform Matrices'!AF307+W301*'4 Transform Matrices'!AJ307+X301</f>
        <v/>
      </c>
      <c r="Y306" s="69">
        <f>Y301*'4 Transform Matrices'!Y307+Z301*'4 Transform Matrices'!AC307+AA301*'4 Transform Matrices'!AG307</f>
        <v/>
      </c>
      <c r="Z306" s="69">
        <f>Y301*'4 Transform Matrices'!Z307+Z301*'4 Transform Matrices'!AD307+AA301*'4 Transform Matrices'!AH307</f>
        <v/>
      </c>
      <c r="AA306" s="69">
        <f>Y301*'4 Transform Matrices'!AA307+Z301*'4 Transform Matrices'!AE307+AA301*'4 Transform Matrices'!AI307</f>
        <v/>
      </c>
      <c r="AB306" s="69">
        <f>Y301*'4 Transform Matrices'!AB307+Z301*'4 Transform Matrices'!AF307+AA301*'4 Transform Matrices'!AJ307+AB301</f>
        <v/>
      </c>
      <c r="AC306" s="69">
        <f>AC301*'4 Transform Matrices'!Y307+AD301*'4 Transform Matrices'!AC307+AE301*'4 Transform Matrices'!AG307</f>
        <v/>
      </c>
      <c r="AD306" s="69">
        <f>AC301*'4 Transform Matrices'!Z307+AD301*'4 Transform Matrices'!AD307+AE301*'4 Transform Matrices'!AH307</f>
        <v/>
      </c>
      <c r="AE306" s="69">
        <f>AC301*'4 Transform Matrices'!AA307+AD301*'4 Transform Matrices'!AE307+AE301*'4 Transform Matrices'!AI307</f>
        <v/>
      </c>
      <c r="AF306" s="69">
        <f>AC301*'4 Transform Matrices'!AB307+AD301*'4 Transform Matrices'!AF307+AE301*'4 Transform Matrices'!AJ307+AF301</f>
        <v/>
      </c>
      <c r="AG306" s="71">
        <f>MAX(ABS(I306-U306),ABS(J306-V306),ABS(K306-W306),ABS(L306-X306),ABS(M306-Y306),ABS(N306-Z306),ABS(O306-AA306),ABS(P306-AB306),ABS(Q306-AC306),ABS(R306-AD306),ABS(S306-AE306),ABS(T306-AF306))</f>
        <v/>
      </c>
    </row>
    <row r="307">
      <c r="A307" s="80" t="inlineStr">
        <is>
          <t>- Fuel drum</t>
        </is>
      </c>
      <c r="B307" s="52" t="inlineStr">
        <is>
          <t>ENV-179</t>
        </is>
      </c>
      <c r="C307" s="58" t="inlineStr">
        <is>
          <t>Cylinder</t>
        </is>
      </c>
      <c r="D307" s="52" t="inlineStr">
        <is>
          <t>ENV-173</t>
        </is>
      </c>
      <c r="E307" s="52" t="n">
        <v>2</v>
      </c>
      <c r="F307" s="54">
        <f>L307</f>
        <v/>
      </c>
      <c r="G307" s="54">
        <f>P307</f>
        <v/>
      </c>
      <c r="H307" s="54">
        <f>T307</f>
        <v/>
      </c>
      <c r="I307" s="70" t="n">
        <v>0.362523109</v>
      </c>
      <c r="J307" s="70" t="n">
        <v>-0.169047311</v>
      </c>
      <c r="K307" s="70" t="n">
        <v>1.10839391e-08</v>
      </c>
      <c r="L307" s="70" t="n">
        <v>-5.61222219</v>
      </c>
      <c r="M307" s="70" t="n">
        <v>0</v>
      </c>
      <c r="N307" s="70" t="n">
        <v>-1.7484556e-08</v>
      </c>
      <c r="O307" s="70" t="n">
        <v>-0.600000024</v>
      </c>
      <c r="P307" s="70" t="n">
        <v>0.407067895</v>
      </c>
      <c r="Q307" s="70" t="n">
        <v>0.169047311</v>
      </c>
      <c r="R307" s="70" t="n">
        <v>0.362523109</v>
      </c>
      <c r="S307" s="70" t="n">
        <v>-2.37695836e-08</v>
      </c>
      <c r="T307" s="70" t="n">
        <v>-5.8704052</v>
      </c>
      <c r="U307" s="69">
        <f>U301*'4 Transform Matrices'!Y308+V301*'4 Transform Matrices'!AC308+W301*'4 Transform Matrices'!AG308</f>
        <v/>
      </c>
      <c r="V307" s="69">
        <f>U301*'4 Transform Matrices'!Z308+V301*'4 Transform Matrices'!AD308+W301*'4 Transform Matrices'!AH308</f>
        <v/>
      </c>
      <c r="W307" s="69">
        <f>U301*'4 Transform Matrices'!AA308+V301*'4 Transform Matrices'!AE308+W301*'4 Transform Matrices'!AI308</f>
        <v/>
      </c>
      <c r="X307" s="69">
        <f>U301*'4 Transform Matrices'!AB308+V301*'4 Transform Matrices'!AF308+W301*'4 Transform Matrices'!AJ308+X301</f>
        <v/>
      </c>
      <c r="Y307" s="69">
        <f>Y301*'4 Transform Matrices'!Y308+Z301*'4 Transform Matrices'!AC308+AA301*'4 Transform Matrices'!AG308</f>
        <v/>
      </c>
      <c r="Z307" s="69">
        <f>Y301*'4 Transform Matrices'!Z308+Z301*'4 Transform Matrices'!AD308+AA301*'4 Transform Matrices'!AH308</f>
        <v/>
      </c>
      <c r="AA307" s="69">
        <f>Y301*'4 Transform Matrices'!AA308+Z301*'4 Transform Matrices'!AE308+AA301*'4 Transform Matrices'!AI308</f>
        <v/>
      </c>
      <c r="AB307" s="69">
        <f>Y301*'4 Transform Matrices'!AB308+Z301*'4 Transform Matrices'!AF308+AA301*'4 Transform Matrices'!AJ308+AB301</f>
        <v/>
      </c>
      <c r="AC307" s="69">
        <f>AC301*'4 Transform Matrices'!Y308+AD301*'4 Transform Matrices'!AC308+AE301*'4 Transform Matrices'!AG308</f>
        <v/>
      </c>
      <c r="AD307" s="69">
        <f>AC301*'4 Transform Matrices'!Z308+AD301*'4 Transform Matrices'!AD308+AE301*'4 Transform Matrices'!AH308</f>
        <v/>
      </c>
      <c r="AE307" s="69">
        <f>AC301*'4 Transform Matrices'!AA308+AD301*'4 Transform Matrices'!AE308+AE301*'4 Transform Matrices'!AI308</f>
        <v/>
      </c>
      <c r="AF307" s="69">
        <f>AC301*'4 Transform Matrices'!AB308+AD301*'4 Transform Matrices'!AF308+AE301*'4 Transform Matrices'!AJ308+AF301</f>
        <v/>
      </c>
      <c r="AG307" s="71">
        <f>MAX(ABS(I307-U307),ABS(J307-V307),ABS(K307-W307),ABS(L307-X307),ABS(M307-Y307),ABS(N307-Z307),ABS(O307-AA307),ABS(P307-AB307),ABS(Q307-AC307),ABS(R307-AD307),ABS(S307-AE307),ABS(T307-AF307))</f>
        <v/>
      </c>
    </row>
    <row r="308">
      <c r="A308" s="60" t="inlineStr">
        <is>
          <t>- Supply cache</t>
        </is>
      </c>
      <c r="B308" s="52" t="inlineStr">
        <is>
          <t>ENV-180</t>
        </is>
      </c>
      <c r="C308" s="53" t="inlineStr">
        <is>
          <t>Group</t>
        </is>
      </c>
      <c r="D308" s="52" t="inlineStr">
        <is>
          <t>ENV-00</t>
        </is>
      </c>
      <c r="E308" s="52" t="n">
        <v>1</v>
      </c>
      <c r="F308" s="54">
        <f>L308</f>
        <v/>
      </c>
      <c r="G308" s="54">
        <f>P308</f>
        <v/>
      </c>
      <c r="H308" s="54">
        <f>T308</f>
        <v/>
      </c>
      <c r="I308" s="70" t="n">
        <v>0.766044438</v>
      </c>
      <c r="J308" s="70" t="n">
        <v>0</v>
      </c>
      <c r="K308" s="70" t="n">
        <v>0.642787635</v>
      </c>
      <c r="L308" s="70" t="n">
        <v>3.5999999</v>
      </c>
      <c r="M308" s="70" t="n">
        <v>0</v>
      </c>
      <c r="N308" s="70" t="n">
        <v>1</v>
      </c>
      <c r="O308" s="70" t="n">
        <v>0</v>
      </c>
      <c r="P308" s="70" t="n">
        <v>0.0120557146</v>
      </c>
      <c r="Q308" s="70" t="n">
        <v>-0.642787635</v>
      </c>
      <c r="R308" s="70" t="n">
        <v>0</v>
      </c>
      <c r="S308" s="70" t="n">
        <v>0.766044438</v>
      </c>
      <c r="T308" s="70" t="n">
        <v>-2.0999999</v>
      </c>
      <c r="U308" s="69">
        <f>U128*'4 Transform Matrices'!Y309+V128*'4 Transform Matrices'!AC309+W128*'4 Transform Matrices'!AG309</f>
        <v/>
      </c>
      <c r="V308" s="69">
        <f>U128*'4 Transform Matrices'!Z309+V128*'4 Transform Matrices'!AD309+W128*'4 Transform Matrices'!AH309</f>
        <v/>
      </c>
      <c r="W308" s="69">
        <f>U128*'4 Transform Matrices'!AA309+V128*'4 Transform Matrices'!AE309+W128*'4 Transform Matrices'!AI309</f>
        <v/>
      </c>
      <c r="X308" s="69">
        <f>U128*'4 Transform Matrices'!AB309+V128*'4 Transform Matrices'!AF309+W128*'4 Transform Matrices'!AJ309+X128</f>
        <v/>
      </c>
      <c r="Y308" s="69">
        <f>Y128*'4 Transform Matrices'!Y309+Z128*'4 Transform Matrices'!AC309+AA128*'4 Transform Matrices'!AG309</f>
        <v/>
      </c>
      <c r="Z308" s="69">
        <f>Y128*'4 Transform Matrices'!Z309+Z128*'4 Transform Matrices'!AD309+AA128*'4 Transform Matrices'!AH309</f>
        <v/>
      </c>
      <c r="AA308" s="69">
        <f>Y128*'4 Transform Matrices'!AA309+Z128*'4 Transform Matrices'!AE309+AA128*'4 Transform Matrices'!AI309</f>
        <v/>
      </c>
      <c r="AB308" s="69">
        <f>Y128*'4 Transform Matrices'!AB309+Z128*'4 Transform Matrices'!AF309+AA128*'4 Transform Matrices'!AJ309+AB128</f>
        <v/>
      </c>
      <c r="AC308" s="69">
        <f>AC128*'4 Transform Matrices'!Y309+AD128*'4 Transform Matrices'!AC309+AE128*'4 Transform Matrices'!AG309</f>
        <v/>
      </c>
      <c r="AD308" s="69">
        <f>AC128*'4 Transform Matrices'!Z309+AD128*'4 Transform Matrices'!AD309+AE128*'4 Transform Matrices'!AH309</f>
        <v/>
      </c>
      <c r="AE308" s="69">
        <f>AC128*'4 Transform Matrices'!AA309+AD128*'4 Transform Matrices'!AE309+AE128*'4 Transform Matrices'!AI309</f>
        <v/>
      </c>
      <c r="AF308" s="69">
        <f>AC128*'4 Transform Matrices'!AB309+AD128*'4 Transform Matrices'!AF309+AE128*'4 Transform Matrices'!AJ309+AF128</f>
        <v/>
      </c>
      <c r="AG308" s="71">
        <f>MAX(ABS(I308-U308),ABS(J308-V308),ABS(K308-W308),ABS(L308-X308),ABS(M308-Y308),ABS(N308-Z308),ABS(O308-AA308),ABS(P308-AB308),ABS(Q308-AC308),ABS(R308-AD308),ABS(S308-AE308),ABS(T308-AF308))</f>
        <v/>
      </c>
    </row>
    <row r="309">
      <c r="A309" s="80" t="inlineStr">
        <is>
          <t>- Fuel drum</t>
        </is>
      </c>
      <c r="B309" s="52" t="inlineStr">
        <is>
          <t>ENV-181</t>
        </is>
      </c>
      <c r="C309" s="58" t="inlineStr">
        <is>
          <t>Cylinder</t>
        </is>
      </c>
      <c r="D309" s="52" t="inlineStr">
        <is>
          <t>ENV-180</t>
        </is>
      </c>
      <c r="E309" s="52" t="n">
        <v>2</v>
      </c>
      <c r="F309" s="54">
        <f>L309</f>
        <v/>
      </c>
      <c r="G309" s="54">
        <f>P309</f>
        <v/>
      </c>
      <c r="H309" s="54">
        <f>T309</f>
        <v/>
      </c>
      <c r="I309" s="70" t="n">
        <v>0.306417793</v>
      </c>
      <c r="J309" s="70" t="n">
        <v>0.257115066</v>
      </c>
      <c r="K309" s="70" t="n">
        <v>-1.68582854e-08</v>
      </c>
      <c r="L309" s="70" t="n">
        <v>3.5999999</v>
      </c>
      <c r="M309" s="70" t="n">
        <v>0</v>
      </c>
      <c r="N309" s="70" t="n">
        <v>-1.7484556e-08</v>
      </c>
      <c r="O309" s="70" t="n">
        <v>-0.600000024</v>
      </c>
      <c r="P309" s="70" t="n">
        <v>0.312055737</v>
      </c>
      <c r="Q309" s="70" t="n">
        <v>-0.257115066</v>
      </c>
      <c r="R309" s="70" t="n">
        <v>0.306417793</v>
      </c>
      <c r="S309" s="70" t="n">
        <v>-2.00909209e-08</v>
      </c>
      <c r="T309" s="70" t="n">
        <v>-2.0999999</v>
      </c>
      <c r="U309" s="69">
        <f>U308*'4 Transform Matrices'!Y310+V308*'4 Transform Matrices'!AC310+W308*'4 Transform Matrices'!AG310</f>
        <v/>
      </c>
      <c r="V309" s="69">
        <f>U308*'4 Transform Matrices'!Z310+V308*'4 Transform Matrices'!AD310+W308*'4 Transform Matrices'!AH310</f>
        <v/>
      </c>
      <c r="W309" s="69">
        <f>U308*'4 Transform Matrices'!AA310+V308*'4 Transform Matrices'!AE310+W308*'4 Transform Matrices'!AI310</f>
        <v/>
      </c>
      <c r="X309" s="69">
        <f>U308*'4 Transform Matrices'!AB310+V308*'4 Transform Matrices'!AF310+W308*'4 Transform Matrices'!AJ310+X308</f>
        <v/>
      </c>
      <c r="Y309" s="69">
        <f>Y308*'4 Transform Matrices'!Y310+Z308*'4 Transform Matrices'!AC310+AA308*'4 Transform Matrices'!AG310</f>
        <v/>
      </c>
      <c r="Z309" s="69">
        <f>Y308*'4 Transform Matrices'!Z310+Z308*'4 Transform Matrices'!AD310+AA308*'4 Transform Matrices'!AH310</f>
        <v/>
      </c>
      <c r="AA309" s="69">
        <f>Y308*'4 Transform Matrices'!AA310+Z308*'4 Transform Matrices'!AE310+AA308*'4 Transform Matrices'!AI310</f>
        <v/>
      </c>
      <c r="AB309" s="69">
        <f>Y308*'4 Transform Matrices'!AB310+Z308*'4 Transform Matrices'!AF310+AA308*'4 Transform Matrices'!AJ310+AB308</f>
        <v/>
      </c>
      <c r="AC309" s="69">
        <f>AC308*'4 Transform Matrices'!Y310+AD308*'4 Transform Matrices'!AC310+AE308*'4 Transform Matrices'!AG310</f>
        <v/>
      </c>
      <c r="AD309" s="69">
        <f>AC308*'4 Transform Matrices'!Z310+AD308*'4 Transform Matrices'!AD310+AE308*'4 Transform Matrices'!AH310</f>
        <v/>
      </c>
      <c r="AE309" s="69">
        <f>AC308*'4 Transform Matrices'!AA310+AD308*'4 Transform Matrices'!AE310+AE308*'4 Transform Matrices'!AI310</f>
        <v/>
      </c>
      <c r="AF309" s="69">
        <f>AC308*'4 Transform Matrices'!AB310+AD308*'4 Transform Matrices'!AF310+AE308*'4 Transform Matrices'!AJ310+AF308</f>
        <v/>
      </c>
      <c r="AG309" s="71">
        <f>MAX(ABS(I309-U309),ABS(J309-V309),ABS(K309-W309),ABS(L309-X309),ABS(M309-Y309),ABS(N309-Z309),ABS(O309-AA309),ABS(P309-AB309),ABS(Q309-AC309),ABS(R309-AD309),ABS(S309-AE309),ABS(T309-AF309))</f>
        <v/>
      </c>
    </row>
    <row r="310">
      <c r="A310" s="80" t="inlineStr">
        <is>
          <t>- Fuel drum</t>
        </is>
      </c>
      <c r="B310" s="52" t="inlineStr">
        <is>
          <t>ENV-182</t>
        </is>
      </c>
      <c r="C310" s="58" t="inlineStr">
        <is>
          <t>Cylinder</t>
        </is>
      </c>
      <c r="D310" s="52" t="inlineStr">
        <is>
          <t>ENV-180</t>
        </is>
      </c>
      <c r="E310" s="52" t="n">
        <v>2</v>
      </c>
      <c r="F310" s="54">
        <f>L310</f>
        <v/>
      </c>
      <c r="G310" s="54">
        <f>P310</f>
        <v/>
      </c>
      <c r="H310" s="54">
        <f>T310</f>
        <v/>
      </c>
      <c r="I310" s="70" t="n">
        <v>0.306417793</v>
      </c>
      <c r="J310" s="70" t="n">
        <v>0.257115066</v>
      </c>
      <c r="K310" s="70" t="n">
        <v>-1.68582854e-08</v>
      </c>
      <c r="L310" s="70" t="n">
        <v>4.00899887</v>
      </c>
      <c r="M310" s="70" t="n">
        <v>0</v>
      </c>
      <c r="N310" s="70" t="n">
        <v>-1.7484556e-08</v>
      </c>
      <c r="O310" s="70" t="n">
        <v>-0.600000024</v>
      </c>
      <c r="P310" s="70" t="n">
        <v>0.312055737</v>
      </c>
      <c r="Q310" s="70" t="n">
        <v>-0.257115066</v>
      </c>
      <c r="R310" s="70" t="n">
        <v>0.306417793</v>
      </c>
      <c r="S310" s="70" t="n">
        <v>-2.00909209e-08</v>
      </c>
      <c r="T310" s="70" t="n">
        <v>-2.31264997</v>
      </c>
      <c r="U310" s="69">
        <f>U308*'4 Transform Matrices'!Y311+V308*'4 Transform Matrices'!AC311+W308*'4 Transform Matrices'!AG311</f>
        <v/>
      </c>
      <c r="V310" s="69">
        <f>U308*'4 Transform Matrices'!Z311+V308*'4 Transform Matrices'!AD311+W308*'4 Transform Matrices'!AH311</f>
        <v/>
      </c>
      <c r="W310" s="69">
        <f>U308*'4 Transform Matrices'!AA311+V308*'4 Transform Matrices'!AE311+W308*'4 Transform Matrices'!AI311</f>
        <v/>
      </c>
      <c r="X310" s="69">
        <f>U308*'4 Transform Matrices'!AB311+V308*'4 Transform Matrices'!AF311+W308*'4 Transform Matrices'!AJ311+X308</f>
        <v/>
      </c>
      <c r="Y310" s="69">
        <f>Y308*'4 Transform Matrices'!Y311+Z308*'4 Transform Matrices'!AC311+AA308*'4 Transform Matrices'!AG311</f>
        <v/>
      </c>
      <c r="Z310" s="69">
        <f>Y308*'4 Transform Matrices'!Z311+Z308*'4 Transform Matrices'!AD311+AA308*'4 Transform Matrices'!AH311</f>
        <v/>
      </c>
      <c r="AA310" s="69">
        <f>Y308*'4 Transform Matrices'!AA311+Z308*'4 Transform Matrices'!AE311+AA308*'4 Transform Matrices'!AI311</f>
        <v/>
      </c>
      <c r="AB310" s="69">
        <f>Y308*'4 Transform Matrices'!AB311+Z308*'4 Transform Matrices'!AF311+AA308*'4 Transform Matrices'!AJ311+AB308</f>
        <v/>
      </c>
      <c r="AC310" s="69">
        <f>AC308*'4 Transform Matrices'!Y311+AD308*'4 Transform Matrices'!AC311+AE308*'4 Transform Matrices'!AG311</f>
        <v/>
      </c>
      <c r="AD310" s="69">
        <f>AC308*'4 Transform Matrices'!Z311+AD308*'4 Transform Matrices'!AD311+AE308*'4 Transform Matrices'!AH311</f>
        <v/>
      </c>
      <c r="AE310" s="69">
        <f>AC308*'4 Transform Matrices'!AA311+AD308*'4 Transform Matrices'!AE311+AE308*'4 Transform Matrices'!AI311</f>
        <v/>
      </c>
      <c r="AF310" s="69">
        <f>AC308*'4 Transform Matrices'!AB311+AD308*'4 Transform Matrices'!AF311+AE308*'4 Transform Matrices'!AJ311+AF308</f>
        <v/>
      </c>
      <c r="AG310" s="71">
        <f>MAX(ABS(I310-U310),ABS(J310-V310),ABS(K310-W310),ABS(L310-X310),ABS(M310-Y310),ABS(N310-Z310),ABS(O310-AA310),ABS(P310-AB310),ABS(Q310-AC310),ABS(R310-AD310),ABS(S310-AE310),ABS(T310-AF310))</f>
        <v/>
      </c>
    </row>
    <row r="311">
      <c r="A311" s="80" t="inlineStr">
        <is>
          <t>- Fuel drum</t>
        </is>
      </c>
      <c r="B311" s="52" t="inlineStr">
        <is>
          <t>ENV-183</t>
        </is>
      </c>
      <c r="C311" s="58" t="inlineStr">
        <is>
          <t>Cylinder</t>
        </is>
      </c>
      <c r="D311" s="52" t="inlineStr">
        <is>
          <t>ENV-180</t>
        </is>
      </c>
      <c r="E311" s="52" t="n">
        <v>2</v>
      </c>
      <c r="F311" s="54">
        <f>L311</f>
        <v/>
      </c>
      <c r="G311" s="54">
        <f>P311</f>
        <v/>
      </c>
      <c r="H311" s="54">
        <f>T311</f>
        <v/>
      </c>
      <c r="I311" s="70" t="n">
        <v>0.306417793</v>
      </c>
      <c r="J311" s="70" t="n">
        <v>0.257115066</v>
      </c>
      <c r="K311" s="70" t="n">
        <v>-1.68582854e-08</v>
      </c>
      <c r="L311" s="70" t="n">
        <v>3.48323798</v>
      </c>
      <c r="M311" s="70" t="n">
        <v>0</v>
      </c>
      <c r="N311" s="70" t="n">
        <v>-1.7484556e-08</v>
      </c>
      <c r="O311" s="70" t="n">
        <v>-0.600000024</v>
      </c>
      <c r="P311" s="70" t="n">
        <v>0.312055737</v>
      </c>
      <c r="Q311" s="70" t="n">
        <v>-0.257115066</v>
      </c>
      <c r="R311" s="70" t="n">
        <v>0.306417793</v>
      </c>
      <c r="S311" s="70" t="n">
        <v>-2.00909209e-08</v>
      </c>
      <c r="T311" s="70" t="n">
        <v>-2.55029607</v>
      </c>
      <c r="U311" s="69">
        <f>U308*'4 Transform Matrices'!Y312+V308*'4 Transform Matrices'!AC312+W308*'4 Transform Matrices'!AG312</f>
        <v/>
      </c>
      <c r="V311" s="69">
        <f>U308*'4 Transform Matrices'!Z312+V308*'4 Transform Matrices'!AD312+W308*'4 Transform Matrices'!AH312</f>
        <v/>
      </c>
      <c r="W311" s="69">
        <f>U308*'4 Transform Matrices'!AA312+V308*'4 Transform Matrices'!AE312+W308*'4 Transform Matrices'!AI312</f>
        <v/>
      </c>
      <c r="X311" s="69">
        <f>U308*'4 Transform Matrices'!AB312+V308*'4 Transform Matrices'!AF312+W308*'4 Transform Matrices'!AJ312+X308</f>
        <v/>
      </c>
      <c r="Y311" s="69">
        <f>Y308*'4 Transform Matrices'!Y312+Z308*'4 Transform Matrices'!AC312+AA308*'4 Transform Matrices'!AG312</f>
        <v/>
      </c>
      <c r="Z311" s="69">
        <f>Y308*'4 Transform Matrices'!Z312+Z308*'4 Transform Matrices'!AD312+AA308*'4 Transform Matrices'!AH312</f>
        <v/>
      </c>
      <c r="AA311" s="69">
        <f>Y308*'4 Transform Matrices'!AA312+Z308*'4 Transform Matrices'!AE312+AA308*'4 Transform Matrices'!AI312</f>
        <v/>
      </c>
      <c r="AB311" s="69">
        <f>Y308*'4 Transform Matrices'!AB312+Z308*'4 Transform Matrices'!AF312+AA308*'4 Transform Matrices'!AJ312+AB308</f>
        <v/>
      </c>
      <c r="AC311" s="69">
        <f>AC308*'4 Transform Matrices'!Y312+AD308*'4 Transform Matrices'!AC312+AE308*'4 Transform Matrices'!AG312</f>
        <v/>
      </c>
      <c r="AD311" s="69">
        <f>AC308*'4 Transform Matrices'!Z312+AD308*'4 Transform Matrices'!AD312+AE308*'4 Transform Matrices'!AH312</f>
        <v/>
      </c>
      <c r="AE311" s="69">
        <f>AC308*'4 Transform Matrices'!AA312+AD308*'4 Transform Matrices'!AE312+AE308*'4 Transform Matrices'!AI312</f>
        <v/>
      </c>
      <c r="AF311" s="69">
        <f>AC308*'4 Transform Matrices'!AB312+AD308*'4 Transform Matrices'!AF312+AE308*'4 Transform Matrices'!AJ312+AF308</f>
        <v/>
      </c>
      <c r="AG311" s="71">
        <f>MAX(ABS(I311-U311),ABS(J311-V311),ABS(K311-W311),ABS(L311-X311),ABS(M311-Y311),ABS(N311-Z311),ABS(O311-AA311),ABS(P311-AB311),ABS(Q311-AC311),ABS(R311-AD311),ABS(S311-AE311),ABS(T311-AF311))</f>
        <v/>
      </c>
    </row>
    <row r="312">
      <c r="A312" s="80" t="inlineStr">
        <is>
          <t>- Fuel drum</t>
        </is>
      </c>
      <c r="B312" s="52" t="inlineStr">
        <is>
          <t>ENV-184</t>
        </is>
      </c>
      <c r="C312" s="58" t="inlineStr">
        <is>
          <t>Cylinder</t>
        </is>
      </c>
      <c r="D312" s="52" t="inlineStr">
        <is>
          <t>ENV-180</t>
        </is>
      </c>
      <c r="E312" s="52" t="n">
        <v>2</v>
      </c>
      <c r="F312" s="54">
        <f>L312</f>
        <v/>
      </c>
      <c r="G312" s="54">
        <f>P312</f>
        <v/>
      </c>
      <c r="H312" s="54">
        <f>T312</f>
        <v/>
      </c>
      <c r="I312" s="70" t="n">
        <v>0.136808038</v>
      </c>
      <c r="J312" s="70" t="n">
        <v>0</v>
      </c>
      <c r="K312" s="70" t="n">
        <v>0.563815594</v>
      </c>
      <c r="L312" s="70" t="n">
        <v>3.01181555</v>
      </c>
      <c r="M312" s="70" t="n">
        <v>0</v>
      </c>
      <c r="N312" s="70" t="n">
        <v>0.400000006</v>
      </c>
      <c r="O312" s="70" t="n">
        <v>0</v>
      </c>
      <c r="P312" s="70" t="n">
        <v>0.212055713</v>
      </c>
      <c r="Q312" s="70" t="n">
        <v>-0.375877082</v>
      </c>
      <c r="R312" s="70" t="n">
        <v>0</v>
      </c>
      <c r="S312" s="70" t="n">
        <v>0.205212072</v>
      </c>
      <c r="T312" s="70" t="n">
        <v>-1.86753619</v>
      </c>
      <c r="U312" s="69">
        <f>U308*'4 Transform Matrices'!Y313+V308*'4 Transform Matrices'!AC313+W308*'4 Transform Matrices'!AG313</f>
        <v/>
      </c>
      <c r="V312" s="69">
        <f>U308*'4 Transform Matrices'!Z313+V308*'4 Transform Matrices'!AD313+W308*'4 Transform Matrices'!AH313</f>
        <v/>
      </c>
      <c r="W312" s="69">
        <f>U308*'4 Transform Matrices'!AA313+V308*'4 Transform Matrices'!AE313+W308*'4 Transform Matrices'!AI313</f>
        <v/>
      </c>
      <c r="X312" s="69">
        <f>U308*'4 Transform Matrices'!AB313+V308*'4 Transform Matrices'!AF313+W308*'4 Transform Matrices'!AJ313+X308</f>
        <v/>
      </c>
      <c r="Y312" s="69">
        <f>Y308*'4 Transform Matrices'!Y313+Z308*'4 Transform Matrices'!AC313+AA308*'4 Transform Matrices'!AG313</f>
        <v/>
      </c>
      <c r="Z312" s="69">
        <f>Y308*'4 Transform Matrices'!Z313+Z308*'4 Transform Matrices'!AD313+AA308*'4 Transform Matrices'!AH313</f>
        <v/>
      </c>
      <c r="AA312" s="69">
        <f>Y308*'4 Transform Matrices'!AA313+Z308*'4 Transform Matrices'!AE313+AA308*'4 Transform Matrices'!AI313</f>
        <v/>
      </c>
      <c r="AB312" s="69">
        <f>Y308*'4 Transform Matrices'!AB313+Z308*'4 Transform Matrices'!AF313+AA308*'4 Transform Matrices'!AJ313+AB308</f>
        <v/>
      </c>
      <c r="AC312" s="69">
        <f>AC308*'4 Transform Matrices'!Y313+AD308*'4 Transform Matrices'!AC313+AE308*'4 Transform Matrices'!AG313</f>
        <v/>
      </c>
      <c r="AD312" s="69">
        <f>AC308*'4 Transform Matrices'!Z313+AD308*'4 Transform Matrices'!AD313+AE308*'4 Transform Matrices'!AH313</f>
        <v/>
      </c>
      <c r="AE312" s="69">
        <f>AC308*'4 Transform Matrices'!AA313+AD308*'4 Transform Matrices'!AE313+AE308*'4 Transform Matrices'!AI313</f>
        <v/>
      </c>
      <c r="AF312" s="69">
        <f>AC308*'4 Transform Matrices'!AB313+AD308*'4 Transform Matrices'!AF313+AE308*'4 Transform Matrices'!AJ313+AF308</f>
        <v/>
      </c>
      <c r="AG312" s="71">
        <f>MAX(ABS(I312-U312),ABS(J312-V312),ABS(K312-W312),ABS(L312-X312),ABS(M312-Y312),ABS(N312-Z312),ABS(O312-AA312),ABS(P312-AB312),ABS(Q312-AC312),ABS(R312-AD312),ABS(S312-AE312),ABS(T312-AF312))</f>
        <v/>
      </c>
    </row>
    <row r="313">
      <c r="A313" s="60" t="inlineStr">
        <is>
          <t>- Radio mast</t>
        </is>
      </c>
      <c r="B313" s="52" t="inlineStr">
        <is>
          <t>ENV-185</t>
        </is>
      </c>
      <c r="C313" s="53" t="inlineStr">
        <is>
          <t>Group</t>
        </is>
      </c>
      <c r="D313" s="52" t="inlineStr">
        <is>
          <t>ENV-00</t>
        </is>
      </c>
      <c r="E313" s="52" t="n">
        <v>1</v>
      </c>
      <c r="F313" s="54">
        <f>L313</f>
        <v/>
      </c>
      <c r="G313" s="54">
        <f>P313</f>
        <v/>
      </c>
      <c r="H313" s="54">
        <f>T313</f>
        <v/>
      </c>
      <c r="I313" s="70" t="n">
        <v>1</v>
      </c>
      <c r="J313" s="70" t="n">
        <v>0</v>
      </c>
      <c r="K313" s="70" t="n">
        <v>0</v>
      </c>
      <c r="L313" s="70" t="n">
        <v>-13</v>
      </c>
      <c r="M313" s="70" t="n">
        <v>0</v>
      </c>
      <c r="N313" s="70" t="n">
        <v>1</v>
      </c>
      <c r="O313" s="70" t="n">
        <v>0</v>
      </c>
      <c r="P313" s="70" t="n">
        <v>3.67454668e-05</v>
      </c>
      <c r="Q313" s="70" t="n">
        <v>0</v>
      </c>
      <c r="R313" s="70" t="n">
        <v>0</v>
      </c>
      <c r="S313" s="70" t="n">
        <v>1</v>
      </c>
      <c r="T313" s="70" t="n">
        <v>6</v>
      </c>
      <c r="U313" s="69">
        <f>U128*'4 Transform Matrices'!Y314+V128*'4 Transform Matrices'!AC314+W128*'4 Transform Matrices'!AG314</f>
        <v/>
      </c>
      <c r="V313" s="69">
        <f>U128*'4 Transform Matrices'!Z314+V128*'4 Transform Matrices'!AD314+W128*'4 Transform Matrices'!AH314</f>
        <v/>
      </c>
      <c r="W313" s="69">
        <f>U128*'4 Transform Matrices'!AA314+V128*'4 Transform Matrices'!AE314+W128*'4 Transform Matrices'!AI314</f>
        <v/>
      </c>
      <c r="X313" s="69">
        <f>U128*'4 Transform Matrices'!AB314+V128*'4 Transform Matrices'!AF314+W128*'4 Transform Matrices'!AJ314+X128</f>
        <v/>
      </c>
      <c r="Y313" s="69">
        <f>Y128*'4 Transform Matrices'!Y314+Z128*'4 Transform Matrices'!AC314+AA128*'4 Transform Matrices'!AG314</f>
        <v/>
      </c>
      <c r="Z313" s="69">
        <f>Y128*'4 Transform Matrices'!Z314+Z128*'4 Transform Matrices'!AD314+AA128*'4 Transform Matrices'!AH314</f>
        <v/>
      </c>
      <c r="AA313" s="69">
        <f>Y128*'4 Transform Matrices'!AA314+Z128*'4 Transform Matrices'!AE314+AA128*'4 Transform Matrices'!AI314</f>
        <v/>
      </c>
      <c r="AB313" s="69">
        <f>Y128*'4 Transform Matrices'!AB314+Z128*'4 Transform Matrices'!AF314+AA128*'4 Transform Matrices'!AJ314+AB128</f>
        <v/>
      </c>
      <c r="AC313" s="69">
        <f>AC128*'4 Transform Matrices'!Y314+AD128*'4 Transform Matrices'!AC314+AE128*'4 Transform Matrices'!AG314</f>
        <v/>
      </c>
      <c r="AD313" s="69">
        <f>AC128*'4 Transform Matrices'!Z314+AD128*'4 Transform Matrices'!AD314+AE128*'4 Transform Matrices'!AH314</f>
        <v/>
      </c>
      <c r="AE313" s="69">
        <f>AC128*'4 Transform Matrices'!AA314+AD128*'4 Transform Matrices'!AE314+AE128*'4 Transform Matrices'!AI314</f>
        <v/>
      </c>
      <c r="AF313" s="69">
        <f>AC128*'4 Transform Matrices'!AB314+AD128*'4 Transform Matrices'!AF314+AE128*'4 Transform Matrices'!AJ314+AF128</f>
        <v/>
      </c>
      <c r="AG313" s="71">
        <f>MAX(ABS(I313-U313),ABS(J313-V313),ABS(K313-W313),ABS(L313-X313),ABS(M313-Y313),ABS(N313-Z313),ABS(O313-AA313),ABS(P313-AB313),ABS(Q313-AC313),ABS(R313-AD313),ABS(S313-AE313),ABS(T313-AF313))</f>
        <v/>
      </c>
    </row>
    <row r="314">
      <c r="A314" s="80" t="inlineStr">
        <is>
          <t>- Mast footing</t>
        </is>
      </c>
      <c r="B314" s="52" t="inlineStr">
        <is>
          <t>ENV-186</t>
        </is>
      </c>
      <c r="C314" s="63" t="inlineStr">
        <is>
          <t>Cube</t>
        </is>
      </c>
      <c r="D314" s="52" t="inlineStr">
        <is>
          <t>ENV-185</t>
        </is>
      </c>
      <c r="E314" s="52" t="n">
        <v>2</v>
      </c>
      <c r="F314" s="54">
        <f>L314</f>
        <v/>
      </c>
      <c r="G314" s="54">
        <f>P314</f>
        <v/>
      </c>
      <c r="H314" s="54">
        <f>T314</f>
        <v/>
      </c>
      <c r="I314" s="70" t="n">
        <v>1.29999995</v>
      </c>
      <c r="J314" s="70" t="n">
        <v>0</v>
      </c>
      <c r="K314" s="70" t="n">
        <v>0</v>
      </c>
      <c r="L314" s="70" t="n">
        <v>-13</v>
      </c>
      <c r="M314" s="70" t="n">
        <v>0</v>
      </c>
      <c r="N314" s="70" t="n">
        <v>0.200000003</v>
      </c>
      <c r="O314" s="70" t="n">
        <v>0</v>
      </c>
      <c r="P314" s="70" t="n">
        <v>0.0200367458</v>
      </c>
      <c r="Q314" s="70" t="n">
        <v>0</v>
      </c>
      <c r="R314" s="70" t="n">
        <v>0</v>
      </c>
      <c r="S314" s="70" t="n">
        <v>1.29999995</v>
      </c>
      <c r="T314" s="70" t="n">
        <v>6</v>
      </c>
      <c r="U314" s="69">
        <f>U313*'4 Transform Matrices'!Y315+V313*'4 Transform Matrices'!AC315+W313*'4 Transform Matrices'!AG315</f>
        <v/>
      </c>
      <c r="V314" s="69">
        <f>U313*'4 Transform Matrices'!Z315+V313*'4 Transform Matrices'!AD315+W313*'4 Transform Matrices'!AH315</f>
        <v/>
      </c>
      <c r="W314" s="69">
        <f>U313*'4 Transform Matrices'!AA315+V313*'4 Transform Matrices'!AE315+W313*'4 Transform Matrices'!AI315</f>
        <v/>
      </c>
      <c r="X314" s="69">
        <f>U313*'4 Transform Matrices'!AB315+V313*'4 Transform Matrices'!AF315+W313*'4 Transform Matrices'!AJ315+X313</f>
        <v/>
      </c>
      <c r="Y314" s="69">
        <f>Y313*'4 Transform Matrices'!Y315+Z313*'4 Transform Matrices'!AC315+AA313*'4 Transform Matrices'!AG315</f>
        <v/>
      </c>
      <c r="Z314" s="69">
        <f>Y313*'4 Transform Matrices'!Z315+Z313*'4 Transform Matrices'!AD315+AA313*'4 Transform Matrices'!AH315</f>
        <v/>
      </c>
      <c r="AA314" s="69">
        <f>Y313*'4 Transform Matrices'!AA315+Z313*'4 Transform Matrices'!AE315+AA313*'4 Transform Matrices'!AI315</f>
        <v/>
      </c>
      <c r="AB314" s="69">
        <f>Y313*'4 Transform Matrices'!AB315+Z313*'4 Transform Matrices'!AF315+AA313*'4 Transform Matrices'!AJ315+AB313</f>
        <v/>
      </c>
      <c r="AC314" s="69">
        <f>AC313*'4 Transform Matrices'!Y315+AD313*'4 Transform Matrices'!AC315+AE313*'4 Transform Matrices'!AG315</f>
        <v/>
      </c>
      <c r="AD314" s="69">
        <f>AC313*'4 Transform Matrices'!Z315+AD313*'4 Transform Matrices'!AD315+AE313*'4 Transform Matrices'!AH315</f>
        <v/>
      </c>
      <c r="AE314" s="69">
        <f>AC313*'4 Transform Matrices'!AA315+AD313*'4 Transform Matrices'!AE315+AE313*'4 Transform Matrices'!AI315</f>
        <v/>
      </c>
      <c r="AF314" s="69">
        <f>AC313*'4 Transform Matrices'!AB315+AD313*'4 Transform Matrices'!AF315+AE313*'4 Transform Matrices'!AJ315+AF313</f>
        <v/>
      </c>
      <c r="AG314" s="71">
        <f>MAX(ABS(I314-U314),ABS(J314-V314),ABS(K314-W314),ABS(L314-X314),ABS(M314-Y314),ABS(N314-Z314),ABS(O314-AA314),ABS(P314-AB314),ABS(Q314-AC314),ABS(R314-AD314),ABS(S314-AE314),ABS(T314-AF314))</f>
        <v/>
      </c>
    </row>
    <row r="315">
      <c r="A315" s="80" t="inlineStr">
        <is>
          <t>- Equipment shelter</t>
        </is>
      </c>
      <c r="B315" s="52" t="inlineStr">
        <is>
          <t>ENV-187</t>
        </is>
      </c>
      <c r="C315" s="63" t="inlineStr">
        <is>
          <t>Cube</t>
        </is>
      </c>
      <c r="D315" s="52" t="inlineStr">
        <is>
          <t>ENV-185</t>
        </is>
      </c>
      <c r="E315" s="52" t="n">
        <v>2</v>
      </c>
      <c r="F315" s="54">
        <f>L315</f>
        <v/>
      </c>
      <c r="G315" s="54">
        <f>P315</f>
        <v/>
      </c>
      <c r="H315" s="54">
        <f>T315</f>
        <v/>
      </c>
      <c r="I315" s="70" t="n">
        <v>1.10000002</v>
      </c>
      <c r="J315" s="70" t="n">
        <v>0</v>
      </c>
      <c r="K315" s="70" t="n">
        <v>0</v>
      </c>
      <c r="L315" s="70" t="n">
        <v>-11.5</v>
      </c>
      <c r="M315" s="70" t="n">
        <v>0</v>
      </c>
      <c r="N315" s="70" t="n">
        <v>1</v>
      </c>
      <c r="O315" s="70" t="n">
        <v>0</v>
      </c>
      <c r="P315" s="70" t="n">
        <v>0.450036734</v>
      </c>
      <c r="Q315" s="70" t="n">
        <v>0</v>
      </c>
      <c r="R315" s="70" t="n">
        <v>0</v>
      </c>
      <c r="S315" s="70" t="n">
        <v>0.899999976</v>
      </c>
      <c r="T315" s="70" t="n">
        <v>6.19999981</v>
      </c>
      <c r="U315" s="69">
        <f>U313*'4 Transform Matrices'!Y316+V313*'4 Transform Matrices'!AC316+W313*'4 Transform Matrices'!AG316</f>
        <v/>
      </c>
      <c r="V315" s="69">
        <f>U313*'4 Transform Matrices'!Z316+V313*'4 Transform Matrices'!AD316+W313*'4 Transform Matrices'!AH316</f>
        <v/>
      </c>
      <c r="W315" s="69">
        <f>U313*'4 Transform Matrices'!AA316+V313*'4 Transform Matrices'!AE316+W313*'4 Transform Matrices'!AI316</f>
        <v/>
      </c>
      <c r="X315" s="69">
        <f>U313*'4 Transform Matrices'!AB316+V313*'4 Transform Matrices'!AF316+W313*'4 Transform Matrices'!AJ316+X313</f>
        <v/>
      </c>
      <c r="Y315" s="69">
        <f>Y313*'4 Transform Matrices'!Y316+Z313*'4 Transform Matrices'!AC316+AA313*'4 Transform Matrices'!AG316</f>
        <v/>
      </c>
      <c r="Z315" s="69">
        <f>Y313*'4 Transform Matrices'!Z316+Z313*'4 Transform Matrices'!AD316+AA313*'4 Transform Matrices'!AH316</f>
        <v/>
      </c>
      <c r="AA315" s="69">
        <f>Y313*'4 Transform Matrices'!AA316+Z313*'4 Transform Matrices'!AE316+AA313*'4 Transform Matrices'!AI316</f>
        <v/>
      </c>
      <c r="AB315" s="69">
        <f>Y313*'4 Transform Matrices'!AB316+Z313*'4 Transform Matrices'!AF316+AA313*'4 Transform Matrices'!AJ316+AB313</f>
        <v/>
      </c>
      <c r="AC315" s="69">
        <f>AC313*'4 Transform Matrices'!Y316+AD313*'4 Transform Matrices'!AC316+AE313*'4 Transform Matrices'!AG316</f>
        <v/>
      </c>
      <c r="AD315" s="69">
        <f>AC313*'4 Transform Matrices'!Z316+AD313*'4 Transform Matrices'!AD316+AE313*'4 Transform Matrices'!AH316</f>
        <v/>
      </c>
      <c r="AE315" s="69">
        <f>AC313*'4 Transform Matrices'!AA316+AD313*'4 Transform Matrices'!AE316+AE313*'4 Transform Matrices'!AI316</f>
        <v/>
      </c>
      <c r="AF315" s="69">
        <f>AC313*'4 Transform Matrices'!AB316+AD313*'4 Transform Matrices'!AF316+AE313*'4 Transform Matrices'!AJ316+AF313</f>
        <v/>
      </c>
      <c r="AG315" s="71">
        <f>MAX(ABS(I315-U315),ABS(J315-V315),ABS(K315-W315),ABS(L315-X315),ABS(M315-Y315),ABS(N315-Z315),ABS(O315-AA315),ABS(P315-AB315),ABS(Q315-AC315),ABS(R315-AD315),ABS(S315-AE315),ABS(T315-AF315))</f>
        <v/>
      </c>
    </row>
    <row r="316">
      <c r="A316" s="80" t="inlineStr">
        <is>
          <t>- Mast leg</t>
        </is>
      </c>
      <c r="B316" s="52" t="inlineStr">
        <is>
          <t>ENV-188</t>
        </is>
      </c>
      <c r="C316" s="58" t="inlineStr">
        <is>
          <t>Cylinder</t>
        </is>
      </c>
      <c r="D316" s="52" t="inlineStr">
        <is>
          <t>ENV-185</t>
        </is>
      </c>
      <c r="E316" s="52" t="n">
        <v>2</v>
      </c>
      <c r="F316" s="54">
        <f>L316</f>
        <v/>
      </c>
      <c r="G316" s="54">
        <f>P316</f>
        <v/>
      </c>
      <c r="H316" s="54">
        <f>T316</f>
        <v/>
      </c>
      <c r="I316" s="70" t="n">
        <v>-0.0700000003</v>
      </c>
      <c r="J316" s="70" t="n">
        <v>-1.05652989e-08</v>
      </c>
      <c r="K316" s="70" t="n">
        <v>3.92589818e-08</v>
      </c>
      <c r="L316" s="70" t="n">
        <v>-13</v>
      </c>
      <c r="M316" s="70" t="n">
        <v>0</v>
      </c>
      <c r="N316" s="70" t="n">
        <v>0.00202138256</v>
      </c>
      <c r="O316" s="70" t="n">
        <v>9</v>
      </c>
      <c r="P316" s="70" t="n">
        <v>4.50003672</v>
      </c>
      <c r="Q316" s="70" t="n">
        <v>-1.0569706e-08</v>
      </c>
      <c r="R316" s="70" t="n">
        <v>0.0699708089</v>
      </c>
      <c r="S316" s="70" t="n">
        <v>-0.260000467</v>
      </c>
      <c r="T316" s="70" t="n">
        <v>6.26999998</v>
      </c>
      <c r="U316" s="69">
        <f>U313*'4 Transform Matrices'!Y317+V313*'4 Transform Matrices'!AC317+W313*'4 Transform Matrices'!AG317</f>
        <v/>
      </c>
      <c r="V316" s="69">
        <f>U313*'4 Transform Matrices'!Z317+V313*'4 Transform Matrices'!AD317+W313*'4 Transform Matrices'!AH317</f>
        <v/>
      </c>
      <c r="W316" s="69">
        <f>U313*'4 Transform Matrices'!AA317+V313*'4 Transform Matrices'!AE317+W313*'4 Transform Matrices'!AI317</f>
        <v/>
      </c>
      <c r="X316" s="69">
        <f>U313*'4 Transform Matrices'!AB317+V313*'4 Transform Matrices'!AF317+W313*'4 Transform Matrices'!AJ317+X313</f>
        <v/>
      </c>
      <c r="Y316" s="69">
        <f>Y313*'4 Transform Matrices'!Y317+Z313*'4 Transform Matrices'!AC317+AA313*'4 Transform Matrices'!AG317</f>
        <v/>
      </c>
      <c r="Z316" s="69">
        <f>Y313*'4 Transform Matrices'!Z317+Z313*'4 Transform Matrices'!AD317+AA313*'4 Transform Matrices'!AH317</f>
        <v/>
      </c>
      <c r="AA316" s="69">
        <f>Y313*'4 Transform Matrices'!AA317+Z313*'4 Transform Matrices'!AE317+AA313*'4 Transform Matrices'!AI317</f>
        <v/>
      </c>
      <c r="AB316" s="69">
        <f>Y313*'4 Transform Matrices'!AB317+Z313*'4 Transform Matrices'!AF317+AA313*'4 Transform Matrices'!AJ317+AB313</f>
        <v/>
      </c>
      <c r="AC316" s="69">
        <f>AC313*'4 Transform Matrices'!Y317+AD313*'4 Transform Matrices'!AC317+AE313*'4 Transform Matrices'!AG317</f>
        <v/>
      </c>
      <c r="AD316" s="69">
        <f>AC313*'4 Transform Matrices'!Z317+AD313*'4 Transform Matrices'!AD317+AE313*'4 Transform Matrices'!AH317</f>
        <v/>
      </c>
      <c r="AE316" s="69">
        <f>AC313*'4 Transform Matrices'!AA317+AD313*'4 Transform Matrices'!AE317+AE313*'4 Transform Matrices'!AI317</f>
        <v/>
      </c>
      <c r="AF316" s="69">
        <f>AC313*'4 Transform Matrices'!AB317+AD313*'4 Transform Matrices'!AF317+AE313*'4 Transform Matrices'!AJ317+AF313</f>
        <v/>
      </c>
      <c r="AG316" s="71">
        <f>MAX(ABS(I316-U316),ABS(J316-V316),ABS(K316-W316),ABS(L316-X316),ABS(M316-Y316),ABS(N316-Z316),ABS(O316-AA316),ABS(P316-AB316),ABS(Q316-AC316),ABS(R316-AD316),ABS(S316-AE316),ABS(T316-AF316))</f>
        <v/>
      </c>
    </row>
    <row r="317">
      <c r="A317" s="80" t="inlineStr">
        <is>
          <t>- Mast leg</t>
        </is>
      </c>
      <c r="B317" s="52" t="inlineStr">
        <is>
          <t>ENV-189</t>
        </is>
      </c>
      <c r="C317" s="58" t="inlineStr">
        <is>
          <t>Cylinder</t>
        </is>
      </c>
      <c r="D317" s="52" t="inlineStr">
        <is>
          <t>ENV-185</t>
        </is>
      </c>
      <c r="E317" s="52" t="n">
        <v>2</v>
      </c>
      <c r="F317" s="54">
        <f>L317</f>
        <v/>
      </c>
      <c r="G317" s="54">
        <f>P317</f>
        <v/>
      </c>
      <c r="H317" s="54">
        <f>T317</f>
        <v/>
      </c>
      <c r="I317" s="70" t="n">
        <v>0.0350000113</v>
      </c>
      <c r="J317" s="70" t="n">
        <v>-0.0605964884</v>
      </c>
      <c r="K317" s="70" t="n">
        <v>0.225167006</v>
      </c>
      <c r="L317" s="70" t="n">
        <v>-13.2338266</v>
      </c>
      <c r="M317" s="70" t="n">
        <v>0</v>
      </c>
      <c r="N317" s="70" t="n">
        <v>0.00202138256</v>
      </c>
      <c r="O317" s="70" t="n">
        <v>9</v>
      </c>
      <c r="P317" s="70" t="n">
        <v>4.50003672</v>
      </c>
      <c r="Q317" s="70" t="n">
        <v>-0.060621772</v>
      </c>
      <c r="R317" s="70" t="n">
        <v>-0.0349854156</v>
      </c>
      <c r="S317" s="70" t="n">
        <v>0.130000293</v>
      </c>
      <c r="T317" s="70" t="n">
        <v>5.86499977</v>
      </c>
      <c r="U317" s="69">
        <f>U313*'4 Transform Matrices'!Y318+V313*'4 Transform Matrices'!AC318+W313*'4 Transform Matrices'!AG318</f>
        <v/>
      </c>
      <c r="V317" s="69">
        <f>U313*'4 Transform Matrices'!Z318+V313*'4 Transform Matrices'!AD318+W313*'4 Transform Matrices'!AH318</f>
        <v/>
      </c>
      <c r="W317" s="69">
        <f>U313*'4 Transform Matrices'!AA318+V313*'4 Transform Matrices'!AE318+W313*'4 Transform Matrices'!AI318</f>
        <v/>
      </c>
      <c r="X317" s="69">
        <f>U313*'4 Transform Matrices'!AB318+V313*'4 Transform Matrices'!AF318+W313*'4 Transform Matrices'!AJ318+X313</f>
        <v/>
      </c>
      <c r="Y317" s="69">
        <f>Y313*'4 Transform Matrices'!Y318+Z313*'4 Transform Matrices'!AC318+AA313*'4 Transform Matrices'!AG318</f>
        <v/>
      </c>
      <c r="Z317" s="69">
        <f>Y313*'4 Transform Matrices'!Z318+Z313*'4 Transform Matrices'!AD318+AA313*'4 Transform Matrices'!AH318</f>
        <v/>
      </c>
      <c r="AA317" s="69">
        <f>Y313*'4 Transform Matrices'!AA318+Z313*'4 Transform Matrices'!AE318+AA313*'4 Transform Matrices'!AI318</f>
        <v/>
      </c>
      <c r="AB317" s="69">
        <f>Y313*'4 Transform Matrices'!AB318+Z313*'4 Transform Matrices'!AF318+AA313*'4 Transform Matrices'!AJ318+AB313</f>
        <v/>
      </c>
      <c r="AC317" s="69">
        <f>AC313*'4 Transform Matrices'!Y318+AD313*'4 Transform Matrices'!AC318+AE313*'4 Transform Matrices'!AG318</f>
        <v/>
      </c>
      <c r="AD317" s="69">
        <f>AC313*'4 Transform Matrices'!Z318+AD313*'4 Transform Matrices'!AD318+AE313*'4 Transform Matrices'!AH318</f>
        <v/>
      </c>
      <c r="AE317" s="69">
        <f>AC313*'4 Transform Matrices'!AA318+AD313*'4 Transform Matrices'!AE318+AE313*'4 Transform Matrices'!AI318</f>
        <v/>
      </c>
      <c r="AF317" s="69">
        <f>AC313*'4 Transform Matrices'!AB318+AD313*'4 Transform Matrices'!AF318+AE313*'4 Transform Matrices'!AJ318+AF313</f>
        <v/>
      </c>
      <c r="AG317" s="71">
        <f>MAX(ABS(I317-U317),ABS(J317-V317),ABS(K317-W317),ABS(L317-X317),ABS(M317-Y317),ABS(N317-Z317),ABS(O317-AA317),ABS(P317-AB317),ABS(Q317-AC317),ABS(R317-AD317),ABS(S317-AE317),ABS(T317-AF317))</f>
        <v/>
      </c>
    </row>
    <row r="318">
      <c r="A318" s="80" t="inlineStr">
        <is>
          <t>- Mast leg</t>
        </is>
      </c>
      <c r="B318" s="52" t="inlineStr">
        <is>
          <t>ENV-190</t>
        </is>
      </c>
      <c r="C318" s="58" t="inlineStr">
        <is>
          <t>Cylinder</t>
        </is>
      </c>
      <c r="D318" s="52" t="inlineStr">
        <is>
          <t>ENV-185</t>
        </is>
      </c>
      <c r="E318" s="52" t="n">
        <v>2</v>
      </c>
      <c r="F318" s="54">
        <f>L318</f>
        <v/>
      </c>
      <c r="G318" s="54">
        <f>P318</f>
        <v/>
      </c>
      <c r="H318" s="54">
        <f>T318</f>
        <v/>
      </c>
      <c r="I318" s="70" t="n">
        <v>0.0349999852</v>
      </c>
      <c r="J318" s="70" t="n">
        <v>0.060596507</v>
      </c>
      <c r="K318" s="70" t="n">
        <v>-0.225167051</v>
      </c>
      <c r="L318" s="70" t="n">
        <v>-12.7661734</v>
      </c>
      <c r="M318" s="70" t="n">
        <v>0</v>
      </c>
      <c r="N318" s="70" t="n">
        <v>0.00202138256</v>
      </c>
      <c r="O318" s="70" t="n">
        <v>9</v>
      </c>
      <c r="P318" s="70" t="n">
        <v>4.50003672</v>
      </c>
      <c r="Q318" s="70" t="n">
        <v>0.0606217906</v>
      </c>
      <c r="R318" s="70" t="n">
        <v>-0.0349853858</v>
      </c>
      <c r="S318" s="70" t="n">
        <v>0.130000174</v>
      </c>
      <c r="T318" s="70" t="n">
        <v>5.86500025</v>
      </c>
      <c r="U318" s="69">
        <f>U313*'4 Transform Matrices'!Y319+V313*'4 Transform Matrices'!AC319+W313*'4 Transform Matrices'!AG319</f>
        <v/>
      </c>
      <c r="V318" s="69">
        <f>U313*'4 Transform Matrices'!Z319+V313*'4 Transform Matrices'!AD319+W313*'4 Transform Matrices'!AH319</f>
        <v/>
      </c>
      <c r="W318" s="69">
        <f>U313*'4 Transform Matrices'!AA319+V313*'4 Transform Matrices'!AE319+W313*'4 Transform Matrices'!AI319</f>
        <v/>
      </c>
      <c r="X318" s="69">
        <f>U313*'4 Transform Matrices'!AB319+V313*'4 Transform Matrices'!AF319+W313*'4 Transform Matrices'!AJ319+X313</f>
        <v/>
      </c>
      <c r="Y318" s="69">
        <f>Y313*'4 Transform Matrices'!Y319+Z313*'4 Transform Matrices'!AC319+AA313*'4 Transform Matrices'!AG319</f>
        <v/>
      </c>
      <c r="Z318" s="69">
        <f>Y313*'4 Transform Matrices'!Z319+Z313*'4 Transform Matrices'!AD319+AA313*'4 Transform Matrices'!AH319</f>
        <v/>
      </c>
      <c r="AA318" s="69">
        <f>Y313*'4 Transform Matrices'!AA319+Z313*'4 Transform Matrices'!AE319+AA313*'4 Transform Matrices'!AI319</f>
        <v/>
      </c>
      <c r="AB318" s="69">
        <f>Y313*'4 Transform Matrices'!AB319+Z313*'4 Transform Matrices'!AF319+AA313*'4 Transform Matrices'!AJ319+AB313</f>
        <v/>
      </c>
      <c r="AC318" s="69">
        <f>AC313*'4 Transform Matrices'!Y319+AD313*'4 Transform Matrices'!AC319+AE313*'4 Transform Matrices'!AG319</f>
        <v/>
      </c>
      <c r="AD318" s="69">
        <f>AC313*'4 Transform Matrices'!Z319+AD313*'4 Transform Matrices'!AD319+AE313*'4 Transform Matrices'!AH319</f>
        <v/>
      </c>
      <c r="AE318" s="69">
        <f>AC313*'4 Transform Matrices'!AA319+AD313*'4 Transform Matrices'!AE319+AE313*'4 Transform Matrices'!AI319</f>
        <v/>
      </c>
      <c r="AF318" s="69">
        <f>AC313*'4 Transform Matrices'!AB319+AD313*'4 Transform Matrices'!AF319+AE313*'4 Transform Matrices'!AJ319+AF313</f>
        <v/>
      </c>
      <c r="AG318" s="71">
        <f>MAX(ABS(I318-U318),ABS(J318-V318),ABS(K318-W318),ABS(L318-X318),ABS(M318-Y318),ABS(N318-Z318),ABS(O318-AA318),ABS(P318-AB318),ABS(Q318-AC318),ABS(R318-AD318),ABS(S318-AE318),ABS(T318-AF318))</f>
        <v/>
      </c>
    </row>
    <row r="319">
      <c r="A319" s="80" t="inlineStr">
        <is>
          <t>- Mast brace</t>
        </is>
      </c>
      <c r="B319" s="52" t="inlineStr">
        <is>
          <t>ENV-191</t>
        </is>
      </c>
      <c r="C319" s="58" t="inlineStr">
        <is>
          <t>Cylinder</t>
        </is>
      </c>
      <c r="D319" s="52" t="inlineStr">
        <is>
          <t>ENV-185</t>
        </is>
      </c>
      <c r="E319" s="52" t="n">
        <v>2</v>
      </c>
      <c r="F319" s="54">
        <f>L319</f>
        <v/>
      </c>
      <c r="G319" s="54">
        <f>P319</f>
        <v/>
      </c>
      <c r="H319" s="54">
        <f>T319</f>
        <v/>
      </c>
      <c r="I319" s="70" t="n">
        <v>-0.0352574438</v>
      </c>
      <c r="J319" s="70" t="n">
        <v>0.017190719</v>
      </c>
      <c r="K319" s="70" t="n">
        <v>-0.30137673</v>
      </c>
      <c r="L319" s="70" t="n">
        <v>-13.1506882</v>
      </c>
      <c r="M319" s="70" t="n">
        <v>0</v>
      </c>
      <c r="N319" s="70" t="n">
        <v>0.0165895224</v>
      </c>
      <c r="O319" s="70" t="n">
        <v>1.39999998</v>
      </c>
      <c r="P319" s="70" t="n">
        <v>1.10003674</v>
      </c>
      <c r="Q319" s="70" t="n">
        <v>0.0188921299</v>
      </c>
      <c r="R319" s="70" t="n">
        <v>0.0320821889</v>
      </c>
      <c r="S319" s="70" t="n">
        <v>-0.562444448</v>
      </c>
      <c r="T319" s="70" t="n">
        <v>6.10722208</v>
      </c>
      <c r="U319" s="69">
        <f>U313*'4 Transform Matrices'!Y320+V313*'4 Transform Matrices'!AC320+W313*'4 Transform Matrices'!AG320</f>
        <v/>
      </c>
      <c r="V319" s="69">
        <f>U313*'4 Transform Matrices'!Z320+V313*'4 Transform Matrices'!AD320+W313*'4 Transform Matrices'!AH320</f>
        <v/>
      </c>
      <c r="W319" s="69">
        <f>U313*'4 Transform Matrices'!AA320+V313*'4 Transform Matrices'!AE320+W313*'4 Transform Matrices'!AI320</f>
        <v/>
      </c>
      <c r="X319" s="69">
        <f>U313*'4 Transform Matrices'!AB320+V313*'4 Transform Matrices'!AF320+W313*'4 Transform Matrices'!AJ320+X313</f>
        <v/>
      </c>
      <c r="Y319" s="69">
        <f>Y313*'4 Transform Matrices'!Y320+Z313*'4 Transform Matrices'!AC320+AA313*'4 Transform Matrices'!AG320</f>
        <v/>
      </c>
      <c r="Z319" s="69">
        <f>Y313*'4 Transform Matrices'!Z320+Z313*'4 Transform Matrices'!AD320+AA313*'4 Transform Matrices'!AH320</f>
        <v/>
      </c>
      <c r="AA319" s="69">
        <f>Y313*'4 Transform Matrices'!AA320+Z313*'4 Transform Matrices'!AE320+AA313*'4 Transform Matrices'!AI320</f>
        <v/>
      </c>
      <c r="AB319" s="69">
        <f>Y313*'4 Transform Matrices'!AB320+Z313*'4 Transform Matrices'!AF320+AA313*'4 Transform Matrices'!AJ320+AB313</f>
        <v/>
      </c>
      <c r="AC319" s="69">
        <f>AC313*'4 Transform Matrices'!Y320+AD313*'4 Transform Matrices'!AC320+AE313*'4 Transform Matrices'!AG320</f>
        <v/>
      </c>
      <c r="AD319" s="69">
        <f>AC313*'4 Transform Matrices'!Z320+AD313*'4 Transform Matrices'!AD320+AE313*'4 Transform Matrices'!AH320</f>
        <v/>
      </c>
      <c r="AE319" s="69">
        <f>AC313*'4 Transform Matrices'!AA320+AD313*'4 Transform Matrices'!AE320+AE313*'4 Transform Matrices'!AI320</f>
        <v/>
      </c>
      <c r="AF319" s="69">
        <f>AC313*'4 Transform Matrices'!AB320+AD313*'4 Transform Matrices'!AF320+AE313*'4 Transform Matrices'!AJ320+AF313</f>
        <v/>
      </c>
      <c r="AG319" s="71">
        <f>MAX(ABS(I319-U319),ABS(J319-V319),ABS(K319-W319),ABS(L319-X319),ABS(M319-Y319),ABS(N319-Z319),ABS(O319-AA319),ABS(P319-AB319),ABS(Q319-AC319),ABS(R319-AD319),ABS(S319-AE319),ABS(T319-AF319))</f>
        <v/>
      </c>
    </row>
    <row r="320">
      <c r="A320" s="80" t="inlineStr">
        <is>
          <t>- Mast brace</t>
        </is>
      </c>
      <c r="B320" s="52" t="inlineStr">
        <is>
          <t>ENV-192</t>
        </is>
      </c>
      <c r="C320" s="58" t="inlineStr">
        <is>
          <t>Cylinder</t>
        </is>
      </c>
      <c r="D320" s="52" t="inlineStr">
        <is>
          <t>ENV-185</t>
        </is>
      </c>
      <c r="E320" s="52" t="n">
        <v>2</v>
      </c>
      <c r="F320" s="54">
        <f>L320</f>
        <v/>
      </c>
      <c r="G320" s="54">
        <f>P320</f>
        <v/>
      </c>
      <c r="H320" s="54">
        <f>T320</f>
        <v/>
      </c>
      <c r="I320" s="70" t="n">
        <v>0.0014238907</v>
      </c>
      <c r="J320" s="70" t="n">
        <v>-0.0370412804</v>
      </c>
      <c r="K320" s="70" t="n">
        <v>0.567727745</v>
      </c>
      <c r="L320" s="70" t="n">
        <v>-13.0175133</v>
      </c>
      <c r="M320" s="70" t="n">
        <v>0</v>
      </c>
      <c r="N320" s="70" t="n">
        <v>0.0150400335</v>
      </c>
      <c r="O320" s="70" t="n">
        <v>1.39999974</v>
      </c>
      <c r="P320" s="70" t="n">
        <v>2.50003672</v>
      </c>
      <c r="Q320" s="70" t="n">
        <v>-0.0399746485</v>
      </c>
      <c r="R320" s="70" t="n">
        <v>-0.00131940469</v>
      </c>
      <c r="S320" s="70" t="n">
        <v>0.0202223733</v>
      </c>
      <c r="T320" s="70" t="n">
        <v>5.83611107</v>
      </c>
      <c r="U320" s="69">
        <f>U313*'4 Transform Matrices'!Y321+V313*'4 Transform Matrices'!AC321+W313*'4 Transform Matrices'!AG321</f>
        <v/>
      </c>
      <c r="V320" s="69">
        <f>U313*'4 Transform Matrices'!Z321+V313*'4 Transform Matrices'!AD321+W313*'4 Transform Matrices'!AH321</f>
        <v/>
      </c>
      <c r="W320" s="69">
        <f>U313*'4 Transform Matrices'!AA321+V313*'4 Transform Matrices'!AE321+W313*'4 Transform Matrices'!AI321</f>
        <v/>
      </c>
      <c r="X320" s="69">
        <f>U313*'4 Transform Matrices'!AB321+V313*'4 Transform Matrices'!AF321+W313*'4 Transform Matrices'!AJ321+X313</f>
        <v/>
      </c>
      <c r="Y320" s="69">
        <f>Y313*'4 Transform Matrices'!Y321+Z313*'4 Transform Matrices'!AC321+AA313*'4 Transform Matrices'!AG321</f>
        <v/>
      </c>
      <c r="Z320" s="69">
        <f>Y313*'4 Transform Matrices'!Z321+Z313*'4 Transform Matrices'!AD321+AA313*'4 Transform Matrices'!AH321</f>
        <v/>
      </c>
      <c r="AA320" s="69">
        <f>Y313*'4 Transform Matrices'!AA321+Z313*'4 Transform Matrices'!AE321+AA313*'4 Transform Matrices'!AI321</f>
        <v/>
      </c>
      <c r="AB320" s="69">
        <f>Y313*'4 Transform Matrices'!AB321+Z313*'4 Transform Matrices'!AF321+AA313*'4 Transform Matrices'!AJ321+AB313</f>
        <v/>
      </c>
      <c r="AC320" s="69">
        <f>AC313*'4 Transform Matrices'!Y321+AD313*'4 Transform Matrices'!AC321+AE313*'4 Transform Matrices'!AG321</f>
        <v/>
      </c>
      <c r="AD320" s="69">
        <f>AC313*'4 Transform Matrices'!Z321+AD313*'4 Transform Matrices'!AD321+AE313*'4 Transform Matrices'!AH321</f>
        <v/>
      </c>
      <c r="AE320" s="69">
        <f>AC313*'4 Transform Matrices'!AA321+AD313*'4 Transform Matrices'!AE321+AE313*'4 Transform Matrices'!AI321</f>
        <v/>
      </c>
      <c r="AF320" s="69">
        <f>AC313*'4 Transform Matrices'!AB321+AD313*'4 Transform Matrices'!AF321+AE313*'4 Transform Matrices'!AJ321+AF313</f>
        <v/>
      </c>
      <c r="AG320" s="71">
        <f>MAX(ABS(I320-U320),ABS(J320-V320),ABS(K320-W320),ABS(L320-X320),ABS(M320-Y320),ABS(N320-Z320),ABS(O320-AA320),ABS(P320-AB320),ABS(Q320-AC320),ABS(R320-AD320),ABS(S320-AE320),ABS(T320-AF320))</f>
        <v/>
      </c>
    </row>
    <row r="321">
      <c r="A321" s="80" t="inlineStr">
        <is>
          <t>- Mast brace</t>
        </is>
      </c>
      <c r="B321" s="52" t="inlineStr">
        <is>
          <t>ENV-193</t>
        </is>
      </c>
      <c r="C321" s="58" t="inlineStr">
        <is>
          <t>Cylinder</t>
        </is>
      </c>
      <c r="D321" s="52" t="inlineStr">
        <is>
          <t>ENV-185</t>
        </is>
      </c>
      <c r="E321" s="52" t="n">
        <v>2</v>
      </c>
      <c r="F321" s="54">
        <f>L321</f>
        <v/>
      </c>
      <c r="G321" s="54">
        <f>P321</f>
        <v/>
      </c>
      <c r="H321" s="54">
        <f>T321</f>
        <v/>
      </c>
      <c r="I321" s="70" t="n">
        <v>0.0338004529</v>
      </c>
      <c r="J321" s="70" t="n">
        <v>0.0201525036</v>
      </c>
      <c r="K321" s="70" t="n">
        <v>-0.266350985</v>
      </c>
      <c r="L321" s="70" t="n">
        <v>-12.8668242</v>
      </c>
      <c r="M321" s="70" t="n">
        <v>0</v>
      </c>
      <c r="N321" s="70" t="n">
        <v>0.0134077687</v>
      </c>
      <c r="O321" s="70" t="n">
        <v>1.39999986</v>
      </c>
      <c r="P321" s="70" t="n">
        <v>3.90003681</v>
      </c>
      <c r="Q321" s="70" t="n">
        <v>0.0213899314</v>
      </c>
      <c r="R321" s="70" t="n">
        <v>-0.0318450667</v>
      </c>
      <c r="S321" s="70" t="n">
        <v>0.420888901</v>
      </c>
      <c r="T321" s="70" t="n">
        <v>6.05666685</v>
      </c>
      <c r="U321" s="69">
        <f>U313*'4 Transform Matrices'!Y322+V313*'4 Transform Matrices'!AC322+W313*'4 Transform Matrices'!AG322</f>
        <v/>
      </c>
      <c r="V321" s="69">
        <f>U313*'4 Transform Matrices'!Z322+V313*'4 Transform Matrices'!AD322+W313*'4 Transform Matrices'!AH322</f>
        <v/>
      </c>
      <c r="W321" s="69">
        <f>U313*'4 Transform Matrices'!AA322+V313*'4 Transform Matrices'!AE322+W313*'4 Transform Matrices'!AI322</f>
        <v/>
      </c>
      <c r="X321" s="69">
        <f>U313*'4 Transform Matrices'!AB322+V313*'4 Transform Matrices'!AF322+W313*'4 Transform Matrices'!AJ322+X313</f>
        <v/>
      </c>
      <c r="Y321" s="69">
        <f>Y313*'4 Transform Matrices'!Y322+Z313*'4 Transform Matrices'!AC322+AA313*'4 Transform Matrices'!AG322</f>
        <v/>
      </c>
      <c r="Z321" s="69">
        <f>Y313*'4 Transform Matrices'!Z322+Z313*'4 Transform Matrices'!AD322+AA313*'4 Transform Matrices'!AH322</f>
        <v/>
      </c>
      <c r="AA321" s="69">
        <f>Y313*'4 Transform Matrices'!AA322+Z313*'4 Transform Matrices'!AE322+AA313*'4 Transform Matrices'!AI322</f>
        <v/>
      </c>
      <c r="AB321" s="69">
        <f>Y313*'4 Transform Matrices'!AB322+Z313*'4 Transform Matrices'!AF322+AA313*'4 Transform Matrices'!AJ322+AB313</f>
        <v/>
      </c>
      <c r="AC321" s="69">
        <f>AC313*'4 Transform Matrices'!Y322+AD313*'4 Transform Matrices'!AC322+AE313*'4 Transform Matrices'!AG322</f>
        <v/>
      </c>
      <c r="AD321" s="69">
        <f>AC313*'4 Transform Matrices'!Z322+AD313*'4 Transform Matrices'!AD322+AE313*'4 Transform Matrices'!AH322</f>
        <v/>
      </c>
      <c r="AE321" s="69">
        <f>AC313*'4 Transform Matrices'!AA322+AD313*'4 Transform Matrices'!AE322+AE313*'4 Transform Matrices'!AI322</f>
        <v/>
      </c>
      <c r="AF321" s="69">
        <f>AC313*'4 Transform Matrices'!AB322+AD313*'4 Transform Matrices'!AF322+AE313*'4 Transform Matrices'!AJ322+AF313</f>
        <v/>
      </c>
      <c r="AG321" s="71">
        <f>MAX(ABS(I321-U321),ABS(J321-V321),ABS(K321-W321),ABS(L321-X321),ABS(M321-Y321),ABS(N321-Z321),ABS(O321-AA321),ABS(P321-AB321),ABS(Q321-AC321),ABS(R321-AD321),ABS(S321-AE321),ABS(T321-AF321))</f>
        <v/>
      </c>
    </row>
    <row r="322">
      <c r="A322" s="80" t="inlineStr">
        <is>
          <t>- Mast brace</t>
        </is>
      </c>
      <c r="B322" s="52" t="inlineStr">
        <is>
          <t>ENV-194</t>
        </is>
      </c>
      <c r="C322" s="58" t="inlineStr">
        <is>
          <t>Cylinder</t>
        </is>
      </c>
      <c r="D322" s="52" t="inlineStr">
        <is>
          <t>ENV-185</t>
        </is>
      </c>
      <c r="E322" s="52" t="n">
        <v>2</v>
      </c>
      <c r="F322" s="54">
        <f>L322</f>
        <v/>
      </c>
      <c r="G322" s="54">
        <f>P322</f>
        <v/>
      </c>
      <c r="H322" s="54">
        <f>T322</f>
        <v/>
      </c>
      <c r="I322" s="70" t="n">
        <v>-0.0355470888</v>
      </c>
      <c r="J322" s="70" t="n">
        <v>0.0175396241</v>
      </c>
      <c r="K322" s="70" t="n">
        <v>-0.196299061</v>
      </c>
      <c r="L322" s="70" t="n">
        <v>-13.0981493</v>
      </c>
      <c r="M322" s="70" t="n">
        <v>0</v>
      </c>
      <c r="N322" s="70" t="n">
        <v>0.0116968453</v>
      </c>
      <c r="O322" s="70" t="n">
        <v>1.4000001</v>
      </c>
      <c r="P322" s="70" t="n">
        <v>5.30003691</v>
      </c>
      <c r="Q322" s="70" t="n">
        <v>0.0183413289</v>
      </c>
      <c r="R322" s="70" t="n">
        <v>0.0339933112</v>
      </c>
      <c r="S322" s="70" t="n">
        <v>-0.380444586</v>
      </c>
      <c r="T322" s="70" t="n">
        <v>6.07688904</v>
      </c>
      <c r="U322" s="69">
        <f>U313*'4 Transform Matrices'!Y323+V313*'4 Transform Matrices'!AC323+W313*'4 Transform Matrices'!AG323</f>
        <v/>
      </c>
      <c r="V322" s="69">
        <f>U313*'4 Transform Matrices'!Z323+V313*'4 Transform Matrices'!AD323+W313*'4 Transform Matrices'!AH323</f>
        <v/>
      </c>
      <c r="W322" s="69">
        <f>U313*'4 Transform Matrices'!AA323+V313*'4 Transform Matrices'!AE323+W313*'4 Transform Matrices'!AI323</f>
        <v/>
      </c>
      <c r="X322" s="69">
        <f>U313*'4 Transform Matrices'!AB323+V313*'4 Transform Matrices'!AF323+W313*'4 Transform Matrices'!AJ323+X313</f>
        <v/>
      </c>
      <c r="Y322" s="69">
        <f>Y313*'4 Transform Matrices'!Y323+Z313*'4 Transform Matrices'!AC323+AA313*'4 Transform Matrices'!AG323</f>
        <v/>
      </c>
      <c r="Z322" s="69">
        <f>Y313*'4 Transform Matrices'!Z323+Z313*'4 Transform Matrices'!AD323+AA313*'4 Transform Matrices'!AH323</f>
        <v/>
      </c>
      <c r="AA322" s="69">
        <f>Y313*'4 Transform Matrices'!AA323+Z313*'4 Transform Matrices'!AE323+AA313*'4 Transform Matrices'!AI323</f>
        <v/>
      </c>
      <c r="AB322" s="69">
        <f>Y313*'4 Transform Matrices'!AB323+Z313*'4 Transform Matrices'!AF323+AA313*'4 Transform Matrices'!AJ323+AB313</f>
        <v/>
      </c>
      <c r="AC322" s="69">
        <f>AC313*'4 Transform Matrices'!Y323+AD313*'4 Transform Matrices'!AC323+AE313*'4 Transform Matrices'!AG323</f>
        <v/>
      </c>
      <c r="AD322" s="69">
        <f>AC313*'4 Transform Matrices'!Z323+AD313*'4 Transform Matrices'!AD323+AE313*'4 Transform Matrices'!AH323</f>
        <v/>
      </c>
      <c r="AE322" s="69">
        <f>AC313*'4 Transform Matrices'!AA323+AD313*'4 Transform Matrices'!AE323+AE313*'4 Transform Matrices'!AI323</f>
        <v/>
      </c>
      <c r="AF322" s="69">
        <f>AC313*'4 Transform Matrices'!AB323+AD313*'4 Transform Matrices'!AF323+AE313*'4 Transform Matrices'!AJ323+AF313</f>
        <v/>
      </c>
      <c r="AG322" s="71">
        <f>MAX(ABS(I322-U322),ABS(J322-V322),ABS(K322-W322),ABS(L322-X322),ABS(M322-Y322),ABS(N322-Z322),ABS(O322-AA322),ABS(P322-AB322),ABS(Q322-AC322),ABS(R322-AD322),ABS(S322-AE322),ABS(T322-AF322))</f>
        <v/>
      </c>
    </row>
    <row r="323">
      <c r="A323" s="80" t="inlineStr">
        <is>
          <t>- Mast brace</t>
        </is>
      </c>
      <c r="B323" s="52" t="inlineStr">
        <is>
          <t>ENV-195</t>
        </is>
      </c>
      <c r="C323" s="58" t="inlineStr">
        <is>
          <t>Cylinder</t>
        </is>
      </c>
      <c r="D323" s="52" t="inlineStr">
        <is>
          <t>ENV-185</t>
        </is>
      </c>
      <c r="E323" s="52" t="n">
        <v>2</v>
      </c>
      <c r="F323" s="54">
        <f>L323</f>
        <v/>
      </c>
      <c r="G323" s="54">
        <f>P323</f>
        <v/>
      </c>
      <c r="H323" s="54">
        <f>T323</f>
        <v/>
      </c>
      <c r="I323" s="70" t="n">
        <v>0.00225857063</v>
      </c>
      <c r="J323" s="70" t="n">
        <v>-0.0386902578</v>
      </c>
      <c r="K323" s="70" t="n">
        <v>0.357572228</v>
      </c>
      <c r="L323" s="70" t="n">
        <v>-13.0175133</v>
      </c>
      <c r="M323" s="70" t="n">
        <v>0</v>
      </c>
      <c r="N323" s="70" t="n">
        <v>0.00991343521</v>
      </c>
      <c r="O323" s="70" t="n">
        <v>1.4000001</v>
      </c>
      <c r="P323" s="70" t="n">
        <v>6.70003653</v>
      </c>
      <c r="Q323" s="70" t="n">
        <v>-0.0399361849</v>
      </c>
      <c r="R323" s="70" t="n">
        <v>-0.0021881077</v>
      </c>
      <c r="S323" s="70" t="n">
        <v>0.0202223156</v>
      </c>
      <c r="T323" s="70" t="n">
        <v>5.89677763</v>
      </c>
      <c r="U323" s="69">
        <f>U313*'4 Transform Matrices'!Y324+V313*'4 Transform Matrices'!AC324+W313*'4 Transform Matrices'!AG324</f>
        <v/>
      </c>
      <c r="V323" s="69">
        <f>U313*'4 Transform Matrices'!Z324+V313*'4 Transform Matrices'!AD324+W313*'4 Transform Matrices'!AH324</f>
        <v/>
      </c>
      <c r="W323" s="69">
        <f>U313*'4 Transform Matrices'!AA324+V313*'4 Transform Matrices'!AE324+W313*'4 Transform Matrices'!AI324</f>
        <v/>
      </c>
      <c r="X323" s="69">
        <f>U313*'4 Transform Matrices'!AB324+V313*'4 Transform Matrices'!AF324+W313*'4 Transform Matrices'!AJ324+X313</f>
        <v/>
      </c>
      <c r="Y323" s="69">
        <f>Y313*'4 Transform Matrices'!Y324+Z313*'4 Transform Matrices'!AC324+AA313*'4 Transform Matrices'!AG324</f>
        <v/>
      </c>
      <c r="Z323" s="69">
        <f>Y313*'4 Transform Matrices'!Z324+Z313*'4 Transform Matrices'!AD324+AA313*'4 Transform Matrices'!AH324</f>
        <v/>
      </c>
      <c r="AA323" s="69">
        <f>Y313*'4 Transform Matrices'!AA324+Z313*'4 Transform Matrices'!AE324+AA313*'4 Transform Matrices'!AI324</f>
        <v/>
      </c>
      <c r="AB323" s="69">
        <f>Y313*'4 Transform Matrices'!AB324+Z313*'4 Transform Matrices'!AF324+AA313*'4 Transform Matrices'!AJ324+AB313</f>
        <v/>
      </c>
      <c r="AC323" s="69">
        <f>AC313*'4 Transform Matrices'!Y324+AD313*'4 Transform Matrices'!AC324+AE313*'4 Transform Matrices'!AG324</f>
        <v/>
      </c>
      <c r="AD323" s="69">
        <f>AC313*'4 Transform Matrices'!Z324+AD313*'4 Transform Matrices'!AD324+AE313*'4 Transform Matrices'!AH324</f>
        <v/>
      </c>
      <c r="AE323" s="69">
        <f>AC313*'4 Transform Matrices'!AA324+AD313*'4 Transform Matrices'!AE324+AE313*'4 Transform Matrices'!AI324</f>
        <v/>
      </c>
      <c r="AF323" s="69">
        <f>AC313*'4 Transform Matrices'!AB324+AD313*'4 Transform Matrices'!AF324+AE313*'4 Transform Matrices'!AJ324+AF313</f>
        <v/>
      </c>
      <c r="AG323" s="71">
        <f>MAX(ABS(I323-U323),ABS(J323-V323),ABS(K323-W323),ABS(L323-X323),ABS(M323-Y323),ABS(N323-Z323),ABS(O323-AA323),ABS(P323-AB323),ABS(Q323-AC323),ABS(R323-AD323),ABS(S323-AE323),ABS(T323-AF323))</f>
        <v/>
      </c>
    </row>
    <row r="324">
      <c r="A324" s="80" t="inlineStr">
        <is>
          <t>- Mast brace</t>
        </is>
      </c>
      <c r="B324" s="52" t="inlineStr">
        <is>
          <t>ENV-196</t>
        </is>
      </c>
      <c r="C324" s="58" t="inlineStr">
        <is>
          <t>Cylinder</t>
        </is>
      </c>
      <c r="D324" s="52" t="inlineStr">
        <is>
          <t>ENV-185</t>
        </is>
      </c>
      <c r="E324" s="52" t="n">
        <v>2</v>
      </c>
      <c r="F324" s="54">
        <f>L324</f>
        <v/>
      </c>
      <c r="G324" s="54">
        <f>P324</f>
        <v/>
      </c>
      <c r="H324" s="54">
        <f>T324</f>
        <v/>
      </c>
      <c r="I324" s="70" t="n">
        <v>0.0331524499</v>
      </c>
      <c r="J324" s="70" t="n">
        <v>0.0219213702</v>
      </c>
      <c r="K324" s="70" t="n">
        <v>-0.161273271</v>
      </c>
      <c r="L324" s="70" t="n">
        <v>-12.919363</v>
      </c>
      <c r="M324" s="70" t="n">
        <v>0</v>
      </c>
      <c r="N324" s="70" t="n">
        <v>0.008065994829999999</v>
      </c>
      <c r="O324" s="70" t="n">
        <v>1.4000001</v>
      </c>
      <c r="P324" s="70" t="n">
        <v>8.10003757</v>
      </c>
      <c r="Q324" s="70" t="n">
        <v>0.0223811306</v>
      </c>
      <c r="R324" s="70" t="n">
        <v>-0.0324714221</v>
      </c>
      <c r="S324" s="70" t="n">
        <v>0.238888919</v>
      </c>
      <c r="T324" s="70" t="n">
        <v>6.02633333</v>
      </c>
      <c r="U324" s="69">
        <f>U313*'4 Transform Matrices'!Y325+V313*'4 Transform Matrices'!AC325+W313*'4 Transform Matrices'!AG325</f>
        <v/>
      </c>
      <c r="V324" s="69">
        <f>U313*'4 Transform Matrices'!Z325+V313*'4 Transform Matrices'!AD325+W313*'4 Transform Matrices'!AH325</f>
        <v/>
      </c>
      <c r="W324" s="69">
        <f>U313*'4 Transform Matrices'!AA325+V313*'4 Transform Matrices'!AE325+W313*'4 Transform Matrices'!AI325</f>
        <v/>
      </c>
      <c r="X324" s="69">
        <f>U313*'4 Transform Matrices'!AB325+V313*'4 Transform Matrices'!AF325+W313*'4 Transform Matrices'!AJ325+X313</f>
        <v/>
      </c>
      <c r="Y324" s="69">
        <f>Y313*'4 Transform Matrices'!Y325+Z313*'4 Transform Matrices'!AC325+AA313*'4 Transform Matrices'!AG325</f>
        <v/>
      </c>
      <c r="Z324" s="69">
        <f>Y313*'4 Transform Matrices'!Z325+Z313*'4 Transform Matrices'!AD325+AA313*'4 Transform Matrices'!AH325</f>
        <v/>
      </c>
      <c r="AA324" s="69">
        <f>Y313*'4 Transform Matrices'!AA325+Z313*'4 Transform Matrices'!AE325+AA313*'4 Transform Matrices'!AI325</f>
        <v/>
      </c>
      <c r="AB324" s="69">
        <f>Y313*'4 Transform Matrices'!AB325+Z313*'4 Transform Matrices'!AF325+AA313*'4 Transform Matrices'!AJ325+AB313</f>
        <v/>
      </c>
      <c r="AC324" s="69">
        <f>AC313*'4 Transform Matrices'!Y325+AD313*'4 Transform Matrices'!AC325+AE313*'4 Transform Matrices'!AG325</f>
        <v/>
      </c>
      <c r="AD324" s="69">
        <f>AC313*'4 Transform Matrices'!Z325+AD313*'4 Transform Matrices'!AD325+AE313*'4 Transform Matrices'!AH325</f>
        <v/>
      </c>
      <c r="AE324" s="69">
        <f>AC313*'4 Transform Matrices'!AA325+AD313*'4 Transform Matrices'!AE325+AE313*'4 Transform Matrices'!AI325</f>
        <v/>
      </c>
      <c r="AF324" s="69">
        <f>AC313*'4 Transform Matrices'!AB325+AD313*'4 Transform Matrices'!AF325+AE313*'4 Transform Matrices'!AJ325+AF313</f>
        <v/>
      </c>
      <c r="AG324" s="71">
        <f>MAX(ABS(I324-U324),ABS(J324-V324),ABS(K324-W324),ABS(L324-X324),ABS(M324-Y324),ABS(N324-Z324),ABS(O324-AA324),ABS(P324-AB324),ABS(Q324-AC324),ABS(R324-AD324),ABS(S324-AE324),ABS(T324-AF324))</f>
        <v/>
      </c>
    </row>
    <row r="325">
      <c r="A325" s="80" t="inlineStr">
        <is>
          <t>- Whip antenna</t>
        </is>
      </c>
      <c r="B325" s="52" t="inlineStr">
        <is>
          <t>ENV-197</t>
        </is>
      </c>
      <c r="C325" s="58" t="inlineStr">
        <is>
          <t>Cylinder</t>
        </is>
      </c>
      <c r="D325" s="52" t="inlineStr">
        <is>
          <t>ENV-185</t>
        </is>
      </c>
      <c r="E325" s="52" t="n">
        <v>2</v>
      </c>
      <c r="F325" s="54">
        <f>L325</f>
        <v/>
      </c>
      <c r="G325" s="54">
        <f>P325</f>
        <v/>
      </c>
      <c r="H325" s="54">
        <f>T325</f>
        <v/>
      </c>
      <c r="I325" s="70" t="n">
        <v>0.0299999993</v>
      </c>
      <c r="J325" s="70" t="n">
        <v>0</v>
      </c>
      <c r="K325" s="70" t="n">
        <v>0</v>
      </c>
      <c r="L325" s="70" t="n">
        <v>-13</v>
      </c>
      <c r="M325" s="70" t="n">
        <v>0</v>
      </c>
      <c r="N325" s="70" t="n">
        <v>-1.31134159e-09</v>
      </c>
      <c r="O325" s="70" t="n">
        <v>-1.39999998</v>
      </c>
      <c r="P325" s="70" t="n">
        <v>9.700037</v>
      </c>
      <c r="Q325" s="70" t="n">
        <v>0</v>
      </c>
      <c r="R325" s="70" t="n">
        <v>0.0299999993</v>
      </c>
      <c r="S325" s="70" t="n">
        <v>-6.11959408e-08</v>
      </c>
      <c r="T325" s="70" t="n">
        <v>6</v>
      </c>
      <c r="U325" s="69">
        <f>U313*'4 Transform Matrices'!Y326+V313*'4 Transform Matrices'!AC326+W313*'4 Transform Matrices'!AG326</f>
        <v/>
      </c>
      <c r="V325" s="69">
        <f>U313*'4 Transform Matrices'!Z326+V313*'4 Transform Matrices'!AD326+W313*'4 Transform Matrices'!AH326</f>
        <v/>
      </c>
      <c r="W325" s="69">
        <f>U313*'4 Transform Matrices'!AA326+V313*'4 Transform Matrices'!AE326+W313*'4 Transform Matrices'!AI326</f>
        <v/>
      </c>
      <c r="X325" s="69">
        <f>U313*'4 Transform Matrices'!AB326+V313*'4 Transform Matrices'!AF326+W313*'4 Transform Matrices'!AJ326+X313</f>
        <v/>
      </c>
      <c r="Y325" s="69">
        <f>Y313*'4 Transform Matrices'!Y326+Z313*'4 Transform Matrices'!AC326+AA313*'4 Transform Matrices'!AG326</f>
        <v/>
      </c>
      <c r="Z325" s="69">
        <f>Y313*'4 Transform Matrices'!Z326+Z313*'4 Transform Matrices'!AD326+AA313*'4 Transform Matrices'!AH326</f>
        <v/>
      </c>
      <c r="AA325" s="69">
        <f>Y313*'4 Transform Matrices'!AA326+Z313*'4 Transform Matrices'!AE326+AA313*'4 Transform Matrices'!AI326</f>
        <v/>
      </c>
      <c r="AB325" s="69">
        <f>Y313*'4 Transform Matrices'!AB326+Z313*'4 Transform Matrices'!AF326+AA313*'4 Transform Matrices'!AJ326+AB313</f>
        <v/>
      </c>
      <c r="AC325" s="69">
        <f>AC313*'4 Transform Matrices'!Y326+AD313*'4 Transform Matrices'!AC326+AE313*'4 Transform Matrices'!AG326</f>
        <v/>
      </c>
      <c r="AD325" s="69">
        <f>AC313*'4 Transform Matrices'!Z326+AD313*'4 Transform Matrices'!AD326+AE313*'4 Transform Matrices'!AH326</f>
        <v/>
      </c>
      <c r="AE325" s="69">
        <f>AC313*'4 Transform Matrices'!AA326+AD313*'4 Transform Matrices'!AE326+AE313*'4 Transform Matrices'!AI326</f>
        <v/>
      </c>
      <c r="AF325" s="69">
        <f>AC313*'4 Transform Matrices'!AB326+AD313*'4 Transform Matrices'!AF326+AE313*'4 Transform Matrices'!AJ326+AF313</f>
        <v/>
      </c>
      <c r="AG325" s="71">
        <f>MAX(ABS(I325-U325),ABS(J325-V325),ABS(K325-W325),ABS(L325-X325),ABS(M325-Y325),ABS(N325-Z325),ABS(O325-AA325),ABS(P325-AB325),ABS(Q325-AC325),ABS(R325-AD325),ABS(S325-AE325),ABS(T325-AF325))</f>
        <v/>
      </c>
    </row>
    <row r="326">
      <c r="A326" s="80" t="inlineStr">
        <is>
          <t>- Aviation light</t>
        </is>
      </c>
      <c r="B326" s="52" t="inlineStr">
        <is>
          <t>ENV-198</t>
        </is>
      </c>
      <c r="C326" s="59" t="inlineStr">
        <is>
          <t>Sphere</t>
        </is>
      </c>
      <c r="D326" s="52" t="inlineStr">
        <is>
          <t>ENV-185</t>
        </is>
      </c>
      <c r="E326" s="52" t="n">
        <v>2</v>
      </c>
      <c r="F326" s="54">
        <f>L326</f>
        <v/>
      </c>
      <c r="G326" s="54">
        <f>P326</f>
        <v/>
      </c>
      <c r="H326" s="54">
        <f>T326</f>
        <v/>
      </c>
      <c r="I326" s="70" t="n">
        <v>0.180000007</v>
      </c>
      <c r="J326" s="70" t="n">
        <v>0</v>
      </c>
      <c r="K326" s="70" t="n">
        <v>0</v>
      </c>
      <c r="L326" s="70" t="n">
        <v>-13</v>
      </c>
      <c r="M326" s="70" t="n">
        <v>0</v>
      </c>
      <c r="N326" s="70" t="n">
        <v>0.180000007</v>
      </c>
      <c r="O326" s="70" t="n">
        <v>0</v>
      </c>
      <c r="P326" s="70" t="n">
        <v>9.050037379999999</v>
      </c>
      <c r="Q326" s="70" t="n">
        <v>0</v>
      </c>
      <c r="R326" s="70" t="n">
        <v>0</v>
      </c>
      <c r="S326" s="70" t="n">
        <v>0.180000007</v>
      </c>
      <c r="T326" s="70" t="n">
        <v>6</v>
      </c>
      <c r="U326" s="69">
        <f>U313*'4 Transform Matrices'!Y327+V313*'4 Transform Matrices'!AC327+W313*'4 Transform Matrices'!AG327</f>
        <v/>
      </c>
      <c r="V326" s="69">
        <f>U313*'4 Transform Matrices'!Z327+V313*'4 Transform Matrices'!AD327+W313*'4 Transform Matrices'!AH327</f>
        <v/>
      </c>
      <c r="W326" s="69">
        <f>U313*'4 Transform Matrices'!AA327+V313*'4 Transform Matrices'!AE327+W313*'4 Transform Matrices'!AI327</f>
        <v/>
      </c>
      <c r="X326" s="69">
        <f>U313*'4 Transform Matrices'!AB327+V313*'4 Transform Matrices'!AF327+W313*'4 Transform Matrices'!AJ327+X313</f>
        <v/>
      </c>
      <c r="Y326" s="69">
        <f>Y313*'4 Transform Matrices'!Y327+Z313*'4 Transform Matrices'!AC327+AA313*'4 Transform Matrices'!AG327</f>
        <v/>
      </c>
      <c r="Z326" s="69">
        <f>Y313*'4 Transform Matrices'!Z327+Z313*'4 Transform Matrices'!AD327+AA313*'4 Transform Matrices'!AH327</f>
        <v/>
      </c>
      <c r="AA326" s="69">
        <f>Y313*'4 Transform Matrices'!AA327+Z313*'4 Transform Matrices'!AE327+AA313*'4 Transform Matrices'!AI327</f>
        <v/>
      </c>
      <c r="AB326" s="69">
        <f>Y313*'4 Transform Matrices'!AB327+Z313*'4 Transform Matrices'!AF327+AA313*'4 Transform Matrices'!AJ327+AB313</f>
        <v/>
      </c>
      <c r="AC326" s="69">
        <f>AC313*'4 Transform Matrices'!Y327+AD313*'4 Transform Matrices'!AC327+AE313*'4 Transform Matrices'!AG327</f>
        <v/>
      </c>
      <c r="AD326" s="69">
        <f>AC313*'4 Transform Matrices'!Z327+AD313*'4 Transform Matrices'!AD327+AE313*'4 Transform Matrices'!AH327</f>
        <v/>
      </c>
      <c r="AE326" s="69">
        <f>AC313*'4 Transform Matrices'!AA327+AD313*'4 Transform Matrices'!AE327+AE313*'4 Transform Matrices'!AI327</f>
        <v/>
      </c>
      <c r="AF326" s="69">
        <f>AC313*'4 Transform Matrices'!AB327+AD313*'4 Transform Matrices'!AF327+AE313*'4 Transform Matrices'!AJ327+AF313</f>
        <v/>
      </c>
      <c r="AG326" s="71">
        <f>MAX(ABS(I326-U326),ABS(J326-V326),ABS(K326-W326),ABS(L326-X326),ABS(M326-Y326),ABS(N326-Z326),ABS(O326-AA326),ABS(P326-AB326),ABS(Q326-AC326),ABS(R326-AD326),ABS(S326-AE326),ABS(T326-AF326))</f>
        <v/>
      </c>
    </row>
    <row r="327">
      <c r="A327" s="80" t="inlineStr">
        <is>
          <t>- Aviation light</t>
        </is>
      </c>
      <c r="B327" s="52" t="inlineStr">
        <is>
          <t>ENV-199</t>
        </is>
      </c>
      <c r="C327" s="59" t="inlineStr">
        <is>
          <t>Sphere</t>
        </is>
      </c>
      <c r="D327" s="52" t="inlineStr">
        <is>
          <t>ENV-185</t>
        </is>
      </c>
      <c r="E327" s="52" t="n">
        <v>2</v>
      </c>
      <c r="F327" s="54">
        <f>L327</f>
        <v/>
      </c>
      <c r="G327" s="54">
        <f>P327</f>
        <v/>
      </c>
      <c r="H327" s="54">
        <f>T327</f>
        <v/>
      </c>
      <c r="I327" s="70" t="n">
        <v>0.150000006</v>
      </c>
      <c r="J327" s="70" t="n">
        <v>0</v>
      </c>
      <c r="K327" s="70" t="n">
        <v>0</v>
      </c>
      <c r="L327" s="70" t="n">
        <v>-13</v>
      </c>
      <c r="M327" s="70" t="n">
        <v>0</v>
      </c>
      <c r="N327" s="70" t="n">
        <v>0.150000006</v>
      </c>
      <c r="O327" s="70" t="n">
        <v>0</v>
      </c>
      <c r="P327" s="70" t="n">
        <v>4.60003662</v>
      </c>
      <c r="Q327" s="70" t="n">
        <v>0</v>
      </c>
      <c r="R327" s="70" t="n">
        <v>0</v>
      </c>
      <c r="S327" s="70" t="n">
        <v>0.150000006</v>
      </c>
      <c r="T327" s="70" t="n">
        <v>6</v>
      </c>
      <c r="U327" s="69">
        <f>U313*'4 Transform Matrices'!Y328+V313*'4 Transform Matrices'!AC328+W313*'4 Transform Matrices'!AG328</f>
        <v/>
      </c>
      <c r="V327" s="69">
        <f>U313*'4 Transform Matrices'!Z328+V313*'4 Transform Matrices'!AD328+W313*'4 Transform Matrices'!AH328</f>
        <v/>
      </c>
      <c r="W327" s="69">
        <f>U313*'4 Transform Matrices'!AA328+V313*'4 Transform Matrices'!AE328+W313*'4 Transform Matrices'!AI328</f>
        <v/>
      </c>
      <c r="X327" s="69">
        <f>U313*'4 Transform Matrices'!AB328+V313*'4 Transform Matrices'!AF328+W313*'4 Transform Matrices'!AJ328+X313</f>
        <v/>
      </c>
      <c r="Y327" s="69">
        <f>Y313*'4 Transform Matrices'!Y328+Z313*'4 Transform Matrices'!AC328+AA313*'4 Transform Matrices'!AG328</f>
        <v/>
      </c>
      <c r="Z327" s="69">
        <f>Y313*'4 Transform Matrices'!Z328+Z313*'4 Transform Matrices'!AD328+AA313*'4 Transform Matrices'!AH328</f>
        <v/>
      </c>
      <c r="AA327" s="69">
        <f>Y313*'4 Transform Matrices'!AA328+Z313*'4 Transform Matrices'!AE328+AA313*'4 Transform Matrices'!AI328</f>
        <v/>
      </c>
      <c r="AB327" s="69">
        <f>Y313*'4 Transform Matrices'!AB328+Z313*'4 Transform Matrices'!AF328+AA313*'4 Transform Matrices'!AJ328+AB313</f>
        <v/>
      </c>
      <c r="AC327" s="69">
        <f>AC313*'4 Transform Matrices'!Y328+AD313*'4 Transform Matrices'!AC328+AE313*'4 Transform Matrices'!AG328</f>
        <v/>
      </c>
      <c r="AD327" s="69">
        <f>AC313*'4 Transform Matrices'!Z328+AD313*'4 Transform Matrices'!AD328+AE313*'4 Transform Matrices'!AH328</f>
        <v/>
      </c>
      <c r="AE327" s="69">
        <f>AC313*'4 Transform Matrices'!AA328+AD313*'4 Transform Matrices'!AE328+AE313*'4 Transform Matrices'!AI328</f>
        <v/>
      </c>
      <c r="AF327" s="69">
        <f>AC313*'4 Transform Matrices'!AB328+AD313*'4 Transform Matrices'!AF328+AE313*'4 Transform Matrices'!AJ328+AF313</f>
        <v/>
      </c>
      <c r="AG327" s="71">
        <f>MAX(ABS(I327-U327),ABS(J327-V327),ABS(K327-W327),ABS(L327-X327),ABS(M327-Y327),ABS(N327-Z327),ABS(O327-AA327),ABS(P327-AB327),ABS(Q327-AC327),ABS(R327-AD327),ABS(S327-AE327),ABS(T327-AF327))</f>
        <v/>
      </c>
    </row>
    <row r="328">
      <c r="A328" s="80" t="inlineStr">
        <is>
          <t>- Guy wire</t>
        </is>
      </c>
      <c r="B328" s="52" t="inlineStr">
        <is>
          <t>ENV-200</t>
        </is>
      </c>
      <c r="C328" s="58" t="inlineStr">
        <is>
          <t>Cylinder</t>
        </is>
      </c>
      <c r="D328" s="52" t="inlineStr">
        <is>
          <t>ENV-185</t>
        </is>
      </c>
      <c r="E328" s="52" t="n">
        <v>2</v>
      </c>
      <c r="F328" s="54">
        <f>L328</f>
        <v/>
      </c>
      <c r="G328" s="54">
        <f>P328</f>
        <v/>
      </c>
      <c r="H328" s="54">
        <f>T328</f>
        <v/>
      </c>
      <c r="I328" s="70" t="n">
        <v>0.00749999937</v>
      </c>
      <c r="J328" s="70" t="n">
        <v>0.0115067605</v>
      </c>
      <c r="K328" s="70" t="n">
        <v>3.11769128</v>
      </c>
      <c r="L328" s="70" t="n">
        <v>-11.4411545</v>
      </c>
      <c r="M328" s="70" t="n">
        <v>0</v>
      </c>
      <c r="N328" s="70" t="n">
        <v>0.00696127024</v>
      </c>
      <c r="O328" s="70" t="n">
        <v>-6.87126017</v>
      </c>
      <c r="P328" s="70" t="n">
        <v>3.56440663</v>
      </c>
      <c r="Q328" s="70" t="n">
        <v>-0.0129903816</v>
      </c>
      <c r="R328" s="70" t="n">
        <v>0.0066434308</v>
      </c>
      <c r="S328" s="70" t="n">
        <v>1.79999971</v>
      </c>
      <c r="T328" s="70" t="n">
        <v>6.9000001</v>
      </c>
      <c r="U328" s="69">
        <f>U313*'4 Transform Matrices'!Y329+V313*'4 Transform Matrices'!AC329+W313*'4 Transform Matrices'!AG329</f>
        <v/>
      </c>
      <c r="V328" s="69">
        <f>U313*'4 Transform Matrices'!Z329+V313*'4 Transform Matrices'!AD329+W313*'4 Transform Matrices'!AH329</f>
        <v/>
      </c>
      <c r="W328" s="69">
        <f>U313*'4 Transform Matrices'!AA329+V313*'4 Transform Matrices'!AE329+W313*'4 Transform Matrices'!AI329</f>
        <v/>
      </c>
      <c r="X328" s="69">
        <f>U313*'4 Transform Matrices'!AB329+V313*'4 Transform Matrices'!AF329+W313*'4 Transform Matrices'!AJ329+X313</f>
        <v/>
      </c>
      <c r="Y328" s="69">
        <f>Y313*'4 Transform Matrices'!Y329+Z313*'4 Transform Matrices'!AC329+AA313*'4 Transform Matrices'!AG329</f>
        <v/>
      </c>
      <c r="Z328" s="69">
        <f>Y313*'4 Transform Matrices'!Z329+Z313*'4 Transform Matrices'!AD329+AA313*'4 Transform Matrices'!AH329</f>
        <v/>
      </c>
      <c r="AA328" s="69">
        <f>Y313*'4 Transform Matrices'!AA329+Z313*'4 Transform Matrices'!AE329+AA313*'4 Transform Matrices'!AI329</f>
        <v/>
      </c>
      <c r="AB328" s="69">
        <f>Y313*'4 Transform Matrices'!AB329+Z313*'4 Transform Matrices'!AF329+AA313*'4 Transform Matrices'!AJ329+AB313</f>
        <v/>
      </c>
      <c r="AC328" s="69">
        <f>AC313*'4 Transform Matrices'!Y329+AD313*'4 Transform Matrices'!AC329+AE313*'4 Transform Matrices'!AG329</f>
        <v/>
      </c>
      <c r="AD328" s="69">
        <f>AC313*'4 Transform Matrices'!Z329+AD313*'4 Transform Matrices'!AD329+AE313*'4 Transform Matrices'!AH329</f>
        <v/>
      </c>
      <c r="AE328" s="69">
        <f>AC313*'4 Transform Matrices'!AA329+AD313*'4 Transform Matrices'!AE329+AE313*'4 Transform Matrices'!AI329</f>
        <v/>
      </c>
      <c r="AF328" s="69">
        <f>AC313*'4 Transform Matrices'!AB329+AD313*'4 Transform Matrices'!AF329+AE313*'4 Transform Matrices'!AJ329+AF313</f>
        <v/>
      </c>
      <c r="AG328" s="71">
        <f>MAX(ABS(I328-U328),ABS(J328-V328),ABS(K328-W328),ABS(L328-X328),ABS(M328-Y328),ABS(N328-Z328),ABS(O328-AA328),ABS(P328-AB328),ABS(Q328-AC328),ABS(R328-AD328),ABS(S328-AE328),ABS(T328-AF328))</f>
        <v/>
      </c>
    </row>
    <row r="329">
      <c r="A329" s="80" t="inlineStr">
        <is>
          <t>- Guy anchor</t>
        </is>
      </c>
      <c r="B329" s="52" t="inlineStr">
        <is>
          <t>ENV-201</t>
        </is>
      </c>
      <c r="C329" s="63" t="inlineStr">
        <is>
          <t>Cube</t>
        </is>
      </c>
      <c r="D329" s="52" t="inlineStr">
        <is>
          <t>ENV-185</t>
        </is>
      </c>
      <c r="E329" s="52" t="n">
        <v>2</v>
      </c>
      <c r="F329" s="54">
        <f>L329</f>
        <v/>
      </c>
      <c r="G329" s="54">
        <f>P329</f>
        <v/>
      </c>
      <c r="H329" s="54">
        <f>T329</f>
        <v/>
      </c>
      <c r="I329" s="70" t="n">
        <v>0.300000012</v>
      </c>
      <c r="J329" s="70" t="n">
        <v>0</v>
      </c>
      <c r="K329" s="70" t="n">
        <v>0</v>
      </c>
      <c r="L329" s="70" t="n">
        <v>-9.88230896</v>
      </c>
      <c r="M329" s="70" t="n">
        <v>0</v>
      </c>
      <c r="N329" s="70" t="n">
        <v>0.25</v>
      </c>
      <c r="O329" s="70" t="n">
        <v>0</v>
      </c>
      <c r="P329" s="70" t="n">
        <v>0.0787766352</v>
      </c>
      <c r="Q329" s="70" t="n">
        <v>0</v>
      </c>
      <c r="R329" s="70" t="n">
        <v>0</v>
      </c>
      <c r="S329" s="70" t="n">
        <v>0.300000012</v>
      </c>
      <c r="T329" s="70" t="n">
        <v>7.80000019</v>
      </c>
      <c r="U329" s="69">
        <f>U313*'4 Transform Matrices'!Y330+V313*'4 Transform Matrices'!AC330+W313*'4 Transform Matrices'!AG330</f>
        <v/>
      </c>
      <c r="V329" s="69">
        <f>U313*'4 Transform Matrices'!Z330+V313*'4 Transform Matrices'!AD330+W313*'4 Transform Matrices'!AH330</f>
        <v/>
      </c>
      <c r="W329" s="69">
        <f>U313*'4 Transform Matrices'!AA330+V313*'4 Transform Matrices'!AE330+W313*'4 Transform Matrices'!AI330</f>
        <v/>
      </c>
      <c r="X329" s="69">
        <f>U313*'4 Transform Matrices'!AB330+V313*'4 Transform Matrices'!AF330+W313*'4 Transform Matrices'!AJ330+X313</f>
        <v/>
      </c>
      <c r="Y329" s="69">
        <f>Y313*'4 Transform Matrices'!Y330+Z313*'4 Transform Matrices'!AC330+AA313*'4 Transform Matrices'!AG330</f>
        <v/>
      </c>
      <c r="Z329" s="69">
        <f>Y313*'4 Transform Matrices'!Z330+Z313*'4 Transform Matrices'!AD330+AA313*'4 Transform Matrices'!AH330</f>
        <v/>
      </c>
      <c r="AA329" s="69">
        <f>Y313*'4 Transform Matrices'!AA330+Z313*'4 Transform Matrices'!AE330+AA313*'4 Transform Matrices'!AI330</f>
        <v/>
      </c>
      <c r="AB329" s="69">
        <f>Y313*'4 Transform Matrices'!AB330+Z313*'4 Transform Matrices'!AF330+AA313*'4 Transform Matrices'!AJ330+AB313</f>
        <v/>
      </c>
      <c r="AC329" s="69">
        <f>AC313*'4 Transform Matrices'!Y330+AD313*'4 Transform Matrices'!AC330+AE313*'4 Transform Matrices'!AG330</f>
        <v/>
      </c>
      <c r="AD329" s="69">
        <f>AC313*'4 Transform Matrices'!Z330+AD313*'4 Transform Matrices'!AD330+AE313*'4 Transform Matrices'!AH330</f>
        <v/>
      </c>
      <c r="AE329" s="69">
        <f>AC313*'4 Transform Matrices'!AA330+AD313*'4 Transform Matrices'!AE330+AE313*'4 Transform Matrices'!AI330</f>
        <v/>
      </c>
      <c r="AF329" s="69">
        <f>AC313*'4 Transform Matrices'!AB330+AD313*'4 Transform Matrices'!AF330+AE313*'4 Transform Matrices'!AJ330+AF313</f>
        <v/>
      </c>
      <c r="AG329" s="71">
        <f>MAX(ABS(I329-U329),ABS(J329-V329),ABS(K329-W329),ABS(L329-X329),ABS(M329-Y329),ABS(N329-Z329),ABS(O329-AA329),ABS(P329-AB329),ABS(Q329-AC329),ABS(R329-AD329),ABS(S329-AE329),ABS(T329-AF329))</f>
        <v/>
      </c>
    </row>
    <row r="330">
      <c r="A330" s="80" t="inlineStr">
        <is>
          <t>- Guy wire</t>
        </is>
      </c>
      <c r="B330" s="52" t="inlineStr">
        <is>
          <t>ENV-202</t>
        </is>
      </c>
      <c r="C330" s="58" t="inlineStr">
        <is>
          <t>Cylinder</t>
        </is>
      </c>
      <c r="D330" s="52" t="inlineStr">
        <is>
          <t>ENV-185</t>
        </is>
      </c>
      <c r="E330" s="52" t="n">
        <v>2</v>
      </c>
      <c r="F330" s="54">
        <f>L330</f>
        <v/>
      </c>
      <c r="G330" s="54">
        <f>P330</f>
        <v/>
      </c>
      <c r="H330" s="54">
        <f>T330</f>
        <v/>
      </c>
      <c r="I330" s="70" t="n">
        <v>0.00749999797</v>
      </c>
      <c r="J330" s="70" t="n">
        <v>-0.0113778794</v>
      </c>
      <c r="K330" s="70" t="n">
        <v>-3.11769223</v>
      </c>
      <c r="L330" s="70" t="n">
        <v>-14.5588455</v>
      </c>
      <c r="M330" s="70" t="n">
        <v>0</v>
      </c>
      <c r="N330" s="70" t="n">
        <v>0.00723822229</v>
      </c>
      <c r="O330" s="70" t="n">
        <v>-6.53433275</v>
      </c>
      <c r="P330" s="70" t="n">
        <v>3.73287034</v>
      </c>
      <c r="Q330" s="70" t="n">
        <v>0.0129903825</v>
      </c>
      <c r="R330" s="70" t="n">
        <v>0.00656901905</v>
      </c>
      <c r="S330" s="70" t="n">
        <v>1.79999971</v>
      </c>
      <c r="T330" s="70" t="n">
        <v>6.89999962</v>
      </c>
      <c r="U330" s="69">
        <f>U313*'4 Transform Matrices'!Y331+V313*'4 Transform Matrices'!AC331+W313*'4 Transform Matrices'!AG331</f>
        <v/>
      </c>
      <c r="V330" s="69">
        <f>U313*'4 Transform Matrices'!Z331+V313*'4 Transform Matrices'!AD331+W313*'4 Transform Matrices'!AH331</f>
        <v/>
      </c>
      <c r="W330" s="69">
        <f>U313*'4 Transform Matrices'!AA331+V313*'4 Transform Matrices'!AE331+W313*'4 Transform Matrices'!AI331</f>
        <v/>
      </c>
      <c r="X330" s="69">
        <f>U313*'4 Transform Matrices'!AB331+V313*'4 Transform Matrices'!AF331+W313*'4 Transform Matrices'!AJ331+X313</f>
        <v/>
      </c>
      <c r="Y330" s="69">
        <f>Y313*'4 Transform Matrices'!Y331+Z313*'4 Transform Matrices'!AC331+AA313*'4 Transform Matrices'!AG331</f>
        <v/>
      </c>
      <c r="Z330" s="69">
        <f>Y313*'4 Transform Matrices'!Z331+Z313*'4 Transform Matrices'!AD331+AA313*'4 Transform Matrices'!AH331</f>
        <v/>
      </c>
      <c r="AA330" s="69">
        <f>Y313*'4 Transform Matrices'!AA331+Z313*'4 Transform Matrices'!AE331+AA313*'4 Transform Matrices'!AI331</f>
        <v/>
      </c>
      <c r="AB330" s="69">
        <f>Y313*'4 Transform Matrices'!AB331+Z313*'4 Transform Matrices'!AF331+AA313*'4 Transform Matrices'!AJ331+AB313</f>
        <v/>
      </c>
      <c r="AC330" s="69">
        <f>AC313*'4 Transform Matrices'!Y331+AD313*'4 Transform Matrices'!AC331+AE313*'4 Transform Matrices'!AG331</f>
        <v/>
      </c>
      <c r="AD330" s="69">
        <f>AC313*'4 Transform Matrices'!Z331+AD313*'4 Transform Matrices'!AD331+AE313*'4 Transform Matrices'!AH331</f>
        <v/>
      </c>
      <c r="AE330" s="69">
        <f>AC313*'4 Transform Matrices'!AA331+AD313*'4 Transform Matrices'!AE331+AE313*'4 Transform Matrices'!AI331</f>
        <v/>
      </c>
      <c r="AF330" s="69">
        <f>AC313*'4 Transform Matrices'!AB331+AD313*'4 Transform Matrices'!AF331+AE313*'4 Transform Matrices'!AJ331+AF313</f>
        <v/>
      </c>
      <c r="AG330" s="71">
        <f>MAX(ABS(I330-U330),ABS(J330-V330),ABS(K330-W330),ABS(L330-X330),ABS(M330-Y330),ABS(N330-Z330),ABS(O330-AA330),ABS(P330-AB330),ABS(Q330-AC330),ABS(R330-AD330),ABS(S330-AE330),ABS(T330-AF330))</f>
        <v/>
      </c>
    </row>
    <row r="331">
      <c r="A331" s="80" t="inlineStr">
        <is>
          <t>- Guy anchor</t>
        </is>
      </c>
      <c r="B331" s="52" t="inlineStr">
        <is>
          <t>ENV-203</t>
        </is>
      </c>
      <c r="C331" s="63" t="inlineStr">
        <is>
          <t>Cube</t>
        </is>
      </c>
      <c r="D331" s="52" t="inlineStr">
        <is>
          <t>ENV-185</t>
        </is>
      </c>
      <c r="E331" s="52" t="n">
        <v>2</v>
      </c>
      <c r="F331" s="54">
        <f>L331</f>
        <v/>
      </c>
      <c r="G331" s="54">
        <f>P331</f>
        <v/>
      </c>
      <c r="H331" s="54">
        <f>T331</f>
        <v/>
      </c>
      <c r="I331" s="70" t="n">
        <v>0.300000012</v>
      </c>
      <c r="J331" s="70" t="n">
        <v>0</v>
      </c>
      <c r="K331" s="70" t="n">
        <v>0</v>
      </c>
      <c r="L331" s="70" t="n">
        <v>-16.117691</v>
      </c>
      <c r="M331" s="70" t="n">
        <v>0</v>
      </c>
      <c r="N331" s="70" t="n">
        <v>0.25</v>
      </c>
      <c r="O331" s="70" t="n">
        <v>0</v>
      </c>
      <c r="P331" s="70" t="n">
        <v>0.415704131</v>
      </c>
      <c r="Q331" s="70" t="n">
        <v>0</v>
      </c>
      <c r="R331" s="70" t="n">
        <v>0</v>
      </c>
      <c r="S331" s="70" t="n">
        <v>0.300000012</v>
      </c>
      <c r="T331" s="70" t="n">
        <v>7.79999924</v>
      </c>
      <c r="U331" s="69">
        <f>U313*'4 Transform Matrices'!Y332+V313*'4 Transform Matrices'!AC332+W313*'4 Transform Matrices'!AG332</f>
        <v/>
      </c>
      <c r="V331" s="69">
        <f>U313*'4 Transform Matrices'!Z332+V313*'4 Transform Matrices'!AD332+W313*'4 Transform Matrices'!AH332</f>
        <v/>
      </c>
      <c r="W331" s="69">
        <f>U313*'4 Transform Matrices'!AA332+V313*'4 Transform Matrices'!AE332+W313*'4 Transform Matrices'!AI332</f>
        <v/>
      </c>
      <c r="X331" s="69">
        <f>U313*'4 Transform Matrices'!AB332+V313*'4 Transform Matrices'!AF332+W313*'4 Transform Matrices'!AJ332+X313</f>
        <v/>
      </c>
      <c r="Y331" s="69">
        <f>Y313*'4 Transform Matrices'!Y332+Z313*'4 Transform Matrices'!AC332+AA313*'4 Transform Matrices'!AG332</f>
        <v/>
      </c>
      <c r="Z331" s="69">
        <f>Y313*'4 Transform Matrices'!Z332+Z313*'4 Transform Matrices'!AD332+AA313*'4 Transform Matrices'!AH332</f>
        <v/>
      </c>
      <c r="AA331" s="69">
        <f>Y313*'4 Transform Matrices'!AA332+Z313*'4 Transform Matrices'!AE332+AA313*'4 Transform Matrices'!AI332</f>
        <v/>
      </c>
      <c r="AB331" s="69">
        <f>Y313*'4 Transform Matrices'!AB332+Z313*'4 Transform Matrices'!AF332+AA313*'4 Transform Matrices'!AJ332+AB313</f>
        <v/>
      </c>
      <c r="AC331" s="69">
        <f>AC313*'4 Transform Matrices'!Y332+AD313*'4 Transform Matrices'!AC332+AE313*'4 Transform Matrices'!AG332</f>
        <v/>
      </c>
      <c r="AD331" s="69">
        <f>AC313*'4 Transform Matrices'!Z332+AD313*'4 Transform Matrices'!AD332+AE313*'4 Transform Matrices'!AH332</f>
        <v/>
      </c>
      <c r="AE331" s="69">
        <f>AC313*'4 Transform Matrices'!AA332+AD313*'4 Transform Matrices'!AE332+AE313*'4 Transform Matrices'!AI332</f>
        <v/>
      </c>
      <c r="AF331" s="69">
        <f>AC313*'4 Transform Matrices'!AB332+AD313*'4 Transform Matrices'!AF332+AE313*'4 Transform Matrices'!AJ332+AF313</f>
        <v/>
      </c>
      <c r="AG331" s="71">
        <f>MAX(ABS(I331-U331),ABS(J331-V331),ABS(K331-W331),ABS(L331-X331),ABS(M331-Y331),ABS(N331-Z331),ABS(O331-AA331),ABS(P331-AB331),ABS(Q331-AC331),ABS(R331-AD331),ABS(S331-AE331),ABS(T331-AF331))</f>
        <v/>
      </c>
    </row>
    <row r="332">
      <c r="A332" s="80" t="inlineStr">
        <is>
          <t>- Guy wire</t>
        </is>
      </c>
      <c r="B332" s="52" t="inlineStr">
        <is>
          <t>ENV-204</t>
        </is>
      </c>
      <c r="C332" s="58" t="inlineStr">
        <is>
          <t>Cylinder</t>
        </is>
      </c>
      <c r="D332" s="52" t="inlineStr">
        <is>
          <t>ENV-185</t>
        </is>
      </c>
      <c r="E332" s="52" t="n">
        <v>2</v>
      </c>
      <c r="F332" s="54">
        <f>L332</f>
        <v/>
      </c>
      <c r="G332" s="54">
        <f>P332</f>
        <v/>
      </c>
      <c r="H332" s="54">
        <f>T332</f>
        <v/>
      </c>
      <c r="I332" s="70" t="n">
        <v>-0.0149999997</v>
      </c>
      <c r="J332" s="70" t="n">
        <v>-1.16349297e-09</v>
      </c>
      <c r="K332" s="70" t="n">
        <v>-3.14721973e-07</v>
      </c>
      <c r="L332" s="70" t="n">
        <v>-13</v>
      </c>
      <c r="M332" s="70" t="n">
        <v>0</v>
      </c>
      <c r="N332" s="70" t="n">
        <v>0.00691922009</v>
      </c>
      <c r="O332" s="70" t="n">
        <v>-6.92443705</v>
      </c>
      <c r="P332" s="70" t="n">
        <v>3.53781796</v>
      </c>
      <c r="Q332" s="70" t="n">
        <v>1.31134159e-09</v>
      </c>
      <c r="R332" s="70" t="n">
        <v>-0.0133088082</v>
      </c>
      <c r="S332" s="70" t="n">
        <v>-3.5999999</v>
      </c>
      <c r="T332" s="70" t="n">
        <v>4.19999981</v>
      </c>
      <c r="U332" s="69">
        <f>U313*'4 Transform Matrices'!Y333+V313*'4 Transform Matrices'!AC333+W313*'4 Transform Matrices'!AG333</f>
        <v/>
      </c>
      <c r="V332" s="69">
        <f>U313*'4 Transform Matrices'!Z333+V313*'4 Transform Matrices'!AD333+W313*'4 Transform Matrices'!AH333</f>
        <v/>
      </c>
      <c r="W332" s="69">
        <f>U313*'4 Transform Matrices'!AA333+V313*'4 Transform Matrices'!AE333+W313*'4 Transform Matrices'!AI333</f>
        <v/>
      </c>
      <c r="X332" s="69">
        <f>U313*'4 Transform Matrices'!AB333+V313*'4 Transform Matrices'!AF333+W313*'4 Transform Matrices'!AJ333+X313</f>
        <v/>
      </c>
      <c r="Y332" s="69">
        <f>Y313*'4 Transform Matrices'!Y333+Z313*'4 Transform Matrices'!AC333+AA313*'4 Transform Matrices'!AG333</f>
        <v/>
      </c>
      <c r="Z332" s="69">
        <f>Y313*'4 Transform Matrices'!Z333+Z313*'4 Transform Matrices'!AD333+AA313*'4 Transform Matrices'!AH333</f>
        <v/>
      </c>
      <c r="AA332" s="69">
        <f>Y313*'4 Transform Matrices'!AA333+Z313*'4 Transform Matrices'!AE333+AA313*'4 Transform Matrices'!AI333</f>
        <v/>
      </c>
      <c r="AB332" s="69">
        <f>Y313*'4 Transform Matrices'!AB333+Z313*'4 Transform Matrices'!AF333+AA313*'4 Transform Matrices'!AJ333+AB313</f>
        <v/>
      </c>
      <c r="AC332" s="69">
        <f>AC313*'4 Transform Matrices'!Y333+AD313*'4 Transform Matrices'!AC333+AE313*'4 Transform Matrices'!AG333</f>
        <v/>
      </c>
      <c r="AD332" s="69">
        <f>AC313*'4 Transform Matrices'!Z333+AD313*'4 Transform Matrices'!AD333+AE313*'4 Transform Matrices'!AH333</f>
        <v/>
      </c>
      <c r="AE332" s="69">
        <f>AC313*'4 Transform Matrices'!AA333+AD313*'4 Transform Matrices'!AE333+AE313*'4 Transform Matrices'!AI333</f>
        <v/>
      </c>
      <c r="AF332" s="69">
        <f>AC313*'4 Transform Matrices'!AB333+AD313*'4 Transform Matrices'!AF333+AE313*'4 Transform Matrices'!AJ333+AF313</f>
        <v/>
      </c>
      <c r="AG332" s="71">
        <f>MAX(ABS(I332-U332),ABS(J332-V332),ABS(K332-W332),ABS(L332-X332),ABS(M332-Y332),ABS(N332-Z332),ABS(O332-AA332),ABS(P332-AB332),ABS(Q332-AC332),ABS(R332-AD332),ABS(S332-AE332),ABS(T332-AF332))</f>
        <v/>
      </c>
    </row>
    <row r="333">
      <c r="A333" s="80" t="inlineStr">
        <is>
          <t>- Guy anchor</t>
        </is>
      </c>
      <c r="B333" s="52" t="inlineStr">
        <is>
          <t>ENV-205</t>
        </is>
      </c>
      <c r="C333" s="63" t="inlineStr">
        <is>
          <t>Cube</t>
        </is>
      </c>
      <c r="D333" s="52" t="inlineStr">
        <is>
          <t>ENV-185</t>
        </is>
      </c>
      <c r="E333" s="52" t="n">
        <v>2</v>
      </c>
      <c r="F333" s="54">
        <f>L333</f>
        <v/>
      </c>
      <c r="G333" s="54">
        <f>P333</f>
        <v/>
      </c>
      <c r="H333" s="54">
        <f>T333</f>
        <v/>
      </c>
      <c r="I333" s="70" t="n">
        <v>0.300000012</v>
      </c>
      <c r="J333" s="70" t="n">
        <v>0</v>
      </c>
      <c r="K333" s="70" t="n">
        <v>0</v>
      </c>
      <c r="L333" s="70" t="n">
        <v>-13</v>
      </c>
      <c r="M333" s="70" t="n">
        <v>0</v>
      </c>
      <c r="N333" s="70" t="n">
        <v>0.25</v>
      </c>
      <c r="O333" s="70" t="n">
        <v>0</v>
      </c>
      <c r="P333" s="70" t="n">
        <v>0.0255990494</v>
      </c>
      <c r="Q333" s="70" t="n">
        <v>0</v>
      </c>
      <c r="R333" s="70" t="n">
        <v>0</v>
      </c>
      <c r="S333" s="70" t="n">
        <v>0.300000012</v>
      </c>
      <c r="T333" s="70" t="n">
        <v>2.4000001</v>
      </c>
      <c r="U333" s="69">
        <f>U313*'4 Transform Matrices'!Y334+V313*'4 Transform Matrices'!AC334+W313*'4 Transform Matrices'!AG334</f>
        <v/>
      </c>
      <c r="V333" s="69">
        <f>U313*'4 Transform Matrices'!Z334+V313*'4 Transform Matrices'!AD334+W313*'4 Transform Matrices'!AH334</f>
        <v/>
      </c>
      <c r="W333" s="69">
        <f>U313*'4 Transform Matrices'!AA334+V313*'4 Transform Matrices'!AE334+W313*'4 Transform Matrices'!AI334</f>
        <v/>
      </c>
      <c r="X333" s="69">
        <f>U313*'4 Transform Matrices'!AB334+V313*'4 Transform Matrices'!AF334+W313*'4 Transform Matrices'!AJ334+X313</f>
        <v/>
      </c>
      <c r="Y333" s="69">
        <f>Y313*'4 Transform Matrices'!Y334+Z313*'4 Transform Matrices'!AC334+AA313*'4 Transform Matrices'!AG334</f>
        <v/>
      </c>
      <c r="Z333" s="69">
        <f>Y313*'4 Transform Matrices'!Z334+Z313*'4 Transform Matrices'!AD334+AA313*'4 Transform Matrices'!AH334</f>
        <v/>
      </c>
      <c r="AA333" s="69">
        <f>Y313*'4 Transform Matrices'!AA334+Z313*'4 Transform Matrices'!AE334+AA313*'4 Transform Matrices'!AI334</f>
        <v/>
      </c>
      <c r="AB333" s="69">
        <f>Y313*'4 Transform Matrices'!AB334+Z313*'4 Transform Matrices'!AF334+AA313*'4 Transform Matrices'!AJ334+AB313</f>
        <v/>
      </c>
      <c r="AC333" s="69">
        <f>AC313*'4 Transform Matrices'!Y334+AD313*'4 Transform Matrices'!AC334+AE313*'4 Transform Matrices'!AG334</f>
        <v/>
      </c>
      <c r="AD333" s="69">
        <f>AC313*'4 Transform Matrices'!Z334+AD313*'4 Transform Matrices'!AD334+AE313*'4 Transform Matrices'!AH334</f>
        <v/>
      </c>
      <c r="AE333" s="69">
        <f>AC313*'4 Transform Matrices'!AA334+AD313*'4 Transform Matrices'!AE334+AE313*'4 Transform Matrices'!AI334</f>
        <v/>
      </c>
      <c r="AF333" s="69">
        <f>AC313*'4 Transform Matrices'!AB334+AD313*'4 Transform Matrices'!AF334+AE313*'4 Transform Matrices'!AJ334+AF313</f>
        <v/>
      </c>
      <c r="AG333" s="71">
        <f>MAX(ABS(I333-U333),ABS(J333-V333),ABS(K333-W333),ABS(L333-X333),ABS(M333-Y333),ABS(N333-Z333),ABS(O333-AA333),ABS(P333-AB333),ABS(Q333-AC333),ABS(R333-AD333),ABS(S333-AE333),ABS(T333-AF333))</f>
        <v/>
      </c>
    </row>
    <row r="334">
      <c r="A334" s="60" t="inlineStr">
        <is>
          <t>- Lamp posts</t>
        </is>
      </c>
      <c r="B334" s="52" t="inlineStr">
        <is>
          <t>ENV-206</t>
        </is>
      </c>
      <c r="C334" s="53" t="inlineStr">
        <is>
          <t>Group</t>
        </is>
      </c>
      <c r="D334" s="52" t="inlineStr">
        <is>
          <t>ENV-00</t>
        </is>
      </c>
      <c r="E334" s="52" t="n">
        <v>1</v>
      </c>
      <c r="F334" s="54">
        <f>L334</f>
        <v/>
      </c>
      <c r="G334" s="54">
        <f>P334</f>
        <v/>
      </c>
      <c r="H334" s="54">
        <f>T334</f>
        <v/>
      </c>
      <c r="I334" s="70" t="n">
        <v>1</v>
      </c>
      <c r="J334" s="70" t="n">
        <v>0</v>
      </c>
      <c r="K334" s="70" t="n">
        <v>0</v>
      </c>
      <c r="L334" s="70" t="n">
        <v>0</v>
      </c>
      <c r="M334" s="70" t="n">
        <v>0</v>
      </c>
      <c r="N334" s="70" t="n">
        <v>1</v>
      </c>
      <c r="O334" s="70" t="n">
        <v>0</v>
      </c>
      <c r="P334" s="70" t="n">
        <v>0</v>
      </c>
      <c r="Q334" s="70" t="n">
        <v>0</v>
      </c>
      <c r="R334" s="70" t="n">
        <v>0</v>
      </c>
      <c r="S334" s="70" t="n">
        <v>1</v>
      </c>
      <c r="T334" s="70" t="n">
        <v>0</v>
      </c>
      <c r="U334" s="69">
        <f>U128*'4 Transform Matrices'!Y335+V128*'4 Transform Matrices'!AC335+W128*'4 Transform Matrices'!AG335</f>
        <v/>
      </c>
      <c r="V334" s="69">
        <f>U128*'4 Transform Matrices'!Z335+V128*'4 Transform Matrices'!AD335+W128*'4 Transform Matrices'!AH335</f>
        <v/>
      </c>
      <c r="W334" s="69">
        <f>U128*'4 Transform Matrices'!AA335+V128*'4 Transform Matrices'!AE335+W128*'4 Transform Matrices'!AI335</f>
        <v/>
      </c>
      <c r="X334" s="69">
        <f>U128*'4 Transform Matrices'!AB335+V128*'4 Transform Matrices'!AF335+W128*'4 Transform Matrices'!AJ335+X128</f>
        <v/>
      </c>
      <c r="Y334" s="69">
        <f>Y128*'4 Transform Matrices'!Y335+Z128*'4 Transform Matrices'!AC335+AA128*'4 Transform Matrices'!AG335</f>
        <v/>
      </c>
      <c r="Z334" s="69">
        <f>Y128*'4 Transform Matrices'!Z335+Z128*'4 Transform Matrices'!AD335+AA128*'4 Transform Matrices'!AH335</f>
        <v/>
      </c>
      <c r="AA334" s="69">
        <f>Y128*'4 Transform Matrices'!AA335+Z128*'4 Transform Matrices'!AE335+AA128*'4 Transform Matrices'!AI335</f>
        <v/>
      </c>
      <c r="AB334" s="69">
        <f>Y128*'4 Transform Matrices'!AB335+Z128*'4 Transform Matrices'!AF335+AA128*'4 Transform Matrices'!AJ335+AB128</f>
        <v/>
      </c>
      <c r="AC334" s="69">
        <f>AC128*'4 Transform Matrices'!Y335+AD128*'4 Transform Matrices'!AC335+AE128*'4 Transform Matrices'!AG335</f>
        <v/>
      </c>
      <c r="AD334" s="69">
        <f>AC128*'4 Transform Matrices'!Z335+AD128*'4 Transform Matrices'!AD335+AE128*'4 Transform Matrices'!AH335</f>
        <v/>
      </c>
      <c r="AE334" s="69">
        <f>AC128*'4 Transform Matrices'!AA335+AD128*'4 Transform Matrices'!AE335+AE128*'4 Transform Matrices'!AI335</f>
        <v/>
      </c>
      <c r="AF334" s="69">
        <f>AC128*'4 Transform Matrices'!AB335+AD128*'4 Transform Matrices'!AF335+AE128*'4 Transform Matrices'!AJ335+AF128</f>
        <v/>
      </c>
      <c r="AG334" s="71">
        <f>MAX(ABS(I334-U334),ABS(J334-V334),ABS(K334-W334),ABS(L334-X334),ABS(M334-Y334),ABS(N334-Z334),ABS(O334-AA334),ABS(P334-AB334),ABS(Q334-AC334),ABS(R334-AD334),ABS(S334-AE334),ABS(T334-AF334))</f>
        <v/>
      </c>
    </row>
    <row r="335">
      <c r="A335" s="80" t="inlineStr">
        <is>
          <t>- Lamp post</t>
        </is>
      </c>
      <c r="B335" s="52" t="inlineStr">
        <is>
          <t>ENV-207</t>
        </is>
      </c>
      <c r="C335" s="53" t="inlineStr">
        <is>
          <t>Group</t>
        </is>
      </c>
      <c r="D335" s="52" t="inlineStr">
        <is>
          <t>ENV-206</t>
        </is>
      </c>
      <c r="E335" s="52" t="n">
        <v>2</v>
      </c>
      <c r="F335" s="54">
        <f>L335</f>
        <v/>
      </c>
      <c r="G335" s="54">
        <f>P335</f>
        <v/>
      </c>
      <c r="H335" s="54">
        <f>T335</f>
        <v/>
      </c>
      <c r="I335" s="70" t="n">
        <v>1</v>
      </c>
      <c r="J335" s="70" t="n">
        <v>0</v>
      </c>
      <c r="K335" s="70" t="n">
        <v>0</v>
      </c>
      <c r="L335" s="70" t="n">
        <v>2.65190458</v>
      </c>
      <c r="M335" s="70" t="n">
        <v>0</v>
      </c>
      <c r="N335" s="70" t="n">
        <v>1</v>
      </c>
      <c r="O335" s="70" t="n">
        <v>0</v>
      </c>
      <c r="P335" s="70" t="n">
        <v>0.186698064</v>
      </c>
      <c r="Q335" s="70" t="n">
        <v>0</v>
      </c>
      <c r="R335" s="70" t="n">
        <v>0</v>
      </c>
      <c r="S335" s="70" t="n">
        <v>1</v>
      </c>
      <c r="T335" s="70" t="n">
        <v>6.5</v>
      </c>
      <c r="U335" s="69">
        <f>U334*'4 Transform Matrices'!Y336+V334*'4 Transform Matrices'!AC336+W334*'4 Transform Matrices'!AG336</f>
        <v/>
      </c>
      <c r="V335" s="69">
        <f>U334*'4 Transform Matrices'!Z336+V334*'4 Transform Matrices'!AD336+W334*'4 Transform Matrices'!AH336</f>
        <v/>
      </c>
      <c r="W335" s="69">
        <f>U334*'4 Transform Matrices'!AA336+V334*'4 Transform Matrices'!AE336+W334*'4 Transform Matrices'!AI336</f>
        <v/>
      </c>
      <c r="X335" s="69">
        <f>U334*'4 Transform Matrices'!AB336+V334*'4 Transform Matrices'!AF336+W334*'4 Transform Matrices'!AJ336+X334</f>
        <v/>
      </c>
      <c r="Y335" s="69">
        <f>Y334*'4 Transform Matrices'!Y336+Z334*'4 Transform Matrices'!AC336+AA334*'4 Transform Matrices'!AG336</f>
        <v/>
      </c>
      <c r="Z335" s="69">
        <f>Y334*'4 Transform Matrices'!Z336+Z334*'4 Transform Matrices'!AD336+AA334*'4 Transform Matrices'!AH336</f>
        <v/>
      </c>
      <c r="AA335" s="69">
        <f>Y334*'4 Transform Matrices'!AA336+Z334*'4 Transform Matrices'!AE336+AA334*'4 Transform Matrices'!AI336</f>
        <v/>
      </c>
      <c r="AB335" s="69">
        <f>Y334*'4 Transform Matrices'!AB336+Z334*'4 Transform Matrices'!AF336+AA334*'4 Transform Matrices'!AJ336+AB334</f>
        <v/>
      </c>
      <c r="AC335" s="69">
        <f>AC334*'4 Transform Matrices'!Y336+AD334*'4 Transform Matrices'!AC336+AE334*'4 Transform Matrices'!AG336</f>
        <v/>
      </c>
      <c r="AD335" s="69">
        <f>AC334*'4 Transform Matrices'!Z336+AD334*'4 Transform Matrices'!AD336+AE334*'4 Transform Matrices'!AH336</f>
        <v/>
      </c>
      <c r="AE335" s="69">
        <f>AC334*'4 Transform Matrices'!AA336+AD334*'4 Transform Matrices'!AE336+AE334*'4 Transform Matrices'!AI336</f>
        <v/>
      </c>
      <c r="AF335" s="69">
        <f>AC334*'4 Transform Matrices'!AB336+AD334*'4 Transform Matrices'!AF336+AE334*'4 Transform Matrices'!AJ336+AF334</f>
        <v/>
      </c>
      <c r="AG335" s="71">
        <f>MAX(ABS(I335-U335),ABS(J335-V335),ABS(K335-W335),ABS(L335-X335),ABS(M335-Y335),ABS(N335-Z335),ABS(O335-AA335),ABS(P335-AB335),ABS(Q335-AC335),ABS(R335-AD335),ABS(S335-AE335),ABS(T335-AF335))</f>
        <v/>
      </c>
    </row>
    <row r="336">
      <c r="A336" s="81" t="inlineStr">
        <is>
          <t>- Lamp pole</t>
        </is>
      </c>
      <c r="B336" s="52" t="inlineStr">
        <is>
          <t>ENV-208</t>
        </is>
      </c>
      <c r="C336" s="58" t="inlineStr">
        <is>
          <t>Cylinder</t>
        </is>
      </c>
      <c r="D336" s="52" t="inlineStr">
        <is>
          <t>ENV-207</t>
        </is>
      </c>
      <c r="E336" s="52" t="n">
        <v>3</v>
      </c>
      <c r="F336" s="54">
        <f>L336</f>
        <v/>
      </c>
      <c r="G336" s="54">
        <f>P336</f>
        <v/>
      </c>
      <c r="H336" s="54">
        <f>T336</f>
        <v/>
      </c>
      <c r="I336" s="70" t="n">
        <v>0.0900000036</v>
      </c>
      <c r="J336" s="70" t="n">
        <v>0</v>
      </c>
      <c r="K336" s="70" t="n">
        <v>0</v>
      </c>
      <c r="L336" s="70" t="n">
        <v>2.65190458</v>
      </c>
      <c r="M336" s="70" t="n">
        <v>0</v>
      </c>
      <c r="N336" s="70" t="n">
        <v>-3.93402511e-09</v>
      </c>
      <c r="O336" s="70" t="n">
        <v>-3.20000005</v>
      </c>
      <c r="P336" s="70" t="n">
        <v>1.7866981</v>
      </c>
      <c r="Q336" s="70" t="n">
        <v>0</v>
      </c>
      <c r="R336" s="70" t="n">
        <v>0.0900000036</v>
      </c>
      <c r="S336" s="70" t="n">
        <v>-1.39876448e-07</v>
      </c>
      <c r="T336" s="70" t="n">
        <v>6.5</v>
      </c>
      <c r="U336" s="69">
        <f>U335*'4 Transform Matrices'!Y337+V335*'4 Transform Matrices'!AC337+W335*'4 Transform Matrices'!AG337</f>
        <v/>
      </c>
      <c r="V336" s="69">
        <f>U335*'4 Transform Matrices'!Z337+V335*'4 Transform Matrices'!AD337+W335*'4 Transform Matrices'!AH337</f>
        <v/>
      </c>
      <c r="W336" s="69">
        <f>U335*'4 Transform Matrices'!AA337+V335*'4 Transform Matrices'!AE337+W335*'4 Transform Matrices'!AI337</f>
        <v/>
      </c>
      <c r="X336" s="69">
        <f>U335*'4 Transform Matrices'!AB337+V335*'4 Transform Matrices'!AF337+W335*'4 Transform Matrices'!AJ337+X335</f>
        <v/>
      </c>
      <c r="Y336" s="69">
        <f>Y335*'4 Transform Matrices'!Y337+Z335*'4 Transform Matrices'!AC337+AA335*'4 Transform Matrices'!AG337</f>
        <v/>
      </c>
      <c r="Z336" s="69">
        <f>Y335*'4 Transform Matrices'!Z337+Z335*'4 Transform Matrices'!AD337+AA335*'4 Transform Matrices'!AH337</f>
        <v/>
      </c>
      <c r="AA336" s="69">
        <f>Y335*'4 Transform Matrices'!AA337+Z335*'4 Transform Matrices'!AE337+AA335*'4 Transform Matrices'!AI337</f>
        <v/>
      </c>
      <c r="AB336" s="69">
        <f>Y335*'4 Transform Matrices'!AB337+Z335*'4 Transform Matrices'!AF337+AA335*'4 Transform Matrices'!AJ337+AB335</f>
        <v/>
      </c>
      <c r="AC336" s="69">
        <f>AC335*'4 Transform Matrices'!Y337+AD335*'4 Transform Matrices'!AC337+AE335*'4 Transform Matrices'!AG337</f>
        <v/>
      </c>
      <c r="AD336" s="69">
        <f>AC335*'4 Transform Matrices'!Z337+AD335*'4 Transform Matrices'!AD337+AE335*'4 Transform Matrices'!AH337</f>
        <v/>
      </c>
      <c r="AE336" s="69">
        <f>AC335*'4 Transform Matrices'!AA337+AD335*'4 Transform Matrices'!AE337+AE335*'4 Transform Matrices'!AI337</f>
        <v/>
      </c>
      <c r="AF336" s="69">
        <f>AC335*'4 Transform Matrices'!AB337+AD335*'4 Transform Matrices'!AF337+AE335*'4 Transform Matrices'!AJ337+AF335</f>
        <v/>
      </c>
      <c r="AG336" s="71">
        <f>MAX(ABS(I336-U336),ABS(J336-V336),ABS(K336-W336),ABS(L336-X336),ABS(M336-Y336),ABS(N336-Z336),ABS(O336-AA336),ABS(P336-AB336),ABS(Q336-AC336),ABS(R336-AD336),ABS(S336-AE336),ABS(T336-AF336))</f>
        <v/>
      </c>
    </row>
    <row r="337">
      <c r="A337" s="81" t="inlineStr">
        <is>
          <t>- Lamp arm</t>
        </is>
      </c>
      <c r="B337" s="52" t="inlineStr">
        <is>
          <t>ENV-209</t>
        </is>
      </c>
      <c r="C337" s="63" t="inlineStr">
        <is>
          <t>Cube</t>
        </is>
      </c>
      <c r="D337" s="52" t="inlineStr">
        <is>
          <t>ENV-207</t>
        </is>
      </c>
      <c r="E337" s="52" t="n">
        <v>3</v>
      </c>
      <c r="F337" s="54">
        <f>L337</f>
        <v/>
      </c>
      <c r="G337" s="54">
        <f>P337</f>
        <v/>
      </c>
      <c r="H337" s="54">
        <f>T337</f>
        <v/>
      </c>
      <c r="I337" s="70" t="n">
        <v>0.699999988</v>
      </c>
      <c r="J337" s="70" t="n">
        <v>0</v>
      </c>
      <c r="K337" s="70" t="n">
        <v>0</v>
      </c>
      <c r="L337" s="70" t="n">
        <v>2.32190466</v>
      </c>
      <c r="M337" s="70" t="n">
        <v>0</v>
      </c>
      <c r="N337" s="70" t="n">
        <v>0.0500000007</v>
      </c>
      <c r="O337" s="70" t="n">
        <v>0</v>
      </c>
      <c r="P337" s="70" t="n">
        <v>3.33669806</v>
      </c>
      <c r="Q337" s="70" t="n">
        <v>0</v>
      </c>
      <c r="R337" s="70" t="n">
        <v>0</v>
      </c>
      <c r="S337" s="70" t="n">
        <v>0.0500000007</v>
      </c>
      <c r="T337" s="70" t="n">
        <v>6.5</v>
      </c>
      <c r="U337" s="69">
        <f>U335*'4 Transform Matrices'!Y338+V335*'4 Transform Matrices'!AC338+W335*'4 Transform Matrices'!AG338</f>
        <v/>
      </c>
      <c r="V337" s="69">
        <f>U335*'4 Transform Matrices'!Z338+V335*'4 Transform Matrices'!AD338+W335*'4 Transform Matrices'!AH338</f>
        <v/>
      </c>
      <c r="W337" s="69">
        <f>U335*'4 Transform Matrices'!AA338+V335*'4 Transform Matrices'!AE338+W335*'4 Transform Matrices'!AI338</f>
        <v/>
      </c>
      <c r="X337" s="69">
        <f>U335*'4 Transform Matrices'!AB338+V335*'4 Transform Matrices'!AF338+W335*'4 Transform Matrices'!AJ338+X335</f>
        <v/>
      </c>
      <c r="Y337" s="69">
        <f>Y335*'4 Transform Matrices'!Y338+Z335*'4 Transform Matrices'!AC338+AA335*'4 Transform Matrices'!AG338</f>
        <v/>
      </c>
      <c r="Z337" s="69">
        <f>Y335*'4 Transform Matrices'!Z338+Z335*'4 Transform Matrices'!AD338+AA335*'4 Transform Matrices'!AH338</f>
        <v/>
      </c>
      <c r="AA337" s="69">
        <f>Y335*'4 Transform Matrices'!AA338+Z335*'4 Transform Matrices'!AE338+AA335*'4 Transform Matrices'!AI338</f>
        <v/>
      </c>
      <c r="AB337" s="69">
        <f>Y335*'4 Transform Matrices'!AB338+Z335*'4 Transform Matrices'!AF338+AA335*'4 Transform Matrices'!AJ338+AB335</f>
        <v/>
      </c>
      <c r="AC337" s="69">
        <f>AC335*'4 Transform Matrices'!Y338+AD335*'4 Transform Matrices'!AC338+AE335*'4 Transform Matrices'!AG338</f>
        <v/>
      </c>
      <c r="AD337" s="69">
        <f>AC335*'4 Transform Matrices'!Z338+AD335*'4 Transform Matrices'!AD338+AE335*'4 Transform Matrices'!AH338</f>
        <v/>
      </c>
      <c r="AE337" s="69">
        <f>AC335*'4 Transform Matrices'!AA338+AD335*'4 Transform Matrices'!AE338+AE335*'4 Transform Matrices'!AI338</f>
        <v/>
      </c>
      <c r="AF337" s="69">
        <f>AC335*'4 Transform Matrices'!AB338+AD335*'4 Transform Matrices'!AF338+AE335*'4 Transform Matrices'!AJ338+AF335</f>
        <v/>
      </c>
      <c r="AG337" s="71">
        <f>MAX(ABS(I337-U337),ABS(J337-V337),ABS(K337-W337),ABS(L337-X337),ABS(M337-Y337),ABS(N337-Z337),ABS(O337-AA337),ABS(P337-AB337),ABS(Q337-AC337),ABS(R337-AD337),ABS(S337-AE337),ABS(T337-AF337))</f>
        <v/>
      </c>
    </row>
    <row r="338">
      <c r="A338" s="81" t="inlineStr">
        <is>
          <t>- Lamp head</t>
        </is>
      </c>
      <c r="B338" s="52" t="inlineStr">
        <is>
          <t>ENV-210</t>
        </is>
      </c>
      <c r="C338" s="63" t="inlineStr">
        <is>
          <t>Cube</t>
        </is>
      </c>
      <c r="D338" s="52" t="inlineStr">
        <is>
          <t>ENV-207</t>
        </is>
      </c>
      <c r="E338" s="52" t="n">
        <v>3</v>
      </c>
      <c r="F338" s="54">
        <f>L338</f>
        <v/>
      </c>
      <c r="G338" s="54">
        <f>P338</f>
        <v/>
      </c>
      <c r="H338" s="54">
        <f>T338</f>
        <v/>
      </c>
      <c r="I338" s="70" t="n">
        <v>0.340000004</v>
      </c>
      <c r="J338" s="70" t="n">
        <v>0</v>
      </c>
      <c r="K338" s="70" t="n">
        <v>0</v>
      </c>
      <c r="L338" s="70" t="n">
        <v>2.0319047</v>
      </c>
      <c r="M338" s="70" t="n">
        <v>0</v>
      </c>
      <c r="N338" s="70" t="n">
        <v>0.07999999820000001</v>
      </c>
      <c r="O338" s="70" t="n">
        <v>0</v>
      </c>
      <c r="P338" s="70" t="n">
        <v>3.30669785</v>
      </c>
      <c r="Q338" s="70" t="n">
        <v>0</v>
      </c>
      <c r="R338" s="70" t="n">
        <v>0</v>
      </c>
      <c r="S338" s="70" t="n">
        <v>0.200000003</v>
      </c>
      <c r="T338" s="70" t="n">
        <v>6.5</v>
      </c>
      <c r="U338" s="69">
        <f>U335*'4 Transform Matrices'!Y339+V335*'4 Transform Matrices'!AC339+W335*'4 Transform Matrices'!AG339</f>
        <v/>
      </c>
      <c r="V338" s="69">
        <f>U335*'4 Transform Matrices'!Z339+V335*'4 Transform Matrices'!AD339+W335*'4 Transform Matrices'!AH339</f>
        <v/>
      </c>
      <c r="W338" s="69">
        <f>U335*'4 Transform Matrices'!AA339+V335*'4 Transform Matrices'!AE339+W335*'4 Transform Matrices'!AI339</f>
        <v/>
      </c>
      <c r="X338" s="69">
        <f>U335*'4 Transform Matrices'!AB339+V335*'4 Transform Matrices'!AF339+W335*'4 Transform Matrices'!AJ339+X335</f>
        <v/>
      </c>
      <c r="Y338" s="69">
        <f>Y335*'4 Transform Matrices'!Y339+Z335*'4 Transform Matrices'!AC339+AA335*'4 Transform Matrices'!AG339</f>
        <v/>
      </c>
      <c r="Z338" s="69">
        <f>Y335*'4 Transform Matrices'!Z339+Z335*'4 Transform Matrices'!AD339+AA335*'4 Transform Matrices'!AH339</f>
        <v/>
      </c>
      <c r="AA338" s="69">
        <f>Y335*'4 Transform Matrices'!AA339+Z335*'4 Transform Matrices'!AE339+AA335*'4 Transform Matrices'!AI339</f>
        <v/>
      </c>
      <c r="AB338" s="69">
        <f>Y335*'4 Transform Matrices'!AB339+Z335*'4 Transform Matrices'!AF339+AA335*'4 Transform Matrices'!AJ339+AB335</f>
        <v/>
      </c>
      <c r="AC338" s="69">
        <f>AC335*'4 Transform Matrices'!Y339+AD335*'4 Transform Matrices'!AC339+AE335*'4 Transform Matrices'!AG339</f>
        <v/>
      </c>
      <c r="AD338" s="69">
        <f>AC335*'4 Transform Matrices'!Z339+AD335*'4 Transform Matrices'!AD339+AE335*'4 Transform Matrices'!AH339</f>
        <v/>
      </c>
      <c r="AE338" s="69">
        <f>AC335*'4 Transform Matrices'!AA339+AD335*'4 Transform Matrices'!AE339+AE335*'4 Transform Matrices'!AI339</f>
        <v/>
      </c>
      <c r="AF338" s="69">
        <f>AC335*'4 Transform Matrices'!AB339+AD335*'4 Transform Matrices'!AF339+AE335*'4 Transform Matrices'!AJ339+AF335</f>
        <v/>
      </c>
      <c r="AG338" s="71">
        <f>MAX(ABS(I338-U338),ABS(J338-V338),ABS(K338-W338),ABS(L338-X338),ABS(M338-Y338),ABS(N338-Z338),ABS(O338-AA338),ABS(P338-AB338),ABS(Q338-AC338),ABS(R338-AD338),ABS(S338-AE338),ABS(T338-AF338))</f>
        <v/>
      </c>
    </row>
    <row r="339">
      <c r="A339" s="81" t="inlineStr">
        <is>
          <t>- Sodium lamp</t>
        </is>
      </c>
      <c r="B339" s="52" t="inlineStr">
        <is>
          <t>ENV-211</t>
        </is>
      </c>
      <c r="C339" s="59" t="inlineStr">
        <is>
          <t>Sphere</t>
        </is>
      </c>
      <c r="D339" s="52" t="inlineStr">
        <is>
          <t>ENV-207</t>
        </is>
      </c>
      <c r="E339" s="52" t="n">
        <v>3</v>
      </c>
      <c r="F339" s="54">
        <f>L339</f>
        <v/>
      </c>
      <c r="G339" s="54">
        <f>P339</f>
        <v/>
      </c>
      <c r="H339" s="54">
        <f>T339</f>
        <v/>
      </c>
      <c r="I339" s="70" t="n">
        <v>0.200000003</v>
      </c>
      <c r="J339" s="70" t="n">
        <v>0</v>
      </c>
      <c r="K339" s="70" t="n">
        <v>0</v>
      </c>
      <c r="L339" s="70" t="n">
        <v>2.0319047</v>
      </c>
      <c r="M339" s="70" t="n">
        <v>0</v>
      </c>
      <c r="N339" s="70" t="n">
        <v>0.0700000003</v>
      </c>
      <c r="O339" s="70" t="n">
        <v>0</v>
      </c>
      <c r="P339" s="70" t="n">
        <v>3.2466979</v>
      </c>
      <c r="Q339" s="70" t="n">
        <v>0</v>
      </c>
      <c r="R339" s="70" t="n">
        <v>0</v>
      </c>
      <c r="S339" s="70" t="n">
        <v>0.140000001</v>
      </c>
      <c r="T339" s="70" t="n">
        <v>6.5</v>
      </c>
      <c r="U339" s="69">
        <f>U335*'4 Transform Matrices'!Y340+V335*'4 Transform Matrices'!AC340+W335*'4 Transform Matrices'!AG340</f>
        <v/>
      </c>
      <c r="V339" s="69">
        <f>U335*'4 Transform Matrices'!Z340+V335*'4 Transform Matrices'!AD340+W335*'4 Transform Matrices'!AH340</f>
        <v/>
      </c>
      <c r="W339" s="69">
        <f>U335*'4 Transform Matrices'!AA340+V335*'4 Transform Matrices'!AE340+W335*'4 Transform Matrices'!AI340</f>
        <v/>
      </c>
      <c r="X339" s="69">
        <f>U335*'4 Transform Matrices'!AB340+V335*'4 Transform Matrices'!AF340+W335*'4 Transform Matrices'!AJ340+X335</f>
        <v/>
      </c>
      <c r="Y339" s="69">
        <f>Y335*'4 Transform Matrices'!Y340+Z335*'4 Transform Matrices'!AC340+AA335*'4 Transform Matrices'!AG340</f>
        <v/>
      </c>
      <c r="Z339" s="69">
        <f>Y335*'4 Transform Matrices'!Z340+Z335*'4 Transform Matrices'!AD340+AA335*'4 Transform Matrices'!AH340</f>
        <v/>
      </c>
      <c r="AA339" s="69">
        <f>Y335*'4 Transform Matrices'!AA340+Z335*'4 Transform Matrices'!AE340+AA335*'4 Transform Matrices'!AI340</f>
        <v/>
      </c>
      <c r="AB339" s="69">
        <f>Y335*'4 Transform Matrices'!AB340+Z335*'4 Transform Matrices'!AF340+AA335*'4 Transform Matrices'!AJ340+AB335</f>
        <v/>
      </c>
      <c r="AC339" s="69">
        <f>AC335*'4 Transform Matrices'!Y340+AD335*'4 Transform Matrices'!AC340+AE335*'4 Transform Matrices'!AG340</f>
        <v/>
      </c>
      <c r="AD339" s="69">
        <f>AC335*'4 Transform Matrices'!Z340+AD335*'4 Transform Matrices'!AD340+AE335*'4 Transform Matrices'!AH340</f>
        <v/>
      </c>
      <c r="AE339" s="69">
        <f>AC335*'4 Transform Matrices'!AA340+AD335*'4 Transform Matrices'!AE340+AE335*'4 Transform Matrices'!AI340</f>
        <v/>
      </c>
      <c r="AF339" s="69">
        <f>AC335*'4 Transform Matrices'!AB340+AD335*'4 Transform Matrices'!AF340+AE335*'4 Transform Matrices'!AJ340+AF335</f>
        <v/>
      </c>
      <c r="AG339" s="71">
        <f>MAX(ABS(I339-U339),ABS(J339-V339),ABS(K339-W339),ABS(L339-X339),ABS(M339-Y339),ABS(N339-Z339),ABS(O339-AA339),ABS(P339-AB339),ABS(Q339-AC339),ABS(R339-AD339),ABS(S339-AE339),ABS(T339-AF339))</f>
        <v/>
      </c>
    </row>
    <row r="340">
      <c r="A340" s="80" t="inlineStr">
        <is>
          <t>- Lamp post</t>
        </is>
      </c>
      <c r="B340" s="52" t="inlineStr">
        <is>
          <t>ENV-212</t>
        </is>
      </c>
      <c r="C340" s="53" t="inlineStr">
        <is>
          <t>Group</t>
        </is>
      </c>
      <c r="D340" s="52" t="inlineStr">
        <is>
          <t>ENV-206</t>
        </is>
      </c>
      <c r="E340" s="52" t="n">
        <v>2</v>
      </c>
      <c r="F340" s="54">
        <f>L340</f>
        <v/>
      </c>
      <c r="G340" s="54">
        <f>P340</f>
        <v/>
      </c>
      <c r="H340" s="54">
        <f>T340</f>
        <v/>
      </c>
      <c r="I340" s="70" t="n">
        <v>1</v>
      </c>
      <c r="J340" s="70" t="n">
        <v>0</v>
      </c>
      <c r="K340" s="70" t="n">
        <v>0</v>
      </c>
      <c r="L340" s="70" t="n">
        <v>3.02301645</v>
      </c>
      <c r="M340" s="70" t="n">
        <v>0</v>
      </c>
      <c r="N340" s="70" t="n">
        <v>1</v>
      </c>
      <c r="O340" s="70" t="n">
        <v>0</v>
      </c>
      <c r="P340" s="70" t="n">
        <v>-0.254381567</v>
      </c>
      <c r="Q340" s="70" t="n">
        <v>0</v>
      </c>
      <c r="R340" s="70" t="n">
        <v>0</v>
      </c>
      <c r="S340" s="70" t="n">
        <v>1</v>
      </c>
      <c r="T340" s="70" t="n">
        <v>13</v>
      </c>
      <c r="U340" s="69">
        <f>U334*'4 Transform Matrices'!Y341+V334*'4 Transform Matrices'!AC341+W334*'4 Transform Matrices'!AG341</f>
        <v/>
      </c>
      <c r="V340" s="69">
        <f>U334*'4 Transform Matrices'!Z341+V334*'4 Transform Matrices'!AD341+W334*'4 Transform Matrices'!AH341</f>
        <v/>
      </c>
      <c r="W340" s="69">
        <f>U334*'4 Transform Matrices'!AA341+V334*'4 Transform Matrices'!AE341+W334*'4 Transform Matrices'!AI341</f>
        <v/>
      </c>
      <c r="X340" s="69">
        <f>U334*'4 Transform Matrices'!AB341+V334*'4 Transform Matrices'!AF341+W334*'4 Transform Matrices'!AJ341+X334</f>
        <v/>
      </c>
      <c r="Y340" s="69">
        <f>Y334*'4 Transform Matrices'!Y341+Z334*'4 Transform Matrices'!AC341+AA334*'4 Transform Matrices'!AG341</f>
        <v/>
      </c>
      <c r="Z340" s="69">
        <f>Y334*'4 Transform Matrices'!Z341+Z334*'4 Transform Matrices'!AD341+AA334*'4 Transform Matrices'!AH341</f>
        <v/>
      </c>
      <c r="AA340" s="69">
        <f>Y334*'4 Transform Matrices'!AA341+Z334*'4 Transform Matrices'!AE341+AA334*'4 Transform Matrices'!AI341</f>
        <v/>
      </c>
      <c r="AB340" s="69">
        <f>Y334*'4 Transform Matrices'!AB341+Z334*'4 Transform Matrices'!AF341+AA334*'4 Transform Matrices'!AJ341+AB334</f>
        <v/>
      </c>
      <c r="AC340" s="69">
        <f>AC334*'4 Transform Matrices'!Y341+AD334*'4 Transform Matrices'!AC341+AE334*'4 Transform Matrices'!AG341</f>
        <v/>
      </c>
      <c r="AD340" s="69">
        <f>AC334*'4 Transform Matrices'!Z341+AD334*'4 Transform Matrices'!AD341+AE334*'4 Transform Matrices'!AH341</f>
        <v/>
      </c>
      <c r="AE340" s="69">
        <f>AC334*'4 Transform Matrices'!AA341+AD334*'4 Transform Matrices'!AE341+AE334*'4 Transform Matrices'!AI341</f>
        <v/>
      </c>
      <c r="AF340" s="69">
        <f>AC334*'4 Transform Matrices'!AB341+AD334*'4 Transform Matrices'!AF341+AE334*'4 Transform Matrices'!AJ341+AF334</f>
        <v/>
      </c>
      <c r="AG340" s="71">
        <f>MAX(ABS(I340-U340),ABS(J340-V340),ABS(K340-W340),ABS(L340-X340),ABS(M340-Y340),ABS(N340-Z340),ABS(O340-AA340),ABS(P340-AB340),ABS(Q340-AC340),ABS(R340-AD340),ABS(S340-AE340),ABS(T340-AF340))</f>
        <v/>
      </c>
    </row>
    <row r="341">
      <c r="A341" s="81" t="inlineStr">
        <is>
          <t>- Lamp pole</t>
        </is>
      </c>
      <c r="B341" s="52" t="inlineStr">
        <is>
          <t>ENV-213</t>
        </is>
      </c>
      <c r="C341" s="58" t="inlineStr">
        <is>
          <t>Cylinder</t>
        </is>
      </c>
      <c r="D341" s="52" t="inlineStr">
        <is>
          <t>ENV-212</t>
        </is>
      </c>
      <c r="E341" s="52" t="n">
        <v>3</v>
      </c>
      <c r="F341" s="54">
        <f>L341</f>
        <v/>
      </c>
      <c r="G341" s="54">
        <f>P341</f>
        <v/>
      </c>
      <c r="H341" s="54">
        <f>T341</f>
        <v/>
      </c>
      <c r="I341" s="70" t="n">
        <v>0.0900000036</v>
      </c>
      <c r="J341" s="70" t="n">
        <v>0</v>
      </c>
      <c r="K341" s="70" t="n">
        <v>0</v>
      </c>
      <c r="L341" s="70" t="n">
        <v>3.02301645</v>
      </c>
      <c r="M341" s="70" t="n">
        <v>0</v>
      </c>
      <c r="N341" s="70" t="n">
        <v>-3.93402511e-09</v>
      </c>
      <c r="O341" s="70" t="n">
        <v>-3.20000005</v>
      </c>
      <c r="P341" s="70" t="n">
        <v>1.34561849</v>
      </c>
      <c r="Q341" s="70" t="n">
        <v>0</v>
      </c>
      <c r="R341" s="70" t="n">
        <v>0.0900000036</v>
      </c>
      <c r="S341" s="70" t="n">
        <v>-1.39876448e-07</v>
      </c>
      <c r="T341" s="70" t="n">
        <v>13</v>
      </c>
      <c r="U341" s="69">
        <f>U340*'4 Transform Matrices'!Y342+V340*'4 Transform Matrices'!AC342+W340*'4 Transform Matrices'!AG342</f>
        <v/>
      </c>
      <c r="V341" s="69">
        <f>U340*'4 Transform Matrices'!Z342+V340*'4 Transform Matrices'!AD342+W340*'4 Transform Matrices'!AH342</f>
        <v/>
      </c>
      <c r="W341" s="69">
        <f>U340*'4 Transform Matrices'!AA342+V340*'4 Transform Matrices'!AE342+W340*'4 Transform Matrices'!AI342</f>
        <v/>
      </c>
      <c r="X341" s="69">
        <f>U340*'4 Transform Matrices'!AB342+V340*'4 Transform Matrices'!AF342+W340*'4 Transform Matrices'!AJ342+X340</f>
        <v/>
      </c>
      <c r="Y341" s="69">
        <f>Y340*'4 Transform Matrices'!Y342+Z340*'4 Transform Matrices'!AC342+AA340*'4 Transform Matrices'!AG342</f>
        <v/>
      </c>
      <c r="Z341" s="69">
        <f>Y340*'4 Transform Matrices'!Z342+Z340*'4 Transform Matrices'!AD342+AA340*'4 Transform Matrices'!AH342</f>
        <v/>
      </c>
      <c r="AA341" s="69">
        <f>Y340*'4 Transform Matrices'!AA342+Z340*'4 Transform Matrices'!AE342+AA340*'4 Transform Matrices'!AI342</f>
        <v/>
      </c>
      <c r="AB341" s="69">
        <f>Y340*'4 Transform Matrices'!AB342+Z340*'4 Transform Matrices'!AF342+AA340*'4 Transform Matrices'!AJ342+AB340</f>
        <v/>
      </c>
      <c r="AC341" s="69">
        <f>AC340*'4 Transform Matrices'!Y342+AD340*'4 Transform Matrices'!AC342+AE340*'4 Transform Matrices'!AG342</f>
        <v/>
      </c>
      <c r="AD341" s="69">
        <f>AC340*'4 Transform Matrices'!Z342+AD340*'4 Transform Matrices'!AD342+AE340*'4 Transform Matrices'!AH342</f>
        <v/>
      </c>
      <c r="AE341" s="69">
        <f>AC340*'4 Transform Matrices'!AA342+AD340*'4 Transform Matrices'!AE342+AE340*'4 Transform Matrices'!AI342</f>
        <v/>
      </c>
      <c r="AF341" s="69">
        <f>AC340*'4 Transform Matrices'!AB342+AD340*'4 Transform Matrices'!AF342+AE340*'4 Transform Matrices'!AJ342+AF340</f>
        <v/>
      </c>
      <c r="AG341" s="71">
        <f>MAX(ABS(I341-U341),ABS(J341-V341),ABS(K341-W341),ABS(L341-X341),ABS(M341-Y341),ABS(N341-Z341),ABS(O341-AA341),ABS(P341-AB341),ABS(Q341-AC341),ABS(R341-AD341),ABS(S341-AE341),ABS(T341-AF341))</f>
        <v/>
      </c>
    </row>
    <row r="342">
      <c r="A342" s="81" t="inlineStr">
        <is>
          <t>- Lamp arm</t>
        </is>
      </c>
      <c r="B342" s="52" t="inlineStr">
        <is>
          <t>ENV-214</t>
        </is>
      </c>
      <c r="C342" s="63" t="inlineStr">
        <is>
          <t>Cube</t>
        </is>
      </c>
      <c r="D342" s="52" t="inlineStr">
        <is>
          <t>ENV-212</t>
        </is>
      </c>
      <c r="E342" s="52" t="n">
        <v>3</v>
      </c>
      <c r="F342" s="54">
        <f>L342</f>
        <v/>
      </c>
      <c r="G342" s="54">
        <f>P342</f>
        <v/>
      </c>
      <c r="H342" s="54">
        <f>T342</f>
        <v/>
      </c>
      <c r="I342" s="70" t="n">
        <v>0.699999988</v>
      </c>
      <c r="J342" s="70" t="n">
        <v>0</v>
      </c>
      <c r="K342" s="70" t="n">
        <v>0</v>
      </c>
      <c r="L342" s="70" t="n">
        <v>2.69301653</v>
      </c>
      <c r="M342" s="70" t="n">
        <v>0</v>
      </c>
      <c r="N342" s="70" t="n">
        <v>0.0500000007</v>
      </c>
      <c r="O342" s="70" t="n">
        <v>0</v>
      </c>
      <c r="P342" s="70" t="n">
        <v>2.89561844</v>
      </c>
      <c r="Q342" s="70" t="n">
        <v>0</v>
      </c>
      <c r="R342" s="70" t="n">
        <v>0</v>
      </c>
      <c r="S342" s="70" t="n">
        <v>0.0500000007</v>
      </c>
      <c r="T342" s="70" t="n">
        <v>13</v>
      </c>
      <c r="U342" s="69">
        <f>U340*'4 Transform Matrices'!Y343+V340*'4 Transform Matrices'!AC343+W340*'4 Transform Matrices'!AG343</f>
        <v/>
      </c>
      <c r="V342" s="69">
        <f>U340*'4 Transform Matrices'!Z343+V340*'4 Transform Matrices'!AD343+W340*'4 Transform Matrices'!AH343</f>
        <v/>
      </c>
      <c r="W342" s="69">
        <f>U340*'4 Transform Matrices'!AA343+V340*'4 Transform Matrices'!AE343+W340*'4 Transform Matrices'!AI343</f>
        <v/>
      </c>
      <c r="X342" s="69">
        <f>U340*'4 Transform Matrices'!AB343+V340*'4 Transform Matrices'!AF343+W340*'4 Transform Matrices'!AJ343+X340</f>
        <v/>
      </c>
      <c r="Y342" s="69">
        <f>Y340*'4 Transform Matrices'!Y343+Z340*'4 Transform Matrices'!AC343+AA340*'4 Transform Matrices'!AG343</f>
        <v/>
      </c>
      <c r="Z342" s="69">
        <f>Y340*'4 Transform Matrices'!Z343+Z340*'4 Transform Matrices'!AD343+AA340*'4 Transform Matrices'!AH343</f>
        <v/>
      </c>
      <c r="AA342" s="69">
        <f>Y340*'4 Transform Matrices'!AA343+Z340*'4 Transform Matrices'!AE343+AA340*'4 Transform Matrices'!AI343</f>
        <v/>
      </c>
      <c r="AB342" s="69">
        <f>Y340*'4 Transform Matrices'!AB343+Z340*'4 Transform Matrices'!AF343+AA340*'4 Transform Matrices'!AJ343+AB340</f>
        <v/>
      </c>
      <c r="AC342" s="69">
        <f>AC340*'4 Transform Matrices'!Y343+AD340*'4 Transform Matrices'!AC343+AE340*'4 Transform Matrices'!AG343</f>
        <v/>
      </c>
      <c r="AD342" s="69">
        <f>AC340*'4 Transform Matrices'!Z343+AD340*'4 Transform Matrices'!AD343+AE340*'4 Transform Matrices'!AH343</f>
        <v/>
      </c>
      <c r="AE342" s="69">
        <f>AC340*'4 Transform Matrices'!AA343+AD340*'4 Transform Matrices'!AE343+AE340*'4 Transform Matrices'!AI343</f>
        <v/>
      </c>
      <c r="AF342" s="69">
        <f>AC340*'4 Transform Matrices'!AB343+AD340*'4 Transform Matrices'!AF343+AE340*'4 Transform Matrices'!AJ343+AF340</f>
        <v/>
      </c>
      <c r="AG342" s="71">
        <f>MAX(ABS(I342-U342),ABS(J342-V342),ABS(K342-W342),ABS(L342-X342),ABS(M342-Y342),ABS(N342-Z342),ABS(O342-AA342),ABS(P342-AB342),ABS(Q342-AC342),ABS(R342-AD342),ABS(S342-AE342),ABS(T342-AF342))</f>
        <v/>
      </c>
    </row>
    <row r="343">
      <c r="A343" s="81" t="inlineStr">
        <is>
          <t>- Lamp head</t>
        </is>
      </c>
      <c r="B343" s="52" t="inlineStr">
        <is>
          <t>ENV-215</t>
        </is>
      </c>
      <c r="C343" s="63" t="inlineStr">
        <is>
          <t>Cube</t>
        </is>
      </c>
      <c r="D343" s="52" t="inlineStr">
        <is>
          <t>ENV-212</t>
        </is>
      </c>
      <c r="E343" s="52" t="n">
        <v>3</v>
      </c>
      <c r="F343" s="54">
        <f>L343</f>
        <v/>
      </c>
      <c r="G343" s="54">
        <f>P343</f>
        <v/>
      </c>
      <c r="H343" s="54">
        <f>T343</f>
        <v/>
      </c>
      <c r="I343" s="70" t="n">
        <v>0.340000004</v>
      </c>
      <c r="J343" s="70" t="n">
        <v>0</v>
      </c>
      <c r="K343" s="70" t="n">
        <v>0</v>
      </c>
      <c r="L343" s="70" t="n">
        <v>2.40301657</v>
      </c>
      <c r="M343" s="70" t="n">
        <v>0</v>
      </c>
      <c r="N343" s="70" t="n">
        <v>0.07999999820000001</v>
      </c>
      <c r="O343" s="70" t="n">
        <v>0</v>
      </c>
      <c r="P343" s="70" t="n">
        <v>2.86561823</v>
      </c>
      <c r="Q343" s="70" t="n">
        <v>0</v>
      </c>
      <c r="R343" s="70" t="n">
        <v>0</v>
      </c>
      <c r="S343" s="70" t="n">
        <v>0.200000003</v>
      </c>
      <c r="T343" s="70" t="n">
        <v>13</v>
      </c>
      <c r="U343" s="69">
        <f>U340*'4 Transform Matrices'!Y344+V340*'4 Transform Matrices'!AC344+W340*'4 Transform Matrices'!AG344</f>
        <v/>
      </c>
      <c r="V343" s="69">
        <f>U340*'4 Transform Matrices'!Z344+V340*'4 Transform Matrices'!AD344+W340*'4 Transform Matrices'!AH344</f>
        <v/>
      </c>
      <c r="W343" s="69">
        <f>U340*'4 Transform Matrices'!AA344+V340*'4 Transform Matrices'!AE344+W340*'4 Transform Matrices'!AI344</f>
        <v/>
      </c>
      <c r="X343" s="69">
        <f>U340*'4 Transform Matrices'!AB344+V340*'4 Transform Matrices'!AF344+W340*'4 Transform Matrices'!AJ344+X340</f>
        <v/>
      </c>
      <c r="Y343" s="69">
        <f>Y340*'4 Transform Matrices'!Y344+Z340*'4 Transform Matrices'!AC344+AA340*'4 Transform Matrices'!AG344</f>
        <v/>
      </c>
      <c r="Z343" s="69">
        <f>Y340*'4 Transform Matrices'!Z344+Z340*'4 Transform Matrices'!AD344+AA340*'4 Transform Matrices'!AH344</f>
        <v/>
      </c>
      <c r="AA343" s="69">
        <f>Y340*'4 Transform Matrices'!AA344+Z340*'4 Transform Matrices'!AE344+AA340*'4 Transform Matrices'!AI344</f>
        <v/>
      </c>
      <c r="AB343" s="69">
        <f>Y340*'4 Transform Matrices'!AB344+Z340*'4 Transform Matrices'!AF344+AA340*'4 Transform Matrices'!AJ344+AB340</f>
        <v/>
      </c>
      <c r="AC343" s="69">
        <f>AC340*'4 Transform Matrices'!Y344+AD340*'4 Transform Matrices'!AC344+AE340*'4 Transform Matrices'!AG344</f>
        <v/>
      </c>
      <c r="AD343" s="69">
        <f>AC340*'4 Transform Matrices'!Z344+AD340*'4 Transform Matrices'!AD344+AE340*'4 Transform Matrices'!AH344</f>
        <v/>
      </c>
      <c r="AE343" s="69">
        <f>AC340*'4 Transform Matrices'!AA344+AD340*'4 Transform Matrices'!AE344+AE340*'4 Transform Matrices'!AI344</f>
        <v/>
      </c>
      <c r="AF343" s="69">
        <f>AC340*'4 Transform Matrices'!AB344+AD340*'4 Transform Matrices'!AF344+AE340*'4 Transform Matrices'!AJ344+AF340</f>
        <v/>
      </c>
      <c r="AG343" s="71">
        <f>MAX(ABS(I343-U343),ABS(J343-V343),ABS(K343-W343),ABS(L343-X343),ABS(M343-Y343),ABS(N343-Z343),ABS(O343-AA343),ABS(P343-AB343),ABS(Q343-AC343),ABS(R343-AD343),ABS(S343-AE343),ABS(T343-AF343))</f>
        <v/>
      </c>
    </row>
    <row r="344">
      <c r="A344" s="81" t="inlineStr">
        <is>
          <t>- Sodium lamp</t>
        </is>
      </c>
      <c r="B344" s="52" t="inlineStr">
        <is>
          <t>ENV-216</t>
        </is>
      </c>
      <c r="C344" s="59" t="inlineStr">
        <is>
          <t>Sphere</t>
        </is>
      </c>
      <c r="D344" s="52" t="inlineStr">
        <is>
          <t>ENV-212</t>
        </is>
      </c>
      <c r="E344" s="52" t="n">
        <v>3</v>
      </c>
      <c r="F344" s="54">
        <f>L344</f>
        <v/>
      </c>
      <c r="G344" s="54">
        <f>P344</f>
        <v/>
      </c>
      <c r="H344" s="54">
        <f>T344</f>
        <v/>
      </c>
      <c r="I344" s="70" t="n">
        <v>0.200000003</v>
      </c>
      <c r="J344" s="70" t="n">
        <v>0</v>
      </c>
      <c r="K344" s="70" t="n">
        <v>0</v>
      </c>
      <c r="L344" s="70" t="n">
        <v>2.40301657</v>
      </c>
      <c r="M344" s="70" t="n">
        <v>0</v>
      </c>
      <c r="N344" s="70" t="n">
        <v>0.0700000003</v>
      </c>
      <c r="O344" s="70" t="n">
        <v>0</v>
      </c>
      <c r="P344" s="70" t="n">
        <v>2.80561829</v>
      </c>
      <c r="Q344" s="70" t="n">
        <v>0</v>
      </c>
      <c r="R344" s="70" t="n">
        <v>0</v>
      </c>
      <c r="S344" s="70" t="n">
        <v>0.140000001</v>
      </c>
      <c r="T344" s="70" t="n">
        <v>13</v>
      </c>
      <c r="U344" s="69">
        <f>U340*'4 Transform Matrices'!Y345+V340*'4 Transform Matrices'!AC345+W340*'4 Transform Matrices'!AG345</f>
        <v/>
      </c>
      <c r="V344" s="69">
        <f>U340*'4 Transform Matrices'!Z345+V340*'4 Transform Matrices'!AD345+W340*'4 Transform Matrices'!AH345</f>
        <v/>
      </c>
      <c r="W344" s="69">
        <f>U340*'4 Transform Matrices'!AA345+V340*'4 Transform Matrices'!AE345+W340*'4 Transform Matrices'!AI345</f>
        <v/>
      </c>
      <c r="X344" s="69">
        <f>U340*'4 Transform Matrices'!AB345+V340*'4 Transform Matrices'!AF345+W340*'4 Transform Matrices'!AJ345+X340</f>
        <v/>
      </c>
      <c r="Y344" s="69">
        <f>Y340*'4 Transform Matrices'!Y345+Z340*'4 Transform Matrices'!AC345+AA340*'4 Transform Matrices'!AG345</f>
        <v/>
      </c>
      <c r="Z344" s="69">
        <f>Y340*'4 Transform Matrices'!Z345+Z340*'4 Transform Matrices'!AD345+AA340*'4 Transform Matrices'!AH345</f>
        <v/>
      </c>
      <c r="AA344" s="69">
        <f>Y340*'4 Transform Matrices'!AA345+Z340*'4 Transform Matrices'!AE345+AA340*'4 Transform Matrices'!AI345</f>
        <v/>
      </c>
      <c r="AB344" s="69">
        <f>Y340*'4 Transform Matrices'!AB345+Z340*'4 Transform Matrices'!AF345+AA340*'4 Transform Matrices'!AJ345+AB340</f>
        <v/>
      </c>
      <c r="AC344" s="69">
        <f>AC340*'4 Transform Matrices'!Y345+AD340*'4 Transform Matrices'!AC345+AE340*'4 Transform Matrices'!AG345</f>
        <v/>
      </c>
      <c r="AD344" s="69">
        <f>AC340*'4 Transform Matrices'!Z345+AD340*'4 Transform Matrices'!AD345+AE340*'4 Transform Matrices'!AH345</f>
        <v/>
      </c>
      <c r="AE344" s="69">
        <f>AC340*'4 Transform Matrices'!AA345+AD340*'4 Transform Matrices'!AE345+AE340*'4 Transform Matrices'!AI345</f>
        <v/>
      </c>
      <c r="AF344" s="69">
        <f>AC340*'4 Transform Matrices'!AB345+AD340*'4 Transform Matrices'!AF345+AE340*'4 Transform Matrices'!AJ345+AF340</f>
        <v/>
      </c>
      <c r="AG344" s="71">
        <f>MAX(ABS(I344-U344),ABS(J344-V344),ABS(K344-W344),ABS(L344-X344),ABS(M344-Y344),ABS(N344-Z344),ABS(O344-AA344),ABS(P344-AB344),ABS(Q344-AC344),ABS(R344-AD344),ABS(S344-AE344),ABS(T344-AF344))</f>
        <v/>
      </c>
    </row>
    <row r="345">
      <c r="A345" s="60" t="inlineStr">
        <is>
          <t>- Fire barrel</t>
        </is>
      </c>
      <c r="B345" s="52" t="inlineStr">
        <is>
          <t>ENV-217</t>
        </is>
      </c>
      <c r="C345" s="53" t="inlineStr">
        <is>
          <t>Group</t>
        </is>
      </c>
      <c r="D345" s="52" t="inlineStr">
        <is>
          <t>ENV-00</t>
        </is>
      </c>
      <c r="E345" s="52" t="n">
        <v>1</v>
      </c>
      <c r="F345" s="54">
        <f>L345</f>
        <v/>
      </c>
      <c r="G345" s="54">
        <f>P345</f>
        <v/>
      </c>
      <c r="H345" s="54">
        <f>T345</f>
        <v/>
      </c>
      <c r="I345" s="70" t="n">
        <v>1</v>
      </c>
      <c r="J345" s="70" t="n">
        <v>0</v>
      </c>
      <c r="K345" s="70" t="n">
        <v>0</v>
      </c>
      <c r="L345" s="70" t="n">
        <v>5.30000019</v>
      </c>
      <c r="M345" s="70" t="n">
        <v>0</v>
      </c>
      <c r="N345" s="70" t="n">
        <v>1</v>
      </c>
      <c r="O345" s="70" t="n">
        <v>0</v>
      </c>
      <c r="P345" s="70" t="n">
        <v>-0.205850333</v>
      </c>
      <c r="Q345" s="70" t="n">
        <v>0</v>
      </c>
      <c r="R345" s="70" t="n">
        <v>0</v>
      </c>
      <c r="S345" s="70" t="n">
        <v>1</v>
      </c>
      <c r="T345" s="70" t="n">
        <v>15.3500004</v>
      </c>
      <c r="U345" s="69">
        <f>U128*'4 Transform Matrices'!Y346+V128*'4 Transform Matrices'!AC346+W128*'4 Transform Matrices'!AG346</f>
        <v/>
      </c>
      <c r="V345" s="69">
        <f>U128*'4 Transform Matrices'!Z346+V128*'4 Transform Matrices'!AD346+W128*'4 Transform Matrices'!AH346</f>
        <v/>
      </c>
      <c r="W345" s="69">
        <f>U128*'4 Transform Matrices'!AA346+V128*'4 Transform Matrices'!AE346+W128*'4 Transform Matrices'!AI346</f>
        <v/>
      </c>
      <c r="X345" s="69">
        <f>U128*'4 Transform Matrices'!AB346+V128*'4 Transform Matrices'!AF346+W128*'4 Transform Matrices'!AJ346+X128</f>
        <v/>
      </c>
      <c r="Y345" s="69">
        <f>Y128*'4 Transform Matrices'!Y346+Z128*'4 Transform Matrices'!AC346+AA128*'4 Transform Matrices'!AG346</f>
        <v/>
      </c>
      <c r="Z345" s="69">
        <f>Y128*'4 Transform Matrices'!Z346+Z128*'4 Transform Matrices'!AD346+AA128*'4 Transform Matrices'!AH346</f>
        <v/>
      </c>
      <c r="AA345" s="69">
        <f>Y128*'4 Transform Matrices'!AA346+Z128*'4 Transform Matrices'!AE346+AA128*'4 Transform Matrices'!AI346</f>
        <v/>
      </c>
      <c r="AB345" s="69">
        <f>Y128*'4 Transform Matrices'!AB346+Z128*'4 Transform Matrices'!AF346+AA128*'4 Transform Matrices'!AJ346+AB128</f>
        <v/>
      </c>
      <c r="AC345" s="69">
        <f>AC128*'4 Transform Matrices'!Y346+AD128*'4 Transform Matrices'!AC346+AE128*'4 Transform Matrices'!AG346</f>
        <v/>
      </c>
      <c r="AD345" s="69">
        <f>AC128*'4 Transform Matrices'!Z346+AD128*'4 Transform Matrices'!AD346+AE128*'4 Transform Matrices'!AH346</f>
        <v/>
      </c>
      <c r="AE345" s="69">
        <f>AC128*'4 Transform Matrices'!AA346+AD128*'4 Transform Matrices'!AE346+AE128*'4 Transform Matrices'!AI346</f>
        <v/>
      </c>
      <c r="AF345" s="69">
        <f>AC128*'4 Transform Matrices'!AB346+AD128*'4 Transform Matrices'!AF346+AE128*'4 Transform Matrices'!AJ346+AF128</f>
        <v/>
      </c>
      <c r="AG345" s="71">
        <f>MAX(ABS(I345-U345),ABS(J345-V345),ABS(K345-W345),ABS(L345-X345),ABS(M345-Y345),ABS(N345-Z345),ABS(O345-AA345),ABS(P345-AB345),ABS(Q345-AC345),ABS(R345-AD345),ABS(S345-AE345),ABS(T345-AF345))</f>
        <v/>
      </c>
    </row>
    <row r="346">
      <c r="A346" s="80" t="inlineStr">
        <is>
          <t>- Barrel</t>
        </is>
      </c>
      <c r="B346" s="52" t="inlineStr">
        <is>
          <t>ENV-218</t>
        </is>
      </c>
      <c r="C346" s="58" t="inlineStr">
        <is>
          <t>Cylinder</t>
        </is>
      </c>
      <c r="D346" s="52" t="inlineStr">
        <is>
          <t>ENV-217</t>
        </is>
      </c>
      <c r="E346" s="52" t="n">
        <v>2</v>
      </c>
      <c r="F346" s="54">
        <f>L346</f>
        <v/>
      </c>
      <c r="G346" s="54">
        <f>P346</f>
        <v/>
      </c>
      <c r="H346" s="54">
        <f>T346</f>
        <v/>
      </c>
      <c r="I346" s="70" t="n">
        <v>0.5</v>
      </c>
      <c r="J346" s="70" t="n">
        <v>0</v>
      </c>
      <c r="K346" s="70" t="n">
        <v>0</v>
      </c>
      <c r="L346" s="70" t="n">
        <v>5.30000019</v>
      </c>
      <c r="M346" s="70" t="n">
        <v>0</v>
      </c>
      <c r="N346" s="70" t="n">
        <v>-2.18556941e-08</v>
      </c>
      <c r="O346" s="70" t="n">
        <v>-0.779999971</v>
      </c>
      <c r="P346" s="70" t="n">
        <v>0.184149653</v>
      </c>
      <c r="Q346" s="70" t="n">
        <v>0</v>
      </c>
      <c r="R346" s="70" t="n">
        <v>0.5</v>
      </c>
      <c r="S346" s="70" t="n">
        <v>-3.40948816e-08</v>
      </c>
      <c r="T346" s="70" t="n">
        <v>15.3500004</v>
      </c>
      <c r="U346" s="69">
        <f>U345*'4 Transform Matrices'!Y347+V345*'4 Transform Matrices'!AC347+W345*'4 Transform Matrices'!AG347</f>
        <v/>
      </c>
      <c r="V346" s="69">
        <f>U345*'4 Transform Matrices'!Z347+V345*'4 Transform Matrices'!AD347+W345*'4 Transform Matrices'!AH347</f>
        <v/>
      </c>
      <c r="W346" s="69">
        <f>U345*'4 Transform Matrices'!AA347+V345*'4 Transform Matrices'!AE347+W345*'4 Transform Matrices'!AI347</f>
        <v/>
      </c>
      <c r="X346" s="69">
        <f>U345*'4 Transform Matrices'!AB347+V345*'4 Transform Matrices'!AF347+W345*'4 Transform Matrices'!AJ347+X345</f>
        <v/>
      </c>
      <c r="Y346" s="69">
        <f>Y345*'4 Transform Matrices'!Y347+Z345*'4 Transform Matrices'!AC347+AA345*'4 Transform Matrices'!AG347</f>
        <v/>
      </c>
      <c r="Z346" s="69">
        <f>Y345*'4 Transform Matrices'!Z347+Z345*'4 Transform Matrices'!AD347+AA345*'4 Transform Matrices'!AH347</f>
        <v/>
      </c>
      <c r="AA346" s="69">
        <f>Y345*'4 Transform Matrices'!AA347+Z345*'4 Transform Matrices'!AE347+AA345*'4 Transform Matrices'!AI347</f>
        <v/>
      </c>
      <c r="AB346" s="69">
        <f>Y345*'4 Transform Matrices'!AB347+Z345*'4 Transform Matrices'!AF347+AA345*'4 Transform Matrices'!AJ347+AB345</f>
        <v/>
      </c>
      <c r="AC346" s="69">
        <f>AC345*'4 Transform Matrices'!Y347+AD345*'4 Transform Matrices'!AC347+AE345*'4 Transform Matrices'!AG347</f>
        <v/>
      </c>
      <c r="AD346" s="69">
        <f>AC345*'4 Transform Matrices'!Z347+AD345*'4 Transform Matrices'!AD347+AE345*'4 Transform Matrices'!AH347</f>
        <v/>
      </c>
      <c r="AE346" s="69">
        <f>AC345*'4 Transform Matrices'!AA347+AD345*'4 Transform Matrices'!AE347+AE345*'4 Transform Matrices'!AI347</f>
        <v/>
      </c>
      <c r="AF346" s="69">
        <f>AC345*'4 Transform Matrices'!AB347+AD345*'4 Transform Matrices'!AF347+AE345*'4 Transform Matrices'!AJ347+AF345</f>
        <v/>
      </c>
      <c r="AG346" s="71">
        <f>MAX(ABS(I346-U346),ABS(J346-V346),ABS(K346-W346),ABS(L346-X346),ABS(M346-Y346),ABS(N346-Z346),ABS(O346-AA346),ABS(P346-AB346),ABS(Q346-AC346),ABS(R346-AD346),ABS(S346-AE346),ABS(T346-AF346))</f>
        <v/>
      </c>
    </row>
    <row r="347">
      <c r="A347" s="80" t="inlineStr">
        <is>
          <t>- Fire embers</t>
        </is>
      </c>
      <c r="B347" s="52" t="inlineStr">
        <is>
          <t>ENV-219</t>
        </is>
      </c>
      <c r="C347" s="59" t="inlineStr">
        <is>
          <t>Sphere</t>
        </is>
      </c>
      <c r="D347" s="52" t="inlineStr">
        <is>
          <t>ENV-217</t>
        </is>
      </c>
      <c r="E347" s="52" t="n">
        <v>2</v>
      </c>
      <c r="F347" s="54">
        <f>L347</f>
        <v/>
      </c>
      <c r="G347" s="54">
        <f>P347</f>
        <v/>
      </c>
      <c r="H347" s="54">
        <f>T347</f>
        <v/>
      </c>
      <c r="I347" s="70" t="n">
        <v>0.419999987</v>
      </c>
      <c r="J347" s="70" t="n">
        <v>0</v>
      </c>
      <c r="K347" s="70" t="n">
        <v>0</v>
      </c>
      <c r="L347" s="70" t="n">
        <v>5.30000019</v>
      </c>
      <c r="M347" s="70" t="n">
        <v>0</v>
      </c>
      <c r="N347" s="70" t="n">
        <v>0.159999996</v>
      </c>
      <c r="O347" s="70" t="n">
        <v>0</v>
      </c>
      <c r="P347" s="70" t="n">
        <v>0.594149709</v>
      </c>
      <c r="Q347" s="70" t="n">
        <v>0</v>
      </c>
      <c r="R347" s="70" t="n">
        <v>0</v>
      </c>
      <c r="S347" s="70" t="n">
        <v>0.419999987</v>
      </c>
      <c r="T347" s="70" t="n">
        <v>15.3500004</v>
      </c>
      <c r="U347" s="69">
        <f>U345*'4 Transform Matrices'!Y348+V345*'4 Transform Matrices'!AC348+W345*'4 Transform Matrices'!AG348</f>
        <v/>
      </c>
      <c r="V347" s="69">
        <f>U345*'4 Transform Matrices'!Z348+V345*'4 Transform Matrices'!AD348+W345*'4 Transform Matrices'!AH348</f>
        <v/>
      </c>
      <c r="W347" s="69">
        <f>U345*'4 Transform Matrices'!AA348+V345*'4 Transform Matrices'!AE348+W345*'4 Transform Matrices'!AI348</f>
        <v/>
      </c>
      <c r="X347" s="69">
        <f>U345*'4 Transform Matrices'!AB348+V345*'4 Transform Matrices'!AF348+W345*'4 Transform Matrices'!AJ348+X345</f>
        <v/>
      </c>
      <c r="Y347" s="69">
        <f>Y345*'4 Transform Matrices'!Y348+Z345*'4 Transform Matrices'!AC348+AA345*'4 Transform Matrices'!AG348</f>
        <v/>
      </c>
      <c r="Z347" s="69">
        <f>Y345*'4 Transform Matrices'!Z348+Z345*'4 Transform Matrices'!AD348+AA345*'4 Transform Matrices'!AH348</f>
        <v/>
      </c>
      <c r="AA347" s="69">
        <f>Y345*'4 Transform Matrices'!AA348+Z345*'4 Transform Matrices'!AE348+AA345*'4 Transform Matrices'!AI348</f>
        <v/>
      </c>
      <c r="AB347" s="69">
        <f>Y345*'4 Transform Matrices'!AB348+Z345*'4 Transform Matrices'!AF348+AA345*'4 Transform Matrices'!AJ348+AB345</f>
        <v/>
      </c>
      <c r="AC347" s="69">
        <f>AC345*'4 Transform Matrices'!Y348+AD345*'4 Transform Matrices'!AC348+AE345*'4 Transform Matrices'!AG348</f>
        <v/>
      </c>
      <c r="AD347" s="69">
        <f>AC345*'4 Transform Matrices'!Z348+AD345*'4 Transform Matrices'!AD348+AE345*'4 Transform Matrices'!AH348</f>
        <v/>
      </c>
      <c r="AE347" s="69">
        <f>AC345*'4 Transform Matrices'!AA348+AD345*'4 Transform Matrices'!AE348+AE345*'4 Transform Matrices'!AI348</f>
        <v/>
      </c>
      <c r="AF347" s="69">
        <f>AC345*'4 Transform Matrices'!AB348+AD345*'4 Transform Matrices'!AF348+AE345*'4 Transform Matrices'!AJ348+AF345</f>
        <v/>
      </c>
      <c r="AG347" s="71">
        <f>MAX(ABS(I347-U347),ABS(J347-V347),ABS(K347-W347),ABS(L347-X347),ABS(M347-Y347),ABS(N347-Z347),ABS(O347-AA347),ABS(P347-AB347),ABS(Q347-AC347),ABS(R347-AD347),ABS(S347-AE347),ABS(T347-AF347))</f>
        <v/>
      </c>
    </row>
    <row r="348">
      <c r="A348" s="60" t="inlineStr">
        <is>
          <t>- Tree</t>
        </is>
      </c>
      <c r="B348" s="52" t="inlineStr">
        <is>
          <t>ENV-220</t>
        </is>
      </c>
      <c r="C348" s="53" t="inlineStr">
        <is>
          <t>Group</t>
        </is>
      </c>
      <c r="D348" s="52" t="inlineStr">
        <is>
          <t>ENV-00</t>
        </is>
      </c>
      <c r="E348" s="52" t="n">
        <v>1</v>
      </c>
      <c r="F348" s="54">
        <f>L348</f>
        <v/>
      </c>
      <c r="G348" s="54">
        <f>P348</f>
        <v/>
      </c>
      <c r="H348" s="54">
        <f>T348</f>
        <v/>
      </c>
      <c r="I348" s="70" t="n">
        <v>-0.65077436</v>
      </c>
      <c r="J348" s="70" t="n">
        <v>0</v>
      </c>
      <c r="K348" s="70" t="n">
        <v>0.759271204</v>
      </c>
      <c r="L348" s="70" t="n">
        <v>-6.19999981</v>
      </c>
      <c r="M348" s="70" t="n">
        <v>0</v>
      </c>
      <c r="N348" s="70" t="n">
        <v>1</v>
      </c>
      <c r="O348" s="70" t="n">
        <v>0</v>
      </c>
      <c r="P348" s="70" t="n">
        <v>-0.265784919</v>
      </c>
      <c r="Q348" s="70" t="n">
        <v>-0.759271204</v>
      </c>
      <c r="R348" s="70" t="n">
        <v>0</v>
      </c>
      <c r="S348" s="70" t="n">
        <v>-0.65077436</v>
      </c>
      <c r="T348" s="70" t="n">
        <v>3.5999999</v>
      </c>
      <c r="U348" s="69">
        <f>U128*'4 Transform Matrices'!Y349+V128*'4 Transform Matrices'!AC349+W128*'4 Transform Matrices'!AG349</f>
        <v/>
      </c>
      <c r="V348" s="69">
        <f>U128*'4 Transform Matrices'!Z349+V128*'4 Transform Matrices'!AD349+W128*'4 Transform Matrices'!AH349</f>
        <v/>
      </c>
      <c r="W348" s="69">
        <f>U128*'4 Transform Matrices'!AA349+V128*'4 Transform Matrices'!AE349+W128*'4 Transform Matrices'!AI349</f>
        <v/>
      </c>
      <c r="X348" s="69">
        <f>U128*'4 Transform Matrices'!AB349+V128*'4 Transform Matrices'!AF349+W128*'4 Transform Matrices'!AJ349+X128</f>
        <v/>
      </c>
      <c r="Y348" s="69">
        <f>Y128*'4 Transform Matrices'!Y349+Z128*'4 Transform Matrices'!AC349+AA128*'4 Transform Matrices'!AG349</f>
        <v/>
      </c>
      <c r="Z348" s="69">
        <f>Y128*'4 Transform Matrices'!Z349+Z128*'4 Transform Matrices'!AD349+AA128*'4 Transform Matrices'!AH349</f>
        <v/>
      </c>
      <c r="AA348" s="69">
        <f>Y128*'4 Transform Matrices'!AA349+Z128*'4 Transform Matrices'!AE349+AA128*'4 Transform Matrices'!AI349</f>
        <v/>
      </c>
      <c r="AB348" s="69">
        <f>Y128*'4 Transform Matrices'!AB349+Z128*'4 Transform Matrices'!AF349+AA128*'4 Transform Matrices'!AJ349+AB128</f>
        <v/>
      </c>
      <c r="AC348" s="69">
        <f>AC128*'4 Transform Matrices'!Y349+AD128*'4 Transform Matrices'!AC349+AE128*'4 Transform Matrices'!AG349</f>
        <v/>
      </c>
      <c r="AD348" s="69">
        <f>AC128*'4 Transform Matrices'!Z349+AD128*'4 Transform Matrices'!AD349+AE128*'4 Transform Matrices'!AH349</f>
        <v/>
      </c>
      <c r="AE348" s="69">
        <f>AC128*'4 Transform Matrices'!AA349+AD128*'4 Transform Matrices'!AE349+AE128*'4 Transform Matrices'!AI349</f>
        <v/>
      </c>
      <c r="AF348" s="69">
        <f>AC128*'4 Transform Matrices'!AB349+AD128*'4 Transform Matrices'!AF349+AE128*'4 Transform Matrices'!AJ349+AF128</f>
        <v/>
      </c>
      <c r="AG348" s="71">
        <f>MAX(ABS(I348-U348),ABS(J348-V348),ABS(K348-W348),ABS(L348-X348),ABS(M348-Y348),ABS(N348-Z348),ABS(O348-AA348),ABS(P348-AB348),ABS(Q348-AC348),ABS(R348-AD348),ABS(S348-AE348),ABS(T348-AF348))</f>
        <v/>
      </c>
    </row>
    <row r="349">
      <c r="A349" s="80" t="inlineStr">
        <is>
          <t>- Trunk</t>
        </is>
      </c>
      <c r="B349" s="52" t="inlineStr">
        <is>
          <t>ENV-221</t>
        </is>
      </c>
      <c r="C349" s="58" t="inlineStr">
        <is>
          <t>Cylinder</t>
        </is>
      </c>
      <c r="D349" s="52" t="inlineStr">
        <is>
          <t>ENV-220</t>
        </is>
      </c>
      <c r="E349" s="52" t="n">
        <v>2</v>
      </c>
      <c r="F349" s="54">
        <f>L349</f>
        <v/>
      </c>
      <c r="G349" s="54">
        <f>P349</f>
        <v/>
      </c>
      <c r="H349" s="54">
        <f>T349</f>
        <v/>
      </c>
      <c r="I349" s="70" t="n">
        <v>-0.143170357</v>
      </c>
      <c r="J349" s="70" t="n">
        <v>0.167039663</v>
      </c>
      <c r="K349" s="70" t="n">
        <v>-6.305872089999999e-08</v>
      </c>
      <c r="L349" s="70" t="n">
        <v>-6.19999981</v>
      </c>
      <c r="M349" s="70" t="n">
        <v>0</v>
      </c>
      <c r="N349" s="70" t="n">
        <v>-9.61650581e-09</v>
      </c>
      <c r="O349" s="70" t="n">
        <v>-1.89999998</v>
      </c>
      <c r="P349" s="70" t="n">
        <v>0.684215069</v>
      </c>
      <c r="Q349" s="70" t="n">
        <v>-0.167039663</v>
      </c>
      <c r="R349" s="70" t="n">
        <v>-0.143170357</v>
      </c>
      <c r="S349" s="70" t="n">
        <v>5.40478773e-08</v>
      </c>
      <c r="T349" s="70" t="n">
        <v>3.5999999</v>
      </c>
      <c r="U349" s="69">
        <f>U348*'4 Transform Matrices'!Y350+V348*'4 Transform Matrices'!AC350+W348*'4 Transform Matrices'!AG350</f>
        <v/>
      </c>
      <c r="V349" s="69">
        <f>U348*'4 Transform Matrices'!Z350+V348*'4 Transform Matrices'!AD350+W348*'4 Transform Matrices'!AH350</f>
        <v/>
      </c>
      <c r="W349" s="69">
        <f>U348*'4 Transform Matrices'!AA350+V348*'4 Transform Matrices'!AE350+W348*'4 Transform Matrices'!AI350</f>
        <v/>
      </c>
      <c r="X349" s="69">
        <f>U348*'4 Transform Matrices'!AB350+V348*'4 Transform Matrices'!AF350+W348*'4 Transform Matrices'!AJ350+X348</f>
        <v/>
      </c>
      <c r="Y349" s="69">
        <f>Y348*'4 Transform Matrices'!Y350+Z348*'4 Transform Matrices'!AC350+AA348*'4 Transform Matrices'!AG350</f>
        <v/>
      </c>
      <c r="Z349" s="69">
        <f>Y348*'4 Transform Matrices'!Z350+Z348*'4 Transform Matrices'!AD350+AA348*'4 Transform Matrices'!AH350</f>
        <v/>
      </c>
      <c r="AA349" s="69">
        <f>Y348*'4 Transform Matrices'!AA350+Z348*'4 Transform Matrices'!AE350+AA348*'4 Transform Matrices'!AI350</f>
        <v/>
      </c>
      <c r="AB349" s="69">
        <f>Y348*'4 Transform Matrices'!AB350+Z348*'4 Transform Matrices'!AF350+AA348*'4 Transform Matrices'!AJ350+AB348</f>
        <v/>
      </c>
      <c r="AC349" s="69">
        <f>AC348*'4 Transform Matrices'!Y350+AD348*'4 Transform Matrices'!AC350+AE348*'4 Transform Matrices'!AG350</f>
        <v/>
      </c>
      <c r="AD349" s="69">
        <f>AC348*'4 Transform Matrices'!Z350+AD348*'4 Transform Matrices'!AD350+AE348*'4 Transform Matrices'!AH350</f>
        <v/>
      </c>
      <c r="AE349" s="69">
        <f>AC348*'4 Transform Matrices'!AA350+AD348*'4 Transform Matrices'!AE350+AE348*'4 Transform Matrices'!AI350</f>
        <v/>
      </c>
      <c r="AF349" s="69">
        <f>AC348*'4 Transform Matrices'!AB350+AD348*'4 Transform Matrices'!AF350+AE348*'4 Transform Matrices'!AJ350+AF348</f>
        <v/>
      </c>
      <c r="AG349" s="71">
        <f>MAX(ABS(I349-U349),ABS(J349-V349),ABS(K349-W349),ABS(L349-X349),ABS(M349-Y349),ABS(N349-Z349),ABS(O349-AA349),ABS(P349-AB349),ABS(Q349-AC349),ABS(R349-AD349),ABS(S349-AE349),ABS(T349-AF349))</f>
        <v/>
      </c>
    </row>
    <row r="350">
      <c r="A350" s="80" t="inlineStr">
        <is>
          <t>- Limb</t>
        </is>
      </c>
      <c r="B350" s="52" t="inlineStr">
        <is>
          <t>ENV-222</t>
        </is>
      </c>
      <c r="C350" s="58" t="inlineStr">
        <is>
          <t>Cylinder</t>
        </is>
      </c>
      <c r="D350" s="52" t="inlineStr">
        <is>
          <t>ENV-220</t>
        </is>
      </c>
      <c r="E350" s="52" t="n">
        <v>2</v>
      </c>
      <c r="F350" s="54">
        <f>L350</f>
        <v/>
      </c>
      <c r="G350" s="54">
        <f>P350</f>
        <v/>
      </c>
      <c r="H350" s="54">
        <f>T350</f>
        <v/>
      </c>
      <c r="I350" s="70" t="n">
        <v>-0.0832116529</v>
      </c>
      <c r="J350" s="70" t="n">
        <v>0.0398454145</v>
      </c>
      <c r="K350" s="70" t="n">
        <v>-0.415950745</v>
      </c>
      <c r="L350" s="70" t="n">
        <v>-6.4079752</v>
      </c>
      <c r="M350" s="70" t="n">
        <v>0</v>
      </c>
      <c r="N350" s="70" t="n">
        <v>0.0695576593</v>
      </c>
      <c r="O350" s="70" t="n">
        <v>0.774665475</v>
      </c>
      <c r="P350" s="70" t="n">
        <v>1.57154775</v>
      </c>
      <c r="Q350" s="70" t="n">
        <v>0.0554600954</v>
      </c>
      <c r="R350" s="70" t="n">
        <v>0.0597835779</v>
      </c>
      <c r="S350" s="70" t="n">
        <v>-0.624087453</v>
      </c>
      <c r="T350" s="70" t="n">
        <v>3.28795624</v>
      </c>
      <c r="U350" s="69">
        <f>U348*'4 Transform Matrices'!Y351+V348*'4 Transform Matrices'!AC351+W348*'4 Transform Matrices'!AG351</f>
        <v/>
      </c>
      <c r="V350" s="69">
        <f>U348*'4 Transform Matrices'!Z351+V348*'4 Transform Matrices'!AD351+W348*'4 Transform Matrices'!AH351</f>
        <v/>
      </c>
      <c r="W350" s="69">
        <f>U348*'4 Transform Matrices'!AA351+V348*'4 Transform Matrices'!AE351+W348*'4 Transform Matrices'!AI351</f>
        <v/>
      </c>
      <c r="X350" s="69">
        <f>U348*'4 Transform Matrices'!AB351+V348*'4 Transform Matrices'!AF351+W348*'4 Transform Matrices'!AJ351+X348</f>
        <v/>
      </c>
      <c r="Y350" s="69">
        <f>Y348*'4 Transform Matrices'!Y351+Z348*'4 Transform Matrices'!AC351+AA348*'4 Transform Matrices'!AG351</f>
        <v/>
      </c>
      <c r="Z350" s="69">
        <f>Y348*'4 Transform Matrices'!Z351+Z348*'4 Transform Matrices'!AD351+AA348*'4 Transform Matrices'!AH351</f>
        <v/>
      </c>
      <c r="AA350" s="69">
        <f>Y348*'4 Transform Matrices'!AA351+Z348*'4 Transform Matrices'!AE351+AA348*'4 Transform Matrices'!AI351</f>
        <v/>
      </c>
      <c r="AB350" s="69">
        <f>Y348*'4 Transform Matrices'!AB351+Z348*'4 Transform Matrices'!AF351+AA348*'4 Transform Matrices'!AJ351+AB348</f>
        <v/>
      </c>
      <c r="AC350" s="69">
        <f>AC348*'4 Transform Matrices'!Y351+AD348*'4 Transform Matrices'!AC351+AE348*'4 Transform Matrices'!AG351</f>
        <v/>
      </c>
      <c r="AD350" s="69">
        <f>AC348*'4 Transform Matrices'!Z351+AD348*'4 Transform Matrices'!AD351+AE348*'4 Transform Matrices'!AH351</f>
        <v/>
      </c>
      <c r="AE350" s="69">
        <f>AC348*'4 Transform Matrices'!AA351+AD348*'4 Transform Matrices'!AE351+AE348*'4 Transform Matrices'!AI351</f>
        <v/>
      </c>
      <c r="AF350" s="69">
        <f>AC348*'4 Transform Matrices'!AB351+AD348*'4 Transform Matrices'!AF351+AE348*'4 Transform Matrices'!AJ351+AF348</f>
        <v/>
      </c>
      <c r="AG350" s="71">
        <f>MAX(ABS(I350-U350),ABS(J350-V350),ABS(K350-W350),ABS(L350-X350),ABS(M350-Y350),ABS(N350-Z350),ABS(O350-AA350),ABS(P350-AB350),ABS(Q350-AC350),ABS(R350-AD350),ABS(S350-AE350),ABS(T350-AF350))</f>
        <v/>
      </c>
    </row>
    <row r="351">
      <c r="A351" s="80" t="inlineStr">
        <is>
          <t>- Limb</t>
        </is>
      </c>
      <c r="B351" s="52" t="inlineStr">
        <is>
          <t>ENV-223</t>
        </is>
      </c>
      <c r="C351" s="58" t="inlineStr">
        <is>
          <t>Cylinder</t>
        </is>
      </c>
      <c r="D351" s="52" t="inlineStr">
        <is>
          <t>ENV-220</t>
        </is>
      </c>
      <c r="E351" s="52" t="n">
        <v>2</v>
      </c>
      <c r="F351" s="54">
        <f>L351</f>
        <v/>
      </c>
      <c r="G351" s="54">
        <f>P351</f>
        <v/>
      </c>
      <c r="H351" s="54">
        <f>T351</f>
        <v/>
      </c>
      <c r="I351" s="70" t="n">
        <v>-0.00674327463</v>
      </c>
      <c r="J351" s="70" t="n">
        <v>-0.0728463456</v>
      </c>
      <c r="K351" s="70" t="n">
        <v>0.748292804</v>
      </c>
      <c r="L351" s="70" t="n">
        <v>-5.82585335</v>
      </c>
      <c r="M351" s="70" t="n">
        <v>0</v>
      </c>
      <c r="N351" s="70" t="n">
        <v>0.068331331</v>
      </c>
      <c r="O351" s="70" t="n">
        <v>0.801380455</v>
      </c>
      <c r="P351" s="70" t="n">
        <v>1.58490539</v>
      </c>
      <c r="Q351" s="70" t="n">
        <v>-0.0997723863</v>
      </c>
      <c r="R351" s="70" t="n">
        <v>0.00492343679</v>
      </c>
      <c r="S351" s="70" t="n">
        <v>-0.0505745411</v>
      </c>
      <c r="T351" s="70" t="n">
        <v>3.57471275</v>
      </c>
      <c r="U351" s="69">
        <f>U348*'4 Transform Matrices'!Y352+V348*'4 Transform Matrices'!AC352+W348*'4 Transform Matrices'!AG352</f>
        <v/>
      </c>
      <c r="V351" s="69">
        <f>U348*'4 Transform Matrices'!Z352+V348*'4 Transform Matrices'!AD352+W348*'4 Transform Matrices'!AH352</f>
        <v/>
      </c>
      <c r="W351" s="69">
        <f>U348*'4 Transform Matrices'!AA352+V348*'4 Transform Matrices'!AE352+W348*'4 Transform Matrices'!AI352</f>
        <v/>
      </c>
      <c r="X351" s="69">
        <f>U348*'4 Transform Matrices'!AB352+V348*'4 Transform Matrices'!AF352+W348*'4 Transform Matrices'!AJ352+X348</f>
        <v/>
      </c>
      <c r="Y351" s="69">
        <f>Y348*'4 Transform Matrices'!Y352+Z348*'4 Transform Matrices'!AC352+AA348*'4 Transform Matrices'!AG352</f>
        <v/>
      </c>
      <c r="Z351" s="69">
        <f>Y348*'4 Transform Matrices'!Z352+Z348*'4 Transform Matrices'!AD352+AA348*'4 Transform Matrices'!AH352</f>
        <v/>
      </c>
      <c r="AA351" s="69">
        <f>Y348*'4 Transform Matrices'!AA352+Z348*'4 Transform Matrices'!AE352+AA348*'4 Transform Matrices'!AI352</f>
        <v/>
      </c>
      <c r="AB351" s="69">
        <f>Y348*'4 Transform Matrices'!AB352+Z348*'4 Transform Matrices'!AF352+AA348*'4 Transform Matrices'!AJ352+AB348</f>
        <v/>
      </c>
      <c r="AC351" s="69">
        <f>AC348*'4 Transform Matrices'!Y352+AD348*'4 Transform Matrices'!AC352+AE348*'4 Transform Matrices'!AG352</f>
        <v/>
      </c>
      <c r="AD351" s="69">
        <f>AC348*'4 Transform Matrices'!Z352+AD348*'4 Transform Matrices'!AD352+AE348*'4 Transform Matrices'!AH352</f>
        <v/>
      </c>
      <c r="AE351" s="69">
        <f>AC348*'4 Transform Matrices'!AA352+AD348*'4 Transform Matrices'!AE352+AE348*'4 Transform Matrices'!AI352</f>
        <v/>
      </c>
      <c r="AF351" s="69">
        <f>AC348*'4 Transform Matrices'!AB352+AD348*'4 Transform Matrices'!AF352+AE348*'4 Transform Matrices'!AJ352+AF348</f>
        <v/>
      </c>
      <c r="AG351" s="71">
        <f>MAX(ABS(I351-U351),ABS(J351-V351),ABS(K351-W351),ABS(L351-X351),ABS(M351-Y351),ABS(N351-Z351),ABS(O351-AA351),ABS(P351-AB351),ABS(Q351-AC351),ABS(R351-AD351),ABS(S351-AE351),ABS(T351-AF351))</f>
        <v/>
      </c>
    </row>
    <row r="352">
      <c r="A352" s="80" t="inlineStr">
        <is>
          <t>- Limb</t>
        </is>
      </c>
      <c r="B352" s="52" t="inlineStr">
        <is>
          <t>ENV-224</t>
        </is>
      </c>
      <c r="C352" s="58" t="inlineStr">
        <is>
          <t>Cylinder</t>
        </is>
      </c>
      <c r="D352" s="52" t="inlineStr">
        <is>
          <t>ENV-220</t>
        </is>
      </c>
      <c r="E352" s="52" t="n">
        <v>2</v>
      </c>
      <c r="F352" s="54">
        <f>L352</f>
        <v/>
      </c>
      <c r="G352" s="54">
        <f>P352</f>
        <v/>
      </c>
      <c r="H352" s="54">
        <f>T352</f>
        <v/>
      </c>
      <c r="I352" s="70" t="n">
        <v>0.09196935589999999</v>
      </c>
      <c r="J352" s="70" t="n">
        <v>0.0317293629</v>
      </c>
      <c r="K352" s="70" t="n">
        <v>-0.294477761</v>
      </c>
      <c r="L352" s="70" t="n">
        <v>-6.34723854</v>
      </c>
      <c r="M352" s="70" t="n">
        <v>0</v>
      </c>
      <c r="N352" s="70" t="n">
        <v>0.0589032434</v>
      </c>
      <c r="O352" s="70" t="n">
        <v>1.02894521</v>
      </c>
      <c r="P352" s="70" t="n">
        <v>1.69868779</v>
      </c>
      <c r="Q352" s="70" t="n">
        <v>0.0392637029</v>
      </c>
      <c r="R352" s="70" t="n">
        <v>-0.0743212998</v>
      </c>
      <c r="S352" s="70" t="n">
        <v>0.689770103</v>
      </c>
      <c r="T352" s="70" t="n">
        <v>3.94488502</v>
      </c>
      <c r="U352" s="69">
        <f>U348*'4 Transform Matrices'!Y353+V348*'4 Transform Matrices'!AC353+W348*'4 Transform Matrices'!AG353</f>
        <v/>
      </c>
      <c r="V352" s="69">
        <f>U348*'4 Transform Matrices'!Z353+V348*'4 Transform Matrices'!AD353+W348*'4 Transform Matrices'!AH353</f>
        <v/>
      </c>
      <c r="W352" s="69">
        <f>U348*'4 Transform Matrices'!AA353+V348*'4 Transform Matrices'!AE353+W348*'4 Transform Matrices'!AI353</f>
        <v/>
      </c>
      <c r="X352" s="69">
        <f>U348*'4 Transform Matrices'!AB353+V348*'4 Transform Matrices'!AF353+W348*'4 Transform Matrices'!AJ353+X348</f>
        <v/>
      </c>
      <c r="Y352" s="69">
        <f>Y348*'4 Transform Matrices'!Y353+Z348*'4 Transform Matrices'!AC353+AA348*'4 Transform Matrices'!AG353</f>
        <v/>
      </c>
      <c r="Z352" s="69">
        <f>Y348*'4 Transform Matrices'!Z353+Z348*'4 Transform Matrices'!AD353+AA348*'4 Transform Matrices'!AH353</f>
        <v/>
      </c>
      <c r="AA352" s="69">
        <f>Y348*'4 Transform Matrices'!AA353+Z348*'4 Transform Matrices'!AE353+AA348*'4 Transform Matrices'!AI353</f>
        <v/>
      </c>
      <c r="AB352" s="69">
        <f>Y348*'4 Transform Matrices'!AB353+Z348*'4 Transform Matrices'!AF353+AA348*'4 Transform Matrices'!AJ353+AB348</f>
        <v/>
      </c>
      <c r="AC352" s="69">
        <f>AC348*'4 Transform Matrices'!Y353+AD348*'4 Transform Matrices'!AC353+AE348*'4 Transform Matrices'!AG353</f>
        <v/>
      </c>
      <c r="AD352" s="69">
        <f>AC348*'4 Transform Matrices'!Z353+AD348*'4 Transform Matrices'!AD353+AE348*'4 Transform Matrices'!AH353</f>
        <v/>
      </c>
      <c r="AE352" s="69">
        <f>AC348*'4 Transform Matrices'!AA353+AD348*'4 Transform Matrices'!AE353+AE348*'4 Transform Matrices'!AI353</f>
        <v/>
      </c>
      <c r="AF352" s="69">
        <f>AC348*'4 Transform Matrices'!AB353+AD348*'4 Transform Matrices'!AF353+AE348*'4 Transform Matrices'!AJ353+AF348</f>
        <v/>
      </c>
      <c r="AG352" s="71">
        <f>MAX(ABS(I352-U352),ABS(J352-V352),ABS(K352-W352),ABS(L352-X352),ABS(M352-Y352),ABS(N352-Z352),ABS(O352-AA352),ABS(P352-AB352),ABS(Q352-AC352),ABS(R352-AD352),ABS(S352-AE352),ABS(T352-AF352))</f>
        <v/>
      </c>
    </row>
    <row r="353">
      <c r="A353" s="80" t="inlineStr">
        <is>
          <t>- Canopy clump</t>
        </is>
      </c>
      <c r="B353" s="52" t="inlineStr">
        <is>
          <t>ENV-225</t>
        </is>
      </c>
      <c r="C353" s="59" t="inlineStr">
        <is>
          <t>Sphere</t>
        </is>
      </c>
      <c r="D353" s="52" t="inlineStr">
        <is>
          <t>ENV-220</t>
        </is>
      </c>
      <c r="E353" s="52" t="n">
        <v>2</v>
      </c>
      <c r="F353" s="54">
        <f>L353</f>
        <v/>
      </c>
      <c r="G353" s="54">
        <f>P353</f>
        <v/>
      </c>
      <c r="H353" s="54">
        <f>T353</f>
        <v/>
      </c>
      <c r="I353" s="70" t="n">
        <v>-0.130972266</v>
      </c>
      <c r="J353" s="70" t="n">
        <v>0</v>
      </c>
      <c r="K353" s="70" t="n">
        <v>-1.37014115</v>
      </c>
      <c r="L353" s="70" t="n">
        <v>-6.43534136</v>
      </c>
      <c r="M353" s="70" t="n">
        <v>0</v>
      </c>
      <c r="N353" s="70" t="n">
        <v>1.16992879</v>
      </c>
      <c r="O353" s="70" t="n">
        <v>0</v>
      </c>
      <c r="P353" s="70" t="n">
        <v>2.99354815</v>
      </c>
      <c r="Q353" s="70" t="n">
        <v>1.37014115</v>
      </c>
      <c r="R353" s="70" t="n">
        <v>0</v>
      </c>
      <c r="S353" s="70" t="n">
        <v>-0.130972266</v>
      </c>
      <c r="T353" s="70" t="n">
        <v>3.35314655</v>
      </c>
      <c r="U353" s="69">
        <f>U348*'4 Transform Matrices'!Y354+V348*'4 Transform Matrices'!AC354+W348*'4 Transform Matrices'!AG354</f>
        <v/>
      </c>
      <c r="V353" s="69">
        <f>U348*'4 Transform Matrices'!Z354+V348*'4 Transform Matrices'!AD354+W348*'4 Transform Matrices'!AH354</f>
        <v/>
      </c>
      <c r="W353" s="69">
        <f>U348*'4 Transform Matrices'!AA354+V348*'4 Transform Matrices'!AE354+W348*'4 Transform Matrices'!AI354</f>
        <v/>
      </c>
      <c r="X353" s="69">
        <f>U348*'4 Transform Matrices'!AB354+V348*'4 Transform Matrices'!AF354+W348*'4 Transform Matrices'!AJ354+X348</f>
        <v/>
      </c>
      <c r="Y353" s="69">
        <f>Y348*'4 Transform Matrices'!Y354+Z348*'4 Transform Matrices'!AC354+AA348*'4 Transform Matrices'!AG354</f>
        <v/>
      </c>
      <c r="Z353" s="69">
        <f>Y348*'4 Transform Matrices'!Z354+Z348*'4 Transform Matrices'!AD354+AA348*'4 Transform Matrices'!AH354</f>
        <v/>
      </c>
      <c r="AA353" s="69">
        <f>Y348*'4 Transform Matrices'!AA354+Z348*'4 Transform Matrices'!AE354+AA348*'4 Transform Matrices'!AI354</f>
        <v/>
      </c>
      <c r="AB353" s="69">
        <f>Y348*'4 Transform Matrices'!AB354+Z348*'4 Transform Matrices'!AF354+AA348*'4 Transform Matrices'!AJ354+AB348</f>
        <v/>
      </c>
      <c r="AC353" s="69">
        <f>AC348*'4 Transform Matrices'!Y354+AD348*'4 Transform Matrices'!AC354+AE348*'4 Transform Matrices'!AG354</f>
        <v/>
      </c>
      <c r="AD353" s="69">
        <f>AC348*'4 Transform Matrices'!Z354+AD348*'4 Transform Matrices'!AD354+AE348*'4 Transform Matrices'!AH354</f>
        <v/>
      </c>
      <c r="AE353" s="69">
        <f>AC348*'4 Transform Matrices'!AA354+AD348*'4 Transform Matrices'!AE354+AE348*'4 Transform Matrices'!AI354</f>
        <v/>
      </c>
      <c r="AF353" s="69">
        <f>AC348*'4 Transform Matrices'!AB354+AD348*'4 Transform Matrices'!AF354+AE348*'4 Transform Matrices'!AJ354+AF348</f>
        <v/>
      </c>
      <c r="AG353" s="71">
        <f>MAX(ABS(I353-U353),ABS(J353-V353),ABS(K353-W353),ABS(L353-X353),ABS(M353-Y353),ABS(N353-Z353),ABS(O353-AA353),ABS(P353-AB353),ABS(Q353-AC353),ABS(R353-AD353),ABS(S353-AE353),ABS(T353-AF353))</f>
        <v/>
      </c>
    </row>
    <row r="354">
      <c r="A354" s="80" t="inlineStr">
        <is>
          <t>- Canopy clump</t>
        </is>
      </c>
      <c r="B354" s="52" t="inlineStr">
        <is>
          <t>ENV-226</t>
        </is>
      </c>
      <c r="C354" s="59" t="inlineStr">
        <is>
          <t>Sphere</t>
        </is>
      </c>
      <c r="D354" s="52" t="inlineStr">
        <is>
          <t>ENV-220</t>
        </is>
      </c>
      <c r="E354" s="52" t="n">
        <v>2</v>
      </c>
      <c r="F354" s="54">
        <f>L354</f>
        <v/>
      </c>
      <c r="G354" s="54">
        <f>P354</f>
        <v/>
      </c>
      <c r="H354" s="54">
        <f>T354</f>
        <v/>
      </c>
      <c r="I354" s="70" t="n">
        <v>-0.453404129</v>
      </c>
      <c r="J354" s="70" t="n">
        <v>0</v>
      </c>
      <c r="K354" s="70" t="n">
        <v>-0.854571104</v>
      </c>
      <c r="L354" s="70" t="n">
        <v>-5.63118601</v>
      </c>
      <c r="M354" s="70" t="n">
        <v>0</v>
      </c>
      <c r="N354" s="70" t="n">
        <v>0.82229197</v>
      </c>
      <c r="O354" s="70" t="n">
        <v>0</v>
      </c>
      <c r="P354" s="70" t="n">
        <v>2.89221501</v>
      </c>
      <c r="Q354" s="70" t="n">
        <v>0.854571104</v>
      </c>
      <c r="R354" s="70" t="n">
        <v>0</v>
      </c>
      <c r="S354" s="70" t="n">
        <v>-0.453404129</v>
      </c>
      <c r="T354" s="70" t="n">
        <v>3.63675237</v>
      </c>
      <c r="U354" s="69">
        <f>U348*'4 Transform Matrices'!Y355+V348*'4 Transform Matrices'!AC355+W348*'4 Transform Matrices'!AG355</f>
        <v/>
      </c>
      <c r="V354" s="69">
        <f>U348*'4 Transform Matrices'!Z355+V348*'4 Transform Matrices'!AD355+W348*'4 Transform Matrices'!AH355</f>
        <v/>
      </c>
      <c r="W354" s="69">
        <f>U348*'4 Transform Matrices'!AA355+V348*'4 Transform Matrices'!AE355+W348*'4 Transform Matrices'!AI355</f>
        <v/>
      </c>
      <c r="X354" s="69">
        <f>U348*'4 Transform Matrices'!AB355+V348*'4 Transform Matrices'!AF355+W348*'4 Transform Matrices'!AJ355+X348</f>
        <v/>
      </c>
      <c r="Y354" s="69">
        <f>Y348*'4 Transform Matrices'!Y355+Z348*'4 Transform Matrices'!AC355+AA348*'4 Transform Matrices'!AG355</f>
        <v/>
      </c>
      <c r="Z354" s="69">
        <f>Y348*'4 Transform Matrices'!Z355+Z348*'4 Transform Matrices'!AD355+AA348*'4 Transform Matrices'!AH355</f>
        <v/>
      </c>
      <c r="AA354" s="69">
        <f>Y348*'4 Transform Matrices'!AA355+Z348*'4 Transform Matrices'!AE355+AA348*'4 Transform Matrices'!AI355</f>
        <v/>
      </c>
      <c r="AB354" s="69">
        <f>Y348*'4 Transform Matrices'!AB355+Z348*'4 Transform Matrices'!AF355+AA348*'4 Transform Matrices'!AJ355+AB348</f>
        <v/>
      </c>
      <c r="AC354" s="69">
        <f>AC348*'4 Transform Matrices'!Y355+AD348*'4 Transform Matrices'!AC355+AE348*'4 Transform Matrices'!AG355</f>
        <v/>
      </c>
      <c r="AD354" s="69">
        <f>AC348*'4 Transform Matrices'!Z355+AD348*'4 Transform Matrices'!AD355+AE348*'4 Transform Matrices'!AH355</f>
        <v/>
      </c>
      <c r="AE354" s="69">
        <f>AC348*'4 Transform Matrices'!AA355+AD348*'4 Transform Matrices'!AE355+AE348*'4 Transform Matrices'!AI355</f>
        <v/>
      </c>
      <c r="AF354" s="69">
        <f>AC348*'4 Transform Matrices'!AB355+AD348*'4 Transform Matrices'!AF355+AE348*'4 Transform Matrices'!AJ355+AF348</f>
        <v/>
      </c>
      <c r="AG354" s="71">
        <f>MAX(ABS(I354-U354),ABS(J354-V354),ABS(K354-W354),ABS(L354-X354),ABS(M354-Y354),ABS(N354-Z354),ABS(O354-AA354),ABS(P354-AB354),ABS(Q354-AC354),ABS(R354-AD354),ABS(S354-AE354),ABS(T354-AF354))</f>
        <v/>
      </c>
    </row>
    <row r="355">
      <c r="A355" s="80" t="inlineStr">
        <is>
          <t>- Canopy clump</t>
        </is>
      </c>
      <c r="B355" s="52" t="inlineStr">
        <is>
          <t>ENV-227</t>
        </is>
      </c>
      <c r="C355" s="59" t="inlineStr">
        <is>
          <t>Sphere</t>
        </is>
      </c>
      <c r="D355" s="52" t="inlineStr">
        <is>
          <t>ENV-220</t>
        </is>
      </c>
      <c r="E355" s="52" t="n">
        <v>2</v>
      </c>
      <c r="F355" s="54">
        <f>L355</f>
        <v/>
      </c>
      <c r="G355" s="54">
        <f>P355</f>
        <v/>
      </c>
      <c r="H355" s="54">
        <f>T355</f>
        <v/>
      </c>
      <c r="I355" s="70" t="n">
        <v>0.723595858</v>
      </c>
      <c r="J355" s="70" t="n">
        <v>0</v>
      </c>
      <c r="K355" s="70" t="n">
        <v>0.705457211</v>
      </c>
      <c r="L355" s="70" t="n">
        <v>-6.67229462</v>
      </c>
      <c r="M355" s="70" t="n">
        <v>0</v>
      </c>
      <c r="N355" s="70" t="n">
        <v>0.858988345</v>
      </c>
      <c r="O355" s="70" t="n">
        <v>0</v>
      </c>
      <c r="P355" s="70" t="n">
        <v>2.79088163</v>
      </c>
      <c r="Q355" s="70" t="n">
        <v>-0.705457211</v>
      </c>
      <c r="R355" s="70" t="n">
        <v>0</v>
      </c>
      <c r="S355" s="70" t="n">
        <v>0.723595858</v>
      </c>
      <c r="T355" s="70" t="n">
        <v>4.12756681</v>
      </c>
      <c r="U355" s="69">
        <f>U348*'4 Transform Matrices'!Y356+V348*'4 Transform Matrices'!AC356+W348*'4 Transform Matrices'!AG356</f>
        <v/>
      </c>
      <c r="V355" s="69">
        <f>U348*'4 Transform Matrices'!Z356+V348*'4 Transform Matrices'!AD356+W348*'4 Transform Matrices'!AH356</f>
        <v/>
      </c>
      <c r="W355" s="69">
        <f>U348*'4 Transform Matrices'!AA356+V348*'4 Transform Matrices'!AE356+W348*'4 Transform Matrices'!AI356</f>
        <v/>
      </c>
      <c r="X355" s="69">
        <f>U348*'4 Transform Matrices'!AB356+V348*'4 Transform Matrices'!AF356+W348*'4 Transform Matrices'!AJ356+X348</f>
        <v/>
      </c>
      <c r="Y355" s="69">
        <f>Y348*'4 Transform Matrices'!Y356+Z348*'4 Transform Matrices'!AC356+AA348*'4 Transform Matrices'!AG356</f>
        <v/>
      </c>
      <c r="Z355" s="69">
        <f>Y348*'4 Transform Matrices'!Z356+Z348*'4 Transform Matrices'!AD356+AA348*'4 Transform Matrices'!AH356</f>
        <v/>
      </c>
      <c r="AA355" s="69">
        <f>Y348*'4 Transform Matrices'!AA356+Z348*'4 Transform Matrices'!AE356+AA348*'4 Transform Matrices'!AI356</f>
        <v/>
      </c>
      <c r="AB355" s="69">
        <f>Y348*'4 Transform Matrices'!AB356+Z348*'4 Transform Matrices'!AF356+AA348*'4 Transform Matrices'!AJ356+AB348</f>
        <v/>
      </c>
      <c r="AC355" s="69">
        <f>AC348*'4 Transform Matrices'!Y356+AD348*'4 Transform Matrices'!AC356+AE348*'4 Transform Matrices'!AG356</f>
        <v/>
      </c>
      <c r="AD355" s="69">
        <f>AC348*'4 Transform Matrices'!Z356+AD348*'4 Transform Matrices'!AD356+AE348*'4 Transform Matrices'!AH356</f>
        <v/>
      </c>
      <c r="AE355" s="69">
        <f>AC348*'4 Transform Matrices'!AA356+AD348*'4 Transform Matrices'!AE356+AE348*'4 Transform Matrices'!AI356</f>
        <v/>
      </c>
      <c r="AF355" s="69">
        <f>AC348*'4 Transform Matrices'!AB356+AD348*'4 Transform Matrices'!AF356+AE348*'4 Transform Matrices'!AJ356+AF348</f>
        <v/>
      </c>
      <c r="AG355" s="71">
        <f>MAX(ABS(I355-U355),ABS(J355-V355),ABS(K355-W355),ABS(L355-X355),ABS(M355-Y355),ABS(N355-Z355),ABS(O355-AA355),ABS(P355-AB355),ABS(Q355-AC355),ABS(R355-AD355),ABS(S355-AE355),ABS(T355-AF355))</f>
        <v/>
      </c>
    </row>
    <row r="356">
      <c r="A356" s="80" t="inlineStr">
        <is>
          <t>- Canopy clump</t>
        </is>
      </c>
      <c r="B356" s="52" t="inlineStr">
        <is>
          <t>ENV-228</t>
        </is>
      </c>
      <c r="C356" s="59" t="inlineStr">
        <is>
          <t>Sphere</t>
        </is>
      </c>
      <c r="D356" s="52" t="inlineStr">
        <is>
          <t>ENV-220</t>
        </is>
      </c>
      <c r="E356" s="52" t="n">
        <v>2</v>
      </c>
      <c r="F356" s="54">
        <f>L356</f>
        <v/>
      </c>
      <c r="G356" s="54">
        <f>P356</f>
        <v/>
      </c>
      <c r="H356" s="54">
        <f>T356</f>
        <v/>
      </c>
      <c r="I356" s="70" t="n">
        <v>0.826853991</v>
      </c>
      <c r="J356" s="70" t="n">
        <v>0</v>
      </c>
      <c r="K356" s="70" t="n">
        <v>0.38312149</v>
      </c>
      <c r="L356" s="70" t="n">
        <v>-5.87569618</v>
      </c>
      <c r="M356" s="70" t="n">
        <v>0</v>
      </c>
      <c r="N356" s="70" t="n">
        <v>0.77460587</v>
      </c>
      <c r="O356" s="70" t="n">
        <v>0</v>
      </c>
      <c r="P356" s="70" t="n">
        <v>2.68954825</v>
      </c>
      <c r="Q356" s="70" t="n">
        <v>-0.38312149</v>
      </c>
      <c r="R356" s="70" t="n">
        <v>0</v>
      </c>
      <c r="S356" s="70" t="n">
        <v>0.826853991</v>
      </c>
      <c r="T356" s="70" t="n">
        <v>2.8647337</v>
      </c>
      <c r="U356" s="69">
        <f>U348*'4 Transform Matrices'!Y357+V348*'4 Transform Matrices'!AC357+W348*'4 Transform Matrices'!AG357</f>
        <v/>
      </c>
      <c r="V356" s="69">
        <f>U348*'4 Transform Matrices'!Z357+V348*'4 Transform Matrices'!AD357+W348*'4 Transform Matrices'!AH357</f>
        <v/>
      </c>
      <c r="W356" s="69">
        <f>U348*'4 Transform Matrices'!AA357+V348*'4 Transform Matrices'!AE357+W348*'4 Transform Matrices'!AI357</f>
        <v/>
      </c>
      <c r="X356" s="69">
        <f>U348*'4 Transform Matrices'!AB357+V348*'4 Transform Matrices'!AF357+W348*'4 Transform Matrices'!AJ357+X348</f>
        <v/>
      </c>
      <c r="Y356" s="69">
        <f>Y348*'4 Transform Matrices'!Y357+Z348*'4 Transform Matrices'!AC357+AA348*'4 Transform Matrices'!AG357</f>
        <v/>
      </c>
      <c r="Z356" s="69">
        <f>Y348*'4 Transform Matrices'!Z357+Z348*'4 Transform Matrices'!AD357+AA348*'4 Transform Matrices'!AH357</f>
        <v/>
      </c>
      <c r="AA356" s="69">
        <f>Y348*'4 Transform Matrices'!AA357+Z348*'4 Transform Matrices'!AE357+AA348*'4 Transform Matrices'!AI357</f>
        <v/>
      </c>
      <c r="AB356" s="69">
        <f>Y348*'4 Transform Matrices'!AB357+Z348*'4 Transform Matrices'!AF357+AA348*'4 Transform Matrices'!AJ357+AB348</f>
        <v/>
      </c>
      <c r="AC356" s="69">
        <f>AC348*'4 Transform Matrices'!Y357+AD348*'4 Transform Matrices'!AC357+AE348*'4 Transform Matrices'!AG357</f>
        <v/>
      </c>
      <c r="AD356" s="69">
        <f>AC348*'4 Transform Matrices'!Z357+AD348*'4 Transform Matrices'!AD357+AE348*'4 Transform Matrices'!AH357</f>
        <v/>
      </c>
      <c r="AE356" s="69">
        <f>AC348*'4 Transform Matrices'!AA357+AD348*'4 Transform Matrices'!AE357+AE348*'4 Transform Matrices'!AI357</f>
        <v/>
      </c>
      <c r="AF356" s="69">
        <f>AC348*'4 Transform Matrices'!AB357+AD348*'4 Transform Matrices'!AF357+AE348*'4 Transform Matrices'!AJ357+AF348</f>
        <v/>
      </c>
      <c r="AG356" s="71">
        <f>MAX(ABS(I356-U356),ABS(J356-V356),ABS(K356-W356),ABS(L356-X356),ABS(M356-Y356),ABS(N356-Z356),ABS(O356-AA356),ABS(P356-AB356),ABS(Q356-AC356),ABS(R356-AD356),ABS(S356-AE356),ABS(T356-AF356))</f>
        <v/>
      </c>
    </row>
    <row r="357">
      <c r="A357" s="80" t="inlineStr">
        <is>
          <t>- Canopy clump</t>
        </is>
      </c>
      <c r="B357" s="52" t="inlineStr">
        <is>
          <t>ENV-229</t>
        </is>
      </c>
      <c r="C357" s="59" t="inlineStr">
        <is>
          <t>Sphere</t>
        </is>
      </c>
      <c r="D357" s="52" t="inlineStr">
        <is>
          <t>ENV-220</t>
        </is>
      </c>
      <c r="E357" s="52" t="n">
        <v>2</v>
      </c>
      <c r="F357" s="54">
        <f>L357</f>
        <v/>
      </c>
      <c r="G357" s="54">
        <f>P357</f>
        <v/>
      </c>
      <c r="H357" s="54">
        <f>T357</f>
        <v/>
      </c>
      <c r="I357" s="70" t="n">
        <v>-0.0505731702</v>
      </c>
      <c r="J357" s="70" t="n">
        <v>0</v>
      </c>
      <c r="K357" s="70" t="n">
        <v>-1.24208248</v>
      </c>
      <c r="L357" s="70" t="n">
        <v>-5.93211174</v>
      </c>
      <c r="M357" s="70" t="n">
        <v>0</v>
      </c>
      <c r="N357" s="70" t="n">
        <v>1.05664492</v>
      </c>
      <c r="O357" s="70" t="n">
        <v>0</v>
      </c>
      <c r="P357" s="70" t="n">
        <v>2.58821511</v>
      </c>
      <c r="Q357" s="70" t="n">
        <v>1.24208248</v>
      </c>
      <c r="R357" s="70" t="n">
        <v>0</v>
      </c>
      <c r="S357" s="70" t="n">
        <v>-0.0505731702</v>
      </c>
      <c r="T357" s="70" t="n">
        <v>4.42845392</v>
      </c>
      <c r="U357" s="69">
        <f>U348*'4 Transform Matrices'!Y358+V348*'4 Transform Matrices'!AC358+W348*'4 Transform Matrices'!AG358</f>
        <v/>
      </c>
      <c r="V357" s="69">
        <f>U348*'4 Transform Matrices'!Z358+V348*'4 Transform Matrices'!AD358+W348*'4 Transform Matrices'!AH358</f>
        <v/>
      </c>
      <c r="W357" s="69">
        <f>U348*'4 Transform Matrices'!AA358+V348*'4 Transform Matrices'!AE358+W348*'4 Transform Matrices'!AI358</f>
        <v/>
      </c>
      <c r="X357" s="69">
        <f>U348*'4 Transform Matrices'!AB358+V348*'4 Transform Matrices'!AF358+W348*'4 Transform Matrices'!AJ358+X348</f>
        <v/>
      </c>
      <c r="Y357" s="69">
        <f>Y348*'4 Transform Matrices'!Y358+Z348*'4 Transform Matrices'!AC358+AA348*'4 Transform Matrices'!AG358</f>
        <v/>
      </c>
      <c r="Z357" s="69">
        <f>Y348*'4 Transform Matrices'!Z358+Z348*'4 Transform Matrices'!AD358+AA348*'4 Transform Matrices'!AH358</f>
        <v/>
      </c>
      <c r="AA357" s="69">
        <f>Y348*'4 Transform Matrices'!AA358+Z348*'4 Transform Matrices'!AE358+AA348*'4 Transform Matrices'!AI358</f>
        <v/>
      </c>
      <c r="AB357" s="69">
        <f>Y348*'4 Transform Matrices'!AB358+Z348*'4 Transform Matrices'!AF358+AA348*'4 Transform Matrices'!AJ358+AB348</f>
        <v/>
      </c>
      <c r="AC357" s="69">
        <f>AC348*'4 Transform Matrices'!Y358+AD348*'4 Transform Matrices'!AC358+AE348*'4 Transform Matrices'!AG358</f>
        <v/>
      </c>
      <c r="AD357" s="69">
        <f>AC348*'4 Transform Matrices'!Z358+AD348*'4 Transform Matrices'!AD358+AE348*'4 Transform Matrices'!AH358</f>
        <v/>
      </c>
      <c r="AE357" s="69">
        <f>AC348*'4 Transform Matrices'!AA358+AD348*'4 Transform Matrices'!AE358+AE348*'4 Transform Matrices'!AI358</f>
        <v/>
      </c>
      <c r="AF357" s="69">
        <f>AC348*'4 Transform Matrices'!AB358+AD348*'4 Transform Matrices'!AF358+AE348*'4 Transform Matrices'!AJ358+AF348</f>
        <v/>
      </c>
      <c r="AG357" s="71">
        <f>MAX(ABS(I357-U357),ABS(J357-V357),ABS(K357-W357),ABS(L357-X357),ABS(M357-Y357),ABS(N357-Z357),ABS(O357-AA357),ABS(P357-AB357),ABS(Q357-AC357),ABS(R357-AD357),ABS(S357-AE357),ABS(T357-AF357))</f>
        <v/>
      </c>
    </row>
    <row r="358">
      <c r="A358" s="80" t="inlineStr">
        <is>
          <t>- Canopy clump</t>
        </is>
      </c>
      <c r="B358" s="52" t="inlineStr">
        <is>
          <t>ENV-230</t>
        </is>
      </c>
      <c r="C358" s="59" t="inlineStr">
        <is>
          <t>Sphere</t>
        </is>
      </c>
      <c r="D358" s="52" t="inlineStr">
        <is>
          <t>ENV-220</t>
        </is>
      </c>
      <c r="E358" s="52" t="n">
        <v>2</v>
      </c>
      <c r="F358" s="54">
        <f>L358</f>
        <v/>
      </c>
      <c r="G358" s="54">
        <f>P358</f>
        <v/>
      </c>
      <c r="H358" s="54">
        <f>T358</f>
        <v/>
      </c>
      <c r="I358" s="70" t="n">
        <v>0.265131116</v>
      </c>
      <c r="J358" s="70" t="n">
        <v>0</v>
      </c>
      <c r="K358" s="70" t="n">
        <v>-0.8625385169999999</v>
      </c>
      <c r="L358" s="70" t="n">
        <v>-7.02441788</v>
      </c>
      <c r="M358" s="70" t="n">
        <v>0</v>
      </c>
      <c r="N358" s="70" t="n">
        <v>0.767012417</v>
      </c>
      <c r="O358" s="70" t="n">
        <v>0</v>
      </c>
      <c r="P358" s="70" t="n">
        <v>2.48688173</v>
      </c>
      <c r="Q358" s="70" t="n">
        <v>0.8625385169999999</v>
      </c>
      <c r="R358" s="70" t="n">
        <v>0</v>
      </c>
      <c r="S358" s="70" t="n">
        <v>0.265131116</v>
      </c>
      <c r="T358" s="70" t="n">
        <v>3.20168161</v>
      </c>
      <c r="U358" s="69">
        <f>U348*'4 Transform Matrices'!Y359+V348*'4 Transform Matrices'!AC359+W348*'4 Transform Matrices'!AG359</f>
        <v/>
      </c>
      <c r="V358" s="69">
        <f>U348*'4 Transform Matrices'!Z359+V348*'4 Transform Matrices'!AD359+W348*'4 Transform Matrices'!AH359</f>
        <v/>
      </c>
      <c r="W358" s="69">
        <f>U348*'4 Transform Matrices'!AA359+V348*'4 Transform Matrices'!AE359+W348*'4 Transform Matrices'!AI359</f>
        <v/>
      </c>
      <c r="X358" s="69">
        <f>U348*'4 Transform Matrices'!AB359+V348*'4 Transform Matrices'!AF359+W348*'4 Transform Matrices'!AJ359+X348</f>
        <v/>
      </c>
      <c r="Y358" s="69">
        <f>Y348*'4 Transform Matrices'!Y359+Z348*'4 Transform Matrices'!AC359+AA348*'4 Transform Matrices'!AG359</f>
        <v/>
      </c>
      <c r="Z358" s="69">
        <f>Y348*'4 Transform Matrices'!Z359+Z348*'4 Transform Matrices'!AD359+AA348*'4 Transform Matrices'!AH359</f>
        <v/>
      </c>
      <c r="AA358" s="69">
        <f>Y348*'4 Transform Matrices'!AA359+Z348*'4 Transform Matrices'!AE359+AA348*'4 Transform Matrices'!AI359</f>
        <v/>
      </c>
      <c r="AB358" s="69">
        <f>Y348*'4 Transform Matrices'!AB359+Z348*'4 Transform Matrices'!AF359+AA348*'4 Transform Matrices'!AJ359+AB348</f>
        <v/>
      </c>
      <c r="AC358" s="69">
        <f>AC348*'4 Transform Matrices'!Y359+AD348*'4 Transform Matrices'!AC359+AE348*'4 Transform Matrices'!AG359</f>
        <v/>
      </c>
      <c r="AD358" s="69">
        <f>AC348*'4 Transform Matrices'!Z359+AD348*'4 Transform Matrices'!AD359+AE348*'4 Transform Matrices'!AH359</f>
        <v/>
      </c>
      <c r="AE358" s="69">
        <f>AC348*'4 Transform Matrices'!AA359+AD348*'4 Transform Matrices'!AE359+AE348*'4 Transform Matrices'!AI359</f>
        <v/>
      </c>
      <c r="AF358" s="69">
        <f>AC348*'4 Transform Matrices'!AB359+AD348*'4 Transform Matrices'!AF359+AE348*'4 Transform Matrices'!AJ359+AF348</f>
        <v/>
      </c>
      <c r="AG358" s="71">
        <f>MAX(ABS(I358-U358),ABS(J358-V358),ABS(K358-W358),ABS(L358-X358),ABS(M358-Y358),ABS(N358-Z358),ABS(O358-AA358),ABS(P358-AB358),ABS(Q358-AC358),ABS(R358-AD358),ABS(S358-AE358),ABS(T358-AF358))</f>
        <v/>
      </c>
    </row>
    <row r="359">
      <c r="A359" s="80" t="inlineStr">
        <is>
          <t>- Canopy clump</t>
        </is>
      </c>
      <c r="B359" s="52" t="inlineStr">
        <is>
          <t>ENV-231</t>
        </is>
      </c>
      <c r="C359" s="59" t="inlineStr">
        <is>
          <t>Sphere</t>
        </is>
      </c>
      <c r="D359" s="52" t="inlineStr">
        <is>
          <t>ENV-220</t>
        </is>
      </c>
      <c r="E359" s="52" t="n">
        <v>2</v>
      </c>
      <c r="F359" s="54">
        <f>L359</f>
        <v/>
      </c>
      <c r="G359" s="54">
        <f>P359</f>
        <v/>
      </c>
      <c r="H359" s="54">
        <f>T359</f>
        <v/>
      </c>
      <c r="I359" s="70" t="n">
        <v>-0.815876901</v>
      </c>
      <c r="J359" s="70" t="n">
        <v>0</v>
      </c>
      <c r="K359" s="70" t="n">
        <v>-0.499270558</v>
      </c>
      <c r="L359" s="70" t="n">
        <v>-5.3910861</v>
      </c>
      <c r="M359" s="70" t="n">
        <v>0</v>
      </c>
      <c r="N359" s="70" t="n">
        <v>0.813040078</v>
      </c>
      <c r="O359" s="70" t="n">
        <v>0</v>
      </c>
      <c r="P359" s="70" t="n">
        <v>2.38554835</v>
      </c>
      <c r="Q359" s="70" t="n">
        <v>0.499270558</v>
      </c>
      <c r="R359" s="70" t="n">
        <v>0</v>
      </c>
      <c r="S359" s="70" t="n">
        <v>-0.815876901</v>
      </c>
      <c r="T359" s="70" t="n">
        <v>3.11821795</v>
      </c>
      <c r="U359" s="69">
        <f>U348*'4 Transform Matrices'!Y360+V348*'4 Transform Matrices'!AC360+W348*'4 Transform Matrices'!AG360</f>
        <v/>
      </c>
      <c r="V359" s="69">
        <f>U348*'4 Transform Matrices'!Z360+V348*'4 Transform Matrices'!AD360+W348*'4 Transform Matrices'!AH360</f>
        <v/>
      </c>
      <c r="W359" s="69">
        <f>U348*'4 Transform Matrices'!AA360+V348*'4 Transform Matrices'!AE360+W348*'4 Transform Matrices'!AI360</f>
        <v/>
      </c>
      <c r="X359" s="69">
        <f>U348*'4 Transform Matrices'!AB360+V348*'4 Transform Matrices'!AF360+W348*'4 Transform Matrices'!AJ360+X348</f>
        <v/>
      </c>
      <c r="Y359" s="69">
        <f>Y348*'4 Transform Matrices'!Y360+Z348*'4 Transform Matrices'!AC360+AA348*'4 Transform Matrices'!AG360</f>
        <v/>
      </c>
      <c r="Z359" s="69">
        <f>Y348*'4 Transform Matrices'!Z360+Z348*'4 Transform Matrices'!AD360+AA348*'4 Transform Matrices'!AH360</f>
        <v/>
      </c>
      <c r="AA359" s="69">
        <f>Y348*'4 Transform Matrices'!AA360+Z348*'4 Transform Matrices'!AE360+AA348*'4 Transform Matrices'!AI360</f>
        <v/>
      </c>
      <c r="AB359" s="69">
        <f>Y348*'4 Transform Matrices'!AB360+Z348*'4 Transform Matrices'!AF360+AA348*'4 Transform Matrices'!AJ360+AB348</f>
        <v/>
      </c>
      <c r="AC359" s="69">
        <f>AC348*'4 Transform Matrices'!Y360+AD348*'4 Transform Matrices'!AC360+AE348*'4 Transform Matrices'!AG360</f>
        <v/>
      </c>
      <c r="AD359" s="69">
        <f>AC348*'4 Transform Matrices'!Z360+AD348*'4 Transform Matrices'!AD360+AE348*'4 Transform Matrices'!AH360</f>
        <v/>
      </c>
      <c r="AE359" s="69">
        <f>AC348*'4 Transform Matrices'!AA360+AD348*'4 Transform Matrices'!AE360+AE348*'4 Transform Matrices'!AI360</f>
        <v/>
      </c>
      <c r="AF359" s="69">
        <f>AC348*'4 Transform Matrices'!AB360+AD348*'4 Transform Matrices'!AF360+AE348*'4 Transform Matrices'!AJ360+AF348</f>
        <v/>
      </c>
      <c r="AG359" s="71">
        <f>MAX(ABS(I359-U359),ABS(J359-V359),ABS(K359-W359),ABS(L359-X359),ABS(M359-Y359),ABS(N359-Z359),ABS(O359-AA359),ABS(P359-AB359),ABS(Q359-AC359),ABS(R359-AD359),ABS(S359-AE359),ABS(T359-AF359))</f>
        <v/>
      </c>
    </row>
    <row r="360">
      <c r="A360" s="80" t="inlineStr">
        <is>
          <t>- Canopy clump</t>
        </is>
      </c>
      <c r="B360" s="52" t="inlineStr">
        <is>
          <t>ENV-232</t>
        </is>
      </c>
      <c r="C360" s="59" t="inlineStr">
        <is>
          <t>Sphere</t>
        </is>
      </c>
      <c r="D360" s="52" t="inlineStr">
        <is>
          <t>ENV-220</t>
        </is>
      </c>
      <c r="E360" s="52" t="n">
        <v>2</v>
      </c>
      <c r="F360" s="54">
        <f>L360</f>
        <v/>
      </c>
      <c r="G360" s="54">
        <f>P360</f>
        <v/>
      </c>
      <c r="H360" s="54">
        <f>T360</f>
        <v/>
      </c>
      <c r="I360" s="70" t="n">
        <v>1.03039014</v>
      </c>
      <c r="J360" s="70" t="n">
        <v>0</v>
      </c>
      <c r="K360" s="70" t="n">
        <v>-0.463359535</v>
      </c>
      <c r="L360" s="70" t="n">
        <v>-6.74264574</v>
      </c>
      <c r="M360" s="70" t="n">
        <v>0</v>
      </c>
      <c r="N360" s="70" t="n">
        <v>0.9603142140000001</v>
      </c>
      <c r="O360" s="70" t="n">
        <v>0</v>
      </c>
      <c r="P360" s="70" t="n">
        <v>2.28421497</v>
      </c>
      <c r="Q360" s="70" t="n">
        <v>0.463359535</v>
      </c>
      <c r="R360" s="70" t="n">
        <v>0</v>
      </c>
      <c r="S360" s="70" t="n">
        <v>1.03039014</v>
      </c>
      <c r="T360" s="70" t="n">
        <v>4.37976599</v>
      </c>
      <c r="U360" s="69">
        <f>U348*'4 Transform Matrices'!Y361+V348*'4 Transform Matrices'!AC361+W348*'4 Transform Matrices'!AG361</f>
        <v/>
      </c>
      <c r="V360" s="69">
        <f>U348*'4 Transform Matrices'!Z361+V348*'4 Transform Matrices'!AD361+W348*'4 Transform Matrices'!AH361</f>
        <v/>
      </c>
      <c r="W360" s="69">
        <f>U348*'4 Transform Matrices'!AA361+V348*'4 Transform Matrices'!AE361+W348*'4 Transform Matrices'!AI361</f>
        <v/>
      </c>
      <c r="X360" s="69">
        <f>U348*'4 Transform Matrices'!AB361+V348*'4 Transform Matrices'!AF361+W348*'4 Transform Matrices'!AJ361+X348</f>
        <v/>
      </c>
      <c r="Y360" s="69">
        <f>Y348*'4 Transform Matrices'!Y361+Z348*'4 Transform Matrices'!AC361+AA348*'4 Transform Matrices'!AG361</f>
        <v/>
      </c>
      <c r="Z360" s="69">
        <f>Y348*'4 Transform Matrices'!Z361+Z348*'4 Transform Matrices'!AD361+AA348*'4 Transform Matrices'!AH361</f>
        <v/>
      </c>
      <c r="AA360" s="69">
        <f>Y348*'4 Transform Matrices'!AA361+Z348*'4 Transform Matrices'!AE361+AA348*'4 Transform Matrices'!AI361</f>
        <v/>
      </c>
      <c r="AB360" s="69">
        <f>Y348*'4 Transform Matrices'!AB361+Z348*'4 Transform Matrices'!AF361+AA348*'4 Transform Matrices'!AJ361+AB348</f>
        <v/>
      </c>
      <c r="AC360" s="69">
        <f>AC348*'4 Transform Matrices'!Y361+AD348*'4 Transform Matrices'!AC361+AE348*'4 Transform Matrices'!AG361</f>
        <v/>
      </c>
      <c r="AD360" s="69">
        <f>AC348*'4 Transform Matrices'!Z361+AD348*'4 Transform Matrices'!AD361+AE348*'4 Transform Matrices'!AH361</f>
        <v/>
      </c>
      <c r="AE360" s="69">
        <f>AC348*'4 Transform Matrices'!AA361+AD348*'4 Transform Matrices'!AE361+AE348*'4 Transform Matrices'!AI361</f>
        <v/>
      </c>
      <c r="AF360" s="69">
        <f>AC348*'4 Transform Matrices'!AB361+AD348*'4 Transform Matrices'!AF361+AE348*'4 Transform Matrices'!AJ361+AF348</f>
        <v/>
      </c>
      <c r="AG360" s="71">
        <f>MAX(ABS(I360-U360),ABS(J360-V360),ABS(K360-W360),ABS(L360-X360),ABS(M360-Y360),ABS(N360-Z360),ABS(O360-AA360),ABS(P360-AB360),ABS(Q360-AC360),ABS(R360-AD360),ABS(S360-AE360),ABS(T360-AF360))</f>
        <v/>
      </c>
    </row>
    <row r="361">
      <c r="A361" s="80" t="inlineStr">
        <is>
          <t>- Canopy clump</t>
        </is>
      </c>
      <c r="B361" s="52" t="inlineStr">
        <is>
          <t>ENV-233</t>
        </is>
      </c>
      <c r="C361" s="59" t="inlineStr">
        <is>
          <t>Sphere</t>
        </is>
      </c>
      <c r="D361" s="52" t="inlineStr">
        <is>
          <t>ENV-220</t>
        </is>
      </c>
      <c r="E361" s="52" t="n">
        <v>2</v>
      </c>
      <c r="F361" s="54">
        <f>L361</f>
        <v/>
      </c>
      <c r="G361" s="54">
        <f>P361</f>
        <v/>
      </c>
      <c r="H361" s="54">
        <f>T361</f>
        <v/>
      </c>
      <c r="I361" s="70" t="n">
        <v>0.835463822</v>
      </c>
      <c r="J361" s="70" t="n">
        <v>0</v>
      </c>
      <c r="K361" s="70" t="n">
        <v>0.57594502</v>
      </c>
      <c r="L361" s="70" t="n">
        <v>-6.43741322</v>
      </c>
      <c r="M361" s="70" t="n">
        <v>0</v>
      </c>
      <c r="N361" s="70" t="n">
        <v>0.862535417</v>
      </c>
      <c r="O361" s="70" t="n">
        <v>0</v>
      </c>
      <c r="P361" s="70" t="n">
        <v>2.18288159</v>
      </c>
      <c r="Q361" s="70" t="n">
        <v>-0.57594502</v>
      </c>
      <c r="R361" s="70" t="n">
        <v>0</v>
      </c>
      <c r="S361" s="70" t="n">
        <v>0.835463822</v>
      </c>
      <c r="T361" s="70" t="n">
        <v>2.68890691</v>
      </c>
      <c r="U361" s="69">
        <f>U348*'4 Transform Matrices'!Y362+V348*'4 Transform Matrices'!AC362+W348*'4 Transform Matrices'!AG362</f>
        <v/>
      </c>
      <c r="V361" s="69">
        <f>U348*'4 Transform Matrices'!Z362+V348*'4 Transform Matrices'!AD362+W348*'4 Transform Matrices'!AH362</f>
        <v/>
      </c>
      <c r="W361" s="69">
        <f>U348*'4 Transform Matrices'!AA362+V348*'4 Transform Matrices'!AE362+W348*'4 Transform Matrices'!AI362</f>
        <v/>
      </c>
      <c r="X361" s="69">
        <f>U348*'4 Transform Matrices'!AB362+V348*'4 Transform Matrices'!AF362+W348*'4 Transform Matrices'!AJ362+X348</f>
        <v/>
      </c>
      <c r="Y361" s="69">
        <f>Y348*'4 Transform Matrices'!Y362+Z348*'4 Transform Matrices'!AC362+AA348*'4 Transform Matrices'!AG362</f>
        <v/>
      </c>
      <c r="Z361" s="69">
        <f>Y348*'4 Transform Matrices'!Z362+Z348*'4 Transform Matrices'!AD362+AA348*'4 Transform Matrices'!AH362</f>
        <v/>
      </c>
      <c r="AA361" s="69">
        <f>Y348*'4 Transform Matrices'!AA362+Z348*'4 Transform Matrices'!AE362+AA348*'4 Transform Matrices'!AI362</f>
        <v/>
      </c>
      <c r="AB361" s="69">
        <f>Y348*'4 Transform Matrices'!AB362+Z348*'4 Transform Matrices'!AF362+AA348*'4 Transform Matrices'!AJ362+AB348</f>
        <v/>
      </c>
      <c r="AC361" s="69">
        <f>AC348*'4 Transform Matrices'!Y362+AD348*'4 Transform Matrices'!AC362+AE348*'4 Transform Matrices'!AG362</f>
        <v/>
      </c>
      <c r="AD361" s="69">
        <f>AC348*'4 Transform Matrices'!Z362+AD348*'4 Transform Matrices'!AD362+AE348*'4 Transform Matrices'!AH362</f>
        <v/>
      </c>
      <c r="AE361" s="69">
        <f>AC348*'4 Transform Matrices'!AA362+AD348*'4 Transform Matrices'!AE362+AE348*'4 Transform Matrices'!AI362</f>
        <v/>
      </c>
      <c r="AF361" s="69">
        <f>AC348*'4 Transform Matrices'!AB362+AD348*'4 Transform Matrices'!AF362+AE348*'4 Transform Matrices'!AJ362+AF348</f>
        <v/>
      </c>
      <c r="AG361" s="71">
        <f>MAX(ABS(I361-U361),ABS(J361-V361),ABS(K361-W361),ABS(L361-X361),ABS(M361-Y361),ABS(N361-Z361),ABS(O361-AA361),ABS(P361-AB361),ABS(Q361-AC361),ABS(R361-AD361),ABS(S361-AE361),ABS(T361-AF361))</f>
        <v/>
      </c>
    </row>
    <row r="362">
      <c r="A362" s="80" t="inlineStr">
        <is>
          <t>- Canopy clump</t>
        </is>
      </c>
      <c r="B362" s="52" t="inlineStr">
        <is>
          <t>ENV-234</t>
        </is>
      </c>
      <c r="C362" s="59" t="inlineStr">
        <is>
          <t>Sphere</t>
        </is>
      </c>
      <c r="D362" s="52" t="inlineStr">
        <is>
          <t>ENV-220</t>
        </is>
      </c>
      <c r="E362" s="52" t="n">
        <v>2</v>
      </c>
      <c r="F362" s="54">
        <f>L362</f>
        <v/>
      </c>
      <c r="G362" s="54">
        <f>P362</f>
        <v/>
      </c>
      <c r="H362" s="54">
        <f>T362</f>
        <v/>
      </c>
      <c r="I362" s="70" t="n">
        <v>-1.04318595</v>
      </c>
      <c r="J362" s="70" t="n">
        <v>0</v>
      </c>
      <c r="K362" s="70" t="n">
        <v>-0.952991426</v>
      </c>
      <c r="L362" s="70" t="n">
        <v>-5.35018063</v>
      </c>
      <c r="M362" s="70" t="n">
        <v>0</v>
      </c>
      <c r="N362" s="70" t="n">
        <v>1.20100808</v>
      </c>
      <c r="O362" s="70" t="n">
        <v>0</v>
      </c>
      <c r="P362" s="70" t="n">
        <v>2.08154821</v>
      </c>
      <c r="Q362" s="70" t="n">
        <v>0.952991426</v>
      </c>
      <c r="R362" s="70" t="n">
        <v>0</v>
      </c>
      <c r="S362" s="70" t="n">
        <v>-1.04318595</v>
      </c>
      <c r="T362" s="70" t="n">
        <v>3.94077778</v>
      </c>
      <c r="U362" s="69">
        <f>U348*'4 Transform Matrices'!Y363+V348*'4 Transform Matrices'!AC363+W348*'4 Transform Matrices'!AG363</f>
        <v/>
      </c>
      <c r="V362" s="69">
        <f>U348*'4 Transform Matrices'!Z363+V348*'4 Transform Matrices'!AD363+W348*'4 Transform Matrices'!AH363</f>
        <v/>
      </c>
      <c r="W362" s="69">
        <f>U348*'4 Transform Matrices'!AA363+V348*'4 Transform Matrices'!AE363+W348*'4 Transform Matrices'!AI363</f>
        <v/>
      </c>
      <c r="X362" s="69">
        <f>U348*'4 Transform Matrices'!AB363+V348*'4 Transform Matrices'!AF363+W348*'4 Transform Matrices'!AJ363+X348</f>
        <v/>
      </c>
      <c r="Y362" s="69">
        <f>Y348*'4 Transform Matrices'!Y363+Z348*'4 Transform Matrices'!AC363+AA348*'4 Transform Matrices'!AG363</f>
        <v/>
      </c>
      <c r="Z362" s="69">
        <f>Y348*'4 Transform Matrices'!Z363+Z348*'4 Transform Matrices'!AD363+AA348*'4 Transform Matrices'!AH363</f>
        <v/>
      </c>
      <c r="AA362" s="69">
        <f>Y348*'4 Transform Matrices'!AA363+Z348*'4 Transform Matrices'!AE363+AA348*'4 Transform Matrices'!AI363</f>
        <v/>
      </c>
      <c r="AB362" s="69">
        <f>Y348*'4 Transform Matrices'!AB363+Z348*'4 Transform Matrices'!AF363+AA348*'4 Transform Matrices'!AJ363+AB348</f>
        <v/>
      </c>
      <c r="AC362" s="69">
        <f>AC348*'4 Transform Matrices'!Y363+AD348*'4 Transform Matrices'!AC363+AE348*'4 Transform Matrices'!AG363</f>
        <v/>
      </c>
      <c r="AD362" s="69">
        <f>AC348*'4 Transform Matrices'!Z363+AD348*'4 Transform Matrices'!AD363+AE348*'4 Transform Matrices'!AH363</f>
        <v/>
      </c>
      <c r="AE362" s="69">
        <f>AC348*'4 Transform Matrices'!AA363+AD348*'4 Transform Matrices'!AE363+AE348*'4 Transform Matrices'!AI363</f>
        <v/>
      </c>
      <c r="AF362" s="69">
        <f>AC348*'4 Transform Matrices'!AB363+AD348*'4 Transform Matrices'!AF363+AE348*'4 Transform Matrices'!AJ363+AF348</f>
        <v/>
      </c>
      <c r="AG362" s="71">
        <f>MAX(ABS(I362-U362),ABS(J362-V362),ABS(K362-W362),ABS(L362-X362),ABS(M362-Y362),ABS(N362-Z362),ABS(O362-AA362),ABS(P362-AB362),ABS(Q362-AC362),ABS(R362-AD362),ABS(S362-AE362),ABS(T362-AF362))</f>
        <v/>
      </c>
    </row>
    <row r="363">
      <c r="A363" s="80" t="inlineStr">
        <is>
          <t>- Canopy clump</t>
        </is>
      </c>
      <c r="B363" s="52" t="inlineStr">
        <is>
          <t>ENV-235</t>
        </is>
      </c>
      <c r="C363" s="59" t="inlineStr">
        <is>
          <t>Sphere</t>
        </is>
      </c>
      <c r="D363" s="52" t="inlineStr">
        <is>
          <t>ENV-220</t>
        </is>
      </c>
      <c r="E363" s="52" t="n">
        <v>2</v>
      </c>
      <c r="F363" s="54">
        <f>L363</f>
        <v/>
      </c>
      <c r="G363" s="54">
        <f>P363</f>
        <v/>
      </c>
      <c r="H363" s="54">
        <f>T363</f>
        <v/>
      </c>
      <c r="I363" s="70" t="n">
        <v>-0.114372253</v>
      </c>
      <c r="J363" s="70" t="n">
        <v>0</v>
      </c>
      <c r="K363" s="70" t="n">
        <v>-0.924303055</v>
      </c>
      <c r="L363" s="70" t="n">
        <v>-7.07049561</v>
      </c>
      <c r="M363" s="70" t="n">
        <v>0</v>
      </c>
      <c r="N363" s="70" t="n">
        <v>0.79164952</v>
      </c>
      <c r="O363" s="70" t="n">
        <v>0</v>
      </c>
      <c r="P363" s="70" t="n">
        <v>1.98021507</v>
      </c>
      <c r="Q363" s="70" t="n">
        <v>0.924303055</v>
      </c>
      <c r="R363" s="70" t="n">
        <v>0</v>
      </c>
      <c r="S363" s="70" t="n">
        <v>-0.114372253</v>
      </c>
      <c r="T363" s="70" t="n">
        <v>3.61836672</v>
      </c>
      <c r="U363" s="69">
        <f>U348*'4 Transform Matrices'!Y364+V348*'4 Transform Matrices'!AC364+W348*'4 Transform Matrices'!AG364</f>
        <v/>
      </c>
      <c r="V363" s="69">
        <f>U348*'4 Transform Matrices'!Z364+V348*'4 Transform Matrices'!AD364+W348*'4 Transform Matrices'!AH364</f>
        <v/>
      </c>
      <c r="W363" s="69">
        <f>U348*'4 Transform Matrices'!AA364+V348*'4 Transform Matrices'!AE364+W348*'4 Transform Matrices'!AI364</f>
        <v/>
      </c>
      <c r="X363" s="69">
        <f>U348*'4 Transform Matrices'!AB364+V348*'4 Transform Matrices'!AF364+W348*'4 Transform Matrices'!AJ364+X348</f>
        <v/>
      </c>
      <c r="Y363" s="69">
        <f>Y348*'4 Transform Matrices'!Y364+Z348*'4 Transform Matrices'!AC364+AA348*'4 Transform Matrices'!AG364</f>
        <v/>
      </c>
      <c r="Z363" s="69">
        <f>Y348*'4 Transform Matrices'!Z364+Z348*'4 Transform Matrices'!AD364+AA348*'4 Transform Matrices'!AH364</f>
        <v/>
      </c>
      <c r="AA363" s="69">
        <f>Y348*'4 Transform Matrices'!AA364+Z348*'4 Transform Matrices'!AE364+AA348*'4 Transform Matrices'!AI364</f>
        <v/>
      </c>
      <c r="AB363" s="69">
        <f>Y348*'4 Transform Matrices'!AB364+Z348*'4 Transform Matrices'!AF364+AA348*'4 Transform Matrices'!AJ364+AB348</f>
        <v/>
      </c>
      <c r="AC363" s="69">
        <f>AC348*'4 Transform Matrices'!Y364+AD348*'4 Transform Matrices'!AC364+AE348*'4 Transform Matrices'!AG364</f>
        <v/>
      </c>
      <c r="AD363" s="69">
        <f>AC348*'4 Transform Matrices'!Z364+AD348*'4 Transform Matrices'!AD364+AE348*'4 Transform Matrices'!AH364</f>
        <v/>
      </c>
      <c r="AE363" s="69">
        <f>AC348*'4 Transform Matrices'!AA364+AD348*'4 Transform Matrices'!AE364+AE348*'4 Transform Matrices'!AI364</f>
        <v/>
      </c>
      <c r="AF363" s="69">
        <f>AC348*'4 Transform Matrices'!AB364+AD348*'4 Transform Matrices'!AF364+AE348*'4 Transform Matrices'!AJ364+AF348</f>
        <v/>
      </c>
      <c r="AG363" s="71">
        <f>MAX(ABS(I363-U363),ABS(J363-V363),ABS(K363-W363),ABS(L363-X363),ABS(M363-Y363),ABS(N363-Z363),ABS(O363-AA363),ABS(P363-AB363),ABS(Q363-AC363),ABS(R363-AD363),ABS(S363-AE363),ABS(T363-AF363))</f>
        <v/>
      </c>
    </row>
    <row r="364">
      <c r="A364" s="80" t="inlineStr">
        <is>
          <t>- Canopy clump</t>
        </is>
      </c>
      <c r="B364" s="52" t="inlineStr">
        <is>
          <t>ENV-236</t>
        </is>
      </c>
      <c r="C364" s="59" t="inlineStr">
        <is>
          <t>Sphere</t>
        </is>
      </c>
      <c r="D364" s="52" t="inlineStr">
        <is>
          <t>ENV-220</t>
        </is>
      </c>
      <c r="E364" s="52" t="n">
        <v>2</v>
      </c>
      <c r="F364" s="54">
        <f>L364</f>
        <v/>
      </c>
      <c r="G364" s="54">
        <f>P364</f>
        <v/>
      </c>
      <c r="H364" s="54">
        <f>T364</f>
        <v/>
      </c>
      <c r="I364" s="70" t="n">
        <v>0.15313369</v>
      </c>
      <c r="J364" s="70" t="n">
        <v>0</v>
      </c>
      <c r="K364" s="70" t="n">
        <v>1.26650023</v>
      </c>
      <c r="L364" s="70" t="n">
        <v>-5.76513672</v>
      </c>
      <c r="M364" s="70" t="n">
        <v>0</v>
      </c>
      <c r="N364" s="70" t="n">
        <v>1.08436573</v>
      </c>
      <c r="O364" s="70" t="n">
        <v>0</v>
      </c>
      <c r="P364" s="70" t="n">
        <v>1.87888169</v>
      </c>
      <c r="Q364" s="70" t="n">
        <v>-1.26650023</v>
      </c>
      <c r="R364" s="70" t="n">
        <v>0</v>
      </c>
      <c r="S364" s="70" t="n">
        <v>0.15313369</v>
      </c>
      <c r="T364" s="70" t="n">
        <v>2.92421675</v>
      </c>
      <c r="U364" s="69">
        <f>U348*'4 Transform Matrices'!Y365+V348*'4 Transform Matrices'!AC365+W348*'4 Transform Matrices'!AG365</f>
        <v/>
      </c>
      <c r="V364" s="69">
        <f>U348*'4 Transform Matrices'!Z365+V348*'4 Transform Matrices'!AD365+W348*'4 Transform Matrices'!AH365</f>
        <v/>
      </c>
      <c r="W364" s="69">
        <f>U348*'4 Transform Matrices'!AA365+V348*'4 Transform Matrices'!AE365+W348*'4 Transform Matrices'!AI365</f>
        <v/>
      </c>
      <c r="X364" s="69">
        <f>U348*'4 Transform Matrices'!AB365+V348*'4 Transform Matrices'!AF365+W348*'4 Transform Matrices'!AJ365+X348</f>
        <v/>
      </c>
      <c r="Y364" s="69">
        <f>Y348*'4 Transform Matrices'!Y365+Z348*'4 Transform Matrices'!AC365+AA348*'4 Transform Matrices'!AG365</f>
        <v/>
      </c>
      <c r="Z364" s="69">
        <f>Y348*'4 Transform Matrices'!Z365+Z348*'4 Transform Matrices'!AD365+AA348*'4 Transform Matrices'!AH365</f>
        <v/>
      </c>
      <c r="AA364" s="69">
        <f>Y348*'4 Transform Matrices'!AA365+Z348*'4 Transform Matrices'!AE365+AA348*'4 Transform Matrices'!AI365</f>
        <v/>
      </c>
      <c r="AB364" s="69">
        <f>Y348*'4 Transform Matrices'!AB365+Z348*'4 Transform Matrices'!AF365+AA348*'4 Transform Matrices'!AJ365+AB348</f>
        <v/>
      </c>
      <c r="AC364" s="69">
        <f>AC348*'4 Transform Matrices'!Y365+AD348*'4 Transform Matrices'!AC365+AE348*'4 Transform Matrices'!AG365</f>
        <v/>
      </c>
      <c r="AD364" s="69">
        <f>AC348*'4 Transform Matrices'!Z365+AD348*'4 Transform Matrices'!AD365+AE348*'4 Transform Matrices'!AH365</f>
        <v/>
      </c>
      <c r="AE364" s="69">
        <f>AC348*'4 Transform Matrices'!AA365+AD348*'4 Transform Matrices'!AE365+AE348*'4 Transform Matrices'!AI365</f>
        <v/>
      </c>
      <c r="AF364" s="69">
        <f>AC348*'4 Transform Matrices'!AB365+AD348*'4 Transform Matrices'!AF365+AE348*'4 Transform Matrices'!AJ365+AF348</f>
        <v/>
      </c>
      <c r="AG364" s="71">
        <f>MAX(ABS(I364-U364),ABS(J364-V364),ABS(K364-W364),ABS(L364-X364),ABS(M364-Y364),ABS(N364-Z364),ABS(O364-AA364),ABS(P364-AB364),ABS(Q364-AC364),ABS(R364-AD364),ABS(S364-AE364),ABS(T364-AF364))</f>
        <v/>
      </c>
    </row>
    <row r="365">
      <c r="A365" s="80" t="inlineStr">
        <is>
          <t>- Canopy low</t>
        </is>
      </c>
      <c r="B365" s="52" t="inlineStr">
        <is>
          <t>ENV-237</t>
        </is>
      </c>
      <c r="C365" s="59" t="inlineStr">
        <is>
          <t>Sphere</t>
        </is>
      </c>
      <c r="D365" s="52" t="inlineStr">
        <is>
          <t>ENV-220</t>
        </is>
      </c>
      <c r="E365" s="52" t="n">
        <v>2</v>
      </c>
      <c r="F365" s="54">
        <f>L365</f>
        <v/>
      </c>
      <c r="G365" s="54">
        <f>P365</f>
        <v/>
      </c>
      <c r="H365" s="54">
        <f>T365</f>
        <v/>
      </c>
      <c r="I365" s="70" t="n">
        <v>-1.2364713</v>
      </c>
      <c r="J365" s="70" t="n">
        <v>0</v>
      </c>
      <c r="K365" s="70" t="n">
        <v>1.44261527</v>
      </c>
      <c r="L365" s="70" t="n">
        <v>-6.19999981</v>
      </c>
      <c r="M365" s="70" t="n">
        <v>0</v>
      </c>
      <c r="N365" s="70" t="n">
        <v>1.29999995</v>
      </c>
      <c r="O365" s="70" t="n">
        <v>0</v>
      </c>
      <c r="P365" s="70" t="n">
        <v>2.28421497</v>
      </c>
      <c r="Q365" s="70" t="n">
        <v>-1.44261527</v>
      </c>
      <c r="R365" s="70" t="n">
        <v>0</v>
      </c>
      <c r="S365" s="70" t="n">
        <v>-1.2364713</v>
      </c>
      <c r="T365" s="70" t="n">
        <v>3.5999999</v>
      </c>
      <c r="U365" s="69">
        <f>U348*'4 Transform Matrices'!Y366+V348*'4 Transform Matrices'!AC366+W348*'4 Transform Matrices'!AG366</f>
        <v/>
      </c>
      <c r="V365" s="69">
        <f>U348*'4 Transform Matrices'!Z366+V348*'4 Transform Matrices'!AD366+W348*'4 Transform Matrices'!AH366</f>
        <v/>
      </c>
      <c r="W365" s="69">
        <f>U348*'4 Transform Matrices'!AA366+V348*'4 Transform Matrices'!AE366+W348*'4 Transform Matrices'!AI366</f>
        <v/>
      </c>
      <c r="X365" s="69">
        <f>U348*'4 Transform Matrices'!AB366+V348*'4 Transform Matrices'!AF366+W348*'4 Transform Matrices'!AJ366+X348</f>
        <v/>
      </c>
      <c r="Y365" s="69">
        <f>Y348*'4 Transform Matrices'!Y366+Z348*'4 Transform Matrices'!AC366+AA348*'4 Transform Matrices'!AG366</f>
        <v/>
      </c>
      <c r="Z365" s="69">
        <f>Y348*'4 Transform Matrices'!Z366+Z348*'4 Transform Matrices'!AD366+AA348*'4 Transform Matrices'!AH366</f>
        <v/>
      </c>
      <c r="AA365" s="69">
        <f>Y348*'4 Transform Matrices'!AA366+Z348*'4 Transform Matrices'!AE366+AA348*'4 Transform Matrices'!AI366</f>
        <v/>
      </c>
      <c r="AB365" s="69">
        <f>Y348*'4 Transform Matrices'!AB366+Z348*'4 Transform Matrices'!AF366+AA348*'4 Transform Matrices'!AJ366+AB348</f>
        <v/>
      </c>
      <c r="AC365" s="69">
        <f>AC348*'4 Transform Matrices'!Y366+AD348*'4 Transform Matrices'!AC366+AE348*'4 Transform Matrices'!AG366</f>
        <v/>
      </c>
      <c r="AD365" s="69">
        <f>AC348*'4 Transform Matrices'!Z366+AD348*'4 Transform Matrices'!AD366+AE348*'4 Transform Matrices'!AH366</f>
        <v/>
      </c>
      <c r="AE365" s="69">
        <f>AC348*'4 Transform Matrices'!AA366+AD348*'4 Transform Matrices'!AE366+AE348*'4 Transform Matrices'!AI366</f>
        <v/>
      </c>
      <c r="AF365" s="69">
        <f>AC348*'4 Transform Matrices'!AB366+AD348*'4 Transform Matrices'!AF366+AE348*'4 Transform Matrices'!AJ366+AF348</f>
        <v/>
      </c>
      <c r="AG365" s="71">
        <f>MAX(ABS(I365-U365),ABS(J365-V365),ABS(K365-W365),ABS(L365-X365),ABS(M365-Y365),ABS(N365-Z365),ABS(O365-AA365),ABS(P365-AB365),ABS(Q365-AC365),ABS(R365-AD365),ABS(S365-AE365),ABS(T365-AF365))</f>
        <v/>
      </c>
    </row>
    <row r="366">
      <c r="A366" s="80" t="inlineStr">
        <is>
          <t>- Canopy top</t>
        </is>
      </c>
      <c r="B366" s="52" t="inlineStr">
        <is>
          <t>ENV-238</t>
        </is>
      </c>
      <c r="C366" s="59" t="inlineStr">
        <is>
          <t>Sphere</t>
        </is>
      </c>
      <c r="D366" s="52" t="inlineStr">
        <is>
          <t>ENV-220</t>
        </is>
      </c>
      <c r="E366" s="52" t="n">
        <v>2</v>
      </c>
      <c r="F366" s="54">
        <f>L366</f>
        <v/>
      </c>
      <c r="G366" s="54">
        <f>P366</f>
        <v/>
      </c>
      <c r="H366" s="54">
        <f>T366</f>
        <v/>
      </c>
      <c r="I366" s="70" t="n">
        <v>-0.846006632</v>
      </c>
      <c r="J366" s="70" t="n">
        <v>0</v>
      </c>
      <c r="K366" s="70" t="n">
        <v>0.9870525</v>
      </c>
      <c r="L366" s="70" t="n">
        <v>-6.34100437</v>
      </c>
      <c r="M366" s="70" t="n">
        <v>0</v>
      </c>
      <c r="N366" s="70" t="n">
        <v>1</v>
      </c>
      <c r="O366" s="70" t="n">
        <v>0</v>
      </c>
      <c r="P366" s="70" t="n">
        <v>2.88421512</v>
      </c>
      <c r="Q366" s="70" t="n">
        <v>-0.9870525</v>
      </c>
      <c r="R366" s="70" t="n">
        <v>0</v>
      </c>
      <c r="S366" s="70" t="n">
        <v>-0.846006632</v>
      </c>
      <c r="T366" s="70" t="n">
        <v>3.58915019</v>
      </c>
      <c r="U366" s="69">
        <f>U348*'4 Transform Matrices'!Y367+V348*'4 Transform Matrices'!AC367+W348*'4 Transform Matrices'!AG367</f>
        <v/>
      </c>
      <c r="V366" s="69">
        <f>U348*'4 Transform Matrices'!Z367+V348*'4 Transform Matrices'!AD367+W348*'4 Transform Matrices'!AH367</f>
        <v/>
      </c>
      <c r="W366" s="69">
        <f>U348*'4 Transform Matrices'!AA367+V348*'4 Transform Matrices'!AE367+W348*'4 Transform Matrices'!AI367</f>
        <v/>
      </c>
      <c r="X366" s="69">
        <f>U348*'4 Transform Matrices'!AB367+V348*'4 Transform Matrices'!AF367+W348*'4 Transform Matrices'!AJ367+X348</f>
        <v/>
      </c>
      <c r="Y366" s="69">
        <f>Y348*'4 Transform Matrices'!Y367+Z348*'4 Transform Matrices'!AC367+AA348*'4 Transform Matrices'!AG367</f>
        <v/>
      </c>
      <c r="Z366" s="69">
        <f>Y348*'4 Transform Matrices'!Z367+Z348*'4 Transform Matrices'!AD367+AA348*'4 Transform Matrices'!AH367</f>
        <v/>
      </c>
      <c r="AA366" s="69">
        <f>Y348*'4 Transform Matrices'!AA367+Z348*'4 Transform Matrices'!AE367+AA348*'4 Transform Matrices'!AI367</f>
        <v/>
      </c>
      <c r="AB366" s="69">
        <f>Y348*'4 Transform Matrices'!AB367+Z348*'4 Transform Matrices'!AF367+AA348*'4 Transform Matrices'!AJ367+AB348</f>
        <v/>
      </c>
      <c r="AC366" s="69">
        <f>AC348*'4 Transform Matrices'!Y367+AD348*'4 Transform Matrices'!AC367+AE348*'4 Transform Matrices'!AG367</f>
        <v/>
      </c>
      <c r="AD366" s="69">
        <f>AC348*'4 Transform Matrices'!Z367+AD348*'4 Transform Matrices'!AD367+AE348*'4 Transform Matrices'!AH367</f>
        <v/>
      </c>
      <c r="AE366" s="69">
        <f>AC348*'4 Transform Matrices'!AA367+AD348*'4 Transform Matrices'!AE367+AE348*'4 Transform Matrices'!AI367</f>
        <v/>
      </c>
      <c r="AF366" s="69">
        <f>AC348*'4 Transform Matrices'!AB367+AD348*'4 Transform Matrices'!AF367+AE348*'4 Transform Matrices'!AJ367+AF348</f>
        <v/>
      </c>
      <c r="AG366" s="71">
        <f>MAX(ABS(I366-U366),ABS(J366-V366),ABS(K366-W366),ABS(L366-X366),ABS(M366-Y366),ABS(N366-Z366),ABS(O366-AA366),ABS(P366-AB366),ABS(Q366-AC366),ABS(R366-AD366),ABS(S366-AE366),ABS(T366-AF366))</f>
        <v/>
      </c>
    </row>
    <row r="367">
      <c r="A367" s="60" t="inlineStr">
        <is>
          <t>- Tree</t>
        </is>
      </c>
      <c r="B367" s="52" t="inlineStr">
        <is>
          <t>ENV-239</t>
        </is>
      </c>
      <c r="C367" s="53" t="inlineStr">
        <is>
          <t>Group</t>
        </is>
      </c>
      <c r="D367" s="52" t="inlineStr">
        <is>
          <t>ENV-00</t>
        </is>
      </c>
      <c r="E367" s="52" t="n">
        <v>1</v>
      </c>
      <c r="F367" s="54">
        <f>L367</f>
        <v/>
      </c>
      <c r="G367" s="54">
        <f>P367</f>
        <v/>
      </c>
      <c r="H367" s="54">
        <f>T367</f>
        <v/>
      </c>
      <c r="I367" s="70" t="n">
        <v>-0.78477633</v>
      </c>
      <c r="J367" s="70" t="n">
        <v>0</v>
      </c>
      <c r="K367" s="70" t="n">
        <v>-0.61977911</v>
      </c>
      <c r="L367" s="70" t="n">
        <v>5.9000001</v>
      </c>
      <c r="M367" s="70" t="n">
        <v>0</v>
      </c>
      <c r="N367" s="70" t="n">
        <v>1</v>
      </c>
      <c r="O367" s="70" t="n">
        <v>0</v>
      </c>
      <c r="P367" s="70" t="n">
        <v>0.316997617</v>
      </c>
      <c r="Q367" s="70" t="n">
        <v>0.61977911</v>
      </c>
      <c r="R367" s="70" t="n">
        <v>0</v>
      </c>
      <c r="S367" s="70" t="n">
        <v>-0.78477633</v>
      </c>
      <c r="T367" s="70" t="n">
        <v>5.0999999</v>
      </c>
      <c r="U367" s="69">
        <f>U128*'4 Transform Matrices'!Y368+V128*'4 Transform Matrices'!AC368+W128*'4 Transform Matrices'!AG368</f>
        <v/>
      </c>
      <c r="V367" s="69">
        <f>U128*'4 Transform Matrices'!Z368+V128*'4 Transform Matrices'!AD368+W128*'4 Transform Matrices'!AH368</f>
        <v/>
      </c>
      <c r="W367" s="69">
        <f>U128*'4 Transform Matrices'!AA368+V128*'4 Transform Matrices'!AE368+W128*'4 Transform Matrices'!AI368</f>
        <v/>
      </c>
      <c r="X367" s="69">
        <f>U128*'4 Transform Matrices'!AB368+V128*'4 Transform Matrices'!AF368+W128*'4 Transform Matrices'!AJ368+X128</f>
        <v/>
      </c>
      <c r="Y367" s="69">
        <f>Y128*'4 Transform Matrices'!Y368+Z128*'4 Transform Matrices'!AC368+AA128*'4 Transform Matrices'!AG368</f>
        <v/>
      </c>
      <c r="Z367" s="69">
        <f>Y128*'4 Transform Matrices'!Z368+Z128*'4 Transform Matrices'!AD368+AA128*'4 Transform Matrices'!AH368</f>
        <v/>
      </c>
      <c r="AA367" s="69">
        <f>Y128*'4 Transform Matrices'!AA368+Z128*'4 Transform Matrices'!AE368+AA128*'4 Transform Matrices'!AI368</f>
        <v/>
      </c>
      <c r="AB367" s="69">
        <f>Y128*'4 Transform Matrices'!AB368+Z128*'4 Transform Matrices'!AF368+AA128*'4 Transform Matrices'!AJ368+AB128</f>
        <v/>
      </c>
      <c r="AC367" s="69">
        <f>AC128*'4 Transform Matrices'!Y368+AD128*'4 Transform Matrices'!AC368+AE128*'4 Transform Matrices'!AG368</f>
        <v/>
      </c>
      <c r="AD367" s="69">
        <f>AC128*'4 Transform Matrices'!Z368+AD128*'4 Transform Matrices'!AD368+AE128*'4 Transform Matrices'!AH368</f>
        <v/>
      </c>
      <c r="AE367" s="69">
        <f>AC128*'4 Transform Matrices'!AA368+AD128*'4 Transform Matrices'!AE368+AE128*'4 Transform Matrices'!AI368</f>
        <v/>
      </c>
      <c r="AF367" s="69">
        <f>AC128*'4 Transform Matrices'!AB368+AD128*'4 Transform Matrices'!AF368+AE128*'4 Transform Matrices'!AJ368+AF128</f>
        <v/>
      </c>
      <c r="AG367" s="71">
        <f>MAX(ABS(I367-U367),ABS(J367-V367),ABS(K367-W367),ABS(L367-X367),ABS(M367-Y367),ABS(N367-Z367),ABS(O367-AA367),ABS(P367-AB367),ABS(Q367-AC367),ABS(R367-AD367),ABS(S367-AE367),ABS(T367-AF367))</f>
        <v/>
      </c>
    </row>
    <row r="368">
      <c r="A368" s="80" t="inlineStr">
        <is>
          <t>- Trunk</t>
        </is>
      </c>
      <c r="B368" s="52" t="inlineStr">
        <is>
          <t>ENV-240</t>
        </is>
      </c>
      <c r="C368" s="58" t="inlineStr">
        <is>
          <t>Cylinder</t>
        </is>
      </c>
      <c r="D368" s="52" t="inlineStr">
        <is>
          <t>ENV-239</t>
        </is>
      </c>
      <c r="E368" s="52" t="n">
        <v>2</v>
      </c>
      <c r="F368" s="54">
        <f>L368</f>
        <v/>
      </c>
      <c r="G368" s="54">
        <f>P368</f>
        <v/>
      </c>
      <c r="H368" s="54">
        <f>T368</f>
        <v/>
      </c>
      <c r="I368" s="70" t="n">
        <v>-0.146753177</v>
      </c>
      <c r="J368" s="70" t="n">
        <v>-0.115898699</v>
      </c>
      <c r="K368" s="70" t="n">
        <v>4.37526211e-08</v>
      </c>
      <c r="L368" s="70" t="n">
        <v>5.9000001</v>
      </c>
      <c r="M368" s="70" t="n">
        <v>0</v>
      </c>
      <c r="N368" s="70" t="n">
        <v>-8.17402945e-09</v>
      </c>
      <c r="O368" s="70" t="n">
        <v>-1.61500001</v>
      </c>
      <c r="P368" s="70" t="n">
        <v>1.12449765</v>
      </c>
      <c r="Q368" s="70" t="n">
        <v>0.115898699</v>
      </c>
      <c r="R368" s="70" t="n">
        <v>-0.146753177</v>
      </c>
      <c r="S368" s="70" t="n">
        <v>5.54004167e-08</v>
      </c>
      <c r="T368" s="70" t="n">
        <v>5.0999999</v>
      </c>
      <c r="U368" s="69">
        <f>U367*'4 Transform Matrices'!Y369+V367*'4 Transform Matrices'!AC369+W367*'4 Transform Matrices'!AG369</f>
        <v/>
      </c>
      <c r="V368" s="69">
        <f>U367*'4 Transform Matrices'!Z369+V367*'4 Transform Matrices'!AD369+W367*'4 Transform Matrices'!AH369</f>
        <v/>
      </c>
      <c r="W368" s="69">
        <f>U367*'4 Transform Matrices'!AA369+V367*'4 Transform Matrices'!AE369+W367*'4 Transform Matrices'!AI369</f>
        <v/>
      </c>
      <c r="X368" s="69">
        <f>U367*'4 Transform Matrices'!AB369+V367*'4 Transform Matrices'!AF369+W367*'4 Transform Matrices'!AJ369+X367</f>
        <v/>
      </c>
      <c r="Y368" s="69">
        <f>Y367*'4 Transform Matrices'!Y369+Z367*'4 Transform Matrices'!AC369+AA367*'4 Transform Matrices'!AG369</f>
        <v/>
      </c>
      <c r="Z368" s="69">
        <f>Y367*'4 Transform Matrices'!Z369+Z367*'4 Transform Matrices'!AD369+AA367*'4 Transform Matrices'!AH369</f>
        <v/>
      </c>
      <c r="AA368" s="69">
        <f>Y367*'4 Transform Matrices'!AA369+Z367*'4 Transform Matrices'!AE369+AA367*'4 Transform Matrices'!AI369</f>
        <v/>
      </c>
      <c r="AB368" s="69">
        <f>Y367*'4 Transform Matrices'!AB369+Z367*'4 Transform Matrices'!AF369+AA367*'4 Transform Matrices'!AJ369+AB367</f>
        <v/>
      </c>
      <c r="AC368" s="69">
        <f>AC367*'4 Transform Matrices'!Y369+AD367*'4 Transform Matrices'!AC369+AE367*'4 Transform Matrices'!AG369</f>
        <v/>
      </c>
      <c r="AD368" s="69">
        <f>AC367*'4 Transform Matrices'!Z369+AD367*'4 Transform Matrices'!AD369+AE367*'4 Transform Matrices'!AH369</f>
        <v/>
      </c>
      <c r="AE368" s="69">
        <f>AC367*'4 Transform Matrices'!AA369+AD367*'4 Transform Matrices'!AE369+AE367*'4 Transform Matrices'!AI369</f>
        <v/>
      </c>
      <c r="AF368" s="69">
        <f>AC367*'4 Transform Matrices'!AB369+AD367*'4 Transform Matrices'!AF369+AE367*'4 Transform Matrices'!AJ369+AF367</f>
        <v/>
      </c>
      <c r="AG368" s="71">
        <f>MAX(ABS(I368-U368),ABS(J368-V368),ABS(K368-W368),ABS(L368-X368),ABS(M368-Y368),ABS(N368-Z368),ABS(O368-AA368),ABS(P368-AB368),ABS(Q368-AC368),ABS(R368-AD368),ABS(S368-AE368),ABS(T368-AF368))</f>
        <v/>
      </c>
    </row>
    <row r="369">
      <c r="A369" s="80" t="inlineStr">
        <is>
          <t>- Limb</t>
        </is>
      </c>
      <c r="B369" s="52" t="inlineStr">
        <is>
          <t>ENV-241</t>
        </is>
      </c>
      <c r="C369" s="58" t="inlineStr">
        <is>
          <t>Cylinder</t>
        </is>
      </c>
      <c r="D369" s="52" t="inlineStr">
        <is>
          <t>ENV-239</t>
        </is>
      </c>
      <c r="E369" s="52" t="n">
        <v>2</v>
      </c>
      <c r="F369" s="54">
        <f>L369</f>
        <v/>
      </c>
      <c r="G369" s="54">
        <f>P369</f>
        <v/>
      </c>
      <c r="H369" s="54">
        <f>T369</f>
        <v/>
      </c>
      <c r="I369" s="70" t="n">
        <v>0.0346662365</v>
      </c>
      <c r="J369" s="70" t="n">
        <v>0.0552693643</v>
      </c>
      <c r="K369" s="70" t="n">
        <v>-0.582072079</v>
      </c>
      <c r="L369" s="70" t="n">
        <v>5.60896397</v>
      </c>
      <c r="M369" s="70" t="n">
        <v>0</v>
      </c>
      <c r="N369" s="70" t="n">
        <v>0.0596726835</v>
      </c>
      <c r="O369" s="70" t="n">
        <v>0.646684527</v>
      </c>
      <c r="P369" s="70" t="n">
        <v>1.87284005</v>
      </c>
      <c r="Q369" s="70" t="n">
        <v>0.077609621</v>
      </c>
      <c r="R369" s="70" t="n">
        <v>-0.024687415</v>
      </c>
      <c r="S369" s="70" t="n">
        <v>0.259996742</v>
      </c>
      <c r="T369" s="70" t="n">
        <v>5.22999811</v>
      </c>
      <c r="U369" s="69">
        <f>U367*'4 Transform Matrices'!Y370+V367*'4 Transform Matrices'!AC370+W367*'4 Transform Matrices'!AG370</f>
        <v/>
      </c>
      <c r="V369" s="69">
        <f>U367*'4 Transform Matrices'!Z370+V367*'4 Transform Matrices'!AD370+W367*'4 Transform Matrices'!AH370</f>
        <v/>
      </c>
      <c r="W369" s="69">
        <f>U367*'4 Transform Matrices'!AA370+V367*'4 Transform Matrices'!AE370+W367*'4 Transform Matrices'!AI370</f>
        <v/>
      </c>
      <c r="X369" s="69">
        <f>U367*'4 Transform Matrices'!AB370+V367*'4 Transform Matrices'!AF370+W367*'4 Transform Matrices'!AJ370+X367</f>
        <v/>
      </c>
      <c r="Y369" s="69">
        <f>Y367*'4 Transform Matrices'!Y370+Z367*'4 Transform Matrices'!AC370+AA367*'4 Transform Matrices'!AG370</f>
        <v/>
      </c>
      <c r="Z369" s="69">
        <f>Y367*'4 Transform Matrices'!Z370+Z367*'4 Transform Matrices'!AD370+AA367*'4 Transform Matrices'!AH370</f>
        <v/>
      </c>
      <c r="AA369" s="69">
        <f>Y367*'4 Transform Matrices'!AA370+Z367*'4 Transform Matrices'!AE370+AA367*'4 Transform Matrices'!AI370</f>
        <v/>
      </c>
      <c r="AB369" s="69">
        <f>Y367*'4 Transform Matrices'!AB370+Z367*'4 Transform Matrices'!AF370+AA367*'4 Transform Matrices'!AJ370+AB367</f>
        <v/>
      </c>
      <c r="AC369" s="69">
        <f>AC367*'4 Transform Matrices'!Y370+AD367*'4 Transform Matrices'!AC370+AE367*'4 Transform Matrices'!AG370</f>
        <v/>
      </c>
      <c r="AD369" s="69">
        <f>AC367*'4 Transform Matrices'!Z370+AD367*'4 Transform Matrices'!AD370+AE367*'4 Transform Matrices'!AH370</f>
        <v/>
      </c>
      <c r="AE369" s="69">
        <f>AC367*'4 Transform Matrices'!AA370+AD367*'4 Transform Matrices'!AE370+AE367*'4 Transform Matrices'!AI370</f>
        <v/>
      </c>
      <c r="AF369" s="69">
        <f>AC367*'4 Transform Matrices'!AB370+AD367*'4 Transform Matrices'!AF370+AE367*'4 Transform Matrices'!AJ370+AF367</f>
        <v/>
      </c>
      <c r="AG369" s="71">
        <f>MAX(ABS(I369-U369),ABS(J369-V369),ABS(K369-W369),ABS(L369-X369),ABS(M369-Y369),ABS(N369-Z369),ABS(O369-AA369),ABS(P369-AB369),ABS(Q369-AC369),ABS(R369-AD369),ABS(S369-AE369),ABS(T369-AF369))</f>
        <v/>
      </c>
    </row>
    <row r="370">
      <c r="A370" s="80" t="inlineStr">
        <is>
          <t>- Limb</t>
        </is>
      </c>
      <c r="B370" s="52" t="inlineStr">
        <is>
          <t>ENV-242</t>
        </is>
      </c>
      <c r="C370" s="58" t="inlineStr">
        <is>
          <t>Cylinder</t>
        </is>
      </c>
      <c r="D370" s="52" t="inlineStr">
        <is>
          <t>ENV-239</t>
        </is>
      </c>
      <c r="E370" s="52" t="n">
        <v>2</v>
      </c>
      <c r="F370" s="54">
        <f>L370</f>
        <v/>
      </c>
      <c r="G370" s="54">
        <f>P370</f>
        <v/>
      </c>
      <c r="H370" s="54">
        <f>T370</f>
        <v/>
      </c>
      <c r="I370" s="70" t="n">
        <v>-0.0848881677</v>
      </c>
      <c r="J370" s="70" t="n">
        <v>0.0030498337</v>
      </c>
      <c r="K370" s="70" t="n">
        <v>-0.0326902866</v>
      </c>
      <c r="L370" s="70" t="n">
        <v>5.88365507</v>
      </c>
      <c r="M370" s="70" t="n">
        <v>0</v>
      </c>
      <c r="N370" s="70" t="n">
        <v>0.0607262254</v>
      </c>
      <c r="O370" s="70" t="n">
        <v>0.624369144</v>
      </c>
      <c r="P370" s="70" t="n">
        <v>1.8616823</v>
      </c>
      <c r="Q370" s="70" t="n">
        <v>0.00435870513</v>
      </c>
      <c r="R370" s="70" t="n">
        <v>0.0593971759</v>
      </c>
      <c r="S370" s="70" t="n">
        <v>-0.636661232</v>
      </c>
      <c r="T370" s="70" t="n">
        <v>4.78166914</v>
      </c>
      <c r="U370" s="69">
        <f>U367*'4 Transform Matrices'!Y371+V367*'4 Transform Matrices'!AC371+W367*'4 Transform Matrices'!AG371</f>
        <v/>
      </c>
      <c r="V370" s="69">
        <f>U367*'4 Transform Matrices'!Z371+V367*'4 Transform Matrices'!AD371+W367*'4 Transform Matrices'!AH371</f>
        <v/>
      </c>
      <c r="W370" s="69">
        <f>U367*'4 Transform Matrices'!AA371+V367*'4 Transform Matrices'!AE371+W367*'4 Transform Matrices'!AI371</f>
        <v/>
      </c>
      <c r="X370" s="69">
        <f>U367*'4 Transform Matrices'!AB371+V367*'4 Transform Matrices'!AF371+W367*'4 Transform Matrices'!AJ371+X367</f>
        <v/>
      </c>
      <c r="Y370" s="69">
        <f>Y367*'4 Transform Matrices'!Y371+Z367*'4 Transform Matrices'!AC371+AA367*'4 Transform Matrices'!AG371</f>
        <v/>
      </c>
      <c r="Z370" s="69">
        <f>Y367*'4 Transform Matrices'!Z371+Z367*'4 Transform Matrices'!AD371+AA367*'4 Transform Matrices'!AH371</f>
        <v/>
      </c>
      <c r="AA370" s="69">
        <f>Y367*'4 Transform Matrices'!AA371+Z367*'4 Transform Matrices'!AE371+AA367*'4 Transform Matrices'!AI371</f>
        <v/>
      </c>
      <c r="AB370" s="69">
        <f>Y367*'4 Transform Matrices'!AB371+Z367*'4 Transform Matrices'!AF371+AA367*'4 Transform Matrices'!AJ371+AB367</f>
        <v/>
      </c>
      <c r="AC370" s="69">
        <f>AC367*'4 Transform Matrices'!Y371+AD367*'4 Transform Matrices'!AC371+AE367*'4 Transform Matrices'!AG371</f>
        <v/>
      </c>
      <c r="AD370" s="69">
        <f>AC367*'4 Transform Matrices'!Z371+AD367*'4 Transform Matrices'!AD371+AE367*'4 Transform Matrices'!AH371</f>
        <v/>
      </c>
      <c r="AE370" s="69">
        <f>AC367*'4 Transform Matrices'!AA371+AD367*'4 Transform Matrices'!AE371+AE367*'4 Transform Matrices'!AI371</f>
        <v/>
      </c>
      <c r="AF370" s="69">
        <f>AC367*'4 Transform Matrices'!AB371+AD367*'4 Transform Matrices'!AF371+AE367*'4 Transform Matrices'!AJ371+AF367</f>
        <v/>
      </c>
      <c r="AG370" s="71">
        <f>MAX(ABS(I370-U370),ABS(J370-V370),ABS(K370-W370),ABS(L370-X370),ABS(M370-Y370),ABS(N370-Z370),ABS(O370-AA370),ABS(P370-AB370),ABS(Q370-AC370),ABS(R370-AD370),ABS(S370-AE370),ABS(T370-AF370))</f>
        <v/>
      </c>
    </row>
    <row r="371">
      <c r="A371" s="80" t="inlineStr">
        <is>
          <t>- Limb</t>
        </is>
      </c>
      <c r="B371" s="52" t="inlineStr">
        <is>
          <t>ENV-243</t>
        </is>
      </c>
      <c r="C371" s="58" t="inlineStr">
        <is>
          <t>Cylinder</t>
        </is>
      </c>
      <c r="D371" s="52" t="inlineStr">
        <is>
          <t>ENV-239</t>
        </is>
      </c>
      <c r="E371" s="52" t="n">
        <v>2</v>
      </c>
      <c r="F371" s="54">
        <f>L371</f>
        <v/>
      </c>
      <c r="G371" s="54">
        <f>P371</f>
        <v/>
      </c>
      <c r="H371" s="54">
        <f>T371</f>
        <v/>
      </c>
      <c r="I371" s="70" t="n">
        <v>0.043461021</v>
      </c>
      <c r="J371" s="70" t="n">
        <v>-0.0526467711</v>
      </c>
      <c r="K371" s="70" t="n">
        <v>0.547866642</v>
      </c>
      <c r="L371" s="70" t="n">
        <v>6.17393351</v>
      </c>
      <c r="M371" s="70" t="n">
        <v>0</v>
      </c>
      <c r="N371" s="70" t="n">
        <v>0.0589254722</v>
      </c>
      <c r="O371" s="70" t="n">
        <v>0.662756741</v>
      </c>
      <c r="P371" s="70" t="n">
        <v>1.88087618</v>
      </c>
      <c r="Q371" s="70" t="n">
        <v>-0.0730488896</v>
      </c>
      <c r="R371" s="70" t="n">
        <v>-0.0313226171</v>
      </c>
      <c r="S371" s="70" t="n">
        <v>0.325957626</v>
      </c>
      <c r="T371" s="70" t="n">
        <v>5.26297855</v>
      </c>
      <c r="U371" s="69">
        <f>U367*'4 Transform Matrices'!Y372+V367*'4 Transform Matrices'!AC372+W367*'4 Transform Matrices'!AG372</f>
        <v/>
      </c>
      <c r="V371" s="69">
        <f>U367*'4 Transform Matrices'!Z372+V367*'4 Transform Matrices'!AD372+W367*'4 Transform Matrices'!AH372</f>
        <v/>
      </c>
      <c r="W371" s="69">
        <f>U367*'4 Transform Matrices'!AA372+V367*'4 Transform Matrices'!AE372+W367*'4 Transform Matrices'!AI372</f>
        <v/>
      </c>
      <c r="X371" s="69">
        <f>U367*'4 Transform Matrices'!AB372+V367*'4 Transform Matrices'!AF372+W367*'4 Transform Matrices'!AJ372+X367</f>
        <v/>
      </c>
      <c r="Y371" s="69">
        <f>Y367*'4 Transform Matrices'!Y372+Z367*'4 Transform Matrices'!AC372+AA367*'4 Transform Matrices'!AG372</f>
        <v/>
      </c>
      <c r="Z371" s="69">
        <f>Y367*'4 Transform Matrices'!Z372+Z367*'4 Transform Matrices'!AD372+AA367*'4 Transform Matrices'!AH372</f>
        <v/>
      </c>
      <c r="AA371" s="69">
        <f>Y367*'4 Transform Matrices'!AA372+Z367*'4 Transform Matrices'!AE372+AA367*'4 Transform Matrices'!AI372</f>
        <v/>
      </c>
      <c r="AB371" s="69">
        <f>Y367*'4 Transform Matrices'!AB372+Z367*'4 Transform Matrices'!AF372+AA367*'4 Transform Matrices'!AJ372+AB367</f>
        <v/>
      </c>
      <c r="AC371" s="69">
        <f>AC367*'4 Transform Matrices'!Y372+AD367*'4 Transform Matrices'!AC372+AE367*'4 Transform Matrices'!AG372</f>
        <v/>
      </c>
      <c r="AD371" s="69">
        <f>AC367*'4 Transform Matrices'!Z372+AD367*'4 Transform Matrices'!AD372+AE367*'4 Transform Matrices'!AH372</f>
        <v/>
      </c>
      <c r="AE371" s="69">
        <f>AC367*'4 Transform Matrices'!AA372+AD367*'4 Transform Matrices'!AE372+AE367*'4 Transform Matrices'!AI372</f>
        <v/>
      </c>
      <c r="AF371" s="69">
        <f>AC367*'4 Transform Matrices'!AB372+AD367*'4 Transform Matrices'!AF372+AE367*'4 Transform Matrices'!AJ372+AF367</f>
        <v/>
      </c>
      <c r="AG371" s="71">
        <f>MAX(ABS(I371-U371),ABS(J371-V371),ABS(K371-W371),ABS(L371-X371),ABS(M371-Y371),ABS(N371-Z371),ABS(O371-AA371),ABS(P371-AB371),ABS(Q371-AC371),ABS(R371-AD371),ABS(S371-AE371),ABS(T371-AF371))</f>
        <v/>
      </c>
    </row>
    <row r="372">
      <c r="A372" s="80" t="inlineStr">
        <is>
          <t>- Canopy clump</t>
        </is>
      </c>
      <c r="B372" s="52" t="inlineStr">
        <is>
          <t>ENV-244</t>
        </is>
      </c>
      <c r="C372" s="59" t="inlineStr">
        <is>
          <t>Sphere</t>
        </is>
      </c>
      <c r="D372" s="52" t="inlineStr">
        <is>
          <t>ENV-239</t>
        </is>
      </c>
      <c r="E372" s="52" t="n">
        <v>2</v>
      </c>
      <c r="F372" s="54">
        <f>L372</f>
        <v/>
      </c>
      <c r="G372" s="54">
        <f>P372</f>
        <v/>
      </c>
      <c r="H372" s="54">
        <f>T372</f>
        <v/>
      </c>
      <c r="I372" s="70" t="n">
        <v>-0.6870386000000001</v>
      </c>
      <c r="J372" s="70" t="n">
        <v>0</v>
      </c>
      <c r="K372" s="70" t="n">
        <v>-0.684672117</v>
      </c>
      <c r="L372" s="70" t="n">
        <v>5.64028454</v>
      </c>
      <c r="M372" s="70" t="n">
        <v>0</v>
      </c>
      <c r="N372" s="70" t="n">
        <v>0.824455261</v>
      </c>
      <c r="O372" s="70" t="n">
        <v>0</v>
      </c>
      <c r="P372" s="70" t="n">
        <v>3.08743095</v>
      </c>
      <c r="Q372" s="70" t="n">
        <v>0.684672117</v>
      </c>
      <c r="R372" s="70" t="n">
        <v>0</v>
      </c>
      <c r="S372" s="70" t="n">
        <v>-0.6870386000000001</v>
      </c>
      <c r="T372" s="70" t="n">
        <v>5.22880459</v>
      </c>
      <c r="U372" s="69">
        <f>U367*'4 Transform Matrices'!Y373+V367*'4 Transform Matrices'!AC373+W367*'4 Transform Matrices'!AG373</f>
        <v/>
      </c>
      <c r="V372" s="69">
        <f>U367*'4 Transform Matrices'!Z373+V367*'4 Transform Matrices'!AD373+W367*'4 Transform Matrices'!AH373</f>
        <v/>
      </c>
      <c r="W372" s="69">
        <f>U367*'4 Transform Matrices'!AA373+V367*'4 Transform Matrices'!AE373+W367*'4 Transform Matrices'!AI373</f>
        <v/>
      </c>
      <c r="X372" s="69">
        <f>U367*'4 Transform Matrices'!AB373+V367*'4 Transform Matrices'!AF373+W367*'4 Transform Matrices'!AJ373+X367</f>
        <v/>
      </c>
      <c r="Y372" s="69">
        <f>Y367*'4 Transform Matrices'!Y373+Z367*'4 Transform Matrices'!AC373+AA367*'4 Transform Matrices'!AG373</f>
        <v/>
      </c>
      <c r="Z372" s="69">
        <f>Y367*'4 Transform Matrices'!Z373+Z367*'4 Transform Matrices'!AD373+AA367*'4 Transform Matrices'!AH373</f>
        <v/>
      </c>
      <c r="AA372" s="69">
        <f>Y367*'4 Transform Matrices'!AA373+Z367*'4 Transform Matrices'!AE373+AA367*'4 Transform Matrices'!AI373</f>
        <v/>
      </c>
      <c r="AB372" s="69">
        <f>Y367*'4 Transform Matrices'!AB373+Z367*'4 Transform Matrices'!AF373+AA367*'4 Transform Matrices'!AJ373+AB367</f>
        <v/>
      </c>
      <c r="AC372" s="69">
        <f>AC367*'4 Transform Matrices'!Y373+AD367*'4 Transform Matrices'!AC373+AE367*'4 Transform Matrices'!AG373</f>
        <v/>
      </c>
      <c r="AD372" s="69">
        <f>AC367*'4 Transform Matrices'!Z373+AD367*'4 Transform Matrices'!AD373+AE367*'4 Transform Matrices'!AH373</f>
        <v/>
      </c>
      <c r="AE372" s="69">
        <f>AC367*'4 Transform Matrices'!AA373+AD367*'4 Transform Matrices'!AE373+AE367*'4 Transform Matrices'!AI373</f>
        <v/>
      </c>
      <c r="AF372" s="69">
        <f>AC367*'4 Transform Matrices'!AB373+AD367*'4 Transform Matrices'!AF373+AE367*'4 Transform Matrices'!AJ373+AF367</f>
        <v/>
      </c>
      <c r="AG372" s="71">
        <f>MAX(ABS(I372-U372),ABS(J372-V372),ABS(K372-W372),ABS(L372-X372),ABS(M372-Y372),ABS(N372-Z372),ABS(O372-AA372),ABS(P372-AB372),ABS(Q372-AC372),ABS(R372-AD372),ABS(S372-AE372),ABS(T372-AF372))</f>
        <v/>
      </c>
    </row>
    <row r="373">
      <c r="A373" s="80" t="inlineStr">
        <is>
          <t>- Canopy clump</t>
        </is>
      </c>
      <c r="B373" s="52" t="inlineStr">
        <is>
          <t>ENV-245</t>
        </is>
      </c>
      <c r="C373" s="59" t="inlineStr">
        <is>
          <t>Sphere</t>
        </is>
      </c>
      <c r="D373" s="52" t="inlineStr">
        <is>
          <t>ENV-239</t>
        </is>
      </c>
      <c r="E373" s="52" t="n">
        <v>2</v>
      </c>
      <c r="F373" s="54">
        <f>L373</f>
        <v/>
      </c>
      <c r="G373" s="54">
        <f>P373</f>
        <v/>
      </c>
      <c r="H373" s="54">
        <f>T373</f>
        <v/>
      </c>
      <c r="I373" s="70" t="n">
        <v>-0.525285304</v>
      </c>
      <c r="J373" s="70" t="n">
        <v>0</v>
      </c>
      <c r="K373" s="70" t="n">
        <v>-0.634946048</v>
      </c>
      <c r="L373" s="70" t="n">
        <v>6.09950066</v>
      </c>
      <c r="M373" s="70" t="n">
        <v>0</v>
      </c>
      <c r="N373" s="70" t="n">
        <v>0.700454235</v>
      </c>
      <c r="O373" s="70" t="n">
        <v>0</v>
      </c>
      <c r="P373" s="70" t="n">
        <v>3.00129747</v>
      </c>
      <c r="Q373" s="70" t="n">
        <v>0.634946048</v>
      </c>
      <c r="R373" s="70" t="n">
        <v>0</v>
      </c>
      <c r="S373" s="70" t="n">
        <v>-0.525285304</v>
      </c>
      <c r="T373" s="70" t="n">
        <v>4.65848017</v>
      </c>
      <c r="U373" s="69">
        <f>U367*'4 Transform Matrices'!Y374+V367*'4 Transform Matrices'!AC374+W367*'4 Transform Matrices'!AG374</f>
        <v/>
      </c>
      <c r="V373" s="69">
        <f>U367*'4 Transform Matrices'!Z374+V367*'4 Transform Matrices'!AD374+W367*'4 Transform Matrices'!AH374</f>
        <v/>
      </c>
      <c r="W373" s="69">
        <f>U367*'4 Transform Matrices'!AA374+V367*'4 Transform Matrices'!AE374+W367*'4 Transform Matrices'!AI374</f>
        <v/>
      </c>
      <c r="X373" s="69">
        <f>U367*'4 Transform Matrices'!AB374+V367*'4 Transform Matrices'!AF374+W367*'4 Transform Matrices'!AJ374+X367</f>
        <v/>
      </c>
      <c r="Y373" s="69">
        <f>Y367*'4 Transform Matrices'!Y374+Z367*'4 Transform Matrices'!AC374+AA367*'4 Transform Matrices'!AG374</f>
        <v/>
      </c>
      <c r="Z373" s="69">
        <f>Y367*'4 Transform Matrices'!Z374+Z367*'4 Transform Matrices'!AD374+AA367*'4 Transform Matrices'!AH374</f>
        <v/>
      </c>
      <c r="AA373" s="69">
        <f>Y367*'4 Transform Matrices'!AA374+Z367*'4 Transform Matrices'!AE374+AA367*'4 Transform Matrices'!AI374</f>
        <v/>
      </c>
      <c r="AB373" s="69">
        <f>Y367*'4 Transform Matrices'!AB374+Z367*'4 Transform Matrices'!AF374+AA367*'4 Transform Matrices'!AJ374+AB367</f>
        <v/>
      </c>
      <c r="AC373" s="69">
        <f>AC367*'4 Transform Matrices'!Y374+AD367*'4 Transform Matrices'!AC374+AE367*'4 Transform Matrices'!AG374</f>
        <v/>
      </c>
      <c r="AD373" s="69">
        <f>AC367*'4 Transform Matrices'!Z374+AD367*'4 Transform Matrices'!AD374+AE367*'4 Transform Matrices'!AH374</f>
        <v/>
      </c>
      <c r="AE373" s="69">
        <f>AC367*'4 Transform Matrices'!AA374+AD367*'4 Transform Matrices'!AE374+AE367*'4 Transform Matrices'!AI374</f>
        <v/>
      </c>
      <c r="AF373" s="69">
        <f>AC367*'4 Transform Matrices'!AB374+AD367*'4 Transform Matrices'!AF374+AE367*'4 Transform Matrices'!AJ374+AF367</f>
        <v/>
      </c>
      <c r="AG373" s="71">
        <f>MAX(ABS(I373-U373),ABS(J373-V373),ABS(K373-W373),ABS(L373-X373),ABS(M373-Y373),ABS(N373-Z373),ABS(O373-AA373),ABS(P373-AB373),ABS(Q373-AC373),ABS(R373-AD373),ABS(S373-AE373),ABS(T373-AF373))</f>
        <v/>
      </c>
    </row>
    <row r="374">
      <c r="A374" s="80" t="inlineStr">
        <is>
          <t>- Canopy clump</t>
        </is>
      </c>
      <c r="B374" s="52" t="inlineStr">
        <is>
          <t>ENV-246</t>
        </is>
      </c>
      <c r="C374" s="59" t="inlineStr">
        <is>
          <t>Sphere</t>
        </is>
      </c>
      <c r="D374" s="52" t="inlineStr">
        <is>
          <t>ENV-239</t>
        </is>
      </c>
      <c r="E374" s="52" t="n">
        <v>2</v>
      </c>
      <c r="F374" s="54">
        <f>L374</f>
        <v/>
      </c>
      <c r="G374" s="54">
        <f>P374</f>
        <v/>
      </c>
      <c r="H374" s="54">
        <f>T374</f>
        <v/>
      </c>
      <c r="I374" s="70" t="n">
        <v>-0.0288467109</v>
      </c>
      <c r="J374" s="70" t="n">
        <v>0</v>
      </c>
      <c r="K374" s="70" t="n">
        <v>-0.853778481</v>
      </c>
      <c r="L374" s="70" t="n">
        <v>6.16361618</v>
      </c>
      <c r="M374" s="70" t="n">
        <v>0</v>
      </c>
      <c r="N374" s="70" t="n">
        <v>0.726125777</v>
      </c>
      <c r="O374" s="70" t="n">
        <v>0</v>
      </c>
      <c r="P374" s="70" t="n">
        <v>2.91516423</v>
      </c>
      <c r="Q374" s="70" t="n">
        <v>0.853778481</v>
      </c>
      <c r="R374" s="70" t="n">
        <v>0</v>
      </c>
      <c r="S374" s="70" t="n">
        <v>-0.0288467109</v>
      </c>
      <c r="T374" s="70" t="n">
        <v>5.64107323</v>
      </c>
      <c r="U374" s="69">
        <f>U367*'4 Transform Matrices'!Y375+V367*'4 Transform Matrices'!AC375+W367*'4 Transform Matrices'!AG375</f>
        <v/>
      </c>
      <c r="V374" s="69">
        <f>U367*'4 Transform Matrices'!Z375+V367*'4 Transform Matrices'!AD375+W367*'4 Transform Matrices'!AH375</f>
        <v/>
      </c>
      <c r="W374" s="69">
        <f>U367*'4 Transform Matrices'!AA375+V367*'4 Transform Matrices'!AE375+W367*'4 Transform Matrices'!AI375</f>
        <v/>
      </c>
      <c r="X374" s="69">
        <f>U367*'4 Transform Matrices'!AB375+V367*'4 Transform Matrices'!AF375+W367*'4 Transform Matrices'!AJ375+X367</f>
        <v/>
      </c>
      <c r="Y374" s="69">
        <f>Y367*'4 Transform Matrices'!Y375+Z367*'4 Transform Matrices'!AC375+AA367*'4 Transform Matrices'!AG375</f>
        <v/>
      </c>
      <c r="Z374" s="69">
        <f>Y367*'4 Transform Matrices'!Z375+Z367*'4 Transform Matrices'!AD375+AA367*'4 Transform Matrices'!AH375</f>
        <v/>
      </c>
      <c r="AA374" s="69">
        <f>Y367*'4 Transform Matrices'!AA375+Z367*'4 Transform Matrices'!AE375+AA367*'4 Transform Matrices'!AI375</f>
        <v/>
      </c>
      <c r="AB374" s="69">
        <f>Y367*'4 Transform Matrices'!AB375+Z367*'4 Transform Matrices'!AF375+AA367*'4 Transform Matrices'!AJ375+AB367</f>
        <v/>
      </c>
      <c r="AC374" s="69">
        <f>AC367*'4 Transform Matrices'!Y375+AD367*'4 Transform Matrices'!AC375+AE367*'4 Transform Matrices'!AG375</f>
        <v/>
      </c>
      <c r="AD374" s="69">
        <f>AC367*'4 Transform Matrices'!Z375+AD367*'4 Transform Matrices'!AD375+AE367*'4 Transform Matrices'!AH375</f>
        <v/>
      </c>
      <c r="AE374" s="69">
        <f>AC367*'4 Transform Matrices'!AA375+AD367*'4 Transform Matrices'!AE375+AE367*'4 Transform Matrices'!AI375</f>
        <v/>
      </c>
      <c r="AF374" s="69">
        <f>AC367*'4 Transform Matrices'!AB375+AD367*'4 Transform Matrices'!AF375+AE367*'4 Transform Matrices'!AJ375+AF367</f>
        <v/>
      </c>
      <c r="AG374" s="71">
        <f>MAX(ABS(I374-U374),ABS(J374-V374),ABS(K374-W374),ABS(L374-X374),ABS(M374-Y374),ABS(N374-Z374),ABS(O374-AA374),ABS(P374-AB374),ABS(Q374-AC374),ABS(R374-AD374),ABS(S374-AE374),ABS(T374-AF374))</f>
        <v/>
      </c>
    </row>
    <row r="375">
      <c r="A375" s="80" t="inlineStr">
        <is>
          <t>- Canopy clump</t>
        </is>
      </c>
      <c r="B375" s="52" t="inlineStr">
        <is>
          <t>ENV-247</t>
        </is>
      </c>
      <c r="C375" s="59" t="inlineStr">
        <is>
          <t>Sphere</t>
        </is>
      </c>
      <c r="D375" s="52" t="inlineStr">
        <is>
          <t>ENV-239</t>
        </is>
      </c>
      <c r="E375" s="52" t="n">
        <v>2</v>
      </c>
      <c r="F375" s="54">
        <f>L375</f>
        <v/>
      </c>
      <c r="G375" s="54">
        <f>P375</f>
        <v/>
      </c>
      <c r="H375" s="54">
        <f>T375</f>
        <v/>
      </c>
      <c r="I375" s="70" t="n">
        <v>0.218182266</v>
      </c>
      <c r="J375" s="70" t="n">
        <v>0</v>
      </c>
      <c r="K375" s="70" t="n">
        <v>1.02047443</v>
      </c>
      <c r="L375" s="70" t="n">
        <v>5.21808052</v>
      </c>
      <c r="M375" s="70" t="n">
        <v>0</v>
      </c>
      <c r="N375" s="70" t="n">
        <v>0.8870072959999999</v>
      </c>
      <c r="O375" s="70" t="n">
        <v>0</v>
      </c>
      <c r="P375" s="70" t="n">
        <v>2.82903099</v>
      </c>
      <c r="Q375" s="70" t="n">
        <v>-1.02047443</v>
      </c>
      <c r="R375" s="70" t="n">
        <v>0</v>
      </c>
      <c r="S375" s="70" t="n">
        <v>0.218182266</v>
      </c>
      <c r="T375" s="70" t="n">
        <v>5.06040239</v>
      </c>
      <c r="U375" s="69">
        <f>U367*'4 Transform Matrices'!Y376+V367*'4 Transform Matrices'!AC376+W367*'4 Transform Matrices'!AG376</f>
        <v/>
      </c>
      <c r="V375" s="69">
        <f>U367*'4 Transform Matrices'!Z376+V367*'4 Transform Matrices'!AD376+W367*'4 Transform Matrices'!AH376</f>
        <v/>
      </c>
      <c r="W375" s="69">
        <f>U367*'4 Transform Matrices'!AA376+V367*'4 Transform Matrices'!AE376+W367*'4 Transform Matrices'!AI376</f>
        <v/>
      </c>
      <c r="X375" s="69">
        <f>U367*'4 Transform Matrices'!AB376+V367*'4 Transform Matrices'!AF376+W367*'4 Transform Matrices'!AJ376+X367</f>
        <v/>
      </c>
      <c r="Y375" s="69">
        <f>Y367*'4 Transform Matrices'!Y376+Z367*'4 Transform Matrices'!AC376+AA367*'4 Transform Matrices'!AG376</f>
        <v/>
      </c>
      <c r="Z375" s="69">
        <f>Y367*'4 Transform Matrices'!Z376+Z367*'4 Transform Matrices'!AD376+AA367*'4 Transform Matrices'!AH376</f>
        <v/>
      </c>
      <c r="AA375" s="69">
        <f>Y367*'4 Transform Matrices'!AA376+Z367*'4 Transform Matrices'!AE376+AA367*'4 Transform Matrices'!AI376</f>
        <v/>
      </c>
      <c r="AB375" s="69">
        <f>Y367*'4 Transform Matrices'!AB376+Z367*'4 Transform Matrices'!AF376+AA367*'4 Transform Matrices'!AJ376+AB367</f>
        <v/>
      </c>
      <c r="AC375" s="69">
        <f>AC367*'4 Transform Matrices'!Y376+AD367*'4 Transform Matrices'!AC376+AE367*'4 Transform Matrices'!AG376</f>
        <v/>
      </c>
      <c r="AD375" s="69">
        <f>AC367*'4 Transform Matrices'!Z376+AD367*'4 Transform Matrices'!AD376+AE367*'4 Transform Matrices'!AH376</f>
        <v/>
      </c>
      <c r="AE375" s="69">
        <f>AC367*'4 Transform Matrices'!AA376+AD367*'4 Transform Matrices'!AE376+AE367*'4 Transform Matrices'!AI376</f>
        <v/>
      </c>
      <c r="AF375" s="69">
        <f>AC367*'4 Transform Matrices'!AB376+AD367*'4 Transform Matrices'!AF376+AE367*'4 Transform Matrices'!AJ376+AF367</f>
        <v/>
      </c>
      <c r="AG375" s="71">
        <f>MAX(ABS(I375-U375),ABS(J375-V375),ABS(K375-W375),ABS(L375-X375),ABS(M375-Y375),ABS(N375-Z375),ABS(O375-AA375),ABS(P375-AB375),ABS(Q375-AC375),ABS(R375-AD375),ABS(S375-AE375),ABS(T375-AF375))</f>
        <v/>
      </c>
    </row>
    <row r="376">
      <c r="A376" s="80" t="inlineStr">
        <is>
          <t>- Canopy clump</t>
        </is>
      </c>
      <c r="B376" s="52" t="inlineStr">
        <is>
          <t>ENV-248</t>
        </is>
      </c>
      <c r="C376" s="59" t="inlineStr">
        <is>
          <t>Sphere</t>
        </is>
      </c>
      <c r="D376" s="52" t="inlineStr">
        <is>
          <t>ENV-239</t>
        </is>
      </c>
      <c r="E376" s="52" t="n">
        <v>2</v>
      </c>
      <c r="F376" s="54">
        <f>L376</f>
        <v/>
      </c>
      <c r="G376" s="54">
        <f>P376</f>
        <v/>
      </c>
      <c r="H376" s="54">
        <f>T376</f>
        <v/>
      </c>
      <c r="I376" s="70" t="n">
        <v>0.916723251</v>
      </c>
      <c r="J376" s="70" t="n">
        <v>0</v>
      </c>
      <c r="K376" s="70" t="n">
        <v>0.0125410259</v>
      </c>
      <c r="L376" s="70" t="n">
        <v>6.54587746</v>
      </c>
      <c r="M376" s="70" t="n">
        <v>0</v>
      </c>
      <c r="N376" s="70" t="n">
        <v>0.779287636</v>
      </c>
      <c r="O376" s="70" t="n">
        <v>0</v>
      </c>
      <c r="P376" s="70" t="n">
        <v>2.74289751</v>
      </c>
      <c r="Q376" s="70" t="n">
        <v>-0.0125410259</v>
      </c>
      <c r="R376" s="70" t="n">
        <v>0</v>
      </c>
      <c r="S376" s="70" t="n">
        <v>0.916723251</v>
      </c>
      <c r="T376" s="70" t="n">
        <v>4.73865509</v>
      </c>
      <c r="U376" s="69">
        <f>U367*'4 Transform Matrices'!Y377+V367*'4 Transform Matrices'!AC377+W367*'4 Transform Matrices'!AG377</f>
        <v/>
      </c>
      <c r="V376" s="69">
        <f>U367*'4 Transform Matrices'!Z377+V367*'4 Transform Matrices'!AD377+W367*'4 Transform Matrices'!AH377</f>
        <v/>
      </c>
      <c r="W376" s="69">
        <f>U367*'4 Transform Matrices'!AA377+V367*'4 Transform Matrices'!AE377+W367*'4 Transform Matrices'!AI377</f>
        <v/>
      </c>
      <c r="X376" s="69">
        <f>U367*'4 Transform Matrices'!AB377+V367*'4 Transform Matrices'!AF377+W367*'4 Transform Matrices'!AJ377+X367</f>
        <v/>
      </c>
      <c r="Y376" s="69">
        <f>Y367*'4 Transform Matrices'!Y377+Z367*'4 Transform Matrices'!AC377+AA367*'4 Transform Matrices'!AG377</f>
        <v/>
      </c>
      <c r="Z376" s="69">
        <f>Y367*'4 Transform Matrices'!Z377+Z367*'4 Transform Matrices'!AD377+AA367*'4 Transform Matrices'!AH377</f>
        <v/>
      </c>
      <c r="AA376" s="69">
        <f>Y367*'4 Transform Matrices'!AA377+Z367*'4 Transform Matrices'!AE377+AA367*'4 Transform Matrices'!AI377</f>
        <v/>
      </c>
      <c r="AB376" s="69">
        <f>Y367*'4 Transform Matrices'!AB377+Z367*'4 Transform Matrices'!AF377+AA367*'4 Transform Matrices'!AJ377+AB367</f>
        <v/>
      </c>
      <c r="AC376" s="69">
        <f>AC367*'4 Transform Matrices'!Y377+AD367*'4 Transform Matrices'!AC377+AE367*'4 Transform Matrices'!AG377</f>
        <v/>
      </c>
      <c r="AD376" s="69">
        <f>AC367*'4 Transform Matrices'!Z377+AD367*'4 Transform Matrices'!AD377+AE367*'4 Transform Matrices'!AH377</f>
        <v/>
      </c>
      <c r="AE376" s="69">
        <f>AC367*'4 Transform Matrices'!AA377+AD367*'4 Transform Matrices'!AE377+AE367*'4 Transform Matrices'!AI377</f>
        <v/>
      </c>
      <c r="AF376" s="69">
        <f>AC367*'4 Transform Matrices'!AB377+AD367*'4 Transform Matrices'!AF377+AE367*'4 Transform Matrices'!AJ377+AF367</f>
        <v/>
      </c>
      <c r="AG376" s="71">
        <f>MAX(ABS(I376-U376),ABS(J376-V376),ABS(K376-W376),ABS(L376-X376),ABS(M376-Y376),ABS(N376-Z376),ABS(O376-AA376),ABS(P376-AB376),ABS(Q376-AC376),ABS(R376-AD376),ABS(S376-AE376),ABS(T376-AF376))</f>
        <v/>
      </c>
    </row>
    <row r="377">
      <c r="A377" s="80" t="inlineStr">
        <is>
          <t>- Canopy clump</t>
        </is>
      </c>
      <c r="B377" s="52" t="inlineStr">
        <is>
          <t>ENV-249</t>
        </is>
      </c>
      <c r="C377" s="59" t="inlineStr">
        <is>
          <t>Sphere</t>
        </is>
      </c>
      <c r="D377" s="52" t="inlineStr">
        <is>
          <t>ENV-239</t>
        </is>
      </c>
      <c r="E377" s="52" t="n">
        <v>2</v>
      </c>
      <c r="F377" s="54">
        <f>L377</f>
        <v/>
      </c>
      <c r="G377" s="54">
        <f>P377</f>
        <v/>
      </c>
      <c r="H377" s="54">
        <f>T377</f>
        <v/>
      </c>
      <c r="I377" s="70" t="n">
        <v>-0.435916275</v>
      </c>
      <c r="J377" s="70" t="n">
        <v>0</v>
      </c>
      <c r="K377" s="70" t="n">
        <v>0.786136389</v>
      </c>
      <c r="L377" s="70" t="n">
        <v>5.56671286</v>
      </c>
      <c r="M377" s="70" t="n">
        <v>0</v>
      </c>
      <c r="N377" s="70" t="n">
        <v>0.764070749</v>
      </c>
      <c r="O377" s="70" t="n">
        <v>0</v>
      </c>
      <c r="P377" s="70" t="n">
        <v>2.65676427</v>
      </c>
      <c r="Q377" s="70" t="n">
        <v>-0.786136389</v>
      </c>
      <c r="R377" s="70" t="n">
        <v>0</v>
      </c>
      <c r="S377" s="70" t="n">
        <v>-0.435916275</v>
      </c>
      <c r="T377" s="70" t="n">
        <v>5.80328321</v>
      </c>
      <c r="U377" s="69">
        <f>U367*'4 Transform Matrices'!Y378+V367*'4 Transform Matrices'!AC378+W367*'4 Transform Matrices'!AG378</f>
        <v/>
      </c>
      <c r="V377" s="69">
        <f>U367*'4 Transform Matrices'!Z378+V367*'4 Transform Matrices'!AD378+W367*'4 Transform Matrices'!AH378</f>
        <v/>
      </c>
      <c r="W377" s="69">
        <f>U367*'4 Transform Matrices'!AA378+V367*'4 Transform Matrices'!AE378+W367*'4 Transform Matrices'!AI378</f>
        <v/>
      </c>
      <c r="X377" s="69">
        <f>U367*'4 Transform Matrices'!AB378+V367*'4 Transform Matrices'!AF378+W367*'4 Transform Matrices'!AJ378+X367</f>
        <v/>
      </c>
      <c r="Y377" s="69">
        <f>Y367*'4 Transform Matrices'!Y378+Z367*'4 Transform Matrices'!AC378+AA367*'4 Transform Matrices'!AG378</f>
        <v/>
      </c>
      <c r="Z377" s="69">
        <f>Y367*'4 Transform Matrices'!Z378+Z367*'4 Transform Matrices'!AD378+AA367*'4 Transform Matrices'!AH378</f>
        <v/>
      </c>
      <c r="AA377" s="69">
        <f>Y367*'4 Transform Matrices'!AA378+Z367*'4 Transform Matrices'!AE378+AA367*'4 Transform Matrices'!AI378</f>
        <v/>
      </c>
      <c r="AB377" s="69">
        <f>Y367*'4 Transform Matrices'!AB378+Z367*'4 Transform Matrices'!AF378+AA367*'4 Transform Matrices'!AJ378+AB367</f>
        <v/>
      </c>
      <c r="AC377" s="69">
        <f>AC367*'4 Transform Matrices'!Y378+AD367*'4 Transform Matrices'!AC378+AE367*'4 Transform Matrices'!AG378</f>
        <v/>
      </c>
      <c r="AD377" s="69">
        <f>AC367*'4 Transform Matrices'!Z378+AD367*'4 Transform Matrices'!AD378+AE367*'4 Transform Matrices'!AH378</f>
        <v/>
      </c>
      <c r="AE377" s="69">
        <f>AC367*'4 Transform Matrices'!AA378+AD367*'4 Transform Matrices'!AE378+AE367*'4 Transform Matrices'!AI378</f>
        <v/>
      </c>
      <c r="AF377" s="69">
        <f>AC367*'4 Transform Matrices'!AB378+AD367*'4 Transform Matrices'!AF378+AE367*'4 Transform Matrices'!AJ378+AF367</f>
        <v/>
      </c>
      <c r="AG377" s="71">
        <f>MAX(ABS(I377-U377),ABS(J377-V377),ABS(K377-W377),ABS(L377-X377),ABS(M377-Y377),ABS(N377-Z377),ABS(O377-AA377),ABS(P377-AB377),ABS(Q377-AC377),ABS(R377-AD377),ABS(S377-AE377),ABS(T377-AF377))</f>
        <v/>
      </c>
    </row>
    <row r="378">
      <c r="A378" s="80" t="inlineStr">
        <is>
          <t>- Canopy clump</t>
        </is>
      </c>
      <c r="B378" s="52" t="inlineStr">
        <is>
          <t>ENV-250</t>
        </is>
      </c>
      <c r="C378" s="59" t="inlineStr">
        <is>
          <t>Sphere</t>
        </is>
      </c>
      <c r="D378" s="52" t="inlineStr">
        <is>
          <t>ENV-239</t>
        </is>
      </c>
      <c r="E378" s="52" t="n">
        <v>2</v>
      </c>
      <c r="F378" s="54">
        <f>L378</f>
        <v/>
      </c>
      <c r="G378" s="54">
        <f>P378</f>
        <v/>
      </c>
      <c r="H378" s="54">
        <f>T378</f>
        <v/>
      </c>
      <c r="I378" s="70" t="n">
        <v>0.884619653</v>
      </c>
      <c r="J378" s="70" t="n">
        <v>0</v>
      </c>
      <c r="K378" s="70" t="n">
        <v>-0.447502792</v>
      </c>
      <c r="L378" s="70" t="n">
        <v>5.51920891</v>
      </c>
      <c r="M378" s="70" t="n">
        <v>0</v>
      </c>
      <c r="N378" s="70" t="n">
        <v>0.842662871</v>
      </c>
      <c r="O378" s="70" t="n">
        <v>0</v>
      </c>
      <c r="P378" s="70" t="n">
        <v>2.57063079</v>
      </c>
      <c r="Q378" s="70" t="n">
        <v>0.447502792</v>
      </c>
      <c r="R378" s="70" t="n">
        <v>0</v>
      </c>
      <c r="S378" s="70" t="n">
        <v>0.884619653</v>
      </c>
      <c r="T378" s="70" t="n">
        <v>4.3961091</v>
      </c>
      <c r="U378" s="69">
        <f>U367*'4 Transform Matrices'!Y379+V367*'4 Transform Matrices'!AC379+W367*'4 Transform Matrices'!AG379</f>
        <v/>
      </c>
      <c r="V378" s="69">
        <f>U367*'4 Transform Matrices'!Z379+V367*'4 Transform Matrices'!AD379+W367*'4 Transform Matrices'!AH379</f>
        <v/>
      </c>
      <c r="W378" s="69">
        <f>U367*'4 Transform Matrices'!AA379+V367*'4 Transform Matrices'!AE379+W367*'4 Transform Matrices'!AI379</f>
        <v/>
      </c>
      <c r="X378" s="69">
        <f>U367*'4 Transform Matrices'!AB379+V367*'4 Transform Matrices'!AF379+W367*'4 Transform Matrices'!AJ379+X367</f>
        <v/>
      </c>
      <c r="Y378" s="69">
        <f>Y367*'4 Transform Matrices'!Y379+Z367*'4 Transform Matrices'!AC379+AA367*'4 Transform Matrices'!AG379</f>
        <v/>
      </c>
      <c r="Z378" s="69">
        <f>Y367*'4 Transform Matrices'!Z379+Z367*'4 Transform Matrices'!AD379+AA367*'4 Transform Matrices'!AH379</f>
        <v/>
      </c>
      <c r="AA378" s="69">
        <f>Y367*'4 Transform Matrices'!AA379+Z367*'4 Transform Matrices'!AE379+AA367*'4 Transform Matrices'!AI379</f>
        <v/>
      </c>
      <c r="AB378" s="69">
        <f>Y367*'4 Transform Matrices'!AB379+Z367*'4 Transform Matrices'!AF379+AA367*'4 Transform Matrices'!AJ379+AB367</f>
        <v/>
      </c>
      <c r="AC378" s="69">
        <f>AC367*'4 Transform Matrices'!Y379+AD367*'4 Transform Matrices'!AC379+AE367*'4 Transform Matrices'!AG379</f>
        <v/>
      </c>
      <c r="AD378" s="69">
        <f>AC367*'4 Transform Matrices'!Z379+AD367*'4 Transform Matrices'!AD379+AE367*'4 Transform Matrices'!AH379</f>
        <v/>
      </c>
      <c r="AE378" s="69">
        <f>AC367*'4 Transform Matrices'!AA379+AD367*'4 Transform Matrices'!AE379+AE367*'4 Transform Matrices'!AI379</f>
        <v/>
      </c>
      <c r="AF378" s="69">
        <f>AC367*'4 Transform Matrices'!AB379+AD367*'4 Transform Matrices'!AF379+AE367*'4 Transform Matrices'!AJ379+AF367</f>
        <v/>
      </c>
      <c r="AG378" s="71">
        <f>MAX(ABS(I378-U378),ABS(J378-V378),ABS(K378-W378),ABS(L378-X378),ABS(M378-Y378),ABS(N378-Z378),ABS(O378-AA378),ABS(P378-AB378),ABS(Q378-AC378),ABS(R378-AD378),ABS(S378-AE378),ABS(T378-AF378))</f>
        <v/>
      </c>
    </row>
    <row r="379">
      <c r="A379" s="80" t="inlineStr">
        <is>
          <t>- Canopy clump</t>
        </is>
      </c>
      <c r="B379" s="52" t="inlineStr">
        <is>
          <t>ENV-251</t>
        </is>
      </c>
      <c r="C379" s="59" t="inlineStr">
        <is>
          <t>Sphere</t>
        </is>
      </c>
      <c r="D379" s="52" t="inlineStr">
        <is>
          <t>ENV-239</t>
        </is>
      </c>
      <c r="E379" s="52" t="n">
        <v>2</v>
      </c>
      <c r="F379" s="54">
        <f>L379</f>
        <v/>
      </c>
      <c r="G379" s="54">
        <f>P379</f>
        <v/>
      </c>
      <c r="H379" s="54">
        <f>T379</f>
        <v/>
      </c>
      <c r="I379" s="70" t="n">
        <v>0.942984581</v>
      </c>
      <c r="J379" s="70" t="n">
        <v>0</v>
      </c>
      <c r="K379" s="70" t="n">
        <v>0.101470202</v>
      </c>
      <c r="L379" s="70" t="n">
        <v>6.66802883</v>
      </c>
      <c r="M379" s="70" t="n">
        <v>0</v>
      </c>
      <c r="N379" s="70" t="n">
        <v>0.806164026</v>
      </c>
      <c r="O379" s="70" t="n">
        <v>0</v>
      </c>
      <c r="P379" s="70" t="n">
        <v>2.48449755</v>
      </c>
      <c r="Q379" s="70" t="n">
        <v>-0.101470202</v>
      </c>
      <c r="R379" s="70" t="n">
        <v>0</v>
      </c>
      <c r="S379" s="70" t="n">
        <v>0.942984581</v>
      </c>
      <c r="T379" s="70" t="n">
        <v>5.34937477</v>
      </c>
      <c r="U379" s="69">
        <f>U367*'4 Transform Matrices'!Y380+V367*'4 Transform Matrices'!AC380+W367*'4 Transform Matrices'!AG380</f>
        <v/>
      </c>
      <c r="V379" s="69">
        <f>U367*'4 Transform Matrices'!Z380+V367*'4 Transform Matrices'!AD380+W367*'4 Transform Matrices'!AH380</f>
        <v/>
      </c>
      <c r="W379" s="69">
        <f>U367*'4 Transform Matrices'!AA380+V367*'4 Transform Matrices'!AE380+W367*'4 Transform Matrices'!AI380</f>
        <v/>
      </c>
      <c r="X379" s="69">
        <f>U367*'4 Transform Matrices'!AB380+V367*'4 Transform Matrices'!AF380+W367*'4 Transform Matrices'!AJ380+X367</f>
        <v/>
      </c>
      <c r="Y379" s="69">
        <f>Y367*'4 Transform Matrices'!Y380+Z367*'4 Transform Matrices'!AC380+AA367*'4 Transform Matrices'!AG380</f>
        <v/>
      </c>
      <c r="Z379" s="69">
        <f>Y367*'4 Transform Matrices'!Z380+Z367*'4 Transform Matrices'!AD380+AA367*'4 Transform Matrices'!AH380</f>
        <v/>
      </c>
      <c r="AA379" s="69">
        <f>Y367*'4 Transform Matrices'!AA380+Z367*'4 Transform Matrices'!AE380+AA367*'4 Transform Matrices'!AI380</f>
        <v/>
      </c>
      <c r="AB379" s="69">
        <f>Y367*'4 Transform Matrices'!AB380+Z367*'4 Transform Matrices'!AF380+AA367*'4 Transform Matrices'!AJ380+AB367</f>
        <v/>
      </c>
      <c r="AC379" s="69">
        <f>AC367*'4 Transform Matrices'!Y380+AD367*'4 Transform Matrices'!AC380+AE367*'4 Transform Matrices'!AG380</f>
        <v/>
      </c>
      <c r="AD379" s="69">
        <f>AC367*'4 Transform Matrices'!Z380+AD367*'4 Transform Matrices'!AD380+AE367*'4 Transform Matrices'!AH380</f>
        <v/>
      </c>
      <c r="AE379" s="69">
        <f>AC367*'4 Transform Matrices'!AA380+AD367*'4 Transform Matrices'!AE380+AE367*'4 Transform Matrices'!AI380</f>
        <v/>
      </c>
      <c r="AF379" s="69">
        <f>AC367*'4 Transform Matrices'!AB380+AD367*'4 Transform Matrices'!AF380+AE367*'4 Transform Matrices'!AJ380+AF367</f>
        <v/>
      </c>
      <c r="AG379" s="71">
        <f>MAX(ABS(I379-U379),ABS(J379-V379),ABS(K379-W379),ABS(L379-X379),ABS(M379-Y379),ABS(N379-Z379),ABS(O379-AA379),ABS(P379-AB379),ABS(Q379-AC379),ABS(R379-AD379),ABS(S379-AE379),ABS(T379-AF379))</f>
        <v/>
      </c>
    </row>
    <row r="380">
      <c r="A380" s="80" t="inlineStr">
        <is>
          <t>- Canopy clump</t>
        </is>
      </c>
      <c r="B380" s="52" t="inlineStr">
        <is>
          <t>ENV-252</t>
        </is>
      </c>
      <c r="C380" s="59" t="inlineStr">
        <is>
          <t>Sphere</t>
        </is>
      </c>
      <c r="D380" s="52" t="inlineStr">
        <is>
          <t>ENV-239</t>
        </is>
      </c>
      <c r="E380" s="52" t="n">
        <v>2</v>
      </c>
      <c r="F380" s="54">
        <f>L380</f>
        <v/>
      </c>
      <c r="G380" s="54">
        <f>P380</f>
        <v/>
      </c>
      <c r="H380" s="54">
        <f>T380</f>
        <v/>
      </c>
      <c r="I380" s="70" t="n">
        <v>0.256532162</v>
      </c>
      <c r="J380" s="70" t="n">
        <v>0</v>
      </c>
      <c r="K380" s="70" t="n">
        <v>1.16484177</v>
      </c>
      <c r="L380" s="70" t="n">
        <v>5.23089552</v>
      </c>
      <c r="M380" s="70" t="n">
        <v>0</v>
      </c>
      <c r="N380" s="70" t="n">
        <v>1.01384199</v>
      </c>
      <c r="O380" s="70" t="n">
        <v>0</v>
      </c>
      <c r="P380" s="70" t="n">
        <v>2.39836431</v>
      </c>
      <c r="Q380" s="70" t="n">
        <v>-1.16484177</v>
      </c>
      <c r="R380" s="70" t="n">
        <v>0</v>
      </c>
      <c r="S380" s="70" t="n">
        <v>0.256532162</v>
      </c>
      <c r="T380" s="70" t="n">
        <v>5.53904772</v>
      </c>
      <c r="U380" s="69">
        <f>U367*'4 Transform Matrices'!Y381+V367*'4 Transform Matrices'!AC381+W367*'4 Transform Matrices'!AG381</f>
        <v/>
      </c>
      <c r="V380" s="69">
        <f>U367*'4 Transform Matrices'!Z381+V367*'4 Transform Matrices'!AD381+W367*'4 Transform Matrices'!AH381</f>
        <v/>
      </c>
      <c r="W380" s="69">
        <f>U367*'4 Transform Matrices'!AA381+V367*'4 Transform Matrices'!AE381+W367*'4 Transform Matrices'!AI381</f>
        <v/>
      </c>
      <c r="X380" s="69">
        <f>U367*'4 Transform Matrices'!AB381+V367*'4 Transform Matrices'!AF381+W367*'4 Transform Matrices'!AJ381+X367</f>
        <v/>
      </c>
      <c r="Y380" s="69">
        <f>Y367*'4 Transform Matrices'!Y381+Z367*'4 Transform Matrices'!AC381+AA367*'4 Transform Matrices'!AG381</f>
        <v/>
      </c>
      <c r="Z380" s="69">
        <f>Y367*'4 Transform Matrices'!Z381+Z367*'4 Transform Matrices'!AD381+AA367*'4 Transform Matrices'!AH381</f>
        <v/>
      </c>
      <c r="AA380" s="69">
        <f>Y367*'4 Transform Matrices'!AA381+Z367*'4 Transform Matrices'!AE381+AA367*'4 Transform Matrices'!AI381</f>
        <v/>
      </c>
      <c r="AB380" s="69">
        <f>Y367*'4 Transform Matrices'!AB381+Z367*'4 Transform Matrices'!AF381+AA367*'4 Transform Matrices'!AJ381+AB367</f>
        <v/>
      </c>
      <c r="AC380" s="69">
        <f>AC367*'4 Transform Matrices'!Y381+AD367*'4 Transform Matrices'!AC381+AE367*'4 Transform Matrices'!AG381</f>
        <v/>
      </c>
      <c r="AD380" s="69">
        <f>AC367*'4 Transform Matrices'!Z381+AD367*'4 Transform Matrices'!AD381+AE367*'4 Transform Matrices'!AH381</f>
        <v/>
      </c>
      <c r="AE380" s="69">
        <f>AC367*'4 Transform Matrices'!AA381+AD367*'4 Transform Matrices'!AE381+AE367*'4 Transform Matrices'!AI381</f>
        <v/>
      </c>
      <c r="AF380" s="69">
        <f>AC367*'4 Transform Matrices'!AB381+AD367*'4 Transform Matrices'!AF381+AE367*'4 Transform Matrices'!AJ381+AF367</f>
        <v/>
      </c>
      <c r="AG380" s="71">
        <f>MAX(ABS(I380-U380),ABS(J380-V380),ABS(K380-W380),ABS(L380-X380),ABS(M380-Y380),ABS(N380-Z380),ABS(O380-AA380),ABS(P380-AB380),ABS(Q380-AC380),ABS(R380-AD380),ABS(S380-AE380),ABS(T380-AF380))</f>
        <v/>
      </c>
    </row>
    <row r="381">
      <c r="A381" s="80" t="inlineStr">
        <is>
          <t>- Canopy clump</t>
        </is>
      </c>
      <c r="B381" s="52" t="inlineStr">
        <is>
          <t>ENV-253</t>
        </is>
      </c>
      <c r="C381" s="59" t="inlineStr">
        <is>
          <t>Sphere</t>
        </is>
      </c>
      <c r="D381" s="52" t="inlineStr">
        <is>
          <t>ENV-239</t>
        </is>
      </c>
      <c r="E381" s="52" t="n">
        <v>2</v>
      </c>
      <c r="F381" s="54">
        <f>L381</f>
        <v/>
      </c>
      <c r="G381" s="54">
        <f>P381</f>
        <v/>
      </c>
      <c r="H381" s="54">
        <f>T381</f>
        <v/>
      </c>
      <c r="I381" s="70" t="n">
        <v>-0.279800653</v>
      </c>
      <c r="J381" s="70" t="n">
        <v>0</v>
      </c>
      <c r="K381" s="70" t="n">
        <v>-0.76972276</v>
      </c>
      <c r="L381" s="70" t="n">
        <v>6.14464426</v>
      </c>
      <c r="M381" s="70" t="n">
        <v>0</v>
      </c>
      <c r="N381" s="70" t="n">
        <v>0.696150303</v>
      </c>
      <c r="O381" s="70" t="n">
        <v>0</v>
      </c>
      <c r="P381" s="70" t="n">
        <v>2.31223083</v>
      </c>
      <c r="Q381" s="70" t="n">
        <v>0.76972276</v>
      </c>
      <c r="R381" s="70" t="n">
        <v>0</v>
      </c>
      <c r="S381" s="70" t="n">
        <v>-0.279800653</v>
      </c>
      <c r="T381" s="70" t="n">
        <v>4.36119175</v>
      </c>
      <c r="U381" s="69">
        <f>U367*'4 Transform Matrices'!Y382+V367*'4 Transform Matrices'!AC382+W367*'4 Transform Matrices'!AG382</f>
        <v/>
      </c>
      <c r="V381" s="69">
        <f>U367*'4 Transform Matrices'!Z382+V367*'4 Transform Matrices'!AD382+W367*'4 Transform Matrices'!AH382</f>
        <v/>
      </c>
      <c r="W381" s="69">
        <f>U367*'4 Transform Matrices'!AA382+V367*'4 Transform Matrices'!AE382+W367*'4 Transform Matrices'!AI382</f>
        <v/>
      </c>
      <c r="X381" s="69">
        <f>U367*'4 Transform Matrices'!AB382+V367*'4 Transform Matrices'!AF382+W367*'4 Transform Matrices'!AJ382+X367</f>
        <v/>
      </c>
      <c r="Y381" s="69">
        <f>Y367*'4 Transform Matrices'!Y382+Z367*'4 Transform Matrices'!AC382+AA367*'4 Transform Matrices'!AG382</f>
        <v/>
      </c>
      <c r="Z381" s="69">
        <f>Y367*'4 Transform Matrices'!Z382+Z367*'4 Transform Matrices'!AD382+AA367*'4 Transform Matrices'!AH382</f>
        <v/>
      </c>
      <c r="AA381" s="69">
        <f>Y367*'4 Transform Matrices'!AA382+Z367*'4 Transform Matrices'!AE382+AA367*'4 Transform Matrices'!AI382</f>
        <v/>
      </c>
      <c r="AB381" s="69">
        <f>Y367*'4 Transform Matrices'!AB382+Z367*'4 Transform Matrices'!AF382+AA367*'4 Transform Matrices'!AJ382+AB367</f>
        <v/>
      </c>
      <c r="AC381" s="69">
        <f>AC367*'4 Transform Matrices'!Y382+AD367*'4 Transform Matrices'!AC382+AE367*'4 Transform Matrices'!AG382</f>
        <v/>
      </c>
      <c r="AD381" s="69">
        <f>AC367*'4 Transform Matrices'!Z382+AD367*'4 Transform Matrices'!AD382+AE367*'4 Transform Matrices'!AH382</f>
        <v/>
      </c>
      <c r="AE381" s="69">
        <f>AC367*'4 Transform Matrices'!AA382+AD367*'4 Transform Matrices'!AE382+AE367*'4 Transform Matrices'!AI382</f>
        <v/>
      </c>
      <c r="AF381" s="69">
        <f>AC367*'4 Transform Matrices'!AB382+AD367*'4 Transform Matrices'!AF382+AE367*'4 Transform Matrices'!AJ382+AF367</f>
        <v/>
      </c>
      <c r="AG381" s="71">
        <f>MAX(ABS(I381-U381),ABS(J381-V381),ABS(K381-W381),ABS(L381-X381),ABS(M381-Y381),ABS(N381-Z381),ABS(O381-AA381),ABS(P381-AB381),ABS(Q381-AC381),ABS(R381-AD381),ABS(S381-AE381),ABS(T381-AF381))</f>
        <v/>
      </c>
    </row>
    <row r="382">
      <c r="A382" s="80" t="inlineStr">
        <is>
          <t>- Canopy clump</t>
        </is>
      </c>
      <c r="B382" s="52" t="inlineStr">
        <is>
          <t>ENV-254</t>
        </is>
      </c>
      <c r="C382" s="59" t="inlineStr">
        <is>
          <t>Sphere</t>
        </is>
      </c>
      <c r="D382" s="52" t="inlineStr">
        <is>
          <t>ENV-239</t>
        </is>
      </c>
      <c r="E382" s="52" t="n">
        <v>2</v>
      </c>
      <c r="F382" s="54">
        <f>L382</f>
        <v/>
      </c>
      <c r="G382" s="54">
        <f>P382</f>
        <v/>
      </c>
      <c r="H382" s="54">
        <f>T382</f>
        <v/>
      </c>
      <c r="I382" s="70" t="n">
        <v>0.6750741</v>
      </c>
      <c r="J382" s="70" t="n">
        <v>0</v>
      </c>
      <c r="K382" s="70" t="n">
        <v>0.418028057</v>
      </c>
      <c r="L382" s="70" t="n">
        <v>5.85026884</v>
      </c>
      <c r="M382" s="70" t="n">
        <v>0</v>
      </c>
      <c r="N382" s="70" t="n">
        <v>0.674919486</v>
      </c>
      <c r="O382" s="70" t="n">
        <v>0</v>
      </c>
      <c r="P382" s="70" t="n">
        <v>2.22609758</v>
      </c>
      <c r="Q382" s="70" t="n">
        <v>-0.418028057</v>
      </c>
      <c r="R382" s="70" t="n">
        <v>0</v>
      </c>
      <c r="S382" s="70" t="n">
        <v>0.6750741</v>
      </c>
      <c r="T382" s="70" t="n">
        <v>5.83841324</v>
      </c>
      <c r="U382" s="69">
        <f>U367*'4 Transform Matrices'!Y383+V367*'4 Transform Matrices'!AC383+W367*'4 Transform Matrices'!AG383</f>
        <v/>
      </c>
      <c r="V382" s="69">
        <f>U367*'4 Transform Matrices'!Z383+V367*'4 Transform Matrices'!AD383+W367*'4 Transform Matrices'!AH383</f>
        <v/>
      </c>
      <c r="W382" s="69">
        <f>U367*'4 Transform Matrices'!AA383+V367*'4 Transform Matrices'!AE383+W367*'4 Transform Matrices'!AI383</f>
        <v/>
      </c>
      <c r="X382" s="69">
        <f>U367*'4 Transform Matrices'!AB383+V367*'4 Transform Matrices'!AF383+W367*'4 Transform Matrices'!AJ383+X367</f>
        <v/>
      </c>
      <c r="Y382" s="69">
        <f>Y367*'4 Transform Matrices'!Y383+Z367*'4 Transform Matrices'!AC383+AA367*'4 Transform Matrices'!AG383</f>
        <v/>
      </c>
      <c r="Z382" s="69">
        <f>Y367*'4 Transform Matrices'!Z383+Z367*'4 Transform Matrices'!AD383+AA367*'4 Transform Matrices'!AH383</f>
        <v/>
      </c>
      <c r="AA382" s="69">
        <f>Y367*'4 Transform Matrices'!AA383+Z367*'4 Transform Matrices'!AE383+AA367*'4 Transform Matrices'!AI383</f>
        <v/>
      </c>
      <c r="AB382" s="69">
        <f>Y367*'4 Transform Matrices'!AB383+Z367*'4 Transform Matrices'!AF383+AA367*'4 Transform Matrices'!AJ383+AB367</f>
        <v/>
      </c>
      <c r="AC382" s="69">
        <f>AC367*'4 Transform Matrices'!Y383+AD367*'4 Transform Matrices'!AC383+AE367*'4 Transform Matrices'!AG383</f>
        <v/>
      </c>
      <c r="AD382" s="69">
        <f>AC367*'4 Transform Matrices'!Z383+AD367*'4 Transform Matrices'!AD383+AE367*'4 Transform Matrices'!AH383</f>
        <v/>
      </c>
      <c r="AE382" s="69">
        <f>AC367*'4 Transform Matrices'!AA383+AD367*'4 Transform Matrices'!AE383+AE367*'4 Transform Matrices'!AI383</f>
        <v/>
      </c>
      <c r="AF382" s="69">
        <f>AC367*'4 Transform Matrices'!AB383+AD367*'4 Transform Matrices'!AF383+AE367*'4 Transform Matrices'!AJ383+AF367</f>
        <v/>
      </c>
      <c r="AG382" s="71">
        <f>MAX(ABS(I382-U382),ABS(J382-V382),ABS(K382-W382),ABS(L382-X382),ABS(M382-Y382),ABS(N382-Z382),ABS(O382-AA382),ABS(P382-AB382),ABS(Q382-AC382),ABS(R382-AD382),ABS(S382-AE382),ABS(T382-AF382))</f>
        <v/>
      </c>
    </row>
    <row r="383">
      <c r="A383" s="80" t="inlineStr">
        <is>
          <t>- Canopy clump</t>
        </is>
      </c>
      <c r="B383" s="52" t="inlineStr">
        <is>
          <t>ENV-255</t>
        </is>
      </c>
      <c r="C383" s="59" t="inlineStr">
        <is>
          <t>Sphere</t>
        </is>
      </c>
      <c r="D383" s="52" t="inlineStr">
        <is>
          <t>ENV-239</t>
        </is>
      </c>
      <c r="E383" s="52" t="n">
        <v>2</v>
      </c>
      <c r="F383" s="54">
        <f>L383</f>
        <v/>
      </c>
      <c r="G383" s="54">
        <f>P383</f>
        <v/>
      </c>
      <c r="H383" s="54">
        <f>T383</f>
        <v/>
      </c>
      <c r="I383" s="70" t="n">
        <v>-0.95231086</v>
      </c>
      <c r="J383" s="70" t="n">
        <v>0</v>
      </c>
      <c r="K383" s="70" t="n">
        <v>-0.00172740221</v>
      </c>
      <c r="L383" s="70" t="n">
        <v>5.46990252</v>
      </c>
      <c r="M383" s="70" t="n">
        <v>0</v>
      </c>
      <c r="N383" s="70" t="n">
        <v>0.809465587</v>
      </c>
      <c r="O383" s="70" t="n">
        <v>0</v>
      </c>
      <c r="P383" s="70" t="n">
        <v>2.13996434</v>
      </c>
      <c r="Q383" s="70" t="n">
        <v>0.00172740221</v>
      </c>
      <c r="R383" s="70" t="n">
        <v>0</v>
      </c>
      <c r="S383" s="70" t="n">
        <v>-0.95231086</v>
      </c>
      <c r="T383" s="70" t="n">
        <v>4.56934118</v>
      </c>
      <c r="U383" s="69">
        <f>U367*'4 Transform Matrices'!Y384+V367*'4 Transform Matrices'!AC384+W367*'4 Transform Matrices'!AG384</f>
        <v/>
      </c>
      <c r="V383" s="69">
        <f>U367*'4 Transform Matrices'!Z384+V367*'4 Transform Matrices'!AD384+W367*'4 Transform Matrices'!AH384</f>
        <v/>
      </c>
      <c r="W383" s="69">
        <f>U367*'4 Transform Matrices'!AA384+V367*'4 Transform Matrices'!AE384+W367*'4 Transform Matrices'!AI384</f>
        <v/>
      </c>
      <c r="X383" s="69">
        <f>U367*'4 Transform Matrices'!AB384+V367*'4 Transform Matrices'!AF384+W367*'4 Transform Matrices'!AJ384+X367</f>
        <v/>
      </c>
      <c r="Y383" s="69">
        <f>Y367*'4 Transform Matrices'!Y384+Z367*'4 Transform Matrices'!AC384+AA367*'4 Transform Matrices'!AG384</f>
        <v/>
      </c>
      <c r="Z383" s="69">
        <f>Y367*'4 Transform Matrices'!Z384+Z367*'4 Transform Matrices'!AD384+AA367*'4 Transform Matrices'!AH384</f>
        <v/>
      </c>
      <c r="AA383" s="69">
        <f>Y367*'4 Transform Matrices'!AA384+Z367*'4 Transform Matrices'!AE384+AA367*'4 Transform Matrices'!AI384</f>
        <v/>
      </c>
      <c r="AB383" s="69">
        <f>Y367*'4 Transform Matrices'!AB384+Z367*'4 Transform Matrices'!AF384+AA367*'4 Transform Matrices'!AJ384+AB367</f>
        <v/>
      </c>
      <c r="AC383" s="69">
        <f>AC367*'4 Transform Matrices'!Y384+AD367*'4 Transform Matrices'!AC384+AE367*'4 Transform Matrices'!AG384</f>
        <v/>
      </c>
      <c r="AD383" s="69">
        <f>AC367*'4 Transform Matrices'!Z384+AD367*'4 Transform Matrices'!AD384+AE367*'4 Transform Matrices'!AH384</f>
        <v/>
      </c>
      <c r="AE383" s="69">
        <f>AC367*'4 Transform Matrices'!AA384+AD367*'4 Transform Matrices'!AE384+AE367*'4 Transform Matrices'!AI384</f>
        <v/>
      </c>
      <c r="AF383" s="69">
        <f>AC367*'4 Transform Matrices'!AB384+AD367*'4 Transform Matrices'!AF384+AE367*'4 Transform Matrices'!AJ384+AF367</f>
        <v/>
      </c>
      <c r="AG383" s="71">
        <f>MAX(ABS(I383-U383),ABS(J383-V383),ABS(K383-W383),ABS(L383-X383),ABS(M383-Y383),ABS(N383-Z383),ABS(O383-AA383),ABS(P383-AB383),ABS(Q383-AC383),ABS(R383-AD383),ABS(S383-AE383),ABS(T383-AF383))</f>
        <v/>
      </c>
    </row>
    <row r="384">
      <c r="A384" s="80" t="inlineStr">
        <is>
          <t>- Canopy low</t>
        </is>
      </c>
      <c r="B384" s="52" t="inlineStr">
        <is>
          <t>ENV-256</t>
        </is>
      </c>
      <c r="C384" s="59" t="inlineStr">
        <is>
          <t>Sphere</t>
        </is>
      </c>
      <c r="D384" s="52" t="inlineStr">
        <is>
          <t>ENV-239</t>
        </is>
      </c>
      <c r="E384" s="52" t="n">
        <v>2</v>
      </c>
      <c r="F384" s="54">
        <f>L384</f>
        <v/>
      </c>
      <c r="G384" s="54">
        <f>P384</f>
        <v/>
      </c>
      <c r="H384" s="54">
        <f>T384</f>
        <v/>
      </c>
      <c r="I384" s="70" t="n">
        <v>-1.26741374</v>
      </c>
      <c r="J384" s="70" t="n">
        <v>0</v>
      </c>
      <c r="K384" s="70" t="n">
        <v>-1.0009433</v>
      </c>
      <c r="L384" s="70" t="n">
        <v>5.9000001</v>
      </c>
      <c r="M384" s="70" t="n">
        <v>0</v>
      </c>
      <c r="N384" s="70" t="n">
        <v>1.10500002</v>
      </c>
      <c r="O384" s="70" t="n">
        <v>0</v>
      </c>
      <c r="P384" s="70" t="n">
        <v>2.48449755</v>
      </c>
      <c r="Q384" s="70" t="n">
        <v>1.0009433</v>
      </c>
      <c r="R384" s="70" t="n">
        <v>0</v>
      </c>
      <c r="S384" s="70" t="n">
        <v>-1.26741374</v>
      </c>
      <c r="T384" s="70" t="n">
        <v>5.0999999</v>
      </c>
      <c r="U384" s="69">
        <f>U367*'4 Transform Matrices'!Y385+V367*'4 Transform Matrices'!AC385+W367*'4 Transform Matrices'!AG385</f>
        <v/>
      </c>
      <c r="V384" s="69">
        <f>U367*'4 Transform Matrices'!Z385+V367*'4 Transform Matrices'!AD385+W367*'4 Transform Matrices'!AH385</f>
        <v/>
      </c>
      <c r="W384" s="69">
        <f>U367*'4 Transform Matrices'!AA385+V367*'4 Transform Matrices'!AE385+W367*'4 Transform Matrices'!AI385</f>
        <v/>
      </c>
      <c r="X384" s="69">
        <f>U367*'4 Transform Matrices'!AB385+V367*'4 Transform Matrices'!AF385+W367*'4 Transform Matrices'!AJ385+X367</f>
        <v/>
      </c>
      <c r="Y384" s="69">
        <f>Y367*'4 Transform Matrices'!Y385+Z367*'4 Transform Matrices'!AC385+AA367*'4 Transform Matrices'!AG385</f>
        <v/>
      </c>
      <c r="Z384" s="69">
        <f>Y367*'4 Transform Matrices'!Z385+Z367*'4 Transform Matrices'!AD385+AA367*'4 Transform Matrices'!AH385</f>
        <v/>
      </c>
      <c r="AA384" s="69">
        <f>Y367*'4 Transform Matrices'!AA385+Z367*'4 Transform Matrices'!AE385+AA367*'4 Transform Matrices'!AI385</f>
        <v/>
      </c>
      <c r="AB384" s="69">
        <f>Y367*'4 Transform Matrices'!AB385+Z367*'4 Transform Matrices'!AF385+AA367*'4 Transform Matrices'!AJ385+AB367</f>
        <v/>
      </c>
      <c r="AC384" s="69">
        <f>AC367*'4 Transform Matrices'!Y385+AD367*'4 Transform Matrices'!AC385+AE367*'4 Transform Matrices'!AG385</f>
        <v/>
      </c>
      <c r="AD384" s="69">
        <f>AC367*'4 Transform Matrices'!Z385+AD367*'4 Transform Matrices'!AD385+AE367*'4 Transform Matrices'!AH385</f>
        <v/>
      </c>
      <c r="AE384" s="69">
        <f>AC367*'4 Transform Matrices'!AA385+AD367*'4 Transform Matrices'!AE385+AE367*'4 Transform Matrices'!AI385</f>
        <v/>
      </c>
      <c r="AF384" s="69">
        <f>AC367*'4 Transform Matrices'!AB385+AD367*'4 Transform Matrices'!AF385+AE367*'4 Transform Matrices'!AJ385+AF367</f>
        <v/>
      </c>
      <c r="AG384" s="71">
        <f>MAX(ABS(I384-U384),ABS(J384-V384),ABS(K384-W384),ABS(L384-X384),ABS(M384-Y384),ABS(N384-Z384),ABS(O384-AA384),ABS(P384-AB384),ABS(Q384-AC384),ABS(R384-AD384),ABS(S384-AE384),ABS(T384-AF384))</f>
        <v/>
      </c>
    </row>
    <row r="385">
      <c r="A385" s="80" t="inlineStr">
        <is>
          <t>- Canopy top</t>
        </is>
      </c>
      <c r="B385" s="52" t="inlineStr">
        <is>
          <t>ENV-257</t>
        </is>
      </c>
      <c r="C385" s="59" t="inlineStr">
        <is>
          <t>Sphere</t>
        </is>
      </c>
      <c r="D385" s="52" t="inlineStr">
        <is>
          <t>ENV-239</t>
        </is>
      </c>
      <c r="E385" s="52" t="n">
        <v>2</v>
      </c>
      <c r="F385" s="54">
        <f>L385</f>
        <v/>
      </c>
      <c r="G385" s="54">
        <f>P385</f>
        <v/>
      </c>
      <c r="H385" s="54">
        <f>T385</f>
        <v/>
      </c>
      <c r="I385" s="70" t="n">
        <v>-0.867177844</v>
      </c>
      <c r="J385" s="70" t="n">
        <v>0</v>
      </c>
      <c r="K385" s="70" t="n">
        <v>-0.684855938</v>
      </c>
      <c r="L385" s="70" t="n">
        <v>5.88597536</v>
      </c>
      <c r="M385" s="70" t="n">
        <v>0</v>
      </c>
      <c r="N385" s="70" t="n">
        <v>0.850000024</v>
      </c>
      <c r="O385" s="70" t="n">
        <v>0</v>
      </c>
      <c r="P385" s="70" t="n">
        <v>2.99449754</v>
      </c>
      <c r="Q385" s="70" t="n">
        <v>0.684855938</v>
      </c>
      <c r="R385" s="70" t="n">
        <v>0</v>
      </c>
      <c r="S385" s="70" t="n">
        <v>-0.867177844</v>
      </c>
      <c r="T385" s="70" t="n">
        <v>5.21938705</v>
      </c>
      <c r="U385" s="69">
        <f>U367*'4 Transform Matrices'!Y386+V367*'4 Transform Matrices'!AC386+W367*'4 Transform Matrices'!AG386</f>
        <v/>
      </c>
      <c r="V385" s="69">
        <f>U367*'4 Transform Matrices'!Z386+V367*'4 Transform Matrices'!AD386+W367*'4 Transform Matrices'!AH386</f>
        <v/>
      </c>
      <c r="W385" s="69">
        <f>U367*'4 Transform Matrices'!AA386+V367*'4 Transform Matrices'!AE386+W367*'4 Transform Matrices'!AI386</f>
        <v/>
      </c>
      <c r="X385" s="69">
        <f>U367*'4 Transform Matrices'!AB386+V367*'4 Transform Matrices'!AF386+W367*'4 Transform Matrices'!AJ386+X367</f>
        <v/>
      </c>
      <c r="Y385" s="69">
        <f>Y367*'4 Transform Matrices'!Y386+Z367*'4 Transform Matrices'!AC386+AA367*'4 Transform Matrices'!AG386</f>
        <v/>
      </c>
      <c r="Z385" s="69">
        <f>Y367*'4 Transform Matrices'!Z386+Z367*'4 Transform Matrices'!AD386+AA367*'4 Transform Matrices'!AH386</f>
        <v/>
      </c>
      <c r="AA385" s="69">
        <f>Y367*'4 Transform Matrices'!AA386+Z367*'4 Transform Matrices'!AE386+AA367*'4 Transform Matrices'!AI386</f>
        <v/>
      </c>
      <c r="AB385" s="69">
        <f>Y367*'4 Transform Matrices'!AB386+Z367*'4 Transform Matrices'!AF386+AA367*'4 Transform Matrices'!AJ386+AB367</f>
        <v/>
      </c>
      <c r="AC385" s="69">
        <f>AC367*'4 Transform Matrices'!Y386+AD367*'4 Transform Matrices'!AC386+AE367*'4 Transform Matrices'!AG386</f>
        <v/>
      </c>
      <c r="AD385" s="69">
        <f>AC367*'4 Transform Matrices'!Z386+AD367*'4 Transform Matrices'!AD386+AE367*'4 Transform Matrices'!AH386</f>
        <v/>
      </c>
      <c r="AE385" s="69">
        <f>AC367*'4 Transform Matrices'!AA386+AD367*'4 Transform Matrices'!AE386+AE367*'4 Transform Matrices'!AI386</f>
        <v/>
      </c>
      <c r="AF385" s="69">
        <f>AC367*'4 Transform Matrices'!AB386+AD367*'4 Transform Matrices'!AF386+AE367*'4 Transform Matrices'!AJ386+AF367</f>
        <v/>
      </c>
      <c r="AG385" s="71">
        <f>MAX(ABS(I385-U385),ABS(J385-V385),ABS(K385-W385),ABS(L385-X385),ABS(M385-Y385),ABS(N385-Z385),ABS(O385-AA385),ABS(P385-AB385),ABS(Q385-AC385),ABS(R385-AD385),ABS(S385-AE385),ABS(T385-AF385))</f>
        <v/>
      </c>
    </row>
    <row r="386">
      <c r="A386" s="60" t="inlineStr">
        <is>
          <t>- Tree</t>
        </is>
      </c>
      <c r="B386" s="52" t="inlineStr">
        <is>
          <t>ENV-258</t>
        </is>
      </c>
      <c r="C386" s="53" t="inlineStr">
        <is>
          <t>Group</t>
        </is>
      </c>
      <c r="D386" s="52" t="inlineStr">
        <is>
          <t>ENV-00</t>
        </is>
      </c>
      <c r="E386" s="52" t="n">
        <v>1</v>
      </c>
      <c r="F386" s="54">
        <f>L386</f>
        <v/>
      </c>
      <c r="G386" s="54">
        <f>P386</f>
        <v/>
      </c>
      <c r="H386" s="54">
        <f>T386</f>
        <v/>
      </c>
      <c r="I386" s="70" t="n">
        <v>-0.985407948</v>
      </c>
      <c r="J386" s="70" t="n">
        <v>0</v>
      </c>
      <c r="K386" s="70" t="n">
        <v>-0.170209348</v>
      </c>
      <c r="L386" s="70" t="n">
        <v>-4.5999999</v>
      </c>
      <c r="M386" s="70" t="n">
        <v>0</v>
      </c>
      <c r="N386" s="70" t="n">
        <v>1</v>
      </c>
      <c r="O386" s="70" t="n">
        <v>0</v>
      </c>
      <c r="P386" s="70" t="n">
        <v>0.114870206</v>
      </c>
      <c r="Q386" s="70" t="n">
        <v>0.170209348</v>
      </c>
      <c r="R386" s="70" t="n">
        <v>0</v>
      </c>
      <c r="S386" s="70" t="n">
        <v>-0.985407948</v>
      </c>
      <c r="T386" s="70" t="n">
        <v>-6.5999999</v>
      </c>
      <c r="U386" s="69">
        <f>U128*'4 Transform Matrices'!Y387+V128*'4 Transform Matrices'!AC387+W128*'4 Transform Matrices'!AG387</f>
        <v/>
      </c>
      <c r="V386" s="69">
        <f>U128*'4 Transform Matrices'!Z387+V128*'4 Transform Matrices'!AD387+W128*'4 Transform Matrices'!AH387</f>
        <v/>
      </c>
      <c r="W386" s="69">
        <f>U128*'4 Transform Matrices'!AA387+V128*'4 Transform Matrices'!AE387+W128*'4 Transform Matrices'!AI387</f>
        <v/>
      </c>
      <c r="X386" s="69">
        <f>U128*'4 Transform Matrices'!AB387+V128*'4 Transform Matrices'!AF387+W128*'4 Transform Matrices'!AJ387+X128</f>
        <v/>
      </c>
      <c r="Y386" s="69">
        <f>Y128*'4 Transform Matrices'!Y387+Z128*'4 Transform Matrices'!AC387+AA128*'4 Transform Matrices'!AG387</f>
        <v/>
      </c>
      <c r="Z386" s="69">
        <f>Y128*'4 Transform Matrices'!Z387+Z128*'4 Transform Matrices'!AD387+AA128*'4 Transform Matrices'!AH387</f>
        <v/>
      </c>
      <c r="AA386" s="69">
        <f>Y128*'4 Transform Matrices'!AA387+Z128*'4 Transform Matrices'!AE387+AA128*'4 Transform Matrices'!AI387</f>
        <v/>
      </c>
      <c r="AB386" s="69">
        <f>Y128*'4 Transform Matrices'!AB387+Z128*'4 Transform Matrices'!AF387+AA128*'4 Transform Matrices'!AJ387+AB128</f>
        <v/>
      </c>
      <c r="AC386" s="69">
        <f>AC128*'4 Transform Matrices'!Y387+AD128*'4 Transform Matrices'!AC387+AE128*'4 Transform Matrices'!AG387</f>
        <v/>
      </c>
      <c r="AD386" s="69">
        <f>AC128*'4 Transform Matrices'!Z387+AD128*'4 Transform Matrices'!AD387+AE128*'4 Transform Matrices'!AH387</f>
        <v/>
      </c>
      <c r="AE386" s="69">
        <f>AC128*'4 Transform Matrices'!AA387+AD128*'4 Transform Matrices'!AE387+AE128*'4 Transform Matrices'!AI387</f>
        <v/>
      </c>
      <c r="AF386" s="69">
        <f>AC128*'4 Transform Matrices'!AB387+AD128*'4 Transform Matrices'!AF387+AE128*'4 Transform Matrices'!AJ387+AF128</f>
        <v/>
      </c>
      <c r="AG386" s="71">
        <f>MAX(ABS(I386-U386),ABS(J386-V386),ABS(K386-W386),ABS(L386-X386),ABS(M386-Y386),ABS(N386-Z386),ABS(O386-AA386),ABS(P386-AB386),ABS(Q386-AC386),ABS(R386-AD386),ABS(S386-AE386),ABS(T386-AF386))</f>
        <v/>
      </c>
    </row>
    <row r="387">
      <c r="A387" s="80" t="inlineStr">
        <is>
          <t>- Trunk</t>
        </is>
      </c>
      <c r="B387" s="52" t="inlineStr">
        <is>
          <t>ENV-259</t>
        </is>
      </c>
      <c r="C387" s="58" t="inlineStr">
        <is>
          <t>Cylinder</t>
        </is>
      </c>
      <c r="D387" s="52" t="inlineStr">
        <is>
          <t>ENV-258</t>
        </is>
      </c>
      <c r="E387" s="52" t="n">
        <v>2</v>
      </c>
      <c r="F387" s="54">
        <f>L387</f>
        <v/>
      </c>
      <c r="G387" s="54">
        <f>P387</f>
        <v/>
      </c>
      <c r="H387" s="54">
        <f>T387</f>
        <v/>
      </c>
      <c r="I387" s="70" t="n">
        <v>-0.238468722</v>
      </c>
      <c r="J387" s="70" t="n">
        <v>-0.0411906615</v>
      </c>
      <c r="K387" s="70" t="n">
        <v>1.55497801e-08</v>
      </c>
      <c r="L387" s="70" t="n">
        <v>-4.5999999</v>
      </c>
      <c r="M387" s="70" t="n">
        <v>0</v>
      </c>
      <c r="N387" s="70" t="n">
        <v>-1.05781561e-08</v>
      </c>
      <c r="O387" s="70" t="n">
        <v>-2.08999991</v>
      </c>
      <c r="P387" s="70" t="n">
        <v>1.15987015</v>
      </c>
      <c r="Q387" s="70" t="n">
        <v>0.0411906615</v>
      </c>
      <c r="R387" s="70" t="n">
        <v>-0.238468722</v>
      </c>
      <c r="S387" s="70" t="n">
        <v>9.00237112e-08</v>
      </c>
      <c r="T387" s="70" t="n">
        <v>-6.5999999</v>
      </c>
      <c r="U387" s="69">
        <f>U386*'4 Transform Matrices'!Y388+V386*'4 Transform Matrices'!AC388+W386*'4 Transform Matrices'!AG388</f>
        <v/>
      </c>
      <c r="V387" s="69">
        <f>U386*'4 Transform Matrices'!Z388+V386*'4 Transform Matrices'!AD388+W386*'4 Transform Matrices'!AH388</f>
        <v/>
      </c>
      <c r="W387" s="69">
        <f>U386*'4 Transform Matrices'!AA388+V386*'4 Transform Matrices'!AE388+W386*'4 Transform Matrices'!AI388</f>
        <v/>
      </c>
      <c r="X387" s="69">
        <f>U386*'4 Transform Matrices'!AB388+V386*'4 Transform Matrices'!AF388+W386*'4 Transform Matrices'!AJ388+X386</f>
        <v/>
      </c>
      <c r="Y387" s="69">
        <f>Y386*'4 Transform Matrices'!Y388+Z386*'4 Transform Matrices'!AC388+AA386*'4 Transform Matrices'!AG388</f>
        <v/>
      </c>
      <c r="Z387" s="69">
        <f>Y386*'4 Transform Matrices'!Z388+Z386*'4 Transform Matrices'!AD388+AA386*'4 Transform Matrices'!AH388</f>
        <v/>
      </c>
      <c r="AA387" s="69">
        <f>Y386*'4 Transform Matrices'!AA388+Z386*'4 Transform Matrices'!AE388+AA386*'4 Transform Matrices'!AI388</f>
        <v/>
      </c>
      <c r="AB387" s="69">
        <f>Y386*'4 Transform Matrices'!AB388+Z386*'4 Transform Matrices'!AF388+AA386*'4 Transform Matrices'!AJ388+AB386</f>
        <v/>
      </c>
      <c r="AC387" s="69">
        <f>AC386*'4 Transform Matrices'!Y388+AD386*'4 Transform Matrices'!AC388+AE386*'4 Transform Matrices'!AG388</f>
        <v/>
      </c>
      <c r="AD387" s="69">
        <f>AC386*'4 Transform Matrices'!Z388+AD386*'4 Transform Matrices'!AD388+AE386*'4 Transform Matrices'!AH388</f>
        <v/>
      </c>
      <c r="AE387" s="69">
        <f>AC386*'4 Transform Matrices'!AA388+AD386*'4 Transform Matrices'!AE388+AE386*'4 Transform Matrices'!AI388</f>
        <v/>
      </c>
      <c r="AF387" s="69">
        <f>AC386*'4 Transform Matrices'!AB388+AD386*'4 Transform Matrices'!AF388+AE386*'4 Transform Matrices'!AJ388+AF386</f>
        <v/>
      </c>
      <c r="AG387" s="71">
        <f>MAX(ABS(I387-U387),ABS(J387-V387),ABS(K387-W387),ABS(L387-X387),ABS(M387-Y387),ABS(N387-Z387),ABS(O387-AA387),ABS(P387-AB387),ABS(Q387-AC387),ABS(R387-AD387),ABS(S387-AE387),ABS(T387-AF387))</f>
        <v/>
      </c>
    </row>
    <row r="388">
      <c r="A388" s="80" t="inlineStr">
        <is>
          <t>- Limb</t>
        </is>
      </c>
      <c r="B388" s="52" t="inlineStr">
        <is>
          <t>ENV-260</t>
        </is>
      </c>
      <c r="C388" s="58" t="inlineStr">
        <is>
          <t>Cylinder</t>
        </is>
      </c>
      <c r="D388" s="52" t="inlineStr">
        <is>
          <t>ENV-258</t>
        </is>
      </c>
      <c r="E388" s="52" t="n">
        <v>2</v>
      </c>
      <c r="F388" s="54">
        <f>L388</f>
        <v/>
      </c>
      <c r="G388" s="54">
        <f>P388</f>
        <v/>
      </c>
      <c r="H388" s="54">
        <f>T388</f>
        <v/>
      </c>
      <c r="I388" s="70" t="n">
        <v>0.0260106344</v>
      </c>
      <c r="J388" s="70" t="n">
        <v>0.08474055680000001</v>
      </c>
      <c r="K388" s="70" t="n">
        <v>-0.801603854</v>
      </c>
      <c r="L388" s="70" t="n">
        <v>-5.00080204</v>
      </c>
      <c r="M388" s="70" t="n">
        <v>0</v>
      </c>
      <c r="N388" s="70" t="n">
        <v>0.0670354143</v>
      </c>
      <c r="O388" s="70" t="n">
        <v>1.07333422</v>
      </c>
      <c r="P388" s="70" t="n">
        <v>2.24653745</v>
      </c>
      <c r="Q388" s="70" t="n">
        <v>0.106880538</v>
      </c>
      <c r="R388" s="70" t="n">
        <v>-0.020622611</v>
      </c>
      <c r="S388" s="70" t="n">
        <v>0.195079714</v>
      </c>
      <c r="T388" s="70" t="n">
        <v>-6.50246</v>
      </c>
      <c r="U388" s="69">
        <f>U386*'4 Transform Matrices'!Y389+V386*'4 Transform Matrices'!AC389+W386*'4 Transform Matrices'!AG389</f>
        <v/>
      </c>
      <c r="V388" s="69">
        <f>U386*'4 Transform Matrices'!Z389+V386*'4 Transform Matrices'!AD389+W386*'4 Transform Matrices'!AH389</f>
        <v/>
      </c>
      <c r="W388" s="69">
        <f>U386*'4 Transform Matrices'!AA389+V386*'4 Transform Matrices'!AE389+W386*'4 Transform Matrices'!AI389</f>
        <v/>
      </c>
      <c r="X388" s="69">
        <f>U386*'4 Transform Matrices'!AB389+V386*'4 Transform Matrices'!AF389+W386*'4 Transform Matrices'!AJ389+X386</f>
        <v/>
      </c>
      <c r="Y388" s="69">
        <f>Y386*'4 Transform Matrices'!Y389+Z386*'4 Transform Matrices'!AC389+AA386*'4 Transform Matrices'!AG389</f>
        <v/>
      </c>
      <c r="Z388" s="69">
        <f>Y386*'4 Transform Matrices'!Z389+Z386*'4 Transform Matrices'!AD389+AA386*'4 Transform Matrices'!AH389</f>
        <v/>
      </c>
      <c r="AA388" s="69">
        <f>Y386*'4 Transform Matrices'!AA389+Z386*'4 Transform Matrices'!AE389+AA386*'4 Transform Matrices'!AI389</f>
        <v/>
      </c>
      <c r="AB388" s="69">
        <f>Y386*'4 Transform Matrices'!AB389+Z386*'4 Transform Matrices'!AF389+AA386*'4 Transform Matrices'!AJ389+AB386</f>
        <v/>
      </c>
      <c r="AC388" s="69">
        <f>AC386*'4 Transform Matrices'!Y389+AD386*'4 Transform Matrices'!AC389+AE386*'4 Transform Matrices'!AG389</f>
        <v/>
      </c>
      <c r="AD388" s="69">
        <f>AC386*'4 Transform Matrices'!Z389+AD386*'4 Transform Matrices'!AD389+AE386*'4 Transform Matrices'!AH389</f>
        <v/>
      </c>
      <c r="AE388" s="69">
        <f>AC386*'4 Transform Matrices'!AA389+AD386*'4 Transform Matrices'!AE389+AE386*'4 Transform Matrices'!AI389</f>
        <v/>
      </c>
      <c r="AF388" s="69">
        <f>AC386*'4 Transform Matrices'!AB389+AD386*'4 Transform Matrices'!AF389+AE386*'4 Transform Matrices'!AJ389+AF386</f>
        <v/>
      </c>
      <c r="AG388" s="71">
        <f>MAX(ABS(I388-U388),ABS(J388-V388),ABS(K388-W388),ABS(L388-X388),ABS(M388-Y388),ABS(N388-Z388),ABS(O388-AA388),ABS(P388-AB388),ABS(Q388-AC388),ABS(R388-AD388),ABS(S388-AE388),ABS(T388-AF388))</f>
        <v/>
      </c>
    </row>
    <row r="389">
      <c r="A389" s="80" t="inlineStr">
        <is>
          <t>- Limb</t>
        </is>
      </c>
      <c r="B389" s="52" t="inlineStr">
        <is>
          <t>ENV-261</t>
        </is>
      </c>
      <c r="C389" s="58" t="inlineStr">
        <is>
          <t>Cylinder</t>
        </is>
      </c>
      <c r="D389" s="52" t="inlineStr">
        <is>
          <t>ENV-258</t>
        </is>
      </c>
      <c r="E389" s="52" t="n">
        <v>2</v>
      </c>
      <c r="F389" s="54">
        <f>L389</f>
        <v/>
      </c>
      <c r="G389" s="54">
        <f>P389</f>
        <v/>
      </c>
      <c r="H389" s="54">
        <f>T389</f>
        <v/>
      </c>
      <c r="I389" s="70" t="n">
        <v>-0.108689517</v>
      </c>
      <c r="J389" s="70" t="n">
        <v>-0.0130987298</v>
      </c>
      <c r="K389" s="70" t="n">
        <v>0.126967624</v>
      </c>
      <c r="L389" s="70" t="n">
        <v>-4.53651619</v>
      </c>
      <c r="M389" s="70" t="n">
        <v>0</v>
      </c>
      <c r="N389" s="70" t="n">
        <v>0.0696848035</v>
      </c>
      <c r="O389" s="70" t="n">
        <v>1.00764132</v>
      </c>
      <c r="P389" s="70" t="n">
        <v>2.213691</v>
      </c>
      <c r="Q389" s="70" t="n">
        <v>-0.0169290192</v>
      </c>
      <c r="R389" s="70" t="n">
        <v>0.0840978771</v>
      </c>
      <c r="S389" s="70" t="n">
        <v>-0.815171301</v>
      </c>
      <c r="T389" s="70" t="n">
        <v>-7.00758553</v>
      </c>
      <c r="U389" s="69">
        <f>U386*'4 Transform Matrices'!Y390+V386*'4 Transform Matrices'!AC390+W386*'4 Transform Matrices'!AG390</f>
        <v/>
      </c>
      <c r="V389" s="69">
        <f>U386*'4 Transform Matrices'!Z390+V386*'4 Transform Matrices'!AD390+W386*'4 Transform Matrices'!AH390</f>
        <v/>
      </c>
      <c r="W389" s="69">
        <f>U386*'4 Transform Matrices'!AA390+V386*'4 Transform Matrices'!AE390+W386*'4 Transform Matrices'!AI390</f>
        <v/>
      </c>
      <c r="X389" s="69">
        <f>U386*'4 Transform Matrices'!AB390+V386*'4 Transform Matrices'!AF390+W386*'4 Transform Matrices'!AJ390+X386</f>
        <v/>
      </c>
      <c r="Y389" s="69">
        <f>Y386*'4 Transform Matrices'!Y390+Z386*'4 Transform Matrices'!AC390+AA386*'4 Transform Matrices'!AG390</f>
        <v/>
      </c>
      <c r="Z389" s="69">
        <f>Y386*'4 Transform Matrices'!Z390+Z386*'4 Transform Matrices'!AD390+AA386*'4 Transform Matrices'!AH390</f>
        <v/>
      </c>
      <c r="AA389" s="69">
        <f>Y386*'4 Transform Matrices'!AA390+Z386*'4 Transform Matrices'!AE390+AA386*'4 Transform Matrices'!AI390</f>
        <v/>
      </c>
      <c r="AB389" s="69">
        <f>Y386*'4 Transform Matrices'!AB390+Z386*'4 Transform Matrices'!AF390+AA386*'4 Transform Matrices'!AJ390+AB386</f>
        <v/>
      </c>
      <c r="AC389" s="69">
        <f>AC386*'4 Transform Matrices'!Y390+AD386*'4 Transform Matrices'!AC390+AE386*'4 Transform Matrices'!AG390</f>
        <v/>
      </c>
      <c r="AD389" s="69">
        <f>AC386*'4 Transform Matrices'!Z390+AD386*'4 Transform Matrices'!AD390+AE386*'4 Transform Matrices'!AH390</f>
        <v/>
      </c>
      <c r="AE389" s="69">
        <f>AC386*'4 Transform Matrices'!AA390+AD386*'4 Transform Matrices'!AE390+AE386*'4 Transform Matrices'!AI390</f>
        <v/>
      </c>
      <c r="AF389" s="69">
        <f>AC386*'4 Transform Matrices'!AB390+AD386*'4 Transform Matrices'!AF390+AE386*'4 Transform Matrices'!AJ390+AF386</f>
        <v/>
      </c>
      <c r="AG389" s="71">
        <f>MAX(ABS(I389-U389),ABS(J389-V389),ABS(K389-W389),ABS(L389-X389),ABS(M389-Y389),ABS(N389-Z389),ABS(O389-AA389),ABS(P389-AB389),ABS(Q389-AC389),ABS(R389-AD389),ABS(S389-AE389),ABS(T389-AF389))</f>
        <v/>
      </c>
    </row>
    <row r="390">
      <c r="A390" s="80" t="inlineStr">
        <is>
          <t>- Limb</t>
        </is>
      </c>
      <c r="B390" s="52" t="inlineStr">
        <is>
          <t>ENV-262</t>
        </is>
      </c>
      <c r="C390" s="58" t="inlineStr">
        <is>
          <t>Cylinder</t>
        </is>
      </c>
      <c r="D390" s="52" t="inlineStr">
        <is>
          <t>ENV-258</t>
        </is>
      </c>
      <c r="E390" s="52" t="n">
        <v>2</v>
      </c>
      <c r="F390" s="54">
        <f>L390</f>
        <v/>
      </c>
      <c r="G390" s="54">
        <f>P390</f>
        <v/>
      </c>
      <c r="H390" s="54">
        <f>T390</f>
        <v/>
      </c>
      <c r="I390" s="70" t="n">
        <v>0.0783819556</v>
      </c>
      <c r="J390" s="70" t="n">
        <v>-0.057558991</v>
      </c>
      <c r="K390" s="70" t="n">
        <v>0.578826606</v>
      </c>
      <c r="L390" s="70" t="n">
        <v>-4.31058645</v>
      </c>
      <c r="M390" s="70" t="n">
        <v>0</v>
      </c>
      <c r="N390" s="70" t="n">
        <v>0.0732779428</v>
      </c>
      <c r="O390" s="70" t="n">
        <v>0.923632741</v>
      </c>
      <c r="P390" s="70" t="n">
        <v>2.17168689</v>
      </c>
      <c r="Q390" s="70" t="n">
        <v>-0.0771768838</v>
      </c>
      <c r="R390" s="70" t="n">
        <v>-0.0584577397</v>
      </c>
      <c r="S390" s="70" t="n">
        <v>0.587864578</v>
      </c>
      <c r="T390" s="70" t="n">
        <v>-6.30606747</v>
      </c>
      <c r="U390" s="69">
        <f>U386*'4 Transform Matrices'!Y391+V386*'4 Transform Matrices'!AC391+W386*'4 Transform Matrices'!AG391</f>
        <v/>
      </c>
      <c r="V390" s="69">
        <f>U386*'4 Transform Matrices'!Z391+V386*'4 Transform Matrices'!AD391+W386*'4 Transform Matrices'!AH391</f>
        <v/>
      </c>
      <c r="W390" s="69">
        <f>U386*'4 Transform Matrices'!AA391+V386*'4 Transform Matrices'!AE391+W386*'4 Transform Matrices'!AI391</f>
        <v/>
      </c>
      <c r="X390" s="69">
        <f>U386*'4 Transform Matrices'!AB391+V386*'4 Transform Matrices'!AF391+W386*'4 Transform Matrices'!AJ391+X386</f>
        <v/>
      </c>
      <c r="Y390" s="69">
        <f>Y386*'4 Transform Matrices'!Y391+Z386*'4 Transform Matrices'!AC391+AA386*'4 Transform Matrices'!AG391</f>
        <v/>
      </c>
      <c r="Z390" s="69">
        <f>Y386*'4 Transform Matrices'!Z391+Z386*'4 Transform Matrices'!AD391+AA386*'4 Transform Matrices'!AH391</f>
        <v/>
      </c>
      <c r="AA390" s="69">
        <f>Y386*'4 Transform Matrices'!AA391+Z386*'4 Transform Matrices'!AE391+AA386*'4 Transform Matrices'!AI391</f>
        <v/>
      </c>
      <c r="AB390" s="69">
        <f>Y386*'4 Transform Matrices'!AB391+Z386*'4 Transform Matrices'!AF391+AA386*'4 Transform Matrices'!AJ391+AB386</f>
        <v/>
      </c>
      <c r="AC390" s="69">
        <f>AC386*'4 Transform Matrices'!Y391+AD386*'4 Transform Matrices'!AC391+AE386*'4 Transform Matrices'!AG391</f>
        <v/>
      </c>
      <c r="AD390" s="69">
        <f>AC386*'4 Transform Matrices'!Z391+AD386*'4 Transform Matrices'!AD391+AE386*'4 Transform Matrices'!AH391</f>
        <v/>
      </c>
      <c r="AE390" s="69">
        <f>AC386*'4 Transform Matrices'!AA391+AD386*'4 Transform Matrices'!AE391+AE386*'4 Transform Matrices'!AI391</f>
        <v/>
      </c>
      <c r="AF390" s="69">
        <f>AC386*'4 Transform Matrices'!AB391+AD386*'4 Transform Matrices'!AF391+AE386*'4 Transform Matrices'!AJ391+AF386</f>
        <v/>
      </c>
      <c r="AG390" s="71">
        <f>MAX(ABS(I390-U390),ABS(J390-V390),ABS(K390-W390),ABS(L390-X390),ABS(M390-Y390),ABS(N390-Z390),ABS(O390-AA390),ABS(P390-AB390),ABS(Q390-AC390),ABS(R390-AD390),ABS(S390-AE390),ABS(T390-AF390))</f>
        <v/>
      </c>
    </row>
    <row r="391">
      <c r="A391" s="80" t="inlineStr">
        <is>
          <t>- Canopy clump</t>
        </is>
      </c>
      <c r="B391" s="52" t="inlineStr">
        <is>
          <t>ENV-263</t>
        </is>
      </c>
      <c r="C391" s="59" t="inlineStr">
        <is>
          <t>Sphere</t>
        </is>
      </c>
      <c r="D391" s="52" t="inlineStr">
        <is>
          <t>ENV-258</t>
        </is>
      </c>
      <c r="E391" s="52" t="n">
        <v>2</v>
      </c>
      <c r="F391" s="54">
        <f>L391</f>
        <v/>
      </c>
      <c r="G391" s="54">
        <f>P391</f>
        <v/>
      </c>
      <c r="H391" s="54">
        <f>T391</f>
        <v/>
      </c>
      <c r="I391" s="70" t="n">
        <v>-0.9931569099999999</v>
      </c>
      <c r="J391" s="70" t="n">
        <v>0</v>
      </c>
      <c r="K391" s="70" t="n">
        <v>-0.119122639</v>
      </c>
      <c r="L391" s="70" t="n">
        <v>-4.97199726</v>
      </c>
      <c r="M391" s="70" t="n">
        <v>0</v>
      </c>
      <c r="N391" s="70" t="n">
        <v>0.850234091</v>
      </c>
      <c r="O391" s="70" t="n">
        <v>0</v>
      </c>
      <c r="P391" s="70" t="n">
        <v>3.7001369</v>
      </c>
      <c r="Q391" s="70" t="n">
        <v>0.119122639</v>
      </c>
      <c r="R391" s="70" t="n">
        <v>0</v>
      </c>
      <c r="S391" s="70" t="n">
        <v>-0.9931569099999999</v>
      </c>
      <c r="T391" s="70" t="n">
        <v>-6.55134058</v>
      </c>
      <c r="U391" s="69">
        <f>U386*'4 Transform Matrices'!Y392+V386*'4 Transform Matrices'!AC392+W386*'4 Transform Matrices'!AG392</f>
        <v/>
      </c>
      <c r="V391" s="69">
        <f>U386*'4 Transform Matrices'!Z392+V386*'4 Transform Matrices'!AD392+W386*'4 Transform Matrices'!AH392</f>
        <v/>
      </c>
      <c r="W391" s="69">
        <f>U386*'4 Transform Matrices'!AA392+V386*'4 Transform Matrices'!AE392+W386*'4 Transform Matrices'!AI392</f>
        <v/>
      </c>
      <c r="X391" s="69">
        <f>U386*'4 Transform Matrices'!AB392+V386*'4 Transform Matrices'!AF392+W386*'4 Transform Matrices'!AJ392+X386</f>
        <v/>
      </c>
      <c r="Y391" s="69">
        <f>Y386*'4 Transform Matrices'!Y392+Z386*'4 Transform Matrices'!AC392+AA386*'4 Transform Matrices'!AG392</f>
        <v/>
      </c>
      <c r="Z391" s="69">
        <f>Y386*'4 Transform Matrices'!Z392+Z386*'4 Transform Matrices'!AD392+AA386*'4 Transform Matrices'!AH392</f>
        <v/>
      </c>
      <c r="AA391" s="69">
        <f>Y386*'4 Transform Matrices'!AA392+Z386*'4 Transform Matrices'!AE392+AA386*'4 Transform Matrices'!AI392</f>
        <v/>
      </c>
      <c r="AB391" s="69">
        <f>Y386*'4 Transform Matrices'!AB392+Z386*'4 Transform Matrices'!AF392+AA386*'4 Transform Matrices'!AJ392+AB386</f>
        <v/>
      </c>
      <c r="AC391" s="69">
        <f>AC386*'4 Transform Matrices'!Y392+AD386*'4 Transform Matrices'!AC392+AE386*'4 Transform Matrices'!AG392</f>
        <v/>
      </c>
      <c r="AD391" s="69">
        <f>AC386*'4 Transform Matrices'!Z392+AD386*'4 Transform Matrices'!AD392+AE386*'4 Transform Matrices'!AH392</f>
        <v/>
      </c>
      <c r="AE391" s="69">
        <f>AC386*'4 Transform Matrices'!AA392+AD386*'4 Transform Matrices'!AE392+AE386*'4 Transform Matrices'!AI392</f>
        <v/>
      </c>
      <c r="AF391" s="69">
        <f>AC386*'4 Transform Matrices'!AB392+AD386*'4 Transform Matrices'!AF392+AE386*'4 Transform Matrices'!AJ392+AF386</f>
        <v/>
      </c>
      <c r="AG391" s="71">
        <f>MAX(ABS(I391-U391),ABS(J391-V391),ABS(K391-W391),ABS(L391-X391),ABS(M391-Y391),ABS(N391-Z391),ABS(O391-AA391),ABS(P391-AB391),ABS(Q391-AC391),ABS(R391-AD391),ABS(S391-AE391),ABS(T391-AF391))</f>
        <v/>
      </c>
    </row>
    <row r="392">
      <c r="A392" s="80" t="inlineStr">
        <is>
          <t>- Canopy clump</t>
        </is>
      </c>
      <c r="B392" s="52" t="inlineStr">
        <is>
          <t>ENV-264</t>
        </is>
      </c>
      <c r="C392" s="59" t="inlineStr">
        <is>
          <t>Sphere</t>
        </is>
      </c>
      <c r="D392" s="52" t="inlineStr">
        <is>
          <t>ENV-258</t>
        </is>
      </c>
      <c r="E392" s="52" t="n">
        <v>2</v>
      </c>
      <c r="F392" s="54">
        <f>L392</f>
        <v/>
      </c>
      <c r="G392" s="54">
        <f>P392</f>
        <v/>
      </c>
      <c r="H392" s="54">
        <f>T392</f>
        <v/>
      </c>
      <c r="I392" s="70" t="n">
        <v>1.59693754</v>
      </c>
      <c r="J392" s="70" t="n">
        <v>0</v>
      </c>
      <c r="K392" s="70" t="n">
        <v>0.00534939766</v>
      </c>
      <c r="L392" s="70" t="n">
        <v>-4.29628038</v>
      </c>
      <c r="M392" s="70" t="n">
        <v>0</v>
      </c>
      <c r="N392" s="70" t="n">
        <v>1.35740447</v>
      </c>
      <c r="O392" s="70" t="n">
        <v>0</v>
      </c>
      <c r="P392" s="70" t="n">
        <v>3.58867049</v>
      </c>
      <c r="Q392" s="70" t="n">
        <v>-0.00534939766</v>
      </c>
      <c r="R392" s="70" t="n">
        <v>0</v>
      </c>
      <c r="S392" s="70" t="n">
        <v>1.59693754</v>
      </c>
      <c r="T392" s="70" t="n">
        <v>-7.14852858</v>
      </c>
      <c r="U392" s="69">
        <f>U386*'4 Transform Matrices'!Y393+V386*'4 Transform Matrices'!AC393+W386*'4 Transform Matrices'!AG393</f>
        <v/>
      </c>
      <c r="V392" s="69">
        <f>U386*'4 Transform Matrices'!Z393+V386*'4 Transform Matrices'!AD393+W386*'4 Transform Matrices'!AH393</f>
        <v/>
      </c>
      <c r="W392" s="69">
        <f>U386*'4 Transform Matrices'!AA393+V386*'4 Transform Matrices'!AE393+W386*'4 Transform Matrices'!AI393</f>
        <v/>
      </c>
      <c r="X392" s="69">
        <f>U386*'4 Transform Matrices'!AB393+V386*'4 Transform Matrices'!AF393+W386*'4 Transform Matrices'!AJ393+X386</f>
        <v/>
      </c>
      <c r="Y392" s="69">
        <f>Y386*'4 Transform Matrices'!Y393+Z386*'4 Transform Matrices'!AC393+AA386*'4 Transform Matrices'!AG393</f>
        <v/>
      </c>
      <c r="Z392" s="69">
        <f>Y386*'4 Transform Matrices'!Z393+Z386*'4 Transform Matrices'!AD393+AA386*'4 Transform Matrices'!AH393</f>
        <v/>
      </c>
      <c r="AA392" s="69">
        <f>Y386*'4 Transform Matrices'!AA393+Z386*'4 Transform Matrices'!AE393+AA386*'4 Transform Matrices'!AI393</f>
        <v/>
      </c>
      <c r="AB392" s="69">
        <f>Y386*'4 Transform Matrices'!AB393+Z386*'4 Transform Matrices'!AF393+AA386*'4 Transform Matrices'!AJ393+AB386</f>
        <v/>
      </c>
      <c r="AC392" s="69">
        <f>AC386*'4 Transform Matrices'!Y393+AD386*'4 Transform Matrices'!AC393+AE386*'4 Transform Matrices'!AG393</f>
        <v/>
      </c>
      <c r="AD392" s="69">
        <f>AC386*'4 Transform Matrices'!Z393+AD386*'4 Transform Matrices'!AD393+AE386*'4 Transform Matrices'!AH393</f>
        <v/>
      </c>
      <c r="AE392" s="69">
        <f>AC386*'4 Transform Matrices'!AA393+AD386*'4 Transform Matrices'!AE393+AE386*'4 Transform Matrices'!AI393</f>
        <v/>
      </c>
      <c r="AF392" s="69">
        <f>AC386*'4 Transform Matrices'!AB393+AD386*'4 Transform Matrices'!AF393+AE386*'4 Transform Matrices'!AJ393+AF386</f>
        <v/>
      </c>
      <c r="AG392" s="71">
        <f>MAX(ABS(I392-U392),ABS(J392-V392),ABS(K392-W392),ABS(L392-X392),ABS(M392-Y392),ABS(N392-Z392),ABS(O392-AA392),ABS(P392-AB392),ABS(Q392-AC392),ABS(R392-AD392),ABS(S392-AE392),ABS(T392-AF392))</f>
        <v/>
      </c>
    </row>
    <row r="393">
      <c r="A393" s="80" t="inlineStr">
        <is>
          <t>- Canopy clump</t>
        </is>
      </c>
      <c r="B393" s="52" t="inlineStr">
        <is>
          <t>ENV-265</t>
        </is>
      </c>
      <c r="C393" s="59" t="inlineStr">
        <is>
          <t>Sphere</t>
        </is>
      </c>
      <c r="D393" s="52" t="inlineStr">
        <is>
          <t>ENV-258</t>
        </is>
      </c>
      <c r="E393" s="52" t="n">
        <v>2</v>
      </c>
      <c r="F393" s="54">
        <f>L393</f>
        <v/>
      </c>
      <c r="G393" s="54">
        <f>P393</f>
        <v/>
      </c>
      <c r="H393" s="54">
        <f>T393</f>
        <v/>
      </c>
      <c r="I393" s="70" t="n">
        <v>1.50885987</v>
      </c>
      <c r="J393" s="70" t="n">
        <v>0</v>
      </c>
      <c r="K393" s="70" t="n">
        <v>-0.621925294</v>
      </c>
      <c r="L393" s="70" t="n">
        <v>-4.37921906</v>
      </c>
      <c r="M393" s="70" t="n">
        <v>0</v>
      </c>
      <c r="N393" s="70" t="n">
        <v>1.38720655</v>
      </c>
      <c r="O393" s="70" t="n">
        <v>0</v>
      </c>
      <c r="P393" s="70" t="n">
        <v>3.47720361</v>
      </c>
      <c r="Q393" s="70" t="n">
        <v>0.621925294</v>
      </c>
      <c r="R393" s="70" t="n">
        <v>0</v>
      </c>
      <c r="S393" s="70" t="n">
        <v>1.50885987</v>
      </c>
      <c r="T393" s="70" t="n">
        <v>-5.85304832</v>
      </c>
      <c r="U393" s="69">
        <f>U386*'4 Transform Matrices'!Y394+V386*'4 Transform Matrices'!AC394+W386*'4 Transform Matrices'!AG394</f>
        <v/>
      </c>
      <c r="V393" s="69">
        <f>U386*'4 Transform Matrices'!Z394+V386*'4 Transform Matrices'!AD394+W386*'4 Transform Matrices'!AH394</f>
        <v/>
      </c>
      <c r="W393" s="69">
        <f>U386*'4 Transform Matrices'!AA394+V386*'4 Transform Matrices'!AE394+W386*'4 Transform Matrices'!AI394</f>
        <v/>
      </c>
      <c r="X393" s="69">
        <f>U386*'4 Transform Matrices'!AB394+V386*'4 Transform Matrices'!AF394+W386*'4 Transform Matrices'!AJ394+X386</f>
        <v/>
      </c>
      <c r="Y393" s="69">
        <f>Y386*'4 Transform Matrices'!Y394+Z386*'4 Transform Matrices'!AC394+AA386*'4 Transform Matrices'!AG394</f>
        <v/>
      </c>
      <c r="Z393" s="69">
        <f>Y386*'4 Transform Matrices'!Z394+Z386*'4 Transform Matrices'!AD394+AA386*'4 Transform Matrices'!AH394</f>
        <v/>
      </c>
      <c r="AA393" s="69">
        <f>Y386*'4 Transform Matrices'!AA394+Z386*'4 Transform Matrices'!AE394+AA386*'4 Transform Matrices'!AI394</f>
        <v/>
      </c>
      <c r="AB393" s="69">
        <f>Y386*'4 Transform Matrices'!AB394+Z386*'4 Transform Matrices'!AF394+AA386*'4 Transform Matrices'!AJ394+AB386</f>
        <v/>
      </c>
      <c r="AC393" s="69">
        <f>AC386*'4 Transform Matrices'!Y394+AD386*'4 Transform Matrices'!AC394+AE386*'4 Transform Matrices'!AG394</f>
        <v/>
      </c>
      <c r="AD393" s="69">
        <f>AC386*'4 Transform Matrices'!Z394+AD386*'4 Transform Matrices'!AD394+AE386*'4 Transform Matrices'!AH394</f>
        <v/>
      </c>
      <c r="AE393" s="69">
        <f>AC386*'4 Transform Matrices'!AA394+AD386*'4 Transform Matrices'!AE394+AE386*'4 Transform Matrices'!AI394</f>
        <v/>
      </c>
      <c r="AF393" s="69">
        <f>AC386*'4 Transform Matrices'!AB394+AD386*'4 Transform Matrices'!AF394+AE386*'4 Transform Matrices'!AJ394+AF386</f>
        <v/>
      </c>
      <c r="AG393" s="71">
        <f>MAX(ABS(I393-U393),ABS(J393-V393),ABS(K393-W393),ABS(L393-X393),ABS(M393-Y393),ABS(N393-Z393),ABS(O393-AA393),ABS(P393-AB393),ABS(Q393-AC393),ABS(R393-AD393),ABS(S393-AE393),ABS(T393-AF393))</f>
        <v/>
      </c>
    </row>
    <row r="394">
      <c r="A394" s="80" t="inlineStr">
        <is>
          <t>- Canopy clump</t>
        </is>
      </c>
      <c r="B394" s="52" t="inlineStr">
        <is>
          <t>ENV-266</t>
        </is>
      </c>
      <c r="C394" s="59" t="inlineStr">
        <is>
          <t>Sphere</t>
        </is>
      </c>
      <c r="D394" s="52" t="inlineStr">
        <is>
          <t>ENV-258</t>
        </is>
      </c>
      <c r="E394" s="52" t="n">
        <v>2</v>
      </c>
      <c r="F394" s="54">
        <f>L394</f>
        <v/>
      </c>
      <c r="G394" s="54">
        <f>P394</f>
        <v/>
      </c>
      <c r="H394" s="54">
        <f>T394</f>
        <v/>
      </c>
      <c r="I394" s="70" t="n">
        <v>0.861436427</v>
      </c>
      <c r="J394" s="70" t="n">
        <v>0</v>
      </c>
      <c r="K394" s="70" t="n">
        <v>1.25030434</v>
      </c>
      <c r="L394" s="70" t="n">
        <v>-5.24172068</v>
      </c>
      <c r="M394" s="70" t="n">
        <v>0</v>
      </c>
      <c r="N394" s="70" t="n">
        <v>1.29058266</v>
      </c>
      <c r="O394" s="70" t="n">
        <v>0</v>
      </c>
      <c r="P394" s="70" t="n">
        <v>3.36573696</v>
      </c>
      <c r="Q394" s="70" t="n">
        <v>-1.25030434</v>
      </c>
      <c r="R394" s="70" t="n">
        <v>0</v>
      </c>
      <c r="S394" s="70" t="n">
        <v>0.861436427</v>
      </c>
      <c r="T394" s="70" t="n">
        <v>-7.2079463</v>
      </c>
      <c r="U394" s="69">
        <f>U386*'4 Transform Matrices'!Y395+V386*'4 Transform Matrices'!AC395+W386*'4 Transform Matrices'!AG395</f>
        <v/>
      </c>
      <c r="V394" s="69">
        <f>U386*'4 Transform Matrices'!Z395+V386*'4 Transform Matrices'!AD395+W386*'4 Transform Matrices'!AH395</f>
        <v/>
      </c>
      <c r="W394" s="69">
        <f>U386*'4 Transform Matrices'!AA395+V386*'4 Transform Matrices'!AE395+W386*'4 Transform Matrices'!AI395</f>
        <v/>
      </c>
      <c r="X394" s="69">
        <f>U386*'4 Transform Matrices'!AB395+V386*'4 Transform Matrices'!AF395+W386*'4 Transform Matrices'!AJ395+X386</f>
        <v/>
      </c>
      <c r="Y394" s="69">
        <f>Y386*'4 Transform Matrices'!Y395+Z386*'4 Transform Matrices'!AC395+AA386*'4 Transform Matrices'!AG395</f>
        <v/>
      </c>
      <c r="Z394" s="69">
        <f>Y386*'4 Transform Matrices'!Z395+Z386*'4 Transform Matrices'!AD395+AA386*'4 Transform Matrices'!AH395</f>
        <v/>
      </c>
      <c r="AA394" s="69">
        <f>Y386*'4 Transform Matrices'!AA395+Z386*'4 Transform Matrices'!AE395+AA386*'4 Transform Matrices'!AI395</f>
        <v/>
      </c>
      <c r="AB394" s="69">
        <f>Y386*'4 Transform Matrices'!AB395+Z386*'4 Transform Matrices'!AF395+AA386*'4 Transform Matrices'!AJ395+AB386</f>
        <v/>
      </c>
      <c r="AC394" s="69">
        <f>AC386*'4 Transform Matrices'!Y395+AD386*'4 Transform Matrices'!AC395+AE386*'4 Transform Matrices'!AG395</f>
        <v/>
      </c>
      <c r="AD394" s="69">
        <f>AC386*'4 Transform Matrices'!Z395+AD386*'4 Transform Matrices'!AD395+AE386*'4 Transform Matrices'!AH395</f>
        <v/>
      </c>
      <c r="AE394" s="69">
        <f>AC386*'4 Transform Matrices'!AA395+AD386*'4 Transform Matrices'!AE395+AE386*'4 Transform Matrices'!AI395</f>
        <v/>
      </c>
      <c r="AF394" s="69">
        <f>AC386*'4 Transform Matrices'!AB395+AD386*'4 Transform Matrices'!AF395+AE386*'4 Transform Matrices'!AJ395+AF386</f>
        <v/>
      </c>
      <c r="AG394" s="71">
        <f>MAX(ABS(I394-U394),ABS(J394-V394),ABS(K394-W394),ABS(L394-X394),ABS(M394-Y394),ABS(N394-Z394),ABS(O394-AA394),ABS(P394-AB394),ABS(Q394-AC394),ABS(R394-AD394),ABS(S394-AE394),ABS(T394-AF394))</f>
        <v/>
      </c>
    </row>
    <row r="395">
      <c r="A395" s="80" t="inlineStr">
        <is>
          <t>- Canopy clump</t>
        </is>
      </c>
      <c r="B395" s="52" t="inlineStr">
        <is>
          <t>ENV-267</t>
        </is>
      </c>
      <c r="C395" s="59" t="inlineStr">
        <is>
          <t>Sphere</t>
        </is>
      </c>
      <c r="D395" s="52" t="inlineStr">
        <is>
          <t>ENV-258</t>
        </is>
      </c>
      <c r="E395" s="52" t="n">
        <v>2</v>
      </c>
      <c r="F395" s="54">
        <f>L395</f>
        <v/>
      </c>
      <c r="G395" s="54">
        <f>P395</f>
        <v/>
      </c>
      <c r="H395" s="54">
        <f>T395</f>
        <v/>
      </c>
      <c r="I395" s="70" t="n">
        <v>-0.718319297</v>
      </c>
      <c r="J395" s="70" t="n">
        <v>0</v>
      </c>
      <c r="K395" s="70" t="n">
        <v>0.881753087</v>
      </c>
      <c r="L395" s="70" t="n">
        <v>-3.64411402</v>
      </c>
      <c r="M395" s="70" t="n">
        <v>0</v>
      </c>
      <c r="N395" s="70" t="n">
        <v>0.966712415</v>
      </c>
      <c r="O395" s="70" t="n">
        <v>0</v>
      </c>
      <c r="P395" s="70" t="n">
        <v>3.25427032</v>
      </c>
      <c r="Q395" s="70" t="n">
        <v>-0.881753087</v>
      </c>
      <c r="R395" s="70" t="n">
        <v>0</v>
      </c>
      <c r="S395" s="70" t="n">
        <v>-0.718319297</v>
      </c>
      <c r="T395" s="70" t="n">
        <v>-6.6598568</v>
      </c>
      <c r="U395" s="69">
        <f>U386*'4 Transform Matrices'!Y396+V386*'4 Transform Matrices'!AC396+W386*'4 Transform Matrices'!AG396</f>
        <v/>
      </c>
      <c r="V395" s="69">
        <f>U386*'4 Transform Matrices'!Z396+V386*'4 Transform Matrices'!AD396+W386*'4 Transform Matrices'!AH396</f>
        <v/>
      </c>
      <c r="W395" s="69">
        <f>U386*'4 Transform Matrices'!AA396+V386*'4 Transform Matrices'!AE396+W386*'4 Transform Matrices'!AI396</f>
        <v/>
      </c>
      <c r="X395" s="69">
        <f>U386*'4 Transform Matrices'!AB396+V386*'4 Transform Matrices'!AF396+W386*'4 Transform Matrices'!AJ396+X386</f>
        <v/>
      </c>
      <c r="Y395" s="69">
        <f>Y386*'4 Transform Matrices'!Y396+Z386*'4 Transform Matrices'!AC396+AA386*'4 Transform Matrices'!AG396</f>
        <v/>
      </c>
      <c r="Z395" s="69">
        <f>Y386*'4 Transform Matrices'!Z396+Z386*'4 Transform Matrices'!AD396+AA386*'4 Transform Matrices'!AH396</f>
        <v/>
      </c>
      <c r="AA395" s="69">
        <f>Y386*'4 Transform Matrices'!AA396+Z386*'4 Transform Matrices'!AE396+AA386*'4 Transform Matrices'!AI396</f>
        <v/>
      </c>
      <c r="AB395" s="69">
        <f>Y386*'4 Transform Matrices'!AB396+Z386*'4 Transform Matrices'!AF396+AA386*'4 Transform Matrices'!AJ396+AB386</f>
        <v/>
      </c>
      <c r="AC395" s="69">
        <f>AC386*'4 Transform Matrices'!Y396+AD386*'4 Transform Matrices'!AC396+AE386*'4 Transform Matrices'!AG396</f>
        <v/>
      </c>
      <c r="AD395" s="69">
        <f>AC386*'4 Transform Matrices'!Z396+AD386*'4 Transform Matrices'!AD396+AE386*'4 Transform Matrices'!AH396</f>
        <v/>
      </c>
      <c r="AE395" s="69">
        <f>AC386*'4 Transform Matrices'!AA396+AD386*'4 Transform Matrices'!AE396+AE386*'4 Transform Matrices'!AI396</f>
        <v/>
      </c>
      <c r="AF395" s="69">
        <f>AC386*'4 Transform Matrices'!AB396+AD386*'4 Transform Matrices'!AF396+AE386*'4 Transform Matrices'!AJ396+AF386</f>
        <v/>
      </c>
      <c r="AG395" s="71">
        <f>MAX(ABS(I395-U395),ABS(J395-V395),ABS(K395-W395),ABS(L395-X395),ABS(M395-Y395),ABS(N395-Z395),ABS(O395-AA395),ABS(P395-AB395),ABS(Q395-AC395),ABS(R395-AD395),ABS(S395-AE395),ABS(T395-AF395))</f>
        <v/>
      </c>
    </row>
    <row r="396">
      <c r="A396" s="80" t="inlineStr">
        <is>
          <t>- Canopy clump</t>
        </is>
      </c>
      <c r="B396" s="52" t="inlineStr">
        <is>
          <t>ENV-268</t>
        </is>
      </c>
      <c r="C396" s="59" t="inlineStr">
        <is>
          <t>Sphere</t>
        </is>
      </c>
      <c r="D396" s="52" t="inlineStr">
        <is>
          <t>ENV-258</t>
        </is>
      </c>
      <c r="E396" s="52" t="n">
        <v>2</v>
      </c>
      <c r="F396" s="54">
        <f>L396</f>
        <v/>
      </c>
      <c r="G396" s="54">
        <f>P396</f>
        <v/>
      </c>
      <c r="H396" s="54">
        <f>T396</f>
        <v/>
      </c>
      <c r="I396" s="70" t="n">
        <v>0.04198654</v>
      </c>
      <c r="J396" s="70" t="n">
        <v>0</v>
      </c>
      <c r="K396" s="70" t="n">
        <v>1.31885302</v>
      </c>
      <c r="L396" s="70" t="n">
        <v>-5.1664753</v>
      </c>
      <c r="M396" s="70" t="n">
        <v>0</v>
      </c>
      <c r="N396" s="70" t="n">
        <v>1.121593</v>
      </c>
      <c r="O396" s="70" t="n">
        <v>0</v>
      </c>
      <c r="P396" s="70" t="n">
        <v>3.14280367</v>
      </c>
      <c r="Q396" s="70" t="n">
        <v>-1.31885302</v>
      </c>
      <c r="R396" s="70" t="n">
        <v>0</v>
      </c>
      <c r="S396" s="70" t="n">
        <v>0.04198654</v>
      </c>
      <c r="T396" s="70" t="n">
        <v>-5.76724815</v>
      </c>
      <c r="U396" s="69">
        <f>U386*'4 Transform Matrices'!Y397+V386*'4 Transform Matrices'!AC397+W386*'4 Transform Matrices'!AG397</f>
        <v/>
      </c>
      <c r="V396" s="69">
        <f>U386*'4 Transform Matrices'!Z397+V386*'4 Transform Matrices'!AD397+W386*'4 Transform Matrices'!AH397</f>
        <v/>
      </c>
      <c r="W396" s="69">
        <f>U386*'4 Transform Matrices'!AA397+V386*'4 Transform Matrices'!AE397+W386*'4 Transform Matrices'!AI397</f>
        <v/>
      </c>
      <c r="X396" s="69">
        <f>U386*'4 Transform Matrices'!AB397+V386*'4 Transform Matrices'!AF397+W386*'4 Transform Matrices'!AJ397+X386</f>
        <v/>
      </c>
      <c r="Y396" s="69">
        <f>Y386*'4 Transform Matrices'!Y397+Z386*'4 Transform Matrices'!AC397+AA386*'4 Transform Matrices'!AG397</f>
        <v/>
      </c>
      <c r="Z396" s="69">
        <f>Y386*'4 Transform Matrices'!Z397+Z386*'4 Transform Matrices'!AD397+AA386*'4 Transform Matrices'!AH397</f>
        <v/>
      </c>
      <c r="AA396" s="69">
        <f>Y386*'4 Transform Matrices'!AA397+Z386*'4 Transform Matrices'!AE397+AA386*'4 Transform Matrices'!AI397</f>
        <v/>
      </c>
      <c r="AB396" s="69">
        <f>Y386*'4 Transform Matrices'!AB397+Z386*'4 Transform Matrices'!AF397+AA386*'4 Transform Matrices'!AJ397+AB386</f>
        <v/>
      </c>
      <c r="AC396" s="69">
        <f>AC386*'4 Transform Matrices'!Y397+AD386*'4 Transform Matrices'!AC397+AE386*'4 Transform Matrices'!AG397</f>
        <v/>
      </c>
      <c r="AD396" s="69">
        <f>AC386*'4 Transform Matrices'!Z397+AD386*'4 Transform Matrices'!AD397+AE386*'4 Transform Matrices'!AH397</f>
        <v/>
      </c>
      <c r="AE396" s="69">
        <f>AC386*'4 Transform Matrices'!AA397+AD386*'4 Transform Matrices'!AE397+AE386*'4 Transform Matrices'!AI397</f>
        <v/>
      </c>
      <c r="AF396" s="69">
        <f>AC386*'4 Transform Matrices'!AB397+AD386*'4 Transform Matrices'!AF397+AE386*'4 Transform Matrices'!AJ397+AF386</f>
        <v/>
      </c>
      <c r="AG396" s="71">
        <f>MAX(ABS(I396-U396),ABS(J396-V396),ABS(K396-W396),ABS(L396-X396),ABS(M396-Y396),ABS(N396-Z396),ABS(O396-AA396),ABS(P396-AB396),ABS(Q396-AC396),ABS(R396-AD396),ABS(S396-AE396),ABS(T396-AF396))</f>
        <v/>
      </c>
    </row>
    <row r="397">
      <c r="A397" s="80" t="inlineStr">
        <is>
          <t>- Canopy clump</t>
        </is>
      </c>
      <c r="B397" s="52" t="inlineStr">
        <is>
          <t>ENV-269</t>
        </is>
      </c>
      <c r="C397" s="59" t="inlineStr">
        <is>
          <t>Sphere</t>
        </is>
      </c>
      <c r="D397" s="52" t="inlineStr">
        <is>
          <t>ENV-258</t>
        </is>
      </c>
      <c r="E397" s="52" t="n">
        <v>2</v>
      </c>
      <c r="F397" s="54">
        <f>L397</f>
        <v/>
      </c>
      <c r="G397" s="54">
        <f>P397</f>
        <v/>
      </c>
      <c r="H397" s="54">
        <f>T397</f>
        <v/>
      </c>
      <c r="I397" s="70" t="n">
        <v>1.52448928</v>
      </c>
      <c r="J397" s="70" t="n">
        <v>0</v>
      </c>
      <c r="K397" s="70" t="n">
        <v>0.161631078</v>
      </c>
      <c r="L397" s="70" t="n">
        <v>-4.77717495</v>
      </c>
      <c r="M397" s="70" t="n">
        <v>0</v>
      </c>
      <c r="N397" s="70" t="n">
        <v>1.30307865</v>
      </c>
      <c r="O397" s="70" t="n">
        <v>0</v>
      </c>
      <c r="P397" s="70" t="n">
        <v>3.03133702</v>
      </c>
      <c r="Q397" s="70" t="n">
        <v>-0.161631078</v>
      </c>
      <c r="R397" s="70" t="n">
        <v>0</v>
      </c>
      <c r="S397" s="70" t="n">
        <v>1.52448928</v>
      </c>
      <c r="T397" s="70" t="n">
        <v>-7.62040186</v>
      </c>
      <c r="U397" s="69">
        <f>U386*'4 Transform Matrices'!Y398+V386*'4 Transform Matrices'!AC398+W386*'4 Transform Matrices'!AG398</f>
        <v/>
      </c>
      <c r="V397" s="69">
        <f>U386*'4 Transform Matrices'!Z398+V386*'4 Transform Matrices'!AD398+W386*'4 Transform Matrices'!AH398</f>
        <v/>
      </c>
      <c r="W397" s="69">
        <f>U386*'4 Transform Matrices'!AA398+V386*'4 Transform Matrices'!AE398+W386*'4 Transform Matrices'!AI398</f>
        <v/>
      </c>
      <c r="X397" s="69">
        <f>U386*'4 Transform Matrices'!AB398+V386*'4 Transform Matrices'!AF398+W386*'4 Transform Matrices'!AJ398+X386</f>
        <v/>
      </c>
      <c r="Y397" s="69">
        <f>Y386*'4 Transform Matrices'!Y398+Z386*'4 Transform Matrices'!AC398+AA386*'4 Transform Matrices'!AG398</f>
        <v/>
      </c>
      <c r="Z397" s="69">
        <f>Y386*'4 Transform Matrices'!Z398+Z386*'4 Transform Matrices'!AD398+AA386*'4 Transform Matrices'!AH398</f>
        <v/>
      </c>
      <c r="AA397" s="69">
        <f>Y386*'4 Transform Matrices'!AA398+Z386*'4 Transform Matrices'!AE398+AA386*'4 Transform Matrices'!AI398</f>
        <v/>
      </c>
      <c r="AB397" s="69">
        <f>Y386*'4 Transform Matrices'!AB398+Z386*'4 Transform Matrices'!AF398+AA386*'4 Transform Matrices'!AJ398+AB386</f>
        <v/>
      </c>
      <c r="AC397" s="69">
        <f>AC386*'4 Transform Matrices'!Y398+AD386*'4 Transform Matrices'!AC398+AE386*'4 Transform Matrices'!AG398</f>
        <v/>
      </c>
      <c r="AD397" s="69">
        <f>AC386*'4 Transform Matrices'!Z398+AD386*'4 Transform Matrices'!AD398+AE386*'4 Transform Matrices'!AH398</f>
        <v/>
      </c>
      <c r="AE397" s="69">
        <f>AC386*'4 Transform Matrices'!AA398+AD386*'4 Transform Matrices'!AE398+AE386*'4 Transform Matrices'!AI398</f>
        <v/>
      </c>
      <c r="AF397" s="69">
        <f>AC386*'4 Transform Matrices'!AB398+AD386*'4 Transform Matrices'!AF398+AE386*'4 Transform Matrices'!AJ398+AF386</f>
        <v/>
      </c>
      <c r="AG397" s="71">
        <f>MAX(ABS(I397-U397),ABS(J397-V397),ABS(K397-W397),ABS(L397-X397),ABS(M397-Y397),ABS(N397-Z397),ABS(O397-AA397),ABS(P397-AB397),ABS(Q397-AC397),ABS(R397-AD397),ABS(S397-AE397),ABS(T397-AF397))</f>
        <v/>
      </c>
    </row>
    <row r="398">
      <c r="A398" s="80" t="inlineStr">
        <is>
          <t>- Canopy clump</t>
        </is>
      </c>
      <c r="B398" s="52" t="inlineStr">
        <is>
          <t>ENV-270</t>
        </is>
      </c>
      <c r="C398" s="59" t="inlineStr">
        <is>
          <t>Sphere</t>
        </is>
      </c>
      <c r="D398" s="52" t="inlineStr">
        <is>
          <t>ENV-258</t>
        </is>
      </c>
      <c r="E398" s="52" t="n">
        <v>2</v>
      </c>
      <c r="F398" s="54">
        <f>L398</f>
        <v/>
      </c>
      <c r="G398" s="54">
        <f>P398</f>
        <v/>
      </c>
      <c r="H398" s="54">
        <f>T398</f>
        <v/>
      </c>
      <c r="I398" s="70" t="n">
        <v>-1.39652097</v>
      </c>
      <c r="J398" s="70" t="n">
        <v>0</v>
      </c>
      <c r="K398" s="70" t="n">
        <v>-0.402591765</v>
      </c>
      <c r="L398" s="70" t="n">
        <v>-4.00178146</v>
      </c>
      <c r="M398" s="70" t="n">
        <v>0</v>
      </c>
      <c r="N398" s="70" t="n">
        <v>1.23538387</v>
      </c>
      <c r="O398" s="70" t="n">
        <v>0</v>
      </c>
      <c r="P398" s="70" t="n">
        <v>2.91987038</v>
      </c>
      <c r="Q398" s="70" t="n">
        <v>0.402591765</v>
      </c>
      <c r="R398" s="70" t="n">
        <v>0</v>
      </c>
      <c r="S398" s="70" t="n">
        <v>-1.39652097</v>
      </c>
      <c r="T398" s="70" t="n">
        <v>-5.74316883</v>
      </c>
      <c r="U398" s="69">
        <f>U386*'4 Transform Matrices'!Y399+V386*'4 Transform Matrices'!AC399+W386*'4 Transform Matrices'!AG399</f>
        <v/>
      </c>
      <c r="V398" s="69">
        <f>U386*'4 Transform Matrices'!Z399+V386*'4 Transform Matrices'!AD399+W386*'4 Transform Matrices'!AH399</f>
        <v/>
      </c>
      <c r="W398" s="69">
        <f>U386*'4 Transform Matrices'!AA399+V386*'4 Transform Matrices'!AE399+W386*'4 Transform Matrices'!AI399</f>
        <v/>
      </c>
      <c r="X398" s="69">
        <f>U386*'4 Transform Matrices'!AB399+V386*'4 Transform Matrices'!AF399+W386*'4 Transform Matrices'!AJ399+X386</f>
        <v/>
      </c>
      <c r="Y398" s="69">
        <f>Y386*'4 Transform Matrices'!Y399+Z386*'4 Transform Matrices'!AC399+AA386*'4 Transform Matrices'!AG399</f>
        <v/>
      </c>
      <c r="Z398" s="69">
        <f>Y386*'4 Transform Matrices'!Z399+Z386*'4 Transform Matrices'!AD399+AA386*'4 Transform Matrices'!AH399</f>
        <v/>
      </c>
      <c r="AA398" s="69">
        <f>Y386*'4 Transform Matrices'!AA399+Z386*'4 Transform Matrices'!AE399+AA386*'4 Transform Matrices'!AI399</f>
        <v/>
      </c>
      <c r="AB398" s="69">
        <f>Y386*'4 Transform Matrices'!AB399+Z386*'4 Transform Matrices'!AF399+AA386*'4 Transform Matrices'!AJ399+AB386</f>
        <v/>
      </c>
      <c r="AC398" s="69">
        <f>AC386*'4 Transform Matrices'!Y399+AD386*'4 Transform Matrices'!AC399+AE386*'4 Transform Matrices'!AG399</f>
        <v/>
      </c>
      <c r="AD398" s="69">
        <f>AC386*'4 Transform Matrices'!Z399+AD386*'4 Transform Matrices'!AD399+AE386*'4 Transform Matrices'!AH399</f>
        <v/>
      </c>
      <c r="AE398" s="69">
        <f>AC386*'4 Transform Matrices'!AA399+AD386*'4 Transform Matrices'!AE399+AE386*'4 Transform Matrices'!AI399</f>
        <v/>
      </c>
      <c r="AF398" s="69">
        <f>AC386*'4 Transform Matrices'!AB399+AD386*'4 Transform Matrices'!AF399+AE386*'4 Transform Matrices'!AJ399+AF386</f>
        <v/>
      </c>
      <c r="AG398" s="71">
        <f>MAX(ABS(I398-U398),ABS(J398-V398),ABS(K398-W398),ABS(L398-X398),ABS(M398-Y398),ABS(N398-Z398),ABS(O398-AA398),ABS(P398-AB398),ABS(Q398-AC398),ABS(R398-AD398),ABS(S398-AE398),ABS(T398-AF398))</f>
        <v/>
      </c>
    </row>
    <row r="399">
      <c r="A399" s="80" t="inlineStr">
        <is>
          <t>- Canopy clump</t>
        </is>
      </c>
      <c r="B399" s="52" t="inlineStr">
        <is>
          <t>ENV-271</t>
        </is>
      </c>
      <c r="C399" s="59" t="inlineStr">
        <is>
          <t>Sphere</t>
        </is>
      </c>
      <c r="D399" s="52" t="inlineStr">
        <is>
          <t>ENV-258</t>
        </is>
      </c>
      <c r="E399" s="52" t="n">
        <v>2</v>
      </c>
      <c r="F399" s="54">
        <f>L399</f>
        <v/>
      </c>
      <c r="G399" s="54">
        <f>P399</f>
        <v/>
      </c>
      <c r="H399" s="54">
        <f>T399</f>
        <v/>
      </c>
      <c r="I399" s="70" t="n">
        <v>0.92400986</v>
      </c>
      <c r="J399" s="70" t="n">
        <v>0</v>
      </c>
      <c r="K399" s="70" t="n">
        <v>0.430865526</v>
      </c>
      <c r="L399" s="70" t="n">
        <v>-5.63474941</v>
      </c>
      <c r="M399" s="70" t="n">
        <v>0</v>
      </c>
      <c r="N399" s="70" t="n">
        <v>0.866599679</v>
      </c>
      <c r="O399" s="70" t="n">
        <v>0</v>
      </c>
      <c r="P399" s="70" t="n">
        <v>2.80840373</v>
      </c>
      <c r="Q399" s="70" t="n">
        <v>-0.430865526</v>
      </c>
      <c r="R399" s="70" t="n">
        <v>0</v>
      </c>
      <c r="S399" s="70" t="n">
        <v>0.92400986</v>
      </c>
      <c r="T399" s="70" t="n">
        <v>-6.55635214</v>
      </c>
      <c r="U399" s="69">
        <f>U386*'4 Transform Matrices'!Y400+V386*'4 Transform Matrices'!AC400+W386*'4 Transform Matrices'!AG400</f>
        <v/>
      </c>
      <c r="V399" s="69">
        <f>U386*'4 Transform Matrices'!Z400+V386*'4 Transform Matrices'!AD400+W386*'4 Transform Matrices'!AH400</f>
        <v/>
      </c>
      <c r="W399" s="69">
        <f>U386*'4 Transform Matrices'!AA400+V386*'4 Transform Matrices'!AE400+W386*'4 Transform Matrices'!AI400</f>
        <v/>
      </c>
      <c r="X399" s="69">
        <f>U386*'4 Transform Matrices'!AB400+V386*'4 Transform Matrices'!AF400+W386*'4 Transform Matrices'!AJ400+X386</f>
        <v/>
      </c>
      <c r="Y399" s="69">
        <f>Y386*'4 Transform Matrices'!Y400+Z386*'4 Transform Matrices'!AC400+AA386*'4 Transform Matrices'!AG400</f>
        <v/>
      </c>
      <c r="Z399" s="69">
        <f>Y386*'4 Transform Matrices'!Z400+Z386*'4 Transform Matrices'!AD400+AA386*'4 Transform Matrices'!AH400</f>
        <v/>
      </c>
      <c r="AA399" s="69">
        <f>Y386*'4 Transform Matrices'!AA400+Z386*'4 Transform Matrices'!AE400+AA386*'4 Transform Matrices'!AI400</f>
        <v/>
      </c>
      <c r="AB399" s="69">
        <f>Y386*'4 Transform Matrices'!AB400+Z386*'4 Transform Matrices'!AF400+AA386*'4 Transform Matrices'!AJ400+AB386</f>
        <v/>
      </c>
      <c r="AC399" s="69">
        <f>AC386*'4 Transform Matrices'!Y400+AD386*'4 Transform Matrices'!AC400+AE386*'4 Transform Matrices'!AG400</f>
        <v/>
      </c>
      <c r="AD399" s="69">
        <f>AC386*'4 Transform Matrices'!Z400+AD386*'4 Transform Matrices'!AD400+AE386*'4 Transform Matrices'!AH400</f>
        <v/>
      </c>
      <c r="AE399" s="69">
        <f>AC386*'4 Transform Matrices'!AA400+AD386*'4 Transform Matrices'!AE400+AE386*'4 Transform Matrices'!AI400</f>
        <v/>
      </c>
      <c r="AF399" s="69">
        <f>AC386*'4 Transform Matrices'!AB400+AD386*'4 Transform Matrices'!AF400+AE386*'4 Transform Matrices'!AJ400+AF386</f>
        <v/>
      </c>
      <c r="AG399" s="71">
        <f>MAX(ABS(I399-U399),ABS(J399-V399),ABS(K399-W399),ABS(L399-X399),ABS(M399-Y399),ABS(N399-Z399),ABS(O399-AA399),ABS(P399-AB399),ABS(Q399-AC399),ABS(R399-AD399),ABS(S399-AE399),ABS(T399-AF399))</f>
        <v/>
      </c>
    </row>
    <row r="400">
      <c r="A400" s="80" t="inlineStr">
        <is>
          <t>- Canopy clump</t>
        </is>
      </c>
      <c r="B400" s="52" t="inlineStr">
        <is>
          <t>ENV-272</t>
        </is>
      </c>
      <c r="C400" s="59" t="inlineStr">
        <is>
          <t>Sphere</t>
        </is>
      </c>
      <c r="D400" s="52" t="inlineStr">
        <is>
          <t>ENV-258</t>
        </is>
      </c>
      <c r="E400" s="52" t="n">
        <v>2</v>
      </c>
      <c r="F400" s="54">
        <f>L400</f>
        <v/>
      </c>
      <c r="G400" s="54">
        <f>P400</f>
        <v/>
      </c>
      <c r="H400" s="54">
        <f>T400</f>
        <v/>
      </c>
      <c r="I400" s="70" t="n">
        <v>0.447942972</v>
      </c>
      <c r="J400" s="70" t="n">
        <v>0</v>
      </c>
      <c r="K400" s="70" t="n">
        <v>1.51100993</v>
      </c>
      <c r="L400" s="70" t="n">
        <v>-3.92974305</v>
      </c>
      <c r="M400" s="70" t="n">
        <v>0</v>
      </c>
      <c r="N400" s="70" t="n">
        <v>1.33960748</v>
      </c>
      <c r="O400" s="70" t="n">
        <v>0</v>
      </c>
      <c r="P400" s="70" t="n">
        <v>2.69693685</v>
      </c>
      <c r="Q400" s="70" t="n">
        <v>-1.51100993</v>
      </c>
      <c r="R400" s="70" t="n">
        <v>0</v>
      </c>
      <c r="S400" s="70" t="n">
        <v>0.447942972</v>
      </c>
      <c r="T400" s="70" t="n">
        <v>-7.35174847</v>
      </c>
      <c r="U400" s="69">
        <f>U386*'4 Transform Matrices'!Y401+V386*'4 Transform Matrices'!AC401+W386*'4 Transform Matrices'!AG401</f>
        <v/>
      </c>
      <c r="V400" s="69">
        <f>U386*'4 Transform Matrices'!Z401+V386*'4 Transform Matrices'!AD401+W386*'4 Transform Matrices'!AH401</f>
        <v/>
      </c>
      <c r="W400" s="69">
        <f>U386*'4 Transform Matrices'!AA401+V386*'4 Transform Matrices'!AE401+W386*'4 Transform Matrices'!AI401</f>
        <v/>
      </c>
      <c r="X400" s="69">
        <f>U386*'4 Transform Matrices'!AB401+V386*'4 Transform Matrices'!AF401+W386*'4 Transform Matrices'!AJ401+X386</f>
        <v/>
      </c>
      <c r="Y400" s="69">
        <f>Y386*'4 Transform Matrices'!Y401+Z386*'4 Transform Matrices'!AC401+AA386*'4 Transform Matrices'!AG401</f>
        <v/>
      </c>
      <c r="Z400" s="69">
        <f>Y386*'4 Transform Matrices'!Z401+Z386*'4 Transform Matrices'!AD401+AA386*'4 Transform Matrices'!AH401</f>
        <v/>
      </c>
      <c r="AA400" s="69">
        <f>Y386*'4 Transform Matrices'!AA401+Z386*'4 Transform Matrices'!AE401+AA386*'4 Transform Matrices'!AI401</f>
        <v/>
      </c>
      <c r="AB400" s="69">
        <f>Y386*'4 Transform Matrices'!AB401+Z386*'4 Transform Matrices'!AF401+AA386*'4 Transform Matrices'!AJ401+AB386</f>
        <v/>
      </c>
      <c r="AC400" s="69">
        <f>AC386*'4 Transform Matrices'!Y401+AD386*'4 Transform Matrices'!AC401+AE386*'4 Transform Matrices'!AG401</f>
        <v/>
      </c>
      <c r="AD400" s="69">
        <f>AC386*'4 Transform Matrices'!Z401+AD386*'4 Transform Matrices'!AD401+AE386*'4 Transform Matrices'!AH401</f>
        <v/>
      </c>
      <c r="AE400" s="69">
        <f>AC386*'4 Transform Matrices'!AA401+AD386*'4 Transform Matrices'!AE401+AE386*'4 Transform Matrices'!AI401</f>
        <v/>
      </c>
      <c r="AF400" s="69">
        <f>AC386*'4 Transform Matrices'!AB401+AD386*'4 Transform Matrices'!AF401+AE386*'4 Transform Matrices'!AJ401+AF386</f>
        <v/>
      </c>
      <c r="AG400" s="71">
        <f>MAX(ABS(I400-U400),ABS(J400-V400),ABS(K400-W400),ABS(L400-X400),ABS(M400-Y400),ABS(N400-Z400),ABS(O400-AA400),ABS(P400-AB400),ABS(Q400-AC400),ABS(R400-AD400),ABS(S400-AE400),ABS(T400-AF400))</f>
        <v/>
      </c>
    </row>
    <row r="401">
      <c r="A401" s="80" t="inlineStr">
        <is>
          <t>- Canopy clump</t>
        </is>
      </c>
      <c r="B401" s="52" t="inlineStr">
        <is>
          <t>ENV-273</t>
        </is>
      </c>
      <c r="C401" s="59" t="inlineStr">
        <is>
          <t>Sphere</t>
        </is>
      </c>
      <c r="D401" s="52" t="inlineStr">
        <is>
          <t>ENV-258</t>
        </is>
      </c>
      <c r="E401" s="52" t="n">
        <v>2</v>
      </c>
      <c r="F401" s="54">
        <f>L401</f>
        <v/>
      </c>
      <c r="G401" s="54">
        <f>P401</f>
        <v/>
      </c>
      <c r="H401" s="54">
        <f>T401</f>
        <v/>
      </c>
      <c r="I401" s="70" t="n">
        <v>0.0377534032</v>
      </c>
      <c r="J401" s="70" t="n">
        <v>0</v>
      </c>
      <c r="K401" s="70" t="n">
        <v>-1.63123727</v>
      </c>
      <c r="L401" s="70" t="n">
        <v>-4.58155727</v>
      </c>
      <c r="M401" s="70" t="n">
        <v>0</v>
      </c>
      <c r="N401" s="70" t="n">
        <v>1.38692296</v>
      </c>
      <c r="O401" s="70" t="n">
        <v>0</v>
      </c>
      <c r="P401" s="70" t="n">
        <v>2.58547044</v>
      </c>
      <c r="Q401" s="70" t="n">
        <v>1.63123727</v>
      </c>
      <c r="R401" s="70" t="n">
        <v>0</v>
      </c>
      <c r="S401" s="70" t="n">
        <v>0.0377534032</v>
      </c>
      <c r="T401" s="70" t="n">
        <v>-5.64241934</v>
      </c>
      <c r="U401" s="69">
        <f>U386*'4 Transform Matrices'!Y402+V386*'4 Transform Matrices'!AC402+W386*'4 Transform Matrices'!AG402</f>
        <v/>
      </c>
      <c r="V401" s="69">
        <f>U386*'4 Transform Matrices'!Z402+V386*'4 Transform Matrices'!AD402+W386*'4 Transform Matrices'!AH402</f>
        <v/>
      </c>
      <c r="W401" s="69">
        <f>U386*'4 Transform Matrices'!AA402+V386*'4 Transform Matrices'!AE402+W386*'4 Transform Matrices'!AI402</f>
        <v/>
      </c>
      <c r="X401" s="69">
        <f>U386*'4 Transform Matrices'!AB402+V386*'4 Transform Matrices'!AF402+W386*'4 Transform Matrices'!AJ402+X386</f>
        <v/>
      </c>
      <c r="Y401" s="69">
        <f>Y386*'4 Transform Matrices'!Y402+Z386*'4 Transform Matrices'!AC402+AA386*'4 Transform Matrices'!AG402</f>
        <v/>
      </c>
      <c r="Z401" s="69">
        <f>Y386*'4 Transform Matrices'!Z402+Z386*'4 Transform Matrices'!AD402+AA386*'4 Transform Matrices'!AH402</f>
        <v/>
      </c>
      <c r="AA401" s="69">
        <f>Y386*'4 Transform Matrices'!AA402+Z386*'4 Transform Matrices'!AE402+AA386*'4 Transform Matrices'!AI402</f>
        <v/>
      </c>
      <c r="AB401" s="69">
        <f>Y386*'4 Transform Matrices'!AB402+Z386*'4 Transform Matrices'!AF402+AA386*'4 Transform Matrices'!AJ402+AB386</f>
        <v/>
      </c>
      <c r="AC401" s="69">
        <f>AC386*'4 Transform Matrices'!Y402+AD386*'4 Transform Matrices'!AC402+AE386*'4 Transform Matrices'!AG402</f>
        <v/>
      </c>
      <c r="AD401" s="69">
        <f>AC386*'4 Transform Matrices'!Z402+AD386*'4 Transform Matrices'!AD402+AE386*'4 Transform Matrices'!AH402</f>
        <v/>
      </c>
      <c r="AE401" s="69">
        <f>AC386*'4 Transform Matrices'!AA402+AD386*'4 Transform Matrices'!AE402+AE386*'4 Transform Matrices'!AI402</f>
        <v/>
      </c>
      <c r="AF401" s="69">
        <f>AC386*'4 Transform Matrices'!AB402+AD386*'4 Transform Matrices'!AF402+AE386*'4 Transform Matrices'!AJ402+AF386</f>
        <v/>
      </c>
      <c r="AG401" s="71">
        <f>MAX(ABS(I401-U401),ABS(J401-V401),ABS(K401-W401),ABS(L401-X401),ABS(M401-Y401),ABS(N401-Z401),ABS(O401-AA401),ABS(P401-AB401),ABS(Q401-AC401),ABS(R401-AD401),ABS(S401-AE401),ABS(T401-AF401))</f>
        <v/>
      </c>
    </row>
    <row r="402">
      <c r="A402" s="80" t="inlineStr">
        <is>
          <t>- Canopy clump</t>
        </is>
      </c>
      <c r="B402" s="52" t="inlineStr">
        <is>
          <t>ENV-274</t>
        </is>
      </c>
      <c r="C402" s="59" t="inlineStr">
        <is>
          <t>Sphere</t>
        </is>
      </c>
      <c r="D402" s="52" t="inlineStr">
        <is>
          <t>ENV-258</t>
        </is>
      </c>
      <c r="E402" s="52" t="n">
        <v>2</v>
      </c>
      <c r="F402" s="54">
        <f>L402</f>
        <v/>
      </c>
      <c r="G402" s="54">
        <f>P402</f>
        <v/>
      </c>
      <c r="H402" s="54">
        <f>T402</f>
        <v/>
      </c>
      <c r="I402" s="70" t="n">
        <v>1.48153353</v>
      </c>
      <c r="J402" s="70" t="n">
        <v>0</v>
      </c>
      <c r="K402" s="70" t="n">
        <v>-0.152170941</v>
      </c>
      <c r="L402" s="70" t="n">
        <v>-4.93881559</v>
      </c>
      <c r="M402" s="70" t="n">
        <v>0</v>
      </c>
      <c r="N402" s="70" t="n">
        <v>1.26592863</v>
      </c>
      <c r="O402" s="70" t="n">
        <v>0</v>
      </c>
      <c r="P402" s="70" t="n">
        <v>2.47400379</v>
      </c>
      <c r="Q402" s="70" t="n">
        <v>0.152170941</v>
      </c>
      <c r="R402" s="70" t="n">
        <v>0</v>
      </c>
      <c r="S402" s="70" t="n">
        <v>1.48153353</v>
      </c>
      <c r="T402" s="70" t="n">
        <v>-7.41646099</v>
      </c>
      <c r="U402" s="69">
        <f>U386*'4 Transform Matrices'!Y403+V386*'4 Transform Matrices'!AC403+W386*'4 Transform Matrices'!AG403</f>
        <v/>
      </c>
      <c r="V402" s="69">
        <f>U386*'4 Transform Matrices'!Z403+V386*'4 Transform Matrices'!AD403+W386*'4 Transform Matrices'!AH403</f>
        <v/>
      </c>
      <c r="W402" s="69">
        <f>U386*'4 Transform Matrices'!AA403+V386*'4 Transform Matrices'!AE403+W386*'4 Transform Matrices'!AI403</f>
        <v/>
      </c>
      <c r="X402" s="69">
        <f>U386*'4 Transform Matrices'!AB403+V386*'4 Transform Matrices'!AF403+W386*'4 Transform Matrices'!AJ403+X386</f>
        <v/>
      </c>
      <c r="Y402" s="69">
        <f>Y386*'4 Transform Matrices'!Y403+Z386*'4 Transform Matrices'!AC403+AA386*'4 Transform Matrices'!AG403</f>
        <v/>
      </c>
      <c r="Z402" s="69">
        <f>Y386*'4 Transform Matrices'!Z403+Z386*'4 Transform Matrices'!AD403+AA386*'4 Transform Matrices'!AH403</f>
        <v/>
      </c>
      <c r="AA402" s="69">
        <f>Y386*'4 Transform Matrices'!AA403+Z386*'4 Transform Matrices'!AE403+AA386*'4 Transform Matrices'!AI403</f>
        <v/>
      </c>
      <c r="AB402" s="69">
        <f>Y386*'4 Transform Matrices'!AB403+Z386*'4 Transform Matrices'!AF403+AA386*'4 Transform Matrices'!AJ403+AB386</f>
        <v/>
      </c>
      <c r="AC402" s="69">
        <f>AC386*'4 Transform Matrices'!Y403+AD386*'4 Transform Matrices'!AC403+AE386*'4 Transform Matrices'!AG403</f>
        <v/>
      </c>
      <c r="AD402" s="69">
        <f>AC386*'4 Transform Matrices'!Z403+AD386*'4 Transform Matrices'!AD403+AE386*'4 Transform Matrices'!AH403</f>
        <v/>
      </c>
      <c r="AE402" s="69">
        <f>AC386*'4 Transform Matrices'!AA403+AD386*'4 Transform Matrices'!AE403+AE386*'4 Transform Matrices'!AI403</f>
        <v/>
      </c>
      <c r="AF402" s="69">
        <f>AC386*'4 Transform Matrices'!AB403+AD386*'4 Transform Matrices'!AF403+AE386*'4 Transform Matrices'!AJ403+AF386</f>
        <v/>
      </c>
      <c r="AG402" s="71">
        <f>MAX(ABS(I402-U402),ABS(J402-V402),ABS(K402-W402),ABS(L402-X402),ABS(M402-Y402),ABS(N402-Z402),ABS(O402-AA402),ABS(P402-AB402),ABS(Q402-AC402),ABS(R402-AD402),ABS(S402-AE402),ABS(T402-AF402))</f>
        <v/>
      </c>
    </row>
    <row r="403">
      <c r="A403" s="80" t="inlineStr">
        <is>
          <t>- Canopy low</t>
        </is>
      </c>
      <c r="B403" s="52" t="inlineStr">
        <is>
          <t>ENV-275</t>
        </is>
      </c>
      <c r="C403" s="59" t="inlineStr">
        <is>
          <t>Sphere</t>
        </is>
      </c>
      <c r="D403" s="52" t="inlineStr">
        <is>
          <t>ENV-258</t>
        </is>
      </c>
      <c r="E403" s="52" t="n">
        <v>2</v>
      </c>
      <c r="F403" s="54">
        <f>L403</f>
        <v/>
      </c>
      <c r="G403" s="54">
        <f>P403</f>
        <v/>
      </c>
      <c r="H403" s="54">
        <f>T403</f>
        <v/>
      </c>
      <c r="I403" s="70" t="n">
        <v>-2.0595026</v>
      </c>
      <c r="J403" s="70" t="n">
        <v>0</v>
      </c>
      <c r="K403" s="70" t="n">
        <v>-0.355737537</v>
      </c>
      <c r="L403" s="70" t="n">
        <v>-4.5999999</v>
      </c>
      <c r="M403" s="70" t="n">
        <v>0</v>
      </c>
      <c r="N403" s="70" t="n">
        <v>1.42999995</v>
      </c>
      <c r="O403" s="70" t="n">
        <v>0</v>
      </c>
      <c r="P403" s="70" t="n">
        <v>2.91987038</v>
      </c>
      <c r="Q403" s="70" t="n">
        <v>0.355737537</v>
      </c>
      <c r="R403" s="70" t="n">
        <v>0</v>
      </c>
      <c r="S403" s="70" t="n">
        <v>-2.0595026</v>
      </c>
      <c r="T403" s="70" t="n">
        <v>-6.5999999</v>
      </c>
      <c r="U403" s="69">
        <f>U386*'4 Transform Matrices'!Y404+V386*'4 Transform Matrices'!AC404+W386*'4 Transform Matrices'!AG404</f>
        <v/>
      </c>
      <c r="V403" s="69">
        <f>U386*'4 Transform Matrices'!Z404+V386*'4 Transform Matrices'!AD404+W386*'4 Transform Matrices'!AH404</f>
        <v/>
      </c>
      <c r="W403" s="69">
        <f>U386*'4 Transform Matrices'!AA404+V386*'4 Transform Matrices'!AE404+W386*'4 Transform Matrices'!AI404</f>
        <v/>
      </c>
      <c r="X403" s="69">
        <f>U386*'4 Transform Matrices'!AB404+V386*'4 Transform Matrices'!AF404+W386*'4 Transform Matrices'!AJ404+X386</f>
        <v/>
      </c>
      <c r="Y403" s="69">
        <f>Y386*'4 Transform Matrices'!Y404+Z386*'4 Transform Matrices'!AC404+AA386*'4 Transform Matrices'!AG404</f>
        <v/>
      </c>
      <c r="Z403" s="69">
        <f>Y386*'4 Transform Matrices'!Z404+Z386*'4 Transform Matrices'!AD404+AA386*'4 Transform Matrices'!AH404</f>
        <v/>
      </c>
      <c r="AA403" s="69">
        <f>Y386*'4 Transform Matrices'!AA404+Z386*'4 Transform Matrices'!AE404+AA386*'4 Transform Matrices'!AI404</f>
        <v/>
      </c>
      <c r="AB403" s="69">
        <f>Y386*'4 Transform Matrices'!AB404+Z386*'4 Transform Matrices'!AF404+AA386*'4 Transform Matrices'!AJ404+AB386</f>
        <v/>
      </c>
      <c r="AC403" s="69">
        <f>AC386*'4 Transform Matrices'!Y404+AD386*'4 Transform Matrices'!AC404+AE386*'4 Transform Matrices'!AG404</f>
        <v/>
      </c>
      <c r="AD403" s="69">
        <f>AC386*'4 Transform Matrices'!Z404+AD386*'4 Transform Matrices'!AD404+AE386*'4 Transform Matrices'!AH404</f>
        <v/>
      </c>
      <c r="AE403" s="69">
        <f>AC386*'4 Transform Matrices'!AA404+AD386*'4 Transform Matrices'!AE404+AE386*'4 Transform Matrices'!AI404</f>
        <v/>
      </c>
      <c r="AF403" s="69">
        <f>AC386*'4 Transform Matrices'!AB404+AD386*'4 Transform Matrices'!AF404+AE386*'4 Transform Matrices'!AJ404+AF386</f>
        <v/>
      </c>
      <c r="AG403" s="71">
        <f>MAX(ABS(I403-U403),ABS(J403-V403),ABS(K403-W403),ABS(L403-X403),ABS(M403-Y403),ABS(N403-Z403),ABS(O403-AA403),ABS(P403-AB403),ABS(Q403-AC403),ABS(R403-AD403),ABS(S403-AE403),ABS(T403-AF403))</f>
        <v/>
      </c>
    </row>
    <row r="404">
      <c r="A404" s="80" t="inlineStr">
        <is>
          <t>- Canopy top</t>
        </is>
      </c>
      <c r="B404" s="52" t="inlineStr">
        <is>
          <t>ENV-276</t>
        </is>
      </c>
      <c r="C404" s="59" t="inlineStr">
        <is>
          <t>Sphere</t>
        </is>
      </c>
      <c r="D404" s="52" t="inlineStr">
        <is>
          <t>ENV-258</t>
        </is>
      </c>
      <c r="E404" s="52" t="n">
        <v>2</v>
      </c>
      <c r="F404" s="54">
        <f>L404</f>
        <v/>
      </c>
      <c r="G404" s="54">
        <f>P404</f>
        <v/>
      </c>
      <c r="H404" s="54">
        <f>T404</f>
        <v/>
      </c>
      <c r="I404" s="70" t="n">
        <v>-1.40913332</v>
      </c>
      <c r="J404" s="70" t="n">
        <v>0</v>
      </c>
      <c r="K404" s="70" t="n">
        <v>-0.243399352</v>
      </c>
      <c r="L404" s="70" t="n">
        <v>-4.68967152</v>
      </c>
      <c r="M404" s="70" t="n">
        <v>0</v>
      </c>
      <c r="N404" s="70" t="n">
        <v>1.10000002</v>
      </c>
      <c r="O404" s="70" t="n">
        <v>0</v>
      </c>
      <c r="P404" s="70" t="n">
        <v>3.57987046</v>
      </c>
      <c r="Q404" s="70" t="n">
        <v>0.243399352</v>
      </c>
      <c r="R404" s="70" t="n">
        <v>0</v>
      </c>
      <c r="S404" s="70" t="n">
        <v>-1.40913332</v>
      </c>
      <c r="T404" s="70" t="n">
        <v>-6.47288179</v>
      </c>
      <c r="U404" s="69">
        <f>U386*'4 Transform Matrices'!Y405+V386*'4 Transform Matrices'!AC405+W386*'4 Transform Matrices'!AG405</f>
        <v/>
      </c>
      <c r="V404" s="69">
        <f>U386*'4 Transform Matrices'!Z405+V386*'4 Transform Matrices'!AD405+W386*'4 Transform Matrices'!AH405</f>
        <v/>
      </c>
      <c r="W404" s="69">
        <f>U386*'4 Transform Matrices'!AA405+V386*'4 Transform Matrices'!AE405+W386*'4 Transform Matrices'!AI405</f>
        <v/>
      </c>
      <c r="X404" s="69">
        <f>U386*'4 Transform Matrices'!AB405+V386*'4 Transform Matrices'!AF405+W386*'4 Transform Matrices'!AJ405+X386</f>
        <v/>
      </c>
      <c r="Y404" s="69">
        <f>Y386*'4 Transform Matrices'!Y405+Z386*'4 Transform Matrices'!AC405+AA386*'4 Transform Matrices'!AG405</f>
        <v/>
      </c>
      <c r="Z404" s="69">
        <f>Y386*'4 Transform Matrices'!Z405+Z386*'4 Transform Matrices'!AD405+AA386*'4 Transform Matrices'!AH405</f>
        <v/>
      </c>
      <c r="AA404" s="69">
        <f>Y386*'4 Transform Matrices'!AA405+Z386*'4 Transform Matrices'!AE405+AA386*'4 Transform Matrices'!AI405</f>
        <v/>
      </c>
      <c r="AB404" s="69">
        <f>Y386*'4 Transform Matrices'!AB405+Z386*'4 Transform Matrices'!AF405+AA386*'4 Transform Matrices'!AJ405+AB386</f>
        <v/>
      </c>
      <c r="AC404" s="69">
        <f>AC386*'4 Transform Matrices'!Y405+AD386*'4 Transform Matrices'!AC405+AE386*'4 Transform Matrices'!AG405</f>
        <v/>
      </c>
      <c r="AD404" s="69">
        <f>AC386*'4 Transform Matrices'!Z405+AD386*'4 Transform Matrices'!AD405+AE386*'4 Transform Matrices'!AH405</f>
        <v/>
      </c>
      <c r="AE404" s="69">
        <f>AC386*'4 Transform Matrices'!AA405+AD386*'4 Transform Matrices'!AE405+AE386*'4 Transform Matrices'!AI405</f>
        <v/>
      </c>
      <c r="AF404" s="69">
        <f>AC386*'4 Transform Matrices'!AB405+AD386*'4 Transform Matrices'!AF405+AE386*'4 Transform Matrices'!AJ405+AF386</f>
        <v/>
      </c>
      <c r="AG404" s="71">
        <f>MAX(ABS(I404-U404),ABS(J404-V404),ABS(K404-W404),ABS(L404-X404),ABS(M404-Y404),ABS(N404-Z404),ABS(O404-AA404),ABS(P404-AB404),ABS(Q404-AC404),ABS(R404-AD404),ABS(S404-AE404),ABS(T404-AF404))</f>
        <v/>
      </c>
    </row>
    <row r="405">
      <c r="A405" s="60" t="inlineStr">
        <is>
          <t>- Forest patch</t>
        </is>
      </c>
      <c r="B405" s="52" t="inlineStr">
        <is>
          <t>ENV-277</t>
        </is>
      </c>
      <c r="C405" s="53" t="inlineStr">
        <is>
          <t>Group</t>
        </is>
      </c>
      <c r="D405" s="52" t="inlineStr">
        <is>
          <t>ENV-00</t>
        </is>
      </c>
      <c r="E405" s="52" t="n">
        <v>1</v>
      </c>
      <c r="F405" s="54">
        <f>L405</f>
        <v/>
      </c>
      <c r="G405" s="54">
        <f>P405</f>
        <v/>
      </c>
      <c r="H405" s="54">
        <f>T405</f>
        <v/>
      </c>
      <c r="I405" s="70" t="n">
        <v>1</v>
      </c>
      <c r="J405" s="70" t="n">
        <v>0</v>
      </c>
      <c r="K405" s="70" t="n">
        <v>0</v>
      </c>
      <c r="L405" s="70" t="n">
        <v>0</v>
      </c>
      <c r="M405" s="70" t="n">
        <v>0</v>
      </c>
      <c r="N405" s="70" t="n">
        <v>1</v>
      </c>
      <c r="O405" s="70" t="n">
        <v>0</v>
      </c>
      <c r="P405" s="70" t="n">
        <v>0</v>
      </c>
      <c r="Q405" s="70" t="n">
        <v>0</v>
      </c>
      <c r="R405" s="70" t="n">
        <v>0</v>
      </c>
      <c r="S405" s="70" t="n">
        <v>1</v>
      </c>
      <c r="T405" s="70" t="n">
        <v>0</v>
      </c>
      <c r="U405" s="69">
        <f>U128*'4 Transform Matrices'!Y406+V128*'4 Transform Matrices'!AC406+W128*'4 Transform Matrices'!AG406</f>
        <v/>
      </c>
      <c r="V405" s="69">
        <f>U128*'4 Transform Matrices'!Z406+V128*'4 Transform Matrices'!AD406+W128*'4 Transform Matrices'!AH406</f>
        <v/>
      </c>
      <c r="W405" s="69">
        <f>U128*'4 Transform Matrices'!AA406+V128*'4 Transform Matrices'!AE406+W128*'4 Transform Matrices'!AI406</f>
        <v/>
      </c>
      <c r="X405" s="69">
        <f>U128*'4 Transform Matrices'!AB406+V128*'4 Transform Matrices'!AF406+W128*'4 Transform Matrices'!AJ406+X128</f>
        <v/>
      </c>
      <c r="Y405" s="69">
        <f>Y128*'4 Transform Matrices'!Y406+Z128*'4 Transform Matrices'!AC406+AA128*'4 Transform Matrices'!AG406</f>
        <v/>
      </c>
      <c r="Z405" s="69">
        <f>Y128*'4 Transform Matrices'!Z406+Z128*'4 Transform Matrices'!AD406+AA128*'4 Transform Matrices'!AH406</f>
        <v/>
      </c>
      <c r="AA405" s="69">
        <f>Y128*'4 Transform Matrices'!AA406+Z128*'4 Transform Matrices'!AE406+AA128*'4 Transform Matrices'!AI406</f>
        <v/>
      </c>
      <c r="AB405" s="69">
        <f>Y128*'4 Transform Matrices'!AB406+Z128*'4 Transform Matrices'!AF406+AA128*'4 Transform Matrices'!AJ406+AB128</f>
        <v/>
      </c>
      <c r="AC405" s="69">
        <f>AC128*'4 Transform Matrices'!Y406+AD128*'4 Transform Matrices'!AC406+AE128*'4 Transform Matrices'!AG406</f>
        <v/>
      </c>
      <c r="AD405" s="69">
        <f>AC128*'4 Transform Matrices'!Z406+AD128*'4 Transform Matrices'!AD406+AE128*'4 Transform Matrices'!AH406</f>
        <v/>
      </c>
      <c r="AE405" s="69">
        <f>AC128*'4 Transform Matrices'!AA406+AD128*'4 Transform Matrices'!AE406+AE128*'4 Transform Matrices'!AI406</f>
        <v/>
      </c>
      <c r="AF405" s="69">
        <f>AC128*'4 Transform Matrices'!AB406+AD128*'4 Transform Matrices'!AF406+AE128*'4 Transform Matrices'!AJ406+AF128</f>
        <v/>
      </c>
      <c r="AG405" s="71">
        <f>MAX(ABS(I405-U405),ABS(J405-V405),ABS(K405-W405),ABS(L405-X405),ABS(M405-Y405),ABS(N405-Z405),ABS(O405-AA405),ABS(P405-AB405),ABS(Q405-AC405),ABS(R405-AD405),ABS(S405-AE405),ABS(T405-AF405))</f>
        <v/>
      </c>
    </row>
    <row r="406">
      <c r="A406" s="80" t="inlineStr">
        <is>
          <t>- Pine</t>
        </is>
      </c>
      <c r="B406" s="52" t="inlineStr">
        <is>
          <t>ENV-278</t>
        </is>
      </c>
      <c r="C406" s="53" t="inlineStr">
        <is>
          <t>Group</t>
        </is>
      </c>
      <c r="D406" s="52" t="inlineStr">
        <is>
          <t>ENV-277</t>
        </is>
      </c>
      <c r="E406" s="52" t="n">
        <v>2</v>
      </c>
      <c r="F406" s="54">
        <f>L406</f>
        <v/>
      </c>
      <c r="G406" s="54">
        <f>P406</f>
        <v/>
      </c>
      <c r="H406" s="54">
        <f>T406</f>
        <v/>
      </c>
      <c r="I406" s="70" t="n">
        <v>-0.594498754</v>
      </c>
      <c r="J406" s="70" t="n">
        <v>0</v>
      </c>
      <c r="K406" s="70" t="n">
        <v>0.80409652</v>
      </c>
      <c r="L406" s="70" t="n">
        <v>14.1021271</v>
      </c>
      <c r="M406" s="70" t="n">
        <v>0</v>
      </c>
      <c r="N406" s="70" t="n">
        <v>1</v>
      </c>
      <c r="O406" s="70" t="n">
        <v>0</v>
      </c>
      <c r="P406" s="70" t="n">
        <v>-0.179537311</v>
      </c>
      <c r="Q406" s="70" t="n">
        <v>-0.80409652</v>
      </c>
      <c r="R406" s="70" t="n">
        <v>0</v>
      </c>
      <c r="S406" s="70" t="n">
        <v>-0.594498754</v>
      </c>
      <c r="T406" s="70" t="n">
        <v>-1.32102191</v>
      </c>
      <c r="U406" s="69">
        <f>U405*'4 Transform Matrices'!Y407+V405*'4 Transform Matrices'!AC407+W405*'4 Transform Matrices'!AG407</f>
        <v/>
      </c>
      <c r="V406" s="69">
        <f>U405*'4 Transform Matrices'!Z407+V405*'4 Transform Matrices'!AD407+W405*'4 Transform Matrices'!AH407</f>
        <v/>
      </c>
      <c r="W406" s="69">
        <f>U405*'4 Transform Matrices'!AA407+V405*'4 Transform Matrices'!AE407+W405*'4 Transform Matrices'!AI407</f>
        <v/>
      </c>
      <c r="X406" s="69">
        <f>U405*'4 Transform Matrices'!AB407+V405*'4 Transform Matrices'!AF407+W405*'4 Transform Matrices'!AJ407+X405</f>
        <v/>
      </c>
      <c r="Y406" s="69">
        <f>Y405*'4 Transform Matrices'!Y407+Z405*'4 Transform Matrices'!AC407+AA405*'4 Transform Matrices'!AG407</f>
        <v/>
      </c>
      <c r="Z406" s="69">
        <f>Y405*'4 Transform Matrices'!Z407+Z405*'4 Transform Matrices'!AD407+AA405*'4 Transform Matrices'!AH407</f>
        <v/>
      </c>
      <c r="AA406" s="69">
        <f>Y405*'4 Transform Matrices'!AA407+Z405*'4 Transform Matrices'!AE407+AA405*'4 Transform Matrices'!AI407</f>
        <v/>
      </c>
      <c r="AB406" s="69">
        <f>Y405*'4 Transform Matrices'!AB407+Z405*'4 Transform Matrices'!AF407+AA405*'4 Transform Matrices'!AJ407+AB405</f>
        <v/>
      </c>
      <c r="AC406" s="69">
        <f>AC405*'4 Transform Matrices'!Y407+AD405*'4 Transform Matrices'!AC407+AE405*'4 Transform Matrices'!AG407</f>
        <v/>
      </c>
      <c r="AD406" s="69">
        <f>AC405*'4 Transform Matrices'!Z407+AD405*'4 Transform Matrices'!AD407+AE405*'4 Transform Matrices'!AH407</f>
        <v/>
      </c>
      <c r="AE406" s="69">
        <f>AC405*'4 Transform Matrices'!AA407+AD405*'4 Transform Matrices'!AE407+AE405*'4 Transform Matrices'!AI407</f>
        <v/>
      </c>
      <c r="AF406" s="69">
        <f>AC405*'4 Transform Matrices'!AB407+AD405*'4 Transform Matrices'!AF407+AE405*'4 Transform Matrices'!AJ407+AF405</f>
        <v/>
      </c>
      <c r="AG406" s="71">
        <f>MAX(ABS(I406-U406),ABS(J406-V406),ABS(K406-W406),ABS(L406-X406),ABS(M406-Y406),ABS(N406-Z406),ABS(O406-AA406),ABS(P406-AB406),ABS(Q406-AC406),ABS(R406-AD406),ABS(S406-AE406),ABS(T406-AF406))</f>
        <v/>
      </c>
    </row>
    <row r="407">
      <c r="A407" s="81" t="inlineStr">
        <is>
          <t>- Pine trunk</t>
        </is>
      </c>
      <c r="B407" s="52" t="inlineStr">
        <is>
          <t>ENV-279</t>
        </is>
      </c>
      <c r="C407" s="58" t="inlineStr">
        <is>
          <t>Cylinder</t>
        </is>
      </c>
      <c r="D407" s="52" t="inlineStr">
        <is>
          <t>ENV-278</t>
        </is>
      </c>
      <c r="E407" s="52" t="n">
        <v>3</v>
      </c>
      <c r="F407" s="54">
        <f>L407</f>
        <v/>
      </c>
      <c r="G407" s="54">
        <f>P407</f>
        <v/>
      </c>
      <c r="H407" s="54">
        <f>T407</f>
        <v/>
      </c>
      <c r="I407" s="70" t="n">
        <v>-0.11319457</v>
      </c>
      <c r="J407" s="70" t="n">
        <v>0.153102696</v>
      </c>
      <c r="K407" s="70" t="n">
        <v>-8.7731955e-08</v>
      </c>
      <c r="L407" s="70" t="n">
        <v>14.1021271</v>
      </c>
      <c r="M407" s="70" t="n">
        <v>0</v>
      </c>
      <c r="N407" s="70" t="n">
        <v>-8.322795790000001e-09</v>
      </c>
      <c r="O407" s="70" t="n">
        <v>-2.49606013</v>
      </c>
      <c r="P407" s="70" t="n">
        <v>1.06849277</v>
      </c>
      <c r="Q407" s="70" t="n">
        <v>-0.153102696</v>
      </c>
      <c r="R407" s="70" t="n">
        <v>-0.11319457</v>
      </c>
      <c r="S407" s="70" t="n">
        <v>6.48635279e-08</v>
      </c>
      <c r="T407" s="70" t="n">
        <v>-1.32102191</v>
      </c>
      <c r="U407" s="69">
        <f>U406*'4 Transform Matrices'!Y408+V406*'4 Transform Matrices'!AC408+W406*'4 Transform Matrices'!AG408</f>
        <v/>
      </c>
      <c r="V407" s="69">
        <f>U406*'4 Transform Matrices'!Z408+V406*'4 Transform Matrices'!AD408+W406*'4 Transform Matrices'!AH408</f>
        <v/>
      </c>
      <c r="W407" s="69">
        <f>U406*'4 Transform Matrices'!AA408+V406*'4 Transform Matrices'!AE408+W406*'4 Transform Matrices'!AI408</f>
        <v/>
      </c>
      <c r="X407" s="69">
        <f>U406*'4 Transform Matrices'!AB408+V406*'4 Transform Matrices'!AF408+W406*'4 Transform Matrices'!AJ408+X406</f>
        <v/>
      </c>
      <c r="Y407" s="69">
        <f>Y406*'4 Transform Matrices'!Y408+Z406*'4 Transform Matrices'!AC408+AA406*'4 Transform Matrices'!AG408</f>
        <v/>
      </c>
      <c r="Z407" s="69">
        <f>Y406*'4 Transform Matrices'!Z408+Z406*'4 Transform Matrices'!AD408+AA406*'4 Transform Matrices'!AH408</f>
        <v/>
      </c>
      <c r="AA407" s="69">
        <f>Y406*'4 Transform Matrices'!AA408+Z406*'4 Transform Matrices'!AE408+AA406*'4 Transform Matrices'!AI408</f>
        <v/>
      </c>
      <c r="AB407" s="69">
        <f>Y406*'4 Transform Matrices'!AB408+Z406*'4 Transform Matrices'!AF408+AA406*'4 Transform Matrices'!AJ408+AB406</f>
        <v/>
      </c>
      <c r="AC407" s="69">
        <f>AC406*'4 Transform Matrices'!Y408+AD406*'4 Transform Matrices'!AC408+AE406*'4 Transform Matrices'!AG408</f>
        <v/>
      </c>
      <c r="AD407" s="69">
        <f>AC406*'4 Transform Matrices'!Z408+AD406*'4 Transform Matrices'!AD408+AE406*'4 Transform Matrices'!AH408</f>
        <v/>
      </c>
      <c r="AE407" s="69">
        <f>AC406*'4 Transform Matrices'!AA408+AD406*'4 Transform Matrices'!AE408+AE406*'4 Transform Matrices'!AI408</f>
        <v/>
      </c>
      <c r="AF407" s="69">
        <f>AC406*'4 Transform Matrices'!AB408+AD406*'4 Transform Matrices'!AF408+AE406*'4 Transform Matrices'!AJ408+AF406</f>
        <v/>
      </c>
      <c r="AG407" s="71">
        <f>MAX(ABS(I407-U407),ABS(J407-V407),ABS(K407-W407),ABS(L407-X407),ABS(M407-Y407),ABS(N407-Z407),ABS(O407-AA407),ABS(P407-AB407),ABS(Q407-AC407),ABS(R407-AD407),ABS(S407-AE407),ABS(T407-AF407))</f>
        <v/>
      </c>
    </row>
    <row r="408">
      <c r="A408" s="81" t="inlineStr">
        <is>
          <t>- Pine crown</t>
        </is>
      </c>
      <c r="B408" s="52" t="inlineStr">
        <is>
          <t>ENV-280</t>
        </is>
      </c>
      <c r="C408" s="61" t="inlineStr">
        <is>
          <t>Cone</t>
        </is>
      </c>
      <c r="D408" s="52" t="inlineStr">
        <is>
          <t>ENV-278</t>
        </is>
      </c>
      <c r="E408" s="52" t="n">
        <v>3</v>
      </c>
      <c r="F408" s="54">
        <f>L408</f>
        <v/>
      </c>
      <c r="G408" s="54">
        <f>P408</f>
        <v/>
      </c>
      <c r="H408" s="54">
        <f>T408</f>
        <v/>
      </c>
      <c r="I408" s="70" t="n">
        <v>2.02574492</v>
      </c>
      <c r="J408" s="70" t="n">
        <v>0.4852373</v>
      </c>
      <c r="K408" s="70" t="n">
        <v>0.0007425497749999999</v>
      </c>
      <c r="L408" s="70" t="n">
        <v>14.1285849</v>
      </c>
      <c r="M408" s="70" t="n">
        <v>0.000656416174</v>
      </c>
      <c r="N408" s="70" t="n">
        <v>-0.0111497231</v>
      </c>
      <c r="O408" s="70" t="n">
        <v>0.991559267</v>
      </c>
      <c r="P408" s="70" t="n">
        <v>0.916248441</v>
      </c>
      <c r="Q408" s="70" t="n">
        <v>0.445045531</v>
      </c>
      <c r="R408" s="70" t="n">
        <v>-2.20867324</v>
      </c>
      <c r="S408" s="70" t="n">
        <v>-0.004842408</v>
      </c>
      <c r="T408" s="70" t="n">
        <v>-1.33400869</v>
      </c>
      <c r="U408" s="69">
        <f>U406*'4 Transform Matrices'!Y409+V406*'4 Transform Matrices'!AC409+W406*'4 Transform Matrices'!AG409</f>
        <v/>
      </c>
      <c r="V408" s="69">
        <f>U406*'4 Transform Matrices'!Z409+V406*'4 Transform Matrices'!AD409+W406*'4 Transform Matrices'!AH409</f>
        <v/>
      </c>
      <c r="W408" s="69">
        <f>U406*'4 Transform Matrices'!AA409+V406*'4 Transform Matrices'!AE409+W406*'4 Transform Matrices'!AI409</f>
        <v/>
      </c>
      <c r="X408" s="69">
        <f>U406*'4 Transform Matrices'!AB409+V406*'4 Transform Matrices'!AF409+W406*'4 Transform Matrices'!AJ409+X406</f>
        <v/>
      </c>
      <c r="Y408" s="69">
        <f>Y406*'4 Transform Matrices'!Y409+Z406*'4 Transform Matrices'!AC409+AA406*'4 Transform Matrices'!AG409</f>
        <v/>
      </c>
      <c r="Z408" s="69">
        <f>Y406*'4 Transform Matrices'!Z409+Z406*'4 Transform Matrices'!AD409+AA406*'4 Transform Matrices'!AH409</f>
        <v/>
      </c>
      <c r="AA408" s="69">
        <f>Y406*'4 Transform Matrices'!AA409+Z406*'4 Transform Matrices'!AE409+AA406*'4 Transform Matrices'!AI409</f>
        <v/>
      </c>
      <c r="AB408" s="69">
        <f>Y406*'4 Transform Matrices'!AB409+Z406*'4 Transform Matrices'!AF409+AA406*'4 Transform Matrices'!AJ409+AB406</f>
        <v/>
      </c>
      <c r="AC408" s="69">
        <f>AC406*'4 Transform Matrices'!Y409+AD406*'4 Transform Matrices'!AC409+AE406*'4 Transform Matrices'!AG409</f>
        <v/>
      </c>
      <c r="AD408" s="69">
        <f>AC406*'4 Transform Matrices'!Z409+AD406*'4 Transform Matrices'!AD409+AE406*'4 Transform Matrices'!AH409</f>
        <v/>
      </c>
      <c r="AE408" s="69">
        <f>AC406*'4 Transform Matrices'!AA409+AD406*'4 Transform Matrices'!AE409+AE406*'4 Transform Matrices'!AI409</f>
        <v/>
      </c>
      <c r="AF408" s="69">
        <f>AC406*'4 Transform Matrices'!AB409+AD406*'4 Transform Matrices'!AF409+AE406*'4 Transform Matrices'!AJ409+AF406</f>
        <v/>
      </c>
      <c r="AG408" s="71">
        <f>MAX(ABS(I408-U408),ABS(J408-V408),ABS(K408-W408),ABS(L408-X408),ABS(M408-Y408),ABS(N408-Z408),ABS(O408-AA408),ABS(P408-AB408),ABS(Q408-AC408),ABS(R408-AD408),ABS(S408-AE408),ABS(T408-AF408))</f>
        <v/>
      </c>
    </row>
    <row r="409">
      <c r="A409" s="81" t="inlineStr">
        <is>
          <t>- Pine crown</t>
        </is>
      </c>
      <c r="B409" s="52" t="inlineStr">
        <is>
          <t>ENV-281</t>
        </is>
      </c>
      <c r="C409" s="61" t="inlineStr">
        <is>
          <t>Cone</t>
        </is>
      </c>
      <c r="D409" s="52" t="inlineStr">
        <is>
          <t>ENV-278</t>
        </is>
      </c>
      <c r="E409" s="52" t="n">
        <v>3</v>
      </c>
      <c r="F409" s="54">
        <f>L409</f>
        <v/>
      </c>
      <c r="G409" s="54">
        <f>P409</f>
        <v/>
      </c>
      <c r="H409" s="54">
        <f>T409</f>
        <v/>
      </c>
      <c r="I409" s="70" t="n">
        <v>-0.40823102</v>
      </c>
      <c r="J409" s="70" t="n">
        <v>-1.62854338</v>
      </c>
      <c r="K409" s="70" t="n">
        <v>0.00646732002</v>
      </c>
      <c r="L409" s="70" t="n">
        <v>14.1125488</v>
      </c>
      <c r="M409" s="70" t="n">
        <v>7.11614266e-05</v>
      </c>
      <c r="N409" s="70" t="n">
        <v>0.0142327538</v>
      </c>
      <c r="O409" s="70" t="n">
        <v>0.789038777</v>
      </c>
      <c r="P409" s="70" t="n">
        <v>1.28861666</v>
      </c>
      <c r="Q409" s="70" t="n">
        <v>-1.56894946</v>
      </c>
      <c r="R409" s="70" t="n">
        <v>0.423737705</v>
      </c>
      <c r="S409" s="70" t="n">
        <v>-0.00164696923</v>
      </c>
      <c r="T409" s="70" t="n">
        <v>-1.32759428</v>
      </c>
      <c r="U409" s="69">
        <f>U406*'4 Transform Matrices'!Y410+V406*'4 Transform Matrices'!AC410+W406*'4 Transform Matrices'!AG410</f>
        <v/>
      </c>
      <c r="V409" s="69">
        <f>U406*'4 Transform Matrices'!Z410+V406*'4 Transform Matrices'!AD410+W406*'4 Transform Matrices'!AH410</f>
        <v/>
      </c>
      <c r="W409" s="69">
        <f>U406*'4 Transform Matrices'!AA410+V406*'4 Transform Matrices'!AE410+W406*'4 Transform Matrices'!AI410</f>
        <v/>
      </c>
      <c r="X409" s="69">
        <f>U406*'4 Transform Matrices'!AB410+V406*'4 Transform Matrices'!AF410+W406*'4 Transform Matrices'!AJ410+X406</f>
        <v/>
      </c>
      <c r="Y409" s="69">
        <f>Y406*'4 Transform Matrices'!Y410+Z406*'4 Transform Matrices'!AC410+AA406*'4 Transform Matrices'!AG410</f>
        <v/>
      </c>
      <c r="Z409" s="69">
        <f>Y406*'4 Transform Matrices'!Z410+Z406*'4 Transform Matrices'!AD410+AA406*'4 Transform Matrices'!AH410</f>
        <v/>
      </c>
      <c r="AA409" s="69">
        <f>Y406*'4 Transform Matrices'!AA410+Z406*'4 Transform Matrices'!AE410+AA406*'4 Transform Matrices'!AI410</f>
        <v/>
      </c>
      <c r="AB409" s="69">
        <f>Y406*'4 Transform Matrices'!AB410+Z406*'4 Transform Matrices'!AF410+AA406*'4 Transform Matrices'!AJ410+AB406</f>
        <v/>
      </c>
      <c r="AC409" s="69">
        <f>AC406*'4 Transform Matrices'!Y410+AD406*'4 Transform Matrices'!AC410+AE406*'4 Transform Matrices'!AG410</f>
        <v/>
      </c>
      <c r="AD409" s="69">
        <f>AC406*'4 Transform Matrices'!Z410+AD406*'4 Transform Matrices'!AD410+AE406*'4 Transform Matrices'!AH410</f>
        <v/>
      </c>
      <c r="AE409" s="69">
        <f>AC406*'4 Transform Matrices'!AA410+AD406*'4 Transform Matrices'!AE410+AE406*'4 Transform Matrices'!AI410</f>
        <v/>
      </c>
      <c r="AF409" s="69">
        <f>AC406*'4 Transform Matrices'!AB410+AD406*'4 Transform Matrices'!AF410+AE406*'4 Transform Matrices'!AJ410+AF406</f>
        <v/>
      </c>
      <c r="AG409" s="71">
        <f>MAX(ABS(I409-U409),ABS(J409-V409),ABS(K409-W409),ABS(L409-X409),ABS(M409-Y409),ABS(N409-Z409),ABS(O409-AA409),ABS(P409-AB409),ABS(Q409-AC409),ABS(R409-AD409),ABS(S409-AE409),ABS(T409-AF409))</f>
        <v/>
      </c>
    </row>
    <row r="410">
      <c r="A410" s="81" t="inlineStr">
        <is>
          <t>- Pine crown</t>
        </is>
      </c>
      <c r="B410" s="52" t="inlineStr">
        <is>
          <t>ENV-282</t>
        </is>
      </c>
      <c r="C410" s="61" t="inlineStr">
        <is>
          <t>Cone</t>
        </is>
      </c>
      <c r="D410" s="52" t="inlineStr">
        <is>
          <t>ENV-278</t>
        </is>
      </c>
      <c r="E410" s="52" t="n">
        <v>3</v>
      </c>
      <c r="F410" s="54">
        <f>L410</f>
        <v/>
      </c>
      <c r="G410" s="54">
        <f>P410</f>
        <v/>
      </c>
      <c r="H410" s="54">
        <f>T410</f>
        <v/>
      </c>
      <c r="I410" s="70" t="n">
        <v>-1.45582604</v>
      </c>
      <c r="J410" s="70" t="n">
        <v>0.254116774</v>
      </c>
      <c r="K410" s="70" t="n">
        <v>0.007561896</v>
      </c>
      <c r="L410" s="70" t="n">
        <v>14.0601921</v>
      </c>
      <c r="M410" s="70" t="n">
        <v>-0.00512204366</v>
      </c>
      <c r="N410" s="70" t="n">
        <v>-0.116321273</v>
      </c>
      <c r="O410" s="70" t="n">
        <v>0.763313532</v>
      </c>
      <c r="P410" s="70" t="n">
        <v>1.68709266</v>
      </c>
      <c r="Q410" s="70" t="n">
        <v>0.251857281</v>
      </c>
      <c r="R410" s="70" t="n">
        <v>1.46652126</v>
      </c>
      <c r="S410" s="70" t="n">
        <v>0.0592340529</v>
      </c>
      <c r="T410" s="70" t="n">
        <v>-1.33843315</v>
      </c>
      <c r="U410" s="69">
        <f>U406*'4 Transform Matrices'!Y411+V406*'4 Transform Matrices'!AC411+W406*'4 Transform Matrices'!AG411</f>
        <v/>
      </c>
      <c r="V410" s="69">
        <f>U406*'4 Transform Matrices'!Z411+V406*'4 Transform Matrices'!AD411+W406*'4 Transform Matrices'!AH411</f>
        <v/>
      </c>
      <c r="W410" s="69">
        <f>U406*'4 Transform Matrices'!AA411+V406*'4 Transform Matrices'!AE411+W406*'4 Transform Matrices'!AI411</f>
        <v/>
      </c>
      <c r="X410" s="69">
        <f>U406*'4 Transform Matrices'!AB411+V406*'4 Transform Matrices'!AF411+W406*'4 Transform Matrices'!AJ411+X406</f>
        <v/>
      </c>
      <c r="Y410" s="69">
        <f>Y406*'4 Transform Matrices'!Y411+Z406*'4 Transform Matrices'!AC411+AA406*'4 Transform Matrices'!AG411</f>
        <v/>
      </c>
      <c r="Z410" s="69">
        <f>Y406*'4 Transform Matrices'!Z411+Z406*'4 Transform Matrices'!AD411+AA406*'4 Transform Matrices'!AH411</f>
        <v/>
      </c>
      <c r="AA410" s="69">
        <f>Y406*'4 Transform Matrices'!AA411+Z406*'4 Transform Matrices'!AE411+AA406*'4 Transform Matrices'!AI411</f>
        <v/>
      </c>
      <c r="AB410" s="69">
        <f>Y406*'4 Transform Matrices'!AB411+Z406*'4 Transform Matrices'!AF411+AA406*'4 Transform Matrices'!AJ411+AB406</f>
        <v/>
      </c>
      <c r="AC410" s="69">
        <f>AC406*'4 Transform Matrices'!Y411+AD406*'4 Transform Matrices'!AC411+AE406*'4 Transform Matrices'!AG411</f>
        <v/>
      </c>
      <c r="AD410" s="69">
        <f>AC406*'4 Transform Matrices'!Z411+AD406*'4 Transform Matrices'!AD411+AE406*'4 Transform Matrices'!AH411</f>
        <v/>
      </c>
      <c r="AE410" s="69">
        <f>AC406*'4 Transform Matrices'!AA411+AD406*'4 Transform Matrices'!AE411+AE406*'4 Transform Matrices'!AI411</f>
        <v/>
      </c>
      <c r="AF410" s="69">
        <f>AC406*'4 Transform Matrices'!AB411+AD406*'4 Transform Matrices'!AF411+AE406*'4 Transform Matrices'!AJ411+AF406</f>
        <v/>
      </c>
      <c r="AG410" s="71">
        <f>MAX(ABS(I410-U410),ABS(J410-V410),ABS(K410-W410),ABS(L410-X410),ABS(M410-Y410),ABS(N410-Z410),ABS(O410-AA410),ABS(P410-AB410),ABS(Q410-AC410),ABS(R410-AD410),ABS(S410-AE410),ABS(T410-AF410))</f>
        <v/>
      </c>
    </row>
    <row r="411">
      <c r="A411" s="81" t="inlineStr">
        <is>
          <t>- Pine crown</t>
        </is>
      </c>
      <c r="B411" s="52" t="inlineStr">
        <is>
          <t>ENV-283</t>
        </is>
      </c>
      <c r="C411" s="61" t="inlineStr">
        <is>
          <t>Cone</t>
        </is>
      </c>
      <c r="D411" s="52" t="inlineStr">
        <is>
          <t>ENV-278</t>
        </is>
      </c>
      <c r="E411" s="52" t="n">
        <v>3</v>
      </c>
      <c r="F411" s="54">
        <f>L411</f>
        <v/>
      </c>
      <c r="G411" s="54">
        <f>P411</f>
        <v/>
      </c>
      <c r="H411" s="54">
        <f>T411</f>
        <v/>
      </c>
      <c r="I411" s="70" t="n">
        <v>0.8574227089999999</v>
      </c>
      <c r="J411" s="70" t="n">
        <v>0.5570216180000001</v>
      </c>
      <c r="K411" s="70" t="n">
        <v>0.0204482563</v>
      </c>
      <c r="L411" s="70" t="n">
        <v>14.0948257</v>
      </c>
      <c r="M411" s="70" t="n">
        <v>-0.00421437901</v>
      </c>
      <c r="N411" s="70" t="n">
        <v>-0.0631793737</v>
      </c>
      <c r="O411" s="70" t="n">
        <v>0.510358632</v>
      </c>
      <c r="P411" s="70" t="n">
        <v>1.94920778</v>
      </c>
      <c r="Q411" s="70" t="n">
        <v>0.593697786</v>
      </c>
      <c r="R411" s="70" t="n">
        <v>-0.804903209</v>
      </c>
      <c r="S411" s="70" t="n">
        <v>-0.0259087309</v>
      </c>
      <c r="T411" s="70" t="n">
        <v>-1.29473519</v>
      </c>
      <c r="U411" s="69">
        <f>U406*'4 Transform Matrices'!Y412+V406*'4 Transform Matrices'!AC412+W406*'4 Transform Matrices'!AG412</f>
        <v/>
      </c>
      <c r="V411" s="69">
        <f>U406*'4 Transform Matrices'!Z412+V406*'4 Transform Matrices'!AD412+W406*'4 Transform Matrices'!AH412</f>
        <v/>
      </c>
      <c r="W411" s="69">
        <f>U406*'4 Transform Matrices'!AA412+V406*'4 Transform Matrices'!AE412+W406*'4 Transform Matrices'!AI412</f>
        <v/>
      </c>
      <c r="X411" s="69">
        <f>U406*'4 Transform Matrices'!AB412+V406*'4 Transform Matrices'!AF412+W406*'4 Transform Matrices'!AJ412+X406</f>
        <v/>
      </c>
      <c r="Y411" s="69">
        <f>Y406*'4 Transform Matrices'!Y412+Z406*'4 Transform Matrices'!AC412+AA406*'4 Transform Matrices'!AG412</f>
        <v/>
      </c>
      <c r="Z411" s="69">
        <f>Y406*'4 Transform Matrices'!Z412+Z406*'4 Transform Matrices'!AD412+AA406*'4 Transform Matrices'!AH412</f>
        <v/>
      </c>
      <c r="AA411" s="69">
        <f>Y406*'4 Transform Matrices'!AA412+Z406*'4 Transform Matrices'!AE412+AA406*'4 Transform Matrices'!AI412</f>
        <v/>
      </c>
      <c r="AB411" s="69">
        <f>Y406*'4 Transform Matrices'!AB412+Z406*'4 Transform Matrices'!AF412+AA406*'4 Transform Matrices'!AJ412+AB406</f>
        <v/>
      </c>
      <c r="AC411" s="69">
        <f>AC406*'4 Transform Matrices'!Y412+AD406*'4 Transform Matrices'!AC412+AE406*'4 Transform Matrices'!AG412</f>
        <v/>
      </c>
      <c r="AD411" s="69">
        <f>AC406*'4 Transform Matrices'!Z412+AD406*'4 Transform Matrices'!AD412+AE406*'4 Transform Matrices'!AH412</f>
        <v/>
      </c>
      <c r="AE411" s="69">
        <f>AC406*'4 Transform Matrices'!AA412+AD406*'4 Transform Matrices'!AE412+AE406*'4 Transform Matrices'!AI412</f>
        <v/>
      </c>
      <c r="AF411" s="69">
        <f>AC406*'4 Transform Matrices'!AB412+AD406*'4 Transform Matrices'!AF412+AE406*'4 Transform Matrices'!AJ412+AF406</f>
        <v/>
      </c>
      <c r="AG411" s="71">
        <f>MAX(ABS(I411-U411),ABS(J411-V411),ABS(K411-W411),ABS(L411-X411),ABS(M411-Y411),ABS(N411-Z411),ABS(O411-AA411),ABS(P411-AB411),ABS(Q411-AC411),ABS(R411-AD411),ABS(S411-AE411),ABS(T411-AF411))</f>
        <v/>
      </c>
    </row>
    <row r="412">
      <c r="A412" s="81" t="inlineStr">
        <is>
          <t>- Pine crown</t>
        </is>
      </c>
      <c r="B412" s="52" t="inlineStr">
        <is>
          <t>ENV-284</t>
        </is>
      </c>
      <c r="C412" s="61" t="inlineStr">
        <is>
          <t>Cone</t>
        </is>
      </c>
      <c r="D412" s="52" t="inlineStr">
        <is>
          <t>ENV-278</t>
        </is>
      </c>
      <c r="E412" s="52" t="n">
        <v>3</v>
      </c>
      <c r="F412" s="54">
        <f>L412</f>
        <v/>
      </c>
      <c r="G412" s="54">
        <f>P412</f>
        <v/>
      </c>
      <c r="H412" s="54">
        <f>T412</f>
        <v/>
      </c>
      <c r="I412" s="70" t="n">
        <v>-0.716346622</v>
      </c>
      <c r="J412" s="70" t="n">
        <v>-0.0114634633</v>
      </c>
      <c r="K412" s="70" t="n">
        <v>0.000196580309</v>
      </c>
      <c r="L412" s="70" t="n">
        <v>14.0568075</v>
      </c>
      <c r="M412" s="70" t="n">
        <v>0.00078325707</v>
      </c>
      <c r="N412" s="70" t="n">
        <v>-0.0192559808</v>
      </c>
      <c r="O412" s="70" t="n">
        <v>0.324686527</v>
      </c>
      <c r="P412" s="70" t="n">
        <v>2.23211503</v>
      </c>
      <c r="Q412" s="70" t="n">
        <v>-0.0121958256</v>
      </c>
      <c r="R412" s="70" t="n">
        <v>0.67209053</v>
      </c>
      <c r="S412" s="70" t="n">
        <v>0.00930590555</v>
      </c>
      <c r="T412" s="70" t="n">
        <v>-1.3344909</v>
      </c>
      <c r="U412" s="69">
        <f>U406*'4 Transform Matrices'!Y413+V406*'4 Transform Matrices'!AC413+W406*'4 Transform Matrices'!AG413</f>
        <v/>
      </c>
      <c r="V412" s="69">
        <f>U406*'4 Transform Matrices'!Z413+V406*'4 Transform Matrices'!AD413+W406*'4 Transform Matrices'!AH413</f>
        <v/>
      </c>
      <c r="W412" s="69">
        <f>U406*'4 Transform Matrices'!AA413+V406*'4 Transform Matrices'!AE413+W406*'4 Transform Matrices'!AI413</f>
        <v/>
      </c>
      <c r="X412" s="69">
        <f>U406*'4 Transform Matrices'!AB413+V406*'4 Transform Matrices'!AF413+W406*'4 Transform Matrices'!AJ413+X406</f>
        <v/>
      </c>
      <c r="Y412" s="69">
        <f>Y406*'4 Transform Matrices'!Y413+Z406*'4 Transform Matrices'!AC413+AA406*'4 Transform Matrices'!AG413</f>
        <v/>
      </c>
      <c r="Z412" s="69">
        <f>Y406*'4 Transform Matrices'!Z413+Z406*'4 Transform Matrices'!AD413+AA406*'4 Transform Matrices'!AH413</f>
        <v/>
      </c>
      <c r="AA412" s="69">
        <f>Y406*'4 Transform Matrices'!AA413+Z406*'4 Transform Matrices'!AE413+AA406*'4 Transform Matrices'!AI413</f>
        <v/>
      </c>
      <c r="AB412" s="69">
        <f>Y406*'4 Transform Matrices'!AB413+Z406*'4 Transform Matrices'!AF413+AA406*'4 Transform Matrices'!AJ413+AB406</f>
        <v/>
      </c>
      <c r="AC412" s="69">
        <f>AC406*'4 Transform Matrices'!Y413+AD406*'4 Transform Matrices'!AC413+AE406*'4 Transform Matrices'!AG413</f>
        <v/>
      </c>
      <c r="AD412" s="69">
        <f>AC406*'4 Transform Matrices'!Z413+AD406*'4 Transform Matrices'!AD413+AE406*'4 Transform Matrices'!AH413</f>
        <v/>
      </c>
      <c r="AE412" s="69">
        <f>AC406*'4 Transform Matrices'!AA413+AD406*'4 Transform Matrices'!AE413+AE406*'4 Transform Matrices'!AI413</f>
        <v/>
      </c>
      <c r="AF412" s="69">
        <f>AC406*'4 Transform Matrices'!AB413+AD406*'4 Transform Matrices'!AF413+AE406*'4 Transform Matrices'!AJ413+AF406</f>
        <v/>
      </c>
      <c r="AG412" s="71">
        <f>MAX(ABS(I412-U412),ABS(J412-V412),ABS(K412-W412),ABS(L412-X412),ABS(M412-Y412),ABS(N412-Z412),ABS(O412-AA412),ABS(P412-AB412),ABS(Q412-AC412),ABS(R412-AD412),ABS(S412-AE412),ABS(T412-AF412))</f>
        <v/>
      </c>
    </row>
    <row r="413">
      <c r="A413" s="81" t="inlineStr">
        <is>
          <t>- Pine crown</t>
        </is>
      </c>
      <c r="B413" s="52" t="inlineStr">
        <is>
          <t>ENV-285</t>
        </is>
      </c>
      <c r="C413" s="61" t="inlineStr">
        <is>
          <t>Cone</t>
        </is>
      </c>
      <c r="D413" s="52" t="inlineStr">
        <is>
          <t>ENV-278</t>
        </is>
      </c>
      <c r="E413" s="52" t="n">
        <v>3</v>
      </c>
      <c r="F413" s="54">
        <f>L413</f>
        <v/>
      </c>
      <c r="G413" s="54">
        <f>P413</f>
        <v/>
      </c>
      <c r="H413" s="54">
        <f>T413</f>
        <v/>
      </c>
      <c r="I413" s="70" t="n">
        <v>0.334939033</v>
      </c>
      <c r="J413" s="70" t="n">
        <v>0.264355898</v>
      </c>
      <c r="K413" s="70" t="n">
        <v>0.0490644164</v>
      </c>
      <c r="L413" s="70" t="n">
        <v>14.0850163</v>
      </c>
      <c r="M413" s="70" t="n">
        <v>-0.00183251302</v>
      </c>
      <c r="N413" s="70" t="n">
        <v>-0.0471714213</v>
      </c>
      <c r="O413" s="70" t="n">
        <v>0.751891613</v>
      </c>
      <c r="P413" s="70" t="n">
        <v>2.81453371</v>
      </c>
      <c r="Q413" s="70" t="n">
        <v>0.243542552</v>
      </c>
      <c r="R413" s="70" t="n">
        <v>-0.363918185</v>
      </c>
      <c r="S413" s="70" t="n">
        <v>-0.0618197396</v>
      </c>
      <c r="T413" s="70" t="n">
        <v>-1.35456681</v>
      </c>
      <c r="U413" s="69">
        <f>U406*'4 Transform Matrices'!Y414+V406*'4 Transform Matrices'!AC414+W406*'4 Transform Matrices'!AG414</f>
        <v/>
      </c>
      <c r="V413" s="69">
        <f>U406*'4 Transform Matrices'!Z414+V406*'4 Transform Matrices'!AD414+W406*'4 Transform Matrices'!AH414</f>
        <v/>
      </c>
      <c r="W413" s="69">
        <f>U406*'4 Transform Matrices'!AA414+V406*'4 Transform Matrices'!AE414+W406*'4 Transform Matrices'!AI414</f>
        <v/>
      </c>
      <c r="X413" s="69">
        <f>U406*'4 Transform Matrices'!AB414+V406*'4 Transform Matrices'!AF414+W406*'4 Transform Matrices'!AJ414+X406</f>
        <v/>
      </c>
      <c r="Y413" s="69">
        <f>Y406*'4 Transform Matrices'!Y414+Z406*'4 Transform Matrices'!AC414+AA406*'4 Transform Matrices'!AG414</f>
        <v/>
      </c>
      <c r="Z413" s="69">
        <f>Y406*'4 Transform Matrices'!Z414+Z406*'4 Transform Matrices'!AD414+AA406*'4 Transform Matrices'!AH414</f>
        <v/>
      </c>
      <c r="AA413" s="69">
        <f>Y406*'4 Transform Matrices'!AA414+Z406*'4 Transform Matrices'!AE414+AA406*'4 Transform Matrices'!AI414</f>
        <v/>
      </c>
      <c r="AB413" s="69">
        <f>Y406*'4 Transform Matrices'!AB414+Z406*'4 Transform Matrices'!AF414+AA406*'4 Transform Matrices'!AJ414+AB406</f>
        <v/>
      </c>
      <c r="AC413" s="69">
        <f>AC406*'4 Transform Matrices'!Y414+AD406*'4 Transform Matrices'!AC414+AE406*'4 Transform Matrices'!AG414</f>
        <v/>
      </c>
      <c r="AD413" s="69">
        <f>AC406*'4 Transform Matrices'!Z414+AD406*'4 Transform Matrices'!AD414+AE406*'4 Transform Matrices'!AH414</f>
        <v/>
      </c>
      <c r="AE413" s="69">
        <f>AC406*'4 Transform Matrices'!AA414+AD406*'4 Transform Matrices'!AE414+AE406*'4 Transform Matrices'!AI414</f>
        <v/>
      </c>
      <c r="AF413" s="69">
        <f>AC406*'4 Transform Matrices'!AB414+AD406*'4 Transform Matrices'!AF414+AE406*'4 Transform Matrices'!AJ414+AF406</f>
        <v/>
      </c>
      <c r="AG413" s="71">
        <f>MAX(ABS(I413-U413),ABS(J413-V413),ABS(K413-W413),ABS(L413-X413),ABS(M413-Y413),ABS(N413-Z413),ABS(O413-AA413),ABS(P413-AB413),ABS(Q413-AC413),ABS(R413-AD413),ABS(S413-AE413),ABS(T413-AF413))</f>
        <v/>
      </c>
    </row>
    <row r="414">
      <c r="A414" s="80" t="inlineStr">
        <is>
          <t>- Pine</t>
        </is>
      </c>
      <c r="B414" s="52" t="inlineStr">
        <is>
          <t>ENV-286</t>
        </is>
      </c>
      <c r="C414" s="53" t="inlineStr">
        <is>
          <t>Group</t>
        </is>
      </c>
      <c r="D414" s="52" t="inlineStr">
        <is>
          <t>ENV-277</t>
        </is>
      </c>
      <c r="E414" s="52" t="n">
        <v>2</v>
      </c>
      <c r="F414" s="54">
        <f>L414</f>
        <v/>
      </c>
      <c r="G414" s="54">
        <f>P414</f>
        <v/>
      </c>
      <c r="H414" s="54">
        <f>T414</f>
        <v/>
      </c>
      <c r="I414" s="70" t="n">
        <v>0.860315502</v>
      </c>
      <c r="J414" s="70" t="n">
        <v>0</v>
      </c>
      <c r="K414" s="70" t="n">
        <v>0.50976193</v>
      </c>
      <c r="L414" s="70" t="n">
        <v>13.3614244</v>
      </c>
      <c r="M414" s="70" t="n">
        <v>0</v>
      </c>
      <c r="N414" s="70" t="n">
        <v>1</v>
      </c>
      <c r="O414" s="70" t="n">
        <v>0</v>
      </c>
      <c r="P414" s="70" t="n">
        <v>0.124904528</v>
      </c>
      <c r="Q414" s="70" t="n">
        <v>-0.50976193</v>
      </c>
      <c r="R414" s="70" t="n">
        <v>0</v>
      </c>
      <c r="S414" s="70" t="n">
        <v>0.860315502</v>
      </c>
      <c r="T414" s="70" t="n">
        <v>-5.87431431</v>
      </c>
      <c r="U414" s="69">
        <f>U405*'4 Transform Matrices'!Y415+V405*'4 Transform Matrices'!AC415+W405*'4 Transform Matrices'!AG415</f>
        <v/>
      </c>
      <c r="V414" s="69">
        <f>U405*'4 Transform Matrices'!Z415+V405*'4 Transform Matrices'!AD415+W405*'4 Transform Matrices'!AH415</f>
        <v/>
      </c>
      <c r="W414" s="69">
        <f>U405*'4 Transform Matrices'!AA415+V405*'4 Transform Matrices'!AE415+W405*'4 Transform Matrices'!AI415</f>
        <v/>
      </c>
      <c r="X414" s="69">
        <f>U405*'4 Transform Matrices'!AB415+V405*'4 Transform Matrices'!AF415+W405*'4 Transform Matrices'!AJ415+X405</f>
        <v/>
      </c>
      <c r="Y414" s="69">
        <f>Y405*'4 Transform Matrices'!Y415+Z405*'4 Transform Matrices'!AC415+AA405*'4 Transform Matrices'!AG415</f>
        <v/>
      </c>
      <c r="Z414" s="69">
        <f>Y405*'4 Transform Matrices'!Z415+Z405*'4 Transform Matrices'!AD415+AA405*'4 Transform Matrices'!AH415</f>
        <v/>
      </c>
      <c r="AA414" s="69">
        <f>Y405*'4 Transform Matrices'!AA415+Z405*'4 Transform Matrices'!AE415+AA405*'4 Transform Matrices'!AI415</f>
        <v/>
      </c>
      <c r="AB414" s="69">
        <f>Y405*'4 Transform Matrices'!AB415+Z405*'4 Transform Matrices'!AF415+AA405*'4 Transform Matrices'!AJ415+AB405</f>
        <v/>
      </c>
      <c r="AC414" s="69">
        <f>AC405*'4 Transform Matrices'!Y415+AD405*'4 Transform Matrices'!AC415+AE405*'4 Transform Matrices'!AG415</f>
        <v/>
      </c>
      <c r="AD414" s="69">
        <f>AC405*'4 Transform Matrices'!Z415+AD405*'4 Transform Matrices'!AD415+AE405*'4 Transform Matrices'!AH415</f>
        <v/>
      </c>
      <c r="AE414" s="69">
        <f>AC405*'4 Transform Matrices'!AA415+AD405*'4 Transform Matrices'!AE415+AE405*'4 Transform Matrices'!AI415</f>
        <v/>
      </c>
      <c r="AF414" s="69">
        <f>AC405*'4 Transform Matrices'!AB415+AD405*'4 Transform Matrices'!AF415+AE405*'4 Transform Matrices'!AJ415+AF405</f>
        <v/>
      </c>
      <c r="AG414" s="71">
        <f>MAX(ABS(I414-U414),ABS(J414-V414),ABS(K414-W414),ABS(L414-X414),ABS(M414-Y414),ABS(N414-Z414),ABS(O414-AA414),ABS(P414-AB414),ABS(Q414-AC414),ABS(R414-AD414),ABS(S414-AE414),ABS(T414-AF414))</f>
        <v/>
      </c>
    </row>
    <row r="415">
      <c r="A415" s="81" t="inlineStr">
        <is>
          <t>- Pine trunk</t>
        </is>
      </c>
      <c r="B415" s="52" t="inlineStr">
        <is>
          <t>ENV-287</t>
        </is>
      </c>
      <c r="C415" s="58" t="inlineStr">
        <is>
          <t>Cylinder</t>
        </is>
      </c>
      <c r="D415" s="52" t="inlineStr">
        <is>
          <t>ENV-286</t>
        </is>
      </c>
      <c r="E415" s="52" t="n">
        <v>3</v>
      </c>
      <c r="F415" s="54">
        <f>L415</f>
        <v/>
      </c>
      <c r="G415" s="54">
        <f>P415</f>
        <v/>
      </c>
      <c r="H415" s="54">
        <f>T415</f>
        <v/>
      </c>
      <c r="I415" s="70" t="n">
        <v>0.20361577</v>
      </c>
      <c r="J415" s="70" t="n">
        <v>0.120648257</v>
      </c>
      <c r="K415" s="70" t="n">
        <v>-7.39481365e-08</v>
      </c>
      <c r="L415" s="70" t="n">
        <v>13.3614244</v>
      </c>
      <c r="M415" s="70" t="n">
        <v>0</v>
      </c>
      <c r="N415" s="70" t="n">
        <v>-1.03454232e-08</v>
      </c>
      <c r="O415" s="70" t="n">
        <v>-3.31867909</v>
      </c>
      <c r="P415" s="70" t="n">
        <v>1.78424406</v>
      </c>
      <c r="Q415" s="70" t="n">
        <v>-0.120648257</v>
      </c>
      <c r="R415" s="70" t="n">
        <v>0.20361577</v>
      </c>
      <c r="S415" s="70" t="n">
        <v>-1.24800863e-07</v>
      </c>
      <c r="T415" s="70" t="n">
        <v>-5.87431431</v>
      </c>
      <c r="U415" s="69">
        <f>U414*'4 Transform Matrices'!Y416+V414*'4 Transform Matrices'!AC416+W414*'4 Transform Matrices'!AG416</f>
        <v/>
      </c>
      <c r="V415" s="69">
        <f>U414*'4 Transform Matrices'!Z416+V414*'4 Transform Matrices'!AD416+W414*'4 Transform Matrices'!AH416</f>
        <v/>
      </c>
      <c r="W415" s="69">
        <f>U414*'4 Transform Matrices'!AA416+V414*'4 Transform Matrices'!AE416+W414*'4 Transform Matrices'!AI416</f>
        <v/>
      </c>
      <c r="X415" s="69">
        <f>U414*'4 Transform Matrices'!AB416+V414*'4 Transform Matrices'!AF416+W414*'4 Transform Matrices'!AJ416+X414</f>
        <v/>
      </c>
      <c r="Y415" s="69">
        <f>Y414*'4 Transform Matrices'!Y416+Z414*'4 Transform Matrices'!AC416+AA414*'4 Transform Matrices'!AG416</f>
        <v/>
      </c>
      <c r="Z415" s="69">
        <f>Y414*'4 Transform Matrices'!Z416+Z414*'4 Transform Matrices'!AD416+AA414*'4 Transform Matrices'!AH416</f>
        <v/>
      </c>
      <c r="AA415" s="69">
        <f>Y414*'4 Transform Matrices'!AA416+Z414*'4 Transform Matrices'!AE416+AA414*'4 Transform Matrices'!AI416</f>
        <v/>
      </c>
      <c r="AB415" s="69">
        <f>Y414*'4 Transform Matrices'!AB416+Z414*'4 Transform Matrices'!AF416+AA414*'4 Transform Matrices'!AJ416+AB414</f>
        <v/>
      </c>
      <c r="AC415" s="69">
        <f>AC414*'4 Transform Matrices'!Y416+AD414*'4 Transform Matrices'!AC416+AE414*'4 Transform Matrices'!AG416</f>
        <v/>
      </c>
      <c r="AD415" s="69">
        <f>AC414*'4 Transform Matrices'!Z416+AD414*'4 Transform Matrices'!AD416+AE414*'4 Transform Matrices'!AH416</f>
        <v/>
      </c>
      <c r="AE415" s="69">
        <f>AC414*'4 Transform Matrices'!AA416+AD414*'4 Transform Matrices'!AE416+AE414*'4 Transform Matrices'!AI416</f>
        <v/>
      </c>
      <c r="AF415" s="69">
        <f>AC414*'4 Transform Matrices'!AB416+AD414*'4 Transform Matrices'!AF416+AE414*'4 Transform Matrices'!AJ416+AF414</f>
        <v/>
      </c>
      <c r="AG415" s="71">
        <f>MAX(ABS(I415-U415),ABS(J415-V415),ABS(K415-W415),ABS(L415-X415),ABS(M415-Y415),ABS(N415-Z415),ABS(O415-AA415),ABS(P415-AB415),ABS(Q415-AC415),ABS(R415-AD415),ABS(S415-AE415),ABS(T415-AF415))</f>
        <v/>
      </c>
    </row>
    <row r="416">
      <c r="A416" s="81" t="inlineStr">
        <is>
          <t>- Pine crown</t>
        </is>
      </c>
      <c r="B416" s="52" t="inlineStr">
        <is>
          <t>ENV-288</t>
        </is>
      </c>
      <c r="C416" s="61" t="inlineStr">
        <is>
          <t>Cone</t>
        </is>
      </c>
      <c r="D416" s="52" t="inlineStr">
        <is>
          <t>ENV-286</t>
        </is>
      </c>
      <c r="E416" s="52" t="n">
        <v>3</v>
      </c>
      <c r="F416" s="54">
        <f>L416</f>
        <v/>
      </c>
      <c r="G416" s="54">
        <f>P416</f>
        <v/>
      </c>
      <c r="H416" s="54">
        <f>T416</f>
        <v/>
      </c>
      <c r="I416" s="70" t="n">
        <v>1.01653266</v>
      </c>
      <c r="J416" s="70" t="n">
        <v>-2.25053048</v>
      </c>
      <c r="K416" s="70" t="n">
        <v>0.10583657</v>
      </c>
      <c r="L416" s="70" t="n">
        <v>13.3453703</v>
      </c>
      <c r="M416" s="70" t="n">
        <v>-0.0219320618</v>
      </c>
      <c r="N416" s="70" t="n">
        <v>0.193648756</v>
      </c>
      <c r="O416" s="70" t="n">
        <v>1.37943733</v>
      </c>
      <c r="P416" s="70" t="n">
        <v>1.41682673</v>
      </c>
      <c r="Q416" s="70" t="n">
        <v>-2.47487521</v>
      </c>
      <c r="R416" s="70" t="n">
        <v>-0.926101089</v>
      </c>
      <c r="S416" s="70" t="n">
        <v>0.0312469974</v>
      </c>
      <c r="T416" s="70" t="n">
        <v>-5.85723114</v>
      </c>
      <c r="U416" s="69">
        <f>U414*'4 Transform Matrices'!Y417+V414*'4 Transform Matrices'!AC417+W414*'4 Transform Matrices'!AG417</f>
        <v/>
      </c>
      <c r="V416" s="69">
        <f>U414*'4 Transform Matrices'!Z417+V414*'4 Transform Matrices'!AD417+W414*'4 Transform Matrices'!AH417</f>
        <v/>
      </c>
      <c r="W416" s="69">
        <f>U414*'4 Transform Matrices'!AA417+V414*'4 Transform Matrices'!AE417+W414*'4 Transform Matrices'!AI417</f>
        <v/>
      </c>
      <c r="X416" s="69">
        <f>U414*'4 Transform Matrices'!AB417+V414*'4 Transform Matrices'!AF417+W414*'4 Transform Matrices'!AJ417+X414</f>
        <v/>
      </c>
      <c r="Y416" s="69">
        <f>Y414*'4 Transform Matrices'!Y417+Z414*'4 Transform Matrices'!AC417+AA414*'4 Transform Matrices'!AG417</f>
        <v/>
      </c>
      <c r="Z416" s="69">
        <f>Y414*'4 Transform Matrices'!Z417+Z414*'4 Transform Matrices'!AD417+AA414*'4 Transform Matrices'!AH417</f>
        <v/>
      </c>
      <c r="AA416" s="69">
        <f>Y414*'4 Transform Matrices'!AA417+Z414*'4 Transform Matrices'!AE417+AA414*'4 Transform Matrices'!AI417</f>
        <v/>
      </c>
      <c r="AB416" s="69">
        <f>Y414*'4 Transform Matrices'!AB417+Z414*'4 Transform Matrices'!AF417+AA414*'4 Transform Matrices'!AJ417+AB414</f>
        <v/>
      </c>
      <c r="AC416" s="69">
        <f>AC414*'4 Transform Matrices'!Y417+AD414*'4 Transform Matrices'!AC417+AE414*'4 Transform Matrices'!AG417</f>
        <v/>
      </c>
      <c r="AD416" s="69">
        <f>AC414*'4 Transform Matrices'!Z417+AD414*'4 Transform Matrices'!AD417+AE414*'4 Transform Matrices'!AH417</f>
        <v/>
      </c>
      <c r="AE416" s="69">
        <f>AC414*'4 Transform Matrices'!AA417+AD414*'4 Transform Matrices'!AE417+AE414*'4 Transform Matrices'!AI417</f>
        <v/>
      </c>
      <c r="AF416" s="69">
        <f>AC414*'4 Transform Matrices'!AB417+AD414*'4 Transform Matrices'!AF417+AE414*'4 Transform Matrices'!AJ417+AF414</f>
        <v/>
      </c>
      <c r="AG416" s="71">
        <f>MAX(ABS(I416-U416),ABS(J416-V416),ABS(K416-W416),ABS(L416-X416),ABS(M416-Y416),ABS(N416-Z416),ABS(O416-AA416),ABS(P416-AB416),ABS(Q416-AC416),ABS(R416-AD416),ABS(S416-AE416),ABS(T416-AF416))</f>
        <v/>
      </c>
    </row>
    <row r="417">
      <c r="A417" s="81" t="inlineStr">
        <is>
          <t>- Pine crown</t>
        </is>
      </c>
      <c r="B417" s="52" t="inlineStr">
        <is>
          <t>ENV-289</t>
        </is>
      </c>
      <c r="C417" s="61" t="inlineStr">
        <is>
          <t>Cone</t>
        </is>
      </c>
      <c r="D417" s="52" t="inlineStr">
        <is>
          <t>ENV-286</t>
        </is>
      </c>
      <c r="E417" s="52" t="n">
        <v>3</v>
      </c>
      <c r="F417" s="54">
        <f>L417</f>
        <v/>
      </c>
      <c r="G417" s="54">
        <f>P417</f>
        <v/>
      </c>
      <c r="H417" s="54">
        <f>T417</f>
        <v/>
      </c>
      <c r="I417" s="70" t="n">
        <v>-1.43783188</v>
      </c>
      <c r="J417" s="70" t="n">
        <v>1.93074393</v>
      </c>
      <c r="K417" s="70" t="n">
        <v>0.0259971991</v>
      </c>
      <c r="L417" s="70" t="n">
        <v>13.3827963</v>
      </c>
      <c r="M417" s="70" t="n">
        <v>0.00123477215</v>
      </c>
      <c r="N417" s="70" t="n">
        <v>-0.06423228979999999</v>
      </c>
      <c r="O417" s="70" t="n">
        <v>1.15147924</v>
      </c>
      <c r="P417" s="70" t="n">
        <v>1.86681044</v>
      </c>
      <c r="Q417" s="70" t="n">
        <v>2.04937196</v>
      </c>
      <c r="R417" s="70" t="n">
        <v>1.35464156</v>
      </c>
      <c r="S417" s="70" t="n">
        <v>0.0175457578</v>
      </c>
      <c r="T417" s="70" t="n">
        <v>-5.91093111</v>
      </c>
      <c r="U417" s="69">
        <f>U414*'4 Transform Matrices'!Y418+V414*'4 Transform Matrices'!AC418+W414*'4 Transform Matrices'!AG418</f>
        <v/>
      </c>
      <c r="V417" s="69">
        <f>U414*'4 Transform Matrices'!Z418+V414*'4 Transform Matrices'!AD418+W414*'4 Transform Matrices'!AH418</f>
        <v/>
      </c>
      <c r="W417" s="69">
        <f>U414*'4 Transform Matrices'!AA418+V414*'4 Transform Matrices'!AE418+W414*'4 Transform Matrices'!AI418</f>
        <v/>
      </c>
      <c r="X417" s="69">
        <f>U414*'4 Transform Matrices'!AB418+V414*'4 Transform Matrices'!AF418+W414*'4 Transform Matrices'!AJ418+X414</f>
        <v/>
      </c>
      <c r="Y417" s="69">
        <f>Y414*'4 Transform Matrices'!Y418+Z414*'4 Transform Matrices'!AC418+AA414*'4 Transform Matrices'!AG418</f>
        <v/>
      </c>
      <c r="Z417" s="69">
        <f>Y414*'4 Transform Matrices'!Z418+Z414*'4 Transform Matrices'!AD418+AA414*'4 Transform Matrices'!AH418</f>
        <v/>
      </c>
      <c r="AA417" s="69">
        <f>Y414*'4 Transform Matrices'!AA418+Z414*'4 Transform Matrices'!AE418+AA414*'4 Transform Matrices'!AI418</f>
        <v/>
      </c>
      <c r="AB417" s="69">
        <f>Y414*'4 Transform Matrices'!AB418+Z414*'4 Transform Matrices'!AF418+AA414*'4 Transform Matrices'!AJ418+AB414</f>
        <v/>
      </c>
      <c r="AC417" s="69">
        <f>AC414*'4 Transform Matrices'!Y418+AD414*'4 Transform Matrices'!AC418+AE414*'4 Transform Matrices'!AG418</f>
        <v/>
      </c>
      <c r="AD417" s="69">
        <f>AC414*'4 Transform Matrices'!Z418+AD414*'4 Transform Matrices'!AD418+AE414*'4 Transform Matrices'!AH418</f>
        <v/>
      </c>
      <c r="AE417" s="69">
        <f>AC414*'4 Transform Matrices'!AA418+AD414*'4 Transform Matrices'!AE418+AE414*'4 Transform Matrices'!AI418</f>
        <v/>
      </c>
      <c r="AF417" s="69">
        <f>AC414*'4 Transform Matrices'!AB418+AD414*'4 Transform Matrices'!AF418+AE414*'4 Transform Matrices'!AJ418+AF414</f>
        <v/>
      </c>
      <c r="AG417" s="71">
        <f>MAX(ABS(I417-U417),ABS(J417-V417),ABS(K417-W417),ABS(L417-X417),ABS(M417-Y417),ABS(N417-Z417),ABS(O417-AA417),ABS(P417-AB417),ABS(Q417-AC417),ABS(R417-AD417),ABS(S417-AE417),ABS(T417-AF417))</f>
        <v/>
      </c>
    </row>
    <row r="418">
      <c r="A418" s="81" t="inlineStr">
        <is>
          <t>- Pine crown</t>
        </is>
      </c>
      <c r="B418" s="52" t="inlineStr">
        <is>
          <t>ENV-290</t>
        </is>
      </c>
      <c r="C418" s="61" t="inlineStr">
        <is>
          <t>Cone</t>
        </is>
      </c>
      <c r="D418" s="52" t="inlineStr">
        <is>
          <t>ENV-286</t>
        </is>
      </c>
      <c r="E418" s="52" t="n">
        <v>3</v>
      </c>
      <c r="F418" s="54">
        <f>L418</f>
        <v/>
      </c>
      <c r="G418" s="54">
        <f>P418</f>
        <v/>
      </c>
      <c r="H418" s="54">
        <f>T418</f>
        <v/>
      </c>
      <c r="I418" s="70" t="n">
        <v>0.372952282</v>
      </c>
      <c r="J418" s="70" t="n">
        <v>-1.9223479</v>
      </c>
      <c r="K418" s="70" t="n">
        <v>-0.06977342810000001</v>
      </c>
      <c r="L418" s="70" t="n">
        <v>13.3724422</v>
      </c>
      <c r="M418" s="70" t="n">
        <v>0.000348393485</v>
      </c>
      <c r="N418" s="70" t="n">
        <v>-0.158019245</v>
      </c>
      <c r="O418" s="70" t="n">
        <v>0.8808799389999999</v>
      </c>
      <c r="P418" s="70" t="n">
        <v>2.22288084</v>
      </c>
      <c r="Q418" s="70" t="n">
        <v>-1.90753186</v>
      </c>
      <c r="R418" s="70" t="n">
        <v>-0.375877798</v>
      </c>
      <c r="S418" s="70" t="n">
        <v>-0.0134809092</v>
      </c>
      <c r="T418" s="70" t="n">
        <v>-5.91721439</v>
      </c>
      <c r="U418" s="69">
        <f>U414*'4 Transform Matrices'!Y419+V414*'4 Transform Matrices'!AC419+W414*'4 Transform Matrices'!AG419</f>
        <v/>
      </c>
      <c r="V418" s="69">
        <f>U414*'4 Transform Matrices'!Z419+V414*'4 Transform Matrices'!AD419+W414*'4 Transform Matrices'!AH419</f>
        <v/>
      </c>
      <c r="W418" s="69">
        <f>U414*'4 Transform Matrices'!AA419+V414*'4 Transform Matrices'!AE419+W414*'4 Transform Matrices'!AI419</f>
        <v/>
      </c>
      <c r="X418" s="69">
        <f>U414*'4 Transform Matrices'!AB419+V414*'4 Transform Matrices'!AF419+W414*'4 Transform Matrices'!AJ419+X414</f>
        <v/>
      </c>
      <c r="Y418" s="69">
        <f>Y414*'4 Transform Matrices'!Y419+Z414*'4 Transform Matrices'!AC419+AA414*'4 Transform Matrices'!AG419</f>
        <v/>
      </c>
      <c r="Z418" s="69">
        <f>Y414*'4 Transform Matrices'!Z419+Z414*'4 Transform Matrices'!AD419+AA414*'4 Transform Matrices'!AH419</f>
        <v/>
      </c>
      <c r="AA418" s="69">
        <f>Y414*'4 Transform Matrices'!AA419+Z414*'4 Transform Matrices'!AE419+AA414*'4 Transform Matrices'!AI419</f>
        <v/>
      </c>
      <c r="AB418" s="69">
        <f>Y414*'4 Transform Matrices'!AB419+Z414*'4 Transform Matrices'!AF419+AA414*'4 Transform Matrices'!AJ419+AB414</f>
        <v/>
      </c>
      <c r="AC418" s="69">
        <f>AC414*'4 Transform Matrices'!Y419+AD414*'4 Transform Matrices'!AC419+AE414*'4 Transform Matrices'!AG419</f>
        <v/>
      </c>
      <c r="AD418" s="69">
        <f>AC414*'4 Transform Matrices'!Z419+AD414*'4 Transform Matrices'!AD419+AE414*'4 Transform Matrices'!AH419</f>
        <v/>
      </c>
      <c r="AE418" s="69">
        <f>AC414*'4 Transform Matrices'!AA419+AD414*'4 Transform Matrices'!AE419+AE414*'4 Transform Matrices'!AI419</f>
        <v/>
      </c>
      <c r="AF418" s="69">
        <f>AC414*'4 Transform Matrices'!AB419+AD414*'4 Transform Matrices'!AF419+AE414*'4 Transform Matrices'!AJ419+AF414</f>
        <v/>
      </c>
      <c r="AG418" s="71">
        <f>MAX(ABS(I418-U418),ABS(J418-V418),ABS(K418-W418),ABS(L418-X418),ABS(M418-Y418),ABS(N418-Z418),ABS(O418-AA418),ABS(P418-AB418),ABS(Q418-AC418),ABS(R418-AD418),ABS(S418-AE418),ABS(T418-AF418))</f>
        <v/>
      </c>
    </row>
    <row r="419">
      <c r="A419" s="81" t="inlineStr">
        <is>
          <t>- Pine crown</t>
        </is>
      </c>
      <c r="B419" s="52" t="inlineStr">
        <is>
          <t>ENV-291</t>
        </is>
      </c>
      <c r="C419" s="61" t="inlineStr">
        <is>
          <t>Cone</t>
        </is>
      </c>
      <c r="D419" s="52" t="inlineStr">
        <is>
          <t>ENV-286</t>
        </is>
      </c>
      <c r="E419" s="52" t="n">
        <v>3</v>
      </c>
      <c r="F419" s="54">
        <f>L419</f>
        <v/>
      </c>
      <c r="G419" s="54">
        <f>P419</f>
        <v/>
      </c>
      <c r="H419" s="54">
        <f>T419</f>
        <v/>
      </c>
      <c r="I419" s="70" t="n">
        <v>1.42757666</v>
      </c>
      <c r="J419" s="70" t="n">
        <v>-0.851737678</v>
      </c>
      <c r="K419" s="70" t="n">
        <v>0.0429252014</v>
      </c>
      <c r="L419" s="70" t="n">
        <v>13.3438311</v>
      </c>
      <c r="M419" s="70" t="n">
        <v>-0.00848062057</v>
      </c>
      <c r="N419" s="70" t="n">
        <v>0.176704198</v>
      </c>
      <c r="O419" s="70" t="n">
        <v>0.753271103</v>
      </c>
      <c r="P419" s="70" t="n">
        <v>2.6248014</v>
      </c>
      <c r="Q419" s="70" t="n">
        <v>-0.831964254</v>
      </c>
      <c r="R419" s="70" t="n">
        <v>-1.46330726</v>
      </c>
      <c r="S419" s="70" t="n">
        <v>0.06597736479999999</v>
      </c>
      <c r="T419" s="70" t="n">
        <v>-5.86589003</v>
      </c>
      <c r="U419" s="69">
        <f>U414*'4 Transform Matrices'!Y420+V414*'4 Transform Matrices'!AC420+W414*'4 Transform Matrices'!AG420</f>
        <v/>
      </c>
      <c r="V419" s="69">
        <f>U414*'4 Transform Matrices'!Z420+V414*'4 Transform Matrices'!AD420+W414*'4 Transform Matrices'!AH420</f>
        <v/>
      </c>
      <c r="W419" s="69">
        <f>U414*'4 Transform Matrices'!AA420+V414*'4 Transform Matrices'!AE420+W414*'4 Transform Matrices'!AI420</f>
        <v/>
      </c>
      <c r="X419" s="69">
        <f>U414*'4 Transform Matrices'!AB420+V414*'4 Transform Matrices'!AF420+W414*'4 Transform Matrices'!AJ420+X414</f>
        <v/>
      </c>
      <c r="Y419" s="69">
        <f>Y414*'4 Transform Matrices'!Y420+Z414*'4 Transform Matrices'!AC420+AA414*'4 Transform Matrices'!AG420</f>
        <v/>
      </c>
      <c r="Z419" s="69">
        <f>Y414*'4 Transform Matrices'!Z420+Z414*'4 Transform Matrices'!AD420+AA414*'4 Transform Matrices'!AH420</f>
        <v/>
      </c>
      <c r="AA419" s="69">
        <f>Y414*'4 Transform Matrices'!AA420+Z414*'4 Transform Matrices'!AE420+AA414*'4 Transform Matrices'!AI420</f>
        <v/>
      </c>
      <c r="AB419" s="69">
        <f>Y414*'4 Transform Matrices'!AB420+Z414*'4 Transform Matrices'!AF420+AA414*'4 Transform Matrices'!AJ420+AB414</f>
        <v/>
      </c>
      <c r="AC419" s="69">
        <f>AC414*'4 Transform Matrices'!Y420+AD414*'4 Transform Matrices'!AC420+AE414*'4 Transform Matrices'!AG420</f>
        <v/>
      </c>
      <c r="AD419" s="69">
        <f>AC414*'4 Transform Matrices'!Z420+AD414*'4 Transform Matrices'!AD420+AE414*'4 Transform Matrices'!AH420</f>
        <v/>
      </c>
      <c r="AE419" s="69">
        <f>AC414*'4 Transform Matrices'!AA420+AD414*'4 Transform Matrices'!AE420+AE414*'4 Transform Matrices'!AI420</f>
        <v/>
      </c>
      <c r="AF419" s="69">
        <f>AC414*'4 Transform Matrices'!AB420+AD414*'4 Transform Matrices'!AF420+AE414*'4 Transform Matrices'!AJ420+AF414</f>
        <v/>
      </c>
      <c r="AG419" s="71">
        <f>MAX(ABS(I419-U419),ABS(J419-V419),ABS(K419-W419),ABS(L419-X419),ABS(M419-Y419),ABS(N419-Z419),ABS(O419-AA419),ABS(P419-AB419),ABS(Q419-AC419),ABS(R419-AD419),ABS(S419-AE419),ABS(T419-AF419))</f>
        <v/>
      </c>
    </row>
    <row r="420">
      <c r="A420" s="81" t="inlineStr">
        <is>
          <t>- Pine crown</t>
        </is>
      </c>
      <c r="B420" s="52" t="inlineStr">
        <is>
          <t>ENV-292</t>
        </is>
      </c>
      <c r="C420" s="61" t="inlineStr">
        <is>
          <t>Cone</t>
        </is>
      </c>
      <c r="D420" s="52" t="inlineStr">
        <is>
          <t>ENV-286</t>
        </is>
      </c>
      <c r="E420" s="52" t="n">
        <v>3</v>
      </c>
      <c r="F420" s="54">
        <f>L420</f>
        <v/>
      </c>
      <c r="G420" s="54">
        <f>P420</f>
        <v/>
      </c>
      <c r="H420" s="54">
        <f>T420</f>
        <v/>
      </c>
      <c r="I420" s="70" t="n">
        <v>-0.69020927</v>
      </c>
      <c r="J420" s="70" t="n">
        <v>-1.01143754</v>
      </c>
      <c r="K420" s="70" t="n">
        <v>-0.0329448804</v>
      </c>
      <c r="L420" s="70" t="n">
        <v>13.3201036</v>
      </c>
      <c r="M420" s="70" t="n">
        <v>-0.00550822262</v>
      </c>
      <c r="N420" s="70" t="n">
        <v>-0.0915916115</v>
      </c>
      <c r="O420" s="70" t="n">
        <v>0.5185384750000001</v>
      </c>
      <c r="P420" s="70" t="n">
        <v>2.95565271</v>
      </c>
      <c r="Q420" s="70" t="n">
        <v>-0.9900038839999999</v>
      </c>
      <c r="R420" s="70" t="n">
        <v>0.705661893</v>
      </c>
      <c r="S420" s="70" t="n">
        <v>0.0200833939</v>
      </c>
      <c r="T420" s="70" t="n">
        <v>-5.86838913</v>
      </c>
      <c r="U420" s="69">
        <f>U414*'4 Transform Matrices'!Y421+V414*'4 Transform Matrices'!AC421+W414*'4 Transform Matrices'!AG421</f>
        <v/>
      </c>
      <c r="V420" s="69">
        <f>U414*'4 Transform Matrices'!Z421+V414*'4 Transform Matrices'!AD421+W414*'4 Transform Matrices'!AH421</f>
        <v/>
      </c>
      <c r="W420" s="69">
        <f>U414*'4 Transform Matrices'!AA421+V414*'4 Transform Matrices'!AE421+W414*'4 Transform Matrices'!AI421</f>
        <v/>
      </c>
      <c r="X420" s="69">
        <f>U414*'4 Transform Matrices'!AB421+V414*'4 Transform Matrices'!AF421+W414*'4 Transform Matrices'!AJ421+X414</f>
        <v/>
      </c>
      <c r="Y420" s="69">
        <f>Y414*'4 Transform Matrices'!Y421+Z414*'4 Transform Matrices'!AC421+AA414*'4 Transform Matrices'!AG421</f>
        <v/>
      </c>
      <c r="Z420" s="69">
        <f>Y414*'4 Transform Matrices'!Z421+Z414*'4 Transform Matrices'!AD421+AA414*'4 Transform Matrices'!AH421</f>
        <v/>
      </c>
      <c r="AA420" s="69">
        <f>Y414*'4 Transform Matrices'!AA421+Z414*'4 Transform Matrices'!AE421+AA414*'4 Transform Matrices'!AI421</f>
        <v/>
      </c>
      <c r="AB420" s="69">
        <f>Y414*'4 Transform Matrices'!AB421+Z414*'4 Transform Matrices'!AF421+AA414*'4 Transform Matrices'!AJ421+AB414</f>
        <v/>
      </c>
      <c r="AC420" s="69">
        <f>AC414*'4 Transform Matrices'!Y421+AD414*'4 Transform Matrices'!AC421+AE414*'4 Transform Matrices'!AG421</f>
        <v/>
      </c>
      <c r="AD420" s="69">
        <f>AC414*'4 Transform Matrices'!Z421+AD414*'4 Transform Matrices'!AD421+AE414*'4 Transform Matrices'!AH421</f>
        <v/>
      </c>
      <c r="AE420" s="69">
        <f>AC414*'4 Transform Matrices'!AA421+AD414*'4 Transform Matrices'!AE421+AE414*'4 Transform Matrices'!AI421</f>
        <v/>
      </c>
      <c r="AF420" s="69">
        <f>AC414*'4 Transform Matrices'!AB421+AD414*'4 Transform Matrices'!AF421+AE414*'4 Transform Matrices'!AJ421+AF414</f>
        <v/>
      </c>
      <c r="AG420" s="71">
        <f>MAX(ABS(I420-U420),ABS(J420-V420),ABS(K420-W420),ABS(L420-X420),ABS(M420-Y420),ABS(N420-Z420),ABS(O420-AA420),ABS(P420-AB420),ABS(Q420-AC420),ABS(R420-AD420),ABS(S420-AE420),ABS(T420-AF420))</f>
        <v/>
      </c>
    </row>
    <row r="421">
      <c r="A421" s="81" t="inlineStr">
        <is>
          <t>- Pine crown</t>
        </is>
      </c>
      <c r="B421" s="52" t="inlineStr">
        <is>
          <t>ENV-293</t>
        </is>
      </c>
      <c r="C421" s="61" t="inlineStr">
        <is>
          <t>Cone</t>
        </is>
      </c>
      <c r="D421" s="52" t="inlineStr">
        <is>
          <t>ENV-286</t>
        </is>
      </c>
      <c r="E421" s="52" t="n">
        <v>3</v>
      </c>
      <c r="F421" s="54">
        <f>L421</f>
        <v/>
      </c>
      <c r="G421" s="54">
        <f>P421</f>
        <v/>
      </c>
      <c r="H421" s="54">
        <f>T421</f>
        <v/>
      </c>
      <c r="I421" s="70" t="n">
        <v>-0.211618841</v>
      </c>
      <c r="J421" s="70" t="n">
        <v>0.845276833</v>
      </c>
      <c r="K421" s="70" t="n">
        <v>0.0481633954</v>
      </c>
      <c r="L421" s="70" t="n">
        <v>13.3379574</v>
      </c>
      <c r="M421" s="70" t="n">
        <v>0.00897651631</v>
      </c>
      <c r="N421" s="70" t="n">
        <v>-0.08937343959999999</v>
      </c>
      <c r="O421" s="70" t="n">
        <v>0.469907761</v>
      </c>
      <c r="P421" s="70" t="n">
        <v>3.37020302</v>
      </c>
      <c r="Q421" s="70" t="n">
        <v>0.913667679</v>
      </c>
      <c r="R421" s="70" t="n">
        <v>0.196656525</v>
      </c>
      <c r="S421" s="70" t="n">
        <v>0.00653864257</v>
      </c>
      <c r="T421" s="70" t="n">
        <v>-5.9049592</v>
      </c>
      <c r="U421" s="69">
        <f>U414*'4 Transform Matrices'!Y422+V414*'4 Transform Matrices'!AC422+W414*'4 Transform Matrices'!AG422</f>
        <v/>
      </c>
      <c r="V421" s="69">
        <f>U414*'4 Transform Matrices'!Z422+V414*'4 Transform Matrices'!AD422+W414*'4 Transform Matrices'!AH422</f>
        <v/>
      </c>
      <c r="W421" s="69">
        <f>U414*'4 Transform Matrices'!AA422+V414*'4 Transform Matrices'!AE422+W414*'4 Transform Matrices'!AI422</f>
        <v/>
      </c>
      <c r="X421" s="69">
        <f>U414*'4 Transform Matrices'!AB422+V414*'4 Transform Matrices'!AF422+W414*'4 Transform Matrices'!AJ422+X414</f>
        <v/>
      </c>
      <c r="Y421" s="69">
        <f>Y414*'4 Transform Matrices'!Y422+Z414*'4 Transform Matrices'!AC422+AA414*'4 Transform Matrices'!AG422</f>
        <v/>
      </c>
      <c r="Z421" s="69">
        <f>Y414*'4 Transform Matrices'!Z422+Z414*'4 Transform Matrices'!AD422+AA414*'4 Transform Matrices'!AH422</f>
        <v/>
      </c>
      <c r="AA421" s="69">
        <f>Y414*'4 Transform Matrices'!AA422+Z414*'4 Transform Matrices'!AE422+AA414*'4 Transform Matrices'!AI422</f>
        <v/>
      </c>
      <c r="AB421" s="69">
        <f>Y414*'4 Transform Matrices'!AB422+Z414*'4 Transform Matrices'!AF422+AA414*'4 Transform Matrices'!AJ422+AB414</f>
        <v/>
      </c>
      <c r="AC421" s="69">
        <f>AC414*'4 Transform Matrices'!Y422+AD414*'4 Transform Matrices'!AC422+AE414*'4 Transform Matrices'!AG422</f>
        <v/>
      </c>
      <c r="AD421" s="69">
        <f>AC414*'4 Transform Matrices'!Z422+AD414*'4 Transform Matrices'!AD422+AE414*'4 Transform Matrices'!AH422</f>
        <v/>
      </c>
      <c r="AE421" s="69">
        <f>AC414*'4 Transform Matrices'!AA422+AD414*'4 Transform Matrices'!AE422+AE414*'4 Transform Matrices'!AI422</f>
        <v/>
      </c>
      <c r="AF421" s="69">
        <f>AC414*'4 Transform Matrices'!AB422+AD414*'4 Transform Matrices'!AF422+AE414*'4 Transform Matrices'!AJ422+AF414</f>
        <v/>
      </c>
      <c r="AG421" s="71">
        <f>MAX(ABS(I421-U421),ABS(J421-V421),ABS(K421-W421),ABS(L421-X421),ABS(M421-Y421),ABS(N421-Z421),ABS(O421-AA421),ABS(P421-AB421),ABS(Q421-AC421),ABS(R421-AD421),ABS(S421-AE421),ABS(T421-AF421))</f>
        <v/>
      </c>
    </row>
    <row r="422">
      <c r="A422" s="81" t="inlineStr">
        <is>
          <t>- Pine crown</t>
        </is>
      </c>
      <c r="B422" s="52" t="inlineStr">
        <is>
          <t>ENV-294</t>
        </is>
      </c>
      <c r="C422" s="61" t="inlineStr">
        <is>
          <t>Cone</t>
        </is>
      </c>
      <c r="D422" s="52" t="inlineStr">
        <is>
          <t>ENV-286</t>
        </is>
      </c>
      <c r="E422" s="52" t="n">
        <v>3</v>
      </c>
      <c r="F422" s="54">
        <f>L422</f>
        <v/>
      </c>
      <c r="G422" s="54">
        <f>P422</f>
        <v/>
      </c>
      <c r="H422" s="54">
        <f>T422</f>
        <v/>
      </c>
      <c r="I422" s="70" t="n">
        <v>-0.536063969</v>
      </c>
      <c r="J422" s="70" t="n">
        <v>0.190235406</v>
      </c>
      <c r="K422" s="70" t="n">
        <v>-0.0052837031</v>
      </c>
      <c r="L422" s="70" t="n">
        <v>13.3352642</v>
      </c>
      <c r="M422" s="70" t="n">
        <v>-0.000299010833</v>
      </c>
      <c r="N422" s="70" t="n">
        <v>0.00757644465</v>
      </c>
      <c r="O422" s="70" t="n">
        <v>1.06440985</v>
      </c>
      <c r="P422" s="70" t="n">
        <v>4.09583616</v>
      </c>
      <c r="Q422" s="70" t="n">
        <v>0.19057776</v>
      </c>
      <c r="R422" s="70" t="n">
        <v>0.535112858</v>
      </c>
      <c r="S422" s="70" t="n">
        <v>-0.0131921628</v>
      </c>
      <c r="T422" s="70" t="n">
        <v>-5.90281057</v>
      </c>
      <c r="U422" s="69">
        <f>U414*'4 Transform Matrices'!Y423+V414*'4 Transform Matrices'!AC423+W414*'4 Transform Matrices'!AG423</f>
        <v/>
      </c>
      <c r="V422" s="69">
        <f>U414*'4 Transform Matrices'!Z423+V414*'4 Transform Matrices'!AD423+W414*'4 Transform Matrices'!AH423</f>
        <v/>
      </c>
      <c r="W422" s="69">
        <f>U414*'4 Transform Matrices'!AA423+V414*'4 Transform Matrices'!AE423+W414*'4 Transform Matrices'!AI423</f>
        <v/>
      </c>
      <c r="X422" s="69">
        <f>U414*'4 Transform Matrices'!AB423+V414*'4 Transform Matrices'!AF423+W414*'4 Transform Matrices'!AJ423+X414</f>
        <v/>
      </c>
      <c r="Y422" s="69">
        <f>Y414*'4 Transform Matrices'!Y423+Z414*'4 Transform Matrices'!AC423+AA414*'4 Transform Matrices'!AG423</f>
        <v/>
      </c>
      <c r="Z422" s="69">
        <f>Y414*'4 Transform Matrices'!Z423+Z414*'4 Transform Matrices'!AD423+AA414*'4 Transform Matrices'!AH423</f>
        <v/>
      </c>
      <c r="AA422" s="69">
        <f>Y414*'4 Transform Matrices'!AA423+Z414*'4 Transform Matrices'!AE423+AA414*'4 Transform Matrices'!AI423</f>
        <v/>
      </c>
      <c r="AB422" s="69">
        <f>Y414*'4 Transform Matrices'!AB423+Z414*'4 Transform Matrices'!AF423+AA414*'4 Transform Matrices'!AJ423+AB414</f>
        <v/>
      </c>
      <c r="AC422" s="69">
        <f>AC414*'4 Transform Matrices'!Y423+AD414*'4 Transform Matrices'!AC423+AE414*'4 Transform Matrices'!AG423</f>
        <v/>
      </c>
      <c r="AD422" s="69">
        <f>AC414*'4 Transform Matrices'!Z423+AD414*'4 Transform Matrices'!AD423+AE414*'4 Transform Matrices'!AH423</f>
        <v/>
      </c>
      <c r="AE422" s="69">
        <f>AC414*'4 Transform Matrices'!AA423+AD414*'4 Transform Matrices'!AE423+AE414*'4 Transform Matrices'!AI423</f>
        <v/>
      </c>
      <c r="AF422" s="69">
        <f>AC414*'4 Transform Matrices'!AB423+AD414*'4 Transform Matrices'!AF423+AE414*'4 Transform Matrices'!AJ423+AF414</f>
        <v/>
      </c>
      <c r="AG422" s="71">
        <f>MAX(ABS(I422-U422),ABS(J422-V422),ABS(K422-W422),ABS(L422-X422),ABS(M422-Y422),ABS(N422-Z422),ABS(O422-AA422),ABS(P422-AB422),ABS(Q422-AC422),ABS(R422-AD422),ABS(S422-AE422),ABS(T422-AF422))</f>
        <v/>
      </c>
    </row>
    <row r="423">
      <c r="A423" s="80" t="inlineStr">
        <is>
          <t>- Pine</t>
        </is>
      </c>
      <c r="B423" s="52" t="inlineStr">
        <is>
          <t>ENV-295</t>
        </is>
      </c>
      <c r="C423" s="53" t="inlineStr">
        <is>
          <t>Group</t>
        </is>
      </c>
      <c r="D423" s="52" t="inlineStr">
        <is>
          <t>ENV-277</t>
        </is>
      </c>
      <c r="E423" s="52" t="n">
        <v>2</v>
      </c>
      <c r="F423" s="54">
        <f>L423</f>
        <v/>
      </c>
      <c r="G423" s="54">
        <f>P423</f>
        <v/>
      </c>
      <c r="H423" s="54">
        <f>T423</f>
        <v/>
      </c>
      <c r="I423" s="70" t="n">
        <v>-0.780152202</v>
      </c>
      <c r="J423" s="70" t="n">
        <v>0</v>
      </c>
      <c r="K423" s="70" t="n">
        <v>0.625589788</v>
      </c>
      <c r="L423" s="70" t="n">
        <v>11.453413</v>
      </c>
      <c r="M423" s="70" t="n">
        <v>0</v>
      </c>
      <c r="N423" s="70" t="n">
        <v>1</v>
      </c>
      <c r="O423" s="70" t="n">
        <v>0</v>
      </c>
      <c r="P423" s="70" t="n">
        <v>-0.0389814563</v>
      </c>
      <c r="Q423" s="70" t="n">
        <v>-0.625589788</v>
      </c>
      <c r="R423" s="70" t="n">
        <v>0</v>
      </c>
      <c r="S423" s="70" t="n">
        <v>-0.780152202</v>
      </c>
      <c r="T423" s="70" t="n">
        <v>-3.29480171</v>
      </c>
      <c r="U423" s="69">
        <f>U405*'4 Transform Matrices'!Y424+V405*'4 Transform Matrices'!AC424+W405*'4 Transform Matrices'!AG424</f>
        <v/>
      </c>
      <c r="V423" s="69">
        <f>U405*'4 Transform Matrices'!Z424+V405*'4 Transform Matrices'!AD424+W405*'4 Transform Matrices'!AH424</f>
        <v/>
      </c>
      <c r="W423" s="69">
        <f>U405*'4 Transform Matrices'!AA424+V405*'4 Transform Matrices'!AE424+W405*'4 Transform Matrices'!AI424</f>
        <v/>
      </c>
      <c r="X423" s="69">
        <f>U405*'4 Transform Matrices'!AB424+V405*'4 Transform Matrices'!AF424+W405*'4 Transform Matrices'!AJ424+X405</f>
        <v/>
      </c>
      <c r="Y423" s="69">
        <f>Y405*'4 Transform Matrices'!Y424+Z405*'4 Transform Matrices'!AC424+AA405*'4 Transform Matrices'!AG424</f>
        <v/>
      </c>
      <c r="Z423" s="69">
        <f>Y405*'4 Transform Matrices'!Z424+Z405*'4 Transform Matrices'!AD424+AA405*'4 Transform Matrices'!AH424</f>
        <v/>
      </c>
      <c r="AA423" s="69">
        <f>Y405*'4 Transform Matrices'!AA424+Z405*'4 Transform Matrices'!AE424+AA405*'4 Transform Matrices'!AI424</f>
        <v/>
      </c>
      <c r="AB423" s="69">
        <f>Y405*'4 Transform Matrices'!AB424+Z405*'4 Transform Matrices'!AF424+AA405*'4 Transform Matrices'!AJ424+AB405</f>
        <v/>
      </c>
      <c r="AC423" s="69">
        <f>AC405*'4 Transform Matrices'!Y424+AD405*'4 Transform Matrices'!AC424+AE405*'4 Transform Matrices'!AG424</f>
        <v/>
      </c>
      <c r="AD423" s="69">
        <f>AC405*'4 Transform Matrices'!Z424+AD405*'4 Transform Matrices'!AD424+AE405*'4 Transform Matrices'!AH424</f>
        <v/>
      </c>
      <c r="AE423" s="69">
        <f>AC405*'4 Transform Matrices'!AA424+AD405*'4 Transform Matrices'!AE424+AE405*'4 Transform Matrices'!AI424</f>
        <v/>
      </c>
      <c r="AF423" s="69">
        <f>AC405*'4 Transform Matrices'!AB424+AD405*'4 Transform Matrices'!AF424+AE405*'4 Transform Matrices'!AJ424+AF405</f>
        <v/>
      </c>
      <c r="AG423" s="71">
        <f>MAX(ABS(I423-U423),ABS(J423-V423),ABS(K423-W423),ABS(L423-X423),ABS(M423-Y423),ABS(N423-Z423),ABS(O423-AA423),ABS(P423-AB423),ABS(Q423-AC423),ABS(R423-AD423),ABS(S423-AE423),ABS(T423-AF423))</f>
        <v/>
      </c>
    </row>
    <row r="424">
      <c r="A424" s="81" t="inlineStr">
        <is>
          <t>- Pine trunk</t>
        </is>
      </c>
      <c r="B424" s="52" t="inlineStr">
        <is>
          <t>ENV-296</t>
        </is>
      </c>
      <c r="C424" s="58" t="inlineStr">
        <is>
          <t>Cylinder</t>
        </is>
      </c>
      <c r="D424" s="52" t="inlineStr">
        <is>
          <t>ENV-295</t>
        </is>
      </c>
      <c r="E424" s="52" t="n">
        <v>3</v>
      </c>
      <c r="F424" s="54">
        <f>L424</f>
        <v/>
      </c>
      <c r="G424" s="54">
        <f>P424</f>
        <v/>
      </c>
      <c r="H424" s="54">
        <f>T424</f>
        <v/>
      </c>
      <c r="I424" s="70" t="n">
        <v>-0.171227232</v>
      </c>
      <c r="J424" s="70" t="n">
        <v>0.137303978</v>
      </c>
      <c r="K424" s="70" t="n">
        <v>-8.239072e-08</v>
      </c>
      <c r="L424" s="70" t="n">
        <v>11.453413</v>
      </c>
      <c r="M424" s="70" t="n">
        <v>0</v>
      </c>
      <c r="N424" s="70" t="n">
        <v>-9.593743579999999e-09</v>
      </c>
      <c r="O424" s="70" t="n">
        <v>-3.01296473</v>
      </c>
      <c r="P424" s="70" t="n">
        <v>1.46750093</v>
      </c>
      <c r="Q424" s="70" t="n">
        <v>-0.137303978</v>
      </c>
      <c r="R424" s="70" t="n">
        <v>-0.171227232</v>
      </c>
      <c r="S424" s="70" t="n">
        <v>1.02746725e-07</v>
      </c>
      <c r="T424" s="70" t="n">
        <v>-3.29480171</v>
      </c>
      <c r="U424" s="69">
        <f>U423*'4 Transform Matrices'!Y425+V423*'4 Transform Matrices'!AC425+W423*'4 Transform Matrices'!AG425</f>
        <v/>
      </c>
      <c r="V424" s="69">
        <f>U423*'4 Transform Matrices'!Z425+V423*'4 Transform Matrices'!AD425+W423*'4 Transform Matrices'!AH425</f>
        <v/>
      </c>
      <c r="W424" s="69">
        <f>U423*'4 Transform Matrices'!AA425+V423*'4 Transform Matrices'!AE425+W423*'4 Transform Matrices'!AI425</f>
        <v/>
      </c>
      <c r="X424" s="69">
        <f>U423*'4 Transform Matrices'!AB425+V423*'4 Transform Matrices'!AF425+W423*'4 Transform Matrices'!AJ425+X423</f>
        <v/>
      </c>
      <c r="Y424" s="69">
        <f>Y423*'4 Transform Matrices'!Y425+Z423*'4 Transform Matrices'!AC425+AA423*'4 Transform Matrices'!AG425</f>
        <v/>
      </c>
      <c r="Z424" s="69">
        <f>Y423*'4 Transform Matrices'!Z425+Z423*'4 Transform Matrices'!AD425+AA423*'4 Transform Matrices'!AH425</f>
        <v/>
      </c>
      <c r="AA424" s="69">
        <f>Y423*'4 Transform Matrices'!AA425+Z423*'4 Transform Matrices'!AE425+AA423*'4 Transform Matrices'!AI425</f>
        <v/>
      </c>
      <c r="AB424" s="69">
        <f>Y423*'4 Transform Matrices'!AB425+Z423*'4 Transform Matrices'!AF425+AA423*'4 Transform Matrices'!AJ425+AB423</f>
        <v/>
      </c>
      <c r="AC424" s="69">
        <f>AC423*'4 Transform Matrices'!Y425+AD423*'4 Transform Matrices'!AC425+AE423*'4 Transform Matrices'!AG425</f>
        <v/>
      </c>
      <c r="AD424" s="69">
        <f>AC423*'4 Transform Matrices'!Z425+AD423*'4 Transform Matrices'!AD425+AE423*'4 Transform Matrices'!AH425</f>
        <v/>
      </c>
      <c r="AE424" s="69">
        <f>AC423*'4 Transform Matrices'!AA425+AD423*'4 Transform Matrices'!AE425+AE423*'4 Transform Matrices'!AI425</f>
        <v/>
      </c>
      <c r="AF424" s="69">
        <f>AC423*'4 Transform Matrices'!AB425+AD423*'4 Transform Matrices'!AF425+AE423*'4 Transform Matrices'!AJ425+AF423</f>
        <v/>
      </c>
      <c r="AG424" s="71">
        <f>MAX(ABS(I424-U424),ABS(J424-V424),ABS(K424-W424),ABS(L424-X424),ABS(M424-Y424),ABS(N424-Z424),ABS(O424-AA424),ABS(P424-AB424),ABS(Q424-AC424),ABS(R424-AD424),ABS(S424-AE424),ABS(T424-AF424))</f>
        <v/>
      </c>
    </row>
    <row r="425">
      <c r="A425" s="81" t="inlineStr">
        <is>
          <t>- Pine crown</t>
        </is>
      </c>
      <c r="B425" s="52" t="inlineStr">
        <is>
          <t>ENV-297</t>
        </is>
      </c>
      <c r="C425" s="61" t="inlineStr">
        <is>
          <t>Cone</t>
        </is>
      </c>
      <c r="D425" s="52" t="inlineStr">
        <is>
          <t>ENV-295</t>
        </is>
      </c>
      <c r="E425" s="52" t="n">
        <v>3</v>
      </c>
      <c r="F425" s="54">
        <f>L425</f>
        <v/>
      </c>
      <c r="G425" s="54">
        <f>P425</f>
        <v/>
      </c>
      <c r="H425" s="54">
        <f>T425</f>
        <v/>
      </c>
      <c r="I425" s="70" t="n">
        <v>1.1791079</v>
      </c>
      <c r="J425" s="70" t="n">
        <v>2.22637463</v>
      </c>
      <c r="K425" s="70" t="n">
        <v>-0.0932636037</v>
      </c>
      <c r="L425" s="70" t="n">
        <v>11.4306822</v>
      </c>
      <c r="M425" s="70" t="n">
        <v>0.010052776</v>
      </c>
      <c r="N425" s="70" t="n">
        <v>0.217627123</v>
      </c>
      <c r="O425" s="70" t="n">
        <v>1.19145429</v>
      </c>
      <c r="P425" s="70" t="n">
        <v>1.15897083</v>
      </c>
      <c r="Q425" s="70" t="n">
        <v>2.23254728</v>
      </c>
      <c r="R425" s="70" t="n">
        <v>-1.17682767</v>
      </c>
      <c r="S425" s="70" t="n">
        <v>0.0438917577</v>
      </c>
      <c r="T425" s="70" t="n">
        <v>-3.29431629</v>
      </c>
      <c r="U425" s="69">
        <f>U423*'4 Transform Matrices'!Y426+V423*'4 Transform Matrices'!AC426+W423*'4 Transform Matrices'!AG426</f>
        <v/>
      </c>
      <c r="V425" s="69">
        <f>U423*'4 Transform Matrices'!Z426+V423*'4 Transform Matrices'!AD426+W423*'4 Transform Matrices'!AH426</f>
        <v/>
      </c>
      <c r="W425" s="69">
        <f>U423*'4 Transform Matrices'!AA426+V423*'4 Transform Matrices'!AE426+W423*'4 Transform Matrices'!AI426</f>
        <v/>
      </c>
      <c r="X425" s="69">
        <f>U423*'4 Transform Matrices'!AB426+V423*'4 Transform Matrices'!AF426+W423*'4 Transform Matrices'!AJ426+X423</f>
        <v/>
      </c>
      <c r="Y425" s="69">
        <f>Y423*'4 Transform Matrices'!Y426+Z423*'4 Transform Matrices'!AC426+AA423*'4 Transform Matrices'!AG426</f>
        <v/>
      </c>
      <c r="Z425" s="69">
        <f>Y423*'4 Transform Matrices'!Z426+Z423*'4 Transform Matrices'!AD426+AA423*'4 Transform Matrices'!AH426</f>
        <v/>
      </c>
      <c r="AA425" s="69">
        <f>Y423*'4 Transform Matrices'!AA426+Z423*'4 Transform Matrices'!AE426+AA423*'4 Transform Matrices'!AI426</f>
        <v/>
      </c>
      <c r="AB425" s="69">
        <f>Y423*'4 Transform Matrices'!AB426+Z423*'4 Transform Matrices'!AF426+AA423*'4 Transform Matrices'!AJ426+AB423</f>
        <v/>
      </c>
      <c r="AC425" s="69">
        <f>AC423*'4 Transform Matrices'!Y426+AD423*'4 Transform Matrices'!AC426+AE423*'4 Transform Matrices'!AG426</f>
        <v/>
      </c>
      <c r="AD425" s="69">
        <f>AC423*'4 Transform Matrices'!Z426+AD423*'4 Transform Matrices'!AD426+AE423*'4 Transform Matrices'!AH426</f>
        <v/>
      </c>
      <c r="AE425" s="69">
        <f>AC423*'4 Transform Matrices'!AA426+AD423*'4 Transform Matrices'!AE426+AE423*'4 Transform Matrices'!AI426</f>
        <v/>
      </c>
      <c r="AF425" s="69">
        <f>AC423*'4 Transform Matrices'!AB426+AD423*'4 Transform Matrices'!AF426+AE423*'4 Transform Matrices'!AJ426+AF423</f>
        <v/>
      </c>
      <c r="AG425" s="71">
        <f>MAX(ABS(I425-U425),ABS(J425-V425),ABS(K425-W425),ABS(L425-X425),ABS(M425-Y425),ABS(N425-Z425),ABS(O425-AA425),ABS(P425-AB425),ABS(Q425-AC425),ABS(R425-AD425),ABS(S425-AE425),ABS(T425-AF425))</f>
        <v/>
      </c>
    </row>
    <row r="426">
      <c r="A426" s="81" t="inlineStr">
        <is>
          <t>- Pine crown</t>
        </is>
      </c>
      <c r="B426" s="52" t="inlineStr">
        <is>
          <t>ENV-298</t>
        </is>
      </c>
      <c r="C426" s="61" t="inlineStr">
        <is>
          <t>Cone</t>
        </is>
      </c>
      <c r="D426" s="52" t="inlineStr">
        <is>
          <t>ENV-295</t>
        </is>
      </c>
      <c r="E426" s="52" t="n">
        <v>3</v>
      </c>
      <c r="F426" s="54">
        <f>L426</f>
        <v/>
      </c>
      <c r="G426" s="54">
        <f>P426</f>
        <v/>
      </c>
      <c r="H426" s="54">
        <f>T426</f>
        <v/>
      </c>
      <c r="I426" s="70" t="n">
        <v>-1.60081351</v>
      </c>
      <c r="J426" s="70" t="n">
        <v>1.54785156</v>
      </c>
      <c r="K426" s="70" t="n">
        <v>-0.0334828794</v>
      </c>
      <c r="L426" s="70" t="n">
        <v>11.4487343</v>
      </c>
      <c r="M426" s="70" t="n">
        <v>-0.0104444707</v>
      </c>
      <c r="N426" s="70" t="n">
        <v>0.112519793</v>
      </c>
      <c r="O426" s="70" t="n">
        <v>0.944041491</v>
      </c>
      <c r="P426" s="70" t="n">
        <v>1.62864375</v>
      </c>
      <c r="Q426" s="70" t="n">
        <v>1.41185379</v>
      </c>
      <c r="R426" s="70" t="n">
        <v>1.75584495</v>
      </c>
      <c r="S426" s="70" t="n">
        <v>-0.0309804231</v>
      </c>
      <c r="T426" s="70" t="n">
        <v>-3.34312296</v>
      </c>
      <c r="U426" s="69">
        <f>U423*'4 Transform Matrices'!Y427+V423*'4 Transform Matrices'!AC427+W423*'4 Transform Matrices'!AG427</f>
        <v/>
      </c>
      <c r="V426" s="69">
        <f>U423*'4 Transform Matrices'!Z427+V423*'4 Transform Matrices'!AD427+W423*'4 Transform Matrices'!AH427</f>
        <v/>
      </c>
      <c r="W426" s="69">
        <f>U423*'4 Transform Matrices'!AA427+V423*'4 Transform Matrices'!AE427+W423*'4 Transform Matrices'!AI427</f>
        <v/>
      </c>
      <c r="X426" s="69">
        <f>U423*'4 Transform Matrices'!AB427+V423*'4 Transform Matrices'!AF427+W423*'4 Transform Matrices'!AJ427+X423</f>
        <v/>
      </c>
      <c r="Y426" s="69">
        <f>Y423*'4 Transform Matrices'!Y427+Z423*'4 Transform Matrices'!AC427+AA423*'4 Transform Matrices'!AG427</f>
        <v/>
      </c>
      <c r="Z426" s="69">
        <f>Y423*'4 Transform Matrices'!Z427+Z423*'4 Transform Matrices'!AD427+AA423*'4 Transform Matrices'!AH427</f>
        <v/>
      </c>
      <c r="AA426" s="69">
        <f>Y423*'4 Transform Matrices'!AA427+Z423*'4 Transform Matrices'!AE427+AA423*'4 Transform Matrices'!AI427</f>
        <v/>
      </c>
      <c r="AB426" s="69">
        <f>Y423*'4 Transform Matrices'!AB427+Z423*'4 Transform Matrices'!AF427+AA423*'4 Transform Matrices'!AJ427+AB423</f>
        <v/>
      </c>
      <c r="AC426" s="69">
        <f>AC423*'4 Transform Matrices'!Y427+AD423*'4 Transform Matrices'!AC427+AE423*'4 Transform Matrices'!AG427</f>
        <v/>
      </c>
      <c r="AD426" s="69">
        <f>AC423*'4 Transform Matrices'!Z427+AD423*'4 Transform Matrices'!AD427+AE423*'4 Transform Matrices'!AH427</f>
        <v/>
      </c>
      <c r="AE426" s="69">
        <f>AC423*'4 Transform Matrices'!AA427+AD423*'4 Transform Matrices'!AE427+AE423*'4 Transform Matrices'!AI427</f>
        <v/>
      </c>
      <c r="AF426" s="69">
        <f>AC423*'4 Transform Matrices'!AB427+AD423*'4 Transform Matrices'!AF427+AE423*'4 Transform Matrices'!AJ427+AF423</f>
        <v/>
      </c>
      <c r="AG426" s="71">
        <f>MAX(ABS(I426-U426),ABS(J426-V426),ABS(K426-W426),ABS(L426-X426),ABS(M426-Y426),ABS(N426-Z426),ABS(O426-AA426),ABS(P426-AB426),ABS(Q426-AC426),ABS(R426-AD426),ABS(S426-AE426),ABS(T426-AF426))</f>
        <v/>
      </c>
    </row>
    <row r="427">
      <c r="A427" s="81" t="inlineStr">
        <is>
          <t>- Pine crown</t>
        </is>
      </c>
      <c r="B427" s="52" t="inlineStr">
        <is>
          <t>ENV-299</t>
        </is>
      </c>
      <c r="C427" s="61" t="inlineStr">
        <is>
          <t>Cone</t>
        </is>
      </c>
      <c r="D427" s="52" t="inlineStr">
        <is>
          <t>ENV-295</t>
        </is>
      </c>
      <c r="E427" s="52" t="n">
        <v>3</v>
      </c>
      <c r="F427" s="54">
        <f>L427</f>
        <v/>
      </c>
      <c r="G427" s="54">
        <f>P427</f>
        <v/>
      </c>
      <c r="H427" s="54">
        <f>T427</f>
        <v/>
      </c>
      <c r="I427" s="70" t="n">
        <v>0.383433878</v>
      </c>
      <c r="J427" s="70" t="n">
        <v>1.66391301</v>
      </c>
      <c r="K427" s="70" t="n">
        <v>0.0312413685</v>
      </c>
      <c r="L427" s="70" t="n">
        <v>11.4406004</v>
      </c>
      <c r="M427" s="70" t="n">
        <v>0.000208422905</v>
      </c>
      <c r="N427" s="70" t="n">
        <v>-0.08064826579999999</v>
      </c>
      <c r="O427" s="70" t="n">
        <v>0.68543905</v>
      </c>
      <c r="P427" s="70" t="n">
        <v>2.01452613</v>
      </c>
      <c r="Q427" s="70" t="n">
        <v>1.5316503</v>
      </c>
      <c r="R427" s="70" t="n">
        <v>-0.416533589</v>
      </c>
      <c r="S427" s="70" t="n">
        <v>-0.00791424885</v>
      </c>
      <c r="T427" s="70" t="n">
        <v>-3.27308345</v>
      </c>
      <c r="U427" s="69">
        <f>U423*'4 Transform Matrices'!Y428+V423*'4 Transform Matrices'!AC428+W423*'4 Transform Matrices'!AG428</f>
        <v/>
      </c>
      <c r="V427" s="69">
        <f>U423*'4 Transform Matrices'!Z428+V423*'4 Transform Matrices'!AD428+W423*'4 Transform Matrices'!AH428</f>
        <v/>
      </c>
      <c r="W427" s="69">
        <f>U423*'4 Transform Matrices'!AA428+V423*'4 Transform Matrices'!AE428+W423*'4 Transform Matrices'!AI428</f>
        <v/>
      </c>
      <c r="X427" s="69">
        <f>U423*'4 Transform Matrices'!AB428+V423*'4 Transform Matrices'!AF428+W423*'4 Transform Matrices'!AJ428+X423</f>
        <v/>
      </c>
      <c r="Y427" s="69">
        <f>Y423*'4 Transform Matrices'!Y428+Z423*'4 Transform Matrices'!AC428+AA423*'4 Transform Matrices'!AG428</f>
        <v/>
      </c>
      <c r="Z427" s="69">
        <f>Y423*'4 Transform Matrices'!Z428+Z423*'4 Transform Matrices'!AD428+AA423*'4 Transform Matrices'!AH428</f>
        <v/>
      </c>
      <c r="AA427" s="69">
        <f>Y423*'4 Transform Matrices'!AA428+Z423*'4 Transform Matrices'!AE428+AA423*'4 Transform Matrices'!AI428</f>
        <v/>
      </c>
      <c r="AB427" s="69">
        <f>Y423*'4 Transform Matrices'!AB428+Z423*'4 Transform Matrices'!AF428+AA423*'4 Transform Matrices'!AJ428+AB423</f>
        <v/>
      </c>
      <c r="AC427" s="69">
        <f>AC423*'4 Transform Matrices'!Y428+AD423*'4 Transform Matrices'!AC428+AE423*'4 Transform Matrices'!AG428</f>
        <v/>
      </c>
      <c r="AD427" s="69">
        <f>AC423*'4 Transform Matrices'!Z428+AD423*'4 Transform Matrices'!AD428+AE423*'4 Transform Matrices'!AH428</f>
        <v/>
      </c>
      <c r="AE427" s="69">
        <f>AC423*'4 Transform Matrices'!AA428+AD423*'4 Transform Matrices'!AE428+AE423*'4 Transform Matrices'!AI428</f>
        <v/>
      </c>
      <c r="AF427" s="69">
        <f>AC423*'4 Transform Matrices'!AB428+AD423*'4 Transform Matrices'!AF428+AE423*'4 Transform Matrices'!AJ428+AF423</f>
        <v/>
      </c>
      <c r="AG427" s="71">
        <f>MAX(ABS(I427-U427),ABS(J427-V427),ABS(K427-W427),ABS(L427-X427),ABS(M427-Y427),ABS(N427-Z427),ABS(O427-AA427),ABS(P427-AB427),ABS(Q427-AC427),ABS(R427-AD427),ABS(S427-AE427),ABS(T427-AF427))</f>
        <v/>
      </c>
    </row>
    <row r="428">
      <c r="A428" s="81" t="inlineStr">
        <is>
          <t>- Pine crown</t>
        </is>
      </c>
      <c r="B428" s="52" t="inlineStr">
        <is>
          <t>ENV-300</t>
        </is>
      </c>
      <c r="C428" s="61" t="inlineStr">
        <is>
          <t>Cone</t>
        </is>
      </c>
      <c r="D428" s="52" t="inlineStr">
        <is>
          <t>ENV-295</t>
        </is>
      </c>
      <c r="E428" s="52" t="n">
        <v>3</v>
      </c>
      <c r="F428" s="54">
        <f>L428</f>
        <v/>
      </c>
      <c r="G428" s="54">
        <f>P428</f>
        <v/>
      </c>
      <c r="H428" s="54">
        <f>T428</f>
        <v/>
      </c>
      <c r="I428" s="70" t="n">
        <v>0.988586545</v>
      </c>
      <c r="J428" s="70" t="n">
        <v>0.8451154829999999</v>
      </c>
      <c r="K428" s="70" t="n">
        <v>-0.0391816795</v>
      </c>
      <c r="L428" s="70" t="n">
        <v>11.4639025</v>
      </c>
      <c r="M428" s="70" t="n">
        <v>0.0102567337</v>
      </c>
      <c r="N428" s="70" t="n">
        <v>0.115462974</v>
      </c>
      <c r="O428" s="70" t="n">
        <v>0.643712759</v>
      </c>
      <c r="P428" s="70" t="n">
        <v>2.48351359</v>
      </c>
      <c r="Q428" s="70" t="n">
        <v>0.807664275</v>
      </c>
      <c r="R428" s="70" t="n">
        <v>-1.03589332</v>
      </c>
      <c r="S428" s="70" t="n">
        <v>0.0397839695</v>
      </c>
      <c r="T428" s="70" t="n">
        <v>-3.3236835</v>
      </c>
      <c r="U428" s="69">
        <f>U423*'4 Transform Matrices'!Y429+V423*'4 Transform Matrices'!AC429+W423*'4 Transform Matrices'!AG429</f>
        <v/>
      </c>
      <c r="V428" s="69">
        <f>U423*'4 Transform Matrices'!Z429+V423*'4 Transform Matrices'!AD429+W423*'4 Transform Matrices'!AH429</f>
        <v/>
      </c>
      <c r="W428" s="69">
        <f>U423*'4 Transform Matrices'!AA429+V423*'4 Transform Matrices'!AE429+W423*'4 Transform Matrices'!AI429</f>
        <v/>
      </c>
      <c r="X428" s="69">
        <f>U423*'4 Transform Matrices'!AB429+V423*'4 Transform Matrices'!AF429+W423*'4 Transform Matrices'!AJ429+X423</f>
        <v/>
      </c>
      <c r="Y428" s="69">
        <f>Y423*'4 Transform Matrices'!Y429+Z423*'4 Transform Matrices'!AC429+AA423*'4 Transform Matrices'!AG429</f>
        <v/>
      </c>
      <c r="Z428" s="69">
        <f>Y423*'4 Transform Matrices'!Z429+Z423*'4 Transform Matrices'!AD429+AA423*'4 Transform Matrices'!AH429</f>
        <v/>
      </c>
      <c r="AA428" s="69">
        <f>Y423*'4 Transform Matrices'!AA429+Z423*'4 Transform Matrices'!AE429+AA423*'4 Transform Matrices'!AI429</f>
        <v/>
      </c>
      <c r="AB428" s="69">
        <f>Y423*'4 Transform Matrices'!AB429+Z423*'4 Transform Matrices'!AF429+AA423*'4 Transform Matrices'!AJ429+AB423</f>
        <v/>
      </c>
      <c r="AC428" s="69">
        <f>AC423*'4 Transform Matrices'!Y429+AD423*'4 Transform Matrices'!AC429+AE423*'4 Transform Matrices'!AG429</f>
        <v/>
      </c>
      <c r="AD428" s="69">
        <f>AC423*'4 Transform Matrices'!Z429+AD423*'4 Transform Matrices'!AD429+AE423*'4 Transform Matrices'!AH429</f>
        <v/>
      </c>
      <c r="AE428" s="69">
        <f>AC423*'4 Transform Matrices'!AA429+AD423*'4 Transform Matrices'!AE429+AE423*'4 Transform Matrices'!AI429</f>
        <v/>
      </c>
      <c r="AF428" s="69">
        <f>AC423*'4 Transform Matrices'!AB429+AD423*'4 Transform Matrices'!AF429+AE423*'4 Transform Matrices'!AJ429+AF423</f>
        <v/>
      </c>
      <c r="AG428" s="71">
        <f>MAX(ABS(I428-U428),ABS(J428-V428),ABS(K428-W428),ABS(L428-X428),ABS(M428-Y428),ABS(N428-Z428),ABS(O428-AA428),ABS(P428-AB428),ABS(Q428-AC428),ABS(R428-AD428),ABS(S428-AE428),ABS(T428-AF428))</f>
        <v/>
      </c>
    </row>
    <row r="429">
      <c r="A429" s="81" t="inlineStr">
        <is>
          <t>- Pine crown</t>
        </is>
      </c>
      <c r="B429" s="52" t="inlineStr">
        <is>
          <t>ENV-301</t>
        </is>
      </c>
      <c r="C429" s="61" t="inlineStr">
        <is>
          <t>Cone</t>
        </is>
      </c>
      <c r="D429" s="52" t="inlineStr">
        <is>
          <t>ENV-295</t>
        </is>
      </c>
      <c r="E429" s="52" t="n">
        <v>3</v>
      </c>
      <c r="F429" s="54">
        <f>L429</f>
        <v/>
      </c>
      <c r="G429" s="54">
        <f>P429</f>
        <v/>
      </c>
      <c r="H429" s="54">
        <f>T429</f>
        <v/>
      </c>
      <c r="I429" s="70" t="n">
        <v>0.255663544</v>
      </c>
      <c r="J429" s="70" t="n">
        <v>-0.972320378</v>
      </c>
      <c r="K429" s="70" t="n">
        <v>-0.0137275318</v>
      </c>
      <c r="L429" s="70" t="n">
        <v>11.435235</v>
      </c>
      <c r="M429" s="70" t="n">
        <v>-0.00151084084</v>
      </c>
      <c r="N429" s="70" t="n">
        <v>-0.0346798524</v>
      </c>
      <c r="O429" s="70" t="n">
        <v>0.421856612</v>
      </c>
      <c r="P429" s="70" t="n">
        <v>2.84416842</v>
      </c>
      <c r="Q429" s="70" t="n">
        <v>-0.8965072039999999</v>
      </c>
      <c r="R429" s="70" t="n">
        <v>-0.277225316</v>
      </c>
      <c r="S429" s="70" t="n">
        <v>-0.00462571578</v>
      </c>
      <c r="T429" s="70" t="n">
        <v>-3.31197071</v>
      </c>
      <c r="U429" s="69">
        <f>U423*'4 Transform Matrices'!Y430+V423*'4 Transform Matrices'!AC430+W423*'4 Transform Matrices'!AG430</f>
        <v/>
      </c>
      <c r="V429" s="69">
        <f>U423*'4 Transform Matrices'!Z430+V423*'4 Transform Matrices'!AD430+W423*'4 Transform Matrices'!AH430</f>
        <v/>
      </c>
      <c r="W429" s="69">
        <f>U423*'4 Transform Matrices'!AA430+V423*'4 Transform Matrices'!AE430+W423*'4 Transform Matrices'!AI430</f>
        <v/>
      </c>
      <c r="X429" s="69">
        <f>U423*'4 Transform Matrices'!AB430+V423*'4 Transform Matrices'!AF430+W423*'4 Transform Matrices'!AJ430+X423</f>
        <v/>
      </c>
      <c r="Y429" s="69">
        <f>Y423*'4 Transform Matrices'!Y430+Z423*'4 Transform Matrices'!AC430+AA423*'4 Transform Matrices'!AG430</f>
        <v/>
      </c>
      <c r="Z429" s="69">
        <f>Y423*'4 Transform Matrices'!Z430+Z423*'4 Transform Matrices'!AD430+AA423*'4 Transform Matrices'!AH430</f>
        <v/>
      </c>
      <c r="AA429" s="69">
        <f>Y423*'4 Transform Matrices'!AA430+Z423*'4 Transform Matrices'!AE430+AA423*'4 Transform Matrices'!AI430</f>
        <v/>
      </c>
      <c r="AB429" s="69">
        <f>Y423*'4 Transform Matrices'!AB430+Z423*'4 Transform Matrices'!AF430+AA423*'4 Transform Matrices'!AJ430+AB423</f>
        <v/>
      </c>
      <c r="AC429" s="69">
        <f>AC423*'4 Transform Matrices'!Y430+AD423*'4 Transform Matrices'!AC430+AE423*'4 Transform Matrices'!AG430</f>
        <v/>
      </c>
      <c r="AD429" s="69">
        <f>AC423*'4 Transform Matrices'!Z430+AD423*'4 Transform Matrices'!AD430+AE423*'4 Transform Matrices'!AH430</f>
        <v/>
      </c>
      <c r="AE429" s="69">
        <f>AC423*'4 Transform Matrices'!AA430+AD423*'4 Transform Matrices'!AE430+AE423*'4 Transform Matrices'!AI430</f>
        <v/>
      </c>
      <c r="AF429" s="69">
        <f>AC423*'4 Transform Matrices'!AB430+AD423*'4 Transform Matrices'!AF430+AE423*'4 Transform Matrices'!AJ430+AF423</f>
        <v/>
      </c>
      <c r="AG429" s="71">
        <f>MAX(ABS(I429-U429),ABS(J429-V429),ABS(K429-W429),ABS(L429-X429),ABS(M429-Y429),ABS(N429-Z429),ABS(O429-AA429),ABS(P429-AB429),ABS(Q429-AC429),ABS(R429-AD429),ABS(S429-AE429),ABS(T429-AF429))</f>
        <v/>
      </c>
    </row>
    <row r="430">
      <c r="A430" s="81" t="inlineStr">
        <is>
          <t>- Pine crown</t>
        </is>
      </c>
      <c r="B430" s="52" t="inlineStr">
        <is>
          <t>ENV-302</t>
        </is>
      </c>
      <c r="C430" s="61" t="inlineStr">
        <is>
          <t>Cone</t>
        </is>
      </c>
      <c r="D430" s="52" t="inlineStr">
        <is>
          <t>ENV-295</t>
        </is>
      </c>
      <c r="E430" s="52" t="n">
        <v>3</v>
      </c>
      <c r="F430" s="54">
        <f>L430</f>
        <v/>
      </c>
      <c r="G430" s="54">
        <f>P430</f>
        <v/>
      </c>
      <c r="H430" s="54">
        <f>T430</f>
        <v/>
      </c>
      <c r="I430" s="70" t="n">
        <v>-0.499805331</v>
      </c>
      <c r="J430" s="70" t="n">
        <v>-0.19313392</v>
      </c>
      <c r="K430" s="70" t="n">
        <v>-0.0310181379</v>
      </c>
      <c r="L430" s="70" t="n">
        <v>11.4631386</v>
      </c>
      <c r="M430" s="70" t="n">
        <v>-0.00109635398</v>
      </c>
      <c r="N430" s="70" t="n">
        <v>-0.0440160409</v>
      </c>
      <c r="O430" s="70" t="n">
        <v>0.946537077</v>
      </c>
      <c r="P430" s="70" t="n">
        <v>3.56891418</v>
      </c>
      <c r="Q430" s="70" t="n">
        <v>-0.197896004</v>
      </c>
      <c r="R430" s="70" t="n">
        <v>0.48802197</v>
      </c>
      <c r="S430" s="70" t="n">
        <v>0.07309541109999999</v>
      </c>
      <c r="T430" s="70" t="n">
        <v>-3.31493115</v>
      </c>
      <c r="U430" s="69">
        <f>U423*'4 Transform Matrices'!Y431+V423*'4 Transform Matrices'!AC431+W423*'4 Transform Matrices'!AG431</f>
        <v/>
      </c>
      <c r="V430" s="69">
        <f>U423*'4 Transform Matrices'!Z431+V423*'4 Transform Matrices'!AD431+W423*'4 Transform Matrices'!AH431</f>
        <v/>
      </c>
      <c r="W430" s="69">
        <f>U423*'4 Transform Matrices'!AA431+V423*'4 Transform Matrices'!AE431+W423*'4 Transform Matrices'!AI431</f>
        <v/>
      </c>
      <c r="X430" s="69">
        <f>U423*'4 Transform Matrices'!AB431+V423*'4 Transform Matrices'!AF431+W423*'4 Transform Matrices'!AJ431+X423</f>
        <v/>
      </c>
      <c r="Y430" s="69">
        <f>Y423*'4 Transform Matrices'!Y431+Z423*'4 Transform Matrices'!AC431+AA423*'4 Transform Matrices'!AG431</f>
        <v/>
      </c>
      <c r="Z430" s="69">
        <f>Y423*'4 Transform Matrices'!Z431+Z423*'4 Transform Matrices'!AD431+AA423*'4 Transform Matrices'!AH431</f>
        <v/>
      </c>
      <c r="AA430" s="69">
        <f>Y423*'4 Transform Matrices'!AA431+Z423*'4 Transform Matrices'!AE431+AA423*'4 Transform Matrices'!AI431</f>
        <v/>
      </c>
      <c r="AB430" s="69">
        <f>Y423*'4 Transform Matrices'!AB431+Z423*'4 Transform Matrices'!AF431+AA423*'4 Transform Matrices'!AJ431+AB423</f>
        <v/>
      </c>
      <c r="AC430" s="69">
        <f>AC423*'4 Transform Matrices'!Y431+AD423*'4 Transform Matrices'!AC431+AE423*'4 Transform Matrices'!AG431</f>
        <v/>
      </c>
      <c r="AD430" s="69">
        <f>AC423*'4 Transform Matrices'!Z431+AD423*'4 Transform Matrices'!AD431+AE423*'4 Transform Matrices'!AH431</f>
        <v/>
      </c>
      <c r="AE430" s="69">
        <f>AC423*'4 Transform Matrices'!AA431+AD423*'4 Transform Matrices'!AE431+AE423*'4 Transform Matrices'!AI431</f>
        <v/>
      </c>
      <c r="AF430" s="69">
        <f>AC423*'4 Transform Matrices'!AB431+AD423*'4 Transform Matrices'!AF431+AE423*'4 Transform Matrices'!AJ431+AF423</f>
        <v/>
      </c>
      <c r="AG430" s="71">
        <f>MAX(ABS(I430-U430),ABS(J430-V430),ABS(K430-W430),ABS(L430-X430),ABS(M430-Y430),ABS(N430-Z430),ABS(O430-AA430),ABS(P430-AB430),ABS(Q430-AC430),ABS(R430-AD430),ABS(S430-AE430),ABS(T430-AF430))</f>
        <v/>
      </c>
    </row>
    <row r="431">
      <c r="A431" s="80" t="inlineStr">
        <is>
          <t>- Pine</t>
        </is>
      </c>
      <c r="B431" s="52" t="inlineStr">
        <is>
          <t>ENV-303</t>
        </is>
      </c>
      <c r="C431" s="53" t="inlineStr">
        <is>
          <t>Group</t>
        </is>
      </c>
      <c r="D431" s="52" t="inlineStr">
        <is>
          <t>ENV-277</t>
        </is>
      </c>
      <c r="E431" s="52" t="n">
        <v>2</v>
      </c>
      <c r="F431" s="54">
        <f>L431</f>
        <v/>
      </c>
      <c r="G431" s="54">
        <f>P431</f>
        <v/>
      </c>
      <c r="H431" s="54">
        <f>T431</f>
        <v/>
      </c>
      <c r="I431" s="70" t="n">
        <v>-0.331588656</v>
      </c>
      <c r="J431" s="70" t="n">
        <v>0</v>
      </c>
      <c r="K431" s="70" t="n">
        <v>0.943424046</v>
      </c>
      <c r="L431" s="70" t="n">
        <v>14.0869236</v>
      </c>
      <c r="M431" s="70" t="n">
        <v>0</v>
      </c>
      <c r="N431" s="70" t="n">
        <v>1</v>
      </c>
      <c r="O431" s="70" t="n">
        <v>0</v>
      </c>
      <c r="P431" s="70" t="n">
        <v>-0.100825556</v>
      </c>
      <c r="Q431" s="70" t="n">
        <v>-0.943424046</v>
      </c>
      <c r="R431" s="70" t="n">
        <v>0</v>
      </c>
      <c r="S431" s="70" t="n">
        <v>-0.331588656</v>
      </c>
      <c r="T431" s="70" t="n">
        <v>-3.6006887</v>
      </c>
      <c r="U431" s="69">
        <f>U405*'4 Transform Matrices'!Y432+V405*'4 Transform Matrices'!AC432+W405*'4 Transform Matrices'!AG432</f>
        <v/>
      </c>
      <c r="V431" s="69">
        <f>U405*'4 Transform Matrices'!Z432+V405*'4 Transform Matrices'!AD432+W405*'4 Transform Matrices'!AH432</f>
        <v/>
      </c>
      <c r="W431" s="69">
        <f>U405*'4 Transform Matrices'!AA432+V405*'4 Transform Matrices'!AE432+W405*'4 Transform Matrices'!AI432</f>
        <v/>
      </c>
      <c r="X431" s="69">
        <f>U405*'4 Transform Matrices'!AB432+V405*'4 Transform Matrices'!AF432+W405*'4 Transform Matrices'!AJ432+X405</f>
        <v/>
      </c>
      <c r="Y431" s="69">
        <f>Y405*'4 Transform Matrices'!Y432+Z405*'4 Transform Matrices'!AC432+AA405*'4 Transform Matrices'!AG432</f>
        <v/>
      </c>
      <c r="Z431" s="69">
        <f>Y405*'4 Transform Matrices'!Z432+Z405*'4 Transform Matrices'!AD432+AA405*'4 Transform Matrices'!AH432</f>
        <v/>
      </c>
      <c r="AA431" s="69">
        <f>Y405*'4 Transform Matrices'!AA432+Z405*'4 Transform Matrices'!AE432+AA405*'4 Transform Matrices'!AI432</f>
        <v/>
      </c>
      <c r="AB431" s="69">
        <f>Y405*'4 Transform Matrices'!AB432+Z405*'4 Transform Matrices'!AF432+AA405*'4 Transform Matrices'!AJ432+AB405</f>
        <v/>
      </c>
      <c r="AC431" s="69">
        <f>AC405*'4 Transform Matrices'!Y432+AD405*'4 Transform Matrices'!AC432+AE405*'4 Transform Matrices'!AG432</f>
        <v/>
      </c>
      <c r="AD431" s="69">
        <f>AC405*'4 Transform Matrices'!Z432+AD405*'4 Transform Matrices'!AD432+AE405*'4 Transform Matrices'!AH432</f>
        <v/>
      </c>
      <c r="AE431" s="69">
        <f>AC405*'4 Transform Matrices'!AA432+AD405*'4 Transform Matrices'!AE432+AE405*'4 Transform Matrices'!AI432</f>
        <v/>
      </c>
      <c r="AF431" s="69">
        <f>AC405*'4 Transform Matrices'!AB432+AD405*'4 Transform Matrices'!AF432+AE405*'4 Transform Matrices'!AJ432+AF405</f>
        <v/>
      </c>
      <c r="AG431" s="71">
        <f>MAX(ABS(I431-U431),ABS(J431-V431),ABS(K431-W431),ABS(L431-X431),ABS(M431-Y431),ABS(N431-Z431),ABS(O431-AA431),ABS(P431-AB431),ABS(Q431-AC431),ABS(R431-AD431),ABS(S431-AE431),ABS(T431-AF431))</f>
        <v/>
      </c>
    </row>
    <row r="432">
      <c r="A432" s="81" t="inlineStr">
        <is>
          <t>- Pine trunk</t>
        </is>
      </c>
      <c r="B432" s="52" t="inlineStr">
        <is>
          <t>ENV-304</t>
        </is>
      </c>
      <c r="C432" s="58" t="inlineStr">
        <is>
          <t>Cylinder</t>
        </is>
      </c>
      <c r="D432" s="52" t="inlineStr">
        <is>
          <t>ENV-303</t>
        </is>
      </c>
      <c r="E432" s="52" t="n">
        <v>3</v>
      </c>
      <c r="F432" s="54">
        <f>L432</f>
        <v/>
      </c>
      <c r="G432" s="54">
        <f>P432</f>
        <v/>
      </c>
      <c r="H432" s="54">
        <f>T432</f>
        <v/>
      </c>
      <c r="I432" s="70" t="n">
        <v>-0.06433673199999999</v>
      </c>
      <c r="J432" s="70" t="n">
        <v>0.183048531</v>
      </c>
      <c r="K432" s="70" t="n">
        <v>-1.05589095e-07</v>
      </c>
      <c r="L432" s="70" t="n">
        <v>14.0869236</v>
      </c>
      <c r="M432" s="70" t="n">
        <v>0</v>
      </c>
      <c r="N432" s="70" t="n">
        <v>-8.481134019999999e-09</v>
      </c>
      <c r="O432" s="70" t="n">
        <v>-2.56045723</v>
      </c>
      <c r="P432" s="70" t="n">
        <v>1.17940307</v>
      </c>
      <c r="Q432" s="70" t="n">
        <v>-0.183048531</v>
      </c>
      <c r="R432" s="70" t="n">
        <v>-0.06433673199999999</v>
      </c>
      <c r="S432" s="70" t="n">
        <v>3.71117785e-08</v>
      </c>
      <c r="T432" s="70" t="n">
        <v>-3.6006887</v>
      </c>
      <c r="U432" s="69">
        <f>U431*'4 Transform Matrices'!Y433+V431*'4 Transform Matrices'!AC433+W431*'4 Transform Matrices'!AG433</f>
        <v/>
      </c>
      <c r="V432" s="69">
        <f>U431*'4 Transform Matrices'!Z433+V431*'4 Transform Matrices'!AD433+W431*'4 Transform Matrices'!AH433</f>
        <v/>
      </c>
      <c r="W432" s="69">
        <f>U431*'4 Transform Matrices'!AA433+V431*'4 Transform Matrices'!AE433+W431*'4 Transform Matrices'!AI433</f>
        <v/>
      </c>
      <c r="X432" s="69">
        <f>U431*'4 Transform Matrices'!AB433+V431*'4 Transform Matrices'!AF433+W431*'4 Transform Matrices'!AJ433+X431</f>
        <v/>
      </c>
      <c r="Y432" s="69">
        <f>Y431*'4 Transform Matrices'!Y433+Z431*'4 Transform Matrices'!AC433+AA431*'4 Transform Matrices'!AG433</f>
        <v/>
      </c>
      <c r="Z432" s="69">
        <f>Y431*'4 Transform Matrices'!Z433+Z431*'4 Transform Matrices'!AD433+AA431*'4 Transform Matrices'!AH433</f>
        <v/>
      </c>
      <c r="AA432" s="69">
        <f>Y431*'4 Transform Matrices'!AA433+Z431*'4 Transform Matrices'!AE433+AA431*'4 Transform Matrices'!AI433</f>
        <v/>
      </c>
      <c r="AB432" s="69">
        <f>Y431*'4 Transform Matrices'!AB433+Z431*'4 Transform Matrices'!AF433+AA431*'4 Transform Matrices'!AJ433+AB431</f>
        <v/>
      </c>
      <c r="AC432" s="69">
        <f>AC431*'4 Transform Matrices'!Y433+AD431*'4 Transform Matrices'!AC433+AE431*'4 Transform Matrices'!AG433</f>
        <v/>
      </c>
      <c r="AD432" s="69">
        <f>AC431*'4 Transform Matrices'!Z433+AD431*'4 Transform Matrices'!AD433+AE431*'4 Transform Matrices'!AH433</f>
        <v/>
      </c>
      <c r="AE432" s="69">
        <f>AC431*'4 Transform Matrices'!AA433+AD431*'4 Transform Matrices'!AE433+AE431*'4 Transform Matrices'!AI433</f>
        <v/>
      </c>
      <c r="AF432" s="69">
        <f>AC431*'4 Transform Matrices'!AB433+AD431*'4 Transform Matrices'!AF433+AE431*'4 Transform Matrices'!AJ433+AF431</f>
        <v/>
      </c>
      <c r="AG432" s="71">
        <f>MAX(ABS(I432-U432),ABS(J432-V432),ABS(K432-W432),ABS(L432-X432),ABS(M432-Y432),ABS(N432-Z432),ABS(O432-AA432),ABS(P432-AB432),ABS(Q432-AC432),ABS(R432-AD432),ABS(S432-AE432),ABS(T432-AF432))</f>
        <v/>
      </c>
    </row>
    <row r="433">
      <c r="A433" s="81" t="inlineStr">
        <is>
          <t>- Pine crown</t>
        </is>
      </c>
      <c r="B433" s="52" t="inlineStr">
        <is>
          <t>ENV-305</t>
        </is>
      </c>
      <c r="C433" s="61" t="inlineStr">
        <is>
          <t>Cone</t>
        </is>
      </c>
      <c r="D433" s="52" t="inlineStr">
        <is>
          <t>ENV-303</t>
        </is>
      </c>
      <c r="E433" s="52" t="n">
        <v>3</v>
      </c>
      <c r="F433" s="54">
        <f>L433</f>
        <v/>
      </c>
      <c r="G433" s="54">
        <f>P433</f>
        <v/>
      </c>
      <c r="H433" s="54">
        <f>T433</f>
        <v/>
      </c>
      <c r="I433" s="70" t="n">
        <v>-1.54571009</v>
      </c>
      <c r="J433" s="70" t="n">
        <v>1.14177382</v>
      </c>
      <c r="K433" s="70" t="n">
        <v>-0.0121223256</v>
      </c>
      <c r="L433" s="70" t="n">
        <v>14.0906296</v>
      </c>
      <c r="M433" s="70" t="n">
        <v>-0.00312120304</v>
      </c>
      <c r="N433" s="70" t="n">
        <v>0.0386089012</v>
      </c>
      <c r="O433" s="70" t="n">
        <v>0.882968605</v>
      </c>
      <c r="P433" s="70" t="n">
        <v>0.940752268</v>
      </c>
      <c r="Q433" s="70" t="n">
        <v>1.18024707</v>
      </c>
      <c r="R433" s="70" t="n">
        <v>1.49542558</v>
      </c>
      <c r="S433" s="70" t="n">
        <v>-0.0135409553</v>
      </c>
      <c r="T433" s="70" t="n">
        <v>-3.58082962</v>
      </c>
      <c r="U433" s="69">
        <f>U431*'4 Transform Matrices'!Y434+V431*'4 Transform Matrices'!AC434+W431*'4 Transform Matrices'!AG434</f>
        <v/>
      </c>
      <c r="V433" s="69">
        <f>U431*'4 Transform Matrices'!Z434+V431*'4 Transform Matrices'!AD434+W431*'4 Transform Matrices'!AH434</f>
        <v/>
      </c>
      <c r="W433" s="69">
        <f>U431*'4 Transform Matrices'!AA434+V431*'4 Transform Matrices'!AE434+W431*'4 Transform Matrices'!AI434</f>
        <v/>
      </c>
      <c r="X433" s="69">
        <f>U431*'4 Transform Matrices'!AB434+V431*'4 Transform Matrices'!AF434+W431*'4 Transform Matrices'!AJ434+X431</f>
        <v/>
      </c>
      <c r="Y433" s="69">
        <f>Y431*'4 Transform Matrices'!Y434+Z431*'4 Transform Matrices'!AC434+AA431*'4 Transform Matrices'!AG434</f>
        <v/>
      </c>
      <c r="Z433" s="69">
        <f>Y431*'4 Transform Matrices'!Z434+Z431*'4 Transform Matrices'!AD434+AA431*'4 Transform Matrices'!AH434</f>
        <v/>
      </c>
      <c r="AA433" s="69">
        <f>Y431*'4 Transform Matrices'!AA434+Z431*'4 Transform Matrices'!AE434+AA431*'4 Transform Matrices'!AI434</f>
        <v/>
      </c>
      <c r="AB433" s="69">
        <f>Y431*'4 Transform Matrices'!AB434+Z431*'4 Transform Matrices'!AF434+AA431*'4 Transform Matrices'!AJ434+AB431</f>
        <v/>
      </c>
      <c r="AC433" s="69">
        <f>AC431*'4 Transform Matrices'!Y434+AD431*'4 Transform Matrices'!AC434+AE431*'4 Transform Matrices'!AG434</f>
        <v/>
      </c>
      <c r="AD433" s="69">
        <f>AC431*'4 Transform Matrices'!Z434+AD431*'4 Transform Matrices'!AD434+AE431*'4 Transform Matrices'!AH434</f>
        <v/>
      </c>
      <c r="AE433" s="69">
        <f>AC431*'4 Transform Matrices'!AA434+AD431*'4 Transform Matrices'!AE434+AE431*'4 Transform Matrices'!AI434</f>
        <v/>
      </c>
      <c r="AF433" s="69">
        <f>AC431*'4 Transform Matrices'!AB434+AD431*'4 Transform Matrices'!AF434+AE431*'4 Transform Matrices'!AJ434+AF431</f>
        <v/>
      </c>
      <c r="AG433" s="71">
        <f>MAX(ABS(I433-U433),ABS(J433-V433),ABS(K433-W433),ABS(L433-X433),ABS(M433-Y433),ABS(N433-Z433),ABS(O433-AA433),ABS(P433-AB433),ABS(Q433-AC433),ABS(R433-AD433),ABS(S433-AE433),ABS(T433-AF433))</f>
        <v/>
      </c>
    </row>
    <row r="434">
      <c r="A434" s="81" t="inlineStr">
        <is>
          <t>- Pine crown</t>
        </is>
      </c>
      <c r="B434" s="52" t="inlineStr">
        <is>
          <t>ENV-306</t>
        </is>
      </c>
      <c r="C434" s="61" t="inlineStr">
        <is>
          <t>Cone</t>
        </is>
      </c>
      <c r="D434" s="52" t="inlineStr">
        <is>
          <t>ENV-303</t>
        </is>
      </c>
      <c r="E434" s="52" t="n">
        <v>3</v>
      </c>
      <c r="F434" s="54">
        <f>L434</f>
        <v/>
      </c>
      <c r="G434" s="54">
        <f>P434</f>
        <v/>
      </c>
      <c r="H434" s="54">
        <f>T434</f>
        <v/>
      </c>
      <c r="I434" s="70" t="n">
        <v>-1.25901699</v>
      </c>
      <c r="J434" s="70" t="n">
        <v>1.07572484</v>
      </c>
      <c r="K434" s="70" t="n">
        <v>-0.0385493934</v>
      </c>
      <c r="L434" s="70" t="n">
        <v>14.053524</v>
      </c>
      <c r="M434" s="70" t="n">
        <v>0.012253223</v>
      </c>
      <c r="N434" s="70" t="n">
        <v>0.161987424</v>
      </c>
      <c r="O434" s="70" t="n">
        <v>0.735478282</v>
      </c>
      <c r="P434" s="70" t="n">
        <v>1.35728753</v>
      </c>
      <c r="Q434" s="70" t="n">
        <v>1.00099266</v>
      </c>
      <c r="R434" s="70" t="n">
        <v>1.35102963</v>
      </c>
      <c r="S434" s="70" t="n">
        <v>-0.0574892461</v>
      </c>
      <c r="T434" s="70" t="n">
        <v>-3.5799458</v>
      </c>
      <c r="U434" s="69">
        <f>U431*'4 Transform Matrices'!Y435+V431*'4 Transform Matrices'!AC435+W431*'4 Transform Matrices'!AG435</f>
        <v/>
      </c>
      <c r="V434" s="69">
        <f>U431*'4 Transform Matrices'!Z435+V431*'4 Transform Matrices'!AD435+W431*'4 Transform Matrices'!AH435</f>
        <v/>
      </c>
      <c r="W434" s="69">
        <f>U431*'4 Transform Matrices'!AA435+V431*'4 Transform Matrices'!AE435+W431*'4 Transform Matrices'!AI435</f>
        <v/>
      </c>
      <c r="X434" s="69">
        <f>U431*'4 Transform Matrices'!AB435+V431*'4 Transform Matrices'!AF435+W431*'4 Transform Matrices'!AJ435+X431</f>
        <v/>
      </c>
      <c r="Y434" s="69">
        <f>Y431*'4 Transform Matrices'!Y435+Z431*'4 Transform Matrices'!AC435+AA431*'4 Transform Matrices'!AG435</f>
        <v/>
      </c>
      <c r="Z434" s="69">
        <f>Y431*'4 Transform Matrices'!Z435+Z431*'4 Transform Matrices'!AD435+AA431*'4 Transform Matrices'!AH435</f>
        <v/>
      </c>
      <c r="AA434" s="69">
        <f>Y431*'4 Transform Matrices'!AA435+Z431*'4 Transform Matrices'!AE435+AA431*'4 Transform Matrices'!AI435</f>
        <v/>
      </c>
      <c r="AB434" s="69">
        <f>Y431*'4 Transform Matrices'!AB435+Z431*'4 Transform Matrices'!AF435+AA431*'4 Transform Matrices'!AJ435+AB431</f>
        <v/>
      </c>
      <c r="AC434" s="69">
        <f>AC431*'4 Transform Matrices'!Y435+AD431*'4 Transform Matrices'!AC435+AE431*'4 Transform Matrices'!AG435</f>
        <v/>
      </c>
      <c r="AD434" s="69">
        <f>AC431*'4 Transform Matrices'!Z435+AD431*'4 Transform Matrices'!AD435+AE431*'4 Transform Matrices'!AH435</f>
        <v/>
      </c>
      <c r="AE434" s="69">
        <f>AC431*'4 Transform Matrices'!AA435+AD431*'4 Transform Matrices'!AE435+AE431*'4 Transform Matrices'!AI435</f>
        <v/>
      </c>
      <c r="AF434" s="69">
        <f>AC431*'4 Transform Matrices'!AB435+AD431*'4 Transform Matrices'!AF435+AE431*'4 Transform Matrices'!AJ435+AF431</f>
        <v/>
      </c>
      <c r="AG434" s="71">
        <f>MAX(ABS(I434-U434),ABS(J434-V434),ABS(K434-W434),ABS(L434-X434),ABS(M434-Y434),ABS(N434-Z434),ABS(O434-AA434),ABS(P434-AB434),ABS(Q434-AC434),ABS(R434-AD434),ABS(S434-AE434),ABS(T434-AF434))</f>
        <v/>
      </c>
    </row>
    <row r="435">
      <c r="A435" s="81" t="inlineStr">
        <is>
          <t>- Pine crown</t>
        </is>
      </c>
      <c r="B435" s="52" t="inlineStr">
        <is>
          <t>ENV-307</t>
        </is>
      </c>
      <c r="C435" s="61" t="inlineStr">
        <is>
          <t>Cone</t>
        </is>
      </c>
      <c r="D435" s="52" t="inlineStr">
        <is>
          <t>ENV-303</t>
        </is>
      </c>
      <c r="E435" s="52" t="n">
        <v>3</v>
      </c>
      <c r="F435" s="54">
        <f>L435</f>
        <v/>
      </c>
      <c r="G435" s="54">
        <f>P435</f>
        <v/>
      </c>
      <c r="H435" s="54">
        <f>T435</f>
        <v/>
      </c>
      <c r="I435" s="70" t="n">
        <v>-1.32366967</v>
      </c>
      <c r="J435" s="70" t="n">
        <v>0.009919196369999999</v>
      </c>
      <c r="K435" s="70" t="n">
        <v>0.000966109335</v>
      </c>
      <c r="L435" s="70" t="n">
        <v>14.059556</v>
      </c>
      <c r="M435" s="70" t="n">
        <v>0.00156932033</v>
      </c>
      <c r="N435" s="70" t="n">
        <v>-0.0489503331</v>
      </c>
      <c r="O435" s="70" t="n">
        <v>0.673825443</v>
      </c>
      <c r="P435" s="70" t="n">
        <v>1.74833035</v>
      </c>
      <c r="Q435" s="70" t="n">
        <v>0.00941580534</v>
      </c>
      <c r="R435" s="70" t="n">
        <v>1.40259349</v>
      </c>
      <c r="S435" s="70" t="n">
        <v>0.02350959</v>
      </c>
      <c r="T435" s="70" t="n">
        <v>-3.59353805</v>
      </c>
      <c r="U435" s="69">
        <f>U431*'4 Transform Matrices'!Y436+V431*'4 Transform Matrices'!AC436+W431*'4 Transform Matrices'!AG436</f>
        <v/>
      </c>
      <c r="V435" s="69">
        <f>U431*'4 Transform Matrices'!Z436+V431*'4 Transform Matrices'!AD436+W431*'4 Transform Matrices'!AH436</f>
        <v/>
      </c>
      <c r="W435" s="69">
        <f>U431*'4 Transform Matrices'!AA436+V431*'4 Transform Matrices'!AE436+W431*'4 Transform Matrices'!AI436</f>
        <v/>
      </c>
      <c r="X435" s="69">
        <f>U431*'4 Transform Matrices'!AB436+V431*'4 Transform Matrices'!AF436+W431*'4 Transform Matrices'!AJ436+X431</f>
        <v/>
      </c>
      <c r="Y435" s="69">
        <f>Y431*'4 Transform Matrices'!Y436+Z431*'4 Transform Matrices'!AC436+AA431*'4 Transform Matrices'!AG436</f>
        <v/>
      </c>
      <c r="Z435" s="69">
        <f>Y431*'4 Transform Matrices'!Z436+Z431*'4 Transform Matrices'!AD436+AA431*'4 Transform Matrices'!AH436</f>
        <v/>
      </c>
      <c r="AA435" s="69">
        <f>Y431*'4 Transform Matrices'!AA436+Z431*'4 Transform Matrices'!AE436+AA431*'4 Transform Matrices'!AI436</f>
        <v/>
      </c>
      <c r="AB435" s="69">
        <f>Y431*'4 Transform Matrices'!AB436+Z431*'4 Transform Matrices'!AF436+AA431*'4 Transform Matrices'!AJ436+AB431</f>
        <v/>
      </c>
      <c r="AC435" s="69">
        <f>AC431*'4 Transform Matrices'!Y436+AD431*'4 Transform Matrices'!AC436+AE431*'4 Transform Matrices'!AG436</f>
        <v/>
      </c>
      <c r="AD435" s="69">
        <f>AC431*'4 Transform Matrices'!Z436+AD431*'4 Transform Matrices'!AD436+AE431*'4 Transform Matrices'!AH436</f>
        <v/>
      </c>
      <c r="AE435" s="69">
        <f>AC431*'4 Transform Matrices'!AA436+AD431*'4 Transform Matrices'!AE436+AE431*'4 Transform Matrices'!AI436</f>
        <v/>
      </c>
      <c r="AF435" s="69">
        <f>AC431*'4 Transform Matrices'!AB436+AD431*'4 Transform Matrices'!AF436+AE431*'4 Transform Matrices'!AJ436+AF431</f>
        <v/>
      </c>
      <c r="AG435" s="71">
        <f>MAX(ABS(I435-U435),ABS(J435-V435),ABS(K435-W435),ABS(L435-X435),ABS(M435-Y435),ABS(N435-Z435),ABS(O435-AA435),ABS(P435-AB435),ABS(Q435-AC435),ABS(R435-AD435),ABS(S435-AE435),ABS(T435-AF435))</f>
        <v/>
      </c>
    </row>
    <row r="436">
      <c r="A436" s="81" t="inlineStr">
        <is>
          <t>- Pine crown</t>
        </is>
      </c>
      <c r="B436" s="52" t="inlineStr">
        <is>
          <t>ENV-308</t>
        </is>
      </c>
      <c r="C436" s="61" t="inlineStr">
        <is>
          <t>Cone</t>
        </is>
      </c>
      <c r="D436" s="52" t="inlineStr">
        <is>
          <t>ENV-303</t>
        </is>
      </c>
      <c r="E436" s="52" t="n">
        <v>3</v>
      </c>
      <c r="F436" s="54">
        <f>L436</f>
        <v/>
      </c>
      <c r="G436" s="54">
        <f>P436</f>
        <v/>
      </c>
      <c r="H436" s="54">
        <f>T436</f>
        <v/>
      </c>
      <c r="I436" s="70" t="n">
        <v>1.04929733</v>
      </c>
      <c r="J436" s="70" t="n">
        <v>0.606848717</v>
      </c>
      <c r="K436" s="70" t="n">
        <v>-0.0245814323</v>
      </c>
      <c r="L436" s="70" t="n">
        <v>14.0597525</v>
      </c>
      <c r="M436" s="70" t="n">
        <v>0.00688750437</v>
      </c>
      <c r="N436" s="70" t="n">
        <v>0.097853519</v>
      </c>
      <c r="O436" s="70" t="n">
        <v>0.598017514</v>
      </c>
      <c r="P436" s="70" t="n">
        <v>2.11275053</v>
      </c>
      <c r="Q436" s="70" t="n">
        <v>0.562917829</v>
      </c>
      <c r="R436" s="70" t="n">
        <v>-1.13238347</v>
      </c>
      <c r="S436" s="70" t="n">
        <v>0.0385036469</v>
      </c>
      <c r="T436" s="70" t="n">
        <v>-3.57616735</v>
      </c>
      <c r="U436" s="69">
        <f>U431*'4 Transform Matrices'!Y437+V431*'4 Transform Matrices'!AC437+W431*'4 Transform Matrices'!AG437</f>
        <v/>
      </c>
      <c r="V436" s="69">
        <f>U431*'4 Transform Matrices'!Z437+V431*'4 Transform Matrices'!AD437+W431*'4 Transform Matrices'!AH437</f>
        <v/>
      </c>
      <c r="W436" s="69">
        <f>U431*'4 Transform Matrices'!AA437+V431*'4 Transform Matrices'!AE437+W431*'4 Transform Matrices'!AI437</f>
        <v/>
      </c>
      <c r="X436" s="69">
        <f>U431*'4 Transform Matrices'!AB437+V431*'4 Transform Matrices'!AF437+W431*'4 Transform Matrices'!AJ437+X431</f>
        <v/>
      </c>
      <c r="Y436" s="69">
        <f>Y431*'4 Transform Matrices'!Y437+Z431*'4 Transform Matrices'!AC437+AA431*'4 Transform Matrices'!AG437</f>
        <v/>
      </c>
      <c r="Z436" s="69">
        <f>Y431*'4 Transform Matrices'!Z437+Z431*'4 Transform Matrices'!AD437+AA431*'4 Transform Matrices'!AH437</f>
        <v/>
      </c>
      <c r="AA436" s="69">
        <f>Y431*'4 Transform Matrices'!AA437+Z431*'4 Transform Matrices'!AE437+AA431*'4 Transform Matrices'!AI437</f>
        <v/>
      </c>
      <c r="AB436" s="69">
        <f>Y431*'4 Transform Matrices'!AB437+Z431*'4 Transform Matrices'!AF437+AA431*'4 Transform Matrices'!AJ437+AB431</f>
        <v/>
      </c>
      <c r="AC436" s="69">
        <f>AC431*'4 Transform Matrices'!Y437+AD431*'4 Transform Matrices'!AC437+AE431*'4 Transform Matrices'!AG437</f>
        <v/>
      </c>
      <c r="AD436" s="69">
        <f>AC431*'4 Transform Matrices'!Z437+AD431*'4 Transform Matrices'!AD437+AE431*'4 Transform Matrices'!AH437</f>
        <v/>
      </c>
      <c r="AE436" s="69">
        <f>AC431*'4 Transform Matrices'!AA437+AD431*'4 Transform Matrices'!AE437+AE431*'4 Transform Matrices'!AI437</f>
        <v/>
      </c>
      <c r="AF436" s="69">
        <f>AC431*'4 Transform Matrices'!AB437+AD431*'4 Transform Matrices'!AF437+AE431*'4 Transform Matrices'!AJ437+AF431</f>
        <v/>
      </c>
      <c r="AG436" s="71">
        <f>MAX(ABS(I436-U436),ABS(J436-V436),ABS(K436-W436),ABS(L436-X436),ABS(M436-Y436),ABS(N436-Z436),ABS(O436-AA436),ABS(P436-AB436),ABS(Q436-AC436),ABS(R436-AD436),ABS(S436-AE436),ABS(T436-AF436))</f>
        <v/>
      </c>
    </row>
    <row r="437">
      <c r="A437" s="81" t="inlineStr">
        <is>
          <t>- Pine crown</t>
        </is>
      </c>
      <c r="B437" s="52" t="inlineStr">
        <is>
          <t>ENV-309</t>
        </is>
      </c>
      <c r="C437" s="61" t="inlineStr">
        <is>
          <t>Cone</t>
        </is>
      </c>
      <c r="D437" s="52" t="inlineStr">
        <is>
          <t>ENV-303</t>
        </is>
      </c>
      <c r="E437" s="52" t="n">
        <v>3</v>
      </c>
      <c r="F437" s="54">
        <f>L437</f>
        <v/>
      </c>
      <c r="G437" s="54">
        <f>P437</f>
        <v/>
      </c>
      <c r="H437" s="54">
        <f>T437</f>
        <v/>
      </c>
      <c r="I437" s="70" t="n">
        <v>0.0747293681</v>
      </c>
      <c r="J437" s="70" t="n">
        <v>0.788654327</v>
      </c>
      <c r="K437" s="70" t="n">
        <v>0.0161180608</v>
      </c>
      <c r="L437" s="70" t="n">
        <v>14.1013918</v>
      </c>
      <c r="M437" s="70" t="n">
        <v>0.000700929028</v>
      </c>
      <c r="N437" s="70" t="n">
        <v>-0.0349324048</v>
      </c>
      <c r="O437" s="70" t="n">
        <v>0.368138582</v>
      </c>
      <c r="P437" s="70" t="n">
        <v>2.38534546</v>
      </c>
      <c r="Q437" s="70" t="n">
        <v>0.762004197</v>
      </c>
      <c r="R437" s="70" t="n">
        <v>-0.0773108155</v>
      </c>
      <c r="S437" s="70" t="n">
        <v>-0.00191932172</v>
      </c>
      <c r="T437" s="70" t="n">
        <v>-3.59872746</v>
      </c>
      <c r="U437" s="69">
        <f>U431*'4 Transform Matrices'!Y438+V431*'4 Transform Matrices'!AC438+W431*'4 Transform Matrices'!AG438</f>
        <v/>
      </c>
      <c r="V437" s="69">
        <f>U431*'4 Transform Matrices'!Z438+V431*'4 Transform Matrices'!AD438+W431*'4 Transform Matrices'!AH438</f>
        <v/>
      </c>
      <c r="W437" s="69">
        <f>U431*'4 Transform Matrices'!AA438+V431*'4 Transform Matrices'!AE438+W431*'4 Transform Matrices'!AI438</f>
        <v/>
      </c>
      <c r="X437" s="69">
        <f>U431*'4 Transform Matrices'!AB438+V431*'4 Transform Matrices'!AF438+W431*'4 Transform Matrices'!AJ438+X431</f>
        <v/>
      </c>
      <c r="Y437" s="69">
        <f>Y431*'4 Transform Matrices'!Y438+Z431*'4 Transform Matrices'!AC438+AA431*'4 Transform Matrices'!AG438</f>
        <v/>
      </c>
      <c r="Z437" s="69">
        <f>Y431*'4 Transform Matrices'!Z438+Z431*'4 Transform Matrices'!AD438+AA431*'4 Transform Matrices'!AH438</f>
        <v/>
      </c>
      <c r="AA437" s="69">
        <f>Y431*'4 Transform Matrices'!AA438+Z431*'4 Transform Matrices'!AE438+AA431*'4 Transform Matrices'!AI438</f>
        <v/>
      </c>
      <c r="AB437" s="69">
        <f>Y431*'4 Transform Matrices'!AB438+Z431*'4 Transform Matrices'!AF438+AA431*'4 Transform Matrices'!AJ438+AB431</f>
        <v/>
      </c>
      <c r="AC437" s="69">
        <f>AC431*'4 Transform Matrices'!Y438+AD431*'4 Transform Matrices'!AC438+AE431*'4 Transform Matrices'!AG438</f>
        <v/>
      </c>
      <c r="AD437" s="69">
        <f>AC431*'4 Transform Matrices'!Z438+AD431*'4 Transform Matrices'!AD438+AE431*'4 Transform Matrices'!AH438</f>
        <v/>
      </c>
      <c r="AE437" s="69">
        <f>AC431*'4 Transform Matrices'!AA438+AD431*'4 Transform Matrices'!AE438+AE431*'4 Transform Matrices'!AI438</f>
        <v/>
      </c>
      <c r="AF437" s="69">
        <f>AC431*'4 Transform Matrices'!AB438+AD431*'4 Transform Matrices'!AF438+AE431*'4 Transform Matrices'!AJ438+AF431</f>
        <v/>
      </c>
      <c r="AG437" s="71">
        <f>MAX(ABS(I437-U437),ABS(J437-V437),ABS(K437-W437),ABS(L437-X437),ABS(M437-Y437),ABS(N437-Z437),ABS(O437-AA437),ABS(P437-AB437),ABS(Q437-AC437),ABS(R437-AD437),ABS(S437-AE437),ABS(T437-AF437))</f>
        <v/>
      </c>
    </row>
    <row r="438">
      <c r="A438" s="81" t="inlineStr">
        <is>
          <t>- Pine crown</t>
        </is>
      </c>
      <c r="B438" s="52" t="inlineStr">
        <is>
          <t>ENV-310</t>
        </is>
      </c>
      <c r="C438" s="61" t="inlineStr">
        <is>
          <t>Cone</t>
        </is>
      </c>
      <c r="D438" s="52" t="inlineStr">
        <is>
          <t>ENV-303</t>
        </is>
      </c>
      <c r="E438" s="52" t="n">
        <v>3</v>
      </c>
      <c r="F438" s="54">
        <f>L438</f>
        <v/>
      </c>
      <c r="G438" s="54">
        <f>P438</f>
        <v/>
      </c>
      <c r="H438" s="54">
        <f>T438</f>
        <v/>
      </c>
      <c r="I438" s="70" t="n">
        <v>0.0437150896</v>
      </c>
      <c r="J438" s="70" t="n">
        <v>0.390606046</v>
      </c>
      <c r="K438" s="70" t="n">
        <v>-0.0304868966</v>
      </c>
      <c r="L438" s="70" t="n">
        <v>14.0783796</v>
      </c>
      <c r="M438" s="70" t="n">
        <v>-0.000789754384</v>
      </c>
      <c r="N438" s="70" t="n">
        <v>0.0155141829</v>
      </c>
      <c r="O438" s="70" t="n">
        <v>0.779561996</v>
      </c>
      <c r="P438" s="70" t="n">
        <v>2.96971774</v>
      </c>
      <c r="Q438" s="70" t="n">
        <v>0.422889143</v>
      </c>
      <c r="R438" s="70" t="n">
        <v>-0.0403489247</v>
      </c>
      <c r="S438" s="70" t="n">
        <v>0.00460735429</v>
      </c>
      <c r="T438" s="70" t="n">
        <v>-3.6388216</v>
      </c>
      <c r="U438" s="69">
        <f>U431*'4 Transform Matrices'!Y439+V431*'4 Transform Matrices'!AC439+W431*'4 Transform Matrices'!AG439</f>
        <v/>
      </c>
      <c r="V438" s="69">
        <f>U431*'4 Transform Matrices'!Z439+V431*'4 Transform Matrices'!AD439+W431*'4 Transform Matrices'!AH439</f>
        <v/>
      </c>
      <c r="W438" s="69">
        <f>U431*'4 Transform Matrices'!AA439+V431*'4 Transform Matrices'!AE439+W431*'4 Transform Matrices'!AI439</f>
        <v/>
      </c>
      <c r="X438" s="69">
        <f>U431*'4 Transform Matrices'!AB439+V431*'4 Transform Matrices'!AF439+W431*'4 Transform Matrices'!AJ439+X431</f>
        <v/>
      </c>
      <c r="Y438" s="69">
        <f>Y431*'4 Transform Matrices'!Y439+Z431*'4 Transform Matrices'!AC439+AA431*'4 Transform Matrices'!AG439</f>
        <v/>
      </c>
      <c r="Z438" s="69">
        <f>Y431*'4 Transform Matrices'!Z439+Z431*'4 Transform Matrices'!AD439+AA431*'4 Transform Matrices'!AH439</f>
        <v/>
      </c>
      <c r="AA438" s="69">
        <f>Y431*'4 Transform Matrices'!AA439+Z431*'4 Transform Matrices'!AE439+AA431*'4 Transform Matrices'!AI439</f>
        <v/>
      </c>
      <c r="AB438" s="69">
        <f>Y431*'4 Transform Matrices'!AB439+Z431*'4 Transform Matrices'!AF439+AA431*'4 Transform Matrices'!AJ439+AB431</f>
        <v/>
      </c>
      <c r="AC438" s="69">
        <f>AC431*'4 Transform Matrices'!Y439+AD431*'4 Transform Matrices'!AC439+AE431*'4 Transform Matrices'!AG439</f>
        <v/>
      </c>
      <c r="AD438" s="69">
        <f>AC431*'4 Transform Matrices'!Z439+AD431*'4 Transform Matrices'!AD439+AE431*'4 Transform Matrices'!AH439</f>
        <v/>
      </c>
      <c r="AE438" s="69">
        <f>AC431*'4 Transform Matrices'!AA439+AD431*'4 Transform Matrices'!AE439+AE431*'4 Transform Matrices'!AI439</f>
        <v/>
      </c>
      <c r="AF438" s="69">
        <f>AC431*'4 Transform Matrices'!AB439+AD431*'4 Transform Matrices'!AF439+AE431*'4 Transform Matrices'!AJ439+AF431</f>
        <v/>
      </c>
      <c r="AG438" s="71">
        <f>MAX(ABS(I438-U438),ABS(J438-V438),ABS(K438-W438),ABS(L438-X438),ABS(M438-Y438),ABS(N438-Z438),ABS(O438-AA438),ABS(P438-AB438),ABS(Q438-AC438),ABS(R438-AD438),ABS(S438-AE438),ABS(T438-AF438))</f>
        <v/>
      </c>
    </row>
    <row r="439">
      <c r="A439" s="80" t="inlineStr">
        <is>
          <t>- Pine</t>
        </is>
      </c>
      <c r="B439" s="52" t="inlineStr">
        <is>
          <t>ENV-311</t>
        </is>
      </c>
      <c r="C439" s="53" t="inlineStr">
        <is>
          <t>Group</t>
        </is>
      </c>
      <c r="D439" s="52" t="inlineStr">
        <is>
          <t>ENV-277</t>
        </is>
      </c>
      <c r="E439" s="52" t="n">
        <v>2</v>
      </c>
      <c r="F439" s="54">
        <f>L439</f>
        <v/>
      </c>
      <c r="G439" s="54">
        <f>P439</f>
        <v/>
      </c>
      <c r="H439" s="54">
        <f>T439</f>
        <v/>
      </c>
      <c r="I439" s="70" t="n">
        <v>0.348995686</v>
      </c>
      <c r="J439" s="70" t="n">
        <v>0</v>
      </c>
      <c r="K439" s="70" t="n">
        <v>-0.937124312</v>
      </c>
      <c r="L439" s="70" t="n">
        <v>12.0173273</v>
      </c>
      <c r="M439" s="70" t="n">
        <v>0</v>
      </c>
      <c r="N439" s="70" t="n">
        <v>1</v>
      </c>
      <c r="O439" s="70" t="n">
        <v>0</v>
      </c>
      <c r="P439" s="70" t="n">
        <v>-0.154136941</v>
      </c>
      <c r="Q439" s="70" t="n">
        <v>0.937124312</v>
      </c>
      <c r="R439" s="70" t="n">
        <v>0</v>
      </c>
      <c r="S439" s="70" t="n">
        <v>0.348995686</v>
      </c>
      <c r="T439" s="70" t="n">
        <v>-0.648182869</v>
      </c>
      <c r="U439" s="69">
        <f>U405*'4 Transform Matrices'!Y440+V405*'4 Transform Matrices'!AC440+W405*'4 Transform Matrices'!AG440</f>
        <v/>
      </c>
      <c r="V439" s="69">
        <f>U405*'4 Transform Matrices'!Z440+V405*'4 Transform Matrices'!AD440+W405*'4 Transform Matrices'!AH440</f>
        <v/>
      </c>
      <c r="W439" s="69">
        <f>U405*'4 Transform Matrices'!AA440+V405*'4 Transform Matrices'!AE440+W405*'4 Transform Matrices'!AI440</f>
        <v/>
      </c>
      <c r="X439" s="69">
        <f>U405*'4 Transform Matrices'!AB440+V405*'4 Transform Matrices'!AF440+W405*'4 Transform Matrices'!AJ440+X405</f>
        <v/>
      </c>
      <c r="Y439" s="69">
        <f>Y405*'4 Transform Matrices'!Y440+Z405*'4 Transform Matrices'!AC440+AA405*'4 Transform Matrices'!AG440</f>
        <v/>
      </c>
      <c r="Z439" s="69">
        <f>Y405*'4 Transform Matrices'!Z440+Z405*'4 Transform Matrices'!AD440+AA405*'4 Transform Matrices'!AH440</f>
        <v/>
      </c>
      <c r="AA439" s="69">
        <f>Y405*'4 Transform Matrices'!AA440+Z405*'4 Transform Matrices'!AE440+AA405*'4 Transform Matrices'!AI440</f>
        <v/>
      </c>
      <c r="AB439" s="69">
        <f>Y405*'4 Transform Matrices'!AB440+Z405*'4 Transform Matrices'!AF440+AA405*'4 Transform Matrices'!AJ440+AB405</f>
        <v/>
      </c>
      <c r="AC439" s="69">
        <f>AC405*'4 Transform Matrices'!Y440+AD405*'4 Transform Matrices'!AC440+AE405*'4 Transform Matrices'!AG440</f>
        <v/>
      </c>
      <c r="AD439" s="69">
        <f>AC405*'4 Transform Matrices'!Z440+AD405*'4 Transform Matrices'!AD440+AE405*'4 Transform Matrices'!AH440</f>
        <v/>
      </c>
      <c r="AE439" s="69">
        <f>AC405*'4 Transform Matrices'!AA440+AD405*'4 Transform Matrices'!AE440+AE405*'4 Transform Matrices'!AI440</f>
        <v/>
      </c>
      <c r="AF439" s="69">
        <f>AC405*'4 Transform Matrices'!AB440+AD405*'4 Transform Matrices'!AF440+AE405*'4 Transform Matrices'!AJ440+AF405</f>
        <v/>
      </c>
      <c r="AG439" s="71">
        <f>MAX(ABS(I439-U439),ABS(J439-V439),ABS(K439-W439),ABS(L439-X439),ABS(M439-Y439),ABS(N439-Z439),ABS(O439-AA439),ABS(P439-AB439),ABS(Q439-AC439),ABS(R439-AD439),ABS(S439-AE439),ABS(T439-AF439))</f>
        <v/>
      </c>
    </row>
    <row r="440">
      <c r="A440" s="81" t="inlineStr">
        <is>
          <t>- Pine trunk</t>
        </is>
      </c>
      <c r="B440" s="52" t="inlineStr">
        <is>
          <t>ENV-312</t>
        </is>
      </c>
      <c r="C440" s="58" t="inlineStr">
        <is>
          <t>Cylinder</t>
        </is>
      </c>
      <c r="D440" s="52" t="inlineStr">
        <is>
          <t>ENV-311</t>
        </is>
      </c>
      <c r="E440" s="52" t="n">
        <v>3</v>
      </c>
      <c r="F440" s="54">
        <f>L440</f>
        <v/>
      </c>
      <c r="G440" s="54">
        <f>P440</f>
        <v/>
      </c>
      <c r="H440" s="54">
        <f>T440</f>
        <v/>
      </c>
      <c r="I440" s="70" t="n">
        <v>0.08286965640000001</v>
      </c>
      <c r="J440" s="70" t="n">
        <v>-0.222521856</v>
      </c>
      <c r="K440" s="70" t="n">
        <v>1.36508248e-07</v>
      </c>
      <c r="L440" s="70" t="n">
        <v>12.0173273</v>
      </c>
      <c r="M440" s="70" t="n">
        <v>0</v>
      </c>
      <c r="N440" s="70" t="n">
        <v>-1.0379348e-08</v>
      </c>
      <c r="O440" s="70" t="n">
        <v>-3.33247638</v>
      </c>
      <c r="P440" s="70" t="n">
        <v>1.51210129</v>
      </c>
      <c r="Q440" s="70" t="n">
        <v>0.222521856</v>
      </c>
      <c r="R440" s="70" t="n">
        <v>0.08286965640000001</v>
      </c>
      <c r="S440" s="70" t="n">
        <v>-5.08372153e-08</v>
      </c>
      <c r="T440" s="70" t="n">
        <v>-0.648182869</v>
      </c>
      <c r="U440" s="69">
        <f>U439*'4 Transform Matrices'!Y441+V439*'4 Transform Matrices'!AC441+W439*'4 Transform Matrices'!AG441</f>
        <v/>
      </c>
      <c r="V440" s="69">
        <f>U439*'4 Transform Matrices'!Z441+V439*'4 Transform Matrices'!AD441+W439*'4 Transform Matrices'!AH441</f>
        <v/>
      </c>
      <c r="W440" s="69">
        <f>U439*'4 Transform Matrices'!AA441+V439*'4 Transform Matrices'!AE441+W439*'4 Transform Matrices'!AI441</f>
        <v/>
      </c>
      <c r="X440" s="69">
        <f>U439*'4 Transform Matrices'!AB441+V439*'4 Transform Matrices'!AF441+W439*'4 Transform Matrices'!AJ441+X439</f>
        <v/>
      </c>
      <c r="Y440" s="69">
        <f>Y439*'4 Transform Matrices'!Y441+Z439*'4 Transform Matrices'!AC441+AA439*'4 Transform Matrices'!AG441</f>
        <v/>
      </c>
      <c r="Z440" s="69">
        <f>Y439*'4 Transform Matrices'!Z441+Z439*'4 Transform Matrices'!AD441+AA439*'4 Transform Matrices'!AH441</f>
        <v/>
      </c>
      <c r="AA440" s="69">
        <f>Y439*'4 Transform Matrices'!AA441+Z439*'4 Transform Matrices'!AE441+AA439*'4 Transform Matrices'!AI441</f>
        <v/>
      </c>
      <c r="AB440" s="69">
        <f>Y439*'4 Transform Matrices'!AB441+Z439*'4 Transform Matrices'!AF441+AA439*'4 Transform Matrices'!AJ441+AB439</f>
        <v/>
      </c>
      <c r="AC440" s="69">
        <f>AC439*'4 Transform Matrices'!Y441+AD439*'4 Transform Matrices'!AC441+AE439*'4 Transform Matrices'!AG441</f>
        <v/>
      </c>
      <c r="AD440" s="69">
        <f>AC439*'4 Transform Matrices'!Z441+AD439*'4 Transform Matrices'!AD441+AE439*'4 Transform Matrices'!AH441</f>
        <v/>
      </c>
      <c r="AE440" s="69">
        <f>AC439*'4 Transform Matrices'!AA441+AD439*'4 Transform Matrices'!AE441+AE439*'4 Transform Matrices'!AI441</f>
        <v/>
      </c>
      <c r="AF440" s="69">
        <f>AC439*'4 Transform Matrices'!AB441+AD439*'4 Transform Matrices'!AF441+AE439*'4 Transform Matrices'!AJ441+AF439</f>
        <v/>
      </c>
      <c r="AG440" s="71">
        <f>MAX(ABS(I440-U440),ABS(J440-V440),ABS(K440-W440),ABS(L440-X440),ABS(M440-Y440),ABS(N440-Z440),ABS(O440-AA440),ABS(P440-AB440),ABS(Q440-AC440),ABS(R440-AD440),ABS(S440-AE440),ABS(T440-AF440))</f>
        <v/>
      </c>
    </row>
    <row r="441">
      <c r="A441" s="81" t="inlineStr">
        <is>
          <t>- Pine crown</t>
        </is>
      </c>
      <c r="B441" s="52" t="inlineStr">
        <is>
          <t>ENV-313</t>
        </is>
      </c>
      <c r="C441" s="61" t="inlineStr">
        <is>
          <t>Cone</t>
        </is>
      </c>
      <c r="D441" s="52" t="inlineStr">
        <is>
          <t>ENV-311</t>
        </is>
      </c>
      <c r="E441" s="52" t="n">
        <v>3</v>
      </c>
      <c r="F441" s="54">
        <f>L441</f>
        <v/>
      </c>
      <c r="G441" s="54">
        <f>P441</f>
        <v/>
      </c>
      <c r="H441" s="54">
        <f>T441</f>
        <v/>
      </c>
      <c r="I441" s="70" t="n">
        <v>-1.20003808</v>
      </c>
      <c r="J441" s="70" t="n">
        <v>2.57468915</v>
      </c>
      <c r="K441" s="70" t="n">
        <v>0.00293452153</v>
      </c>
      <c r="L441" s="70" t="n">
        <v>12.0403633</v>
      </c>
      <c r="M441" s="70" t="n">
        <v>6.39870341e-05</v>
      </c>
      <c r="N441" s="70" t="n">
        <v>-0.00752828456</v>
      </c>
      <c r="O441" s="70" t="n">
        <v>1.22479069</v>
      </c>
      <c r="P441" s="70" t="n">
        <v>1.05826068</v>
      </c>
      <c r="Q441" s="70" t="n">
        <v>2.52766752</v>
      </c>
      <c r="R441" s="70" t="n">
        <v>1.22236204</v>
      </c>
      <c r="S441" s="70" t="n">
        <v>0.00136219128</v>
      </c>
      <c r="T441" s="70" t="n">
        <v>-0.6781212089999999</v>
      </c>
      <c r="U441" s="69">
        <f>U439*'4 Transform Matrices'!Y442+V439*'4 Transform Matrices'!AC442+W439*'4 Transform Matrices'!AG442</f>
        <v/>
      </c>
      <c r="V441" s="69">
        <f>U439*'4 Transform Matrices'!Z442+V439*'4 Transform Matrices'!AD442+W439*'4 Transform Matrices'!AH442</f>
        <v/>
      </c>
      <c r="W441" s="69">
        <f>U439*'4 Transform Matrices'!AA442+V439*'4 Transform Matrices'!AE442+W439*'4 Transform Matrices'!AI442</f>
        <v/>
      </c>
      <c r="X441" s="69">
        <f>U439*'4 Transform Matrices'!AB442+V439*'4 Transform Matrices'!AF442+W439*'4 Transform Matrices'!AJ442+X439</f>
        <v/>
      </c>
      <c r="Y441" s="69">
        <f>Y439*'4 Transform Matrices'!Y442+Z439*'4 Transform Matrices'!AC442+AA439*'4 Transform Matrices'!AG442</f>
        <v/>
      </c>
      <c r="Z441" s="69">
        <f>Y439*'4 Transform Matrices'!Z442+Z439*'4 Transform Matrices'!AD442+AA439*'4 Transform Matrices'!AH442</f>
        <v/>
      </c>
      <c r="AA441" s="69">
        <f>Y439*'4 Transform Matrices'!AA442+Z439*'4 Transform Matrices'!AE442+AA439*'4 Transform Matrices'!AI442</f>
        <v/>
      </c>
      <c r="AB441" s="69">
        <f>Y439*'4 Transform Matrices'!AB442+Z439*'4 Transform Matrices'!AF442+AA439*'4 Transform Matrices'!AJ442+AB439</f>
        <v/>
      </c>
      <c r="AC441" s="69">
        <f>AC439*'4 Transform Matrices'!Y442+AD439*'4 Transform Matrices'!AC442+AE439*'4 Transform Matrices'!AG442</f>
        <v/>
      </c>
      <c r="AD441" s="69">
        <f>AC439*'4 Transform Matrices'!Z442+AD439*'4 Transform Matrices'!AD442+AE439*'4 Transform Matrices'!AH442</f>
        <v/>
      </c>
      <c r="AE441" s="69">
        <f>AC439*'4 Transform Matrices'!AA442+AD439*'4 Transform Matrices'!AE442+AE439*'4 Transform Matrices'!AI442</f>
        <v/>
      </c>
      <c r="AF441" s="69">
        <f>AC439*'4 Transform Matrices'!AB442+AD439*'4 Transform Matrices'!AF442+AE439*'4 Transform Matrices'!AJ442+AF439</f>
        <v/>
      </c>
      <c r="AG441" s="71">
        <f>MAX(ABS(I441-U441),ABS(J441-V441),ABS(K441-W441),ABS(L441-X441),ABS(M441-Y441),ABS(N441-Z441),ABS(O441-AA441),ABS(P441-AB441),ABS(Q441-AC441),ABS(R441-AD441),ABS(S441-AE441),ABS(T441-AF441))</f>
        <v/>
      </c>
    </row>
    <row r="442">
      <c r="A442" s="81" t="inlineStr">
        <is>
          <t>- Pine crown</t>
        </is>
      </c>
      <c r="B442" s="52" t="inlineStr">
        <is>
          <t>ENV-314</t>
        </is>
      </c>
      <c r="C442" s="61" t="inlineStr">
        <is>
          <t>Cone</t>
        </is>
      </c>
      <c r="D442" s="52" t="inlineStr">
        <is>
          <t>ENV-311</t>
        </is>
      </c>
      <c r="E442" s="52" t="n">
        <v>3</v>
      </c>
      <c r="F442" s="54">
        <f>L442</f>
        <v/>
      </c>
      <c r="G442" s="54">
        <f>P442</f>
        <v/>
      </c>
      <c r="H442" s="54">
        <f>T442</f>
        <v/>
      </c>
      <c r="I442" s="70" t="n">
        <v>-0.365011394</v>
      </c>
      <c r="J442" s="70" t="n">
        <v>2.38234186</v>
      </c>
      <c r="K442" s="70" t="n">
        <v>-0.0332907885</v>
      </c>
      <c r="L442" s="70" t="n">
        <v>12.0364275</v>
      </c>
      <c r="M442" s="70" t="n">
        <v>0.00194179278</v>
      </c>
      <c r="N442" s="70" t="n">
        <v>0.07729291169999999</v>
      </c>
      <c r="O442" s="70" t="n">
        <v>1.0593344</v>
      </c>
      <c r="P442" s="70" t="n">
        <v>1.54450524</v>
      </c>
      <c r="Q442" s="70" t="n">
        <v>2.19285464</v>
      </c>
      <c r="R442" s="70" t="n">
        <v>0.396483958</v>
      </c>
      <c r="S442" s="70" t="n">
        <v>-0.00647946447</v>
      </c>
      <c r="T442" s="70" t="n">
        <v>-0.648807704</v>
      </c>
      <c r="U442" s="69">
        <f>U439*'4 Transform Matrices'!Y443+V439*'4 Transform Matrices'!AC443+W439*'4 Transform Matrices'!AG443</f>
        <v/>
      </c>
      <c r="V442" s="69">
        <f>U439*'4 Transform Matrices'!Z443+V439*'4 Transform Matrices'!AD443+W439*'4 Transform Matrices'!AH443</f>
        <v/>
      </c>
      <c r="W442" s="69">
        <f>U439*'4 Transform Matrices'!AA443+V439*'4 Transform Matrices'!AE443+W439*'4 Transform Matrices'!AI443</f>
        <v/>
      </c>
      <c r="X442" s="69">
        <f>U439*'4 Transform Matrices'!AB443+V439*'4 Transform Matrices'!AF443+W439*'4 Transform Matrices'!AJ443+X439</f>
        <v/>
      </c>
      <c r="Y442" s="69">
        <f>Y439*'4 Transform Matrices'!Y443+Z439*'4 Transform Matrices'!AC443+AA439*'4 Transform Matrices'!AG443</f>
        <v/>
      </c>
      <c r="Z442" s="69">
        <f>Y439*'4 Transform Matrices'!Z443+Z439*'4 Transform Matrices'!AD443+AA439*'4 Transform Matrices'!AH443</f>
        <v/>
      </c>
      <c r="AA442" s="69">
        <f>Y439*'4 Transform Matrices'!AA443+Z439*'4 Transform Matrices'!AE443+AA439*'4 Transform Matrices'!AI443</f>
        <v/>
      </c>
      <c r="AB442" s="69">
        <f>Y439*'4 Transform Matrices'!AB443+Z439*'4 Transform Matrices'!AF443+AA439*'4 Transform Matrices'!AJ443+AB439</f>
        <v/>
      </c>
      <c r="AC442" s="69">
        <f>AC439*'4 Transform Matrices'!Y443+AD439*'4 Transform Matrices'!AC443+AE439*'4 Transform Matrices'!AG443</f>
        <v/>
      </c>
      <c r="AD442" s="69">
        <f>AC439*'4 Transform Matrices'!Z443+AD439*'4 Transform Matrices'!AD443+AE439*'4 Transform Matrices'!AH443</f>
        <v/>
      </c>
      <c r="AE442" s="69">
        <f>AC439*'4 Transform Matrices'!AA443+AD439*'4 Transform Matrices'!AE443+AE439*'4 Transform Matrices'!AI443</f>
        <v/>
      </c>
      <c r="AF442" s="69">
        <f>AC439*'4 Transform Matrices'!AB443+AD439*'4 Transform Matrices'!AF443+AE439*'4 Transform Matrices'!AJ443+AF439</f>
        <v/>
      </c>
      <c r="AG442" s="71">
        <f>MAX(ABS(I442-U442),ABS(J442-V442),ABS(K442-W442),ABS(L442-X442),ABS(M442-Y442),ABS(N442-Z442),ABS(O442-AA442),ABS(P442-AB442),ABS(Q442-AC442),ABS(R442-AD442),ABS(S442-AE442),ABS(T442-AF442))</f>
        <v/>
      </c>
    </row>
    <row r="443">
      <c r="A443" s="81" t="inlineStr">
        <is>
          <t>- Pine crown</t>
        </is>
      </c>
      <c r="B443" s="52" t="inlineStr">
        <is>
          <t>ENV-315</t>
        </is>
      </c>
      <c r="C443" s="61" t="inlineStr">
        <is>
          <t>Cone</t>
        </is>
      </c>
      <c r="D443" s="52" t="inlineStr">
        <is>
          <t>ENV-311</t>
        </is>
      </c>
      <c r="E443" s="52" t="n">
        <v>3</v>
      </c>
      <c r="F443" s="54">
        <f>L443</f>
        <v/>
      </c>
      <c r="G443" s="54">
        <f>P443</f>
        <v/>
      </c>
      <c r="H443" s="54">
        <f>T443</f>
        <v/>
      </c>
      <c r="I443" s="70" t="n">
        <v>-1.85879135</v>
      </c>
      <c r="J443" s="70" t="n">
        <v>-0.897565842</v>
      </c>
      <c r="K443" s="70" t="n">
        <v>0.00905000884</v>
      </c>
      <c r="L443" s="70" t="n">
        <v>11.9792261</v>
      </c>
      <c r="M443" s="70" t="n">
        <v>-0.000926189707</v>
      </c>
      <c r="N443" s="70" t="n">
        <v>0.037740998</v>
      </c>
      <c r="O443" s="70" t="n">
        <v>1.06307757</v>
      </c>
      <c r="P443" s="70" t="n">
        <v>2.03873992</v>
      </c>
      <c r="Q443" s="70" t="n">
        <v>-0.963540196</v>
      </c>
      <c r="R443" s="70" t="n">
        <v>1.73148239</v>
      </c>
      <c r="S443" s="70" t="n">
        <v>-0.0184804834</v>
      </c>
      <c r="T443" s="70" t="n">
        <v>-0.654355586</v>
      </c>
      <c r="U443" s="69">
        <f>U439*'4 Transform Matrices'!Y444+V439*'4 Transform Matrices'!AC444+W439*'4 Transform Matrices'!AG444</f>
        <v/>
      </c>
      <c r="V443" s="69">
        <f>U439*'4 Transform Matrices'!Z444+V439*'4 Transform Matrices'!AD444+W439*'4 Transform Matrices'!AH444</f>
        <v/>
      </c>
      <c r="W443" s="69">
        <f>U439*'4 Transform Matrices'!AA444+V439*'4 Transform Matrices'!AE444+W439*'4 Transform Matrices'!AI444</f>
        <v/>
      </c>
      <c r="X443" s="69">
        <f>U439*'4 Transform Matrices'!AB444+V439*'4 Transform Matrices'!AF444+W439*'4 Transform Matrices'!AJ444+X439</f>
        <v/>
      </c>
      <c r="Y443" s="69">
        <f>Y439*'4 Transform Matrices'!Y444+Z439*'4 Transform Matrices'!AC444+AA439*'4 Transform Matrices'!AG444</f>
        <v/>
      </c>
      <c r="Z443" s="69">
        <f>Y439*'4 Transform Matrices'!Z444+Z439*'4 Transform Matrices'!AD444+AA439*'4 Transform Matrices'!AH444</f>
        <v/>
      </c>
      <c r="AA443" s="69">
        <f>Y439*'4 Transform Matrices'!AA444+Z439*'4 Transform Matrices'!AE444+AA439*'4 Transform Matrices'!AI444</f>
        <v/>
      </c>
      <c r="AB443" s="69">
        <f>Y439*'4 Transform Matrices'!AB444+Z439*'4 Transform Matrices'!AF444+AA439*'4 Transform Matrices'!AJ444+AB439</f>
        <v/>
      </c>
      <c r="AC443" s="69">
        <f>AC439*'4 Transform Matrices'!Y444+AD439*'4 Transform Matrices'!AC444+AE439*'4 Transform Matrices'!AG444</f>
        <v/>
      </c>
      <c r="AD443" s="69">
        <f>AC439*'4 Transform Matrices'!Z444+AD439*'4 Transform Matrices'!AD444+AE439*'4 Transform Matrices'!AH444</f>
        <v/>
      </c>
      <c r="AE443" s="69">
        <f>AC439*'4 Transform Matrices'!AA444+AD439*'4 Transform Matrices'!AE444+AE439*'4 Transform Matrices'!AI444</f>
        <v/>
      </c>
      <c r="AF443" s="69">
        <f>AC439*'4 Transform Matrices'!AB444+AD439*'4 Transform Matrices'!AF444+AE439*'4 Transform Matrices'!AJ444+AF439</f>
        <v/>
      </c>
      <c r="AG443" s="71">
        <f>MAX(ABS(I443-U443),ABS(J443-V443),ABS(K443-W443),ABS(L443-X443),ABS(M443-Y443),ABS(N443-Z443),ABS(O443-AA443),ABS(P443-AB443),ABS(Q443-AC443),ABS(R443-AD443),ABS(S443-AE443),ABS(T443-AF443))</f>
        <v/>
      </c>
    </row>
    <row r="444">
      <c r="A444" s="81" t="inlineStr">
        <is>
          <t>- Pine crown</t>
        </is>
      </c>
      <c r="B444" s="52" t="inlineStr">
        <is>
          <t>ENV-316</t>
        </is>
      </c>
      <c r="C444" s="61" t="inlineStr">
        <is>
          <t>Cone</t>
        </is>
      </c>
      <c r="D444" s="52" t="inlineStr">
        <is>
          <t>ENV-311</t>
        </is>
      </c>
      <c r="E444" s="52" t="n">
        <v>3</v>
      </c>
      <c r="F444" s="54">
        <f>L444</f>
        <v/>
      </c>
      <c r="G444" s="54">
        <f>P444</f>
        <v/>
      </c>
      <c r="H444" s="54">
        <f>T444</f>
        <v/>
      </c>
      <c r="I444" s="70" t="n">
        <v>0.92195493</v>
      </c>
      <c r="J444" s="70" t="n">
        <v>-1.52351034</v>
      </c>
      <c r="K444" s="70" t="n">
        <v>-0.00548850466</v>
      </c>
      <c r="L444" s="70" t="n">
        <v>12.0421991</v>
      </c>
      <c r="M444" s="70" t="n">
        <v>-0.000368091394</v>
      </c>
      <c r="N444" s="70" t="n">
        <v>-0.0156350881</v>
      </c>
      <c r="O444" s="70" t="n">
        <v>0.760190606</v>
      </c>
      <c r="P444" s="70" t="n">
        <v>2.35457706</v>
      </c>
      <c r="Q444" s="70" t="n">
        <v>-1.45893955</v>
      </c>
      <c r="R444" s="70" t="n">
        <v>-0.96275574</v>
      </c>
      <c r="S444" s="70" t="n">
        <v>-0.00366017479</v>
      </c>
      <c r="T444" s="70" t="n">
        <v>-0.67796731</v>
      </c>
      <c r="U444" s="69">
        <f>U439*'4 Transform Matrices'!Y445+V439*'4 Transform Matrices'!AC445+W439*'4 Transform Matrices'!AG445</f>
        <v/>
      </c>
      <c r="V444" s="69">
        <f>U439*'4 Transform Matrices'!Z445+V439*'4 Transform Matrices'!AD445+W439*'4 Transform Matrices'!AH445</f>
        <v/>
      </c>
      <c r="W444" s="69">
        <f>U439*'4 Transform Matrices'!AA445+V439*'4 Transform Matrices'!AE445+W439*'4 Transform Matrices'!AI445</f>
        <v/>
      </c>
      <c r="X444" s="69">
        <f>U439*'4 Transform Matrices'!AB445+V439*'4 Transform Matrices'!AF445+W439*'4 Transform Matrices'!AJ445+X439</f>
        <v/>
      </c>
      <c r="Y444" s="69">
        <f>Y439*'4 Transform Matrices'!Y445+Z439*'4 Transform Matrices'!AC445+AA439*'4 Transform Matrices'!AG445</f>
        <v/>
      </c>
      <c r="Z444" s="69">
        <f>Y439*'4 Transform Matrices'!Z445+Z439*'4 Transform Matrices'!AD445+AA439*'4 Transform Matrices'!AH445</f>
        <v/>
      </c>
      <c r="AA444" s="69">
        <f>Y439*'4 Transform Matrices'!AA445+Z439*'4 Transform Matrices'!AE445+AA439*'4 Transform Matrices'!AI445</f>
        <v/>
      </c>
      <c r="AB444" s="69">
        <f>Y439*'4 Transform Matrices'!AB445+Z439*'4 Transform Matrices'!AF445+AA439*'4 Transform Matrices'!AJ445+AB439</f>
        <v/>
      </c>
      <c r="AC444" s="69">
        <f>AC439*'4 Transform Matrices'!Y445+AD439*'4 Transform Matrices'!AC445+AE439*'4 Transform Matrices'!AG445</f>
        <v/>
      </c>
      <c r="AD444" s="69">
        <f>AC439*'4 Transform Matrices'!Z445+AD439*'4 Transform Matrices'!AD445+AE439*'4 Transform Matrices'!AH445</f>
        <v/>
      </c>
      <c r="AE444" s="69">
        <f>AC439*'4 Transform Matrices'!AA445+AD439*'4 Transform Matrices'!AE445+AE439*'4 Transform Matrices'!AI445</f>
        <v/>
      </c>
      <c r="AF444" s="69">
        <f>AC439*'4 Transform Matrices'!AB445+AD439*'4 Transform Matrices'!AF445+AE439*'4 Transform Matrices'!AJ445+AF439</f>
        <v/>
      </c>
      <c r="AG444" s="71">
        <f>MAX(ABS(I444-U444),ABS(J444-V444),ABS(K444-W444),ABS(L444-X444),ABS(M444-Y444),ABS(N444-Z444),ABS(O444-AA444),ABS(P444-AB444),ABS(Q444-AC444),ABS(R444-AD444),ABS(S444-AE444),ABS(T444-AF444))</f>
        <v/>
      </c>
    </row>
    <row r="445">
      <c r="A445" s="81" t="inlineStr">
        <is>
          <t>- Pine crown</t>
        </is>
      </c>
      <c r="B445" s="52" t="inlineStr">
        <is>
          <t>ENV-317</t>
        </is>
      </c>
      <c r="C445" s="61" t="inlineStr">
        <is>
          <t>Cone</t>
        </is>
      </c>
      <c r="D445" s="52" t="inlineStr">
        <is>
          <t>ENV-311</t>
        </is>
      </c>
      <c r="E445" s="52" t="n">
        <v>3</v>
      </c>
      <c r="F445" s="54">
        <f>L445</f>
        <v/>
      </c>
      <c r="G445" s="54">
        <f>P445</f>
        <v/>
      </c>
      <c r="H445" s="54">
        <f>T445</f>
        <v/>
      </c>
      <c r="I445" s="70" t="n">
        <v>0.975343764</v>
      </c>
      <c r="J445" s="70" t="n">
        <v>-0.853775024</v>
      </c>
      <c r="K445" s="70" t="n">
        <v>-0.008111679930000001</v>
      </c>
      <c r="L445" s="70" t="n">
        <v>12.0405598</v>
      </c>
      <c r="M445" s="70" t="n">
        <v>0.000642139581</v>
      </c>
      <c r="N445" s="70" t="n">
        <v>-0.0252892245</v>
      </c>
      <c r="O445" s="70" t="n">
        <v>0.593587935</v>
      </c>
      <c r="P445" s="70" t="n">
        <v>2.72305655</v>
      </c>
      <c r="Q445" s="70" t="n">
        <v>-0.880652845</v>
      </c>
      <c r="R445" s="70" t="n">
        <v>-0.94559443</v>
      </c>
      <c r="S445" s="70" t="n">
        <v>-0.0085510537</v>
      </c>
      <c r="T445" s="70" t="n">
        <v>-0.643399358</v>
      </c>
      <c r="U445" s="69">
        <f>U439*'4 Transform Matrices'!Y446+V439*'4 Transform Matrices'!AC446+W439*'4 Transform Matrices'!AG446</f>
        <v/>
      </c>
      <c r="V445" s="69">
        <f>U439*'4 Transform Matrices'!Z446+V439*'4 Transform Matrices'!AD446+W439*'4 Transform Matrices'!AH446</f>
        <v/>
      </c>
      <c r="W445" s="69">
        <f>U439*'4 Transform Matrices'!AA446+V439*'4 Transform Matrices'!AE446+W439*'4 Transform Matrices'!AI446</f>
        <v/>
      </c>
      <c r="X445" s="69">
        <f>U439*'4 Transform Matrices'!AB446+V439*'4 Transform Matrices'!AF446+W439*'4 Transform Matrices'!AJ446+X439</f>
        <v/>
      </c>
      <c r="Y445" s="69">
        <f>Y439*'4 Transform Matrices'!Y446+Z439*'4 Transform Matrices'!AC446+AA439*'4 Transform Matrices'!AG446</f>
        <v/>
      </c>
      <c r="Z445" s="69">
        <f>Y439*'4 Transform Matrices'!Z446+Z439*'4 Transform Matrices'!AD446+AA439*'4 Transform Matrices'!AH446</f>
        <v/>
      </c>
      <c r="AA445" s="69">
        <f>Y439*'4 Transform Matrices'!AA446+Z439*'4 Transform Matrices'!AE446+AA439*'4 Transform Matrices'!AI446</f>
        <v/>
      </c>
      <c r="AB445" s="69">
        <f>Y439*'4 Transform Matrices'!AB446+Z439*'4 Transform Matrices'!AF446+AA439*'4 Transform Matrices'!AJ446+AB439</f>
        <v/>
      </c>
      <c r="AC445" s="69">
        <f>AC439*'4 Transform Matrices'!Y446+AD439*'4 Transform Matrices'!AC446+AE439*'4 Transform Matrices'!AG446</f>
        <v/>
      </c>
      <c r="AD445" s="69">
        <f>AC439*'4 Transform Matrices'!Z446+AD439*'4 Transform Matrices'!AD446+AE439*'4 Transform Matrices'!AH446</f>
        <v/>
      </c>
      <c r="AE445" s="69">
        <f>AC439*'4 Transform Matrices'!AA446+AD439*'4 Transform Matrices'!AE446+AE439*'4 Transform Matrices'!AI446</f>
        <v/>
      </c>
      <c r="AF445" s="69">
        <f>AC439*'4 Transform Matrices'!AB446+AD439*'4 Transform Matrices'!AF446+AE439*'4 Transform Matrices'!AJ446+AF439</f>
        <v/>
      </c>
      <c r="AG445" s="71">
        <f>MAX(ABS(I445-U445),ABS(J445-V445),ABS(K445-W445),ABS(L445-X445),ABS(M445-Y445),ABS(N445-Z445),ABS(O445-AA445),ABS(P445-AB445),ABS(Q445-AC445),ABS(R445-AD445),ABS(S445-AE445),ABS(T445-AF445))</f>
        <v/>
      </c>
    </row>
    <row r="446">
      <c r="A446" s="81" t="inlineStr">
        <is>
          <t>- Pine crown</t>
        </is>
      </c>
      <c r="B446" s="52" t="inlineStr">
        <is>
          <t>ENV-318</t>
        </is>
      </c>
      <c r="C446" s="61" t="inlineStr">
        <is>
          <t>Cone</t>
        </is>
      </c>
      <c r="D446" s="52" t="inlineStr">
        <is>
          <t>ENV-311</t>
        </is>
      </c>
      <c r="E446" s="52" t="n">
        <v>3</v>
      </c>
      <c r="F446" s="54">
        <f>L446</f>
        <v/>
      </c>
      <c r="G446" s="54">
        <f>P446</f>
        <v/>
      </c>
      <c r="H446" s="54">
        <f>T446</f>
        <v/>
      </c>
      <c r="I446" s="70" t="n">
        <v>0.936586738</v>
      </c>
      <c r="J446" s="70" t="n">
        <v>-0.144905165</v>
      </c>
      <c r="K446" s="70" t="n">
        <v>0.0025686454</v>
      </c>
      <c r="L446" s="70" t="n">
        <v>11.9952555</v>
      </c>
      <c r="M446" s="70" t="n">
        <v>-0.00166743575</v>
      </c>
      <c r="N446" s="70" t="n">
        <v>0.027437035</v>
      </c>
      <c r="O446" s="70" t="n">
        <v>0.424588859</v>
      </c>
      <c r="P446" s="70" t="n">
        <v>3.07904458</v>
      </c>
      <c r="Q446" s="70" t="n">
        <v>-0.142964736</v>
      </c>
      <c r="R446" s="70" t="n">
        <v>-0.949618816</v>
      </c>
      <c r="S446" s="70" t="n">
        <v>0.0118755521</v>
      </c>
      <c r="T446" s="70" t="n">
        <v>-0.601477563</v>
      </c>
      <c r="U446" s="69">
        <f>U439*'4 Transform Matrices'!Y447+V439*'4 Transform Matrices'!AC447+W439*'4 Transform Matrices'!AG447</f>
        <v/>
      </c>
      <c r="V446" s="69">
        <f>U439*'4 Transform Matrices'!Z447+V439*'4 Transform Matrices'!AD447+W439*'4 Transform Matrices'!AH447</f>
        <v/>
      </c>
      <c r="W446" s="69">
        <f>U439*'4 Transform Matrices'!AA447+V439*'4 Transform Matrices'!AE447+W439*'4 Transform Matrices'!AI447</f>
        <v/>
      </c>
      <c r="X446" s="69">
        <f>U439*'4 Transform Matrices'!AB447+V439*'4 Transform Matrices'!AF447+W439*'4 Transform Matrices'!AJ447+X439</f>
        <v/>
      </c>
      <c r="Y446" s="69">
        <f>Y439*'4 Transform Matrices'!Y447+Z439*'4 Transform Matrices'!AC447+AA439*'4 Transform Matrices'!AG447</f>
        <v/>
      </c>
      <c r="Z446" s="69">
        <f>Y439*'4 Transform Matrices'!Z447+Z439*'4 Transform Matrices'!AD447+AA439*'4 Transform Matrices'!AH447</f>
        <v/>
      </c>
      <c r="AA446" s="69">
        <f>Y439*'4 Transform Matrices'!AA447+Z439*'4 Transform Matrices'!AE447+AA439*'4 Transform Matrices'!AI447</f>
        <v/>
      </c>
      <c r="AB446" s="69">
        <f>Y439*'4 Transform Matrices'!AB447+Z439*'4 Transform Matrices'!AF447+AA439*'4 Transform Matrices'!AJ447+AB439</f>
        <v/>
      </c>
      <c r="AC446" s="69">
        <f>AC439*'4 Transform Matrices'!Y447+AD439*'4 Transform Matrices'!AC447+AE439*'4 Transform Matrices'!AG447</f>
        <v/>
      </c>
      <c r="AD446" s="69">
        <f>AC439*'4 Transform Matrices'!Z447+AD439*'4 Transform Matrices'!AD447+AE439*'4 Transform Matrices'!AH447</f>
        <v/>
      </c>
      <c r="AE446" s="69">
        <f>AC439*'4 Transform Matrices'!AA447+AD439*'4 Transform Matrices'!AE447+AE439*'4 Transform Matrices'!AI447</f>
        <v/>
      </c>
      <c r="AF446" s="69">
        <f>AC439*'4 Transform Matrices'!AB447+AD439*'4 Transform Matrices'!AF447+AE439*'4 Transform Matrices'!AJ447+AF439</f>
        <v/>
      </c>
      <c r="AG446" s="71">
        <f>MAX(ABS(I446-U446),ABS(J446-V446),ABS(K446-W446),ABS(L446-X446),ABS(M446-Y446),ABS(N446-Z446),ABS(O446-AA446),ABS(P446-AB446),ABS(Q446-AC446),ABS(R446-AD446),ABS(S446-AE446),ABS(T446-AF446))</f>
        <v/>
      </c>
    </row>
    <row r="447">
      <c r="A447" s="81" t="inlineStr">
        <is>
          <t>- Pine crown</t>
        </is>
      </c>
      <c r="B447" s="52" t="inlineStr">
        <is>
          <t>ENV-319</t>
        </is>
      </c>
      <c r="C447" s="61" t="inlineStr">
        <is>
          <t>Cone</t>
        </is>
      </c>
      <c r="D447" s="52" t="inlineStr">
        <is>
          <t>ENV-311</t>
        </is>
      </c>
      <c r="E447" s="52" t="n">
        <v>3</v>
      </c>
      <c r="F447" s="54">
        <f>L447</f>
        <v/>
      </c>
      <c r="G447" s="54">
        <f>P447</f>
        <v/>
      </c>
      <c r="H447" s="54">
        <f>T447</f>
        <v/>
      </c>
      <c r="I447" s="70" t="n">
        <v>0.258649468</v>
      </c>
      <c r="J447" s="70" t="n">
        <v>0.62546289</v>
      </c>
      <c r="K447" s="70" t="n">
        <v>-0.0682950541</v>
      </c>
      <c r="L447" s="70" t="n">
        <v>12.0412216</v>
      </c>
      <c r="M447" s="70" t="n">
        <v>-0.00239728158</v>
      </c>
      <c r="N447" s="70" t="n">
        <v>0.0492313132</v>
      </c>
      <c r="O447" s="70" t="n">
        <v>1.06692147</v>
      </c>
      <c r="P447" s="70" t="n">
        <v>3.833179</v>
      </c>
      <c r="Q447" s="70" t="n">
        <v>0.577270567</v>
      </c>
      <c r="R447" s="70" t="n">
        <v>-0.28003785</v>
      </c>
      <c r="S447" s="70" t="n">
        <v>0.0350306965</v>
      </c>
      <c r="T447" s="70" t="n">
        <v>-0.668196738</v>
      </c>
      <c r="U447" s="69">
        <f>U439*'4 Transform Matrices'!Y448+V439*'4 Transform Matrices'!AC448+W439*'4 Transform Matrices'!AG448</f>
        <v/>
      </c>
      <c r="V447" s="69">
        <f>U439*'4 Transform Matrices'!Z448+V439*'4 Transform Matrices'!AD448+W439*'4 Transform Matrices'!AH448</f>
        <v/>
      </c>
      <c r="W447" s="69">
        <f>U439*'4 Transform Matrices'!AA448+V439*'4 Transform Matrices'!AE448+W439*'4 Transform Matrices'!AI448</f>
        <v/>
      </c>
      <c r="X447" s="69">
        <f>U439*'4 Transform Matrices'!AB448+V439*'4 Transform Matrices'!AF448+W439*'4 Transform Matrices'!AJ448+X439</f>
        <v/>
      </c>
      <c r="Y447" s="69">
        <f>Y439*'4 Transform Matrices'!Y448+Z439*'4 Transform Matrices'!AC448+AA439*'4 Transform Matrices'!AG448</f>
        <v/>
      </c>
      <c r="Z447" s="69">
        <f>Y439*'4 Transform Matrices'!Z448+Z439*'4 Transform Matrices'!AD448+AA439*'4 Transform Matrices'!AH448</f>
        <v/>
      </c>
      <c r="AA447" s="69">
        <f>Y439*'4 Transform Matrices'!AA448+Z439*'4 Transform Matrices'!AE448+AA439*'4 Transform Matrices'!AI448</f>
        <v/>
      </c>
      <c r="AB447" s="69">
        <f>Y439*'4 Transform Matrices'!AB448+Z439*'4 Transform Matrices'!AF448+AA439*'4 Transform Matrices'!AJ448+AB439</f>
        <v/>
      </c>
      <c r="AC447" s="69">
        <f>AC439*'4 Transform Matrices'!Y448+AD439*'4 Transform Matrices'!AC448+AE439*'4 Transform Matrices'!AG448</f>
        <v/>
      </c>
      <c r="AD447" s="69">
        <f>AC439*'4 Transform Matrices'!Z448+AD439*'4 Transform Matrices'!AD448+AE439*'4 Transform Matrices'!AH448</f>
        <v/>
      </c>
      <c r="AE447" s="69">
        <f>AC439*'4 Transform Matrices'!AA448+AD439*'4 Transform Matrices'!AE448+AE439*'4 Transform Matrices'!AI448</f>
        <v/>
      </c>
      <c r="AF447" s="69">
        <f>AC439*'4 Transform Matrices'!AB448+AD439*'4 Transform Matrices'!AF448+AE439*'4 Transform Matrices'!AJ448+AF439</f>
        <v/>
      </c>
      <c r="AG447" s="71">
        <f>MAX(ABS(I447-U447),ABS(J447-V447),ABS(K447-W447),ABS(L447-X447),ABS(M447-Y447),ABS(N447-Z447),ABS(O447-AA447),ABS(P447-AB447),ABS(Q447-AC447),ABS(R447-AD447),ABS(S447-AE447),ABS(T447-AF447))</f>
        <v/>
      </c>
    </row>
    <row r="448">
      <c r="A448" s="80" t="inlineStr">
        <is>
          <t>- Tree</t>
        </is>
      </c>
      <c r="B448" s="52" t="inlineStr">
        <is>
          <t>ENV-320</t>
        </is>
      </c>
      <c r="C448" s="53" t="inlineStr">
        <is>
          <t>Group</t>
        </is>
      </c>
      <c r="D448" s="52" t="inlineStr">
        <is>
          <t>ENV-277</t>
        </is>
      </c>
      <c r="E448" s="52" t="n">
        <v>2</v>
      </c>
      <c r="F448" s="54">
        <f>L448</f>
        <v/>
      </c>
      <c r="G448" s="54">
        <f>P448</f>
        <v/>
      </c>
      <c r="H448" s="54">
        <f>T448</f>
        <v/>
      </c>
      <c r="I448" s="70" t="n">
        <v>-0.274797201</v>
      </c>
      <c r="J448" s="70" t="n">
        <v>0</v>
      </c>
      <c r="K448" s="70" t="n">
        <v>-0.961502194</v>
      </c>
      <c r="L448" s="70" t="n">
        <v>16.5959473</v>
      </c>
      <c r="M448" s="70" t="n">
        <v>0</v>
      </c>
      <c r="N448" s="70" t="n">
        <v>1</v>
      </c>
      <c r="O448" s="70" t="n">
        <v>0</v>
      </c>
      <c r="P448" s="70" t="n">
        <v>0.298382282</v>
      </c>
      <c r="Q448" s="70" t="n">
        <v>0.961502194</v>
      </c>
      <c r="R448" s="70" t="n">
        <v>0</v>
      </c>
      <c r="S448" s="70" t="n">
        <v>-0.274797201</v>
      </c>
      <c r="T448" s="70" t="n">
        <v>-2.4099443</v>
      </c>
      <c r="U448" s="69">
        <f>U405*'4 Transform Matrices'!Y449+V405*'4 Transform Matrices'!AC449+W405*'4 Transform Matrices'!AG449</f>
        <v/>
      </c>
      <c r="V448" s="69">
        <f>U405*'4 Transform Matrices'!Z449+V405*'4 Transform Matrices'!AD449+W405*'4 Transform Matrices'!AH449</f>
        <v/>
      </c>
      <c r="W448" s="69">
        <f>U405*'4 Transform Matrices'!AA449+V405*'4 Transform Matrices'!AE449+W405*'4 Transform Matrices'!AI449</f>
        <v/>
      </c>
      <c r="X448" s="69">
        <f>U405*'4 Transform Matrices'!AB449+V405*'4 Transform Matrices'!AF449+W405*'4 Transform Matrices'!AJ449+X405</f>
        <v/>
      </c>
      <c r="Y448" s="69">
        <f>Y405*'4 Transform Matrices'!Y449+Z405*'4 Transform Matrices'!AC449+AA405*'4 Transform Matrices'!AG449</f>
        <v/>
      </c>
      <c r="Z448" s="69">
        <f>Y405*'4 Transform Matrices'!Z449+Z405*'4 Transform Matrices'!AD449+AA405*'4 Transform Matrices'!AH449</f>
        <v/>
      </c>
      <c r="AA448" s="69">
        <f>Y405*'4 Transform Matrices'!AA449+Z405*'4 Transform Matrices'!AE449+AA405*'4 Transform Matrices'!AI449</f>
        <v/>
      </c>
      <c r="AB448" s="69">
        <f>Y405*'4 Transform Matrices'!AB449+Z405*'4 Transform Matrices'!AF449+AA405*'4 Transform Matrices'!AJ449+AB405</f>
        <v/>
      </c>
      <c r="AC448" s="69">
        <f>AC405*'4 Transform Matrices'!Y449+AD405*'4 Transform Matrices'!AC449+AE405*'4 Transform Matrices'!AG449</f>
        <v/>
      </c>
      <c r="AD448" s="69">
        <f>AC405*'4 Transform Matrices'!Z449+AD405*'4 Transform Matrices'!AD449+AE405*'4 Transform Matrices'!AH449</f>
        <v/>
      </c>
      <c r="AE448" s="69">
        <f>AC405*'4 Transform Matrices'!AA449+AD405*'4 Transform Matrices'!AE449+AE405*'4 Transform Matrices'!AI449</f>
        <v/>
      </c>
      <c r="AF448" s="69">
        <f>AC405*'4 Transform Matrices'!AB449+AD405*'4 Transform Matrices'!AF449+AE405*'4 Transform Matrices'!AJ449+AF405</f>
        <v/>
      </c>
      <c r="AG448" s="71">
        <f>MAX(ABS(I448-U448),ABS(J448-V448),ABS(K448-W448),ABS(L448-X448),ABS(M448-Y448),ABS(N448-Z448),ABS(O448-AA448),ABS(P448-AB448),ABS(Q448-AC448),ABS(R448-AD448),ABS(S448-AE448),ABS(T448-AF448))</f>
        <v/>
      </c>
    </row>
    <row r="449">
      <c r="A449" s="81" t="inlineStr">
        <is>
          <t>- Trunk</t>
        </is>
      </c>
      <c r="B449" s="52" t="inlineStr">
        <is>
          <t>ENV-321</t>
        </is>
      </c>
      <c r="C449" s="58" t="inlineStr">
        <is>
          <t>Cylinder</t>
        </is>
      </c>
      <c r="D449" s="52" t="inlineStr">
        <is>
          <t>ENV-320</t>
        </is>
      </c>
      <c r="E449" s="52" t="n">
        <v>3</v>
      </c>
      <c r="F449" s="54">
        <f>L449</f>
        <v/>
      </c>
      <c r="G449" s="54">
        <f>P449</f>
        <v/>
      </c>
      <c r="H449" s="54">
        <f>T449</f>
        <v/>
      </c>
      <c r="I449" s="70" t="n">
        <v>-0.057441555</v>
      </c>
      <c r="J449" s="70" t="n">
        <v>-0.200985238</v>
      </c>
      <c r="K449" s="70" t="n">
        <v>7.58734231e-08</v>
      </c>
      <c r="L449" s="70" t="n">
        <v>16.5959473</v>
      </c>
      <c r="M449" s="70" t="n">
        <v>0</v>
      </c>
      <c r="N449" s="70" t="n">
        <v>-9.13710263e-09</v>
      </c>
      <c r="O449" s="70" t="n">
        <v>-1.80528092</v>
      </c>
      <c r="P449" s="70" t="n">
        <v>1.20102274</v>
      </c>
      <c r="Q449" s="70" t="n">
        <v>0.200985238</v>
      </c>
      <c r="R449" s="70" t="n">
        <v>-0.057441555</v>
      </c>
      <c r="S449" s="70" t="n">
        <v>2.16846132e-08</v>
      </c>
      <c r="T449" s="70" t="n">
        <v>-2.4099443</v>
      </c>
      <c r="U449" s="69">
        <f>U448*'4 Transform Matrices'!Y450+V448*'4 Transform Matrices'!AC450+W448*'4 Transform Matrices'!AG450</f>
        <v/>
      </c>
      <c r="V449" s="69">
        <f>U448*'4 Transform Matrices'!Z450+V448*'4 Transform Matrices'!AD450+W448*'4 Transform Matrices'!AH450</f>
        <v/>
      </c>
      <c r="W449" s="69">
        <f>U448*'4 Transform Matrices'!AA450+V448*'4 Transform Matrices'!AE450+W448*'4 Transform Matrices'!AI450</f>
        <v/>
      </c>
      <c r="X449" s="69">
        <f>U448*'4 Transform Matrices'!AB450+V448*'4 Transform Matrices'!AF450+W448*'4 Transform Matrices'!AJ450+X448</f>
        <v/>
      </c>
      <c r="Y449" s="69">
        <f>Y448*'4 Transform Matrices'!Y450+Z448*'4 Transform Matrices'!AC450+AA448*'4 Transform Matrices'!AG450</f>
        <v/>
      </c>
      <c r="Z449" s="69">
        <f>Y448*'4 Transform Matrices'!Z450+Z448*'4 Transform Matrices'!AD450+AA448*'4 Transform Matrices'!AH450</f>
        <v/>
      </c>
      <c r="AA449" s="69">
        <f>Y448*'4 Transform Matrices'!AA450+Z448*'4 Transform Matrices'!AE450+AA448*'4 Transform Matrices'!AI450</f>
        <v/>
      </c>
      <c r="AB449" s="69">
        <f>Y448*'4 Transform Matrices'!AB450+Z448*'4 Transform Matrices'!AF450+AA448*'4 Transform Matrices'!AJ450+AB448</f>
        <v/>
      </c>
      <c r="AC449" s="69">
        <f>AC448*'4 Transform Matrices'!Y450+AD448*'4 Transform Matrices'!AC450+AE448*'4 Transform Matrices'!AG450</f>
        <v/>
      </c>
      <c r="AD449" s="69">
        <f>AC448*'4 Transform Matrices'!Z450+AD448*'4 Transform Matrices'!AD450+AE448*'4 Transform Matrices'!AH450</f>
        <v/>
      </c>
      <c r="AE449" s="69">
        <f>AC448*'4 Transform Matrices'!AA450+AD448*'4 Transform Matrices'!AE450+AE448*'4 Transform Matrices'!AI450</f>
        <v/>
      </c>
      <c r="AF449" s="69">
        <f>AC448*'4 Transform Matrices'!AB450+AD448*'4 Transform Matrices'!AF450+AE448*'4 Transform Matrices'!AJ450+AF448</f>
        <v/>
      </c>
      <c r="AG449" s="71">
        <f>MAX(ABS(I449-U449),ABS(J449-V449),ABS(K449-W449),ABS(L449-X449),ABS(M449-Y449),ABS(N449-Z449),ABS(O449-AA449),ABS(P449-AB449),ABS(Q449-AC449),ABS(R449-AD449),ABS(S449-AE449),ABS(T449-AF449))</f>
        <v/>
      </c>
    </row>
    <row r="450">
      <c r="A450" s="81" t="inlineStr">
        <is>
          <t>- Limb</t>
        </is>
      </c>
      <c r="B450" s="52" t="inlineStr">
        <is>
          <t>ENV-322</t>
        </is>
      </c>
      <c r="C450" s="58" t="inlineStr">
        <is>
          <t>Cylinder</t>
        </is>
      </c>
      <c r="D450" s="52" t="inlineStr">
        <is>
          <t>ENV-320</t>
        </is>
      </c>
      <c r="E450" s="52" t="n">
        <v>3</v>
      </c>
      <c r="F450" s="54">
        <f>L450</f>
        <v/>
      </c>
      <c r="G450" s="54">
        <f>P450</f>
        <v/>
      </c>
      <c r="H450" s="54">
        <f>T450</f>
        <v/>
      </c>
      <c r="I450" s="70" t="n">
        <v>0.0946457461</v>
      </c>
      <c r="J450" s="70" t="n">
        <v>0.00656928215</v>
      </c>
      <c r="K450" s="70" t="n">
        <v>-0.0627457798</v>
      </c>
      <c r="L450" s="70" t="n">
        <v>16.5645752</v>
      </c>
      <c r="M450" s="70" t="n">
        <v>0</v>
      </c>
      <c r="N450" s="70" t="n">
        <v>0.0588340014</v>
      </c>
      <c r="O450" s="70" t="n">
        <v>0.903670788</v>
      </c>
      <c r="P450" s="70" t="n">
        <v>2.12793207</v>
      </c>
      <c r="Q450" s="70" t="n">
        <v>0.00836610235</v>
      </c>
      <c r="R450" s="70" t="n">
        <v>-0.074318327</v>
      </c>
      <c r="S450" s="70" t="n">
        <v>0.709843278</v>
      </c>
      <c r="T450" s="70" t="n">
        <v>-2.05502272</v>
      </c>
      <c r="U450" s="69">
        <f>U448*'4 Transform Matrices'!Y451+V448*'4 Transform Matrices'!AC451+W448*'4 Transform Matrices'!AG451</f>
        <v/>
      </c>
      <c r="V450" s="69">
        <f>U448*'4 Transform Matrices'!Z451+V448*'4 Transform Matrices'!AD451+W448*'4 Transform Matrices'!AH451</f>
        <v/>
      </c>
      <c r="W450" s="69">
        <f>U448*'4 Transform Matrices'!AA451+V448*'4 Transform Matrices'!AE451+W448*'4 Transform Matrices'!AI451</f>
        <v/>
      </c>
      <c r="X450" s="69">
        <f>U448*'4 Transform Matrices'!AB451+V448*'4 Transform Matrices'!AF451+W448*'4 Transform Matrices'!AJ451+X448</f>
        <v/>
      </c>
      <c r="Y450" s="69">
        <f>Y448*'4 Transform Matrices'!Y451+Z448*'4 Transform Matrices'!AC451+AA448*'4 Transform Matrices'!AG451</f>
        <v/>
      </c>
      <c r="Z450" s="69">
        <f>Y448*'4 Transform Matrices'!Z451+Z448*'4 Transform Matrices'!AD451+AA448*'4 Transform Matrices'!AH451</f>
        <v/>
      </c>
      <c r="AA450" s="69">
        <f>Y448*'4 Transform Matrices'!AA451+Z448*'4 Transform Matrices'!AE451+AA448*'4 Transform Matrices'!AI451</f>
        <v/>
      </c>
      <c r="AB450" s="69">
        <f>Y448*'4 Transform Matrices'!AB451+Z448*'4 Transform Matrices'!AF451+AA448*'4 Transform Matrices'!AJ451+AB448</f>
        <v/>
      </c>
      <c r="AC450" s="69">
        <f>AC448*'4 Transform Matrices'!Y451+AD448*'4 Transform Matrices'!AC451+AE448*'4 Transform Matrices'!AG451</f>
        <v/>
      </c>
      <c r="AD450" s="69">
        <f>AC448*'4 Transform Matrices'!Z451+AD448*'4 Transform Matrices'!AD451+AE448*'4 Transform Matrices'!AH451</f>
        <v/>
      </c>
      <c r="AE450" s="69">
        <f>AC448*'4 Transform Matrices'!AA451+AD448*'4 Transform Matrices'!AE451+AE448*'4 Transform Matrices'!AI451</f>
        <v/>
      </c>
      <c r="AF450" s="69">
        <f>AC448*'4 Transform Matrices'!AB451+AD448*'4 Transform Matrices'!AF451+AE448*'4 Transform Matrices'!AJ451+AF448</f>
        <v/>
      </c>
      <c r="AG450" s="71">
        <f>MAX(ABS(I450-U450),ABS(J450-V450),ABS(K450-W450),ABS(L450-X450),ABS(M450-Y450),ABS(N450-Z450),ABS(O450-AA450),ABS(P450-AB450),ABS(Q450-AC450),ABS(R450-AD450),ABS(S450-AE450),ABS(T450-AF450))</f>
        <v/>
      </c>
    </row>
    <row r="451">
      <c r="A451" s="81" t="inlineStr">
        <is>
          <t>- Limb</t>
        </is>
      </c>
      <c r="B451" s="52" t="inlineStr">
        <is>
          <t>ENV-323</t>
        </is>
      </c>
      <c r="C451" s="58" t="inlineStr">
        <is>
          <t>Cylinder</t>
        </is>
      </c>
      <c r="D451" s="52" t="inlineStr">
        <is>
          <t>ENV-320</t>
        </is>
      </c>
      <c r="E451" s="52" t="n">
        <v>3</v>
      </c>
      <c r="F451" s="54">
        <f>L451</f>
        <v/>
      </c>
      <c r="G451" s="54">
        <f>P451</f>
        <v/>
      </c>
      <c r="H451" s="54">
        <f>T451</f>
        <v/>
      </c>
      <c r="I451" s="70" t="n">
        <v>-0.0641651899</v>
      </c>
      <c r="J451" s="70" t="n">
        <v>0.0469390191</v>
      </c>
      <c r="K451" s="70" t="n">
        <v>-0.5255694990000001</v>
      </c>
      <c r="L451" s="70" t="n">
        <v>16.3331623</v>
      </c>
      <c r="M451" s="70" t="n">
        <v>0</v>
      </c>
      <c r="N451" s="70" t="n">
        <v>0.0705497935</v>
      </c>
      <c r="O451" s="70" t="n">
        <v>0.642854929</v>
      </c>
      <c r="P451" s="70" t="n">
        <v>1.99752414</v>
      </c>
      <c r="Q451" s="70" t="n">
        <v>0.0700759441</v>
      </c>
      <c r="R451" s="70" t="n">
        <v>0.0429798141</v>
      </c>
      <c r="S451" s="70" t="n">
        <v>-0.481238872</v>
      </c>
      <c r="T451" s="70" t="n">
        <v>-2.65056372</v>
      </c>
      <c r="U451" s="69">
        <f>U448*'4 Transform Matrices'!Y452+V448*'4 Transform Matrices'!AC452+W448*'4 Transform Matrices'!AG452</f>
        <v/>
      </c>
      <c r="V451" s="69">
        <f>U448*'4 Transform Matrices'!Z452+V448*'4 Transform Matrices'!AD452+W448*'4 Transform Matrices'!AH452</f>
        <v/>
      </c>
      <c r="W451" s="69">
        <f>U448*'4 Transform Matrices'!AA452+V448*'4 Transform Matrices'!AE452+W448*'4 Transform Matrices'!AI452</f>
        <v/>
      </c>
      <c r="X451" s="69">
        <f>U448*'4 Transform Matrices'!AB452+V448*'4 Transform Matrices'!AF452+W448*'4 Transform Matrices'!AJ452+X448</f>
        <v/>
      </c>
      <c r="Y451" s="69">
        <f>Y448*'4 Transform Matrices'!Y452+Z448*'4 Transform Matrices'!AC452+AA448*'4 Transform Matrices'!AG452</f>
        <v/>
      </c>
      <c r="Z451" s="69">
        <f>Y448*'4 Transform Matrices'!Z452+Z448*'4 Transform Matrices'!AD452+AA448*'4 Transform Matrices'!AH452</f>
        <v/>
      </c>
      <c r="AA451" s="69">
        <f>Y448*'4 Transform Matrices'!AA452+Z448*'4 Transform Matrices'!AE452+AA448*'4 Transform Matrices'!AI452</f>
        <v/>
      </c>
      <c r="AB451" s="69">
        <f>Y448*'4 Transform Matrices'!AB452+Z448*'4 Transform Matrices'!AF452+AA448*'4 Transform Matrices'!AJ452+AB448</f>
        <v/>
      </c>
      <c r="AC451" s="69">
        <f>AC448*'4 Transform Matrices'!Y452+AD448*'4 Transform Matrices'!AC452+AE448*'4 Transform Matrices'!AG452</f>
        <v/>
      </c>
      <c r="AD451" s="69">
        <f>AC448*'4 Transform Matrices'!Z452+AD448*'4 Transform Matrices'!AD452+AE448*'4 Transform Matrices'!AH452</f>
        <v/>
      </c>
      <c r="AE451" s="69">
        <f>AC448*'4 Transform Matrices'!AA452+AD448*'4 Transform Matrices'!AE452+AE448*'4 Transform Matrices'!AI452</f>
        <v/>
      </c>
      <c r="AF451" s="69">
        <f>AC448*'4 Transform Matrices'!AB452+AD448*'4 Transform Matrices'!AF452+AE448*'4 Transform Matrices'!AJ452+AF448</f>
        <v/>
      </c>
      <c r="AG451" s="71">
        <f>MAX(ABS(I451-U451),ABS(J451-V451),ABS(K451-W451),ABS(L451-X451),ABS(M451-Y451),ABS(N451-Z451),ABS(O451-AA451),ABS(P451-AB451),ABS(Q451-AC451),ABS(R451-AD451),ABS(S451-AE451),ABS(T451-AF451))</f>
        <v/>
      </c>
    </row>
    <row r="452">
      <c r="A452" s="81" t="inlineStr">
        <is>
          <t>- Limb</t>
        </is>
      </c>
      <c r="B452" s="52" t="inlineStr">
        <is>
          <t>ENV-324</t>
        </is>
      </c>
      <c r="C452" s="58" t="inlineStr">
        <is>
          <t>Cylinder</t>
        </is>
      </c>
      <c r="D452" s="52" t="inlineStr">
        <is>
          <t>ENV-320</t>
        </is>
      </c>
      <c r="E452" s="52" t="n">
        <v>3</v>
      </c>
      <c r="F452" s="54">
        <f>L452</f>
        <v/>
      </c>
      <c r="G452" s="54">
        <f>P452</f>
        <v/>
      </c>
      <c r="H452" s="54">
        <f>T452</f>
        <v/>
      </c>
      <c r="I452" s="70" t="n">
        <v>-0.0231774617</v>
      </c>
      <c r="J452" s="70" t="n">
        <v>-0.0717103258</v>
      </c>
      <c r="K452" s="70" t="n">
        <v>0.691083908</v>
      </c>
      <c r="L452" s="70" t="n">
        <v>16.9414902</v>
      </c>
      <c r="M452" s="70" t="n">
        <v>0</v>
      </c>
      <c r="N452" s="70" t="n">
        <v>0.0596664473</v>
      </c>
      <c r="O452" s="70" t="n">
        <v>0.883131981</v>
      </c>
      <c r="P452" s="70" t="n">
        <v>2.11766267</v>
      </c>
      <c r="Q452" s="70" t="n">
        <v>-0.092144534</v>
      </c>
      <c r="R452" s="70" t="n">
        <v>0.0180375725</v>
      </c>
      <c r="S452" s="70" t="n">
        <v>-0.173830956</v>
      </c>
      <c r="T452" s="70" t="n">
        <v>-2.49685979</v>
      </c>
      <c r="U452" s="69">
        <f>U448*'4 Transform Matrices'!Y453+V448*'4 Transform Matrices'!AC453+W448*'4 Transform Matrices'!AG453</f>
        <v/>
      </c>
      <c r="V452" s="69">
        <f>U448*'4 Transform Matrices'!Z453+V448*'4 Transform Matrices'!AD453+W448*'4 Transform Matrices'!AH453</f>
        <v/>
      </c>
      <c r="W452" s="69">
        <f>U448*'4 Transform Matrices'!AA453+V448*'4 Transform Matrices'!AE453+W448*'4 Transform Matrices'!AI453</f>
        <v/>
      </c>
      <c r="X452" s="69">
        <f>U448*'4 Transform Matrices'!AB453+V448*'4 Transform Matrices'!AF453+W448*'4 Transform Matrices'!AJ453+X448</f>
        <v/>
      </c>
      <c r="Y452" s="69">
        <f>Y448*'4 Transform Matrices'!Y453+Z448*'4 Transform Matrices'!AC453+AA448*'4 Transform Matrices'!AG453</f>
        <v/>
      </c>
      <c r="Z452" s="69">
        <f>Y448*'4 Transform Matrices'!Z453+Z448*'4 Transform Matrices'!AD453+AA448*'4 Transform Matrices'!AH453</f>
        <v/>
      </c>
      <c r="AA452" s="69">
        <f>Y448*'4 Transform Matrices'!AA453+Z448*'4 Transform Matrices'!AE453+AA448*'4 Transform Matrices'!AI453</f>
        <v/>
      </c>
      <c r="AB452" s="69">
        <f>Y448*'4 Transform Matrices'!AB453+Z448*'4 Transform Matrices'!AF453+AA448*'4 Transform Matrices'!AJ453+AB448</f>
        <v/>
      </c>
      <c r="AC452" s="69">
        <f>AC448*'4 Transform Matrices'!Y453+AD448*'4 Transform Matrices'!AC453+AE448*'4 Transform Matrices'!AG453</f>
        <v/>
      </c>
      <c r="AD452" s="69">
        <f>AC448*'4 Transform Matrices'!Z453+AD448*'4 Transform Matrices'!AD453+AE448*'4 Transform Matrices'!AH453</f>
        <v/>
      </c>
      <c r="AE452" s="69">
        <f>AC448*'4 Transform Matrices'!AA453+AD448*'4 Transform Matrices'!AE453+AE448*'4 Transform Matrices'!AI453</f>
        <v/>
      </c>
      <c r="AF452" s="69">
        <f>AC448*'4 Transform Matrices'!AB453+AD448*'4 Transform Matrices'!AF453+AE448*'4 Transform Matrices'!AJ453+AF448</f>
        <v/>
      </c>
      <c r="AG452" s="71">
        <f>MAX(ABS(I452-U452),ABS(J452-V452),ABS(K452-W452),ABS(L452-X452),ABS(M452-Y452),ABS(N452-Z452),ABS(O452-AA452),ABS(P452-AB452),ABS(Q452-AC452),ABS(R452-AD452),ABS(S452-AE452),ABS(T452-AF452))</f>
        <v/>
      </c>
    </row>
    <row r="453">
      <c r="A453" s="81" t="inlineStr">
        <is>
          <t>- Canopy clump</t>
        </is>
      </c>
      <c r="B453" s="52" t="inlineStr">
        <is>
          <t>ENV-325</t>
        </is>
      </c>
      <c r="C453" s="59" t="inlineStr">
        <is>
          <t>Sphere</t>
        </is>
      </c>
      <c r="D453" s="52" t="inlineStr">
        <is>
          <t>ENV-320</t>
        </is>
      </c>
      <c r="E453" s="52" t="n">
        <v>3</v>
      </c>
      <c r="F453" s="54">
        <f>L453</f>
        <v/>
      </c>
      <c r="G453" s="54">
        <f>P453</f>
        <v/>
      </c>
      <c r="H453" s="54">
        <f>T453</f>
        <v/>
      </c>
      <c r="I453" s="70" t="n">
        <v>-1.18088746</v>
      </c>
      <c r="J453" s="70" t="n">
        <v>0</v>
      </c>
      <c r="K453" s="70" t="n">
        <v>-0.141461343</v>
      </c>
      <c r="L453" s="70" t="n">
        <v>16.5977364</v>
      </c>
      <c r="M453" s="70" t="n">
        <v>0</v>
      </c>
      <c r="N453" s="70" t="n">
        <v>1.01093078</v>
      </c>
      <c r="O453" s="70" t="n">
        <v>0</v>
      </c>
      <c r="P453" s="70" t="n">
        <v>3.39523077</v>
      </c>
      <c r="Q453" s="70" t="n">
        <v>0.141461343</v>
      </c>
      <c r="R453" s="70" t="n">
        <v>0</v>
      </c>
      <c r="S453" s="70" t="n">
        <v>-1.18088746</v>
      </c>
      <c r="T453" s="70" t="n">
        <v>-2.08589149</v>
      </c>
      <c r="U453" s="69">
        <f>U448*'4 Transform Matrices'!Y454+V448*'4 Transform Matrices'!AC454+W448*'4 Transform Matrices'!AG454</f>
        <v/>
      </c>
      <c r="V453" s="69">
        <f>U448*'4 Transform Matrices'!Z454+V448*'4 Transform Matrices'!AD454+W448*'4 Transform Matrices'!AH454</f>
        <v/>
      </c>
      <c r="W453" s="69">
        <f>U448*'4 Transform Matrices'!AA454+V448*'4 Transform Matrices'!AE454+W448*'4 Transform Matrices'!AI454</f>
        <v/>
      </c>
      <c r="X453" s="69">
        <f>U448*'4 Transform Matrices'!AB454+V448*'4 Transform Matrices'!AF454+W448*'4 Transform Matrices'!AJ454+X448</f>
        <v/>
      </c>
      <c r="Y453" s="69">
        <f>Y448*'4 Transform Matrices'!Y454+Z448*'4 Transform Matrices'!AC454+AA448*'4 Transform Matrices'!AG454</f>
        <v/>
      </c>
      <c r="Z453" s="69">
        <f>Y448*'4 Transform Matrices'!Z454+Z448*'4 Transform Matrices'!AD454+AA448*'4 Transform Matrices'!AH454</f>
        <v/>
      </c>
      <c r="AA453" s="69">
        <f>Y448*'4 Transform Matrices'!AA454+Z448*'4 Transform Matrices'!AE454+AA448*'4 Transform Matrices'!AI454</f>
        <v/>
      </c>
      <c r="AB453" s="69">
        <f>Y448*'4 Transform Matrices'!AB454+Z448*'4 Transform Matrices'!AF454+AA448*'4 Transform Matrices'!AJ454+AB448</f>
        <v/>
      </c>
      <c r="AC453" s="69">
        <f>AC448*'4 Transform Matrices'!Y454+AD448*'4 Transform Matrices'!AC454+AE448*'4 Transform Matrices'!AG454</f>
        <v/>
      </c>
      <c r="AD453" s="69">
        <f>AC448*'4 Transform Matrices'!Z454+AD448*'4 Transform Matrices'!AD454+AE448*'4 Transform Matrices'!AH454</f>
        <v/>
      </c>
      <c r="AE453" s="69">
        <f>AC448*'4 Transform Matrices'!AA454+AD448*'4 Transform Matrices'!AE454+AE448*'4 Transform Matrices'!AI454</f>
        <v/>
      </c>
      <c r="AF453" s="69">
        <f>AC448*'4 Transform Matrices'!AB454+AD448*'4 Transform Matrices'!AF454+AE448*'4 Transform Matrices'!AJ454+AF448</f>
        <v/>
      </c>
      <c r="AG453" s="71">
        <f>MAX(ABS(I453-U453),ABS(J453-V453),ABS(K453-W453),ABS(L453-X453),ABS(M453-Y453),ABS(N453-Z453),ABS(O453-AA453),ABS(P453-AB453),ABS(Q453-AC453),ABS(R453-AD453),ABS(S453-AE453),ABS(T453-AF453))</f>
        <v/>
      </c>
    </row>
    <row r="454">
      <c r="A454" s="81" t="inlineStr">
        <is>
          <t>- Canopy clump</t>
        </is>
      </c>
      <c r="B454" s="52" t="inlineStr">
        <is>
          <t>ENV-326</t>
        </is>
      </c>
      <c r="C454" s="59" t="inlineStr">
        <is>
          <t>Sphere</t>
        </is>
      </c>
      <c r="D454" s="52" t="inlineStr">
        <is>
          <t>ENV-320</t>
        </is>
      </c>
      <c r="E454" s="52" t="n">
        <v>3</v>
      </c>
      <c r="F454" s="54">
        <f>L454</f>
        <v/>
      </c>
      <c r="G454" s="54">
        <f>P454</f>
        <v/>
      </c>
      <c r="H454" s="54">
        <f>T454</f>
        <v/>
      </c>
      <c r="I454" s="70" t="n">
        <v>-0.203502893</v>
      </c>
      <c r="J454" s="70" t="n">
        <v>0</v>
      </c>
      <c r="K454" s="70" t="n">
        <v>-0.84509033</v>
      </c>
      <c r="L454" s="70" t="n">
        <v>16.4928837</v>
      </c>
      <c r="M454" s="70" t="n">
        <v>0</v>
      </c>
      <c r="N454" s="70" t="n">
        <v>0.738860369</v>
      </c>
      <c r="O454" s="70" t="n">
        <v>0</v>
      </c>
      <c r="P454" s="70" t="n">
        <v>3.29894924</v>
      </c>
      <c r="Q454" s="70" t="n">
        <v>0.84509033</v>
      </c>
      <c r="R454" s="70" t="n">
        <v>0</v>
      </c>
      <c r="S454" s="70" t="n">
        <v>-0.203502893</v>
      </c>
      <c r="T454" s="70" t="n">
        <v>-2.94163179</v>
      </c>
      <c r="U454" s="69">
        <f>U448*'4 Transform Matrices'!Y455+V448*'4 Transform Matrices'!AC455+W448*'4 Transform Matrices'!AG455</f>
        <v/>
      </c>
      <c r="V454" s="69">
        <f>U448*'4 Transform Matrices'!Z455+V448*'4 Transform Matrices'!AD455+W448*'4 Transform Matrices'!AH455</f>
        <v/>
      </c>
      <c r="W454" s="69">
        <f>U448*'4 Transform Matrices'!AA455+V448*'4 Transform Matrices'!AE455+W448*'4 Transform Matrices'!AI455</f>
        <v/>
      </c>
      <c r="X454" s="69">
        <f>U448*'4 Transform Matrices'!AB455+V448*'4 Transform Matrices'!AF455+W448*'4 Transform Matrices'!AJ455+X448</f>
        <v/>
      </c>
      <c r="Y454" s="69">
        <f>Y448*'4 Transform Matrices'!Y455+Z448*'4 Transform Matrices'!AC455+AA448*'4 Transform Matrices'!AG455</f>
        <v/>
      </c>
      <c r="Z454" s="69">
        <f>Y448*'4 Transform Matrices'!Z455+Z448*'4 Transform Matrices'!AD455+AA448*'4 Transform Matrices'!AH455</f>
        <v/>
      </c>
      <c r="AA454" s="69">
        <f>Y448*'4 Transform Matrices'!AA455+Z448*'4 Transform Matrices'!AE455+AA448*'4 Transform Matrices'!AI455</f>
        <v/>
      </c>
      <c r="AB454" s="69">
        <f>Y448*'4 Transform Matrices'!AB455+Z448*'4 Transform Matrices'!AF455+AA448*'4 Transform Matrices'!AJ455+AB448</f>
        <v/>
      </c>
      <c r="AC454" s="69">
        <f>AC448*'4 Transform Matrices'!Y455+AD448*'4 Transform Matrices'!AC455+AE448*'4 Transform Matrices'!AG455</f>
        <v/>
      </c>
      <c r="AD454" s="69">
        <f>AC448*'4 Transform Matrices'!Z455+AD448*'4 Transform Matrices'!AD455+AE448*'4 Transform Matrices'!AH455</f>
        <v/>
      </c>
      <c r="AE454" s="69">
        <f>AC448*'4 Transform Matrices'!AA455+AD448*'4 Transform Matrices'!AE455+AE448*'4 Transform Matrices'!AI455</f>
        <v/>
      </c>
      <c r="AF454" s="69">
        <f>AC448*'4 Transform Matrices'!AB455+AD448*'4 Transform Matrices'!AF455+AE448*'4 Transform Matrices'!AJ455+AF448</f>
        <v/>
      </c>
      <c r="AG454" s="71">
        <f>MAX(ABS(I454-U454),ABS(J454-V454),ABS(K454-W454),ABS(L454-X454),ABS(M454-Y454),ABS(N454-Z454),ABS(O454-AA454),ABS(P454-AB454),ABS(Q454-AC454),ABS(R454-AD454),ABS(S454-AE454),ABS(T454-AF454))</f>
        <v/>
      </c>
    </row>
    <row r="455">
      <c r="A455" s="81" t="inlineStr">
        <is>
          <t>- Canopy clump</t>
        </is>
      </c>
      <c r="B455" s="52" t="inlineStr">
        <is>
          <t>ENV-327</t>
        </is>
      </c>
      <c r="C455" s="59" t="inlineStr">
        <is>
          <t>Sphere</t>
        </is>
      </c>
      <c r="D455" s="52" t="inlineStr">
        <is>
          <t>ENV-320</t>
        </is>
      </c>
      <c r="E455" s="52" t="n">
        <v>3</v>
      </c>
      <c r="F455" s="54">
        <f>L455</f>
        <v/>
      </c>
      <c r="G455" s="54">
        <f>P455</f>
        <v/>
      </c>
      <c r="H455" s="54">
        <f>T455</f>
        <v/>
      </c>
      <c r="I455" s="70" t="n">
        <v>-0.0104366988</v>
      </c>
      <c r="J455" s="70" t="n">
        <v>0</v>
      </c>
      <c r="K455" s="70" t="n">
        <v>0.932187796</v>
      </c>
      <c r="L455" s="70" t="n">
        <v>17.1595039</v>
      </c>
      <c r="M455" s="70" t="n">
        <v>0</v>
      </c>
      <c r="N455" s="70" t="n">
        <v>0.792409301</v>
      </c>
      <c r="O455" s="70" t="n">
        <v>0</v>
      </c>
      <c r="P455" s="70" t="n">
        <v>3.20266747</v>
      </c>
      <c r="Q455" s="70" t="n">
        <v>-0.932187796</v>
      </c>
      <c r="R455" s="70" t="n">
        <v>0</v>
      </c>
      <c r="S455" s="70" t="n">
        <v>-0.0104366988</v>
      </c>
      <c r="T455" s="70" t="n">
        <v>-2.04245567</v>
      </c>
      <c r="U455" s="69">
        <f>U448*'4 Transform Matrices'!Y456+V448*'4 Transform Matrices'!AC456+W448*'4 Transform Matrices'!AG456</f>
        <v/>
      </c>
      <c r="V455" s="69">
        <f>U448*'4 Transform Matrices'!Z456+V448*'4 Transform Matrices'!AD456+W448*'4 Transform Matrices'!AH456</f>
        <v/>
      </c>
      <c r="W455" s="69">
        <f>U448*'4 Transform Matrices'!AA456+V448*'4 Transform Matrices'!AE456+W448*'4 Transform Matrices'!AI456</f>
        <v/>
      </c>
      <c r="X455" s="69">
        <f>U448*'4 Transform Matrices'!AB456+V448*'4 Transform Matrices'!AF456+W448*'4 Transform Matrices'!AJ456+X448</f>
        <v/>
      </c>
      <c r="Y455" s="69">
        <f>Y448*'4 Transform Matrices'!Y456+Z448*'4 Transform Matrices'!AC456+AA448*'4 Transform Matrices'!AG456</f>
        <v/>
      </c>
      <c r="Z455" s="69">
        <f>Y448*'4 Transform Matrices'!Z456+Z448*'4 Transform Matrices'!AD456+AA448*'4 Transform Matrices'!AH456</f>
        <v/>
      </c>
      <c r="AA455" s="69">
        <f>Y448*'4 Transform Matrices'!AA456+Z448*'4 Transform Matrices'!AE456+AA448*'4 Transform Matrices'!AI456</f>
        <v/>
      </c>
      <c r="AB455" s="69">
        <f>Y448*'4 Transform Matrices'!AB456+Z448*'4 Transform Matrices'!AF456+AA448*'4 Transform Matrices'!AJ456+AB448</f>
        <v/>
      </c>
      <c r="AC455" s="69">
        <f>AC448*'4 Transform Matrices'!Y456+AD448*'4 Transform Matrices'!AC456+AE448*'4 Transform Matrices'!AG456</f>
        <v/>
      </c>
      <c r="AD455" s="69">
        <f>AC448*'4 Transform Matrices'!Z456+AD448*'4 Transform Matrices'!AD456+AE448*'4 Transform Matrices'!AH456</f>
        <v/>
      </c>
      <c r="AE455" s="69">
        <f>AC448*'4 Transform Matrices'!AA456+AD448*'4 Transform Matrices'!AE456+AE448*'4 Transform Matrices'!AI456</f>
        <v/>
      </c>
      <c r="AF455" s="69">
        <f>AC448*'4 Transform Matrices'!AB456+AD448*'4 Transform Matrices'!AF456+AE448*'4 Transform Matrices'!AJ456+AF448</f>
        <v/>
      </c>
      <c r="AG455" s="71">
        <f>MAX(ABS(I455-U455),ABS(J455-V455),ABS(K455-W455),ABS(L455-X455),ABS(M455-Y455),ABS(N455-Z455),ABS(O455-AA455),ABS(P455-AB455),ABS(Q455-AC455),ABS(R455-AD455),ABS(S455-AE455),ABS(T455-AF455))</f>
        <v/>
      </c>
    </row>
    <row r="456">
      <c r="A456" s="81" t="inlineStr">
        <is>
          <t>- Canopy clump</t>
        </is>
      </c>
      <c r="B456" s="52" t="inlineStr">
        <is>
          <t>ENV-328</t>
        </is>
      </c>
      <c r="C456" s="59" t="inlineStr">
        <is>
          <t>Sphere</t>
        </is>
      </c>
      <c r="D456" s="52" t="inlineStr">
        <is>
          <t>ENV-320</t>
        </is>
      </c>
      <c r="E456" s="52" t="n">
        <v>3</v>
      </c>
      <c r="F456" s="54">
        <f>L456</f>
        <v/>
      </c>
      <c r="G456" s="54">
        <f>P456</f>
        <v/>
      </c>
      <c r="H456" s="54">
        <f>T456</f>
        <v/>
      </c>
      <c r="I456" s="70" t="n">
        <v>0.44345665</v>
      </c>
      <c r="J456" s="70" t="n">
        <v>0</v>
      </c>
      <c r="K456" s="70" t="n">
        <v>0.835684836</v>
      </c>
      <c r="L456" s="70" t="n">
        <v>15.9891901</v>
      </c>
      <c r="M456" s="70" t="n">
        <v>0</v>
      </c>
      <c r="N456" s="70" t="n">
        <v>0.804148078</v>
      </c>
      <c r="O456" s="70" t="n">
        <v>0</v>
      </c>
      <c r="P456" s="70" t="n">
        <v>3.10638595</v>
      </c>
      <c r="Q456" s="70" t="n">
        <v>-0.835684836</v>
      </c>
      <c r="R456" s="70" t="n">
        <v>0</v>
      </c>
      <c r="S456" s="70" t="n">
        <v>0.44345665</v>
      </c>
      <c r="T456" s="70" t="n">
        <v>-1.94642305</v>
      </c>
      <c r="U456" s="69">
        <f>U448*'4 Transform Matrices'!Y457+V448*'4 Transform Matrices'!AC457+W448*'4 Transform Matrices'!AG457</f>
        <v/>
      </c>
      <c r="V456" s="69">
        <f>U448*'4 Transform Matrices'!Z457+V448*'4 Transform Matrices'!AD457+W448*'4 Transform Matrices'!AH457</f>
        <v/>
      </c>
      <c r="W456" s="69">
        <f>U448*'4 Transform Matrices'!AA457+V448*'4 Transform Matrices'!AE457+W448*'4 Transform Matrices'!AI457</f>
        <v/>
      </c>
      <c r="X456" s="69">
        <f>U448*'4 Transform Matrices'!AB457+V448*'4 Transform Matrices'!AF457+W448*'4 Transform Matrices'!AJ457+X448</f>
        <v/>
      </c>
      <c r="Y456" s="69">
        <f>Y448*'4 Transform Matrices'!Y457+Z448*'4 Transform Matrices'!AC457+AA448*'4 Transform Matrices'!AG457</f>
        <v/>
      </c>
      <c r="Z456" s="69">
        <f>Y448*'4 Transform Matrices'!Z457+Z448*'4 Transform Matrices'!AD457+AA448*'4 Transform Matrices'!AH457</f>
        <v/>
      </c>
      <c r="AA456" s="69">
        <f>Y448*'4 Transform Matrices'!AA457+Z448*'4 Transform Matrices'!AE457+AA448*'4 Transform Matrices'!AI457</f>
        <v/>
      </c>
      <c r="AB456" s="69">
        <f>Y448*'4 Transform Matrices'!AB457+Z448*'4 Transform Matrices'!AF457+AA448*'4 Transform Matrices'!AJ457+AB448</f>
        <v/>
      </c>
      <c r="AC456" s="69">
        <f>AC448*'4 Transform Matrices'!Y457+AD448*'4 Transform Matrices'!AC457+AE448*'4 Transform Matrices'!AG457</f>
        <v/>
      </c>
      <c r="AD456" s="69">
        <f>AC448*'4 Transform Matrices'!Z457+AD448*'4 Transform Matrices'!AD457+AE448*'4 Transform Matrices'!AH457</f>
        <v/>
      </c>
      <c r="AE456" s="69">
        <f>AC448*'4 Transform Matrices'!AA457+AD448*'4 Transform Matrices'!AE457+AE448*'4 Transform Matrices'!AI457</f>
        <v/>
      </c>
      <c r="AF456" s="69">
        <f>AC448*'4 Transform Matrices'!AB457+AD448*'4 Transform Matrices'!AF457+AE448*'4 Transform Matrices'!AJ457+AF448</f>
        <v/>
      </c>
      <c r="AG456" s="71">
        <f>MAX(ABS(I456-U456),ABS(J456-V456),ABS(K456-W456),ABS(L456-X456),ABS(M456-Y456),ABS(N456-Z456),ABS(O456-AA456),ABS(P456-AB456),ABS(Q456-AC456),ABS(R456-AD456),ABS(S456-AE456),ABS(T456-AF456))</f>
        <v/>
      </c>
    </row>
    <row r="457">
      <c r="A457" s="81" t="inlineStr">
        <is>
          <t>- Canopy clump</t>
        </is>
      </c>
      <c r="B457" s="52" t="inlineStr">
        <is>
          <t>ENV-329</t>
        </is>
      </c>
      <c r="C457" s="59" t="inlineStr">
        <is>
          <t>Sphere</t>
        </is>
      </c>
      <c r="D457" s="52" t="inlineStr">
        <is>
          <t>ENV-320</t>
        </is>
      </c>
      <c r="E457" s="52" t="n">
        <v>3</v>
      </c>
      <c r="F457" s="54">
        <f>L457</f>
        <v/>
      </c>
      <c r="G457" s="54">
        <f>P457</f>
        <v/>
      </c>
      <c r="H457" s="54">
        <f>T457</f>
        <v/>
      </c>
      <c r="I457" s="70" t="n">
        <v>-0.529929399</v>
      </c>
      <c r="J457" s="70" t="n">
        <v>0</v>
      </c>
      <c r="K457" s="70" t="n">
        <v>-0.904459655</v>
      </c>
      <c r="L457" s="70" t="n">
        <v>17.1272964</v>
      </c>
      <c r="M457" s="70" t="n">
        <v>0</v>
      </c>
      <c r="N457" s="70" t="n">
        <v>0.89103055</v>
      </c>
      <c r="O457" s="70" t="n">
        <v>0</v>
      </c>
      <c r="P457" s="70" t="n">
        <v>3.01010442</v>
      </c>
      <c r="Q457" s="70" t="n">
        <v>0.904459655</v>
      </c>
      <c r="R457" s="70" t="n">
        <v>0</v>
      </c>
      <c r="S457" s="70" t="n">
        <v>-0.529929399</v>
      </c>
      <c r="T457" s="70" t="n">
        <v>-3.04403043</v>
      </c>
      <c r="U457" s="69">
        <f>U448*'4 Transform Matrices'!Y458+V448*'4 Transform Matrices'!AC458+W448*'4 Transform Matrices'!AG458</f>
        <v/>
      </c>
      <c r="V457" s="69">
        <f>U448*'4 Transform Matrices'!Z458+V448*'4 Transform Matrices'!AD458+W448*'4 Transform Matrices'!AH458</f>
        <v/>
      </c>
      <c r="W457" s="69">
        <f>U448*'4 Transform Matrices'!AA458+V448*'4 Transform Matrices'!AE458+W448*'4 Transform Matrices'!AI458</f>
        <v/>
      </c>
      <c r="X457" s="69">
        <f>U448*'4 Transform Matrices'!AB458+V448*'4 Transform Matrices'!AF458+W448*'4 Transform Matrices'!AJ458+X448</f>
        <v/>
      </c>
      <c r="Y457" s="69">
        <f>Y448*'4 Transform Matrices'!Y458+Z448*'4 Transform Matrices'!AC458+AA448*'4 Transform Matrices'!AG458</f>
        <v/>
      </c>
      <c r="Z457" s="69">
        <f>Y448*'4 Transform Matrices'!Z458+Z448*'4 Transform Matrices'!AD458+AA448*'4 Transform Matrices'!AH458</f>
        <v/>
      </c>
      <c r="AA457" s="69">
        <f>Y448*'4 Transform Matrices'!AA458+Z448*'4 Transform Matrices'!AE458+AA448*'4 Transform Matrices'!AI458</f>
        <v/>
      </c>
      <c r="AB457" s="69">
        <f>Y448*'4 Transform Matrices'!AB458+Z448*'4 Transform Matrices'!AF458+AA448*'4 Transform Matrices'!AJ458+AB448</f>
        <v/>
      </c>
      <c r="AC457" s="69">
        <f>AC448*'4 Transform Matrices'!Y458+AD448*'4 Transform Matrices'!AC458+AE448*'4 Transform Matrices'!AG458</f>
        <v/>
      </c>
      <c r="AD457" s="69">
        <f>AC448*'4 Transform Matrices'!Z458+AD448*'4 Transform Matrices'!AD458+AE448*'4 Transform Matrices'!AH458</f>
        <v/>
      </c>
      <c r="AE457" s="69">
        <f>AC448*'4 Transform Matrices'!AA458+AD448*'4 Transform Matrices'!AE458+AE448*'4 Transform Matrices'!AI458</f>
        <v/>
      </c>
      <c r="AF457" s="69">
        <f>AC448*'4 Transform Matrices'!AB458+AD448*'4 Transform Matrices'!AF458+AE448*'4 Transform Matrices'!AJ458+AF448</f>
        <v/>
      </c>
      <c r="AG457" s="71">
        <f>MAX(ABS(I457-U457),ABS(J457-V457),ABS(K457-W457),ABS(L457-X457),ABS(M457-Y457),ABS(N457-Z457),ABS(O457-AA457),ABS(P457-AB457),ABS(Q457-AC457),ABS(R457-AD457),ABS(S457-AE457),ABS(T457-AF457))</f>
        <v/>
      </c>
    </row>
    <row r="458">
      <c r="A458" s="81" t="inlineStr">
        <is>
          <t>- Canopy clump</t>
        </is>
      </c>
      <c r="B458" s="52" t="inlineStr">
        <is>
          <t>ENV-330</t>
        </is>
      </c>
      <c r="C458" s="59" t="inlineStr">
        <is>
          <t>Sphere</t>
        </is>
      </c>
      <c r="D458" s="52" t="inlineStr">
        <is>
          <t>ENV-320</t>
        </is>
      </c>
      <c r="E458" s="52" t="n">
        <v>3</v>
      </c>
      <c r="F458" s="54">
        <f>L458</f>
        <v/>
      </c>
      <c r="G458" s="54">
        <f>P458</f>
        <v/>
      </c>
      <c r="H458" s="54">
        <f>T458</f>
        <v/>
      </c>
      <c r="I458" s="70" t="n">
        <v>0.509960294</v>
      </c>
      <c r="J458" s="70" t="n">
        <v>0</v>
      </c>
      <c r="K458" s="70" t="n">
        <v>0.747787714</v>
      </c>
      <c r="L458" s="70" t="n">
        <v>16.9180412</v>
      </c>
      <c r="M458" s="70" t="n">
        <v>0</v>
      </c>
      <c r="N458" s="70" t="n">
        <v>0.769353807</v>
      </c>
      <c r="O458" s="70" t="n">
        <v>0</v>
      </c>
      <c r="P458" s="70" t="n">
        <v>2.91382265</v>
      </c>
      <c r="Q458" s="70" t="n">
        <v>-0.747787714</v>
      </c>
      <c r="R458" s="70" t="n">
        <v>0</v>
      </c>
      <c r="S458" s="70" t="n">
        <v>0.509960294</v>
      </c>
      <c r="T458" s="70" t="n">
        <v>-1.60181308</v>
      </c>
      <c r="U458" s="69">
        <f>U448*'4 Transform Matrices'!Y459+V448*'4 Transform Matrices'!AC459+W448*'4 Transform Matrices'!AG459</f>
        <v/>
      </c>
      <c r="V458" s="69">
        <f>U448*'4 Transform Matrices'!Z459+V448*'4 Transform Matrices'!AD459+W448*'4 Transform Matrices'!AH459</f>
        <v/>
      </c>
      <c r="W458" s="69">
        <f>U448*'4 Transform Matrices'!AA459+V448*'4 Transform Matrices'!AE459+W448*'4 Transform Matrices'!AI459</f>
        <v/>
      </c>
      <c r="X458" s="69">
        <f>U448*'4 Transform Matrices'!AB459+V448*'4 Transform Matrices'!AF459+W448*'4 Transform Matrices'!AJ459+X448</f>
        <v/>
      </c>
      <c r="Y458" s="69">
        <f>Y448*'4 Transform Matrices'!Y459+Z448*'4 Transform Matrices'!AC459+AA448*'4 Transform Matrices'!AG459</f>
        <v/>
      </c>
      <c r="Z458" s="69">
        <f>Y448*'4 Transform Matrices'!Z459+Z448*'4 Transform Matrices'!AD459+AA448*'4 Transform Matrices'!AH459</f>
        <v/>
      </c>
      <c r="AA458" s="69">
        <f>Y448*'4 Transform Matrices'!AA459+Z448*'4 Transform Matrices'!AE459+AA448*'4 Transform Matrices'!AI459</f>
        <v/>
      </c>
      <c r="AB458" s="69">
        <f>Y448*'4 Transform Matrices'!AB459+Z448*'4 Transform Matrices'!AF459+AA448*'4 Transform Matrices'!AJ459+AB448</f>
        <v/>
      </c>
      <c r="AC458" s="69">
        <f>AC448*'4 Transform Matrices'!Y459+AD448*'4 Transform Matrices'!AC459+AE448*'4 Transform Matrices'!AG459</f>
        <v/>
      </c>
      <c r="AD458" s="69">
        <f>AC448*'4 Transform Matrices'!Z459+AD448*'4 Transform Matrices'!AD459+AE448*'4 Transform Matrices'!AH459</f>
        <v/>
      </c>
      <c r="AE458" s="69">
        <f>AC448*'4 Transform Matrices'!AA459+AD448*'4 Transform Matrices'!AE459+AE448*'4 Transform Matrices'!AI459</f>
        <v/>
      </c>
      <c r="AF458" s="69">
        <f>AC448*'4 Transform Matrices'!AB459+AD448*'4 Transform Matrices'!AF459+AE448*'4 Transform Matrices'!AJ459+AF448</f>
        <v/>
      </c>
      <c r="AG458" s="71">
        <f>MAX(ABS(I458-U458),ABS(J458-V458),ABS(K458-W458),ABS(L458-X458),ABS(M458-Y458),ABS(N458-Z458),ABS(O458-AA458),ABS(P458-AB458),ABS(Q458-AC458),ABS(R458-AD458),ABS(S458-AE458),ABS(T458-AF458))</f>
        <v/>
      </c>
    </row>
    <row r="459">
      <c r="A459" s="81" t="inlineStr">
        <is>
          <t>- Canopy clump</t>
        </is>
      </c>
      <c r="B459" s="52" t="inlineStr">
        <is>
          <t>ENV-331</t>
        </is>
      </c>
      <c r="C459" s="59" t="inlineStr">
        <is>
          <t>Sphere</t>
        </is>
      </c>
      <c r="D459" s="52" t="inlineStr">
        <is>
          <t>ENV-320</t>
        </is>
      </c>
      <c r="E459" s="52" t="n">
        <v>3</v>
      </c>
      <c r="F459" s="54">
        <f>L459</f>
        <v/>
      </c>
      <c r="G459" s="54">
        <f>P459</f>
        <v/>
      </c>
      <c r="H459" s="54">
        <f>T459</f>
        <v/>
      </c>
      <c r="I459" s="70" t="n">
        <v>0.646141529</v>
      </c>
      <c r="J459" s="70" t="n">
        <v>0</v>
      </c>
      <c r="K459" s="70" t="n">
        <v>-0.782535911</v>
      </c>
      <c r="L459" s="70" t="n">
        <v>15.7475548</v>
      </c>
      <c r="M459" s="70" t="n">
        <v>0</v>
      </c>
      <c r="N459" s="70" t="n">
        <v>0.862597704</v>
      </c>
      <c r="O459" s="70" t="n">
        <v>0</v>
      </c>
      <c r="P459" s="70" t="n">
        <v>2.81754088</v>
      </c>
      <c r="Q459" s="70" t="n">
        <v>0.782535911</v>
      </c>
      <c r="R459" s="70" t="n">
        <v>0</v>
      </c>
      <c r="S459" s="70" t="n">
        <v>0.646141529</v>
      </c>
      <c r="T459" s="70" t="n">
        <v>-2.69367838</v>
      </c>
      <c r="U459" s="69">
        <f>U448*'4 Transform Matrices'!Y460+V448*'4 Transform Matrices'!AC460+W448*'4 Transform Matrices'!AG460</f>
        <v/>
      </c>
      <c r="V459" s="69">
        <f>U448*'4 Transform Matrices'!Z460+V448*'4 Transform Matrices'!AD460+W448*'4 Transform Matrices'!AH460</f>
        <v/>
      </c>
      <c r="W459" s="69">
        <f>U448*'4 Transform Matrices'!AA460+V448*'4 Transform Matrices'!AE460+W448*'4 Transform Matrices'!AI460</f>
        <v/>
      </c>
      <c r="X459" s="69">
        <f>U448*'4 Transform Matrices'!AB460+V448*'4 Transform Matrices'!AF460+W448*'4 Transform Matrices'!AJ460+X448</f>
        <v/>
      </c>
      <c r="Y459" s="69">
        <f>Y448*'4 Transform Matrices'!Y460+Z448*'4 Transform Matrices'!AC460+AA448*'4 Transform Matrices'!AG460</f>
        <v/>
      </c>
      <c r="Z459" s="69">
        <f>Y448*'4 Transform Matrices'!Z460+Z448*'4 Transform Matrices'!AD460+AA448*'4 Transform Matrices'!AH460</f>
        <v/>
      </c>
      <c r="AA459" s="69">
        <f>Y448*'4 Transform Matrices'!AA460+Z448*'4 Transform Matrices'!AE460+AA448*'4 Transform Matrices'!AI460</f>
        <v/>
      </c>
      <c r="AB459" s="69">
        <f>Y448*'4 Transform Matrices'!AB460+Z448*'4 Transform Matrices'!AF460+AA448*'4 Transform Matrices'!AJ460+AB448</f>
        <v/>
      </c>
      <c r="AC459" s="69">
        <f>AC448*'4 Transform Matrices'!Y460+AD448*'4 Transform Matrices'!AC460+AE448*'4 Transform Matrices'!AG460</f>
        <v/>
      </c>
      <c r="AD459" s="69">
        <f>AC448*'4 Transform Matrices'!Z460+AD448*'4 Transform Matrices'!AD460+AE448*'4 Transform Matrices'!AH460</f>
        <v/>
      </c>
      <c r="AE459" s="69">
        <f>AC448*'4 Transform Matrices'!AA460+AD448*'4 Transform Matrices'!AE460+AE448*'4 Transform Matrices'!AI460</f>
        <v/>
      </c>
      <c r="AF459" s="69">
        <f>AC448*'4 Transform Matrices'!AB460+AD448*'4 Transform Matrices'!AF460+AE448*'4 Transform Matrices'!AJ460+AF448</f>
        <v/>
      </c>
      <c r="AG459" s="71">
        <f>MAX(ABS(I459-U459),ABS(J459-V459),ABS(K459-W459),ABS(L459-X459),ABS(M459-Y459),ABS(N459-Z459),ABS(O459-AA459),ABS(P459-AB459),ABS(Q459-AC459),ABS(R459-AD459),ABS(S459-AE459),ABS(T459-AF459))</f>
        <v/>
      </c>
    </row>
    <row r="460">
      <c r="A460" s="81" t="inlineStr">
        <is>
          <t>- Canopy clump</t>
        </is>
      </c>
      <c r="B460" s="52" t="inlineStr">
        <is>
          <t>ENV-332</t>
        </is>
      </c>
      <c r="C460" s="59" t="inlineStr">
        <is>
          <t>Sphere</t>
        </is>
      </c>
      <c r="D460" s="52" t="inlineStr">
        <is>
          <t>ENV-320</t>
        </is>
      </c>
      <c r="E460" s="52" t="n">
        <v>3</v>
      </c>
      <c r="F460" s="54">
        <f>L460</f>
        <v/>
      </c>
      <c r="G460" s="54">
        <f>P460</f>
        <v/>
      </c>
      <c r="H460" s="54">
        <f>T460</f>
        <v/>
      </c>
      <c r="I460" s="70" t="n">
        <v>-0.628540277</v>
      </c>
      <c r="J460" s="70" t="n">
        <v>0</v>
      </c>
      <c r="K460" s="70" t="n">
        <v>-0.933154881</v>
      </c>
      <c r="L460" s="70" t="n">
        <v>17.4592152</v>
      </c>
      <c r="M460" s="70" t="n">
        <v>0</v>
      </c>
      <c r="N460" s="70" t="n">
        <v>0.956331491</v>
      </c>
      <c r="O460" s="70" t="n">
        <v>0</v>
      </c>
      <c r="P460" s="70" t="n">
        <v>2.72125936</v>
      </c>
      <c r="Q460" s="70" t="n">
        <v>0.933154881</v>
      </c>
      <c r="R460" s="70" t="n">
        <v>0</v>
      </c>
      <c r="S460" s="70" t="n">
        <v>-0.628540277</v>
      </c>
      <c r="T460" s="70" t="n">
        <v>-2.67362571</v>
      </c>
      <c r="U460" s="69">
        <f>U448*'4 Transform Matrices'!Y461+V448*'4 Transform Matrices'!AC461+W448*'4 Transform Matrices'!AG461</f>
        <v/>
      </c>
      <c r="V460" s="69">
        <f>U448*'4 Transform Matrices'!Z461+V448*'4 Transform Matrices'!AD461+W448*'4 Transform Matrices'!AH461</f>
        <v/>
      </c>
      <c r="W460" s="69">
        <f>U448*'4 Transform Matrices'!AA461+V448*'4 Transform Matrices'!AE461+W448*'4 Transform Matrices'!AI461</f>
        <v/>
      </c>
      <c r="X460" s="69">
        <f>U448*'4 Transform Matrices'!AB461+V448*'4 Transform Matrices'!AF461+W448*'4 Transform Matrices'!AJ461+X448</f>
        <v/>
      </c>
      <c r="Y460" s="69">
        <f>Y448*'4 Transform Matrices'!Y461+Z448*'4 Transform Matrices'!AC461+AA448*'4 Transform Matrices'!AG461</f>
        <v/>
      </c>
      <c r="Z460" s="69">
        <f>Y448*'4 Transform Matrices'!Z461+Z448*'4 Transform Matrices'!AD461+AA448*'4 Transform Matrices'!AH461</f>
        <v/>
      </c>
      <c r="AA460" s="69">
        <f>Y448*'4 Transform Matrices'!AA461+Z448*'4 Transform Matrices'!AE461+AA448*'4 Transform Matrices'!AI461</f>
        <v/>
      </c>
      <c r="AB460" s="69">
        <f>Y448*'4 Transform Matrices'!AB461+Z448*'4 Transform Matrices'!AF461+AA448*'4 Transform Matrices'!AJ461+AB448</f>
        <v/>
      </c>
      <c r="AC460" s="69">
        <f>AC448*'4 Transform Matrices'!Y461+AD448*'4 Transform Matrices'!AC461+AE448*'4 Transform Matrices'!AG461</f>
        <v/>
      </c>
      <c r="AD460" s="69">
        <f>AC448*'4 Transform Matrices'!Z461+AD448*'4 Transform Matrices'!AD461+AE448*'4 Transform Matrices'!AH461</f>
        <v/>
      </c>
      <c r="AE460" s="69">
        <f>AC448*'4 Transform Matrices'!AA461+AD448*'4 Transform Matrices'!AE461+AE448*'4 Transform Matrices'!AI461</f>
        <v/>
      </c>
      <c r="AF460" s="69">
        <f>AC448*'4 Transform Matrices'!AB461+AD448*'4 Transform Matrices'!AF461+AE448*'4 Transform Matrices'!AJ461+AF448</f>
        <v/>
      </c>
      <c r="AG460" s="71">
        <f>MAX(ABS(I460-U460),ABS(J460-V460),ABS(K460-W460),ABS(L460-X460),ABS(M460-Y460),ABS(N460-Z460),ABS(O460-AA460),ABS(P460-AB460),ABS(Q460-AC460),ABS(R460-AD460),ABS(S460-AE460),ABS(T460-AF460))</f>
        <v/>
      </c>
    </row>
    <row r="461">
      <c r="A461" s="81" t="inlineStr">
        <is>
          <t>- Canopy clump</t>
        </is>
      </c>
      <c r="B461" s="52" t="inlineStr">
        <is>
          <t>ENV-333</t>
        </is>
      </c>
      <c r="C461" s="59" t="inlineStr">
        <is>
          <t>Sphere</t>
        </is>
      </c>
      <c r="D461" s="52" t="inlineStr">
        <is>
          <t>ENV-320</t>
        </is>
      </c>
      <c r="E461" s="52" t="n">
        <v>3</v>
      </c>
      <c r="F461" s="54">
        <f>L461</f>
        <v/>
      </c>
      <c r="G461" s="54">
        <f>P461</f>
        <v/>
      </c>
      <c r="H461" s="54">
        <f>T461</f>
        <v/>
      </c>
      <c r="I461" s="70" t="n">
        <v>-0.272206724</v>
      </c>
      <c r="J461" s="70" t="n">
        <v>0</v>
      </c>
      <c r="K461" s="70" t="n">
        <v>1.10940862</v>
      </c>
      <c r="L461" s="70" t="n">
        <v>16.1276398</v>
      </c>
      <c r="M461" s="70" t="n">
        <v>0</v>
      </c>
      <c r="N461" s="70" t="n">
        <v>0.970968008</v>
      </c>
      <c r="O461" s="70" t="n">
        <v>0</v>
      </c>
      <c r="P461" s="70" t="n">
        <v>2.62497783</v>
      </c>
      <c r="Q461" s="70" t="n">
        <v>-1.10940862</v>
      </c>
      <c r="R461" s="70" t="n">
        <v>0</v>
      </c>
      <c r="S461" s="70" t="n">
        <v>-0.272206724</v>
      </c>
      <c r="T461" s="70" t="n">
        <v>-1.64773512</v>
      </c>
      <c r="U461" s="69">
        <f>U448*'4 Transform Matrices'!Y462+V448*'4 Transform Matrices'!AC462+W448*'4 Transform Matrices'!AG462</f>
        <v/>
      </c>
      <c r="V461" s="69">
        <f>U448*'4 Transform Matrices'!Z462+V448*'4 Transform Matrices'!AD462+W448*'4 Transform Matrices'!AH462</f>
        <v/>
      </c>
      <c r="W461" s="69">
        <f>U448*'4 Transform Matrices'!AA462+V448*'4 Transform Matrices'!AE462+W448*'4 Transform Matrices'!AI462</f>
        <v/>
      </c>
      <c r="X461" s="69">
        <f>U448*'4 Transform Matrices'!AB462+V448*'4 Transform Matrices'!AF462+W448*'4 Transform Matrices'!AJ462+X448</f>
        <v/>
      </c>
      <c r="Y461" s="69">
        <f>Y448*'4 Transform Matrices'!Y462+Z448*'4 Transform Matrices'!AC462+AA448*'4 Transform Matrices'!AG462</f>
        <v/>
      </c>
      <c r="Z461" s="69">
        <f>Y448*'4 Transform Matrices'!Z462+Z448*'4 Transform Matrices'!AD462+AA448*'4 Transform Matrices'!AH462</f>
        <v/>
      </c>
      <c r="AA461" s="69">
        <f>Y448*'4 Transform Matrices'!AA462+Z448*'4 Transform Matrices'!AE462+AA448*'4 Transform Matrices'!AI462</f>
        <v/>
      </c>
      <c r="AB461" s="69">
        <f>Y448*'4 Transform Matrices'!AB462+Z448*'4 Transform Matrices'!AF462+AA448*'4 Transform Matrices'!AJ462+AB448</f>
        <v/>
      </c>
      <c r="AC461" s="69">
        <f>AC448*'4 Transform Matrices'!Y462+AD448*'4 Transform Matrices'!AC462+AE448*'4 Transform Matrices'!AG462</f>
        <v/>
      </c>
      <c r="AD461" s="69">
        <f>AC448*'4 Transform Matrices'!Z462+AD448*'4 Transform Matrices'!AD462+AE448*'4 Transform Matrices'!AH462</f>
        <v/>
      </c>
      <c r="AE461" s="69">
        <f>AC448*'4 Transform Matrices'!AA462+AD448*'4 Transform Matrices'!AE462+AE448*'4 Transform Matrices'!AI462</f>
        <v/>
      </c>
      <c r="AF461" s="69">
        <f>AC448*'4 Transform Matrices'!AB462+AD448*'4 Transform Matrices'!AF462+AE448*'4 Transform Matrices'!AJ462+AF448</f>
        <v/>
      </c>
      <c r="AG461" s="71">
        <f>MAX(ABS(I461-U461),ABS(J461-V461),ABS(K461-W461),ABS(L461-X461),ABS(M461-Y461),ABS(N461-Z461),ABS(O461-AA461),ABS(P461-AB461),ABS(Q461-AC461),ABS(R461-AD461),ABS(S461-AE461),ABS(T461-AF461))</f>
        <v/>
      </c>
    </row>
    <row r="462">
      <c r="A462" s="81" t="inlineStr">
        <is>
          <t>- Canopy clump</t>
        </is>
      </c>
      <c r="B462" s="52" t="inlineStr">
        <is>
          <t>ENV-334</t>
        </is>
      </c>
      <c r="C462" s="59" t="inlineStr">
        <is>
          <t>Sphere</t>
        </is>
      </c>
      <c r="D462" s="52" t="inlineStr">
        <is>
          <t>ENV-320</t>
        </is>
      </c>
      <c r="E462" s="52" t="n">
        <v>3</v>
      </c>
      <c r="F462" s="54">
        <f>L462</f>
        <v/>
      </c>
      <c r="G462" s="54">
        <f>P462</f>
        <v/>
      </c>
      <c r="H462" s="54">
        <f>T462</f>
        <v/>
      </c>
      <c r="I462" s="70" t="n">
        <v>-0.87123251</v>
      </c>
      <c r="J462" s="70" t="n">
        <v>0</v>
      </c>
      <c r="K462" s="70" t="n">
        <v>-0.0209716856</v>
      </c>
      <c r="L462" s="70" t="n">
        <v>16.5330677</v>
      </c>
      <c r="M462" s="70" t="n">
        <v>0</v>
      </c>
      <c r="N462" s="70" t="n">
        <v>0.740762174</v>
      </c>
      <c r="O462" s="70" t="n">
        <v>0</v>
      </c>
      <c r="P462" s="70" t="n">
        <v>2.52869606</v>
      </c>
      <c r="Q462" s="70" t="n">
        <v>0.0209716856</v>
      </c>
      <c r="R462" s="70" t="n">
        <v>0</v>
      </c>
      <c r="S462" s="70" t="n">
        <v>-0.87123251</v>
      </c>
      <c r="T462" s="70" t="n">
        <v>-3.27762365</v>
      </c>
      <c r="U462" s="69">
        <f>U448*'4 Transform Matrices'!Y463+V448*'4 Transform Matrices'!AC463+W448*'4 Transform Matrices'!AG463</f>
        <v/>
      </c>
      <c r="V462" s="69">
        <f>U448*'4 Transform Matrices'!Z463+V448*'4 Transform Matrices'!AD463+W448*'4 Transform Matrices'!AH463</f>
        <v/>
      </c>
      <c r="W462" s="69">
        <f>U448*'4 Transform Matrices'!AA463+V448*'4 Transform Matrices'!AE463+W448*'4 Transform Matrices'!AI463</f>
        <v/>
      </c>
      <c r="X462" s="69">
        <f>U448*'4 Transform Matrices'!AB463+V448*'4 Transform Matrices'!AF463+W448*'4 Transform Matrices'!AJ463+X448</f>
        <v/>
      </c>
      <c r="Y462" s="69">
        <f>Y448*'4 Transform Matrices'!Y463+Z448*'4 Transform Matrices'!AC463+AA448*'4 Transform Matrices'!AG463</f>
        <v/>
      </c>
      <c r="Z462" s="69">
        <f>Y448*'4 Transform Matrices'!Z463+Z448*'4 Transform Matrices'!AD463+AA448*'4 Transform Matrices'!AH463</f>
        <v/>
      </c>
      <c r="AA462" s="69">
        <f>Y448*'4 Transform Matrices'!AA463+Z448*'4 Transform Matrices'!AE463+AA448*'4 Transform Matrices'!AI463</f>
        <v/>
      </c>
      <c r="AB462" s="69">
        <f>Y448*'4 Transform Matrices'!AB463+Z448*'4 Transform Matrices'!AF463+AA448*'4 Transform Matrices'!AJ463+AB448</f>
        <v/>
      </c>
      <c r="AC462" s="69">
        <f>AC448*'4 Transform Matrices'!Y463+AD448*'4 Transform Matrices'!AC463+AE448*'4 Transform Matrices'!AG463</f>
        <v/>
      </c>
      <c r="AD462" s="69">
        <f>AC448*'4 Transform Matrices'!Z463+AD448*'4 Transform Matrices'!AD463+AE448*'4 Transform Matrices'!AH463</f>
        <v/>
      </c>
      <c r="AE462" s="69">
        <f>AC448*'4 Transform Matrices'!AA463+AD448*'4 Transform Matrices'!AE463+AE448*'4 Transform Matrices'!AI463</f>
        <v/>
      </c>
      <c r="AF462" s="69">
        <f>AC448*'4 Transform Matrices'!AB463+AD448*'4 Transform Matrices'!AF463+AE448*'4 Transform Matrices'!AJ463+AF448</f>
        <v/>
      </c>
      <c r="AG462" s="71">
        <f>MAX(ABS(I462-U462),ABS(J462-V462),ABS(K462-W462),ABS(L462-X462),ABS(M462-Y462),ABS(N462-Z462),ABS(O462-AA462),ABS(P462-AB462),ABS(Q462-AC462),ABS(R462-AD462),ABS(S462-AE462),ABS(T462-AF462))</f>
        <v/>
      </c>
    </row>
    <row r="463">
      <c r="A463" s="81" t="inlineStr">
        <is>
          <t>- Canopy clump</t>
        </is>
      </c>
      <c r="B463" s="52" t="inlineStr">
        <is>
          <t>ENV-335</t>
        </is>
      </c>
      <c r="C463" s="59" t="inlineStr">
        <is>
          <t>Sphere</t>
        </is>
      </c>
      <c r="D463" s="52" t="inlineStr">
        <is>
          <t>ENV-320</t>
        </is>
      </c>
      <c r="E463" s="52" t="n">
        <v>3</v>
      </c>
      <c r="F463" s="54">
        <f>L463</f>
        <v/>
      </c>
      <c r="G463" s="54">
        <f>P463</f>
        <v/>
      </c>
      <c r="H463" s="54">
        <f>T463</f>
        <v/>
      </c>
      <c r="I463" s="70" t="n">
        <v>1.24978852</v>
      </c>
      <c r="J463" s="70" t="n">
        <v>0</v>
      </c>
      <c r="K463" s="70" t="n">
        <v>-0.351781309</v>
      </c>
      <c r="L463" s="70" t="n">
        <v>17.3228874</v>
      </c>
      <c r="M463" s="70" t="n">
        <v>0</v>
      </c>
      <c r="N463" s="70" t="n">
        <v>1.1036005</v>
      </c>
      <c r="O463" s="70" t="n">
        <v>0</v>
      </c>
      <c r="P463" s="70" t="n">
        <v>2.43241453</v>
      </c>
      <c r="Q463" s="70" t="n">
        <v>0.351781309</v>
      </c>
      <c r="R463" s="70" t="n">
        <v>0</v>
      </c>
      <c r="S463" s="70" t="n">
        <v>1.24978852</v>
      </c>
      <c r="T463" s="70" t="n">
        <v>-2.01503086</v>
      </c>
      <c r="U463" s="69">
        <f>U448*'4 Transform Matrices'!Y464+V448*'4 Transform Matrices'!AC464+W448*'4 Transform Matrices'!AG464</f>
        <v/>
      </c>
      <c r="V463" s="69">
        <f>U448*'4 Transform Matrices'!Z464+V448*'4 Transform Matrices'!AD464+W448*'4 Transform Matrices'!AH464</f>
        <v/>
      </c>
      <c r="W463" s="69">
        <f>U448*'4 Transform Matrices'!AA464+V448*'4 Transform Matrices'!AE464+W448*'4 Transform Matrices'!AI464</f>
        <v/>
      </c>
      <c r="X463" s="69">
        <f>U448*'4 Transform Matrices'!AB464+V448*'4 Transform Matrices'!AF464+W448*'4 Transform Matrices'!AJ464+X448</f>
        <v/>
      </c>
      <c r="Y463" s="69">
        <f>Y448*'4 Transform Matrices'!Y464+Z448*'4 Transform Matrices'!AC464+AA448*'4 Transform Matrices'!AG464</f>
        <v/>
      </c>
      <c r="Z463" s="69">
        <f>Y448*'4 Transform Matrices'!Z464+Z448*'4 Transform Matrices'!AD464+AA448*'4 Transform Matrices'!AH464</f>
        <v/>
      </c>
      <c r="AA463" s="69">
        <f>Y448*'4 Transform Matrices'!AA464+Z448*'4 Transform Matrices'!AE464+AA448*'4 Transform Matrices'!AI464</f>
        <v/>
      </c>
      <c r="AB463" s="69">
        <f>Y448*'4 Transform Matrices'!AB464+Z448*'4 Transform Matrices'!AF464+AA448*'4 Transform Matrices'!AJ464+AB448</f>
        <v/>
      </c>
      <c r="AC463" s="69">
        <f>AC448*'4 Transform Matrices'!Y464+AD448*'4 Transform Matrices'!AC464+AE448*'4 Transform Matrices'!AG464</f>
        <v/>
      </c>
      <c r="AD463" s="69">
        <f>AC448*'4 Transform Matrices'!Z464+AD448*'4 Transform Matrices'!AD464+AE448*'4 Transform Matrices'!AH464</f>
        <v/>
      </c>
      <c r="AE463" s="69">
        <f>AC448*'4 Transform Matrices'!AA464+AD448*'4 Transform Matrices'!AE464+AE448*'4 Transform Matrices'!AI464</f>
        <v/>
      </c>
      <c r="AF463" s="69">
        <f>AC448*'4 Transform Matrices'!AB464+AD448*'4 Transform Matrices'!AF464+AE448*'4 Transform Matrices'!AJ464+AF448</f>
        <v/>
      </c>
      <c r="AG463" s="71">
        <f>MAX(ABS(I463-U463),ABS(J463-V463),ABS(K463-W463),ABS(L463-X463),ABS(M463-Y463),ABS(N463-Z463),ABS(O463-AA463),ABS(P463-AB463),ABS(Q463-AC463),ABS(R463-AD463),ABS(S463-AE463),ABS(T463-AF463))</f>
        <v/>
      </c>
    </row>
    <row r="464">
      <c r="A464" s="81" t="inlineStr">
        <is>
          <t>- Canopy clump</t>
        </is>
      </c>
      <c r="B464" s="52" t="inlineStr">
        <is>
          <t>ENV-336</t>
        </is>
      </c>
      <c r="C464" s="59" t="inlineStr">
        <is>
          <t>Sphere</t>
        </is>
      </c>
      <c r="D464" s="52" t="inlineStr">
        <is>
          <t>ENV-320</t>
        </is>
      </c>
      <c r="E464" s="52" t="n">
        <v>3</v>
      </c>
      <c r="F464" s="54">
        <f>L464</f>
        <v/>
      </c>
      <c r="G464" s="54">
        <f>P464</f>
        <v/>
      </c>
      <c r="H464" s="54">
        <f>T464</f>
        <v/>
      </c>
      <c r="I464" s="70" t="n">
        <v>-0.916330695</v>
      </c>
      <c r="J464" s="70" t="n">
        <v>0</v>
      </c>
      <c r="K464" s="70" t="n">
        <v>0.472088635</v>
      </c>
      <c r="L464" s="70" t="n">
        <v>15.8325863</v>
      </c>
      <c r="M464" s="70" t="n">
        <v>0</v>
      </c>
      <c r="N464" s="70" t="n">
        <v>0.876172185</v>
      </c>
      <c r="O464" s="70" t="n">
        <v>0</v>
      </c>
      <c r="P464" s="70" t="n">
        <v>2.33613276</v>
      </c>
      <c r="Q464" s="70" t="n">
        <v>-0.472088635</v>
      </c>
      <c r="R464" s="70" t="n">
        <v>0</v>
      </c>
      <c r="S464" s="70" t="n">
        <v>-0.916330695</v>
      </c>
      <c r="T464" s="70" t="n">
        <v>-2.39305258</v>
      </c>
      <c r="U464" s="69">
        <f>U448*'4 Transform Matrices'!Y465+V448*'4 Transform Matrices'!AC465+W448*'4 Transform Matrices'!AG465</f>
        <v/>
      </c>
      <c r="V464" s="69">
        <f>U448*'4 Transform Matrices'!Z465+V448*'4 Transform Matrices'!AD465+W448*'4 Transform Matrices'!AH465</f>
        <v/>
      </c>
      <c r="W464" s="69">
        <f>U448*'4 Transform Matrices'!AA465+V448*'4 Transform Matrices'!AE465+W448*'4 Transform Matrices'!AI465</f>
        <v/>
      </c>
      <c r="X464" s="69">
        <f>U448*'4 Transform Matrices'!AB465+V448*'4 Transform Matrices'!AF465+W448*'4 Transform Matrices'!AJ465+X448</f>
        <v/>
      </c>
      <c r="Y464" s="69">
        <f>Y448*'4 Transform Matrices'!Y465+Z448*'4 Transform Matrices'!AC465+AA448*'4 Transform Matrices'!AG465</f>
        <v/>
      </c>
      <c r="Z464" s="69">
        <f>Y448*'4 Transform Matrices'!Z465+Z448*'4 Transform Matrices'!AD465+AA448*'4 Transform Matrices'!AH465</f>
        <v/>
      </c>
      <c r="AA464" s="69">
        <f>Y448*'4 Transform Matrices'!AA465+Z448*'4 Transform Matrices'!AE465+AA448*'4 Transform Matrices'!AI465</f>
        <v/>
      </c>
      <c r="AB464" s="69">
        <f>Y448*'4 Transform Matrices'!AB465+Z448*'4 Transform Matrices'!AF465+AA448*'4 Transform Matrices'!AJ465+AB448</f>
        <v/>
      </c>
      <c r="AC464" s="69">
        <f>AC448*'4 Transform Matrices'!Y465+AD448*'4 Transform Matrices'!AC465+AE448*'4 Transform Matrices'!AG465</f>
        <v/>
      </c>
      <c r="AD464" s="69">
        <f>AC448*'4 Transform Matrices'!Z465+AD448*'4 Transform Matrices'!AD465+AE448*'4 Transform Matrices'!AH465</f>
        <v/>
      </c>
      <c r="AE464" s="69">
        <f>AC448*'4 Transform Matrices'!AA465+AD448*'4 Transform Matrices'!AE465+AE448*'4 Transform Matrices'!AI465</f>
        <v/>
      </c>
      <c r="AF464" s="69">
        <f>AC448*'4 Transform Matrices'!AB465+AD448*'4 Transform Matrices'!AF465+AE448*'4 Transform Matrices'!AJ465+AF448</f>
        <v/>
      </c>
      <c r="AG464" s="71">
        <f>MAX(ABS(I464-U464),ABS(J464-V464),ABS(K464-W464),ABS(L464-X464),ABS(M464-Y464),ABS(N464-Z464),ABS(O464-AA464),ABS(P464-AB464),ABS(Q464-AC464),ABS(R464-AD464),ABS(S464-AE464),ABS(T464-AF464))</f>
        <v/>
      </c>
    </row>
    <row r="465">
      <c r="A465" s="81" t="inlineStr">
        <is>
          <t>- Canopy low</t>
        </is>
      </c>
      <c r="B465" s="52" t="inlineStr">
        <is>
          <t>ENV-337</t>
        </is>
      </c>
      <c r="C465" s="59" t="inlineStr">
        <is>
          <t>Sphere</t>
        </is>
      </c>
      <c r="D465" s="52" t="inlineStr">
        <is>
          <t>ENV-320</t>
        </is>
      </c>
      <c r="E465" s="52" t="n">
        <v>3</v>
      </c>
      <c r="F465" s="54">
        <f>L465</f>
        <v/>
      </c>
      <c r="G465" s="54">
        <f>P465</f>
        <v/>
      </c>
      <c r="H465" s="54">
        <f>T465</f>
        <v/>
      </c>
      <c r="I465" s="70" t="n">
        <v>-0.49608615</v>
      </c>
      <c r="J465" s="70" t="n">
        <v>0</v>
      </c>
      <c r="K465" s="70" t="n">
        <v>-1.73578155</v>
      </c>
      <c r="L465" s="70" t="n">
        <v>16.5959473</v>
      </c>
      <c r="M465" s="70" t="n">
        <v>0</v>
      </c>
      <c r="N465" s="70" t="n">
        <v>1.23519218</v>
      </c>
      <c r="O465" s="70" t="n">
        <v>0</v>
      </c>
      <c r="P465" s="70" t="n">
        <v>2.72125936</v>
      </c>
      <c r="Q465" s="70" t="n">
        <v>1.73578155</v>
      </c>
      <c r="R465" s="70" t="n">
        <v>0</v>
      </c>
      <c r="S465" s="70" t="n">
        <v>-0.49608615</v>
      </c>
      <c r="T465" s="70" t="n">
        <v>-2.4099443</v>
      </c>
      <c r="U465" s="69">
        <f>U448*'4 Transform Matrices'!Y466+V448*'4 Transform Matrices'!AC466+W448*'4 Transform Matrices'!AG466</f>
        <v/>
      </c>
      <c r="V465" s="69">
        <f>U448*'4 Transform Matrices'!Z466+V448*'4 Transform Matrices'!AD466+W448*'4 Transform Matrices'!AH466</f>
        <v/>
      </c>
      <c r="W465" s="69">
        <f>U448*'4 Transform Matrices'!AA466+V448*'4 Transform Matrices'!AE466+W448*'4 Transform Matrices'!AI466</f>
        <v/>
      </c>
      <c r="X465" s="69">
        <f>U448*'4 Transform Matrices'!AB466+V448*'4 Transform Matrices'!AF466+W448*'4 Transform Matrices'!AJ466+X448</f>
        <v/>
      </c>
      <c r="Y465" s="69">
        <f>Y448*'4 Transform Matrices'!Y466+Z448*'4 Transform Matrices'!AC466+AA448*'4 Transform Matrices'!AG466</f>
        <v/>
      </c>
      <c r="Z465" s="69">
        <f>Y448*'4 Transform Matrices'!Z466+Z448*'4 Transform Matrices'!AD466+AA448*'4 Transform Matrices'!AH466</f>
        <v/>
      </c>
      <c r="AA465" s="69">
        <f>Y448*'4 Transform Matrices'!AA466+Z448*'4 Transform Matrices'!AE466+AA448*'4 Transform Matrices'!AI466</f>
        <v/>
      </c>
      <c r="AB465" s="69">
        <f>Y448*'4 Transform Matrices'!AB466+Z448*'4 Transform Matrices'!AF466+AA448*'4 Transform Matrices'!AJ466+AB448</f>
        <v/>
      </c>
      <c r="AC465" s="69">
        <f>AC448*'4 Transform Matrices'!Y466+AD448*'4 Transform Matrices'!AC466+AE448*'4 Transform Matrices'!AG466</f>
        <v/>
      </c>
      <c r="AD465" s="69">
        <f>AC448*'4 Transform Matrices'!Z466+AD448*'4 Transform Matrices'!AD466+AE448*'4 Transform Matrices'!AH466</f>
        <v/>
      </c>
      <c r="AE465" s="69">
        <f>AC448*'4 Transform Matrices'!AA466+AD448*'4 Transform Matrices'!AE466+AE448*'4 Transform Matrices'!AI466</f>
        <v/>
      </c>
      <c r="AF465" s="69">
        <f>AC448*'4 Transform Matrices'!AB466+AD448*'4 Transform Matrices'!AF466+AE448*'4 Transform Matrices'!AJ466+AF448</f>
        <v/>
      </c>
      <c r="AG465" s="71">
        <f>MAX(ABS(I465-U465),ABS(J465-V465),ABS(K465-W465),ABS(L465-X465),ABS(M465-Y465),ABS(N465-Z465),ABS(O465-AA465),ABS(P465-AB465),ABS(Q465-AC465),ABS(R465-AD465),ABS(S465-AE465),ABS(T465-AF465))</f>
        <v/>
      </c>
    </row>
    <row r="466">
      <c r="A466" s="81" t="inlineStr">
        <is>
          <t>- Canopy top</t>
        </is>
      </c>
      <c r="B466" s="52" t="inlineStr">
        <is>
          <t>ENV-338</t>
        </is>
      </c>
      <c r="C466" s="59" t="inlineStr">
        <is>
          <t>Sphere</t>
        </is>
      </c>
      <c r="D466" s="52" t="inlineStr">
        <is>
          <t>ENV-320</t>
        </is>
      </c>
      <c r="E466" s="52" t="n">
        <v>3</v>
      </c>
      <c r="F466" s="54">
        <f>L466</f>
        <v/>
      </c>
      <c r="G466" s="54">
        <f>P466</f>
        <v/>
      </c>
      <c r="H466" s="54">
        <f>T466</f>
        <v/>
      </c>
      <c r="I466" s="70" t="n">
        <v>-0.339427352</v>
      </c>
      <c r="J466" s="70" t="n">
        <v>0</v>
      </c>
      <c r="K466" s="70" t="n">
        <v>-1.18763995</v>
      </c>
      <c r="L466" s="70" t="n">
        <v>16.6611938</v>
      </c>
      <c r="M466" s="70" t="n">
        <v>0</v>
      </c>
      <c r="N466" s="70" t="n">
        <v>0.950147867</v>
      </c>
      <c r="O466" s="70" t="n">
        <v>0</v>
      </c>
      <c r="P466" s="70" t="n">
        <v>3.29134798</v>
      </c>
      <c r="Q466" s="70" t="n">
        <v>1.18763995</v>
      </c>
      <c r="R466" s="70" t="n">
        <v>0</v>
      </c>
      <c r="S466" s="70" t="n">
        <v>-0.339427352</v>
      </c>
      <c r="T466" s="70" t="n">
        <v>-2.29247761</v>
      </c>
      <c r="U466" s="69">
        <f>U448*'4 Transform Matrices'!Y467+V448*'4 Transform Matrices'!AC467+W448*'4 Transform Matrices'!AG467</f>
        <v/>
      </c>
      <c r="V466" s="69">
        <f>U448*'4 Transform Matrices'!Z467+V448*'4 Transform Matrices'!AD467+W448*'4 Transform Matrices'!AH467</f>
        <v/>
      </c>
      <c r="W466" s="69">
        <f>U448*'4 Transform Matrices'!AA467+V448*'4 Transform Matrices'!AE467+W448*'4 Transform Matrices'!AI467</f>
        <v/>
      </c>
      <c r="X466" s="69">
        <f>U448*'4 Transform Matrices'!AB467+V448*'4 Transform Matrices'!AF467+W448*'4 Transform Matrices'!AJ467+X448</f>
        <v/>
      </c>
      <c r="Y466" s="69">
        <f>Y448*'4 Transform Matrices'!Y467+Z448*'4 Transform Matrices'!AC467+AA448*'4 Transform Matrices'!AG467</f>
        <v/>
      </c>
      <c r="Z466" s="69">
        <f>Y448*'4 Transform Matrices'!Z467+Z448*'4 Transform Matrices'!AD467+AA448*'4 Transform Matrices'!AH467</f>
        <v/>
      </c>
      <c r="AA466" s="69">
        <f>Y448*'4 Transform Matrices'!AA467+Z448*'4 Transform Matrices'!AE467+AA448*'4 Transform Matrices'!AI467</f>
        <v/>
      </c>
      <c r="AB466" s="69">
        <f>Y448*'4 Transform Matrices'!AB467+Z448*'4 Transform Matrices'!AF467+AA448*'4 Transform Matrices'!AJ467+AB448</f>
        <v/>
      </c>
      <c r="AC466" s="69">
        <f>AC448*'4 Transform Matrices'!Y467+AD448*'4 Transform Matrices'!AC467+AE448*'4 Transform Matrices'!AG467</f>
        <v/>
      </c>
      <c r="AD466" s="69">
        <f>AC448*'4 Transform Matrices'!Z467+AD448*'4 Transform Matrices'!AD467+AE448*'4 Transform Matrices'!AH467</f>
        <v/>
      </c>
      <c r="AE466" s="69">
        <f>AC448*'4 Transform Matrices'!AA467+AD448*'4 Transform Matrices'!AE467+AE448*'4 Transform Matrices'!AI467</f>
        <v/>
      </c>
      <c r="AF466" s="69">
        <f>AC448*'4 Transform Matrices'!AB467+AD448*'4 Transform Matrices'!AF467+AE448*'4 Transform Matrices'!AJ467+AF448</f>
        <v/>
      </c>
      <c r="AG466" s="71">
        <f>MAX(ABS(I466-U466),ABS(J466-V466),ABS(K466-W466),ABS(L466-X466),ABS(M466-Y466),ABS(N466-Z466),ABS(O466-AA466),ABS(P466-AB466),ABS(Q466-AC466),ABS(R466-AD466),ABS(S466-AE466),ABS(T466-AF466))</f>
        <v/>
      </c>
    </row>
    <row r="467">
      <c r="A467" s="80" t="inlineStr">
        <is>
          <t>- Tree</t>
        </is>
      </c>
      <c r="B467" s="52" t="inlineStr">
        <is>
          <t>ENV-339</t>
        </is>
      </c>
      <c r="C467" s="53" t="inlineStr">
        <is>
          <t>Group</t>
        </is>
      </c>
      <c r="D467" s="52" t="inlineStr">
        <is>
          <t>ENV-277</t>
        </is>
      </c>
      <c r="E467" s="52" t="n">
        <v>2</v>
      </c>
      <c r="F467" s="54">
        <f>L467</f>
        <v/>
      </c>
      <c r="G467" s="54">
        <f>P467</f>
        <v/>
      </c>
      <c r="H467" s="54">
        <f>T467</f>
        <v/>
      </c>
      <c r="I467" s="70" t="n">
        <v>-0.536166966</v>
      </c>
      <c r="J467" s="70" t="n">
        <v>0</v>
      </c>
      <c r="K467" s="70" t="n">
        <v>-0.844111919</v>
      </c>
      <c r="L467" s="70" t="n">
        <v>16.1507263</v>
      </c>
      <c r="M467" s="70" t="n">
        <v>0</v>
      </c>
      <c r="N467" s="70" t="n">
        <v>1</v>
      </c>
      <c r="O467" s="70" t="n">
        <v>0</v>
      </c>
      <c r="P467" s="70" t="n">
        <v>0.346328437</v>
      </c>
      <c r="Q467" s="70" t="n">
        <v>0.844111919</v>
      </c>
      <c r="R467" s="70" t="n">
        <v>0</v>
      </c>
      <c r="S467" s="70" t="n">
        <v>-0.536166966</v>
      </c>
      <c r="T467" s="70" t="n">
        <v>-5.09914398</v>
      </c>
      <c r="U467" s="69">
        <f>U405*'4 Transform Matrices'!Y468+V405*'4 Transform Matrices'!AC468+W405*'4 Transform Matrices'!AG468</f>
        <v/>
      </c>
      <c r="V467" s="69">
        <f>U405*'4 Transform Matrices'!Z468+V405*'4 Transform Matrices'!AD468+W405*'4 Transform Matrices'!AH468</f>
        <v/>
      </c>
      <c r="W467" s="69">
        <f>U405*'4 Transform Matrices'!AA468+V405*'4 Transform Matrices'!AE468+W405*'4 Transform Matrices'!AI468</f>
        <v/>
      </c>
      <c r="X467" s="69">
        <f>U405*'4 Transform Matrices'!AB468+V405*'4 Transform Matrices'!AF468+W405*'4 Transform Matrices'!AJ468+X405</f>
        <v/>
      </c>
      <c r="Y467" s="69">
        <f>Y405*'4 Transform Matrices'!Y468+Z405*'4 Transform Matrices'!AC468+AA405*'4 Transform Matrices'!AG468</f>
        <v/>
      </c>
      <c r="Z467" s="69">
        <f>Y405*'4 Transform Matrices'!Z468+Z405*'4 Transform Matrices'!AD468+AA405*'4 Transform Matrices'!AH468</f>
        <v/>
      </c>
      <c r="AA467" s="69">
        <f>Y405*'4 Transform Matrices'!AA468+Z405*'4 Transform Matrices'!AE468+AA405*'4 Transform Matrices'!AI468</f>
        <v/>
      </c>
      <c r="AB467" s="69">
        <f>Y405*'4 Transform Matrices'!AB468+Z405*'4 Transform Matrices'!AF468+AA405*'4 Transform Matrices'!AJ468+AB405</f>
        <v/>
      </c>
      <c r="AC467" s="69">
        <f>AC405*'4 Transform Matrices'!Y468+AD405*'4 Transform Matrices'!AC468+AE405*'4 Transform Matrices'!AG468</f>
        <v/>
      </c>
      <c r="AD467" s="69">
        <f>AC405*'4 Transform Matrices'!Z468+AD405*'4 Transform Matrices'!AD468+AE405*'4 Transform Matrices'!AH468</f>
        <v/>
      </c>
      <c r="AE467" s="69">
        <f>AC405*'4 Transform Matrices'!AA468+AD405*'4 Transform Matrices'!AE468+AE405*'4 Transform Matrices'!AI468</f>
        <v/>
      </c>
      <c r="AF467" s="69">
        <f>AC405*'4 Transform Matrices'!AB468+AD405*'4 Transform Matrices'!AF468+AE405*'4 Transform Matrices'!AJ468+AF405</f>
        <v/>
      </c>
      <c r="AG467" s="71">
        <f>MAX(ABS(I467-U467),ABS(J467-V467),ABS(K467-W467),ABS(L467-X467),ABS(M467-Y467),ABS(N467-Z467),ABS(O467-AA467),ABS(P467-AB467),ABS(Q467-AC467),ABS(R467-AD467),ABS(S467-AE467),ABS(T467-AF467))</f>
        <v/>
      </c>
    </row>
    <row r="468">
      <c r="A468" s="81" t="inlineStr">
        <is>
          <t>- Trunk</t>
        </is>
      </c>
      <c r="B468" s="52" t="inlineStr">
        <is>
          <t>ENV-340</t>
        </is>
      </c>
      <c r="C468" s="58" t="inlineStr">
        <is>
          <t>Cylinder</t>
        </is>
      </c>
      <c r="D468" s="52" t="inlineStr">
        <is>
          <t>ENV-339</t>
        </is>
      </c>
      <c r="E468" s="52" t="n">
        <v>3</v>
      </c>
      <c r="F468" s="54">
        <f>L468</f>
        <v/>
      </c>
      <c r="G468" s="54">
        <f>P468</f>
        <v/>
      </c>
      <c r="H468" s="54">
        <f>T468</f>
        <v/>
      </c>
      <c r="I468" s="70" t="n">
        <v>-0.112836897</v>
      </c>
      <c r="J468" s="70" t="n">
        <v>-0.177644223</v>
      </c>
      <c r="K468" s="70" t="n">
        <v>6.70620111e-08</v>
      </c>
      <c r="L468" s="70" t="n">
        <v>16.1507263</v>
      </c>
      <c r="M468" s="70" t="n">
        <v>0</v>
      </c>
      <c r="N468" s="70" t="n">
        <v>-9.19910725e-09</v>
      </c>
      <c r="O468" s="70" t="n">
        <v>-1.81753159</v>
      </c>
      <c r="P468" s="70" t="n">
        <v>1.25509429</v>
      </c>
      <c r="Q468" s="70" t="n">
        <v>0.177644223</v>
      </c>
      <c r="R468" s="70" t="n">
        <v>-0.112836897</v>
      </c>
      <c r="S468" s="70" t="n">
        <v>4.25967634e-08</v>
      </c>
      <c r="T468" s="70" t="n">
        <v>-5.09914398</v>
      </c>
      <c r="U468" s="69">
        <f>U467*'4 Transform Matrices'!Y469+V467*'4 Transform Matrices'!AC469+W467*'4 Transform Matrices'!AG469</f>
        <v/>
      </c>
      <c r="V468" s="69">
        <f>U467*'4 Transform Matrices'!Z469+V467*'4 Transform Matrices'!AD469+W467*'4 Transform Matrices'!AH469</f>
        <v/>
      </c>
      <c r="W468" s="69">
        <f>U467*'4 Transform Matrices'!AA469+V467*'4 Transform Matrices'!AE469+W467*'4 Transform Matrices'!AI469</f>
        <v/>
      </c>
      <c r="X468" s="69">
        <f>U467*'4 Transform Matrices'!AB469+V467*'4 Transform Matrices'!AF469+W467*'4 Transform Matrices'!AJ469+X467</f>
        <v/>
      </c>
      <c r="Y468" s="69">
        <f>Y467*'4 Transform Matrices'!Y469+Z467*'4 Transform Matrices'!AC469+AA467*'4 Transform Matrices'!AG469</f>
        <v/>
      </c>
      <c r="Z468" s="69">
        <f>Y467*'4 Transform Matrices'!Z469+Z467*'4 Transform Matrices'!AD469+AA467*'4 Transform Matrices'!AH469</f>
        <v/>
      </c>
      <c r="AA468" s="69">
        <f>Y467*'4 Transform Matrices'!AA469+Z467*'4 Transform Matrices'!AE469+AA467*'4 Transform Matrices'!AI469</f>
        <v/>
      </c>
      <c r="AB468" s="69">
        <f>Y467*'4 Transform Matrices'!AB469+Z467*'4 Transform Matrices'!AF469+AA467*'4 Transform Matrices'!AJ469+AB467</f>
        <v/>
      </c>
      <c r="AC468" s="69">
        <f>AC467*'4 Transform Matrices'!Y469+AD467*'4 Transform Matrices'!AC469+AE467*'4 Transform Matrices'!AG469</f>
        <v/>
      </c>
      <c r="AD468" s="69">
        <f>AC467*'4 Transform Matrices'!Z469+AD467*'4 Transform Matrices'!AD469+AE467*'4 Transform Matrices'!AH469</f>
        <v/>
      </c>
      <c r="AE468" s="69">
        <f>AC467*'4 Transform Matrices'!AA469+AD467*'4 Transform Matrices'!AE469+AE467*'4 Transform Matrices'!AI469</f>
        <v/>
      </c>
      <c r="AF468" s="69">
        <f>AC467*'4 Transform Matrices'!AB469+AD467*'4 Transform Matrices'!AF469+AE467*'4 Transform Matrices'!AJ469+AF467</f>
        <v/>
      </c>
      <c r="AG468" s="71">
        <f>MAX(ABS(I468-U468),ABS(J468-V468),ABS(K468-W468),ABS(L468-X468),ABS(M468-Y468),ABS(N468-Z468),ABS(O468-AA468),ABS(P468-AB468),ABS(Q468-AC468),ABS(R468-AD468),ABS(S468-AE468),ABS(T468-AF468))</f>
        <v/>
      </c>
    </row>
    <row r="469">
      <c r="A469" s="81" t="inlineStr">
        <is>
          <t>- Limb</t>
        </is>
      </c>
      <c r="B469" s="52" t="inlineStr">
        <is>
          <t>ENV-341</t>
        </is>
      </c>
      <c r="C469" s="58" t="inlineStr">
        <is>
          <t>Cylinder</t>
        </is>
      </c>
      <c r="D469" s="52" t="inlineStr">
        <is>
          <t>ENV-339</t>
        </is>
      </c>
      <c r="E469" s="52" t="n">
        <v>3</v>
      </c>
      <c r="F469" s="54">
        <f>L469</f>
        <v/>
      </c>
      <c r="G469" s="54">
        <f>P469</f>
        <v/>
      </c>
      <c r="H469" s="54">
        <f>T469</f>
        <v/>
      </c>
      <c r="I469" s="70" t="n">
        <v>0.07500755789999999</v>
      </c>
      <c r="J469" s="70" t="n">
        <v>0.0442506</v>
      </c>
      <c r="K469" s="70" t="n">
        <v>-0.445263714</v>
      </c>
      <c r="L469" s="70" t="n">
        <v>15.9280949</v>
      </c>
      <c r="M469" s="70" t="n">
        <v>0</v>
      </c>
      <c r="N469" s="70" t="n">
        <v>0.0637731403</v>
      </c>
      <c r="O469" s="70" t="n">
        <v>0.802127659</v>
      </c>
      <c r="P469" s="70" t="n">
        <v>2.13445592</v>
      </c>
      <c r="Q469" s="70" t="n">
        <v>0.0593684837</v>
      </c>
      <c r="R469" s="70" t="n">
        <v>-0.0559072681</v>
      </c>
      <c r="S469" s="70" t="n">
        <v>0.562556803</v>
      </c>
      <c r="T469" s="70" t="n">
        <v>-4.81786585</v>
      </c>
      <c r="U469" s="69">
        <f>U467*'4 Transform Matrices'!Y470+V467*'4 Transform Matrices'!AC470+W467*'4 Transform Matrices'!AG470</f>
        <v/>
      </c>
      <c r="V469" s="69">
        <f>U467*'4 Transform Matrices'!Z470+V467*'4 Transform Matrices'!AD470+W467*'4 Transform Matrices'!AH470</f>
        <v/>
      </c>
      <c r="W469" s="69">
        <f>U467*'4 Transform Matrices'!AA470+V467*'4 Transform Matrices'!AE470+W467*'4 Transform Matrices'!AI470</f>
        <v/>
      </c>
      <c r="X469" s="69">
        <f>U467*'4 Transform Matrices'!AB470+V467*'4 Transform Matrices'!AF470+W467*'4 Transform Matrices'!AJ470+X467</f>
        <v/>
      </c>
      <c r="Y469" s="69">
        <f>Y467*'4 Transform Matrices'!Y470+Z467*'4 Transform Matrices'!AC470+AA467*'4 Transform Matrices'!AG470</f>
        <v/>
      </c>
      <c r="Z469" s="69">
        <f>Y467*'4 Transform Matrices'!Z470+Z467*'4 Transform Matrices'!AD470+AA467*'4 Transform Matrices'!AH470</f>
        <v/>
      </c>
      <c r="AA469" s="69">
        <f>Y467*'4 Transform Matrices'!AA470+Z467*'4 Transform Matrices'!AE470+AA467*'4 Transform Matrices'!AI470</f>
        <v/>
      </c>
      <c r="AB469" s="69">
        <f>Y467*'4 Transform Matrices'!AB470+Z467*'4 Transform Matrices'!AF470+AA467*'4 Transform Matrices'!AJ470+AB467</f>
        <v/>
      </c>
      <c r="AC469" s="69">
        <f>AC467*'4 Transform Matrices'!Y470+AD467*'4 Transform Matrices'!AC470+AE467*'4 Transform Matrices'!AG470</f>
        <v/>
      </c>
      <c r="AD469" s="69">
        <f>AC467*'4 Transform Matrices'!Z470+AD467*'4 Transform Matrices'!AD470+AE467*'4 Transform Matrices'!AH470</f>
        <v/>
      </c>
      <c r="AE469" s="69">
        <f>AC467*'4 Transform Matrices'!AA470+AD467*'4 Transform Matrices'!AE470+AE467*'4 Transform Matrices'!AI470</f>
        <v/>
      </c>
      <c r="AF469" s="69">
        <f>AC467*'4 Transform Matrices'!AB470+AD467*'4 Transform Matrices'!AF470+AE467*'4 Transform Matrices'!AJ470+AF467</f>
        <v/>
      </c>
      <c r="AG469" s="71">
        <f>MAX(ABS(I469-U469),ABS(J469-V469),ABS(K469-W469),ABS(L469-X469),ABS(M469-Y469),ABS(N469-Z469),ABS(O469-AA469),ABS(P469-AB469),ABS(Q469-AC469),ABS(R469-AD469),ABS(S469-AE469),ABS(T469-AF469))</f>
        <v/>
      </c>
    </row>
    <row r="470">
      <c r="A470" s="81" t="inlineStr">
        <is>
          <t>- Limb</t>
        </is>
      </c>
      <c r="B470" s="52" t="inlineStr">
        <is>
          <t>ENV-342</t>
        </is>
      </c>
      <c r="C470" s="58" t="inlineStr">
        <is>
          <t>Cylinder</t>
        </is>
      </c>
      <c r="D470" s="52" t="inlineStr">
        <is>
          <t>ENV-339</t>
        </is>
      </c>
      <c r="E470" s="52" t="n">
        <v>3</v>
      </c>
      <c r="F470" s="54">
        <f>L470</f>
        <v/>
      </c>
      <c r="G470" s="54">
        <f>P470</f>
        <v/>
      </c>
      <c r="H470" s="54">
        <f>T470</f>
        <v/>
      </c>
      <c r="I470" s="70" t="n">
        <v>-0.07313536850000001</v>
      </c>
      <c r="J470" s="70" t="n">
        <v>0.0423912294</v>
      </c>
      <c r="K470" s="70" t="n">
        <v>-0.462450743</v>
      </c>
      <c r="L470" s="70" t="n">
        <v>15.9195013</v>
      </c>
      <c r="M470" s="70" t="n">
        <v>0</v>
      </c>
      <c r="N470" s="70" t="n">
        <v>0.0694666281</v>
      </c>
      <c r="O470" s="70" t="n">
        <v>0.67922467</v>
      </c>
      <c r="P470" s="70" t="n">
        <v>2.07300448</v>
      </c>
      <c r="Q470" s="70" t="n">
        <v>0.0616601072</v>
      </c>
      <c r="R470" s="70" t="n">
        <v>0.050280448</v>
      </c>
      <c r="S470" s="70" t="n">
        <v>-0.548515201</v>
      </c>
      <c r="T470" s="70" t="n">
        <v>-5.37340164</v>
      </c>
      <c r="U470" s="69">
        <f>U467*'4 Transform Matrices'!Y471+V467*'4 Transform Matrices'!AC471+W467*'4 Transform Matrices'!AG471</f>
        <v/>
      </c>
      <c r="V470" s="69">
        <f>U467*'4 Transform Matrices'!Z471+V467*'4 Transform Matrices'!AD471+W467*'4 Transform Matrices'!AH471</f>
        <v/>
      </c>
      <c r="W470" s="69">
        <f>U467*'4 Transform Matrices'!AA471+V467*'4 Transform Matrices'!AE471+W467*'4 Transform Matrices'!AI471</f>
        <v/>
      </c>
      <c r="X470" s="69">
        <f>U467*'4 Transform Matrices'!AB471+V467*'4 Transform Matrices'!AF471+W467*'4 Transform Matrices'!AJ471+X467</f>
        <v/>
      </c>
      <c r="Y470" s="69">
        <f>Y467*'4 Transform Matrices'!Y471+Z467*'4 Transform Matrices'!AC471+AA467*'4 Transform Matrices'!AG471</f>
        <v/>
      </c>
      <c r="Z470" s="69">
        <f>Y467*'4 Transform Matrices'!Z471+Z467*'4 Transform Matrices'!AD471+AA467*'4 Transform Matrices'!AH471</f>
        <v/>
      </c>
      <c r="AA470" s="69">
        <f>Y467*'4 Transform Matrices'!AA471+Z467*'4 Transform Matrices'!AE471+AA467*'4 Transform Matrices'!AI471</f>
        <v/>
      </c>
      <c r="AB470" s="69">
        <f>Y467*'4 Transform Matrices'!AB471+Z467*'4 Transform Matrices'!AF471+AA467*'4 Transform Matrices'!AJ471+AB467</f>
        <v/>
      </c>
      <c r="AC470" s="69">
        <f>AC467*'4 Transform Matrices'!Y471+AD467*'4 Transform Matrices'!AC471+AE467*'4 Transform Matrices'!AG471</f>
        <v/>
      </c>
      <c r="AD470" s="69">
        <f>AC467*'4 Transform Matrices'!Z471+AD467*'4 Transform Matrices'!AD471+AE467*'4 Transform Matrices'!AH471</f>
        <v/>
      </c>
      <c r="AE470" s="69">
        <f>AC467*'4 Transform Matrices'!AA471+AD467*'4 Transform Matrices'!AE471+AE467*'4 Transform Matrices'!AI471</f>
        <v/>
      </c>
      <c r="AF470" s="69">
        <f>AC467*'4 Transform Matrices'!AB471+AD467*'4 Transform Matrices'!AF471+AE467*'4 Transform Matrices'!AJ471+AF467</f>
        <v/>
      </c>
      <c r="AG470" s="71">
        <f>MAX(ABS(I470-U470),ABS(J470-V470),ABS(K470-W470),ABS(L470-X470),ABS(M470-Y470),ABS(N470-Z470),ABS(O470-AA470),ABS(P470-AB470),ABS(Q470-AC470),ABS(R470-AD470),ABS(S470-AE470),ABS(T470-AF470))</f>
        <v/>
      </c>
    </row>
    <row r="471">
      <c r="A471" s="81" t="inlineStr">
        <is>
          <t>- Limb</t>
        </is>
      </c>
      <c r="B471" s="52" t="inlineStr">
        <is>
          <t>ENV-343</t>
        </is>
      </c>
      <c r="C471" s="58" t="inlineStr">
        <is>
          <t>Cylinder</t>
        </is>
      </c>
      <c r="D471" s="52" t="inlineStr">
        <is>
          <t>ENV-339</t>
        </is>
      </c>
      <c r="E471" s="52" t="n">
        <v>3</v>
      </c>
      <c r="F471" s="54">
        <f>L471</f>
        <v/>
      </c>
      <c r="G471" s="54">
        <f>P471</f>
        <v/>
      </c>
      <c r="H471" s="54">
        <f>T471</f>
        <v/>
      </c>
      <c r="I471" s="70" t="n">
        <v>-0.0168404169</v>
      </c>
      <c r="J471" s="70" t="n">
        <v>-0.071369417</v>
      </c>
      <c r="K471" s="70" t="n">
        <v>0.706241608</v>
      </c>
      <c r="L471" s="70" t="n">
        <v>16.5038471</v>
      </c>
      <c r="M471" s="70" t="n">
        <v>0</v>
      </c>
      <c r="N471" s="70" t="n">
        <v>0.0624039136</v>
      </c>
      <c r="O471" s="70" t="n">
        <v>0.833539605</v>
      </c>
      <c r="P471" s="70" t="n">
        <v>2.15016198</v>
      </c>
      <c r="Q471" s="70" t="n">
        <v>-0.0941655487</v>
      </c>
      <c r="R471" s="70" t="n">
        <v>0.0127635933</v>
      </c>
      <c r="S471" s="70" t="n">
        <v>-0.126303047</v>
      </c>
      <c r="T471" s="70" t="n">
        <v>-5.16229534</v>
      </c>
      <c r="U471" s="69">
        <f>U467*'4 Transform Matrices'!Y472+V467*'4 Transform Matrices'!AC472+W467*'4 Transform Matrices'!AG472</f>
        <v/>
      </c>
      <c r="V471" s="69">
        <f>U467*'4 Transform Matrices'!Z472+V467*'4 Transform Matrices'!AD472+W467*'4 Transform Matrices'!AH472</f>
        <v/>
      </c>
      <c r="W471" s="69">
        <f>U467*'4 Transform Matrices'!AA472+V467*'4 Transform Matrices'!AE472+W467*'4 Transform Matrices'!AI472</f>
        <v/>
      </c>
      <c r="X471" s="69">
        <f>U467*'4 Transform Matrices'!AB472+V467*'4 Transform Matrices'!AF472+W467*'4 Transform Matrices'!AJ472+X467</f>
        <v/>
      </c>
      <c r="Y471" s="69">
        <f>Y467*'4 Transform Matrices'!Y472+Z467*'4 Transform Matrices'!AC472+AA467*'4 Transform Matrices'!AG472</f>
        <v/>
      </c>
      <c r="Z471" s="69">
        <f>Y467*'4 Transform Matrices'!Z472+Z467*'4 Transform Matrices'!AD472+AA467*'4 Transform Matrices'!AH472</f>
        <v/>
      </c>
      <c r="AA471" s="69">
        <f>Y467*'4 Transform Matrices'!AA472+Z467*'4 Transform Matrices'!AE472+AA467*'4 Transform Matrices'!AI472</f>
        <v/>
      </c>
      <c r="AB471" s="69">
        <f>Y467*'4 Transform Matrices'!AB472+Z467*'4 Transform Matrices'!AF472+AA467*'4 Transform Matrices'!AJ472+AB467</f>
        <v/>
      </c>
      <c r="AC471" s="69">
        <f>AC467*'4 Transform Matrices'!Y472+AD467*'4 Transform Matrices'!AC472+AE467*'4 Transform Matrices'!AG472</f>
        <v/>
      </c>
      <c r="AD471" s="69">
        <f>AC467*'4 Transform Matrices'!Z472+AD467*'4 Transform Matrices'!AD472+AE467*'4 Transform Matrices'!AH472</f>
        <v/>
      </c>
      <c r="AE471" s="69">
        <f>AC467*'4 Transform Matrices'!AA472+AD467*'4 Transform Matrices'!AE472+AE467*'4 Transform Matrices'!AI472</f>
        <v/>
      </c>
      <c r="AF471" s="69">
        <f>AC467*'4 Transform Matrices'!AB472+AD467*'4 Transform Matrices'!AF472+AE467*'4 Transform Matrices'!AJ472+AF467</f>
        <v/>
      </c>
      <c r="AG471" s="71">
        <f>MAX(ABS(I471-U471),ABS(J471-V471),ABS(K471-W471),ABS(L471-X471),ABS(M471-Y471),ABS(N471-Z471),ABS(O471-AA471),ABS(P471-AB471),ABS(Q471-AC471),ABS(R471-AD471),ABS(S471-AE471),ABS(T471-AF471))</f>
        <v/>
      </c>
    </row>
    <row r="472">
      <c r="A472" s="81" t="inlineStr">
        <is>
          <t>- Canopy clump</t>
        </is>
      </c>
      <c r="B472" s="52" t="inlineStr">
        <is>
          <t>ENV-344</t>
        </is>
      </c>
      <c r="C472" s="59" t="inlineStr">
        <is>
          <t>Sphere</t>
        </is>
      </c>
      <c r="D472" s="52" t="inlineStr">
        <is>
          <t>ENV-339</t>
        </is>
      </c>
      <c r="E472" s="52" t="n">
        <v>3</v>
      </c>
      <c r="F472" s="54">
        <f>L472</f>
        <v/>
      </c>
      <c r="G472" s="54">
        <f>P472</f>
        <v/>
      </c>
      <c r="H472" s="54">
        <f>T472</f>
        <v/>
      </c>
      <c r="I472" s="70" t="n">
        <v>-0.26305306</v>
      </c>
      <c r="J472" s="70" t="n">
        <v>0</v>
      </c>
      <c r="K472" s="70" t="n">
        <v>-1.00332522</v>
      </c>
      <c r="L472" s="70" t="n">
        <v>15.9027681</v>
      </c>
      <c r="M472" s="70" t="n">
        <v>0</v>
      </c>
      <c r="N472" s="70" t="n">
        <v>0.881650627</v>
      </c>
      <c r="O472" s="70" t="n">
        <v>0</v>
      </c>
      <c r="P472" s="70" t="n">
        <v>3.46419215</v>
      </c>
      <c r="Q472" s="70" t="n">
        <v>1.00332522</v>
      </c>
      <c r="R472" s="70" t="n">
        <v>0</v>
      </c>
      <c r="S472" s="70" t="n">
        <v>-0.26305306</v>
      </c>
      <c r="T472" s="70" t="n">
        <v>-4.88710499</v>
      </c>
      <c r="U472" s="69">
        <f>U467*'4 Transform Matrices'!Y473+V467*'4 Transform Matrices'!AC473+W467*'4 Transform Matrices'!AG473</f>
        <v/>
      </c>
      <c r="V472" s="69">
        <f>U467*'4 Transform Matrices'!Z473+V467*'4 Transform Matrices'!AD473+W467*'4 Transform Matrices'!AH473</f>
        <v/>
      </c>
      <c r="W472" s="69">
        <f>U467*'4 Transform Matrices'!AA473+V467*'4 Transform Matrices'!AE473+W467*'4 Transform Matrices'!AI473</f>
        <v/>
      </c>
      <c r="X472" s="69">
        <f>U467*'4 Transform Matrices'!AB473+V467*'4 Transform Matrices'!AF473+W467*'4 Transform Matrices'!AJ473+X467</f>
        <v/>
      </c>
      <c r="Y472" s="69">
        <f>Y467*'4 Transform Matrices'!Y473+Z467*'4 Transform Matrices'!AC473+AA467*'4 Transform Matrices'!AG473</f>
        <v/>
      </c>
      <c r="Z472" s="69">
        <f>Y467*'4 Transform Matrices'!Z473+Z467*'4 Transform Matrices'!AD473+AA467*'4 Transform Matrices'!AH473</f>
        <v/>
      </c>
      <c r="AA472" s="69">
        <f>Y467*'4 Transform Matrices'!AA473+Z467*'4 Transform Matrices'!AE473+AA467*'4 Transform Matrices'!AI473</f>
        <v/>
      </c>
      <c r="AB472" s="69">
        <f>Y467*'4 Transform Matrices'!AB473+Z467*'4 Transform Matrices'!AF473+AA467*'4 Transform Matrices'!AJ473+AB467</f>
        <v/>
      </c>
      <c r="AC472" s="69">
        <f>AC467*'4 Transform Matrices'!Y473+AD467*'4 Transform Matrices'!AC473+AE467*'4 Transform Matrices'!AG473</f>
        <v/>
      </c>
      <c r="AD472" s="69">
        <f>AC467*'4 Transform Matrices'!Z473+AD467*'4 Transform Matrices'!AD473+AE467*'4 Transform Matrices'!AH473</f>
        <v/>
      </c>
      <c r="AE472" s="69">
        <f>AC467*'4 Transform Matrices'!AA473+AD467*'4 Transform Matrices'!AE473+AE467*'4 Transform Matrices'!AI473</f>
        <v/>
      </c>
      <c r="AF472" s="69">
        <f>AC467*'4 Transform Matrices'!AB473+AD467*'4 Transform Matrices'!AF473+AE467*'4 Transform Matrices'!AJ473+AF467</f>
        <v/>
      </c>
      <c r="AG472" s="71">
        <f>MAX(ABS(I472-U472),ABS(J472-V472),ABS(K472-W472),ABS(L472-X472),ABS(M472-Y472),ABS(N472-Z472),ABS(O472-AA472),ABS(P472-AB472),ABS(Q472-AC472),ABS(R472-AD472),ABS(S472-AE472),ABS(T472-AF472))</f>
        <v/>
      </c>
    </row>
    <row r="473">
      <c r="A473" s="81" t="inlineStr">
        <is>
          <t>- Canopy clump</t>
        </is>
      </c>
      <c r="B473" s="52" t="inlineStr">
        <is>
          <t>ENV-345</t>
        </is>
      </c>
      <c r="C473" s="59" t="inlineStr">
        <is>
          <t>Sphere</t>
        </is>
      </c>
      <c r="D473" s="52" t="inlineStr">
        <is>
          <t>ENV-339</t>
        </is>
      </c>
      <c r="E473" s="52" t="n">
        <v>3</v>
      </c>
      <c r="F473" s="54">
        <f>L473</f>
        <v/>
      </c>
      <c r="G473" s="54">
        <f>P473</f>
        <v/>
      </c>
      <c r="H473" s="54">
        <f>T473</f>
        <v/>
      </c>
      <c r="I473" s="70" t="n">
        <v>-0.151731193</v>
      </c>
      <c r="J473" s="70" t="n">
        <v>0</v>
      </c>
      <c r="K473" s="70" t="n">
        <v>0.941363215</v>
      </c>
      <c r="L473" s="70" t="n">
        <v>16.147377</v>
      </c>
      <c r="M473" s="70" t="n">
        <v>0</v>
      </c>
      <c r="N473" s="70" t="n">
        <v>0.810486197</v>
      </c>
      <c r="O473" s="70" t="n">
        <v>0</v>
      </c>
      <c r="P473" s="70" t="n">
        <v>3.36725736</v>
      </c>
      <c r="Q473" s="70" t="n">
        <v>-0.941363215</v>
      </c>
      <c r="R473" s="70" t="n">
        <v>0</v>
      </c>
      <c r="S473" s="70" t="n">
        <v>-0.151731193</v>
      </c>
      <c r="T473" s="70" t="n">
        <v>-5.64439297</v>
      </c>
      <c r="U473" s="69">
        <f>U467*'4 Transform Matrices'!Y474+V467*'4 Transform Matrices'!AC474+W467*'4 Transform Matrices'!AG474</f>
        <v/>
      </c>
      <c r="V473" s="69">
        <f>U467*'4 Transform Matrices'!Z474+V467*'4 Transform Matrices'!AD474+W467*'4 Transform Matrices'!AH474</f>
        <v/>
      </c>
      <c r="W473" s="69">
        <f>U467*'4 Transform Matrices'!AA474+V467*'4 Transform Matrices'!AE474+W467*'4 Transform Matrices'!AI474</f>
        <v/>
      </c>
      <c r="X473" s="69">
        <f>U467*'4 Transform Matrices'!AB474+V467*'4 Transform Matrices'!AF474+W467*'4 Transform Matrices'!AJ474+X467</f>
        <v/>
      </c>
      <c r="Y473" s="69">
        <f>Y467*'4 Transform Matrices'!Y474+Z467*'4 Transform Matrices'!AC474+AA467*'4 Transform Matrices'!AG474</f>
        <v/>
      </c>
      <c r="Z473" s="69">
        <f>Y467*'4 Transform Matrices'!Z474+Z467*'4 Transform Matrices'!AD474+AA467*'4 Transform Matrices'!AH474</f>
        <v/>
      </c>
      <c r="AA473" s="69">
        <f>Y467*'4 Transform Matrices'!AA474+Z467*'4 Transform Matrices'!AE474+AA467*'4 Transform Matrices'!AI474</f>
        <v/>
      </c>
      <c r="AB473" s="69">
        <f>Y467*'4 Transform Matrices'!AB474+Z467*'4 Transform Matrices'!AF474+AA467*'4 Transform Matrices'!AJ474+AB467</f>
        <v/>
      </c>
      <c r="AC473" s="69">
        <f>AC467*'4 Transform Matrices'!Y474+AD467*'4 Transform Matrices'!AC474+AE467*'4 Transform Matrices'!AG474</f>
        <v/>
      </c>
      <c r="AD473" s="69">
        <f>AC467*'4 Transform Matrices'!Z474+AD467*'4 Transform Matrices'!AD474+AE467*'4 Transform Matrices'!AH474</f>
        <v/>
      </c>
      <c r="AE473" s="69">
        <f>AC467*'4 Transform Matrices'!AA474+AD467*'4 Transform Matrices'!AE474+AE467*'4 Transform Matrices'!AI474</f>
        <v/>
      </c>
      <c r="AF473" s="69">
        <f>AC467*'4 Transform Matrices'!AB474+AD467*'4 Transform Matrices'!AF474+AE467*'4 Transform Matrices'!AJ474+AF467</f>
        <v/>
      </c>
      <c r="AG473" s="71">
        <f>MAX(ABS(I473-U473),ABS(J473-V473),ABS(K473-W473),ABS(L473-X473),ABS(M473-Y473),ABS(N473-Z473),ABS(O473-AA473),ABS(P473-AB473),ABS(Q473-AC473),ABS(R473-AD473),ABS(S473-AE473),ABS(T473-AF473))</f>
        <v/>
      </c>
    </row>
    <row r="474">
      <c r="A474" s="81" t="inlineStr">
        <is>
          <t>- Canopy clump</t>
        </is>
      </c>
      <c r="B474" s="52" t="inlineStr">
        <is>
          <t>ENV-346</t>
        </is>
      </c>
      <c r="C474" s="59" t="inlineStr">
        <is>
          <t>Sphere</t>
        </is>
      </c>
      <c r="D474" s="52" t="inlineStr">
        <is>
          <t>ENV-339</t>
        </is>
      </c>
      <c r="E474" s="52" t="n">
        <v>3</v>
      </c>
      <c r="F474" s="54">
        <f>L474</f>
        <v/>
      </c>
      <c r="G474" s="54">
        <f>P474</f>
        <v/>
      </c>
      <c r="H474" s="54">
        <f>T474</f>
        <v/>
      </c>
      <c r="I474" s="70" t="n">
        <v>-1.3815068</v>
      </c>
      <c r="J474" s="70" t="n">
        <v>0</v>
      </c>
      <c r="K474" s="70" t="n">
        <v>0.315849274</v>
      </c>
      <c r="L474" s="70" t="n">
        <v>16.6354008</v>
      </c>
      <c r="M474" s="70" t="n">
        <v>0</v>
      </c>
      <c r="N474" s="70" t="n">
        <v>1.20457983</v>
      </c>
      <c r="O474" s="70" t="n">
        <v>0</v>
      </c>
      <c r="P474" s="70" t="n">
        <v>3.27032208</v>
      </c>
      <c r="Q474" s="70" t="n">
        <v>-0.315849274</v>
      </c>
      <c r="R474" s="70" t="n">
        <v>0</v>
      </c>
      <c r="S474" s="70" t="n">
        <v>-1.3815068</v>
      </c>
      <c r="T474" s="70" t="n">
        <v>-4.62596369</v>
      </c>
      <c r="U474" s="69">
        <f>U467*'4 Transform Matrices'!Y475+V467*'4 Transform Matrices'!AC475+W467*'4 Transform Matrices'!AG475</f>
        <v/>
      </c>
      <c r="V474" s="69">
        <f>U467*'4 Transform Matrices'!Z475+V467*'4 Transform Matrices'!AD475+W467*'4 Transform Matrices'!AH475</f>
        <v/>
      </c>
      <c r="W474" s="69">
        <f>U467*'4 Transform Matrices'!AA475+V467*'4 Transform Matrices'!AE475+W467*'4 Transform Matrices'!AI475</f>
        <v/>
      </c>
      <c r="X474" s="69">
        <f>U467*'4 Transform Matrices'!AB475+V467*'4 Transform Matrices'!AF475+W467*'4 Transform Matrices'!AJ475+X467</f>
        <v/>
      </c>
      <c r="Y474" s="69">
        <f>Y467*'4 Transform Matrices'!Y475+Z467*'4 Transform Matrices'!AC475+AA467*'4 Transform Matrices'!AG475</f>
        <v/>
      </c>
      <c r="Z474" s="69">
        <f>Y467*'4 Transform Matrices'!Z475+Z467*'4 Transform Matrices'!AD475+AA467*'4 Transform Matrices'!AH475</f>
        <v/>
      </c>
      <c r="AA474" s="69">
        <f>Y467*'4 Transform Matrices'!AA475+Z467*'4 Transform Matrices'!AE475+AA467*'4 Transform Matrices'!AI475</f>
        <v/>
      </c>
      <c r="AB474" s="69">
        <f>Y467*'4 Transform Matrices'!AB475+Z467*'4 Transform Matrices'!AF475+AA467*'4 Transform Matrices'!AJ475+AB467</f>
        <v/>
      </c>
      <c r="AC474" s="69">
        <f>AC467*'4 Transform Matrices'!Y475+AD467*'4 Transform Matrices'!AC475+AE467*'4 Transform Matrices'!AG475</f>
        <v/>
      </c>
      <c r="AD474" s="69">
        <f>AC467*'4 Transform Matrices'!Z475+AD467*'4 Transform Matrices'!AD475+AE467*'4 Transform Matrices'!AH475</f>
        <v/>
      </c>
      <c r="AE474" s="69">
        <f>AC467*'4 Transform Matrices'!AA475+AD467*'4 Transform Matrices'!AE475+AE467*'4 Transform Matrices'!AI475</f>
        <v/>
      </c>
      <c r="AF474" s="69">
        <f>AC467*'4 Transform Matrices'!AB475+AD467*'4 Transform Matrices'!AF475+AE467*'4 Transform Matrices'!AJ475+AF467</f>
        <v/>
      </c>
      <c r="AG474" s="71">
        <f>MAX(ABS(I474-U474),ABS(J474-V474),ABS(K474-W474),ABS(L474-X474),ABS(M474-Y474),ABS(N474-Z474),ABS(O474-AA474),ABS(P474-AB474),ABS(Q474-AC474),ABS(R474-AD474),ABS(S474-AE474),ABS(T474-AF474))</f>
        <v/>
      </c>
    </row>
    <row r="475">
      <c r="A475" s="81" t="inlineStr">
        <is>
          <t>- Canopy clump</t>
        </is>
      </c>
      <c r="B475" s="52" t="inlineStr">
        <is>
          <t>ENV-347</t>
        </is>
      </c>
      <c r="C475" s="59" t="inlineStr">
        <is>
          <t>Sphere</t>
        </is>
      </c>
      <c r="D475" s="52" t="inlineStr">
        <is>
          <t>ENV-339</t>
        </is>
      </c>
      <c r="E475" s="52" t="n">
        <v>3</v>
      </c>
      <c r="F475" s="54">
        <f>L475</f>
        <v/>
      </c>
      <c r="G475" s="54">
        <f>P475</f>
        <v/>
      </c>
      <c r="H475" s="54">
        <f>T475</f>
        <v/>
      </c>
      <c r="I475" s="70" t="n">
        <v>-0.529553294</v>
      </c>
      <c r="J475" s="70" t="n">
        <v>0</v>
      </c>
      <c r="K475" s="70" t="n">
        <v>0.918228328</v>
      </c>
      <c r="L475" s="70" t="n">
        <v>15.4147158</v>
      </c>
      <c r="M475" s="70" t="n">
        <v>0</v>
      </c>
      <c r="N475" s="70" t="n">
        <v>0.900988042</v>
      </c>
      <c r="O475" s="70" t="n">
        <v>0</v>
      </c>
      <c r="P475" s="70" t="n">
        <v>3.17338729</v>
      </c>
      <c r="Q475" s="70" t="n">
        <v>-0.918228328</v>
      </c>
      <c r="R475" s="70" t="n">
        <v>0</v>
      </c>
      <c r="S475" s="70" t="n">
        <v>-0.529553294</v>
      </c>
      <c r="T475" s="70" t="n">
        <v>-4.87725687</v>
      </c>
      <c r="U475" s="69">
        <f>U467*'4 Transform Matrices'!Y476+V467*'4 Transform Matrices'!AC476+W467*'4 Transform Matrices'!AG476</f>
        <v/>
      </c>
      <c r="V475" s="69">
        <f>U467*'4 Transform Matrices'!Z476+V467*'4 Transform Matrices'!AD476+W467*'4 Transform Matrices'!AH476</f>
        <v/>
      </c>
      <c r="W475" s="69">
        <f>U467*'4 Transform Matrices'!AA476+V467*'4 Transform Matrices'!AE476+W467*'4 Transform Matrices'!AI476</f>
        <v/>
      </c>
      <c r="X475" s="69">
        <f>U467*'4 Transform Matrices'!AB476+V467*'4 Transform Matrices'!AF476+W467*'4 Transform Matrices'!AJ476+X467</f>
        <v/>
      </c>
      <c r="Y475" s="69">
        <f>Y467*'4 Transform Matrices'!Y476+Z467*'4 Transform Matrices'!AC476+AA467*'4 Transform Matrices'!AG476</f>
        <v/>
      </c>
      <c r="Z475" s="69">
        <f>Y467*'4 Transform Matrices'!Z476+Z467*'4 Transform Matrices'!AD476+AA467*'4 Transform Matrices'!AH476</f>
        <v/>
      </c>
      <c r="AA475" s="69">
        <f>Y467*'4 Transform Matrices'!AA476+Z467*'4 Transform Matrices'!AE476+AA467*'4 Transform Matrices'!AI476</f>
        <v/>
      </c>
      <c r="AB475" s="69">
        <f>Y467*'4 Transform Matrices'!AB476+Z467*'4 Transform Matrices'!AF476+AA467*'4 Transform Matrices'!AJ476+AB467</f>
        <v/>
      </c>
      <c r="AC475" s="69">
        <f>AC467*'4 Transform Matrices'!Y476+AD467*'4 Transform Matrices'!AC476+AE467*'4 Transform Matrices'!AG476</f>
        <v/>
      </c>
      <c r="AD475" s="69">
        <f>AC467*'4 Transform Matrices'!Z476+AD467*'4 Transform Matrices'!AD476+AE467*'4 Transform Matrices'!AH476</f>
        <v/>
      </c>
      <c r="AE475" s="69">
        <f>AC467*'4 Transform Matrices'!AA476+AD467*'4 Transform Matrices'!AE476+AE467*'4 Transform Matrices'!AI476</f>
        <v/>
      </c>
      <c r="AF475" s="69">
        <f>AC467*'4 Transform Matrices'!AB476+AD467*'4 Transform Matrices'!AF476+AE467*'4 Transform Matrices'!AJ476+AF467</f>
        <v/>
      </c>
      <c r="AG475" s="71">
        <f>MAX(ABS(I475-U475),ABS(J475-V475),ABS(K475-W475),ABS(L475-X475),ABS(M475-Y475),ABS(N475-Z475),ABS(O475-AA475),ABS(P475-AB475),ABS(Q475-AC475),ABS(R475-AD475),ABS(S475-AE475),ABS(T475-AF475))</f>
        <v/>
      </c>
    </row>
    <row r="476">
      <c r="A476" s="81" t="inlineStr">
        <is>
          <t>- Canopy clump</t>
        </is>
      </c>
      <c r="B476" s="52" t="inlineStr">
        <is>
          <t>ENV-348</t>
        </is>
      </c>
      <c r="C476" s="59" t="inlineStr">
        <is>
          <t>Sphere</t>
        </is>
      </c>
      <c r="D476" s="52" t="inlineStr">
        <is>
          <t>ENV-339</t>
        </is>
      </c>
      <c r="E476" s="52" t="n">
        <v>3</v>
      </c>
      <c r="F476" s="54">
        <f>L476</f>
        <v/>
      </c>
      <c r="G476" s="54">
        <f>P476</f>
        <v/>
      </c>
      <c r="H476" s="54">
        <f>T476</f>
        <v/>
      </c>
      <c r="I476" s="70" t="n">
        <v>-0.6708075999999999</v>
      </c>
      <c r="J476" s="70" t="n">
        <v>0</v>
      </c>
      <c r="K476" s="70" t="n">
        <v>-0.878712475</v>
      </c>
      <c r="L476" s="70" t="n">
        <v>16.6301079</v>
      </c>
      <c r="M476" s="70" t="n">
        <v>0</v>
      </c>
      <c r="N476" s="70" t="n">
        <v>0.939670444</v>
      </c>
      <c r="O476" s="70" t="n">
        <v>0</v>
      </c>
      <c r="P476" s="70" t="n">
        <v>3.07645226</v>
      </c>
      <c r="Q476" s="70" t="n">
        <v>0.878712475</v>
      </c>
      <c r="R476" s="70" t="n">
        <v>0</v>
      </c>
      <c r="S476" s="70" t="n">
        <v>-0.6708075999999999</v>
      </c>
      <c r="T476" s="70" t="n">
        <v>-5.78025532</v>
      </c>
      <c r="U476" s="69">
        <f>U467*'4 Transform Matrices'!Y477+V467*'4 Transform Matrices'!AC477+W467*'4 Transform Matrices'!AG477</f>
        <v/>
      </c>
      <c r="V476" s="69">
        <f>U467*'4 Transform Matrices'!Z477+V467*'4 Transform Matrices'!AD477+W467*'4 Transform Matrices'!AH477</f>
        <v/>
      </c>
      <c r="W476" s="69">
        <f>U467*'4 Transform Matrices'!AA477+V467*'4 Transform Matrices'!AE477+W467*'4 Transform Matrices'!AI477</f>
        <v/>
      </c>
      <c r="X476" s="69">
        <f>U467*'4 Transform Matrices'!AB477+V467*'4 Transform Matrices'!AF477+W467*'4 Transform Matrices'!AJ477+X467</f>
        <v/>
      </c>
      <c r="Y476" s="69">
        <f>Y467*'4 Transform Matrices'!Y477+Z467*'4 Transform Matrices'!AC477+AA467*'4 Transform Matrices'!AG477</f>
        <v/>
      </c>
      <c r="Z476" s="69">
        <f>Y467*'4 Transform Matrices'!Z477+Z467*'4 Transform Matrices'!AD477+AA467*'4 Transform Matrices'!AH477</f>
        <v/>
      </c>
      <c r="AA476" s="69">
        <f>Y467*'4 Transform Matrices'!AA477+Z467*'4 Transform Matrices'!AE477+AA467*'4 Transform Matrices'!AI477</f>
        <v/>
      </c>
      <c r="AB476" s="69">
        <f>Y467*'4 Transform Matrices'!AB477+Z467*'4 Transform Matrices'!AF477+AA467*'4 Transform Matrices'!AJ477+AB467</f>
        <v/>
      </c>
      <c r="AC476" s="69">
        <f>AC467*'4 Transform Matrices'!Y477+AD467*'4 Transform Matrices'!AC477+AE467*'4 Transform Matrices'!AG477</f>
        <v/>
      </c>
      <c r="AD476" s="69">
        <f>AC467*'4 Transform Matrices'!Z477+AD467*'4 Transform Matrices'!AD477+AE467*'4 Transform Matrices'!AH477</f>
        <v/>
      </c>
      <c r="AE476" s="69">
        <f>AC467*'4 Transform Matrices'!AA477+AD467*'4 Transform Matrices'!AE477+AE467*'4 Transform Matrices'!AI477</f>
        <v/>
      </c>
      <c r="AF476" s="69">
        <f>AC467*'4 Transform Matrices'!AB477+AD467*'4 Transform Matrices'!AF477+AE467*'4 Transform Matrices'!AJ477+AF467</f>
        <v/>
      </c>
      <c r="AG476" s="71">
        <f>MAX(ABS(I476-U476),ABS(J476-V476),ABS(K476-W476),ABS(L476-X476),ABS(M476-Y476),ABS(N476-Z476),ABS(O476-AA476),ABS(P476-AB476),ABS(Q476-AC476),ABS(R476-AD476),ABS(S476-AE476),ABS(T476-AF476))</f>
        <v/>
      </c>
    </row>
    <row r="477">
      <c r="A477" s="81" t="inlineStr">
        <is>
          <t>- Canopy clump</t>
        </is>
      </c>
      <c r="B477" s="52" t="inlineStr">
        <is>
          <t>ENV-349</t>
        </is>
      </c>
      <c r="C477" s="59" t="inlineStr">
        <is>
          <t>Sphere</t>
        </is>
      </c>
      <c r="D477" s="52" t="inlineStr">
        <is>
          <t>ENV-339</t>
        </is>
      </c>
      <c r="E477" s="52" t="n">
        <v>3</v>
      </c>
      <c r="F477" s="54">
        <f>L477</f>
        <v/>
      </c>
      <c r="G477" s="54">
        <f>P477</f>
        <v/>
      </c>
      <c r="H477" s="54">
        <f>T477</f>
        <v/>
      </c>
      <c r="I477" s="70" t="n">
        <v>0.768755078</v>
      </c>
      <c r="J477" s="70" t="n">
        <v>0</v>
      </c>
      <c r="K477" s="70" t="n">
        <v>-0.400848448</v>
      </c>
      <c r="L477" s="70" t="n">
        <v>16.1103134</v>
      </c>
      <c r="M477" s="70" t="n">
        <v>0</v>
      </c>
      <c r="N477" s="70" t="n">
        <v>0.736937702</v>
      </c>
      <c r="O477" s="70" t="n">
        <v>0</v>
      </c>
      <c r="P477" s="70" t="n">
        <v>2.97951722</v>
      </c>
      <c r="Q477" s="70" t="n">
        <v>0.400848448</v>
      </c>
      <c r="R477" s="70" t="n">
        <v>0</v>
      </c>
      <c r="S477" s="70" t="n">
        <v>0.768755078</v>
      </c>
      <c r="T477" s="70" t="n">
        <v>-4.22421837</v>
      </c>
      <c r="U477" s="69">
        <f>U467*'4 Transform Matrices'!Y478+V467*'4 Transform Matrices'!AC478+W467*'4 Transform Matrices'!AG478</f>
        <v/>
      </c>
      <c r="V477" s="69">
        <f>U467*'4 Transform Matrices'!Z478+V467*'4 Transform Matrices'!AD478+W467*'4 Transform Matrices'!AH478</f>
        <v/>
      </c>
      <c r="W477" s="69">
        <f>U467*'4 Transform Matrices'!AA478+V467*'4 Transform Matrices'!AE478+W467*'4 Transform Matrices'!AI478</f>
        <v/>
      </c>
      <c r="X477" s="69">
        <f>U467*'4 Transform Matrices'!AB478+V467*'4 Transform Matrices'!AF478+W467*'4 Transform Matrices'!AJ478+X467</f>
        <v/>
      </c>
      <c r="Y477" s="69">
        <f>Y467*'4 Transform Matrices'!Y478+Z467*'4 Transform Matrices'!AC478+AA467*'4 Transform Matrices'!AG478</f>
        <v/>
      </c>
      <c r="Z477" s="69">
        <f>Y467*'4 Transform Matrices'!Z478+Z467*'4 Transform Matrices'!AD478+AA467*'4 Transform Matrices'!AH478</f>
        <v/>
      </c>
      <c r="AA477" s="69">
        <f>Y467*'4 Transform Matrices'!AA478+Z467*'4 Transform Matrices'!AE478+AA467*'4 Transform Matrices'!AI478</f>
        <v/>
      </c>
      <c r="AB477" s="69">
        <f>Y467*'4 Transform Matrices'!AB478+Z467*'4 Transform Matrices'!AF478+AA467*'4 Transform Matrices'!AJ478+AB467</f>
        <v/>
      </c>
      <c r="AC477" s="69">
        <f>AC467*'4 Transform Matrices'!Y478+AD467*'4 Transform Matrices'!AC478+AE467*'4 Transform Matrices'!AG478</f>
        <v/>
      </c>
      <c r="AD477" s="69">
        <f>AC467*'4 Transform Matrices'!Z478+AD467*'4 Transform Matrices'!AD478+AE467*'4 Transform Matrices'!AH478</f>
        <v/>
      </c>
      <c r="AE477" s="69">
        <f>AC467*'4 Transform Matrices'!AA478+AD467*'4 Transform Matrices'!AE478+AE467*'4 Transform Matrices'!AI478</f>
        <v/>
      </c>
      <c r="AF477" s="69">
        <f>AC467*'4 Transform Matrices'!AB478+AD467*'4 Transform Matrices'!AF478+AE467*'4 Transform Matrices'!AJ478+AF467</f>
        <v/>
      </c>
      <c r="AG477" s="71">
        <f>MAX(ABS(I477-U477),ABS(J477-V477),ABS(K477-W477),ABS(L477-X477),ABS(M477-Y477),ABS(N477-Z477),ABS(O477-AA477),ABS(P477-AB477),ABS(Q477-AC477),ABS(R477-AD477),ABS(S477-AE477),ABS(T477-AF477))</f>
        <v/>
      </c>
    </row>
    <row r="478">
      <c r="A478" s="81" t="inlineStr">
        <is>
          <t>- Canopy clump</t>
        </is>
      </c>
      <c r="B478" s="52" t="inlineStr">
        <is>
          <t>ENV-350</t>
        </is>
      </c>
      <c r="C478" s="59" t="inlineStr">
        <is>
          <t>Sphere</t>
        </is>
      </c>
      <c r="D478" s="52" t="inlineStr">
        <is>
          <t>ENV-339</t>
        </is>
      </c>
      <c r="E478" s="52" t="n">
        <v>3</v>
      </c>
      <c r="F478" s="54">
        <f>L478</f>
        <v/>
      </c>
      <c r="G478" s="54">
        <f>P478</f>
        <v/>
      </c>
      <c r="H478" s="54">
        <f>T478</f>
        <v/>
      </c>
      <c r="I478" s="70" t="n">
        <v>0.0839155316</v>
      </c>
      <c r="J478" s="70" t="n">
        <v>0</v>
      </c>
      <c r="K478" s="70" t="n">
        <v>1.08026469</v>
      </c>
      <c r="L478" s="70" t="n">
        <v>15.5508776</v>
      </c>
      <c r="M478" s="70" t="n">
        <v>0</v>
      </c>
      <c r="N478" s="70" t="n">
        <v>0.920991361</v>
      </c>
      <c r="O478" s="70" t="n">
        <v>0</v>
      </c>
      <c r="P478" s="70" t="n">
        <v>2.88258219</v>
      </c>
      <c r="Q478" s="70" t="n">
        <v>-1.08026469</v>
      </c>
      <c r="R478" s="70" t="n">
        <v>0</v>
      </c>
      <c r="S478" s="70" t="n">
        <v>0.0839155316</v>
      </c>
      <c r="T478" s="70" t="n">
        <v>-5.77097368</v>
      </c>
      <c r="U478" s="69">
        <f>U467*'4 Transform Matrices'!Y479+V467*'4 Transform Matrices'!AC479+W467*'4 Transform Matrices'!AG479</f>
        <v/>
      </c>
      <c r="V478" s="69">
        <f>U467*'4 Transform Matrices'!Z479+V467*'4 Transform Matrices'!AD479+W467*'4 Transform Matrices'!AH479</f>
        <v/>
      </c>
      <c r="W478" s="69">
        <f>U467*'4 Transform Matrices'!AA479+V467*'4 Transform Matrices'!AE479+W467*'4 Transform Matrices'!AI479</f>
        <v/>
      </c>
      <c r="X478" s="69">
        <f>U467*'4 Transform Matrices'!AB479+V467*'4 Transform Matrices'!AF479+W467*'4 Transform Matrices'!AJ479+X467</f>
        <v/>
      </c>
      <c r="Y478" s="69">
        <f>Y467*'4 Transform Matrices'!Y479+Z467*'4 Transform Matrices'!AC479+AA467*'4 Transform Matrices'!AG479</f>
        <v/>
      </c>
      <c r="Z478" s="69">
        <f>Y467*'4 Transform Matrices'!Z479+Z467*'4 Transform Matrices'!AD479+AA467*'4 Transform Matrices'!AH479</f>
        <v/>
      </c>
      <c r="AA478" s="69">
        <f>Y467*'4 Transform Matrices'!AA479+Z467*'4 Transform Matrices'!AE479+AA467*'4 Transform Matrices'!AI479</f>
        <v/>
      </c>
      <c r="AB478" s="69">
        <f>Y467*'4 Transform Matrices'!AB479+Z467*'4 Transform Matrices'!AF479+AA467*'4 Transform Matrices'!AJ479+AB467</f>
        <v/>
      </c>
      <c r="AC478" s="69">
        <f>AC467*'4 Transform Matrices'!Y479+AD467*'4 Transform Matrices'!AC479+AE467*'4 Transform Matrices'!AG479</f>
        <v/>
      </c>
      <c r="AD478" s="69">
        <f>AC467*'4 Transform Matrices'!Z479+AD467*'4 Transform Matrices'!AD479+AE467*'4 Transform Matrices'!AH479</f>
        <v/>
      </c>
      <c r="AE478" s="69">
        <f>AC467*'4 Transform Matrices'!AA479+AD467*'4 Transform Matrices'!AE479+AE467*'4 Transform Matrices'!AI479</f>
        <v/>
      </c>
      <c r="AF478" s="69">
        <f>AC467*'4 Transform Matrices'!AB479+AD467*'4 Transform Matrices'!AF479+AE467*'4 Transform Matrices'!AJ479+AF467</f>
        <v/>
      </c>
      <c r="AG478" s="71">
        <f>MAX(ABS(I478-U478),ABS(J478-V478),ABS(K478-W478),ABS(L478-X478),ABS(M478-Y478),ABS(N478-Z478),ABS(O478-AA478),ABS(P478-AB478),ABS(Q478-AC478),ABS(R478-AD478),ABS(S478-AE478),ABS(T478-AF478))</f>
        <v/>
      </c>
    </row>
    <row r="479">
      <c r="A479" s="81" t="inlineStr">
        <is>
          <t>- Canopy clump</t>
        </is>
      </c>
      <c r="B479" s="52" t="inlineStr">
        <is>
          <t>ENV-351</t>
        </is>
      </c>
      <c r="C479" s="59" t="inlineStr">
        <is>
          <t>Sphere</t>
        </is>
      </c>
      <c r="D479" s="52" t="inlineStr">
        <is>
          <t>ENV-339</t>
        </is>
      </c>
      <c r="E479" s="52" t="n">
        <v>3</v>
      </c>
      <c r="F479" s="54">
        <f>L479</f>
        <v/>
      </c>
      <c r="G479" s="54">
        <f>P479</f>
        <v/>
      </c>
      <c r="H479" s="54">
        <f>T479</f>
        <v/>
      </c>
      <c r="I479" s="70" t="n">
        <v>-0.0295105278</v>
      </c>
      <c r="J479" s="70" t="n">
        <v>0</v>
      </c>
      <c r="K479" s="70" t="n">
        <v>-0.921364069</v>
      </c>
      <c r="L479" s="70" t="n">
        <v>17.0502014</v>
      </c>
      <c r="M479" s="70" t="n">
        <v>0</v>
      </c>
      <c r="N479" s="70" t="n">
        <v>0.7835611099999999</v>
      </c>
      <c r="O479" s="70" t="n">
        <v>0</v>
      </c>
      <c r="P479" s="70" t="n">
        <v>2.78564715</v>
      </c>
      <c r="Q479" s="70" t="n">
        <v>0.921364069</v>
      </c>
      <c r="R479" s="70" t="n">
        <v>0</v>
      </c>
      <c r="S479" s="70" t="n">
        <v>-0.0295105278</v>
      </c>
      <c r="T479" s="70" t="n">
        <v>-5.22875977</v>
      </c>
      <c r="U479" s="69">
        <f>U467*'4 Transform Matrices'!Y480+V467*'4 Transform Matrices'!AC480+W467*'4 Transform Matrices'!AG480</f>
        <v/>
      </c>
      <c r="V479" s="69">
        <f>U467*'4 Transform Matrices'!Z480+V467*'4 Transform Matrices'!AD480+W467*'4 Transform Matrices'!AH480</f>
        <v/>
      </c>
      <c r="W479" s="69">
        <f>U467*'4 Transform Matrices'!AA480+V467*'4 Transform Matrices'!AE480+W467*'4 Transform Matrices'!AI480</f>
        <v/>
      </c>
      <c r="X479" s="69">
        <f>U467*'4 Transform Matrices'!AB480+V467*'4 Transform Matrices'!AF480+W467*'4 Transform Matrices'!AJ480+X467</f>
        <v/>
      </c>
      <c r="Y479" s="69">
        <f>Y467*'4 Transform Matrices'!Y480+Z467*'4 Transform Matrices'!AC480+AA467*'4 Transform Matrices'!AG480</f>
        <v/>
      </c>
      <c r="Z479" s="69">
        <f>Y467*'4 Transform Matrices'!Z480+Z467*'4 Transform Matrices'!AD480+AA467*'4 Transform Matrices'!AH480</f>
        <v/>
      </c>
      <c r="AA479" s="69">
        <f>Y467*'4 Transform Matrices'!AA480+Z467*'4 Transform Matrices'!AE480+AA467*'4 Transform Matrices'!AI480</f>
        <v/>
      </c>
      <c r="AB479" s="69">
        <f>Y467*'4 Transform Matrices'!AB480+Z467*'4 Transform Matrices'!AF480+AA467*'4 Transform Matrices'!AJ480+AB467</f>
        <v/>
      </c>
      <c r="AC479" s="69">
        <f>AC467*'4 Transform Matrices'!Y480+AD467*'4 Transform Matrices'!AC480+AE467*'4 Transform Matrices'!AG480</f>
        <v/>
      </c>
      <c r="AD479" s="69">
        <f>AC467*'4 Transform Matrices'!Z480+AD467*'4 Transform Matrices'!AD480+AE467*'4 Transform Matrices'!AH480</f>
        <v/>
      </c>
      <c r="AE479" s="69">
        <f>AC467*'4 Transform Matrices'!AA480+AD467*'4 Transform Matrices'!AE480+AE467*'4 Transform Matrices'!AI480</f>
        <v/>
      </c>
      <c r="AF479" s="69">
        <f>AC467*'4 Transform Matrices'!AB480+AD467*'4 Transform Matrices'!AF480+AE467*'4 Transform Matrices'!AJ480+AF467</f>
        <v/>
      </c>
      <c r="AG479" s="71">
        <f>MAX(ABS(I479-U479),ABS(J479-V479),ABS(K479-W479),ABS(L479-X479),ABS(M479-Y479),ABS(N479-Z479),ABS(O479-AA479),ABS(P479-AB479),ABS(Q479-AC479),ABS(R479-AD479),ABS(S479-AE479),ABS(T479-AF479))</f>
        <v/>
      </c>
    </row>
    <row r="480">
      <c r="A480" s="81" t="inlineStr">
        <is>
          <t>- Canopy clump</t>
        </is>
      </c>
      <c r="B480" s="52" t="inlineStr">
        <is>
          <t>ENV-352</t>
        </is>
      </c>
      <c r="C480" s="59" t="inlineStr">
        <is>
          <t>Sphere</t>
        </is>
      </c>
      <c r="D480" s="52" t="inlineStr">
        <is>
          <t>ENV-339</t>
        </is>
      </c>
      <c r="E480" s="52" t="n">
        <v>3</v>
      </c>
      <c r="F480" s="54">
        <f>L480</f>
        <v/>
      </c>
      <c r="G480" s="54">
        <f>P480</f>
        <v/>
      </c>
      <c r="H480" s="54">
        <f>T480</f>
        <v/>
      </c>
      <c r="I480" s="70" t="n">
        <v>-0.0376303196</v>
      </c>
      <c r="J480" s="70" t="n">
        <v>0</v>
      </c>
      <c r="K480" s="70" t="n">
        <v>-1.15224349</v>
      </c>
      <c r="L480" s="70" t="n">
        <v>15.5896502</v>
      </c>
      <c r="M480" s="70" t="n">
        <v>0</v>
      </c>
      <c r="N480" s="70" t="n">
        <v>0.9799291490000001</v>
      </c>
      <c r="O480" s="70" t="n">
        <v>0</v>
      </c>
      <c r="P480" s="70" t="n">
        <v>2.68871212</v>
      </c>
      <c r="Q480" s="70" t="n">
        <v>1.15224349</v>
      </c>
      <c r="R480" s="70" t="n">
        <v>0</v>
      </c>
      <c r="S480" s="70" t="n">
        <v>-0.0376303196</v>
      </c>
      <c r="T480" s="70" t="n">
        <v>-4.39461088</v>
      </c>
      <c r="U480" s="69">
        <f>U467*'4 Transform Matrices'!Y481+V467*'4 Transform Matrices'!AC481+W467*'4 Transform Matrices'!AG481</f>
        <v/>
      </c>
      <c r="V480" s="69">
        <f>U467*'4 Transform Matrices'!Z481+V467*'4 Transform Matrices'!AD481+W467*'4 Transform Matrices'!AH481</f>
        <v/>
      </c>
      <c r="W480" s="69">
        <f>U467*'4 Transform Matrices'!AA481+V467*'4 Transform Matrices'!AE481+W467*'4 Transform Matrices'!AI481</f>
        <v/>
      </c>
      <c r="X480" s="69">
        <f>U467*'4 Transform Matrices'!AB481+V467*'4 Transform Matrices'!AF481+W467*'4 Transform Matrices'!AJ481+X467</f>
        <v/>
      </c>
      <c r="Y480" s="69">
        <f>Y467*'4 Transform Matrices'!Y481+Z467*'4 Transform Matrices'!AC481+AA467*'4 Transform Matrices'!AG481</f>
        <v/>
      </c>
      <c r="Z480" s="69">
        <f>Y467*'4 Transform Matrices'!Z481+Z467*'4 Transform Matrices'!AD481+AA467*'4 Transform Matrices'!AH481</f>
        <v/>
      </c>
      <c r="AA480" s="69">
        <f>Y467*'4 Transform Matrices'!AA481+Z467*'4 Transform Matrices'!AE481+AA467*'4 Transform Matrices'!AI481</f>
        <v/>
      </c>
      <c r="AB480" s="69">
        <f>Y467*'4 Transform Matrices'!AB481+Z467*'4 Transform Matrices'!AF481+AA467*'4 Transform Matrices'!AJ481+AB467</f>
        <v/>
      </c>
      <c r="AC480" s="69">
        <f>AC467*'4 Transform Matrices'!Y481+AD467*'4 Transform Matrices'!AC481+AE467*'4 Transform Matrices'!AG481</f>
        <v/>
      </c>
      <c r="AD480" s="69">
        <f>AC467*'4 Transform Matrices'!Z481+AD467*'4 Transform Matrices'!AD481+AE467*'4 Transform Matrices'!AH481</f>
        <v/>
      </c>
      <c r="AE480" s="69">
        <f>AC467*'4 Transform Matrices'!AA481+AD467*'4 Transform Matrices'!AE481+AE467*'4 Transform Matrices'!AI481</f>
        <v/>
      </c>
      <c r="AF480" s="69">
        <f>AC467*'4 Transform Matrices'!AB481+AD467*'4 Transform Matrices'!AF481+AE467*'4 Transform Matrices'!AJ481+AF467</f>
        <v/>
      </c>
      <c r="AG480" s="71">
        <f>MAX(ABS(I480-U480),ABS(J480-V480),ABS(K480-W480),ABS(L480-X480),ABS(M480-Y480),ABS(N480-Z480),ABS(O480-AA480),ABS(P480-AB480),ABS(Q480-AC480),ABS(R480-AD480),ABS(S480-AE480),ABS(T480-AF480))</f>
        <v/>
      </c>
    </row>
    <row r="481">
      <c r="A481" s="81" t="inlineStr">
        <is>
          <t>- Canopy clump</t>
        </is>
      </c>
      <c r="B481" s="52" t="inlineStr">
        <is>
          <t>ENV-353</t>
        </is>
      </c>
      <c r="C481" s="59" t="inlineStr">
        <is>
          <t>Sphere</t>
        </is>
      </c>
      <c r="D481" s="52" t="inlineStr">
        <is>
          <t>ENV-339</t>
        </is>
      </c>
      <c r="E481" s="52" t="n">
        <v>3</v>
      </c>
      <c r="F481" s="54">
        <f>L481</f>
        <v/>
      </c>
      <c r="G481" s="54">
        <f>P481</f>
        <v/>
      </c>
      <c r="H481" s="54">
        <f>T481</f>
        <v/>
      </c>
      <c r="I481" s="70" t="n">
        <v>-0.87615931</v>
      </c>
      <c r="J481" s="70" t="n">
        <v>0</v>
      </c>
      <c r="K481" s="70" t="n">
        <v>-0.8406893010000001</v>
      </c>
      <c r="L481" s="70" t="n">
        <v>16.3646793</v>
      </c>
      <c r="M481" s="70" t="n">
        <v>0</v>
      </c>
      <c r="N481" s="70" t="n">
        <v>1.03211617</v>
      </c>
      <c r="O481" s="70" t="n">
        <v>0</v>
      </c>
      <c r="P481" s="70" t="n">
        <v>2.59177709</v>
      </c>
      <c r="Q481" s="70" t="n">
        <v>0.8406893010000001</v>
      </c>
      <c r="R481" s="70" t="n">
        <v>0</v>
      </c>
      <c r="S481" s="70" t="n">
        <v>-0.87615931</v>
      </c>
      <c r="T481" s="70" t="n">
        <v>-5.94846821</v>
      </c>
      <c r="U481" s="69">
        <f>U467*'4 Transform Matrices'!Y482+V467*'4 Transform Matrices'!AC482+W467*'4 Transform Matrices'!AG482</f>
        <v/>
      </c>
      <c r="V481" s="69">
        <f>U467*'4 Transform Matrices'!Z482+V467*'4 Transform Matrices'!AD482+W467*'4 Transform Matrices'!AH482</f>
        <v/>
      </c>
      <c r="W481" s="69">
        <f>U467*'4 Transform Matrices'!AA482+V467*'4 Transform Matrices'!AE482+W467*'4 Transform Matrices'!AI482</f>
        <v/>
      </c>
      <c r="X481" s="69">
        <f>U467*'4 Transform Matrices'!AB482+V467*'4 Transform Matrices'!AF482+W467*'4 Transform Matrices'!AJ482+X467</f>
        <v/>
      </c>
      <c r="Y481" s="69">
        <f>Y467*'4 Transform Matrices'!Y482+Z467*'4 Transform Matrices'!AC482+AA467*'4 Transform Matrices'!AG482</f>
        <v/>
      </c>
      <c r="Z481" s="69">
        <f>Y467*'4 Transform Matrices'!Z482+Z467*'4 Transform Matrices'!AD482+AA467*'4 Transform Matrices'!AH482</f>
        <v/>
      </c>
      <c r="AA481" s="69">
        <f>Y467*'4 Transform Matrices'!AA482+Z467*'4 Transform Matrices'!AE482+AA467*'4 Transform Matrices'!AI482</f>
        <v/>
      </c>
      <c r="AB481" s="69">
        <f>Y467*'4 Transform Matrices'!AB482+Z467*'4 Transform Matrices'!AF482+AA467*'4 Transform Matrices'!AJ482+AB467</f>
        <v/>
      </c>
      <c r="AC481" s="69">
        <f>AC467*'4 Transform Matrices'!Y482+AD467*'4 Transform Matrices'!AC482+AE467*'4 Transform Matrices'!AG482</f>
        <v/>
      </c>
      <c r="AD481" s="69">
        <f>AC467*'4 Transform Matrices'!Z482+AD467*'4 Transform Matrices'!AD482+AE467*'4 Transform Matrices'!AH482</f>
        <v/>
      </c>
      <c r="AE481" s="69">
        <f>AC467*'4 Transform Matrices'!AA482+AD467*'4 Transform Matrices'!AE482+AE467*'4 Transform Matrices'!AI482</f>
        <v/>
      </c>
      <c r="AF481" s="69">
        <f>AC467*'4 Transform Matrices'!AB482+AD467*'4 Transform Matrices'!AF482+AE467*'4 Transform Matrices'!AJ482+AF467</f>
        <v/>
      </c>
      <c r="AG481" s="71">
        <f>MAX(ABS(I481-U481),ABS(J481-V481),ABS(K481-W481),ABS(L481-X481),ABS(M481-Y481),ABS(N481-Z481),ABS(O481-AA481),ABS(P481-AB481),ABS(Q481-AC481),ABS(R481-AD481),ABS(S481-AE481),ABS(T481-AF481))</f>
        <v/>
      </c>
    </row>
    <row r="482">
      <c r="A482" s="81" t="inlineStr">
        <is>
          <t>- Canopy clump</t>
        </is>
      </c>
      <c r="B482" s="52" t="inlineStr">
        <is>
          <t>ENV-354</t>
        </is>
      </c>
      <c r="C482" s="59" t="inlineStr">
        <is>
          <t>Sphere</t>
        </is>
      </c>
      <c r="D482" s="52" t="inlineStr">
        <is>
          <t>ENV-339</t>
        </is>
      </c>
      <c r="E482" s="52" t="n">
        <v>3</v>
      </c>
      <c r="F482" s="54">
        <f>L482</f>
        <v/>
      </c>
      <c r="G482" s="54">
        <f>P482</f>
        <v/>
      </c>
      <c r="H482" s="54">
        <f>T482</f>
        <v/>
      </c>
      <c r="I482" s="70" t="n">
        <v>-0.510361791</v>
      </c>
      <c r="J482" s="70" t="n">
        <v>0</v>
      </c>
      <c r="K482" s="70" t="n">
        <v>-0.94295007</v>
      </c>
      <c r="L482" s="70" t="n">
        <v>16.7154388</v>
      </c>
      <c r="M482" s="70" t="n">
        <v>0</v>
      </c>
      <c r="N482" s="70" t="n">
        <v>0.9113745090000001</v>
      </c>
      <c r="O482" s="70" t="n">
        <v>0</v>
      </c>
      <c r="P482" s="70" t="n">
        <v>2.49484205</v>
      </c>
      <c r="Q482" s="70" t="n">
        <v>0.94295007</v>
      </c>
      <c r="R482" s="70" t="n">
        <v>0</v>
      </c>
      <c r="S482" s="70" t="n">
        <v>-0.510361791</v>
      </c>
      <c r="T482" s="70" t="n">
        <v>-4.48691988</v>
      </c>
      <c r="U482" s="69">
        <f>U467*'4 Transform Matrices'!Y483+V467*'4 Transform Matrices'!AC483+W467*'4 Transform Matrices'!AG483</f>
        <v/>
      </c>
      <c r="V482" s="69">
        <f>U467*'4 Transform Matrices'!Z483+V467*'4 Transform Matrices'!AD483+W467*'4 Transform Matrices'!AH483</f>
        <v/>
      </c>
      <c r="W482" s="69">
        <f>U467*'4 Transform Matrices'!AA483+V467*'4 Transform Matrices'!AE483+W467*'4 Transform Matrices'!AI483</f>
        <v/>
      </c>
      <c r="X482" s="69">
        <f>U467*'4 Transform Matrices'!AB483+V467*'4 Transform Matrices'!AF483+W467*'4 Transform Matrices'!AJ483+X467</f>
        <v/>
      </c>
      <c r="Y482" s="69">
        <f>Y467*'4 Transform Matrices'!Y483+Z467*'4 Transform Matrices'!AC483+AA467*'4 Transform Matrices'!AG483</f>
        <v/>
      </c>
      <c r="Z482" s="69">
        <f>Y467*'4 Transform Matrices'!Z483+Z467*'4 Transform Matrices'!AD483+AA467*'4 Transform Matrices'!AH483</f>
        <v/>
      </c>
      <c r="AA482" s="69">
        <f>Y467*'4 Transform Matrices'!AA483+Z467*'4 Transform Matrices'!AE483+AA467*'4 Transform Matrices'!AI483</f>
        <v/>
      </c>
      <c r="AB482" s="69">
        <f>Y467*'4 Transform Matrices'!AB483+Z467*'4 Transform Matrices'!AF483+AA467*'4 Transform Matrices'!AJ483+AB467</f>
        <v/>
      </c>
      <c r="AC482" s="69">
        <f>AC467*'4 Transform Matrices'!Y483+AD467*'4 Transform Matrices'!AC483+AE467*'4 Transform Matrices'!AG483</f>
        <v/>
      </c>
      <c r="AD482" s="69">
        <f>AC467*'4 Transform Matrices'!Z483+AD467*'4 Transform Matrices'!AD483+AE467*'4 Transform Matrices'!AH483</f>
        <v/>
      </c>
      <c r="AE482" s="69">
        <f>AC467*'4 Transform Matrices'!AA483+AD467*'4 Transform Matrices'!AE483+AE467*'4 Transform Matrices'!AI483</f>
        <v/>
      </c>
      <c r="AF482" s="69">
        <f>AC467*'4 Transform Matrices'!AB483+AD467*'4 Transform Matrices'!AF483+AE467*'4 Transform Matrices'!AJ483+AF467</f>
        <v/>
      </c>
      <c r="AG482" s="71">
        <f>MAX(ABS(I482-U482),ABS(J482-V482),ABS(K482-W482),ABS(L482-X482),ABS(M482-Y482),ABS(N482-Z482),ABS(O482-AA482),ABS(P482-AB482),ABS(Q482-AC482),ABS(R482-AD482),ABS(S482-AE482),ABS(T482-AF482))</f>
        <v/>
      </c>
    </row>
    <row r="483">
      <c r="A483" s="81" t="inlineStr">
        <is>
          <t>- Canopy clump</t>
        </is>
      </c>
      <c r="B483" s="52" t="inlineStr">
        <is>
          <t>ENV-355</t>
        </is>
      </c>
      <c r="C483" s="59" t="inlineStr">
        <is>
          <t>Sphere</t>
        </is>
      </c>
      <c r="D483" s="52" t="inlineStr">
        <is>
          <t>ENV-339</t>
        </is>
      </c>
      <c r="E483" s="52" t="n">
        <v>3</v>
      </c>
      <c r="F483" s="54">
        <f>L483</f>
        <v/>
      </c>
      <c r="G483" s="54">
        <f>P483</f>
        <v/>
      </c>
      <c r="H483" s="54">
        <f>T483</f>
        <v/>
      </c>
      <c r="I483" s="70" t="n">
        <v>-1.24432802</v>
      </c>
      <c r="J483" s="70" t="n">
        <v>0</v>
      </c>
      <c r="K483" s="70" t="n">
        <v>-0.651554823</v>
      </c>
      <c r="L483" s="70" t="n">
        <v>15.4589148</v>
      </c>
      <c r="M483" s="70" t="n">
        <v>0</v>
      </c>
      <c r="N483" s="70" t="n">
        <v>1.19390249</v>
      </c>
      <c r="O483" s="70" t="n">
        <v>0</v>
      </c>
      <c r="P483" s="70" t="n">
        <v>2.39790726</v>
      </c>
      <c r="Q483" s="70" t="n">
        <v>0.651554823</v>
      </c>
      <c r="R483" s="70" t="n">
        <v>0</v>
      </c>
      <c r="S483" s="70" t="n">
        <v>-1.24432802</v>
      </c>
      <c r="T483" s="70" t="n">
        <v>-5.43431902</v>
      </c>
      <c r="U483" s="69">
        <f>U467*'4 Transform Matrices'!Y484+V467*'4 Transform Matrices'!AC484+W467*'4 Transform Matrices'!AG484</f>
        <v/>
      </c>
      <c r="V483" s="69">
        <f>U467*'4 Transform Matrices'!Z484+V467*'4 Transform Matrices'!AD484+W467*'4 Transform Matrices'!AH484</f>
        <v/>
      </c>
      <c r="W483" s="69">
        <f>U467*'4 Transform Matrices'!AA484+V467*'4 Transform Matrices'!AE484+W467*'4 Transform Matrices'!AI484</f>
        <v/>
      </c>
      <c r="X483" s="69">
        <f>U467*'4 Transform Matrices'!AB484+V467*'4 Transform Matrices'!AF484+W467*'4 Transform Matrices'!AJ484+X467</f>
        <v/>
      </c>
      <c r="Y483" s="69">
        <f>Y467*'4 Transform Matrices'!Y484+Z467*'4 Transform Matrices'!AC484+AA467*'4 Transform Matrices'!AG484</f>
        <v/>
      </c>
      <c r="Z483" s="69">
        <f>Y467*'4 Transform Matrices'!Z484+Z467*'4 Transform Matrices'!AD484+AA467*'4 Transform Matrices'!AH484</f>
        <v/>
      </c>
      <c r="AA483" s="69">
        <f>Y467*'4 Transform Matrices'!AA484+Z467*'4 Transform Matrices'!AE484+AA467*'4 Transform Matrices'!AI484</f>
        <v/>
      </c>
      <c r="AB483" s="69">
        <f>Y467*'4 Transform Matrices'!AB484+Z467*'4 Transform Matrices'!AF484+AA467*'4 Transform Matrices'!AJ484+AB467</f>
        <v/>
      </c>
      <c r="AC483" s="69">
        <f>AC467*'4 Transform Matrices'!Y484+AD467*'4 Transform Matrices'!AC484+AE467*'4 Transform Matrices'!AG484</f>
        <v/>
      </c>
      <c r="AD483" s="69">
        <f>AC467*'4 Transform Matrices'!Z484+AD467*'4 Transform Matrices'!AD484+AE467*'4 Transform Matrices'!AH484</f>
        <v/>
      </c>
      <c r="AE483" s="69">
        <f>AC467*'4 Transform Matrices'!AA484+AD467*'4 Transform Matrices'!AE484+AE467*'4 Transform Matrices'!AI484</f>
        <v/>
      </c>
      <c r="AF483" s="69">
        <f>AC467*'4 Transform Matrices'!AB484+AD467*'4 Transform Matrices'!AF484+AE467*'4 Transform Matrices'!AJ484+AF467</f>
        <v/>
      </c>
      <c r="AG483" s="71">
        <f>MAX(ABS(I483-U483),ABS(J483-V483),ABS(K483-W483),ABS(L483-X483),ABS(M483-Y483),ABS(N483-Z483),ABS(O483-AA483),ABS(P483-AB483),ABS(Q483-AC483),ABS(R483-AD483),ABS(S483-AE483),ABS(T483-AF483))</f>
        <v/>
      </c>
    </row>
    <row r="484">
      <c r="A484" s="81" t="inlineStr">
        <is>
          <t>- Canopy low</t>
        </is>
      </c>
      <c r="B484" s="52" t="inlineStr">
        <is>
          <t>ENV-356</t>
        </is>
      </c>
      <c r="C484" s="59" t="inlineStr">
        <is>
          <t>Sphere</t>
        </is>
      </c>
      <c r="D484" s="52" t="inlineStr">
        <is>
          <t>ENV-339</t>
        </is>
      </c>
      <c r="E484" s="52" t="n">
        <v>3</v>
      </c>
      <c r="F484" s="54">
        <f>L484</f>
        <v/>
      </c>
      <c r="G484" s="54">
        <f>P484</f>
        <v/>
      </c>
      <c r="H484" s="54">
        <f>T484</f>
        <v/>
      </c>
      <c r="I484" s="70" t="n">
        <v>-0.974500418</v>
      </c>
      <c r="J484" s="70" t="n">
        <v>0</v>
      </c>
      <c r="K484" s="70" t="n">
        <v>-1.53420007</v>
      </c>
      <c r="L484" s="70" t="n">
        <v>16.1507263</v>
      </c>
      <c r="M484" s="70" t="n">
        <v>0</v>
      </c>
      <c r="N484" s="70" t="n">
        <v>1.24357426</v>
      </c>
      <c r="O484" s="70" t="n">
        <v>0</v>
      </c>
      <c r="P484" s="70" t="n">
        <v>2.78564715</v>
      </c>
      <c r="Q484" s="70" t="n">
        <v>1.53420007</v>
      </c>
      <c r="R484" s="70" t="n">
        <v>0</v>
      </c>
      <c r="S484" s="70" t="n">
        <v>-0.974500418</v>
      </c>
      <c r="T484" s="70" t="n">
        <v>-5.09914398</v>
      </c>
      <c r="U484" s="69">
        <f>U467*'4 Transform Matrices'!Y485+V467*'4 Transform Matrices'!AC485+W467*'4 Transform Matrices'!AG485</f>
        <v/>
      </c>
      <c r="V484" s="69">
        <f>U467*'4 Transform Matrices'!Z485+V467*'4 Transform Matrices'!AD485+W467*'4 Transform Matrices'!AH485</f>
        <v/>
      </c>
      <c r="W484" s="69">
        <f>U467*'4 Transform Matrices'!AA485+V467*'4 Transform Matrices'!AE485+W467*'4 Transform Matrices'!AI485</f>
        <v/>
      </c>
      <c r="X484" s="69">
        <f>U467*'4 Transform Matrices'!AB485+V467*'4 Transform Matrices'!AF485+W467*'4 Transform Matrices'!AJ485+X467</f>
        <v/>
      </c>
      <c r="Y484" s="69">
        <f>Y467*'4 Transform Matrices'!Y485+Z467*'4 Transform Matrices'!AC485+AA467*'4 Transform Matrices'!AG485</f>
        <v/>
      </c>
      <c r="Z484" s="69">
        <f>Y467*'4 Transform Matrices'!Z485+Z467*'4 Transform Matrices'!AD485+AA467*'4 Transform Matrices'!AH485</f>
        <v/>
      </c>
      <c r="AA484" s="69">
        <f>Y467*'4 Transform Matrices'!AA485+Z467*'4 Transform Matrices'!AE485+AA467*'4 Transform Matrices'!AI485</f>
        <v/>
      </c>
      <c r="AB484" s="69">
        <f>Y467*'4 Transform Matrices'!AB485+Z467*'4 Transform Matrices'!AF485+AA467*'4 Transform Matrices'!AJ485+AB467</f>
        <v/>
      </c>
      <c r="AC484" s="69">
        <f>AC467*'4 Transform Matrices'!Y485+AD467*'4 Transform Matrices'!AC485+AE467*'4 Transform Matrices'!AG485</f>
        <v/>
      </c>
      <c r="AD484" s="69">
        <f>AC467*'4 Transform Matrices'!Z485+AD467*'4 Transform Matrices'!AD485+AE467*'4 Transform Matrices'!AH485</f>
        <v/>
      </c>
      <c r="AE484" s="69">
        <f>AC467*'4 Transform Matrices'!AA485+AD467*'4 Transform Matrices'!AE485+AE467*'4 Transform Matrices'!AI485</f>
        <v/>
      </c>
      <c r="AF484" s="69">
        <f>AC467*'4 Transform Matrices'!AB485+AD467*'4 Transform Matrices'!AF485+AE467*'4 Transform Matrices'!AJ485+AF467</f>
        <v/>
      </c>
      <c r="AG484" s="71">
        <f>MAX(ABS(I484-U484),ABS(J484-V484),ABS(K484-W484),ABS(L484-X484),ABS(M484-Y484),ABS(N484-Z484),ABS(O484-AA484),ABS(P484-AB484),ABS(Q484-AC484),ABS(R484-AD484),ABS(S484-AE484),ABS(T484-AF484))</f>
        <v/>
      </c>
    </row>
    <row r="485">
      <c r="A485" s="81" t="inlineStr">
        <is>
          <t>- Canopy top</t>
        </is>
      </c>
      <c r="B485" s="52" t="inlineStr">
        <is>
          <t>ENV-357</t>
        </is>
      </c>
      <c r="C485" s="59" t="inlineStr">
        <is>
          <t>Sphere</t>
        </is>
      </c>
      <c r="D485" s="52" t="inlineStr">
        <is>
          <t>ENV-339</t>
        </is>
      </c>
      <c r="E485" s="52" t="n">
        <v>3</v>
      </c>
      <c r="F485" s="54">
        <f>L485</f>
        <v/>
      </c>
      <c r="G485" s="54">
        <f>P485</f>
        <v/>
      </c>
      <c r="H485" s="54">
        <f>T485</f>
        <v/>
      </c>
      <c r="I485" s="70" t="n">
        <v>-0.666763425</v>
      </c>
      <c r="J485" s="70" t="n">
        <v>0</v>
      </c>
      <c r="K485" s="70" t="n">
        <v>-1.04971588</v>
      </c>
      <c r="L485" s="70" t="n">
        <v>16.1801834</v>
      </c>
      <c r="M485" s="70" t="n">
        <v>0</v>
      </c>
      <c r="N485" s="70" t="n">
        <v>0.9565956</v>
      </c>
      <c r="O485" s="70" t="n">
        <v>0</v>
      </c>
      <c r="P485" s="70" t="n">
        <v>3.3596046</v>
      </c>
      <c r="Q485" s="70" t="n">
        <v>1.04971588</v>
      </c>
      <c r="R485" s="70" t="n">
        <v>0</v>
      </c>
      <c r="S485" s="70" t="n">
        <v>-0.666763425</v>
      </c>
      <c r="T485" s="70" t="n">
        <v>-4.9671073</v>
      </c>
      <c r="U485" s="69">
        <f>U467*'4 Transform Matrices'!Y486+V467*'4 Transform Matrices'!AC486+W467*'4 Transform Matrices'!AG486</f>
        <v/>
      </c>
      <c r="V485" s="69">
        <f>U467*'4 Transform Matrices'!Z486+V467*'4 Transform Matrices'!AD486+W467*'4 Transform Matrices'!AH486</f>
        <v/>
      </c>
      <c r="W485" s="69">
        <f>U467*'4 Transform Matrices'!AA486+V467*'4 Transform Matrices'!AE486+W467*'4 Transform Matrices'!AI486</f>
        <v/>
      </c>
      <c r="X485" s="69">
        <f>U467*'4 Transform Matrices'!AB486+V467*'4 Transform Matrices'!AF486+W467*'4 Transform Matrices'!AJ486+X467</f>
        <v/>
      </c>
      <c r="Y485" s="69">
        <f>Y467*'4 Transform Matrices'!Y486+Z467*'4 Transform Matrices'!AC486+AA467*'4 Transform Matrices'!AG486</f>
        <v/>
      </c>
      <c r="Z485" s="69">
        <f>Y467*'4 Transform Matrices'!Z486+Z467*'4 Transform Matrices'!AD486+AA467*'4 Transform Matrices'!AH486</f>
        <v/>
      </c>
      <c r="AA485" s="69">
        <f>Y467*'4 Transform Matrices'!AA486+Z467*'4 Transform Matrices'!AE486+AA467*'4 Transform Matrices'!AI486</f>
        <v/>
      </c>
      <c r="AB485" s="69">
        <f>Y467*'4 Transform Matrices'!AB486+Z467*'4 Transform Matrices'!AF486+AA467*'4 Transform Matrices'!AJ486+AB467</f>
        <v/>
      </c>
      <c r="AC485" s="69">
        <f>AC467*'4 Transform Matrices'!Y486+AD467*'4 Transform Matrices'!AC486+AE467*'4 Transform Matrices'!AG486</f>
        <v/>
      </c>
      <c r="AD485" s="69">
        <f>AC467*'4 Transform Matrices'!Z486+AD467*'4 Transform Matrices'!AD486+AE467*'4 Transform Matrices'!AH486</f>
        <v/>
      </c>
      <c r="AE485" s="69">
        <f>AC467*'4 Transform Matrices'!AA486+AD467*'4 Transform Matrices'!AE486+AE467*'4 Transform Matrices'!AI486</f>
        <v/>
      </c>
      <c r="AF485" s="69">
        <f>AC467*'4 Transform Matrices'!AB486+AD467*'4 Transform Matrices'!AF486+AE467*'4 Transform Matrices'!AJ486+AF467</f>
        <v/>
      </c>
      <c r="AG485" s="71">
        <f>MAX(ABS(I485-U485),ABS(J485-V485),ABS(K485-W485),ABS(L485-X485),ABS(M485-Y485),ABS(N485-Z485),ABS(O485-AA485),ABS(P485-AB485),ABS(Q485-AC485),ABS(R485-AD485),ABS(S485-AE485),ABS(T485-AF485))</f>
        <v/>
      </c>
    </row>
    <row r="486">
      <c r="A486" s="60" t="inlineStr">
        <is>
          <t>- Forest patch</t>
        </is>
      </c>
      <c r="B486" s="52" t="inlineStr">
        <is>
          <t>ENV-358</t>
        </is>
      </c>
      <c r="C486" s="53" t="inlineStr">
        <is>
          <t>Group</t>
        </is>
      </c>
      <c r="D486" s="52" t="inlineStr">
        <is>
          <t>ENV-00</t>
        </is>
      </c>
      <c r="E486" s="52" t="n">
        <v>1</v>
      </c>
      <c r="F486" s="54">
        <f>L486</f>
        <v/>
      </c>
      <c r="G486" s="54">
        <f>P486</f>
        <v/>
      </c>
      <c r="H486" s="54">
        <f>T486</f>
        <v/>
      </c>
      <c r="I486" s="70" t="n">
        <v>1</v>
      </c>
      <c r="J486" s="70" t="n">
        <v>0</v>
      </c>
      <c r="K486" s="70" t="n">
        <v>0</v>
      </c>
      <c r="L486" s="70" t="n">
        <v>0</v>
      </c>
      <c r="M486" s="70" t="n">
        <v>0</v>
      </c>
      <c r="N486" s="70" t="n">
        <v>1</v>
      </c>
      <c r="O486" s="70" t="n">
        <v>0</v>
      </c>
      <c r="P486" s="70" t="n">
        <v>0</v>
      </c>
      <c r="Q486" s="70" t="n">
        <v>0</v>
      </c>
      <c r="R486" s="70" t="n">
        <v>0</v>
      </c>
      <c r="S486" s="70" t="n">
        <v>1</v>
      </c>
      <c r="T486" s="70" t="n">
        <v>0</v>
      </c>
      <c r="U486" s="69">
        <f>U128*'4 Transform Matrices'!Y487+V128*'4 Transform Matrices'!AC487+W128*'4 Transform Matrices'!AG487</f>
        <v/>
      </c>
      <c r="V486" s="69">
        <f>U128*'4 Transform Matrices'!Z487+V128*'4 Transform Matrices'!AD487+W128*'4 Transform Matrices'!AH487</f>
        <v/>
      </c>
      <c r="W486" s="69">
        <f>U128*'4 Transform Matrices'!AA487+V128*'4 Transform Matrices'!AE487+W128*'4 Transform Matrices'!AI487</f>
        <v/>
      </c>
      <c r="X486" s="69">
        <f>U128*'4 Transform Matrices'!AB487+V128*'4 Transform Matrices'!AF487+W128*'4 Transform Matrices'!AJ487+X128</f>
        <v/>
      </c>
      <c r="Y486" s="69">
        <f>Y128*'4 Transform Matrices'!Y487+Z128*'4 Transform Matrices'!AC487+AA128*'4 Transform Matrices'!AG487</f>
        <v/>
      </c>
      <c r="Z486" s="69">
        <f>Y128*'4 Transform Matrices'!Z487+Z128*'4 Transform Matrices'!AD487+AA128*'4 Transform Matrices'!AH487</f>
        <v/>
      </c>
      <c r="AA486" s="69">
        <f>Y128*'4 Transform Matrices'!AA487+Z128*'4 Transform Matrices'!AE487+AA128*'4 Transform Matrices'!AI487</f>
        <v/>
      </c>
      <c r="AB486" s="69">
        <f>Y128*'4 Transform Matrices'!AB487+Z128*'4 Transform Matrices'!AF487+AA128*'4 Transform Matrices'!AJ487+AB128</f>
        <v/>
      </c>
      <c r="AC486" s="69">
        <f>AC128*'4 Transform Matrices'!Y487+AD128*'4 Transform Matrices'!AC487+AE128*'4 Transform Matrices'!AG487</f>
        <v/>
      </c>
      <c r="AD486" s="69">
        <f>AC128*'4 Transform Matrices'!Z487+AD128*'4 Transform Matrices'!AD487+AE128*'4 Transform Matrices'!AH487</f>
        <v/>
      </c>
      <c r="AE486" s="69">
        <f>AC128*'4 Transform Matrices'!AA487+AD128*'4 Transform Matrices'!AE487+AE128*'4 Transform Matrices'!AI487</f>
        <v/>
      </c>
      <c r="AF486" s="69">
        <f>AC128*'4 Transform Matrices'!AB487+AD128*'4 Transform Matrices'!AF487+AE128*'4 Transform Matrices'!AJ487+AF128</f>
        <v/>
      </c>
      <c r="AG486" s="71">
        <f>MAX(ABS(I486-U486),ABS(J486-V486),ABS(K486-W486),ABS(L486-X486),ABS(M486-Y486),ABS(N486-Z486),ABS(O486-AA486),ABS(P486-AB486),ABS(Q486-AC486),ABS(R486-AD486),ABS(S486-AE486),ABS(T486-AF486))</f>
        <v/>
      </c>
    </row>
    <row r="487">
      <c r="A487" s="80" t="inlineStr">
        <is>
          <t>- Pine</t>
        </is>
      </c>
      <c r="B487" s="52" t="inlineStr">
        <is>
          <t>ENV-359</t>
        </is>
      </c>
      <c r="C487" s="53" t="inlineStr">
        <is>
          <t>Group</t>
        </is>
      </c>
      <c r="D487" s="52" t="inlineStr">
        <is>
          <t>ENV-358</t>
        </is>
      </c>
      <c r="E487" s="52" t="n">
        <v>2</v>
      </c>
      <c r="F487" s="54">
        <f>L487</f>
        <v/>
      </c>
      <c r="G487" s="54">
        <f>P487</f>
        <v/>
      </c>
      <c r="H487" s="54">
        <f>T487</f>
        <v/>
      </c>
      <c r="I487" s="70" t="n">
        <v>-0.910563588</v>
      </c>
      <c r="J487" s="70" t="n">
        <v>0</v>
      </c>
      <c r="K487" s="70" t="n">
        <v>-0.413369</v>
      </c>
      <c r="L487" s="70" t="n">
        <v>-1.94287992</v>
      </c>
      <c r="M487" s="70" t="n">
        <v>0</v>
      </c>
      <c r="N487" s="70" t="n">
        <v>1</v>
      </c>
      <c r="O487" s="70" t="n">
        <v>0</v>
      </c>
      <c r="P487" s="70" t="n">
        <v>-0.045645088</v>
      </c>
      <c r="Q487" s="70" t="n">
        <v>0.413369</v>
      </c>
      <c r="R487" s="70" t="n">
        <v>0</v>
      </c>
      <c r="S487" s="70" t="n">
        <v>-0.910563588</v>
      </c>
      <c r="T487" s="70" t="n">
        <v>-13.1890554</v>
      </c>
      <c r="U487" s="69">
        <f>U486*'4 Transform Matrices'!Y488+V486*'4 Transform Matrices'!AC488+W486*'4 Transform Matrices'!AG488</f>
        <v/>
      </c>
      <c r="V487" s="69">
        <f>U486*'4 Transform Matrices'!Z488+V486*'4 Transform Matrices'!AD488+W486*'4 Transform Matrices'!AH488</f>
        <v/>
      </c>
      <c r="W487" s="69">
        <f>U486*'4 Transform Matrices'!AA488+V486*'4 Transform Matrices'!AE488+W486*'4 Transform Matrices'!AI488</f>
        <v/>
      </c>
      <c r="X487" s="69">
        <f>U486*'4 Transform Matrices'!AB488+V486*'4 Transform Matrices'!AF488+W486*'4 Transform Matrices'!AJ488+X486</f>
        <v/>
      </c>
      <c r="Y487" s="69">
        <f>Y486*'4 Transform Matrices'!Y488+Z486*'4 Transform Matrices'!AC488+AA486*'4 Transform Matrices'!AG488</f>
        <v/>
      </c>
      <c r="Z487" s="69">
        <f>Y486*'4 Transform Matrices'!Z488+Z486*'4 Transform Matrices'!AD488+AA486*'4 Transform Matrices'!AH488</f>
        <v/>
      </c>
      <c r="AA487" s="69">
        <f>Y486*'4 Transform Matrices'!AA488+Z486*'4 Transform Matrices'!AE488+AA486*'4 Transform Matrices'!AI488</f>
        <v/>
      </c>
      <c r="AB487" s="69">
        <f>Y486*'4 Transform Matrices'!AB488+Z486*'4 Transform Matrices'!AF488+AA486*'4 Transform Matrices'!AJ488+AB486</f>
        <v/>
      </c>
      <c r="AC487" s="69">
        <f>AC486*'4 Transform Matrices'!Y488+AD486*'4 Transform Matrices'!AC488+AE486*'4 Transform Matrices'!AG488</f>
        <v/>
      </c>
      <c r="AD487" s="69">
        <f>AC486*'4 Transform Matrices'!Z488+AD486*'4 Transform Matrices'!AD488+AE486*'4 Transform Matrices'!AH488</f>
        <v/>
      </c>
      <c r="AE487" s="69">
        <f>AC486*'4 Transform Matrices'!AA488+AD486*'4 Transform Matrices'!AE488+AE486*'4 Transform Matrices'!AI488</f>
        <v/>
      </c>
      <c r="AF487" s="69">
        <f>AC486*'4 Transform Matrices'!AB488+AD486*'4 Transform Matrices'!AF488+AE486*'4 Transform Matrices'!AJ488+AF486</f>
        <v/>
      </c>
      <c r="AG487" s="71">
        <f>MAX(ABS(I487-U487),ABS(J487-V487),ABS(K487-W487),ABS(L487-X487),ABS(M487-Y487),ABS(N487-Z487),ABS(O487-AA487),ABS(P487-AB487),ABS(Q487-AC487),ABS(R487-AD487),ABS(S487-AE487),ABS(T487-AF487))</f>
        <v/>
      </c>
    </row>
    <row r="488">
      <c r="A488" s="81" t="inlineStr">
        <is>
          <t>- Pine trunk</t>
        </is>
      </c>
      <c r="B488" s="52" t="inlineStr">
        <is>
          <t>ENV-360</t>
        </is>
      </c>
      <c r="C488" s="58" t="inlineStr">
        <is>
          <t>Cylinder</t>
        </is>
      </c>
      <c r="D488" s="52" t="inlineStr">
        <is>
          <t>ENV-359</t>
        </is>
      </c>
      <c r="E488" s="52" t="n">
        <v>3</v>
      </c>
      <c r="F488" s="54">
        <f>L488</f>
        <v/>
      </c>
      <c r="G488" s="54">
        <f>P488</f>
        <v/>
      </c>
      <c r="H488" s="54">
        <f>T488</f>
        <v/>
      </c>
      <c r="I488" s="70" t="n">
        <v>-0.202496156</v>
      </c>
      <c r="J488" s="70" t="n">
        <v>-0.0919272751</v>
      </c>
      <c r="K488" s="70" t="n">
        <v>5.53746169e-08</v>
      </c>
      <c r="L488" s="70" t="n">
        <v>-1.94287992</v>
      </c>
      <c r="M488" s="70" t="n">
        <v>0</v>
      </c>
      <c r="N488" s="70" t="n">
        <v>-9.72077974e-09</v>
      </c>
      <c r="O488" s="70" t="n">
        <v>-3.06463122</v>
      </c>
      <c r="P488" s="70" t="n">
        <v>1.48667049</v>
      </c>
      <c r="Q488" s="70" t="n">
        <v>0.0919272751</v>
      </c>
      <c r="R488" s="70" t="n">
        <v>-0.202496156</v>
      </c>
      <c r="S488" s="70" t="n">
        <v>1.21978445e-07</v>
      </c>
      <c r="T488" s="70" t="n">
        <v>-13.1890554</v>
      </c>
      <c r="U488" s="69">
        <f>U487*'4 Transform Matrices'!Y489+V487*'4 Transform Matrices'!AC489+W487*'4 Transform Matrices'!AG489</f>
        <v/>
      </c>
      <c r="V488" s="69">
        <f>U487*'4 Transform Matrices'!Z489+V487*'4 Transform Matrices'!AD489+W487*'4 Transform Matrices'!AH489</f>
        <v/>
      </c>
      <c r="W488" s="69">
        <f>U487*'4 Transform Matrices'!AA489+V487*'4 Transform Matrices'!AE489+W487*'4 Transform Matrices'!AI489</f>
        <v/>
      </c>
      <c r="X488" s="69">
        <f>U487*'4 Transform Matrices'!AB489+V487*'4 Transform Matrices'!AF489+W487*'4 Transform Matrices'!AJ489+X487</f>
        <v/>
      </c>
      <c r="Y488" s="69">
        <f>Y487*'4 Transform Matrices'!Y489+Z487*'4 Transform Matrices'!AC489+AA487*'4 Transform Matrices'!AG489</f>
        <v/>
      </c>
      <c r="Z488" s="69">
        <f>Y487*'4 Transform Matrices'!Z489+Z487*'4 Transform Matrices'!AD489+AA487*'4 Transform Matrices'!AH489</f>
        <v/>
      </c>
      <c r="AA488" s="69">
        <f>Y487*'4 Transform Matrices'!AA489+Z487*'4 Transform Matrices'!AE489+AA487*'4 Transform Matrices'!AI489</f>
        <v/>
      </c>
      <c r="AB488" s="69">
        <f>Y487*'4 Transform Matrices'!AB489+Z487*'4 Transform Matrices'!AF489+AA487*'4 Transform Matrices'!AJ489+AB487</f>
        <v/>
      </c>
      <c r="AC488" s="69">
        <f>AC487*'4 Transform Matrices'!Y489+AD487*'4 Transform Matrices'!AC489+AE487*'4 Transform Matrices'!AG489</f>
        <v/>
      </c>
      <c r="AD488" s="69">
        <f>AC487*'4 Transform Matrices'!Z489+AD487*'4 Transform Matrices'!AD489+AE487*'4 Transform Matrices'!AH489</f>
        <v/>
      </c>
      <c r="AE488" s="69">
        <f>AC487*'4 Transform Matrices'!AA489+AD487*'4 Transform Matrices'!AE489+AE487*'4 Transform Matrices'!AI489</f>
        <v/>
      </c>
      <c r="AF488" s="69">
        <f>AC487*'4 Transform Matrices'!AB489+AD487*'4 Transform Matrices'!AF489+AE487*'4 Transform Matrices'!AJ489+AF487</f>
        <v/>
      </c>
      <c r="AG488" s="71">
        <f>MAX(ABS(I488-U488),ABS(J488-V488),ABS(K488-W488),ABS(L488-X488),ABS(M488-Y488),ABS(N488-Z488),ABS(O488-AA488),ABS(P488-AB488),ABS(Q488-AC488),ABS(R488-AD488),ABS(S488-AE488),ABS(T488-AF488))</f>
        <v/>
      </c>
    </row>
    <row r="489">
      <c r="A489" s="81" t="inlineStr">
        <is>
          <t>- Pine crown</t>
        </is>
      </c>
      <c r="B489" s="52" t="inlineStr">
        <is>
          <t>ENV-361</t>
        </is>
      </c>
      <c r="C489" s="61" t="inlineStr">
        <is>
          <t>Cone</t>
        </is>
      </c>
      <c r="D489" s="52" t="inlineStr">
        <is>
          <t>ENV-359</t>
        </is>
      </c>
      <c r="E489" s="52" t="n">
        <v>3</v>
      </c>
      <c r="F489" s="54">
        <f>L489</f>
        <v/>
      </c>
      <c r="G489" s="54">
        <f>P489</f>
        <v/>
      </c>
      <c r="H489" s="54">
        <f>T489</f>
        <v/>
      </c>
      <c r="I489" s="70" t="n">
        <v>1.19669116</v>
      </c>
      <c r="J489" s="70" t="n">
        <v>1.96836722</v>
      </c>
      <c r="K489" s="70" t="n">
        <v>0.0296952538</v>
      </c>
      <c r="L489" s="70" t="n">
        <v>-1.9396683</v>
      </c>
      <c r="M489" s="70" t="n">
        <v>0.00238606404</v>
      </c>
      <c r="N489" s="70" t="n">
        <v>-0.06536448</v>
      </c>
      <c r="O489" s="70" t="n">
        <v>1.19768178</v>
      </c>
      <c r="P489" s="70" t="n">
        <v>1.15344727</v>
      </c>
      <c r="Q489" s="70" t="n">
        <v>2.13524461</v>
      </c>
      <c r="R489" s="70" t="n">
        <v>-1.10309219</v>
      </c>
      <c r="S489" s="70" t="n">
        <v>-0.0179809816</v>
      </c>
      <c r="T489" s="70" t="n">
        <v>-13.1962652</v>
      </c>
      <c r="U489" s="69">
        <f>U487*'4 Transform Matrices'!Y490+V487*'4 Transform Matrices'!AC490+W487*'4 Transform Matrices'!AG490</f>
        <v/>
      </c>
      <c r="V489" s="69">
        <f>U487*'4 Transform Matrices'!Z490+V487*'4 Transform Matrices'!AD490+W487*'4 Transform Matrices'!AH490</f>
        <v/>
      </c>
      <c r="W489" s="69">
        <f>U487*'4 Transform Matrices'!AA490+V487*'4 Transform Matrices'!AE490+W487*'4 Transform Matrices'!AI490</f>
        <v/>
      </c>
      <c r="X489" s="69">
        <f>U487*'4 Transform Matrices'!AB490+V487*'4 Transform Matrices'!AF490+W487*'4 Transform Matrices'!AJ490+X487</f>
        <v/>
      </c>
      <c r="Y489" s="69">
        <f>Y487*'4 Transform Matrices'!Y490+Z487*'4 Transform Matrices'!AC490+AA487*'4 Transform Matrices'!AG490</f>
        <v/>
      </c>
      <c r="Z489" s="69">
        <f>Y487*'4 Transform Matrices'!Z490+Z487*'4 Transform Matrices'!AD490+AA487*'4 Transform Matrices'!AH490</f>
        <v/>
      </c>
      <c r="AA489" s="69">
        <f>Y487*'4 Transform Matrices'!AA490+Z487*'4 Transform Matrices'!AE490+AA487*'4 Transform Matrices'!AI490</f>
        <v/>
      </c>
      <c r="AB489" s="69">
        <f>Y487*'4 Transform Matrices'!AB490+Z487*'4 Transform Matrices'!AF490+AA487*'4 Transform Matrices'!AJ490+AB487</f>
        <v/>
      </c>
      <c r="AC489" s="69">
        <f>AC487*'4 Transform Matrices'!Y490+AD487*'4 Transform Matrices'!AC490+AE487*'4 Transform Matrices'!AG490</f>
        <v/>
      </c>
      <c r="AD489" s="69">
        <f>AC487*'4 Transform Matrices'!Z490+AD487*'4 Transform Matrices'!AD490+AE487*'4 Transform Matrices'!AH490</f>
        <v/>
      </c>
      <c r="AE489" s="69">
        <f>AC487*'4 Transform Matrices'!AA490+AD487*'4 Transform Matrices'!AE490+AE487*'4 Transform Matrices'!AI490</f>
        <v/>
      </c>
      <c r="AF489" s="69">
        <f>AC487*'4 Transform Matrices'!AB490+AD487*'4 Transform Matrices'!AF490+AE487*'4 Transform Matrices'!AJ490+AF487</f>
        <v/>
      </c>
      <c r="AG489" s="71">
        <f>MAX(ABS(I489-U489),ABS(J489-V489),ABS(K489-W489),ABS(L489-X489),ABS(M489-Y489),ABS(N489-Z489),ABS(O489-AA489),ABS(P489-AB489),ABS(Q489-AC489),ABS(R489-AD489),ABS(S489-AE489),ABS(T489-AF489))</f>
        <v/>
      </c>
    </row>
    <row r="490">
      <c r="A490" s="81" t="inlineStr">
        <is>
          <t>- Pine crown</t>
        </is>
      </c>
      <c r="B490" s="52" t="inlineStr">
        <is>
          <t>ENV-362</t>
        </is>
      </c>
      <c r="C490" s="61" t="inlineStr">
        <is>
          <t>Cone</t>
        </is>
      </c>
      <c r="D490" s="52" t="inlineStr">
        <is>
          <t>ENV-359</t>
        </is>
      </c>
      <c r="E490" s="52" t="n">
        <v>3</v>
      </c>
      <c r="F490" s="54">
        <f>L490</f>
        <v/>
      </c>
      <c r="G490" s="54">
        <f>P490</f>
        <v/>
      </c>
      <c r="H490" s="54">
        <f>T490</f>
        <v/>
      </c>
      <c r="I490" s="70" t="n">
        <v>1.82624412</v>
      </c>
      <c r="J490" s="70" t="n">
        <v>-0.978396893</v>
      </c>
      <c r="K490" s="70" t="n">
        <v>-0.0514790229</v>
      </c>
      <c r="L490" s="70" t="n">
        <v>-1.93761277</v>
      </c>
      <c r="M490" s="70" t="n">
        <v>0.0169002917</v>
      </c>
      <c r="N490" s="70" t="n">
        <v>-0.175604984</v>
      </c>
      <c r="O490" s="70" t="n">
        <v>1.0400703</v>
      </c>
      <c r="P490" s="70" t="n">
        <v>1.59168386</v>
      </c>
      <c r="Q490" s="70" t="n">
        <v>-1.01696825</v>
      </c>
      <c r="R490" s="70" t="n">
        <v>-1.75989699</v>
      </c>
      <c r="S490" s="70" t="n">
        <v>-0.0751604214</v>
      </c>
      <c r="T490" s="70" t="n">
        <v>-13.2003031</v>
      </c>
      <c r="U490" s="69">
        <f>U487*'4 Transform Matrices'!Y491+V487*'4 Transform Matrices'!AC491+W487*'4 Transform Matrices'!AG491</f>
        <v/>
      </c>
      <c r="V490" s="69">
        <f>U487*'4 Transform Matrices'!Z491+V487*'4 Transform Matrices'!AD491+W487*'4 Transform Matrices'!AH491</f>
        <v/>
      </c>
      <c r="W490" s="69">
        <f>U487*'4 Transform Matrices'!AA491+V487*'4 Transform Matrices'!AE491+W487*'4 Transform Matrices'!AI491</f>
        <v/>
      </c>
      <c r="X490" s="69">
        <f>U487*'4 Transform Matrices'!AB491+V487*'4 Transform Matrices'!AF491+W487*'4 Transform Matrices'!AJ491+X487</f>
        <v/>
      </c>
      <c r="Y490" s="69">
        <f>Y487*'4 Transform Matrices'!Y491+Z487*'4 Transform Matrices'!AC491+AA487*'4 Transform Matrices'!AG491</f>
        <v/>
      </c>
      <c r="Z490" s="69">
        <f>Y487*'4 Transform Matrices'!Z491+Z487*'4 Transform Matrices'!AD491+AA487*'4 Transform Matrices'!AH491</f>
        <v/>
      </c>
      <c r="AA490" s="69">
        <f>Y487*'4 Transform Matrices'!AA491+Z487*'4 Transform Matrices'!AE491+AA487*'4 Transform Matrices'!AI491</f>
        <v/>
      </c>
      <c r="AB490" s="69">
        <f>Y487*'4 Transform Matrices'!AB491+Z487*'4 Transform Matrices'!AF491+AA487*'4 Transform Matrices'!AJ491+AB487</f>
        <v/>
      </c>
      <c r="AC490" s="69">
        <f>AC487*'4 Transform Matrices'!Y491+AD487*'4 Transform Matrices'!AC491+AE487*'4 Transform Matrices'!AG491</f>
        <v/>
      </c>
      <c r="AD490" s="69">
        <f>AC487*'4 Transform Matrices'!Z491+AD487*'4 Transform Matrices'!AD491+AE487*'4 Transform Matrices'!AH491</f>
        <v/>
      </c>
      <c r="AE490" s="69">
        <f>AC487*'4 Transform Matrices'!AA491+AD487*'4 Transform Matrices'!AE491+AE487*'4 Transform Matrices'!AI491</f>
        <v/>
      </c>
      <c r="AF490" s="69">
        <f>AC487*'4 Transform Matrices'!AB491+AD487*'4 Transform Matrices'!AF491+AE487*'4 Transform Matrices'!AJ491+AF487</f>
        <v/>
      </c>
      <c r="AG490" s="71">
        <f>MAX(ABS(I490-U490),ABS(J490-V490),ABS(K490-W490),ABS(L490-X490),ABS(M490-Y490),ABS(N490-Z490),ABS(O490-AA490),ABS(P490-AB490),ABS(Q490-AC490),ABS(R490-AD490),ABS(S490-AE490),ABS(T490-AF490))</f>
        <v/>
      </c>
    </row>
    <row r="491">
      <c r="A491" s="81" t="inlineStr">
        <is>
          <t>- Pine crown</t>
        </is>
      </c>
      <c r="B491" s="52" t="inlineStr">
        <is>
          <t>ENV-363</t>
        </is>
      </c>
      <c r="C491" s="61" t="inlineStr">
        <is>
          <t>Cone</t>
        </is>
      </c>
      <c r="D491" s="52" t="inlineStr">
        <is>
          <t>ENV-359</t>
        </is>
      </c>
      <c r="E491" s="52" t="n">
        <v>3</v>
      </c>
      <c r="F491" s="54">
        <f>L491</f>
        <v/>
      </c>
      <c r="G491" s="54">
        <f>P491</f>
        <v/>
      </c>
      <c r="H491" s="54">
        <f>T491</f>
        <v/>
      </c>
      <c r="I491" s="70" t="n">
        <v>1.62520957</v>
      </c>
      <c r="J491" s="70" t="n">
        <v>0.922995627</v>
      </c>
      <c r="K491" s="70" t="n">
        <v>-0.0419233441</v>
      </c>
      <c r="L491" s="70" t="n">
        <v>-1.92033017</v>
      </c>
      <c r="M491" s="70" t="n">
        <v>0.000278172927</v>
      </c>
      <c r="N491" s="70" t="n">
        <v>0.15699175</v>
      </c>
      <c r="O491" s="70" t="n">
        <v>0.96565187</v>
      </c>
      <c r="P491" s="70" t="n">
        <v>2.00054407</v>
      </c>
      <c r="Q491" s="70" t="n">
        <v>0.94957751</v>
      </c>
      <c r="R491" s="70" t="n">
        <v>-1.57976007</v>
      </c>
      <c r="S491" s="70" t="n">
        <v>0.0714692697</v>
      </c>
      <c r="T491" s="70" t="n">
        <v>-13.1668653</v>
      </c>
      <c r="U491" s="69">
        <f>U487*'4 Transform Matrices'!Y492+V487*'4 Transform Matrices'!AC492+W487*'4 Transform Matrices'!AG492</f>
        <v/>
      </c>
      <c r="V491" s="69">
        <f>U487*'4 Transform Matrices'!Z492+V487*'4 Transform Matrices'!AD492+W487*'4 Transform Matrices'!AH492</f>
        <v/>
      </c>
      <c r="W491" s="69">
        <f>U487*'4 Transform Matrices'!AA492+V487*'4 Transform Matrices'!AE492+W487*'4 Transform Matrices'!AI492</f>
        <v/>
      </c>
      <c r="X491" s="69">
        <f>U487*'4 Transform Matrices'!AB492+V487*'4 Transform Matrices'!AF492+W487*'4 Transform Matrices'!AJ492+X487</f>
        <v/>
      </c>
      <c r="Y491" s="69">
        <f>Y487*'4 Transform Matrices'!Y492+Z487*'4 Transform Matrices'!AC492+AA487*'4 Transform Matrices'!AG492</f>
        <v/>
      </c>
      <c r="Z491" s="69">
        <f>Y487*'4 Transform Matrices'!Z492+Z487*'4 Transform Matrices'!AD492+AA487*'4 Transform Matrices'!AH492</f>
        <v/>
      </c>
      <c r="AA491" s="69">
        <f>Y487*'4 Transform Matrices'!AA492+Z487*'4 Transform Matrices'!AE492+AA487*'4 Transform Matrices'!AI492</f>
        <v/>
      </c>
      <c r="AB491" s="69">
        <f>Y487*'4 Transform Matrices'!AB492+Z487*'4 Transform Matrices'!AF492+AA487*'4 Transform Matrices'!AJ492+AB487</f>
        <v/>
      </c>
      <c r="AC491" s="69">
        <f>AC487*'4 Transform Matrices'!Y492+AD487*'4 Transform Matrices'!AC492+AE487*'4 Transform Matrices'!AG492</f>
        <v/>
      </c>
      <c r="AD491" s="69">
        <f>AC487*'4 Transform Matrices'!Z492+AD487*'4 Transform Matrices'!AD492+AE487*'4 Transform Matrices'!AH492</f>
        <v/>
      </c>
      <c r="AE491" s="69">
        <f>AC487*'4 Transform Matrices'!AA492+AD487*'4 Transform Matrices'!AE492+AE487*'4 Transform Matrices'!AI492</f>
        <v/>
      </c>
      <c r="AF491" s="69">
        <f>AC487*'4 Transform Matrices'!AB492+AD487*'4 Transform Matrices'!AF492+AE487*'4 Transform Matrices'!AJ492+AF487</f>
        <v/>
      </c>
      <c r="AG491" s="71">
        <f>MAX(ABS(I491-U491),ABS(J491-V491),ABS(K491-W491),ABS(L491-X491),ABS(M491-Y491),ABS(N491-Z491),ABS(O491-AA491),ABS(P491-AB491),ABS(Q491-AC491),ABS(R491-AD491),ABS(S491-AE491),ABS(T491-AF491))</f>
        <v/>
      </c>
    </row>
    <row r="492">
      <c r="A492" s="81" t="inlineStr">
        <is>
          <t>- Pine crown</t>
        </is>
      </c>
      <c r="B492" s="52" t="inlineStr">
        <is>
          <t>ENV-364</t>
        </is>
      </c>
      <c r="C492" s="61" t="inlineStr">
        <is>
          <t>Cone</t>
        </is>
      </c>
      <c r="D492" s="52" t="inlineStr">
        <is>
          <t>ENV-359</t>
        </is>
      </c>
      <c r="E492" s="52" t="n">
        <v>3</v>
      </c>
      <c r="F492" s="54">
        <f>L492</f>
        <v/>
      </c>
      <c r="G492" s="54">
        <f>P492</f>
        <v/>
      </c>
      <c r="H492" s="54">
        <f>T492</f>
        <v/>
      </c>
      <c r="I492" s="70" t="n">
        <v>1.39759827</v>
      </c>
      <c r="J492" s="70" t="n">
        <v>-0.778386295</v>
      </c>
      <c r="K492" s="70" t="n">
        <v>-0.0326349027</v>
      </c>
      <c r="L492" s="70" t="n">
        <v>-1.98205328</v>
      </c>
      <c r="M492" s="70" t="n">
        <v>-0.009394558149999999</v>
      </c>
      <c r="N492" s="70" t="n">
        <v>-0.169481233</v>
      </c>
      <c r="O492" s="70" t="n">
        <v>0.788886368</v>
      </c>
      <c r="P492" s="70" t="n">
        <v>2.33587551</v>
      </c>
      <c r="Q492" s="70" t="n">
        <v>-0.729265511</v>
      </c>
      <c r="R492" s="70" t="n">
        <v>-1.48955238</v>
      </c>
      <c r="S492" s="70" t="n">
        <v>-0.0727056563</v>
      </c>
      <c r="T492" s="70" t="n">
        <v>-13.1829538</v>
      </c>
      <c r="U492" s="69">
        <f>U487*'4 Transform Matrices'!Y493+V487*'4 Transform Matrices'!AC493+W487*'4 Transform Matrices'!AG493</f>
        <v/>
      </c>
      <c r="V492" s="69">
        <f>U487*'4 Transform Matrices'!Z493+V487*'4 Transform Matrices'!AD493+W487*'4 Transform Matrices'!AH493</f>
        <v/>
      </c>
      <c r="W492" s="69">
        <f>U487*'4 Transform Matrices'!AA493+V487*'4 Transform Matrices'!AE493+W487*'4 Transform Matrices'!AI493</f>
        <v/>
      </c>
      <c r="X492" s="69">
        <f>U487*'4 Transform Matrices'!AB493+V487*'4 Transform Matrices'!AF493+W487*'4 Transform Matrices'!AJ493+X487</f>
        <v/>
      </c>
      <c r="Y492" s="69">
        <f>Y487*'4 Transform Matrices'!Y493+Z487*'4 Transform Matrices'!AC493+AA487*'4 Transform Matrices'!AG493</f>
        <v/>
      </c>
      <c r="Z492" s="69">
        <f>Y487*'4 Transform Matrices'!Z493+Z487*'4 Transform Matrices'!AD493+AA487*'4 Transform Matrices'!AH493</f>
        <v/>
      </c>
      <c r="AA492" s="69">
        <f>Y487*'4 Transform Matrices'!AA493+Z487*'4 Transform Matrices'!AE493+AA487*'4 Transform Matrices'!AI493</f>
        <v/>
      </c>
      <c r="AB492" s="69">
        <f>Y487*'4 Transform Matrices'!AB493+Z487*'4 Transform Matrices'!AF493+AA487*'4 Transform Matrices'!AJ493+AB487</f>
        <v/>
      </c>
      <c r="AC492" s="69">
        <f>AC487*'4 Transform Matrices'!Y493+AD487*'4 Transform Matrices'!AC493+AE487*'4 Transform Matrices'!AG493</f>
        <v/>
      </c>
      <c r="AD492" s="69">
        <f>AC487*'4 Transform Matrices'!Z493+AD487*'4 Transform Matrices'!AD493+AE487*'4 Transform Matrices'!AH493</f>
        <v/>
      </c>
      <c r="AE492" s="69">
        <f>AC487*'4 Transform Matrices'!AA493+AD487*'4 Transform Matrices'!AE493+AE487*'4 Transform Matrices'!AI493</f>
        <v/>
      </c>
      <c r="AF492" s="69">
        <f>AC487*'4 Transform Matrices'!AB493+AD487*'4 Transform Matrices'!AF493+AE487*'4 Transform Matrices'!AJ493+AF487</f>
        <v/>
      </c>
      <c r="AG492" s="71">
        <f>MAX(ABS(I492-U492),ABS(J492-V492),ABS(K492-W492),ABS(L492-X492),ABS(M492-Y492),ABS(N492-Z492),ABS(O492-AA492),ABS(P492-AB492),ABS(Q492-AC492),ABS(R492-AD492),ABS(S492-AE492),ABS(T492-AF492))</f>
        <v/>
      </c>
    </row>
    <row r="493">
      <c r="A493" s="81" t="inlineStr">
        <is>
          <t>- Pine crown</t>
        </is>
      </c>
      <c r="B493" s="52" t="inlineStr">
        <is>
          <t>ENV-365</t>
        </is>
      </c>
      <c r="C493" s="61" t="inlineStr">
        <is>
          <t>Cone</t>
        </is>
      </c>
      <c r="D493" s="52" t="inlineStr">
        <is>
          <t>ENV-359</t>
        </is>
      </c>
      <c r="E493" s="52" t="n">
        <v>3</v>
      </c>
      <c r="F493" s="54">
        <f>L493</f>
        <v/>
      </c>
      <c r="G493" s="54">
        <f>P493</f>
        <v/>
      </c>
      <c r="H493" s="54">
        <f>T493</f>
        <v/>
      </c>
      <c r="I493" s="70" t="n">
        <v>0.95089972</v>
      </c>
      <c r="J493" s="70" t="n">
        <v>-0.667800486</v>
      </c>
      <c r="K493" s="70" t="n">
        <v>0.0354252495</v>
      </c>
      <c r="L493" s="70" t="n">
        <v>-1.97310877</v>
      </c>
      <c r="M493" s="70" t="n">
        <v>-0.0005233851259999999</v>
      </c>
      <c r="N493" s="70" t="n">
        <v>0.113720223</v>
      </c>
      <c r="O493" s="70" t="n">
        <v>0.579020143</v>
      </c>
      <c r="P493" s="70" t="n">
        <v>2.63974929</v>
      </c>
      <c r="Q493" s="70" t="n">
        <v>-0.708877683</v>
      </c>
      <c r="R493" s="70" t="n">
        <v>-0.89588201</v>
      </c>
      <c r="S493" s="70" t="n">
        <v>0.0470924787</v>
      </c>
      <c r="T493" s="70" t="n">
        <v>-13.17344</v>
      </c>
      <c r="U493" s="69">
        <f>U487*'4 Transform Matrices'!Y494+V487*'4 Transform Matrices'!AC494+W487*'4 Transform Matrices'!AG494</f>
        <v/>
      </c>
      <c r="V493" s="69">
        <f>U487*'4 Transform Matrices'!Z494+V487*'4 Transform Matrices'!AD494+W487*'4 Transform Matrices'!AH494</f>
        <v/>
      </c>
      <c r="W493" s="69">
        <f>U487*'4 Transform Matrices'!AA494+V487*'4 Transform Matrices'!AE494+W487*'4 Transform Matrices'!AI494</f>
        <v/>
      </c>
      <c r="X493" s="69">
        <f>U487*'4 Transform Matrices'!AB494+V487*'4 Transform Matrices'!AF494+W487*'4 Transform Matrices'!AJ494+X487</f>
        <v/>
      </c>
      <c r="Y493" s="69">
        <f>Y487*'4 Transform Matrices'!Y494+Z487*'4 Transform Matrices'!AC494+AA487*'4 Transform Matrices'!AG494</f>
        <v/>
      </c>
      <c r="Z493" s="69">
        <f>Y487*'4 Transform Matrices'!Z494+Z487*'4 Transform Matrices'!AD494+AA487*'4 Transform Matrices'!AH494</f>
        <v/>
      </c>
      <c r="AA493" s="69">
        <f>Y487*'4 Transform Matrices'!AA494+Z487*'4 Transform Matrices'!AE494+AA487*'4 Transform Matrices'!AI494</f>
        <v/>
      </c>
      <c r="AB493" s="69">
        <f>Y487*'4 Transform Matrices'!AB494+Z487*'4 Transform Matrices'!AF494+AA487*'4 Transform Matrices'!AJ494+AB487</f>
        <v/>
      </c>
      <c r="AC493" s="69">
        <f>AC487*'4 Transform Matrices'!Y494+AD487*'4 Transform Matrices'!AC494+AE487*'4 Transform Matrices'!AG494</f>
        <v/>
      </c>
      <c r="AD493" s="69">
        <f>AC487*'4 Transform Matrices'!Z494+AD487*'4 Transform Matrices'!AD494+AE487*'4 Transform Matrices'!AH494</f>
        <v/>
      </c>
      <c r="AE493" s="69">
        <f>AC487*'4 Transform Matrices'!AA494+AD487*'4 Transform Matrices'!AE494+AE487*'4 Transform Matrices'!AI494</f>
        <v/>
      </c>
      <c r="AF493" s="69">
        <f>AC487*'4 Transform Matrices'!AB494+AD487*'4 Transform Matrices'!AF494+AE487*'4 Transform Matrices'!AJ494+AF487</f>
        <v/>
      </c>
      <c r="AG493" s="71">
        <f>MAX(ABS(I493-U493),ABS(J493-V493),ABS(K493-W493),ABS(L493-X493),ABS(M493-Y493),ABS(N493-Z493),ABS(O493-AA493),ABS(P493-AB493),ABS(Q493-AC493),ABS(R493-AD493),ABS(S493-AE493),ABS(T493-AF493))</f>
        <v/>
      </c>
    </row>
    <row r="494">
      <c r="A494" s="81" t="inlineStr">
        <is>
          <t>- Pine crown</t>
        </is>
      </c>
      <c r="B494" s="52" t="inlineStr">
        <is>
          <t>ENV-366</t>
        </is>
      </c>
      <c r="C494" s="61" t="inlineStr">
        <is>
          <t>Cone</t>
        </is>
      </c>
      <c r="D494" s="52" t="inlineStr">
        <is>
          <t>ENV-359</t>
        </is>
      </c>
      <c r="E494" s="52" t="n">
        <v>3</v>
      </c>
      <c r="F494" s="54">
        <f>L494</f>
        <v/>
      </c>
      <c r="G494" s="54">
        <f>P494</f>
        <v/>
      </c>
      <c r="H494" s="54">
        <f>T494</f>
        <v/>
      </c>
      <c r="I494" s="70" t="n">
        <v>-0.6747884750000001</v>
      </c>
      <c r="J494" s="70" t="n">
        <v>-0.613067567</v>
      </c>
      <c r="K494" s="70" t="n">
        <v>-0.0175365061</v>
      </c>
      <c r="L494" s="70" t="n">
        <v>-1.97498524</v>
      </c>
      <c r="M494" s="70" t="n">
        <v>-0.00456007803</v>
      </c>
      <c r="N494" s="70" t="n">
        <v>-0.0543274358</v>
      </c>
      <c r="O494" s="70" t="n">
        <v>0.427700698</v>
      </c>
      <c r="P494" s="70" t="n">
        <v>2.96204805</v>
      </c>
      <c r="Q494" s="70" t="n">
        <v>-0.572431028</v>
      </c>
      <c r="R494" s="70" t="n">
        <v>0.723124146</v>
      </c>
      <c r="S494" s="70" t="n">
        <v>0.0172651093</v>
      </c>
      <c r="T494" s="70" t="n">
        <v>-13.1790857</v>
      </c>
      <c r="U494" s="69">
        <f>U487*'4 Transform Matrices'!Y495+V487*'4 Transform Matrices'!AC495+W487*'4 Transform Matrices'!AG495</f>
        <v/>
      </c>
      <c r="V494" s="69">
        <f>U487*'4 Transform Matrices'!Z495+V487*'4 Transform Matrices'!AD495+W487*'4 Transform Matrices'!AH495</f>
        <v/>
      </c>
      <c r="W494" s="69">
        <f>U487*'4 Transform Matrices'!AA495+V487*'4 Transform Matrices'!AE495+W487*'4 Transform Matrices'!AI495</f>
        <v/>
      </c>
      <c r="X494" s="69">
        <f>U487*'4 Transform Matrices'!AB495+V487*'4 Transform Matrices'!AF495+W487*'4 Transform Matrices'!AJ495+X487</f>
        <v/>
      </c>
      <c r="Y494" s="69">
        <f>Y487*'4 Transform Matrices'!Y495+Z487*'4 Transform Matrices'!AC495+AA487*'4 Transform Matrices'!AG495</f>
        <v/>
      </c>
      <c r="Z494" s="69">
        <f>Y487*'4 Transform Matrices'!Z495+Z487*'4 Transform Matrices'!AD495+AA487*'4 Transform Matrices'!AH495</f>
        <v/>
      </c>
      <c r="AA494" s="69">
        <f>Y487*'4 Transform Matrices'!AA495+Z487*'4 Transform Matrices'!AE495+AA487*'4 Transform Matrices'!AI495</f>
        <v/>
      </c>
      <c r="AB494" s="69">
        <f>Y487*'4 Transform Matrices'!AB495+Z487*'4 Transform Matrices'!AF495+AA487*'4 Transform Matrices'!AJ495+AB487</f>
        <v/>
      </c>
      <c r="AC494" s="69">
        <f>AC487*'4 Transform Matrices'!Y495+AD487*'4 Transform Matrices'!AC495+AE487*'4 Transform Matrices'!AG495</f>
        <v/>
      </c>
      <c r="AD494" s="69">
        <f>AC487*'4 Transform Matrices'!Z495+AD487*'4 Transform Matrices'!AD495+AE487*'4 Transform Matrices'!AH495</f>
        <v/>
      </c>
      <c r="AE494" s="69">
        <f>AC487*'4 Transform Matrices'!AA495+AD487*'4 Transform Matrices'!AE495+AE487*'4 Transform Matrices'!AI495</f>
        <v/>
      </c>
      <c r="AF494" s="69">
        <f>AC487*'4 Transform Matrices'!AB495+AD487*'4 Transform Matrices'!AF495+AE487*'4 Transform Matrices'!AJ495+AF487</f>
        <v/>
      </c>
      <c r="AG494" s="71">
        <f>MAX(ABS(I494-U494),ABS(J494-V494),ABS(K494-W494),ABS(L494-X494),ABS(M494-Y494),ABS(N494-Z494),ABS(O494-AA494),ABS(P494-AB494),ABS(Q494-AC494),ABS(R494-AD494),ABS(S494-AE494),ABS(T494-AF494))</f>
        <v/>
      </c>
    </row>
    <row r="495">
      <c r="A495" s="81" t="inlineStr">
        <is>
          <t>- Pine crown</t>
        </is>
      </c>
      <c r="B495" s="52" t="inlineStr">
        <is>
          <t>ENV-367</t>
        </is>
      </c>
      <c r="C495" s="61" t="inlineStr">
        <is>
          <t>Cone</t>
        </is>
      </c>
      <c r="D495" s="52" t="inlineStr">
        <is>
          <t>ENV-359</t>
        </is>
      </c>
      <c r="E495" s="52" t="n">
        <v>3</v>
      </c>
      <c r="F495" s="54">
        <f>L495</f>
        <v/>
      </c>
      <c r="G495" s="54">
        <f>P495</f>
        <v/>
      </c>
      <c r="H495" s="54">
        <f>T495</f>
        <v/>
      </c>
      <c r="I495" s="70" t="n">
        <v>0.29626441</v>
      </c>
      <c r="J495" s="70" t="n">
        <v>0.448394924</v>
      </c>
      <c r="K495" s="70" t="n">
        <v>-0.0285447054</v>
      </c>
      <c r="L495" s="70" t="n">
        <v>-1.96832085</v>
      </c>
      <c r="M495" s="70" t="n">
        <v>-0.00191957108</v>
      </c>
      <c r="N495" s="70" t="n">
        <v>0.0207713041</v>
      </c>
      <c r="O495" s="70" t="n">
        <v>0.968522966</v>
      </c>
      <c r="P495" s="70" t="n">
        <v>3.62360477</v>
      </c>
      <c r="Q495" s="70" t="n">
        <v>0.432670623</v>
      </c>
      <c r="R495" s="70" t="n">
        <v>-0.306939244</v>
      </c>
      <c r="S495" s="70" t="n">
        <v>0.0238424521</v>
      </c>
      <c r="T495" s="70" t="n">
        <v>-13.1982698</v>
      </c>
      <c r="U495" s="69">
        <f>U487*'4 Transform Matrices'!Y496+V487*'4 Transform Matrices'!AC496+W487*'4 Transform Matrices'!AG496</f>
        <v/>
      </c>
      <c r="V495" s="69">
        <f>U487*'4 Transform Matrices'!Z496+V487*'4 Transform Matrices'!AD496+W487*'4 Transform Matrices'!AH496</f>
        <v/>
      </c>
      <c r="W495" s="69">
        <f>U487*'4 Transform Matrices'!AA496+V487*'4 Transform Matrices'!AE496+W487*'4 Transform Matrices'!AI496</f>
        <v/>
      </c>
      <c r="X495" s="69">
        <f>U487*'4 Transform Matrices'!AB496+V487*'4 Transform Matrices'!AF496+W487*'4 Transform Matrices'!AJ496+X487</f>
        <v/>
      </c>
      <c r="Y495" s="69">
        <f>Y487*'4 Transform Matrices'!Y496+Z487*'4 Transform Matrices'!AC496+AA487*'4 Transform Matrices'!AG496</f>
        <v/>
      </c>
      <c r="Z495" s="69">
        <f>Y487*'4 Transform Matrices'!Z496+Z487*'4 Transform Matrices'!AD496+AA487*'4 Transform Matrices'!AH496</f>
        <v/>
      </c>
      <c r="AA495" s="69">
        <f>Y487*'4 Transform Matrices'!AA496+Z487*'4 Transform Matrices'!AE496+AA487*'4 Transform Matrices'!AI496</f>
        <v/>
      </c>
      <c r="AB495" s="69">
        <f>Y487*'4 Transform Matrices'!AB496+Z487*'4 Transform Matrices'!AF496+AA487*'4 Transform Matrices'!AJ496+AB487</f>
        <v/>
      </c>
      <c r="AC495" s="69">
        <f>AC487*'4 Transform Matrices'!Y496+AD487*'4 Transform Matrices'!AC496+AE487*'4 Transform Matrices'!AG496</f>
        <v/>
      </c>
      <c r="AD495" s="69">
        <f>AC487*'4 Transform Matrices'!Z496+AD487*'4 Transform Matrices'!AD496+AE487*'4 Transform Matrices'!AH496</f>
        <v/>
      </c>
      <c r="AE495" s="69">
        <f>AC487*'4 Transform Matrices'!AA496+AD487*'4 Transform Matrices'!AE496+AE487*'4 Transform Matrices'!AI496</f>
        <v/>
      </c>
      <c r="AF495" s="69">
        <f>AC487*'4 Transform Matrices'!AB496+AD487*'4 Transform Matrices'!AF496+AE487*'4 Transform Matrices'!AJ496+AF487</f>
        <v/>
      </c>
      <c r="AG495" s="71">
        <f>MAX(ABS(I495-U495),ABS(J495-V495),ABS(K495-W495),ABS(L495-X495),ABS(M495-Y495),ABS(N495-Z495),ABS(O495-AA495),ABS(P495-AB495),ABS(Q495-AC495),ABS(R495-AD495),ABS(S495-AE495),ABS(T495-AF495))</f>
        <v/>
      </c>
    </row>
    <row r="496">
      <c r="A496" s="80" t="inlineStr">
        <is>
          <t>- Pine</t>
        </is>
      </c>
      <c r="B496" s="52" t="inlineStr">
        <is>
          <t>ENV-368</t>
        </is>
      </c>
      <c r="C496" s="53" t="inlineStr">
        <is>
          <t>Group</t>
        </is>
      </c>
      <c r="D496" s="52" t="inlineStr">
        <is>
          <t>ENV-358</t>
        </is>
      </c>
      <c r="E496" s="52" t="n">
        <v>2</v>
      </c>
      <c r="F496" s="54">
        <f>L496</f>
        <v/>
      </c>
      <c r="G496" s="54">
        <f>P496</f>
        <v/>
      </c>
      <c r="H496" s="54">
        <f>T496</f>
        <v/>
      </c>
      <c r="I496" s="70" t="n">
        <v>-0.0475938916</v>
      </c>
      <c r="J496" s="70" t="n">
        <v>0</v>
      </c>
      <c r="K496" s="70" t="n">
        <v>0.9988667959999999</v>
      </c>
      <c r="L496" s="70" t="n">
        <v>-2.62885642</v>
      </c>
      <c r="M496" s="70" t="n">
        <v>0</v>
      </c>
      <c r="N496" s="70" t="n">
        <v>1</v>
      </c>
      <c r="O496" s="70" t="n">
        <v>0</v>
      </c>
      <c r="P496" s="70" t="n">
        <v>0.272661924</v>
      </c>
      <c r="Q496" s="70" t="n">
        <v>-0.9988667959999999</v>
      </c>
      <c r="R496" s="70" t="n">
        <v>0</v>
      </c>
      <c r="S496" s="70" t="n">
        <v>-0.0475938916</v>
      </c>
      <c r="T496" s="70" t="n">
        <v>-17.6413937</v>
      </c>
      <c r="U496" s="69">
        <f>U486*'4 Transform Matrices'!Y497+V486*'4 Transform Matrices'!AC497+W486*'4 Transform Matrices'!AG497</f>
        <v/>
      </c>
      <c r="V496" s="69">
        <f>U486*'4 Transform Matrices'!Z497+V486*'4 Transform Matrices'!AD497+W486*'4 Transform Matrices'!AH497</f>
        <v/>
      </c>
      <c r="W496" s="69">
        <f>U486*'4 Transform Matrices'!AA497+V486*'4 Transform Matrices'!AE497+W486*'4 Transform Matrices'!AI497</f>
        <v/>
      </c>
      <c r="X496" s="69">
        <f>U486*'4 Transform Matrices'!AB497+V486*'4 Transform Matrices'!AF497+W486*'4 Transform Matrices'!AJ497+X486</f>
        <v/>
      </c>
      <c r="Y496" s="69">
        <f>Y486*'4 Transform Matrices'!Y497+Z486*'4 Transform Matrices'!AC497+AA486*'4 Transform Matrices'!AG497</f>
        <v/>
      </c>
      <c r="Z496" s="69">
        <f>Y486*'4 Transform Matrices'!Z497+Z486*'4 Transform Matrices'!AD497+AA486*'4 Transform Matrices'!AH497</f>
        <v/>
      </c>
      <c r="AA496" s="69">
        <f>Y486*'4 Transform Matrices'!AA497+Z486*'4 Transform Matrices'!AE497+AA486*'4 Transform Matrices'!AI497</f>
        <v/>
      </c>
      <c r="AB496" s="69">
        <f>Y486*'4 Transform Matrices'!AB497+Z486*'4 Transform Matrices'!AF497+AA486*'4 Transform Matrices'!AJ497+AB486</f>
        <v/>
      </c>
      <c r="AC496" s="69">
        <f>AC486*'4 Transform Matrices'!Y497+AD486*'4 Transform Matrices'!AC497+AE486*'4 Transform Matrices'!AG497</f>
        <v/>
      </c>
      <c r="AD496" s="69">
        <f>AC486*'4 Transform Matrices'!Z497+AD486*'4 Transform Matrices'!AD497+AE486*'4 Transform Matrices'!AH497</f>
        <v/>
      </c>
      <c r="AE496" s="69">
        <f>AC486*'4 Transform Matrices'!AA497+AD486*'4 Transform Matrices'!AE497+AE486*'4 Transform Matrices'!AI497</f>
        <v/>
      </c>
      <c r="AF496" s="69">
        <f>AC486*'4 Transform Matrices'!AB497+AD486*'4 Transform Matrices'!AF497+AE486*'4 Transform Matrices'!AJ497+AF486</f>
        <v/>
      </c>
      <c r="AG496" s="71">
        <f>MAX(ABS(I496-U496),ABS(J496-V496),ABS(K496-W496),ABS(L496-X496),ABS(M496-Y496),ABS(N496-Z496),ABS(O496-AA496),ABS(P496-AB496),ABS(Q496-AC496),ABS(R496-AD496),ABS(S496-AE496),ABS(T496-AF496))</f>
        <v/>
      </c>
    </row>
    <row r="497">
      <c r="A497" s="81" t="inlineStr">
        <is>
          <t>- Pine trunk</t>
        </is>
      </c>
      <c r="B497" s="52" t="inlineStr">
        <is>
          <t>ENV-369</t>
        </is>
      </c>
      <c r="C497" s="58" t="inlineStr">
        <is>
          <t>Cylinder</t>
        </is>
      </c>
      <c r="D497" s="52" t="inlineStr">
        <is>
          <t>ENV-368</t>
        </is>
      </c>
      <c r="E497" s="52" t="n">
        <v>3</v>
      </c>
      <c r="F497" s="54">
        <f>L497</f>
        <v/>
      </c>
      <c r="G497" s="54">
        <f>P497</f>
        <v/>
      </c>
      <c r="H497" s="54">
        <f>T497</f>
        <v/>
      </c>
      <c r="I497" s="70" t="n">
        <v>-0.0112431934</v>
      </c>
      <c r="J497" s="70" t="n">
        <v>0.235964164</v>
      </c>
      <c r="K497" s="70" t="n">
        <v>-1.44555187e-07</v>
      </c>
      <c r="L497" s="70" t="n">
        <v>-2.62885642</v>
      </c>
      <c r="M497" s="70" t="n">
        <v>0</v>
      </c>
      <c r="N497" s="70" t="n">
        <v>-1.03260227e-08</v>
      </c>
      <c r="O497" s="70" t="n">
        <v>-3.31078887</v>
      </c>
      <c r="P497" s="70" t="n">
        <v>1.92805636</v>
      </c>
      <c r="Q497" s="70" t="n">
        <v>-0.235964164</v>
      </c>
      <c r="R497" s="70" t="n">
        <v>-0.0112431934</v>
      </c>
      <c r="S497" s="70" t="n">
        <v>6.88774904e-09</v>
      </c>
      <c r="T497" s="70" t="n">
        <v>-17.6413937</v>
      </c>
      <c r="U497" s="69">
        <f>U496*'4 Transform Matrices'!Y498+V496*'4 Transform Matrices'!AC498+W496*'4 Transform Matrices'!AG498</f>
        <v/>
      </c>
      <c r="V497" s="69">
        <f>U496*'4 Transform Matrices'!Z498+V496*'4 Transform Matrices'!AD498+W496*'4 Transform Matrices'!AH498</f>
        <v/>
      </c>
      <c r="W497" s="69">
        <f>U496*'4 Transform Matrices'!AA498+V496*'4 Transform Matrices'!AE498+W496*'4 Transform Matrices'!AI498</f>
        <v/>
      </c>
      <c r="X497" s="69">
        <f>U496*'4 Transform Matrices'!AB498+V496*'4 Transform Matrices'!AF498+W496*'4 Transform Matrices'!AJ498+X496</f>
        <v/>
      </c>
      <c r="Y497" s="69">
        <f>Y496*'4 Transform Matrices'!Y498+Z496*'4 Transform Matrices'!AC498+AA496*'4 Transform Matrices'!AG498</f>
        <v/>
      </c>
      <c r="Z497" s="69">
        <f>Y496*'4 Transform Matrices'!Z498+Z496*'4 Transform Matrices'!AD498+AA496*'4 Transform Matrices'!AH498</f>
        <v/>
      </c>
      <c r="AA497" s="69">
        <f>Y496*'4 Transform Matrices'!AA498+Z496*'4 Transform Matrices'!AE498+AA496*'4 Transform Matrices'!AI498</f>
        <v/>
      </c>
      <c r="AB497" s="69">
        <f>Y496*'4 Transform Matrices'!AB498+Z496*'4 Transform Matrices'!AF498+AA496*'4 Transform Matrices'!AJ498+AB496</f>
        <v/>
      </c>
      <c r="AC497" s="69">
        <f>AC496*'4 Transform Matrices'!Y498+AD496*'4 Transform Matrices'!AC498+AE496*'4 Transform Matrices'!AG498</f>
        <v/>
      </c>
      <c r="AD497" s="69">
        <f>AC496*'4 Transform Matrices'!Z498+AD496*'4 Transform Matrices'!AD498+AE496*'4 Transform Matrices'!AH498</f>
        <v/>
      </c>
      <c r="AE497" s="69">
        <f>AC496*'4 Transform Matrices'!AA498+AD496*'4 Transform Matrices'!AE498+AE496*'4 Transform Matrices'!AI498</f>
        <v/>
      </c>
      <c r="AF497" s="69">
        <f>AC496*'4 Transform Matrices'!AB498+AD496*'4 Transform Matrices'!AF498+AE496*'4 Transform Matrices'!AJ498+AF496</f>
        <v/>
      </c>
      <c r="AG497" s="71">
        <f>MAX(ABS(I497-U497),ABS(J497-V497),ABS(K497-W497),ABS(L497-X497),ABS(M497-Y497),ABS(N497-Z497),ABS(O497-AA497),ABS(P497-AB497),ABS(Q497-AC497),ABS(R497-AD497),ABS(S497-AE497),ABS(T497-AF497))</f>
        <v/>
      </c>
    </row>
    <row r="498">
      <c r="A498" s="81" t="inlineStr">
        <is>
          <t>- Pine crown</t>
        </is>
      </c>
      <c r="B498" s="52" t="inlineStr">
        <is>
          <t>ENV-370</t>
        </is>
      </c>
      <c r="C498" s="61" t="inlineStr">
        <is>
          <t>Cone</t>
        </is>
      </c>
      <c r="D498" s="52" t="inlineStr">
        <is>
          <t>ENV-368</t>
        </is>
      </c>
      <c r="E498" s="52" t="n">
        <v>3</v>
      </c>
      <c r="F498" s="54">
        <f>L498</f>
        <v/>
      </c>
      <c r="G498" s="54">
        <f>P498</f>
        <v/>
      </c>
      <c r="H498" s="54">
        <f>T498</f>
        <v/>
      </c>
      <c r="I498" s="70" t="n">
        <v>-2.23196363</v>
      </c>
      <c r="J498" s="70" t="n">
        <v>-1.26785707</v>
      </c>
      <c r="K498" s="70" t="n">
        <v>0.00971478596</v>
      </c>
      <c r="L498" s="70" t="n">
        <v>-2.60967469</v>
      </c>
      <c r="M498" s="70" t="n">
        <v>-0.00457743462</v>
      </c>
      <c r="N498" s="70" t="n">
        <v>0.0499359816</v>
      </c>
      <c r="O498" s="70" t="n">
        <v>1.30554986</v>
      </c>
      <c r="P498" s="70" t="n">
        <v>1.52555394</v>
      </c>
      <c r="Q498" s="70" t="n">
        <v>-1.21659815</v>
      </c>
      <c r="R498" s="70" t="n">
        <v>2.32581544</v>
      </c>
      <c r="S498" s="70" t="n">
        <v>-0.0227348022</v>
      </c>
      <c r="T498" s="70" t="n">
        <v>-17.6464157</v>
      </c>
      <c r="U498" s="69">
        <f>U496*'4 Transform Matrices'!Y499+V496*'4 Transform Matrices'!AC499+W496*'4 Transform Matrices'!AG499</f>
        <v/>
      </c>
      <c r="V498" s="69">
        <f>U496*'4 Transform Matrices'!Z499+V496*'4 Transform Matrices'!AD499+W496*'4 Transform Matrices'!AH499</f>
        <v/>
      </c>
      <c r="W498" s="69">
        <f>U496*'4 Transform Matrices'!AA499+V496*'4 Transform Matrices'!AE499+W496*'4 Transform Matrices'!AI499</f>
        <v/>
      </c>
      <c r="X498" s="69">
        <f>U496*'4 Transform Matrices'!AB499+V496*'4 Transform Matrices'!AF499+W496*'4 Transform Matrices'!AJ499+X496</f>
        <v/>
      </c>
      <c r="Y498" s="69">
        <f>Y496*'4 Transform Matrices'!Y499+Z496*'4 Transform Matrices'!AC499+AA496*'4 Transform Matrices'!AG499</f>
        <v/>
      </c>
      <c r="Z498" s="69">
        <f>Y496*'4 Transform Matrices'!Z499+Z496*'4 Transform Matrices'!AD499+AA496*'4 Transform Matrices'!AH499</f>
        <v/>
      </c>
      <c r="AA498" s="69">
        <f>Y496*'4 Transform Matrices'!AA499+Z496*'4 Transform Matrices'!AE499+AA496*'4 Transform Matrices'!AI499</f>
        <v/>
      </c>
      <c r="AB498" s="69">
        <f>Y496*'4 Transform Matrices'!AB499+Z496*'4 Transform Matrices'!AF499+AA496*'4 Transform Matrices'!AJ499+AB496</f>
        <v/>
      </c>
      <c r="AC498" s="69">
        <f>AC496*'4 Transform Matrices'!Y499+AD496*'4 Transform Matrices'!AC499+AE496*'4 Transform Matrices'!AG499</f>
        <v/>
      </c>
      <c r="AD498" s="69">
        <f>AC496*'4 Transform Matrices'!Z499+AD496*'4 Transform Matrices'!AD499+AE496*'4 Transform Matrices'!AH499</f>
        <v/>
      </c>
      <c r="AE498" s="69">
        <f>AC496*'4 Transform Matrices'!AA499+AD496*'4 Transform Matrices'!AE499+AE496*'4 Transform Matrices'!AI499</f>
        <v/>
      </c>
      <c r="AF498" s="69">
        <f>AC496*'4 Transform Matrices'!AB499+AD496*'4 Transform Matrices'!AF499+AE496*'4 Transform Matrices'!AJ499+AF496</f>
        <v/>
      </c>
      <c r="AG498" s="71">
        <f>MAX(ABS(I498-U498),ABS(J498-V498),ABS(K498-W498),ABS(L498-X498),ABS(M498-Y498),ABS(N498-Z498),ABS(O498-AA498),ABS(P498-AB498),ABS(Q498-AC498),ABS(R498-AD498),ABS(S498-AE498),ABS(T498-AF498))</f>
        <v/>
      </c>
    </row>
    <row r="499">
      <c r="A499" s="81" t="inlineStr">
        <is>
          <t>- Pine crown</t>
        </is>
      </c>
      <c r="B499" s="52" t="inlineStr">
        <is>
          <t>ENV-371</t>
        </is>
      </c>
      <c r="C499" s="61" t="inlineStr">
        <is>
          <t>Cone</t>
        </is>
      </c>
      <c r="D499" s="52" t="inlineStr">
        <is>
          <t>ENV-368</t>
        </is>
      </c>
      <c r="E499" s="52" t="n">
        <v>3</v>
      </c>
      <c r="F499" s="54">
        <f>L499</f>
        <v/>
      </c>
      <c r="G499" s="54">
        <f>P499</f>
        <v/>
      </c>
      <c r="H499" s="54">
        <f>T499</f>
        <v/>
      </c>
      <c r="I499" s="70" t="n">
        <v>1.48666012</v>
      </c>
      <c r="J499" s="70" t="n">
        <v>1.72805953</v>
      </c>
      <c r="K499" s="70" t="n">
        <v>0.0288642216</v>
      </c>
      <c r="L499" s="70" t="n">
        <v>-2.62584662</v>
      </c>
      <c r="M499" s="70" t="n">
        <v>0.00210234802</v>
      </c>
      <c r="N499" s="70" t="n">
        <v>-0.0803197697</v>
      </c>
      <c r="O499" s="70" t="n">
        <v>1.07041752</v>
      </c>
      <c r="P499" s="70" t="n">
        <v>1.97259307</v>
      </c>
      <c r="Q499" s="70" t="n">
        <v>1.79276252</v>
      </c>
      <c r="R499" s="70" t="n">
        <v>-1.43291056</v>
      </c>
      <c r="S499" s="70" t="n">
        <v>-0.0251911059</v>
      </c>
      <c r="T499" s="70" t="n">
        <v>-17.6172085</v>
      </c>
      <c r="U499" s="69">
        <f>U496*'4 Transform Matrices'!Y500+V496*'4 Transform Matrices'!AC500+W496*'4 Transform Matrices'!AG500</f>
        <v/>
      </c>
      <c r="V499" s="69">
        <f>U496*'4 Transform Matrices'!Z500+V496*'4 Transform Matrices'!AD500+W496*'4 Transform Matrices'!AH500</f>
        <v/>
      </c>
      <c r="W499" s="69">
        <f>U496*'4 Transform Matrices'!AA500+V496*'4 Transform Matrices'!AE500+W496*'4 Transform Matrices'!AI500</f>
        <v/>
      </c>
      <c r="X499" s="69">
        <f>U496*'4 Transform Matrices'!AB500+V496*'4 Transform Matrices'!AF500+W496*'4 Transform Matrices'!AJ500+X496</f>
        <v/>
      </c>
      <c r="Y499" s="69">
        <f>Y496*'4 Transform Matrices'!Y500+Z496*'4 Transform Matrices'!AC500+AA496*'4 Transform Matrices'!AG500</f>
        <v/>
      </c>
      <c r="Z499" s="69">
        <f>Y496*'4 Transform Matrices'!Z500+Z496*'4 Transform Matrices'!AD500+AA496*'4 Transform Matrices'!AH500</f>
        <v/>
      </c>
      <c r="AA499" s="69">
        <f>Y496*'4 Transform Matrices'!AA500+Z496*'4 Transform Matrices'!AE500+AA496*'4 Transform Matrices'!AI500</f>
        <v/>
      </c>
      <c r="AB499" s="69">
        <f>Y496*'4 Transform Matrices'!AB500+Z496*'4 Transform Matrices'!AF500+AA496*'4 Transform Matrices'!AJ500+AB496</f>
        <v/>
      </c>
      <c r="AC499" s="69">
        <f>AC496*'4 Transform Matrices'!Y500+AD496*'4 Transform Matrices'!AC500+AE496*'4 Transform Matrices'!AG500</f>
        <v/>
      </c>
      <c r="AD499" s="69">
        <f>AC496*'4 Transform Matrices'!Z500+AD496*'4 Transform Matrices'!AD500+AE496*'4 Transform Matrices'!AH500</f>
        <v/>
      </c>
      <c r="AE499" s="69">
        <f>AC496*'4 Transform Matrices'!AA500+AD496*'4 Transform Matrices'!AE500+AE496*'4 Transform Matrices'!AI500</f>
        <v/>
      </c>
      <c r="AF499" s="69">
        <f>AC496*'4 Transform Matrices'!AB500+AD496*'4 Transform Matrices'!AF500+AE496*'4 Transform Matrices'!AJ500+AF496</f>
        <v/>
      </c>
      <c r="AG499" s="71">
        <f>MAX(ABS(I499-U499),ABS(J499-V499),ABS(K499-W499),ABS(L499-X499),ABS(M499-Y499),ABS(N499-Z499),ABS(O499-AA499),ABS(P499-AB499),ABS(Q499-AC499),ABS(R499-AD499),ABS(S499-AE499),ABS(T499-AF499))</f>
        <v/>
      </c>
    </row>
    <row r="500">
      <c r="A500" s="81" t="inlineStr">
        <is>
          <t>- Pine crown</t>
        </is>
      </c>
      <c r="B500" s="52" t="inlineStr">
        <is>
          <t>ENV-372</t>
        </is>
      </c>
      <c r="C500" s="61" t="inlineStr">
        <is>
          <t>Cone</t>
        </is>
      </c>
      <c r="D500" s="52" t="inlineStr">
        <is>
          <t>ENV-368</t>
        </is>
      </c>
      <c r="E500" s="52" t="n">
        <v>3</v>
      </c>
      <c r="F500" s="54">
        <f>L500</f>
        <v/>
      </c>
      <c r="G500" s="54">
        <f>P500</f>
        <v/>
      </c>
      <c r="H500" s="54">
        <f>T500</f>
        <v/>
      </c>
      <c r="I500" s="70" t="n">
        <v>-1.79238892</v>
      </c>
      <c r="J500" s="70" t="n">
        <v>0.583362699</v>
      </c>
      <c r="K500" s="70" t="n">
        <v>0.031523861</v>
      </c>
      <c r="L500" s="70" t="n">
        <v>-2.65151954</v>
      </c>
      <c r="M500" s="70" t="n">
        <v>0.0156557076</v>
      </c>
      <c r="N500" s="70" t="n">
        <v>-0.194946051</v>
      </c>
      <c r="O500" s="70" t="n">
        <v>0.8946757319999999</v>
      </c>
      <c r="P500" s="70" t="n">
        <v>2.37520933</v>
      </c>
      <c r="Q500" s="70" t="n">
        <v>0.534439266</v>
      </c>
      <c r="R500" s="70" t="n">
        <v>1.96217775</v>
      </c>
      <c r="S500" s="70" t="n">
        <v>0.079515554</v>
      </c>
      <c r="T500" s="70" t="n">
        <v>-17.6695061</v>
      </c>
      <c r="U500" s="69">
        <f>U496*'4 Transform Matrices'!Y501+V496*'4 Transform Matrices'!AC501+W496*'4 Transform Matrices'!AG501</f>
        <v/>
      </c>
      <c r="V500" s="69">
        <f>U496*'4 Transform Matrices'!Z501+V496*'4 Transform Matrices'!AD501+W496*'4 Transform Matrices'!AH501</f>
        <v/>
      </c>
      <c r="W500" s="69">
        <f>U496*'4 Transform Matrices'!AA501+V496*'4 Transform Matrices'!AE501+W496*'4 Transform Matrices'!AI501</f>
        <v/>
      </c>
      <c r="X500" s="69">
        <f>U496*'4 Transform Matrices'!AB501+V496*'4 Transform Matrices'!AF501+W496*'4 Transform Matrices'!AJ501+X496</f>
        <v/>
      </c>
      <c r="Y500" s="69">
        <f>Y496*'4 Transform Matrices'!Y501+Z496*'4 Transform Matrices'!AC501+AA496*'4 Transform Matrices'!AG501</f>
        <v/>
      </c>
      <c r="Z500" s="69">
        <f>Y496*'4 Transform Matrices'!Z501+Z496*'4 Transform Matrices'!AD501+AA496*'4 Transform Matrices'!AH501</f>
        <v/>
      </c>
      <c r="AA500" s="69">
        <f>Y496*'4 Transform Matrices'!AA501+Z496*'4 Transform Matrices'!AE501+AA496*'4 Transform Matrices'!AI501</f>
        <v/>
      </c>
      <c r="AB500" s="69">
        <f>Y496*'4 Transform Matrices'!AB501+Z496*'4 Transform Matrices'!AF501+AA496*'4 Transform Matrices'!AJ501+AB496</f>
        <v/>
      </c>
      <c r="AC500" s="69">
        <f>AC496*'4 Transform Matrices'!Y501+AD496*'4 Transform Matrices'!AC501+AE496*'4 Transform Matrices'!AG501</f>
        <v/>
      </c>
      <c r="AD500" s="69">
        <f>AC496*'4 Transform Matrices'!Z501+AD496*'4 Transform Matrices'!AD501+AE496*'4 Transform Matrices'!AH501</f>
        <v/>
      </c>
      <c r="AE500" s="69">
        <f>AC496*'4 Transform Matrices'!AA501+AD496*'4 Transform Matrices'!AE501+AE496*'4 Transform Matrices'!AI501</f>
        <v/>
      </c>
      <c r="AF500" s="69">
        <f>AC496*'4 Transform Matrices'!AB501+AD496*'4 Transform Matrices'!AF501+AE496*'4 Transform Matrices'!AJ501+AF496</f>
        <v/>
      </c>
      <c r="AG500" s="71">
        <f>MAX(ABS(I500-U500),ABS(J500-V500),ABS(K500-W500),ABS(L500-X500),ABS(M500-Y500),ABS(N500-Z500),ABS(O500-AA500),ABS(P500-AB500),ABS(Q500-AC500),ABS(R500-AD500),ABS(S500-AE500),ABS(T500-AF500))</f>
        <v/>
      </c>
    </row>
    <row r="501">
      <c r="A501" s="81" t="inlineStr">
        <is>
          <t>- Pine crown</t>
        </is>
      </c>
      <c r="B501" s="52" t="inlineStr">
        <is>
          <t>ENV-373</t>
        </is>
      </c>
      <c r="C501" s="61" t="inlineStr">
        <is>
          <t>Cone</t>
        </is>
      </c>
      <c r="D501" s="52" t="inlineStr">
        <is>
          <t>ENV-368</t>
        </is>
      </c>
      <c r="E501" s="52" t="n">
        <v>3</v>
      </c>
      <c r="F501" s="54">
        <f>L501</f>
        <v/>
      </c>
      <c r="G501" s="54">
        <f>P501</f>
        <v/>
      </c>
      <c r="H501" s="54">
        <f>T501</f>
        <v/>
      </c>
      <c r="I501" s="70" t="n">
        <v>1.06656194</v>
      </c>
      <c r="J501" s="70" t="n">
        <v>1.17504656</v>
      </c>
      <c r="K501" s="70" t="n">
        <v>-0.0280371029</v>
      </c>
      <c r="L501" s="70" t="n">
        <v>-2.59371066</v>
      </c>
      <c r="M501" s="70" t="n">
        <v>-0.00406603981</v>
      </c>
      <c r="N501" s="70" t="n">
        <v>0.08699227869999999</v>
      </c>
      <c r="O501" s="70" t="n">
        <v>0.775317907</v>
      </c>
      <c r="P501" s="70" t="n">
        <v>2.77784991</v>
      </c>
      <c r="Q501" s="70" t="n">
        <v>1.09562576</v>
      </c>
      <c r="R501" s="70" t="n">
        <v>-1.1435529</v>
      </c>
      <c r="S501" s="70" t="n">
        <v>0.0301706828</v>
      </c>
      <c r="T501" s="70" t="n">
        <v>-17.6538334</v>
      </c>
      <c r="U501" s="69">
        <f>U496*'4 Transform Matrices'!Y502+V496*'4 Transform Matrices'!AC502+W496*'4 Transform Matrices'!AG502</f>
        <v/>
      </c>
      <c r="V501" s="69">
        <f>U496*'4 Transform Matrices'!Z502+V496*'4 Transform Matrices'!AD502+W496*'4 Transform Matrices'!AH502</f>
        <v/>
      </c>
      <c r="W501" s="69">
        <f>U496*'4 Transform Matrices'!AA502+V496*'4 Transform Matrices'!AE502+W496*'4 Transform Matrices'!AI502</f>
        <v/>
      </c>
      <c r="X501" s="69">
        <f>U496*'4 Transform Matrices'!AB502+V496*'4 Transform Matrices'!AF502+W496*'4 Transform Matrices'!AJ502+X496</f>
        <v/>
      </c>
      <c r="Y501" s="69">
        <f>Y496*'4 Transform Matrices'!Y502+Z496*'4 Transform Matrices'!AC502+AA496*'4 Transform Matrices'!AG502</f>
        <v/>
      </c>
      <c r="Z501" s="69">
        <f>Y496*'4 Transform Matrices'!Z502+Z496*'4 Transform Matrices'!AD502+AA496*'4 Transform Matrices'!AH502</f>
        <v/>
      </c>
      <c r="AA501" s="69">
        <f>Y496*'4 Transform Matrices'!AA502+Z496*'4 Transform Matrices'!AE502+AA496*'4 Transform Matrices'!AI502</f>
        <v/>
      </c>
      <c r="AB501" s="69">
        <f>Y496*'4 Transform Matrices'!AB502+Z496*'4 Transform Matrices'!AF502+AA496*'4 Transform Matrices'!AJ502+AB496</f>
        <v/>
      </c>
      <c r="AC501" s="69">
        <f>AC496*'4 Transform Matrices'!Y502+AD496*'4 Transform Matrices'!AC502+AE496*'4 Transform Matrices'!AG502</f>
        <v/>
      </c>
      <c r="AD501" s="69">
        <f>AC496*'4 Transform Matrices'!Z502+AD496*'4 Transform Matrices'!AD502+AE496*'4 Transform Matrices'!AH502</f>
        <v/>
      </c>
      <c r="AE501" s="69">
        <f>AC496*'4 Transform Matrices'!AA502+AD496*'4 Transform Matrices'!AE502+AE496*'4 Transform Matrices'!AI502</f>
        <v/>
      </c>
      <c r="AF501" s="69">
        <f>AC496*'4 Transform Matrices'!AB502+AD496*'4 Transform Matrices'!AF502+AE496*'4 Transform Matrices'!AJ502+AF496</f>
        <v/>
      </c>
      <c r="AG501" s="71">
        <f>MAX(ABS(I501-U501),ABS(J501-V501),ABS(K501-W501),ABS(L501-X501),ABS(M501-Y501),ABS(N501-Z501),ABS(O501-AA501),ABS(P501-AB501),ABS(Q501-AC501),ABS(R501-AD501),ABS(S501-AE501),ABS(T501-AF501))</f>
        <v/>
      </c>
    </row>
    <row r="502">
      <c r="A502" s="81" t="inlineStr">
        <is>
          <t>- Pine crown</t>
        </is>
      </c>
      <c r="B502" s="52" t="inlineStr">
        <is>
          <t>ENV-374</t>
        </is>
      </c>
      <c r="C502" s="61" t="inlineStr">
        <is>
          <t>Cone</t>
        </is>
      </c>
      <c r="D502" s="52" t="inlineStr">
        <is>
          <t>ENV-368</t>
        </is>
      </c>
      <c r="E502" s="52" t="n">
        <v>3</v>
      </c>
      <c r="F502" s="54">
        <f>L502</f>
        <v/>
      </c>
      <c r="G502" s="54">
        <f>P502</f>
        <v/>
      </c>
      <c r="H502" s="54">
        <f>T502</f>
        <v/>
      </c>
      <c r="I502" s="70" t="n">
        <v>-0.07854095849999999</v>
      </c>
      <c r="J502" s="70" t="n">
        <v>-1.08949494</v>
      </c>
      <c r="K502" s="70" t="n">
        <v>-0.0473541878</v>
      </c>
      <c r="L502" s="70" t="n">
        <v>-2.6566186</v>
      </c>
      <c r="M502" s="70" t="n">
        <v>-0.00735163176</v>
      </c>
      <c r="N502" s="70" t="n">
        <v>-0.0907616094</v>
      </c>
      <c r="O502" s="70" t="n">
        <v>0.568139672</v>
      </c>
      <c r="P502" s="70" t="n">
        <v>3.1230011</v>
      </c>
      <c r="Q502" s="70" t="n">
        <v>-1.21176898</v>
      </c>
      <c r="R502" s="70" t="n">
        <v>0.0711663738</v>
      </c>
      <c r="S502" s="70" t="n">
        <v>-0.000377556076</v>
      </c>
      <c r="T502" s="70" t="n">
        <v>-17.6573658</v>
      </c>
      <c r="U502" s="69">
        <f>U496*'4 Transform Matrices'!Y503+V496*'4 Transform Matrices'!AC503+W496*'4 Transform Matrices'!AG503</f>
        <v/>
      </c>
      <c r="V502" s="69">
        <f>U496*'4 Transform Matrices'!Z503+V496*'4 Transform Matrices'!AD503+W496*'4 Transform Matrices'!AH503</f>
        <v/>
      </c>
      <c r="W502" s="69">
        <f>U496*'4 Transform Matrices'!AA503+V496*'4 Transform Matrices'!AE503+W496*'4 Transform Matrices'!AI503</f>
        <v/>
      </c>
      <c r="X502" s="69">
        <f>U496*'4 Transform Matrices'!AB503+V496*'4 Transform Matrices'!AF503+W496*'4 Transform Matrices'!AJ503+X496</f>
        <v/>
      </c>
      <c r="Y502" s="69">
        <f>Y496*'4 Transform Matrices'!Y503+Z496*'4 Transform Matrices'!AC503+AA496*'4 Transform Matrices'!AG503</f>
        <v/>
      </c>
      <c r="Z502" s="69">
        <f>Y496*'4 Transform Matrices'!Z503+Z496*'4 Transform Matrices'!AD503+AA496*'4 Transform Matrices'!AH503</f>
        <v/>
      </c>
      <c r="AA502" s="69">
        <f>Y496*'4 Transform Matrices'!AA503+Z496*'4 Transform Matrices'!AE503+AA496*'4 Transform Matrices'!AI503</f>
        <v/>
      </c>
      <c r="AB502" s="69">
        <f>Y496*'4 Transform Matrices'!AB503+Z496*'4 Transform Matrices'!AF503+AA496*'4 Transform Matrices'!AJ503+AB496</f>
        <v/>
      </c>
      <c r="AC502" s="69">
        <f>AC496*'4 Transform Matrices'!Y503+AD496*'4 Transform Matrices'!AC503+AE496*'4 Transform Matrices'!AG503</f>
        <v/>
      </c>
      <c r="AD502" s="69">
        <f>AC496*'4 Transform Matrices'!Z503+AD496*'4 Transform Matrices'!AD503+AE496*'4 Transform Matrices'!AH503</f>
        <v/>
      </c>
      <c r="AE502" s="69">
        <f>AC496*'4 Transform Matrices'!AA503+AD496*'4 Transform Matrices'!AE503+AE496*'4 Transform Matrices'!AI503</f>
        <v/>
      </c>
      <c r="AF502" s="69">
        <f>AC496*'4 Transform Matrices'!AB503+AD496*'4 Transform Matrices'!AF503+AE496*'4 Transform Matrices'!AJ503+AF496</f>
        <v/>
      </c>
      <c r="AG502" s="71">
        <f>MAX(ABS(I502-U502),ABS(J502-V502),ABS(K502-W502),ABS(L502-X502),ABS(M502-Y502),ABS(N502-Z502),ABS(O502-AA502),ABS(P502-AB502),ABS(Q502-AC502),ABS(R502-AD502),ABS(S502-AE502),ABS(T502-AF502))</f>
        <v/>
      </c>
    </row>
    <row r="503">
      <c r="A503" s="81" t="inlineStr">
        <is>
          <t>- Pine crown</t>
        </is>
      </c>
      <c r="B503" s="52" t="inlineStr">
        <is>
          <t>ENV-375</t>
        </is>
      </c>
      <c r="C503" s="61" t="inlineStr">
        <is>
          <t>Cone</t>
        </is>
      </c>
      <c r="D503" s="52" t="inlineStr">
        <is>
          <t>ENV-368</t>
        </is>
      </c>
      <c r="E503" s="52" t="n">
        <v>3</v>
      </c>
      <c r="F503" s="54">
        <f>L503</f>
        <v/>
      </c>
      <c r="G503" s="54">
        <f>P503</f>
        <v/>
      </c>
      <c r="H503" s="54">
        <f>T503</f>
        <v/>
      </c>
      <c r="I503" s="70" t="n">
        <v>0.163223609</v>
      </c>
      <c r="J503" s="70" t="n">
        <v>-0.95950532</v>
      </c>
      <c r="K503" s="70" t="n">
        <v>0.0100461468</v>
      </c>
      <c r="L503" s="70" t="n">
        <v>-2.62278461</v>
      </c>
      <c r="M503" s="70" t="n">
        <v>8.95039047e-05</v>
      </c>
      <c r="N503" s="70" t="n">
        <v>0.0225101672</v>
      </c>
      <c r="O503" s="70" t="n">
        <v>0.440447927</v>
      </c>
      <c r="P503" s="70" t="n">
        <v>3.49533963</v>
      </c>
      <c r="Q503" s="70" t="n">
        <v>-0.977500975</v>
      </c>
      <c r="R503" s="70" t="n">
        <v>-0.160216644</v>
      </c>
      <c r="S503" s="70" t="n">
        <v>0.00171783986</v>
      </c>
      <c r="T503" s="70" t="n">
        <v>-17.6547928</v>
      </c>
      <c r="U503" s="69">
        <f>U496*'4 Transform Matrices'!Y504+V496*'4 Transform Matrices'!AC504+W496*'4 Transform Matrices'!AG504</f>
        <v/>
      </c>
      <c r="V503" s="69">
        <f>U496*'4 Transform Matrices'!Z504+V496*'4 Transform Matrices'!AD504+W496*'4 Transform Matrices'!AH504</f>
        <v/>
      </c>
      <c r="W503" s="69">
        <f>U496*'4 Transform Matrices'!AA504+V496*'4 Transform Matrices'!AE504+W496*'4 Transform Matrices'!AI504</f>
        <v/>
      </c>
      <c r="X503" s="69">
        <f>U496*'4 Transform Matrices'!AB504+V496*'4 Transform Matrices'!AF504+W496*'4 Transform Matrices'!AJ504+X496</f>
        <v/>
      </c>
      <c r="Y503" s="69">
        <f>Y496*'4 Transform Matrices'!Y504+Z496*'4 Transform Matrices'!AC504+AA496*'4 Transform Matrices'!AG504</f>
        <v/>
      </c>
      <c r="Z503" s="69">
        <f>Y496*'4 Transform Matrices'!Z504+Z496*'4 Transform Matrices'!AD504+AA496*'4 Transform Matrices'!AH504</f>
        <v/>
      </c>
      <c r="AA503" s="69">
        <f>Y496*'4 Transform Matrices'!AA504+Z496*'4 Transform Matrices'!AE504+AA496*'4 Transform Matrices'!AI504</f>
        <v/>
      </c>
      <c r="AB503" s="69">
        <f>Y496*'4 Transform Matrices'!AB504+Z496*'4 Transform Matrices'!AF504+AA496*'4 Transform Matrices'!AJ504+AB496</f>
        <v/>
      </c>
      <c r="AC503" s="69">
        <f>AC496*'4 Transform Matrices'!Y504+AD496*'4 Transform Matrices'!AC504+AE496*'4 Transform Matrices'!AG504</f>
        <v/>
      </c>
      <c r="AD503" s="69">
        <f>AC496*'4 Transform Matrices'!Z504+AD496*'4 Transform Matrices'!AD504+AE496*'4 Transform Matrices'!AH504</f>
        <v/>
      </c>
      <c r="AE503" s="69">
        <f>AC496*'4 Transform Matrices'!AA504+AD496*'4 Transform Matrices'!AE504+AE496*'4 Transform Matrices'!AI504</f>
        <v/>
      </c>
      <c r="AF503" s="69">
        <f>AC496*'4 Transform Matrices'!AB504+AD496*'4 Transform Matrices'!AF504+AE496*'4 Transform Matrices'!AJ504+AF496</f>
        <v/>
      </c>
      <c r="AG503" s="71">
        <f>MAX(ABS(I503-U503),ABS(J503-V503),ABS(K503-W503),ABS(L503-X503),ABS(M503-Y503),ABS(N503-Z503),ABS(O503-AA503),ABS(P503-AB503),ABS(Q503-AC503),ABS(R503-AD503),ABS(S503-AE503),ABS(T503-AF503))</f>
        <v/>
      </c>
    </row>
    <row r="504">
      <c r="A504" s="81" t="inlineStr">
        <is>
          <t>- Pine crown</t>
        </is>
      </c>
      <c r="B504" s="52" t="inlineStr">
        <is>
          <t>ENV-376</t>
        </is>
      </c>
      <c r="C504" s="61" t="inlineStr">
        <is>
          <t>Cone</t>
        </is>
      </c>
      <c r="D504" s="52" t="inlineStr">
        <is>
          <t>ENV-368</t>
        </is>
      </c>
      <c r="E504" s="52" t="n">
        <v>3</v>
      </c>
      <c r="F504" s="54">
        <f>L504</f>
        <v/>
      </c>
      <c r="G504" s="54">
        <f>P504</f>
        <v/>
      </c>
      <c r="H504" s="54">
        <f>T504</f>
        <v/>
      </c>
      <c r="I504" s="70" t="n">
        <v>-0.108376995</v>
      </c>
      <c r="J504" s="70" t="n">
        <v>0.607529879</v>
      </c>
      <c r="K504" s="70" t="n">
        <v>-0.0543786511</v>
      </c>
      <c r="L504" s="70" t="n">
        <v>-2.63744426</v>
      </c>
      <c r="M504" s="70" t="n">
        <v>0.00087154872</v>
      </c>
      <c r="N504" s="70" t="n">
        <v>0.0322788283</v>
      </c>
      <c r="O504" s="70" t="n">
        <v>1.06009436</v>
      </c>
      <c r="P504" s="70" t="n">
        <v>4.23422384</v>
      </c>
      <c r="Q504" s="70" t="n">
        <v>0.616122186</v>
      </c>
      <c r="R504" s="70" t="n">
        <v>0.106819943</v>
      </c>
      <c r="S504" s="70" t="n">
        <v>-0.0110648815</v>
      </c>
      <c r="T504" s="70" t="n">
        <v>-17.6569557</v>
      </c>
      <c r="U504" s="69">
        <f>U496*'4 Transform Matrices'!Y505+V496*'4 Transform Matrices'!AC505+W496*'4 Transform Matrices'!AG505</f>
        <v/>
      </c>
      <c r="V504" s="69">
        <f>U496*'4 Transform Matrices'!Z505+V496*'4 Transform Matrices'!AD505+W496*'4 Transform Matrices'!AH505</f>
        <v/>
      </c>
      <c r="W504" s="69">
        <f>U496*'4 Transform Matrices'!AA505+V496*'4 Transform Matrices'!AE505+W496*'4 Transform Matrices'!AI505</f>
        <v/>
      </c>
      <c r="X504" s="69">
        <f>U496*'4 Transform Matrices'!AB505+V496*'4 Transform Matrices'!AF505+W496*'4 Transform Matrices'!AJ505+X496</f>
        <v/>
      </c>
      <c r="Y504" s="69">
        <f>Y496*'4 Transform Matrices'!Y505+Z496*'4 Transform Matrices'!AC505+AA496*'4 Transform Matrices'!AG505</f>
        <v/>
      </c>
      <c r="Z504" s="69">
        <f>Y496*'4 Transform Matrices'!Z505+Z496*'4 Transform Matrices'!AD505+AA496*'4 Transform Matrices'!AH505</f>
        <v/>
      </c>
      <c r="AA504" s="69">
        <f>Y496*'4 Transform Matrices'!AA505+Z496*'4 Transform Matrices'!AE505+AA496*'4 Transform Matrices'!AI505</f>
        <v/>
      </c>
      <c r="AB504" s="69">
        <f>Y496*'4 Transform Matrices'!AB505+Z496*'4 Transform Matrices'!AF505+AA496*'4 Transform Matrices'!AJ505+AB496</f>
        <v/>
      </c>
      <c r="AC504" s="69">
        <f>AC496*'4 Transform Matrices'!Y505+AD496*'4 Transform Matrices'!AC505+AE496*'4 Transform Matrices'!AG505</f>
        <v/>
      </c>
      <c r="AD504" s="69">
        <f>AC496*'4 Transform Matrices'!Z505+AD496*'4 Transform Matrices'!AD505+AE496*'4 Transform Matrices'!AH505</f>
        <v/>
      </c>
      <c r="AE504" s="69">
        <f>AC496*'4 Transform Matrices'!AA505+AD496*'4 Transform Matrices'!AE505+AE496*'4 Transform Matrices'!AI505</f>
        <v/>
      </c>
      <c r="AF504" s="69">
        <f>AC496*'4 Transform Matrices'!AB505+AD496*'4 Transform Matrices'!AF505+AE496*'4 Transform Matrices'!AJ505+AF496</f>
        <v/>
      </c>
      <c r="AG504" s="71">
        <f>MAX(ABS(I504-U504),ABS(J504-V504),ABS(K504-W504),ABS(L504-X504),ABS(M504-Y504),ABS(N504-Z504),ABS(O504-AA504),ABS(P504-AB504),ABS(Q504-AC504),ABS(R504-AD504),ABS(S504-AE504),ABS(T504-AF504))</f>
        <v/>
      </c>
    </row>
    <row r="505">
      <c r="A505" s="80" t="inlineStr">
        <is>
          <t>- Pine</t>
        </is>
      </c>
      <c r="B505" s="52" t="inlineStr">
        <is>
          <t>ENV-377</t>
        </is>
      </c>
      <c r="C505" s="53" t="inlineStr">
        <is>
          <t>Group</t>
        </is>
      </c>
      <c r="D505" s="52" t="inlineStr">
        <is>
          <t>ENV-358</t>
        </is>
      </c>
      <c r="E505" s="52" t="n">
        <v>2</v>
      </c>
      <c r="F505" s="54">
        <f>L505</f>
        <v/>
      </c>
      <c r="G505" s="54">
        <f>P505</f>
        <v/>
      </c>
      <c r="H505" s="54">
        <f>T505</f>
        <v/>
      </c>
      <c r="I505" s="70" t="n">
        <v>-0.0518934429</v>
      </c>
      <c r="J505" s="70" t="n">
        <v>0</v>
      </c>
      <c r="K505" s="70" t="n">
        <v>0.998652637</v>
      </c>
      <c r="L505" s="70" t="n">
        <v>0.303984642</v>
      </c>
      <c r="M505" s="70" t="n">
        <v>0</v>
      </c>
      <c r="N505" s="70" t="n">
        <v>1</v>
      </c>
      <c r="O505" s="70" t="n">
        <v>0</v>
      </c>
      <c r="P505" s="70" t="n">
        <v>-0.241420493</v>
      </c>
      <c r="Q505" s="70" t="n">
        <v>-0.998652637</v>
      </c>
      <c r="R505" s="70" t="n">
        <v>0</v>
      </c>
      <c r="S505" s="70" t="n">
        <v>-0.0518934429</v>
      </c>
      <c r="T505" s="70" t="n">
        <v>-13.7023296</v>
      </c>
      <c r="U505" s="69">
        <f>U486*'4 Transform Matrices'!Y506+V486*'4 Transform Matrices'!AC506+W486*'4 Transform Matrices'!AG506</f>
        <v/>
      </c>
      <c r="V505" s="69">
        <f>U486*'4 Transform Matrices'!Z506+V486*'4 Transform Matrices'!AD506+W486*'4 Transform Matrices'!AH506</f>
        <v/>
      </c>
      <c r="W505" s="69">
        <f>U486*'4 Transform Matrices'!AA506+V486*'4 Transform Matrices'!AE506+W486*'4 Transform Matrices'!AI506</f>
        <v/>
      </c>
      <c r="X505" s="69">
        <f>U486*'4 Transform Matrices'!AB506+V486*'4 Transform Matrices'!AF506+W486*'4 Transform Matrices'!AJ506+X486</f>
        <v/>
      </c>
      <c r="Y505" s="69">
        <f>Y486*'4 Transform Matrices'!Y506+Z486*'4 Transform Matrices'!AC506+AA486*'4 Transform Matrices'!AG506</f>
        <v/>
      </c>
      <c r="Z505" s="69">
        <f>Y486*'4 Transform Matrices'!Z506+Z486*'4 Transform Matrices'!AD506+AA486*'4 Transform Matrices'!AH506</f>
        <v/>
      </c>
      <c r="AA505" s="69">
        <f>Y486*'4 Transform Matrices'!AA506+Z486*'4 Transform Matrices'!AE506+AA486*'4 Transform Matrices'!AI506</f>
        <v/>
      </c>
      <c r="AB505" s="69">
        <f>Y486*'4 Transform Matrices'!AB506+Z486*'4 Transform Matrices'!AF506+AA486*'4 Transform Matrices'!AJ506+AB486</f>
        <v/>
      </c>
      <c r="AC505" s="69">
        <f>AC486*'4 Transform Matrices'!Y506+AD486*'4 Transform Matrices'!AC506+AE486*'4 Transform Matrices'!AG506</f>
        <v/>
      </c>
      <c r="AD505" s="69">
        <f>AC486*'4 Transform Matrices'!Z506+AD486*'4 Transform Matrices'!AD506+AE486*'4 Transform Matrices'!AH506</f>
        <v/>
      </c>
      <c r="AE505" s="69">
        <f>AC486*'4 Transform Matrices'!AA506+AD486*'4 Transform Matrices'!AE506+AE486*'4 Transform Matrices'!AI506</f>
        <v/>
      </c>
      <c r="AF505" s="69">
        <f>AC486*'4 Transform Matrices'!AB506+AD486*'4 Transform Matrices'!AF506+AE486*'4 Transform Matrices'!AJ506+AF486</f>
        <v/>
      </c>
      <c r="AG505" s="71">
        <f>MAX(ABS(I505-U505),ABS(J505-V505),ABS(K505-W505),ABS(L505-X505),ABS(M505-Y505),ABS(N505-Z505),ABS(O505-AA505),ABS(P505-AB505),ABS(Q505-AC505),ABS(R505-AD505),ABS(S505-AE505),ABS(T505-AF505))</f>
        <v/>
      </c>
    </row>
    <row r="506">
      <c r="A506" s="81" t="inlineStr">
        <is>
          <t>- Pine trunk</t>
        </is>
      </c>
      <c r="B506" s="52" t="inlineStr">
        <is>
          <t>ENV-378</t>
        </is>
      </c>
      <c r="C506" s="58" t="inlineStr">
        <is>
          <t>Cylinder</t>
        </is>
      </c>
      <c r="D506" s="52" t="inlineStr">
        <is>
          <t>ENV-377</t>
        </is>
      </c>
      <c r="E506" s="52" t="n">
        <v>3</v>
      </c>
      <c r="F506" s="54">
        <f>L506</f>
        <v/>
      </c>
      <c r="G506" s="54">
        <f>P506</f>
        <v/>
      </c>
      <c r="H506" s="54">
        <f>T506</f>
        <v/>
      </c>
      <c r="I506" s="70" t="n">
        <v>-0.0104781035</v>
      </c>
      <c r="J506" s="70" t="n">
        <v>0.201643705</v>
      </c>
      <c r="K506" s="70" t="n">
        <v>-1.1789335e-07</v>
      </c>
      <c r="L506" s="70" t="n">
        <v>0.303984642</v>
      </c>
      <c r="M506" s="70" t="n">
        <v>0</v>
      </c>
      <c r="N506" s="70" t="n">
        <v>-8.826018139999999e-09</v>
      </c>
      <c r="O506" s="70" t="n">
        <v>-2.70072436</v>
      </c>
      <c r="P506" s="70" t="n">
        <v>1.10894167</v>
      </c>
      <c r="Q506" s="70" t="n">
        <v>-0.201643705</v>
      </c>
      <c r="R506" s="70" t="n">
        <v>-0.0104781035</v>
      </c>
      <c r="S506" s="70" t="n">
        <v>6.12614626e-09</v>
      </c>
      <c r="T506" s="70" t="n">
        <v>-13.7023296</v>
      </c>
      <c r="U506" s="69">
        <f>U505*'4 Transform Matrices'!Y507+V505*'4 Transform Matrices'!AC507+W505*'4 Transform Matrices'!AG507</f>
        <v/>
      </c>
      <c r="V506" s="69">
        <f>U505*'4 Transform Matrices'!Z507+V505*'4 Transform Matrices'!AD507+W505*'4 Transform Matrices'!AH507</f>
        <v/>
      </c>
      <c r="W506" s="69">
        <f>U505*'4 Transform Matrices'!AA507+V505*'4 Transform Matrices'!AE507+W505*'4 Transform Matrices'!AI507</f>
        <v/>
      </c>
      <c r="X506" s="69">
        <f>U505*'4 Transform Matrices'!AB507+V505*'4 Transform Matrices'!AF507+W505*'4 Transform Matrices'!AJ507+X505</f>
        <v/>
      </c>
      <c r="Y506" s="69">
        <f>Y505*'4 Transform Matrices'!Y507+Z505*'4 Transform Matrices'!AC507+AA505*'4 Transform Matrices'!AG507</f>
        <v/>
      </c>
      <c r="Z506" s="69">
        <f>Y505*'4 Transform Matrices'!Z507+Z505*'4 Transform Matrices'!AD507+AA505*'4 Transform Matrices'!AH507</f>
        <v/>
      </c>
      <c r="AA506" s="69">
        <f>Y505*'4 Transform Matrices'!AA507+Z505*'4 Transform Matrices'!AE507+AA505*'4 Transform Matrices'!AI507</f>
        <v/>
      </c>
      <c r="AB506" s="69">
        <f>Y505*'4 Transform Matrices'!AB507+Z505*'4 Transform Matrices'!AF507+AA505*'4 Transform Matrices'!AJ507+AB505</f>
        <v/>
      </c>
      <c r="AC506" s="69">
        <f>AC505*'4 Transform Matrices'!Y507+AD505*'4 Transform Matrices'!AC507+AE505*'4 Transform Matrices'!AG507</f>
        <v/>
      </c>
      <c r="AD506" s="69">
        <f>AC505*'4 Transform Matrices'!Z507+AD505*'4 Transform Matrices'!AD507+AE505*'4 Transform Matrices'!AH507</f>
        <v/>
      </c>
      <c r="AE506" s="69">
        <f>AC505*'4 Transform Matrices'!AA507+AD505*'4 Transform Matrices'!AE507+AE505*'4 Transform Matrices'!AI507</f>
        <v/>
      </c>
      <c r="AF506" s="69">
        <f>AC505*'4 Transform Matrices'!AB507+AD505*'4 Transform Matrices'!AF507+AE505*'4 Transform Matrices'!AJ507+AF505</f>
        <v/>
      </c>
      <c r="AG506" s="71">
        <f>MAX(ABS(I506-U506),ABS(J506-V506),ABS(K506-W506),ABS(L506-X506),ABS(M506-Y506),ABS(N506-Z506),ABS(O506-AA506),ABS(P506-AB506),ABS(Q506-AC506),ABS(R506-AD506),ABS(S506-AE506),ABS(T506-AF506))</f>
        <v/>
      </c>
    </row>
    <row r="507">
      <c r="A507" s="81" t="inlineStr">
        <is>
          <t>- Pine crown</t>
        </is>
      </c>
      <c r="B507" s="52" t="inlineStr">
        <is>
          <t>ENV-379</t>
        </is>
      </c>
      <c r="C507" s="61" t="inlineStr">
        <is>
          <t>Cone</t>
        </is>
      </c>
      <c r="D507" s="52" t="inlineStr">
        <is>
          <t>ENV-377</t>
        </is>
      </c>
      <c r="E507" s="52" t="n">
        <v>3</v>
      </c>
      <c r="F507" s="54">
        <f>L507</f>
        <v/>
      </c>
      <c r="G507" s="54">
        <f>P507</f>
        <v/>
      </c>
      <c r="H507" s="54">
        <f>T507</f>
        <v/>
      </c>
      <c r="I507" s="70" t="n">
        <v>-1.88758206</v>
      </c>
      <c r="J507" s="70" t="n">
        <v>1.12544322</v>
      </c>
      <c r="K507" s="70" t="n">
        <v>-0.00727189286</v>
      </c>
      <c r="L507" s="70" t="n">
        <v>0.327638328</v>
      </c>
      <c r="M507" s="70" t="n">
        <v>-0.000287682138</v>
      </c>
      <c r="N507" s="70" t="n">
        <v>0.0269751549</v>
      </c>
      <c r="O507" s="70" t="n">
        <v>1.12895513</v>
      </c>
      <c r="P507" s="70" t="n">
        <v>0.923099995</v>
      </c>
      <c r="Q507" s="70" t="n">
        <v>1.13066995</v>
      </c>
      <c r="R507" s="70" t="n">
        <v>1.87886333</v>
      </c>
      <c r="S507" s="70" t="n">
        <v>-0.0118527208</v>
      </c>
      <c r="T507" s="70" t="n">
        <v>-13.6781082</v>
      </c>
      <c r="U507" s="69">
        <f>U505*'4 Transform Matrices'!Y508+V505*'4 Transform Matrices'!AC508+W505*'4 Transform Matrices'!AG508</f>
        <v/>
      </c>
      <c r="V507" s="69">
        <f>U505*'4 Transform Matrices'!Z508+V505*'4 Transform Matrices'!AD508+W505*'4 Transform Matrices'!AH508</f>
        <v/>
      </c>
      <c r="W507" s="69">
        <f>U505*'4 Transform Matrices'!AA508+V505*'4 Transform Matrices'!AE508+W505*'4 Transform Matrices'!AI508</f>
        <v/>
      </c>
      <c r="X507" s="69">
        <f>U505*'4 Transform Matrices'!AB508+V505*'4 Transform Matrices'!AF508+W505*'4 Transform Matrices'!AJ508+X505</f>
        <v/>
      </c>
      <c r="Y507" s="69">
        <f>Y505*'4 Transform Matrices'!Y508+Z505*'4 Transform Matrices'!AC508+AA505*'4 Transform Matrices'!AG508</f>
        <v/>
      </c>
      <c r="Z507" s="69">
        <f>Y505*'4 Transform Matrices'!Z508+Z505*'4 Transform Matrices'!AD508+AA505*'4 Transform Matrices'!AH508</f>
        <v/>
      </c>
      <c r="AA507" s="69">
        <f>Y505*'4 Transform Matrices'!AA508+Z505*'4 Transform Matrices'!AE508+AA505*'4 Transform Matrices'!AI508</f>
        <v/>
      </c>
      <c r="AB507" s="69">
        <f>Y505*'4 Transform Matrices'!AB508+Z505*'4 Transform Matrices'!AF508+AA505*'4 Transform Matrices'!AJ508+AB505</f>
        <v/>
      </c>
      <c r="AC507" s="69">
        <f>AC505*'4 Transform Matrices'!Y508+AD505*'4 Transform Matrices'!AC508+AE505*'4 Transform Matrices'!AG508</f>
        <v/>
      </c>
      <c r="AD507" s="69">
        <f>AC505*'4 Transform Matrices'!Z508+AD505*'4 Transform Matrices'!AD508+AE505*'4 Transform Matrices'!AH508</f>
        <v/>
      </c>
      <c r="AE507" s="69">
        <f>AC505*'4 Transform Matrices'!AA508+AD505*'4 Transform Matrices'!AE508+AE505*'4 Transform Matrices'!AI508</f>
        <v/>
      </c>
      <c r="AF507" s="69">
        <f>AC505*'4 Transform Matrices'!AB508+AD505*'4 Transform Matrices'!AF508+AE505*'4 Transform Matrices'!AJ508+AF505</f>
        <v/>
      </c>
      <c r="AG507" s="71">
        <f>MAX(ABS(I507-U507),ABS(J507-V507),ABS(K507-W507),ABS(L507-X507),ABS(M507-Y507),ABS(N507-Z507),ABS(O507-AA507),ABS(P507-AB507),ABS(Q507-AC507),ABS(R507-AD507),ABS(S507-AE507),ABS(T507-AF507))</f>
        <v/>
      </c>
    </row>
    <row r="508">
      <c r="A508" s="81" t="inlineStr">
        <is>
          <t>- Pine crown</t>
        </is>
      </c>
      <c r="B508" s="52" t="inlineStr">
        <is>
          <t>ENV-380</t>
        </is>
      </c>
      <c r="C508" s="61" t="inlineStr">
        <is>
          <t>Cone</t>
        </is>
      </c>
      <c r="D508" s="52" t="inlineStr">
        <is>
          <t>ENV-377</t>
        </is>
      </c>
      <c r="E508" s="52" t="n">
        <v>3</v>
      </c>
      <c r="F508" s="54">
        <f>L508</f>
        <v/>
      </c>
      <c r="G508" s="54">
        <f>P508</f>
        <v/>
      </c>
      <c r="H508" s="54">
        <f>T508</f>
        <v/>
      </c>
      <c r="I508" s="70" t="n">
        <v>0.632548034</v>
      </c>
      <c r="J508" s="70" t="n">
        <v>-1.71535707</v>
      </c>
      <c r="K508" s="70" t="n">
        <v>0.00120341207</v>
      </c>
      <c r="L508" s="70" t="n">
        <v>0.295482993</v>
      </c>
      <c r="M508" s="70" t="n">
        <v>-1.65065831e-05</v>
      </c>
      <c r="N508" s="70" t="n">
        <v>0.00239925296</v>
      </c>
      <c r="O508" s="70" t="n">
        <v>0.968704343</v>
      </c>
      <c r="P508" s="70" t="n">
        <v>1.36463308</v>
      </c>
      <c r="Q508" s="70" t="n">
        <v>-1.7639116</v>
      </c>
      <c r="R508" s="70" t="n">
        <v>-0.615136147</v>
      </c>
      <c r="S508" s="70" t="n">
        <v>0.000422484824</v>
      </c>
      <c r="T508" s="70" t="n">
        <v>-13.7156763</v>
      </c>
      <c r="U508" s="69">
        <f>U505*'4 Transform Matrices'!Y509+V505*'4 Transform Matrices'!AC509+W505*'4 Transform Matrices'!AG509</f>
        <v/>
      </c>
      <c r="V508" s="69">
        <f>U505*'4 Transform Matrices'!Z509+V505*'4 Transform Matrices'!AD509+W505*'4 Transform Matrices'!AH509</f>
        <v/>
      </c>
      <c r="W508" s="69">
        <f>U505*'4 Transform Matrices'!AA509+V505*'4 Transform Matrices'!AE509+W505*'4 Transform Matrices'!AI509</f>
        <v/>
      </c>
      <c r="X508" s="69">
        <f>U505*'4 Transform Matrices'!AB509+V505*'4 Transform Matrices'!AF509+W505*'4 Transform Matrices'!AJ509+X505</f>
        <v/>
      </c>
      <c r="Y508" s="69">
        <f>Y505*'4 Transform Matrices'!Y509+Z505*'4 Transform Matrices'!AC509+AA505*'4 Transform Matrices'!AG509</f>
        <v/>
      </c>
      <c r="Z508" s="69">
        <f>Y505*'4 Transform Matrices'!Z509+Z505*'4 Transform Matrices'!AD509+AA505*'4 Transform Matrices'!AH509</f>
        <v/>
      </c>
      <c r="AA508" s="69">
        <f>Y505*'4 Transform Matrices'!AA509+Z505*'4 Transform Matrices'!AE509+AA505*'4 Transform Matrices'!AI509</f>
        <v/>
      </c>
      <c r="AB508" s="69">
        <f>Y505*'4 Transform Matrices'!AB509+Z505*'4 Transform Matrices'!AF509+AA505*'4 Transform Matrices'!AJ509+AB505</f>
        <v/>
      </c>
      <c r="AC508" s="69">
        <f>AC505*'4 Transform Matrices'!Y509+AD505*'4 Transform Matrices'!AC509+AE505*'4 Transform Matrices'!AG509</f>
        <v/>
      </c>
      <c r="AD508" s="69">
        <f>AC505*'4 Transform Matrices'!Z509+AD505*'4 Transform Matrices'!AD509+AE505*'4 Transform Matrices'!AH509</f>
        <v/>
      </c>
      <c r="AE508" s="69">
        <f>AC505*'4 Transform Matrices'!AA509+AD505*'4 Transform Matrices'!AE509+AE505*'4 Transform Matrices'!AI509</f>
        <v/>
      </c>
      <c r="AF508" s="69">
        <f>AC505*'4 Transform Matrices'!AB509+AD505*'4 Transform Matrices'!AF509+AE505*'4 Transform Matrices'!AJ509+AF505</f>
        <v/>
      </c>
      <c r="AG508" s="71">
        <f>MAX(ABS(I508-U508),ABS(J508-V508),ABS(K508-W508),ABS(L508-X508),ABS(M508-Y508),ABS(N508-Z508),ABS(O508-AA508),ABS(P508-AB508),ABS(Q508-AC508),ABS(R508-AD508),ABS(S508-AE508),ABS(T508-AF508))</f>
        <v/>
      </c>
    </row>
    <row r="509">
      <c r="A509" s="81" t="inlineStr">
        <is>
          <t>- Pine crown</t>
        </is>
      </c>
      <c r="B509" s="52" t="inlineStr">
        <is>
          <t>ENV-381</t>
        </is>
      </c>
      <c r="C509" s="61" t="inlineStr">
        <is>
          <t>Cone</t>
        </is>
      </c>
      <c r="D509" s="52" t="inlineStr">
        <is>
          <t>ENV-377</t>
        </is>
      </c>
      <c r="E509" s="52" t="n">
        <v>3</v>
      </c>
      <c r="F509" s="54">
        <f>L509</f>
        <v/>
      </c>
      <c r="G509" s="54">
        <f>P509</f>
        <v/>
      </c>
      <c r="H509" s="54">
        <f>T509</f>
        <v/>
      </c>
      <c r="I509" s="70" t="n">
        <v>0.604380131</v>
      </c>
      <c r="J509" s="70" t="n">
        <v>1.24789798</v>
      </c>
      <c r="K509" s="70" t="n">
        <v>0.0437808596</v>
      </c>
      <c r="L509" s="70" t="n">
        <v>0.33735165</v>
      </c>
      <c r="M509" s="70" t="n">
        <v>-0.00790016074</v>
      </c>
      <c r="N509" s="70" t="n">
        <v>-0.102614574</v>
      </c>
      <c r="O509" s="70" t="n">
        <v>0.6306759119999999</v>
      </c>
      <c r="P509" s="70" t="n">
        <v>1.64831841</v>
      </c>
      <c r="Q509" s="70" t="n">
        <v>1.26820469</v>
      </c>
      <c r="R509" s="70" t="n">
        <v>-0.5953419210000001</v>
      </c>
      <c r="S509" s="70" t="n">
        <v>-0.016935626</v>
      </c>
      <c r="T509" s="70" t="n">
        <v>-13.6724453</v>
      </c>
      <c r="U509" s="69">
        <f>U505*'4 Transform Matrices'!Y510+V505*'4 Transform Matrices'!AC510+W505*'4 Transform Matrices'!AG510</f>
        <v/>
      </c>
      <c r="V509" s="69">
        <f>U505*'4 Transform Matrices'!Z510+V505*'4 Transform Matrices'!AD510+W505*'4 Transform Matrices'!AH510</f>
        <v/>
      </c>
      <c r="W509" s="69">
        <f>U505*'4 Transform Matrices'!AA510+V505*'4 Transform Matrices'!AE510+W505*'4 Transform Matrices'!AI510</f>
        <v/>
      </c>
      <c r="X509" s="69">
        <f>U505*'4 Transform Matrices'!AB510+V505*'4 Transform Matrices'!AF510+W505*'4 Transform Matrices'!AJ510+X505</f>
        <v/>
      </c>
      <c r="Y509" s="69">
        <f>Y505*'4 Transform Matrices'!Y510+Z505*'4 Transform Matrices'!AC510+AA505*'4 Transform Matrices'!AG510</f>
        <v/>
      </c>
      <c r="Z509" s="69">
        <f>Y505*'4 Transform Matrices'!Z510+Z505*'4 Transform Matrices'!AD510+AA505*'4 Transform Matrices'!AH510</f>
        <v/>
      </c>
      <c r="AA509" s="69">
        <f>Y505*'4 Transform Matrices'!AA510+Z505*'4 Transform Matrices'!AE510+AA505*'4 Transform Matrices'!AI510</f>
        <v/>
      </c>
      <c r="AB509" s="69">
        <f>Y505*'4 Transform Matrices'!AB510+Z505*'4 Transform Matrices'!AF510+AA505*'4 Transform Matrices'!AJ510+AB505</f>
        <v/>
      </c>
      <c r="AC509" s="69">
        <f>AC505*'4 Transform Matrices'!Y510+AD505*'4 Transform Matrices'!AC510+AE505*'4 Transform Matrices'!AG510</f>
        <v/>
      </c>
      <c r="AD509" s="69">
        <f>AC505*'4 Transform Matrices'!Z510+AD505*'4 Transform Matrices'!AD510+AE505*'4 Transform Matrices'!AH510</f>
        <v/>
      </c>
      <c r="AE509" s="69">
        <f>AC505*'4 Transform Matrices'!AA510+AD505*'4 Transform Matrices'!AE510+AE505*'4 Transform Matrices'!AI510</f>
        <v/>
      </c>
      <c r="AF509" s="69">
        <f>AC505*'4 Transform Matrices'!AB510+AD505*'4 Transform Matrices'!AF510+AE505*'4 Transform Matrices'!AJ510+AF505</f>
        <v/>
      </c>
      <c r="AG509" s="71">
        <f>MAX(ABS(I509-U509),ABS(J509-V509),ABS(K509-W509),ABS(L509-X509),ABS(M509-Y509),ABS(N509-Z509),ABS(O509-AA509),ABS(P509-AB509),ABS(Q509-AC509),ABS(R509-AD509),ABS(S509-AE509),ABS(T509-AF509))</f>
        <v/>
      </c>
    </row>
    <row r="510">
      <c r="A510" s="81" t="inlineStr">
        <is>
          <t>- Pine crown</t>
        </is>
      </c>
      <c r="B510" s="52" t="inlineStr">
        <is>
          <t>ENV-382</t>
        </is>
      </c>
      <c r="C510" s="61" t="inlineStr">
        <is>
          <t>Cone</t>
        </is>
      </c>
      <c r="D510" s="52" t="inlineStr">
        <is>
          <t>ENV-377</t>
        </is>
      </c>
      <c r="E510" s="52" t="n">
        <v>3</v>
      </c>
      <c r="F510" s="54">
        <f>L510</f>
        <v/>
      </c>
      <c r="G510" s="54">
        <f>P510</f>
        <v/>
      </c>
      <c r="H510" s="54">
        <f>T510</f>
        <v/>
      </c>
      <c r="I510" s="70" t="n">
        <v>-0.854633451</v>
      </c>
      <c r="J510" s="70" t="n">
        <v>-0.801701009</v>
      </c>
      <c r="K510" s="70" t="n">
        <v>0.00117032032</v>
      </c>
      <c r="L510" s="70" t="n">
        <v>0.275214076</v>
      </c>
      <c r="M510" s="70" t="n">
        <v>-3.18579478e-05</v>
      </c>
      <c r="N510" s="70" t="n">
        <v>0.00337616215</v>
      </c>
      <c r="O510" s="70" t="n">
        <v>0.576636434</v>
      </c>
      <c r="P510" s="70" t="n">
        <v>2.04916644</v>
      </c>
      <c r="Q510" s="70" t="n">
        <v>-0.831835032</v>
      </c>
      <c r="R510" s="70" t="n">
        <v>0.823673308</v>
      </c>
      <c r="S510" s="70" t="n">
        <v>-0.00122447987</v>
      </c>
      <c r="T510" s="70" t="n">
        <v>-13.6834402</v>
      </c>
      <c r="U510" s="69">
        <f>U505*'4 Transform Matrices'!Y511+V505*'4 Transform Matrices'!AC511+W505*'4 Transform Matrices'!AG511</f>
        <v/>
      </c>
      <c r="V510" s="69">
        <f>U505*'4 Transform Matrices'!Z511+V505*'4 Transform Matrices'!AD511+W505*'4 Transform Matrices'!AH511</f>
        <v/>
      </c>
      <c r="W510" s="69">
        <f>U505*'4 Transform Matrices'!AA511+V505*'4 Transform Matrices'!AE511+W505*'4 Transform Matrices'!AI511</f>
        <v/>
      </c>
      <c r="X510" s="69">
        <f>U505*'4 Transform Matrices'!AB511+V505*'4 Transform Matrices'!AF511+W505*'4 Transform Matrices'!AJ511+X505</f>
        <v/>
      </c>
      <c r="Y510" s="69">
        <f>Y505*'4 Transform Matrices'!Y511+Z505*'4 Transform Matrices'!AC511+AA505*'4 Transform Matrices'!AG511</f>
        <v/>
      </c>
      <c r="Z510" s="69">
        <f>Y505*'4 Transform Matrices'!Z511+Z505*'4 Transform Matrices'!AD511+AA505*'4 Transform Matrices'!AH511</f>
        <v/>
      </c>
      <c r="AA510" s="69">
        <f>Y505*'4 Transform Matrices'!AA511+Z505*'4 Transform Matrices'!AE511+AA505*'4 Transform Matrices'!AI511</f>
        <v/>
      </c>
      <c r="AB510" s="69">
        <f>Y505*'4 Transform Matrices'!AB511+Z505*'4 Transform Matrices'!AF511+AA505*'4 Transform Matrices'!AJ511+AB505</f>
        <v/>
      </c>
      <c r="AC510" s="69">
        <f>AC505*'4 Transform Matrices'!Y511+AD505*'4 Transform Matrices'!AC511+AE505*'4 Transform Matrices'!AG511</f>
        <v/>
      </c>
      <c r="AD510" s="69">
        <f>AC505*'4 Transform Matrices'!Z511+AD505*'4 Transform Matrices'!AD511+AE505*'4 Transform Matrices'!AH511</f>
        <v/>
      </c>
      <c r="AE510" s="69">
        <f>AC505*'4 Transform Matrices'!AA511+AD505*'4 Transform Matrices'!AE511+AE505*'4 Transform Matrices'!AI511</f>
        <v/>
      </c>
      <c r="AF510" s="69">
        <f>AC505*'4 Transform Matrices'!AB511+AD505*'4 Transform Matrices'!AF511+AE505*'4 Transform Matrices'!AJ511+AF505</f>
        <v/>
      </c>
      <c r="AG510" s="71">
        <f>MAX(ABS(I510-U510),ABS(J510-V510),ABS(K510-W510),ABS(L510-X510),ABS(M510-Y510),ABS(N510-Z510),ABS(O510-AA510),ABS(P510-AB510),ABS(Q510-AC510),ABS(R510-AD510),ABS(S510-AE510),ABS(T510-AF510))</f>
        <v/>
      </c>
    </row>
    <row r="511">
      <c r="A511" s="81" t="inlineStr">
        <is>
          <t>- Pine crown</t>
        </is>
      </c>
      <c r="B511" s="52" t="inlineStr">
        <is>
          <t>ENV-383</t>
        </is>
      </c>
      <c r="C511" s="61" t="inlineStr">
        <is>
          <t>Cone</t>
        </is>
      </c>
      <c r="D511" s="52" t="inlineStr">
        <is>
          <t>ENV-377</t>
        </is>
      </c>
      <c r="E511" s="52" t="n">
        <v>3</v>
      </c>
      <c r="F511" s="54">
        <f>L511</f>
        <v/>
      </c>
      <c r="G511" s="54">
        <f>P511</f>
        <v/>
      </c>
      <c r="H511" s="54">
        <f>T511</f>
        <v/>
      </c>
      <c r="I511" s="70" t="n">
        <v>0.840818226</v>
      </c>
      <c r="J511" s="70" t="n">
        <v>-0.0126274377</v>
      </c>
      <c r="K511" s="70" t="n">
        <v>0.000319919782</v>
      </c>
      <c r="L511" s="70" t="n">
        <v>0.326835036</v>
      </c>
      <c r="M511" s="70" t="n">
        <v>-0.00199685013</v>
      </c>
      <c r="N511" s="70" t="n">
        <v>-0.0840306953</v>
      </c>
      <c r="O511" s="70" t="n">
        <v>0.42963773</v>
      </c>
      <c r="P511" s="70" t="n">
        <v>2.39124775</v>
      </c>
      <c r="Q511" s="70" t="n">
        <v>-0.0130552724</v>
      </c>
      <c r="R511" s="70" t="n">
        <v>-0.800410867</v>
      </c>
      <c r="S511" s="70" t="n">
        <v>-0.0451103225</v>
      </c>
      <c r="T511" s="70" t="n">
        <v>-13.6845264</v>
      </c>
      <c r="U511" s="69">
        <f>U505*'4 Transform Matrices'!Y512+V505*'4 Transform Matrices'!AC512+W505*'4 Transform Matrices'!AG512</f>
        <v/>
      </c>
      <c r="V511" s="69">
        <f>U505*'4 Transform Matrices'!Z512+V505*'4 Transform Matrices'!AD512+W505*'4 Transform Matrices'!AH512</f>
        <v/>
      </c>
      <c r="W511" s="69">
        <f>U505*'4 Transform Matrices'!AA512+V505*'4 Transform Matrices'!AE512+W505*'4 Transform Matrices'!AI512</f>
        <v/>
      </c>
      <c r="X511" s="69">
        <f>U505*'4 Transform Matrices'!AB512+V505*'4 Transform Matrices'!AF512+W505*'4 Transform Matrices'!AJ512+X505</f>
        <v/>
      </c>
      <c r="Y511" s="69">
        <f>Y505*'4 Transform Matrices'!Y512+Z505*'4 Transform Matrices'!AC512+AA505*'4 Transform Matrices'!AG512</f>
        <v/>
      </c>
      <c r="Z511" s="69">
        <f>Y505*'4 Transform Matrices'!Z512+Z505*'4 Transform Matrices'!AD512+AA505*'4 Transform Matrices'!AH512</f>
        <v/>
      </c>
      <c r="AA511" s="69">
        <f>Y505*'4 Transform Matrices'!AA512+Z505*'4 Transform Matrices'!AE512+AA505*'4 Transform Matrices'!AI512</f>
        <v/>
      </c>
      <c r="AB511" s="69">
        <f>Y505*'4 Transform Matrices'!AB512+Z505*'4 Transform Matrices'!AF512+AA505*'4 Transform Matrices'!AJ512+AB505</f>
        <v/>
      </c>
      <c r="AC511" s="69">
        <f>AC505*'4 Transform Matrices'!Y512+AD505*'4 Transform Matrices'!AC512+AE505*'4 Transform Matrices'!AG512</f>
        <v/>
      </c>
      <c r="AD511" s="69">
        <f>AC505*'4 Transform Matrices'!Z512+AD505*'4 Transform Matrices'!AD512+AE505*'4 Transform Matrices'!AH512</f>
        <v/>
      </c>
      <c r="AE511" s="69">
        <f>AC505*'4 Transform Matrices'!AA512+AD505*'4 Transform Matrices'!AE512+AE505*'4 Transform Matrices'!AI512</f>
        <v/>
      </c>
      <c r="AF511" s="69">
        <f>AC505*'4 Transform Matrices'!AB512+AD505*'4 Transform Matrices'!AF512+AE505*'4 Transform Matrices'!AJ512+AF505</f>
        <v/>
      </c>
      <c r="AG511" s="71">
        <f>MAX(ABS(I511-U511),ABS(J511-V511),ABS(K511-W511),ABS(L511-X511),ABS(M511-Y511),ABS(N511-Z511),ABS(O511-AA511),ABS(P511-AB511),ABS(Q511-AC511),ABS(R511-AD511),ABS(S511-AE511),ABS(T511-AF511))</f>
        <v/>
      </c>
    </row>
    <row r="512">
      <c r="A512" s="81" t="inlineStr">
        <is>
          <t>- Pine crown</t>
        </is>
      </c>
      <c r="B512" s="52" t="inlineStr">
        <is>
          <t>ENV-384</t>
        </is>
      </c>
      <c r="C512" s="61" t="inlineStr">
        <is>
          <t>Cone</t>
        </is>
      </c>
      <c r="D512" s="52" t="inlineStr">
        <is>
          <t>ENV-377</t>
        </is>
      </c>
      <c r="E512" s="52" t="n">
        <v>3</v>
      </c>
      <c r="F512" s="54">
        <f>L512</f>
        <v/>
      </c>
      <c r="G512" s="54">
        <f>P512</f>
        <v/>
      </c>
      <c r="H512" s="54">
        <f>T512</f>
        <v/>
      </c>
      <c r="I512" s="70" t="n">
        <v>0.0771229267</v>
      </c>
      <c r="J512" s="70" t="n">
        <v>0.432445109</v>
      </c>
      <c r="K512" s="70" t="n">
        <v>-0.0351011977</v>
      </c>
      <c r="L512" s="70" t="n">
        <v>0.31226483</v>
      </c>
      <c r="M512" s="70" t="n">
        <v>-0.00164070236</v>
      </c>
      <c r="N512" s="70" t="n">
        <v>0.0190441906</v>
      </c>
      <c r="O512" s="70" t="n">
        <v>0.8319827910000001</v>
      </c>
      <c r="P512" s="70" t="n">
        <v>2.99568987</v>
      </c>
      <c r="Q512" s="70" t="n">
        <v>0.451672018</v>
      </c>
      <c r="R512" s="70" t="n">
        <v>-0.07377075399999999</v>
      </c>
      <c r="S512" s="70" t="n">
        <v>0.009015708230000001</v>
      </c>
      <c r="T512" s="70" t="n">
        <v>-13.6806879</v>
      </c>
      <c r="U512" s="69">
        <f>U505*'4 Transform Matrices'!Y513+V505*'4 Transform Matrices'!AC513+W505*'4 Transform Matrices'!AG513</f>
        <v/>
      </c>
      <c r="V512" s="69">
        <f>U505*'4 Transform Matrices'!Z513+V505*'4 Transform Matrices'!AD513+W505*'4 Transform Matrices'!AH513</f>
        <v/>
      </c>
      <c r="W512" s="69">
        <f>U505*'4 Transform Matrices'!AA513+V505*'4 Transform Matrices'!AE513+W505*'4 Transform Matrices'!AI513</f>
        <v/>
      </c>
      <c r="X512" s="69">
        <f>U505*'4 Transform Matrices'!AB513+V505*'4 Transform Matrices'!AF513+W505*'4 Transform Matrices'!AJ513+X505</f>
        <v/>
      </c>
      <c r="Y512" s="69">
        <f>Y505*'4 Transform Matrices'!Y513+Z505*'4 Transform Matrices'!AC513+AA505*'4 Transform Matrices'!AG513</f>
        <v/>
      </c>
      <c r="Z512" s="69">
        <f>Y505*'4 Transform Matrices'!Z513+Z505*'4 Transform Matrices'!AD513+AA505*'4 Transform Matrices'!AH513</f>
        <v/>
      </c>
      <c r="AA512" s="69">
        <f>Y505*'4 Transform Matrices'!AA513+Z505*'4 Transform Matrices'!AE513+AA505*'4 Transform Matrices'!AI513</f>
        <v/>
      </c>
      <c r="AB512" s="69">
        <f>Y505*'4 Transform Matrices'!AB513+Z505*'4 Transform Matrices'!AF513+AA505*'4 Transform Matrices'!AJ513+AB505</f>
        <v/>
      </c>
      <c r="AC512" s="69">
        <f>AC505*'4 Transform Matrices'!Y513+AD505*'4 Transform Matrices'!AC513+AE505*'4 Transform Matrices'!AG513</f>
        <v/>
      </c>
      <c r="AD512" s="69">
        <f>AC505*'4 Transform Matrices'!Z513+AD505*'4 Transform Matrices'!AD513+AE505*'4 Transform Matrices'!AH513</f>
        <v/>
      </c>
      <c r="AE512" s="69">
        <f>AC505*'4 Transform Matrices'!AA513+AD505*'4 Transform Matrices'!AE513+AE505*'4 Transform Matrices'!AI513</f>
        <v/>
      </c>
      <c r="AF512" s="69">
        <f>AC505*'4 Transform Matrices'!AB513+AD505*'4 Transform Matrices'!AF513+AE505*'4 Transform Matrices'!AJ513+AF505</f>
        <v/>
      </c>
      <c r="AG512" s="71">
        <f>MAX(ABS(I512-U512),ABS(J512-V512),ABS(K512-W512),ABS(L512-X512),ABS(M512-Y512),ABS(N512-Z512),ABS(O512-AA512),ABS(P512-AB512),ABS(Q512-AC512),ABS(R512-AD512),ABS(S512-AE512),ABS(T512-AF512))</f>
        <v/>
      </c>
    </row>
    <row r="513">
      <c r="A513" s="80" t="inlineStr">
        <is>
          <t>- Pine</t>
        </is>
      </c>
      <c r="B513" s="52" t="inlineStr">
        <is>
          <t>ENV-385</t>
        </is>
      </c>
      <c r="C513" s="53" t="inlineStr">
        <is>
          <t>Group</t>
        </is>
      </c>
      <c r="D513" s="52" t="inlineStr">
        <is>
          <t>ENV-358</t>
        </is>
      </c>
      <c r="E513" s="52" t="n">
        <v>2</v>
      </c>
      <c r="F513" s="54">
        <f>L513</f>
        <v/>
      </c>
      <c r="G513" s="54">
        <f>P513</f>
        <v/>
      </c>
      <c r="H513" s="54">
        <f>T513</f>
        <v/>
      </c>
      <c r="I513" s="70" t="n">
        <v>0.400975078</v>
      </c>
      <c r="J513" s="70" t="n">
        <v>0</v>
      </c>
      <c r="K513" s="70" t="n">
        <v>-0.916088939</v>
      </c>
      <c r="L513" s="70" t="n">
        <v>-3.833251</v>
      </c>
      <c r="M513" s="70" t="n">
        <v>0</v>
      </c>
      <c r="N513" s="70" t="n">
        <v>1</v>
      </c>
      <c r="O513" s="70" t="n">
        <v>0</v>
      </c>
      <c r="P513" s="70" t="n">
        <v>-0.00555194495</v>
      </c>
      <c r="Q513" s="70" t="n">
        <v>0.916088939</v>
      </c>
      <c r="R513" s="70" t="n">
        <v>0</v>
      </c>
      <c r="S513" s="70" t="n">
        <v>0.400975078</v>
      </c>
      <c r="T513" s="70" t="n">
        <v>-13.989996</v>
      </c>
      <c r="U513" s="69">
        <f>U486*'4 Transform Matrices'!Y514+V486*'4 Transform Matrices'!AC514+W486*'4 Transform Matrices'!AG514</f>
        <v/>
      </c>
      <c r="V513" s="69">
        <f>U486*'4 Transform Matrices'!Z514+V486*'4 Transform Matrices'!AD514+W486*'4 Transform Matrices'!AH514</f>
        <v/>
      </c>
      <c r="W513" s="69">
        <f>U486*'4 Transform Matrices'!AA514+V486*'4 Transform Matrices'!AE514+W486*'4 Transform Matrices'!AI514</f>
        <v/>
      </c>
      <c r="X513" s="69">
        <f>U486*'4 Transform Matrices'!AB514+V486*'4 Transform Matrices'!AF514+W486*'4 Transform Matrices'!AJ514+X486</f>
        <v/>
      </c>
      <c r="Y513" s="69">
        <f>Y486*'4 Transform Matrices'!Y514+Z486*'4 Transform Matrices'!AC514+AA486*'4 Transform Matrices'!AG514</f>
        <v/>
      </c>
      <c r="Z513" s="69">
        <f>Y486*'4 Transform Matrices'!Z514+Z486*'4 Transform Matrices'!AD514+AA486*'4 Transform Matrices'!AH514</f>
        <v/>
      </c>
      <c r="AA513" s="69">
        <f>Y486*'4 Transform Matrices'!AA514+Z486*'4 Transform Matrices'!AE514+AA486*'4 Transform Matrices'!AI514</f>
        <v/>
      </c>
      <c r="AB513" s="69">
        <f>Y486*'4 Transform Matrices'!AB514+Z486*'4 Transform Matrices'!AF514+AA486*'4 Transform Matrices'!AJ514+AB486</f>
        <v/>
      </c>
      <c r="AC513" s="69">
        <f>AC486*'4 Transform Matrices'!Y514+AD486*'4 Transform Matrices'!AC514+AE486*'4 Transform Matrices'!AG514</f>
        <v/>
      </c>
      <c r="AD513" s="69">
        <f>AC486*'4 Transform Matrices'!Z514+AD486*'4 Transform Matrices'!AD514+AE486*'4 Transform Matrices'!AH514</f>
        <v/>
      </c>
      <c r="AE513" s="69">
        <f>AC486*'4 Transform Matrices'!AA514+AD486*'4 Transform Matrices'!AE514+AE486*'4 Transform Matrices'!AI514</f>
        <v/>
      </c>
      <c r="AF513" s="69">
        <f>AC486*'4 Transform Matrices'!AB514+AD486*'4 Transform Matrices'!AF514+AE486*'4 Transform Matrices'!AJ514+AF486</f>
        <v/>
      </c>
      <c r="AG513" s="71">
        <f>MAX(ABS(I513-U513),ABS(J513-V513),ABS(K513-W513),ABS(L513-X513),ABS(M513-Y513),ABS(N513-Z513),ABS(O513-AA513),ABS(P513-AB513),ABS(Q513-AC513),ABS(R513-AD513),ABS(S513-AE513),ABS(T513-AF513))</f>
        <v/>
      </c>
    </row>
    <row r="514">
      <c r="A514" s="81" t="inlineStr">
        <is>
          <t>- Pine trunk</t>
        </is>
      </c>
      <c r="B514" s="52" t="inlineStr">
        <is>
          <t>ENV-386</t>
        </is>
      </c>
      <c r="C514" s="58" t="inlineStr">
        <is>
          <t>Cylinder</t>
        </is>
      </c>
      <c r="D514" s="52" t="inlineStr">
        <is>
          <t>ENV-385</t>
        </is>
      </c>
      <c r="E514" s="52" t="n">
        <v>3</v>
      </c>
      <c r="F514" s="54">
        <f>L514</f>
        <v/>
      </c>
      <c r="G514" s="54">
        <f>P514</f>
        <v/>
      </c>
      <c r="H514" s="54">
        <f>T514</f>
        <v/>
      </c>
      <c r="I514" s="70" t="n">
        <v>0.100062177</v>
      </c>
      <c r="J514" s="70" t="n">
        <v>-0.228607357</v>
      </c>
      <c r="K514" s="70" t="n">
        <v>1.4205456e-07</v>
      </c>
      <c r="L514" s="70" t="n">
        <v>-3.833251</v>
      </c>
      <c r="M514" s="70" t="n">
        <v>0</v>
      </c>
      <c r="N514" s="70" t="n">
        <v>-1.09080514e-08</v>
      </c>
      <c r="O514" s="70" t="n">
        <v>-3.54750443</v>
      </c>
      <c r="P514" s="70" t="n">
        <v>1.76820028</v>
      </c>
      <c r="Q514" s="70" t="n">
        <v>0.228607357</v>
      </c>
      <c r="R514" s="70" t="n">
        <v>0.100062177</v>
      </c>
      <c r="S514" s="70" t="n">
        <v>-6.21777403e-08</v>
      </c>
      <c r="T514" s="70" t="n">
        <v>-13.989996</v>
      </c>
      <c r="U514" s="69">
        <f>U513*'4 Transform Matrices'!Y515+V513*'4 Transform Matrices'!AC515+W513*'4 Transform Matrices'!AG515</f>
        <v/>
      </c>
      <c r="V514" s="69">
        <f>U513*'4 Transform Matrices'!Z515+V513*'4 Transform Matrices'!AD515+W513*'4 Transform Matrices'!AH515</f>
        <v/>
      </c>
      <c r="W514" s="69">
        <f>U513*'4 Transform Matrices'!AA515+V513*'4 Transform Matrices'!AE515+W513*'4 Transform Matrices'!AI515</f>
        <v/>
      </c>
      <c r="X514" s="69">
        <f>U513*'4 Transform Matrices'!AB515+V513*'4 Transform Matrices'!AF515+W513*'4 Transform Matrices'!AJ515+X513</f>
        <v/>
      </c>
      <c r="Y514" s="69">
        <f>Y513*'4 Transform Matrices'!Y515+Z513*'4 Transform Matrices'!AC515+AA513*'4 Transform Matrices'!AG515</f>
        <v/>
      </c>
      <c r="Z514" s="69">
        <f>Y513*'4 Transform Matrices'!Z515+Z513*'4 Transform Matrices'!AD515+AA513*'4 Transform Matrices'!AH515</f>
        <v/>
      </c>
      <c r="AA514" s="69">
        <f>Y513*'4 Transform Matrices'!AA515+Z513*'4 Transform Matrices'!AE515+AA513*'4 Transform Matrices'!AI515</f>
        <v/>
      </c>
      <c r="AB514" s="69">
        <f>Y513*'4 Transform Matrices'!AB515+Z513*'4 Transform Matrices'!AF515+AA513*'4 Transform Matrices'!AJ515+AB513</f>
        <v/>
      </c>
      <c r="AC514" s="69">
        <f>AC513*'4 Transform Matrices'!Y515+AD513*'4 Transform Matrices'!AC515+AE513*'4 Transform Matrices'!AG515</f>
        <v/>
      </c>
      <c r="AD514" s="69">
        <f>AC513*'4 Transform Matrices'!Z515+AD513*'4 Transform Matrices'!AD515+AE513*'4 Transform Matrices'!AH515</f>
        <v/>
      </c>
      <c r="AE514" s="69">
        <f>AC513*'4 Transform Matrices'!AA515+AD513*'4 Transform Matrices'!AE515+AE513*'4 Transform Matrices'!AI515</f>
        <v/>
      </c>
      <c r="AF514" s="69">
        <f>AC513*'4 Transform Matrices'!AB515+AD513*'4 Transform Matrices'!AF515+AE513*'4 Transform Matrices'!AJ515+AF513</f>
        <v/>
      </c>
      <c r="AG514" s="71">
        <f>MAX(ABS(I514-U514),ABS(J514-V514),ABS(K514-W514),ABS(L514-X514),ABS(M514-Y514),ABS(N514-Z514),ABS(O514-AA514),ABS(P514-AB514),ABS(Q514-AC514),ABS(R514-AD514),ABS(S514-AE514),ABS(T514-AF514))</f>
        <v/>
      </c>
    </row>
    <row r="515">
      <c r="A515" s="81" t="inlineStr">
        <is>
          <t>- Pine crown</t>
        </is>
      </c>
      <c r="B515" s="52" t="inlineStr">
        <is>
          <t>ENV-387</t>
        </is>
      </c>
      <c r="C515" s="61" t="inlineStr">
        <is>
          <t>Cone</t>
        </is>
      </c>
      <c r="D515" s="52" t="inlineStr">
        <is>
          <t>ENV-385</t>
        </is>
      </c>
      <c r="E515" s="52" t="n">
        <v>3</v>
      </c>
      <c r="F515" s="54">
        <f>L515</f>
        <v/>
      </c>
      <c r="G515" s="54">
        <f>P515</f>
        <v/>
      </c>
      <c r="H515" s="54">
        <f>T515</f>
        <v/>
      </c>
      <c r="I515" s="70" t="n">
        <v>2.51086903</v>
      </c>
      <c r="J515" s="70" t="n">
        <v>-1.3230536</v>
      </c>
      <c r="K515" s="70" t="n">
        <v>0.0301377643</v>
      </c>
      <c r="L515" s="70" t="n">
        <v>-3.80501366</v>
      </c>
      <c r="M515" s="70" t="n">
        <v>0.0116467811</v>
      </c>
      <c r="N515" s="70" t="n">
        <v>0.129412204</v>
      </c>
      <c r="O515" s="70" t="n">
        <v>1.41229427</v>
      </c>
      <c r="P515" s="70" t="n">
        <v>1.30145729</v>
      </c>
      <c r="Q515" s="70" t="n">
        <v>-1.46309793</v>
      </c>
      <c r="R515" s="70" t="n">
        <v>-2.26950431</v>
      </c>
      <c r="S515" s="70" t="n">
        <v>0.0629627556</v>
      </c>
      <c r="T515" s="70" t="n">
        <v>-14.0184774</v>
      </c>
      <c r="U515" s="69">
        <f>U513*'4 Transform Matrices'!Y516+V513*'4 Transform Matrices'!AC516+W513*'4 Transform Matrices'!AG516</f>
        <v/>
      </c>
      <c r="V515" s="69">
        <f>U513*'4 Transform Matrices'!Z516+V513*'4 Transform Matrices'!AD516+W513*'4 Transform Matrices'!AH516</f>
        <v/>
      </c>
      <c r="W515" s="69">
        <f>U513*'4 Transform Matrices'!AA516+V513*'4 Transform Matrices'!AE516+W513*'4 Transform Matrices'!AI516</f>
        <v/>
      </c>
      <c r="X515" s="69">
        <f>U513*'4 Transform Matrices'!AB516+V513*'4 Transform Matrices'!AF516+W513*'4 Transform Matrices'!AJ516+X513</f>
        <v/>
      </c>
      <c r="Y515" s="69">
        <f>Y513*'4 Transform Matrices'!Y516+Z513*'4 Transform Matrices'!AC516+AA513*'4 Transform Matrices'!AG516</f>
        <v/>
      </c>
      <c r="Z515" s="69">
        <f>Y513*'4 Transform Matrices'!Z516+Z513*'4 Transform Matrices'!AD516+AA513*'4 Transform Matrices'!AH516</f>
        <v/>
      </c>
      <c r="AA515" s="69">
        <f>Y513*'4 Transform Matrices'!AA516+Z513*'4 Transform Matrices'!AE516+AA513*'4 Transform Matrices'!AI516</f>
        <v/>
      </c>
      <c r="AB515" s="69">
        <f>Y513*'4 Transform Matrices'!AB516+Z513*'4 Transform Matrices'!AF516+AA513*'4 Transform Matrices'!AJ516+AB513</f>
        <v/>
      </c>
      <c r="AC515" s="69">
        <f>AC513*'4 Transform Matrices'!Y516+AD513*'4 Transform Matrices'!AC516+AE513*'4 Transform Matrices'!AG516</f>
        <v/>
      </c>
      <c r="AD515" s="69">
        <f>AC513*'4 Transform Matrices'!Z516+AD513*'4 Transform Matrices'!AD516+AE513*'4 Transform Matrices'!AH516</f>
        <v/>
      </c>
      <c r="AE515" s="69">
        <f>AC513*'4 Transform Matrices'!AA516+AD513*'4 Transform Matrices'!AE516+AE513*'4 Transform Matrices'!AI516</f>
        <v/>
      </c>
      <c r="AF515" s="69">
        <f>AC513*'4 Transform Matrices'!AB516+AD513*'4 Transform Matrices'!AF516+AE513*'4 Transform Matrices'!AJ516+AF513</f>
        <v/>
      </c>
      <c r="AG515" s="71">
        <f>MAX(ABS(I515-U515),ABS(J515-V515),ABS(K515-W515),ABS(L515-X515),ABS(M515-Y515),ABS(N515-Z515),ABS(O515-AA515),ABS(P515-AB515),ABS(Q515-AC515),ABS(R515-AD515),ABS(S515-AE515),ABS(T515-AF515))</f>
        <v/>
      </c>
    </row>
    <row r="516">
      <c r="A516" s="81" t="inlineStr">
        <is>
          <t>- Pine crown</t>
        </is>
      </c>
      <c r="B516" s="52" t="inlineStr">
        <is>
          <t>ENV-388</t>
        </is>
      </c>
      <c r="C516" s="61" t="inlineStr">
        <is>
          <t>Cone</t>
        </is>
      </c>
      <c r="D516" s="52" t="inlineStr">
        <is>
          <t>ENV-385</t>
        </is>
      </c>
      <c r="E516" s="52" t="n">
        <v>3</v>
      </c>
      <c r="F516" s="54">
        <f>L516</f>
        <v/>
      </c>
      <c r="G516" s="54">
        <f>P516</f>
        <v/>
      </c>
      <c r="H516" s="54">
        <f>T516</f>
        <v/>
      </c>
      <c r="I516" s="70" t="n">
        <v>-1.6134944</v>
      </c>
      <c r="J516" s="70" t="n">
        <v>2.31510091</v>
      </c>
      <c r="K516" s="70" t="n">
        <v>0.0269135945</v>
      </c>
      <c r="L516" s="70" t="n">
        <v>-3.82804966</v>
      </c>
      <c r="M516" s="70" t="n">
        <v>0.00245894608</v>
      </c>
      <c r="N516" s="70" t="n">
        <v>-0.0738109201</v>
      </c>
      <c r="O516" s="70" t="n">
        <v>1.30138385</v>
      </c>
      <c r="P516" s="70" t="n">
        <v>1.8569231</v>
      </c>
      <c r="Q516" s="70" t="n">
        <v>2.11007881</v>
      </c>
      <c r="R516" s="70" t="n">
        <v>1.77035308</v>
      </c>
      <c r="S516" s="70" t="n">
        <v>0.0190632232</v>
      </c>
      <c r="T516" s="70" t="n">
        <v>-13.9671993</v>
      </c>
      <c r="U516" s="69">
        <f>U513*'4 Transform Matrices'!Y517+V513*'4 Transform Matrices'!AC517+W513*'4 Transform Matrices'!AG517</f>
        <v/>
      </c>
      <c r="V516" s="69">
        <f>U513*'4 Transform Matrices'!Z517+V513*'4 Transform Matrices'!AD517+W513*'4 Transform Matrices'!AH517</f>
        <v/>
      </c>
      <c r="W516" s="69">
        <f>U513*'4 Transform Matrices'!AA517+V513*'4 Transform Matrices'!AE517+W513*'4 Transform Matrices'!AI517</f>
        <v/>
      </c>
      <c r="X516" s="69">
        <f>U513*'4 Transform Matrices'!AB517+V513*'4 Transform Matrices'!AF517+W513*'4 Transform Matrices'!AJ517+X513</f>
        <v/>
      </c>
      <c r="Y516" s="69">
        <f>Y513*'4 Transform Matrices'!Y517+Z513*'4 Transform Matrices'!AC517+AA513*'4 Transform Matrices'!AG517</f>
        <v/>
      </c>
      <c r="Z516" s="69">
        <f>Y513*'4 Transform Matrices'!Z517+Z513*'4 Transform Matrices'!AD517+AA513*'4 Transform Matrices'!AH517</f>
        <v/>
      </c>
      <c r="AA516" s="69">
        <f>Y513*'4 Transform Matrices'!AA517+Z513*'4 Transform Matrices'!AE517+AA513*'4 Transform Matrices'!AI517</f>
        <v/>
      </c>
      <c r="AB516" s="69">
        <f>Y513*'4 Transform Matrices'!AB517+Z513*'4 Transform Matrices'!AF517+AA513*'4 Transform Matrices'!AJ517+AB513</f>
        <v/>
      </c>
      <c r="AC516" s="69">
        <f>AC513*'4 Transform Matrices'!Y517+AD513*'4 Transform Matrices'!AC517+AE513*'4 Transform Matrices'!AG517</f>
        <v/>
      </c>
      <c r="AD516" s="69">
        <f>AC513*'4 Transform Matrices'!Z517+AD513*'4 Transform Matrices'!AD517+AE513*'4 Transform Matrices'!AH517</f>
        <v/>
      </c>
      <c r="AE516" s="69">
        <f>AC513*'4 Transform Matrices'!AA517+AD513*'4 Transform Matrices'!AE517+AE513*'4 Transform Matrices'!AI517</f>
        <v/>
      </c>
      <c r="AF516" s="69">
        <f>AC513*'4 Transform Matrices'!AB517+AD513*'4 Transform Matrices'!AF517+AE513*'4 Transform Matrices'!AJ517+AF513</f>
        <v/>
      </c>
      <c r="AG516" s="71">
        <f>MAX(ABS(I516-U516),ABS(J516-V516),ABS(K516-W516),ABS(L516-X516),ABS(M516-Y516),ABS(N516-Z516),ABS(O516-AA516),ABS(P516-AB516),ABS(Q516-AC516),ABS(R516-AD516),ABS(S516-AE516),ABS(T516-AF516))</f>
        <v/>
      </c>
    </row>
    <row r="517">
      <c r="A517" s="81" t="inlineStr">
        <is>
          <t>- Pine crown</t>
        </is>
      </c>
      <c r="B517" s="52" t="inlineStr">
        <is>
          <t>ENV-389</t>
        </is>
      </c>
      <c r="C517" s="61" t="inlineStr">
        <is>
          <t>Cone</t>
        </is>
      </c>
      <c r="D517" s="52" t="inlineStr">
        <is>
          <t>ENV-385</t>
        </is>
      </c>
      <c r="E517" s="52" t="n">
        <v>3</v>
      </c>
      <c r="F517" s="54">
        <f>L517</f>
        <v/>
      </c>
      <c r="G517" s="54">
        <f>P517</f>
        <v/>
      </c>
      <c r="H517" s="54">
        <f>T517</f>
        <v/>
      </c>
      <c r="I517" s="70" t="n">
        <v>1.02548862</v>
      </c>
      <c r="J517" s="70" t="n">
        <v>-1.97290218</v>
      </c>
      <c r="K517" s="70" t="n">
        <v>-0.0929923803</v>
      </c>
      <c r="L517" s="70" t="n">
        <v>-3.85916901</v>
      </c>
      <c r="M517" s="70" t="n">
        <v>-0.0074808402</v>
      </c>
      <c r="N517" s="70" t="n">
        <v>-0.236162618</v>
      </c>
      <c r="O517" s="70" t="n">
        <v>1.03661525</v>
      </c>
      <c r="P517" s="70" t="n">
        <v>2.25682569</v>
      </c>
      <c r="Q517" s="70" t="n">
        <v>-1.84333932</v>
      </c>
      <c r="R517" s="70" t="n">
        <v>-1.09660876</v>
      </c>
      <c r="S517" s="70" t="n">
        <v>-0.0559405275</v>
      </c>
      <c r="T517" s="70" t="n">
        <v>-13.9558668</v>
      </c>
      <c r="U517" s="69">
        <f>U513*'4 Transform Matrices'!Y518+V513*'4 Transform Matrices'!AC518+W513*'4 Transform Matrices'!AG518</f>
        <v/>
      </c>
      <c r="V517" s="69">
        <f>U513*'4 Transform Matrices'!Z518+V513*'4 Transform Matrices'!AD518+W513*'4 Transform Matrices'!AH518</f>
        <v/>
      </c>
      <c r="W517" s="69">
        <f>U513*'4 Transform Matrices'!AA518+V513*'4 Transform Matrices'!AE518+W513*'4 Transform Matrices'!AI518</f>
        <v/>
      </c>
      <c r="X517" s="69">
        <f>U513*'4 Transform Matrices'!AB518+V513*'4 Transform Matrices'!AF518+W513*'4 Transform Matrices'!AJ518+X513</f>
        <v/>
      </c>
      <c r="Y517" s="69">
        <f>Y513*'4 Transform Matrices'!Y518+Z513*'4 Transform Matrices'!AC518+AA513*'4 Transform Matrices'!AG518</f>
        <v/>
      </c>
      <c r="Z517" s="69">
        <f>Y513*'4 Transform Matrices'!Z518+Z513*'4 Transform Matrices'!AD518+AA513*'4 Transform Matrices'!AH518</f>
        <v/>
      </c>
      <c r="AA517" s="69">
        <f>Y513*'4 Transform Matrices'!AA518+Z513*'4 Transform Matrices'!AE518+AA513*'4 Transform Matrices'!AI518</f>
        <v/>
      </c>
      <c r="AB517" s="69">
        <f>Y513*'4 Transform Matrices'!AB518+Z513*'4 Transform Matrices'!AF518+AA513*'4 Transform Matrices'!AJ518+AB513</f>
        <v/>
      </c>
      <c r="AC517" s="69">
        <f>AC513*'4 Transform Matrices'!Y518+AD513*'4 Transform Matrices'!AC518+AE513*'4 Transform Matrices'!AG518</f>
        <v/>
      </c>
      <c r="AD517" s="69">
        <f>AC513*'4 Transform Matrices'!Z518+AD513*'4 Transform Matrices'!AD518+AE513*'4 Transform Matrices'!AH518</f>
        <v/>
      </c>
      <c r="AE517" s="69">
        <f>AC513*'4 Transform Matrices'!AA518+AD513*'4 Transform Matrices'!AE518+AE513*'4 Transform Matrices'!AI518</f>
        <v/>
      </c>
      <c r="AF517" s="69">
        <f>AC513*'4 Transform Matrices'!AB518+AD513*'4 Transform Matrices'!AF518+AE513*'4 Transform Matrices'!AJ518+AF513</f>
        <v/>
      </c>
      <c r="AG517" s="71">
        <f>MAX(ABS(I517-U517),ABS(J517-V517),ABS(K517-W517),ABS(L517-X517),ABS(M517-Y517),ABS(N517-Z517),ABS(O517-AA517),ABS(P517-AB517),ABS(Q517-AC517),ABS(R517-AD517),ABS(S517-AE517),ABS(T517-AF517))</f>
        <v/>
      </c>
    </row>
    <row r="518">
      <c r="A518" s="81" t="inlineStr">
        <is>
          <t>- Pine crown</t>
        </is>
      </c>
      <c r="B518" s="52" t="inlineStr">
        <is>
          <t>ENV-390</t>
        </is>
      </c>
      <c r="C518" s="61" t="inlineStr">
        <is>
          <t>Cone</t>
        </is>
      </c>
      <c r="D518" s="52" t="inlineStr">
        <is>
          <t>ENV-385</t>
        </is>
      </c>
      <c r="E518" s="52" t="n">
        <v>3</v>
      </c>
      <c r="F518" s="54">
        <f>L518</f>
        <v/>
      </c>
      <c r="G518" s="54">
        <f>P518</f>
        <v/>
      </c>
      <c r="H518" s="54">
        <f>T518</f>
        <v/>
      </c>
      <c r="I518" s="70" t="n">
        <v>-1.45489705</v>
      </c>
      <c r="J518" s="70" t="n">
        <v>-1.27552795</v>
      </c>
      <c r="K518" s="70" t="n">
        <v>0.0164828859</v>
      </c>
      <c r="L518" s="70" t="n">
        <v>-3.80834079</v>
      </c>
      <c r="M518" s="70" t="n">
        <v>0.000466293335</v>
      </c>
      <c r="N518" s="70" t="n">
        <v>0.0612643249</v>
      </c>
      <c r="O518" s="70" t="n">
        <v>0.826141894</v>
      </c>
      <c r="P518" s="70" t="n">
        <v>2.65155005</v>
      </c>
      <c r="Q518" s="70" t="n">
        <v>-1.21651685</v>
      </c>
      <c r="R518" s="70" t="n">
        <v>1.52549481</v>
      </c>
      <c r="S518" s="70" t="n">
        <v>-0.0193960946</v>
      </c>
      <c r="T518" s="70" t="n">
        <v>-14.0163975</v>
      </c>
      <c r="U518" s="69">
        <f>U513*'4 Transform Matrices'!Y519+V513*'4 Transform Matrices'!AC519+W513*'4 Transform Matrices'!AG519</f>
        <v/>
      </c>
      <c r="V518" s="69">
        <f>U513*'4 Transform Matrices'!Z519+V513*'4 Transform Matrices'!AD519+W513*'4 Transform Matrices'!AH519</f>
        <v/>
      </c>
      <c r="W518" s="69">
        <f>U513*'4 Transform Matrices'!AA519+V513*'4 Transform Matrices'!AE519+W513*'4 Transform Matrices'!AI519</f>
        <v/>
      </c>
      <c r="X518" s="69">
        <f>U513*'4 Transform Matrices'!AB519+V513*'4 Transform Matrices'!AF519+W513*'4 Transform Matrices'!AJ519+X513</f>
        <v/>
      </c>
      <c r="Y518" s="69">
        <f>Y513*'4 Transform Matrices'!Y519+Z513*'4 Transform Matrices'!AC519+AA513*'4 Transform Matrices'!AG519</f>
        <v/>
      </c>
      <c r="Z518" s="69">
        <f>Y513*'4 Transform Matrices'!Z519+Z513*'4 Transform Matrices'!AD519+AA513*'4 Transform Matrices'!AH519</f>
        <v/>
      </c>
      <c r="AA518" s="69">
        <f>Y513*'4 Transform Matrices'!AA519+Z513*'4 Transform Matrices'!AE519+AA513*'4 Transform Matrices'!AI519</f>
        <v/>
      </c>
      <c r="AB518" s="69">
        <f>Y513*'4 Transform Matrices'!AB519+Z513*'4 Transform Matrices'!AF519+AA513*'4 Transform Matrices'!AJ519+AB513</f>
        <v/>
      </c>
      <c r="AC518" s="69">
        <f>AC513*'4 Transform Matrices'!Y519+AD513*'4 Transform Matrices'!AC519+AE513*'4 Transform Matrices'!AG519</f>
        <v/>
      </c>
      <c r="AD518" s="69">
        <f>AC513*'4 Transform Matrices'!Z519+AD513*'4 Transform Matrices'!AD519+AE513*'4 Transform Matrices'!AH519</f>
        <v/>
      </c>
      <c r="AE518" s="69">
        <f>AC513*'4 Transform Matrices'!AA519+AD513*'4 Transform Matrices'!AE519+AE513*'4 Transform Matrices'!AI519</f>
        <v/>
      </c>
      <c r="AF518" s="69">
        <f>AC513*'4 Transform Matrices'!AB519+AD513*'4 Transform Matrices'!AF519+AE513*'4 Transform Matrices'!AJ519+AF513</f>
        <v/>
      </c>
      <c r="AG518" s="71">
        <f>MAX(ABS(I518-U518),ABS(J518-V518),ABS(K518-W518),ABS(L518-X518),ABS(M518-Y518),ABS(N518-Z518),ABS(O518-AA518),ABS(P518-AB518),ABS(Q518-AC518),ABS(R518-AD518),ABS(S518-AE518),ABS(T518-AF518))</f>
        <v/>
      </c>
    </row>
    <row r="519">
      <c r="A519" s="81" t="inlineStr">
        <is>
          <t>- Pine crown</t>
        </is>
      </c>
      <c r="B519" s="52" t="inlineStr">
        <is>
          <t>ENV-391</t>
        </is>
      </c>
      <c r="C519" s="61" t="inlineStr">
        <is>
          <t>Cone</t>
        </is>
      </c>
      <c r="D519" s="52" t="inlineStr">
        <is>
          <t>ENV-385</t>
        </is>
      </c>
      <c r="E519" s="52" t="n">
        <v>3</v>
      </c>
      <c r="F519" s="54">
        <f>L519</f>
        <v/>
      </c>
      <c r="G519" s="54">
        <f>P519</f>
        <v/>
      </c>
      <c r="H519" s="54">
        <f>T519</f>
        <v/>
      </c>
      <c r="I519" s="70" t="n">
        <v>-0.277294368</v>
      </c>
      <c r="J519" s="70" t="n">
        <v>1.32172692</v>
      </c>
      <c r="K519" s="70" t="n">
        <v>-0.0465628468</v>
      </c>
      <c r="L519" s="70" t="n">
        <v>-3.83588362</v>
      </c>
      <c r="M519" s="70" t="n">
        <v>-0.00682540797</v>
      </c>
      <c r="N519" s="70" t="n">
        <v>0.09612965580000001</v>
      </c>
      <c r="O519" s="70" t="n">
        <v>0.65976572</v>
      </c>
      <c r="P519" s="70" t="n">
        <v>3.0547924</v>
      </c>
      <c r="Q519" s="70" t="n">
        <v>1.28158259</v>
      </c>
      <c r="R519" s="70" t="n">
        <v>0.286492288</v>
      </c>
      <c r="S519" s="70" t="n">
        <v>-0.00656098686</v>
      </c>
      <c r="T519" s="70" t="n">
        <v>-13.9515848</v>
      </c>
      <c r="U519" s="69">
        <f>U513*'4 Transform Matrices'!Y520+V513*'4 Transform Matrices'!AC520+W513*'4 Transform Matrices'!AG520</f>
        <v/>
      </c>
      <c r="V519" s="69">
        <f>U513*'4 Transform Matrices'!Z520+V513*'4 Transform Matrices'!AD520+W513*'4 Transform Matrices'!AH520</f>
        <v/>
      </c>
      <c r="W519" s="69">
        <f>U513*'4 Transform Matrices'!AA520+V513*'4 Transform Matrices'!AE520+W513*'4 Transform Matrices'!AI520</f>
        <v/>
      </c>
      <c r="X519" s="69">
        <f>U513*'4 Transform Matrices'!AB520+V513*'4 Transform Matrices'!AF520+W513*'4 Transform Matrices'!AJ520+X513</f>
        <v/>
      </c>
      <c r="Y519" s="69">
        <f>Y513*'4 Transform Matrices'!Y520+Z513*'4 Transform Matrices'!AC520+AA513*'4 Transform Matrices'!AG520</f>
        <v/>
      </c>
      <c r="Z519" s="69">
        <f>Y513*'4 Transform Matrices'!Z520+Z513*'4 Transform Matrices'!AD520+AA513*'4 Transform Matrices'!AH520</f>
        <v/>
      </c>
      <c r="AA519" s="69">
        <f>Y513*'4 Transform Matrices'!AA520+Z513*'4 Transform Matrices'!AE520+AA513*'4 Transform Matrices'!AI520</f>
        <v/>
      </c>
      <c r="AB519" s="69">
        <f>Y513*'4 Transform Matrices'!AB520+Z513*'4 Transform Matrices'!AF520+AA513*'4 Transform Matrices'!AJ520+AB513</f>
        <v/>
      </c>
      <c r="AC519" s="69">
        <f>AC513*'4 Transform Matrices'!Y520+AD513*'4 Transform Matrices'!AC520+AE513*'4 Transform Matrices'!AG520</f>
        <v/>
      </c>
      <c r="AD519" s="69">
        <f>AC513*'4 Transform Matrices'!Z520+AD513*'4 Transform Matrices'!AD520+AE513*'4 Transform Matrices'!AH520</f>
        <v/>
      </c>
      <c r="AE519" s="69">
        <f>AC513*'4 Transform Matrices'!AA520+AD513*'4 Transform Matrices'!AE520+AE513*'4 Transform Matrices'!AI520</f>
        <v/>
      </c>
      <c r="AF519" s="69">
        <f>AC513*'4 Transform Matrices'!AB520+AD513*'4 Transform Matrices'!AF520+AE513*'4 Transform Matrices'!AJ520+AF513</f>
        <v/>
      </c>
      <c r="AG519" s="71">
        <f>MAX(ABS(I519-U519),ABS(J519-V519),ABS(K519-W519),ABS(L519-X519),ABS(M519-Y519),ABS(N519-Z519),ABS(O519-AA519),ABS(P519-AB519),ABS(Q519-AC519),ABS(R519-AD519),ABS(S519-AE519),ABS(T519-AF519))</f>
        <v/>
      </c>
    </row>
    <row r="520">
      <c r="A520" s="81" t="inlineStr">
        <is>
          <t>- Pine crown</t>
        </is>
      </c>
      <c r="B520" s="52" t="inlineStr">
        <is>
          <t>ENV-392</t>
        </is>
      </c>
      <c r="C520" s="61" t="inlineStr">
        <is>
          <t>Cone</t>
        </is>
      </c>
      <c r="D520" s="52" t="inlineStr">
        <is>
          <t>ENV-385</t>
        </is>
      </c>
      <c r="E520" s="52" t="n">
        <v>3</v>
      </c>
      <c r="F520" s="54">
        <f>L520</f>
        <v/>
      </c>
      <c r="G520" s="54">
        <f>P520</f>
        <v/>
      </c>
      <c r="H520" s="54">
        <f>T520</f>
        <v/>
      </c>
      <c r="I520" s="70" t="n">
        <v>0.790477216</v>
      </c>
      <c r="J520" s="70" t="n">
        <v>-0.630946338</v>
      </c>
      <c r="K520" s="70" t="n">
        <v>-0.0358876511</v>
      </c>
      <c r="L520" s="70" t="n">
        <v>-3.82182717</v>
      </c>
      <c r="M520" s="70" t="n">
        <v>0.00702684326</v>
      </c>
      <c r="N520" s="70" t="n">
        <v>-0.09195207800000001</v>
      </c>
      <c r="O520" s="70" t="n">
        <v>0.528377056</v>
      </c>
      <c r="P520" s="70" t="n">
        <v>3.4631362</v>
      </c>
      <c r="Q520" s="70" t="n">
        <v>-0.688931465</v>
      </c>
      <c r="R520" s="70" t="n">
        <v>-0.724883199</v>
      </c>
      <c r="S520" s="70" t="n">
        <v>-0.0357880965</v>
      </c>
      <c r="T520" s="70" t="n">
        <v>-14.0208778</v>
      </c>
      <c r="U520" s="69">
        <f>U513*'4 Transform Matrices'!Y521+V513*'4 Transform Matrices'!AC521+W513*'4 Transform Matrices'!AG521</f>
        <v/>
      </c>
      <c r="V520" s="69">
        <f>U513*'4 Transform Matrices'!Z521+V513*'4 Transform Matrices'!AD521+W513*'4 Transform Matrices'!AH521</f>
        <v/>
      </c>
      <c r="W520" s="69">
        <f>U513*'4 Transform Matrices'!AA521+V513*'4 Transform Matrices'!AE521+W513*'4 Transform Matrices'!AI521</f>
        <v/>
      </c>
      <c r="X520" s="69">
        <f>U513*'4 Transform Matrices'!AB521+V513*'4 Transform Matrices'!AF521+W513*'4 Transform Matrices'!AJ521+X513</f>
        <v/>
      </c>
      <c r="Y520" s="69">
        <f>Y513*'4 Transform Matrices'!Y521+Z513*'4 Transform Matrices'!AC521+AA513*'4 Transform Matrices'!AG521</f>
        <v/>
      </c>
      <c r="Z520" s="69">
        <f>Y513*'4 Transform Matrices'!Z521+Z513*'4 Transform Matrices'!AD521+AA513*'4 Transform Matrices'!AH521</f>
        <v/>
      </c>
      <c r="AA520" s="69">
        <f>Y513*'4 Transform Matrices'!AA521+Z513*'4 Transform Matrices'!AE521+AA513*'4 Transform Matrices'!AI521</f>
        <v/>
      </c>
      <c r="AB520" s="69">
        <f>Y513*'4 Transform Matrices'!AB521+Z513*'4 Transform Matrices'!AF521+AA513*'4 Transform Matrices'!AJ521+AB513</f>
        <v/>
      </c>
      <c r="AC520" s="69">
        <f>AC513*'4 Transform Matrices'!Y521+AD513*'4 Transform Matrices'!AC521+AE513*'4 Transform Matrices'!AG521</f>
        <v/>
      </c>
      <c r="AD520" s="69">
        <f>AC513*'4 Transform Matrices'!Z521+AD513*'4 Transform Matrices'!AD521+AE513*'4 Transform Matrices'!AH521</f>
        <v/>
      </c>
      <c r="AE520" s="69">
        <f>AC513*'4 Transform Matrices'!AA521+AD513*'4 Transform Matrices'!AE521+AE513*'4 Transform Matrices'!AI521</f>
        <v/>
      </c>
      <c r="AF520" s="69">
        <f>AC513*'4 Transform Matrices'!AB521+AD513*'4 Transform Matrices'!AF521+AE513*'4 Transform Matrices'!AJ521+AF513</f>
        <v/>
      </c>
      <c r="AG520" s="71">
        <f>MAX(ABS(I520-U520),ABS(J520-V520),ABS(K520-W520),ABS(L520-X520),ABS(M520-Y520),ABS(N520-Z520),ABS(O520-AA520),ABS(P520-AB520),ABS(Q520-AC520),ABS(R520-AD520),ABS(S520-AE520),ABS(T520-AF520))</f>
        <v/>
      </c>
    </row>
    <row r="521">
      <c r="A521" s="81" t="inlineStr">
        <is>
          <t>- Pine crown</t>
        </is>
      </c>
      <c r="B521" s="52" t="inlineStr">
        <is>
          <t>ENV-393</t>
        </is>
      </c>
      <c r="C521" s="61" t="inlineStr">
        <is>
          <t>Cone</t>
        </is>
      </c>
      <c r="D521" s="52" t="inlineStr">
        <is>
          <t>ENV-385</t>
        </is>
      </c>
      <c r="E521" s="52" t="n">
        <v>3</v>
      </c>
      <c r="F521" s="54">
        <f>L521</f>
        <v/>
      </c>
      <c r="G521" s="54">
        <f>P521</f>
        <v/>
      </c>
      <c r="H521" s="54">
        <f>T521</f>
        <v/>
      </c>
      <c r="I521" s="70" t="n">
        <v>-0.639567614</v>
      </c>
      <c r="J521" s="70" t="n">
        <v>-0.031745255</v>
      </c>
      <c r="K521" s="70" t="n">
        <v>0.00386255421</v>
      </c>
      <c r="L521" s="70" t="n">
        <v>-3.83302498</v>
      </c>
      <c r="M521" s="70" t="n">
        <v>-0.00026545921</v>
      </c>
      <c r="N521" s="70" t="n">
        <v>0.0473234765</v>
      </c>
      <c r="O521" s="70" t="n">
        <v>1.14708364</v>
      </c>
      <c r="P521" s="70" t="n">
        <v>4.23711014</v>
      </c>
      <c r="Q521" s="70" t="n">
        <v>-0.0322421789</v>
      </c>
      <c r="R521" s="70" t="n">
        <v>0.629320264</v>
      </c>
      <c r="S521" s="70" t="n">
        <v>-0.08606327330000001</v>
      </c>
      <c r="T521" s="70" t="n">
        <v>-13.9738255</v>
      </c>
      <c r="U521" s="69">
        <f>U513*'4 Transform Matrices'!Y522+V513*'4 Transform Matrices'!AC522+W513*'4 Transform Matrices'!AG522</f>
        <v/>
      </c>
      <c r="V521" s="69">
        <f>U513*'4 Transform Matrices'!Z522+V513*'4 Transform Matrices'!AD522+W513*'4 Transform Matrices'!AH522</f>
        <v/>
      </c>
      <c r="W521" s="69">
        <f>U513*'4 Transform Matrices'!AA522+V513*'4 Transform Matrices'!AE522+W513*'4 Transform Matrices'!AI522</f>
        <v/>
      </c>
      <c r="X521" s="69">
        <f>U513*'4 Transform Matrices'!AB522+V513*'4 Transform Matrices'!AF522+W513*'4 Transform Matrices'!AJ522+X513</f>
        <v/>
      </c>
      <c r="Y521" s="69">
        <f>Y513*'4 Transform Matrices'!Y522+Z513*'4 Transform Matrices'!AC522+AA513*'4 Transform Matrices'!AG522</f>
        <v/>
      </c>
      <c r="Z521" s="69">
        <f>Y513*'4 Transform Matrices'!Z522+Z513*'4 Transform Matrices'!AD522+AA513*'4 Transform Matrices'!AH522</f>
        <v/>
      </c>
      <c r="AA521" s="69">
        <f>Y513*'4 Transform Matrices'!AA522+Z513*'4 Transform Matrices'!AE522+AA513*'4 Transform Matrices'!AI522</f>
        <v/>
      </c>
      <c r="AB521" s="69">
        <f>Y513*'4 Transform Matrices'!AB522+Z513*'4 Transform Matrices'!AF522+AA513*'4 Transform Matrices'!AJ522+AB513</f>
        <v/>
      </c>
      <c r="AC521" s="69">
        <f>AC513*'4 Transform Matrices'!Y522+AD513*'4 Transform Matrices'!AC522+AE513*'4 Transform Matrices'!AG522</f>
        <v/>
      </c>
      <c r="AD521" s="69">
        <f>AC513*'4 Transform Matrices'!Z522+AD513*'4 Transform Matrices'!AD522+AE513*'4 Transform Matrices'!AH522</f>
        <v/>
      </c>
      <c r="AE521" s="69">
        <f>AC513*'4 Transform Matrices'!AA522+AD513*'4 Transform Matrices'!AE522+AE513*'4 Transform Matrices'!AI522</f>
        <v/>
      </c>
      <c r="AF521" s="69">
        <f>AC513*'4 Transform Matrices'!AB522+AD513*'4 Transform Matrices'!AF522+AE513*'4 Transform Matrices'!AJ522+AF513</f>
        <v/>
      </c>
      <c r="AG521" s="71">
        <f>MAX(ABS(I521-U521),ABS(J521-V521),ABS(K521-W521),ABS(L521-X521),ABS(M521-Y521),ABS(N521-Z521),ABS(O521-AA521),ABS(P521-AB521),ABS(Q521-AC521),ABS(R521-AD521),ABS(S521-AE521),ABS(T521-AF521))</f>
        <v/>
      </c>
    </row>
    <row r="522">
      <c r="A522" s="80" t="inlineStr">
        <is>
          <t>- Pine</t>
        </is>
      </c>
      <c r="B522" s="52" t="inlineStr">
        <is>
          <t>ENV-394</t>
        </is>
      </c>
      <c r="C522" s="53" t="inlineStr">
        <is>
          <t>Group</t>
        </is>
      </c>
      <c r="D522" s="52" t="inlineStr">
        <is>
          <t>ENV-358</t>
        </is>
      </c>
      <c r="E522" s="52" t="n">
        <v>2</v>
      </c>
      <c r="F522" s="54">
        <f>L522</f>
        <v/>
      </c>
      <c r="G522" s="54">
        <f>P522</f>
        <v/>
      </c>
      <c r="H522" s="54">
        <f>T522</f>
        <v/>
      </c>
      <c r="I522" s="70" t="n">
        <v>-0.9856188299999999</v>
      </c>
      <c r="J522" s="70" t="n">
        <v>0</v>
      </c>
      <c r="K522" s="70" t="n">
        <v>-0.168983713</v>
      </c>
      <c r="L522" s="70" t="n">
        <v>-0.55381012</v>
      </c>
      <c r="M522" s="70" t="n">
        <v>0</v>
      </c>
      <c r="N522" s="70" t="n">
        <v>1</v>
      </c>
      <c r="O522" s="70" t="n">
        <v>0</v>
      </c>
      <c r="P522" s="70" t="n">
        <v>0.204753041</v>
      </c>
      <c r="Q522" s="70" t="n">
        <v>0.168983713</v>
      </c>
      <c r="R522" s="70" t="n">
        <v>0</v>
      </c>
      <c r="S522" s="70" t="n">
        <v>-0.9856188299999999</v>
      </c>
      <c r="T522" s="70" t="n">
        <v>-16.7939396</v>
      </c>
      <c r="U522" s="69">
        <f>U486*'4 Transform Matrices'!Y523+V486*'4 Transform Matrices'!AC523+W486*'4 Transform Matrices'!AG523</f>
        <v/>
      </c>
      <c r="V522" s="69">
        <f>U486*'4 Transform Matrices'!Z523+V486*'4 Transform Matrices'!AD523+W486*'4 Transform Matrices'!AH523</f>
        <v/>
      </c>
      <c r="W522" s="69">
        <f>U486*'4 Transform Matrices'!AA523+V486*'4 Transform Matrices'!AE523+W486*'4 Transform Matrices'!AI523</f>
        <v/>
      </c>
      <c r="X522" s="69">
        <f>U486*'4 Transform Matrices'!AB523+V486*'4 Transform Matrices'!AF523+W486*'4 Transform Matrices'!AJ523+X486</f>
        <v/>
      </c>
      <c r="Y522" s="69">
        <f>Y486*'4 Transform Matrices'!Y523+Z486*'4 Transform Matrices'!AC523+AA486*'4 Transform Matrices'!AG523</f>
        <v/>
      </c>
      <c r="Z522" s="69">
        <f>Y486*'4 Transform Matrices'!Z523+Z486*'4 Transform Matrices'!AD523+AA486*'4 Transform Matrices'!AH523</f>
        <v/>
      </c>
      <c r="AA522" s="69">
        <f>Y486*'4 Transform Matrices'!AA523+Z486*'4 Transform Matrices'!AE523+AA486*'4 Transform Matrices'!AI523</f>
        <v/>
      </c>
      <c r="AB522" s="69">
        <f>Y486*'4 Transform Matrices'!AB523+Z486*'4 Transform Matrices'!AF523+AA486*'4 Transform Matrices'!AJ523+AB486</f>
        <v/>
      </c>
      <c r="AC522" s="69">
        <f>AC486*'4 Transform Matrices'!Y523+AD486*'4 Transform Matrices'!AC523+AE486*'4 Transform Matrices'!AG523</f>
        <v/>
      </c>
      <c r="AD522" s="69">
        <f>AC486*'4 Transform Matrices'!Z523+AD486*'4 Transform Matrices'!AD523+AE486*'4 Transform Matrices'!AH523</f>
        <v/>
      </c>
      <c r="AE522" s="69">
        <f>AC486*'4 Transform Matrices'!AA523+AD486*'4 Transform Matrices'!AE523+AE486*'4 Transform Matrices'!AI523</f>
        <v/>
      </c>
      <c r="AF522" s="69">
        <f>AC486*'4 Transform Matrices'!AB523+AD486*'4 Transform Matrices'!AF523+AE486*'4 Transform Matrices'!AJ523+AF486</f>
        <v/>
      </c>
      <c r="AG522" s="71">
        <f>MAX(ABS(I522-U522),ABS(J522-V522),ABS(K522-W522),ABS(L522-X522),ABS(M522-Y522),ABS(N522-Z522),ABS(O522-AA522),ABS(P522-AB522),ABS(Q522-AC522),ABS(R522-AD522),ABS(S522-AE522),ABS(T522-AF522))</f>
        <v/>
      </c>
    </row>
    <row r="523">
      <c r="A523" s="81" t="inlineStr">
        <is>
          <t>- Pine trunk</t>
        </is>
      </c>
      <c r="B523" s="52" t="inlineStr">
        <is>
          <t>ENV-395</t>
        </is>
      </c>
      <c r="C523" s="58" t="inlineStr">
        <is>
          <t>Cylinder</t>
        </is>
      </c>
      <c r="D523" s="52" t="inlineStr">
        <is>
          <t>ENV-394</t>
        </is>
      </c>
      <c r="E523" s="52" t="n">
        <v>3</v>
      </c>
      <c r="F523" s="54">
        <f>L523</f>
        <v/>
      </c>
      <c r="G523" s="54">
        <f>P523</f>
        <v/>
      </c>
      <c r="H523" s="54">
        <f>T523</f>
        <v/>
      </c>
      <c r="I523" s="70" t="n">
        <v>-0.20532316</v>
      </c>
      <c r="J523" s="70" t="n">
        <v>-0.0352025256</v>
      </c>
      <c r="K523" s="70" t="n">
        <v>2.07897894e-08</v>
      </c>
      <c r="L523" s="70" t="n">
        <v>-0.55381012</v>
      </c>
      <c r="M523" s="70" t="n">
        <v>0</v>
      </c>
      <c r="N523" s="70" t="n">
        <v>-9.105914240000001e-09</v>
      </c>
      <c r="O523" s="70" t="n">
        <v>-2.81456065</v>
      </c>
      <c r="P523" s="70" t="n">
        <v>1.61203337</v>
      </c>
      <c r="Q523" s="70" t="n">
        <v>0.0352025256</v>
      </c>
      <c r="R523" s="70" t="n">
        <v>-0.20532316</v>
      </c>
      <c r="S523" s="70" t="n">
        <v>1.21259063e-07</v>
      </c>
      <c r="T523" s="70" t="n">
        <v>-16.7939396</v>
      </c>
      <c r="U523" s="69">
        <f>U522*'4 Transform Matrices'!Y524+V522*'4 Transform Matrices'!AC524+W522*'4 Transform Matrices'!AG524</f>
        <v/>
      </c>
      <c r="V523" s="69">
        <f>U522*'4 Transform Matrices'!Z524+V522*'4 Transform Matrices'!AD524+W522*'4 Transform Matrices'!AH524</f>
        <v/>
      </c>
      <c r="W523" s="69">
        <f>U522*'4 Transform Matrices'!AA524+V522*'4 Transform Matrices'!AE524+W522*'4 Transform Matrices'!AI524</f>
        <v/>
      </c>
      <c r="X523" s="69">
        <f>U522*'4 Transform Matrices'!AB524+V522*'4 Transform Matrices'!AF524+W522*'4 Transform Matrices'!AJ524+X522</f>
        <v/>
      </c>
      <c r="Y523" s="69">
        <f>Y522*'4 Transform Matrices'!Y524+Z522*'4 Transform Matrices'!AC524+AA522*'4 Transform Matrices'!AG524</f>
        <v/>
      </c>
      <c r="Z523" s="69">
        <f>Y522*'4 Transform Matrices'!Z524+Z522*'4 Transform Matrices'!AD524+AA522*'4 Transform Matrices'!AH524</f>
        <v/>
      </c>
      <c r="AA523" s="69">
        <f>Y522*'4 Transform Matrices'!AA524+Z522*'4 Transform Matrices'!AE524+AA522*'4 Transform Matrices'!AI524</f>
        <v/>
      </c>
      <c r="AB523" s="69">
        <f>Y522*'4 Transform Matrices'!AB524+Z522*'4 Transform Matrices'!AF524+AA522*'4 Transform Matrices'!AJ524+AB522</f>
        <v/>
      </c>
      <c r="AC523" s="69">
        <f>AC522*'4 Transform Matrices'!Y524+AD522*'4 Transform Matrices'!AC524+AE522*'4 Transform Matrices'!AG524</f>
        <v/>
      </c>
      <c r="AD523" s="69">
        <f>AC522*'4 Transform Matrices'!Z524+AD522*'4 Transform Matrices'!AD524+AE522*'4 Transform Matrices'!AH524</f>
        <v/>
      </c>
      <c r="AE523" s="69">
        <f>AC522*'4 Transform Matrices'!AA524+AD522*'4 Transform Matrices'!AE524+AE522*'4 Transform Matrices'!AI524</f>
        <v/>
      </c>
      <c r="AF523" s="69">
        <f>AC522*'4 Transform Matrices'!AB524+AD522*'4 Transform Matrices'!AF524+AE522*'4 Transform Matrices'!AJ524+AF522</f>
        <v/>
      </c>
      <c r="AG523" s="71">
        <f>MAX(ABS(I523-U523),ABS(J523-V523),ABS(K523-W523),ABS(L523-X523),ABS(M523-Y523),ABS(N523-Z523),ABS(O523-AA523),ABS(P523-AB523),ABS(Q523-AC523),ABS(R523-AD523),ABS(S523-AE523),ABS(T523-AF523))</f>
        <v/>
      </c>
    </row>
    <row r="524">
      <c r="A524" s="81" t="inlineStr">
        <is>
          <t>- Pine crown</t>
        </is>
      </c>
      <c r="B524" s="52" t="inlineStr">
        <is>
          <t>ENV-396</t>
        </is>
      </c>
      <c r="C524" s="61" t="inlineStr">
        <is>
          <t>Cone</t>
        </is>
      </c>
      <c r="D524" s="52" t="inlineStr">
        <is>
          <t>ENV-394</t>
        </is>
      </c>
      <c r="E524" s="52" t="n">
        <v>3</v>
      </c>
      <c r="F524" s="54">
        <f>L524</f>
        <v/>
      </c>
      <c r="G524" s="54">
        <f>P524</f>
        <v/>
      </c>
      <c r="H524" s="54">
        <f>T524</f>
        <v/>
      </c>
      <c r="I524" s="70" t="n">
        <v>-0.0376167297</v>
      </c>
      <c r="J524" s="70" t="n">
        <v>-2.53058791</v>
      </c>
      <c r="K524" s="70" t="n">
        <v>0.0856641531</v>
      </c>
      <c r="L524" s="70" t="n">
        <v>-0.5232372280000001</v>
      </c>
      <c r="M524" s="70" t="n">
        <v>-0.0109665245</v>
      </c>
      <c r="N524" s="70" t="n">
        <v>0.177218243</v>
      </c>
      <c r="O524" s="70" t="n">
        <v>1.22480369</v>
      </c>
      <c r="P524" s="70" t="n">
        <v>1.418661</v>
      </c>
      <c r="Q524" s="70" t="n">
        <v>-2.36837459</v>
      </c>
      <c r="R524" s="70" t="n">
        <v>0.0393725932</v>
      </c>
      <c r="S524" s="70" t="n">
        <v>-0.00703192921</v>
      </c>
      <c r="T524" s="70" t="n">
        <v>-16.7751026</v>
      </c>
      <c r="U524" s="69">
        <f>U522*'4 Transform Matrices'!Y525+V522*'4 Transform Matrices'!AC525+W522*'4 Transform Matrices'!AG525</f>
        <v/>
      </c>
      <c r="V524" s="69">
        <f>U522*'4 Transform Matrices'!Z525+V522*'4 Transform Matrices'!AD525+W522*'4 Transform Matrices'!AH525</f>
        <v/>
      </c>
      <c r="W524" s="69">
        <f>U522*'4 Transform Matrices'!AA525+V522*'4 Transform Matrices'!AE525+W522*'4 Transform Matrices'!AI525</f>
        <v/>
      </c>
      <c r="X524" s="69">
        <f>U522*'4 Transform Matrices'!AB525+V522*'4 Transform Matrices'!AF525+W522*'4 Transform Matrices'!AJ525+X522</f>
        <v/>
      </c>
      <c r="Y524" s="69">
        <f>Y522*'4 Transform Matrices'!Y525+Z522*'4 Transform Matrices'!AC525+AA522*'4 Transform Matrices'!AG525</f>
        <v/>
      </c>
      <c r="Z524" s="69">
        <f>Y522*'4 Transform Matrices'!Z525+Z522*'4 Transform Matrices'!AD525+AA522*'4 Transform Matrices'!AH525</f>
        <v/>
      </c>
      <c r="AA524" s="69">
        <f>Y522*'4 Transform Matrices'!AA525+Z522*'4 Transform Matrices'!AE525+AA522*'4 Transform Matrices'!AI525</f>
        <v/>
      </c>
      <c r="AB524" s="69">
        <f>Y522*'4 Transform Matrices'!AB525+Z522*'4 Transform Matrices'!AF525+AA522*'4 Transform Matrices'!AJ525+AB522</f>
        <v/>
      </c>
      <c r="AC524" s="69">
        <f>AC522*'4 Transform Matrices'!Y525+AD522*'4 Transform Matrices'!AC525+AE522*'4 Transform Matrices'!AG525</f>
        <v/>
      </c>
      <c r="AD524" s="69">
        <f>AC522*'4 Transform Matrices'!Z525+AD522*'4 Transform Matrices'!AD525+AE522*'4 Transform Matrices'!AH525</f>
        <v/>
      </c>
      <c r="AE524" s="69">
        <f>AC522*'4 Transform Matrices'!AA525+AD522*'4 Transform Matrices'!AE525+AE522*'4 Transform Matrices'!AI525</f>
        <v/>
      </c>
      <c r="AF524" s="69">
        <f>AC522*'4 Transform Matrices'!AB525+AD522*'4 Transform Matrices'!AF525+AE522*'4 Transform Matrices'!AJ525+AF522</f>
        <v/>
      </c>
      <c r="AG524" s="71">
        <f>MAX(ABS(I524-U524),ABS(J524-V524),ABS(K524-W524),ABS(L524-X524),ABS(M524-Y524),ABS(N524-Z524),ABS(O524-AA524),ABS(P524-AB524),ABS(Q524-AC524),ABS(R524-AD524),ABS(S524-AE524),ABS(T524-AF524))</f>
        <v/>
      </c>
    </row>
    <row r="525">
      <c r="A525" s="81" t="inlineStr">
        <is>
          <t>- Pine crown</t>
        </is>
      </c>
      <c r="B525" s="52" t="inlineStr">
        <is>
          <t>ENV-397</t>
        </is>
      </c>
      <c r="C525" s="61" t="inlineStr">
        <is>
          <t>Cone</t>
        </is>
      </c>
      <c r="D525" s="52" t="inlineStr">
        <is>
          <t>ENV-394</t>
        </is>
      </c>
      <c r="E525" s="52" t="n">
        <v>3</v>
      </c>
      <c r="F525" s="54">
        <f>L525</f>
        <v/>
      </c>
      <c r="G525" s="54">
        <f>P525</f>
        <v/>
      </c>
      <c r="H525" s="54">
        <f>T525</f>
        <v/>
      </c>
      <c r="I525" s="70" t="n">
        <v>1.627648</v>
      </c>
      <c r="J525" s="70" t="n">
        <v>-1.25054109</v>
      </c>
      <c r="K525" s="70" t="n">
        <v>0.0247169659</v>
      </c>
      <c r="L525" s="70" t="n">
        <v>-0.532896638</v>
      </c>
      <c r="M525" s="70" t="n">
        <v>0.00855552033</v>
      </c>
      <c r="N525" s="70" t="n">
        <v>0.115131497</v>
      </c>
      <c r="O525" s="70" t="n">
        <v>0.870052159</v>
      </c>
      <c r="P525" s="70" t="n">
        <v>1.78886449</v>
      </c>
      <c r="Q525" s="70" t="n">
        <v>-1.18337488</v>
      </c>
      <c r="R525" s="70" t="n">
        <v>-1.71919823</v>
      </c>
      <c r="S525" s="70" t="n">
        <v>0.0402867012</v>
      </c>
      <c r="T525" s="70" t="n">
        <v>-16.8359871</v>
      </c>
      <c r="U525" s="69">
        <f>U522*'4 Transform Matrices'!Y526+V522*'4 Transform Matrices'!AC526+W522*'4 Transform Matrices'!AG526</f>
        <v/>
      </c>
      <c r="V525" s="69">
        <f>U522*'4 Transform Matrices'!Z526+V522*'4 Transform Matrices'!AD526+W522*'4 Transform Matrices'!AH526</f>
        <v/>
      </c>
      <c r="W525" s="69">
        <f>U522*'4 Transform Matrices'!AA526+V522*'4 Transform Matrices'!AE526+W522*'4 Transform Matrices'!AI526</f>
        <v/>
      </c>
      <c r="X525" s="69">
        <f>U522*'4 Transform Matrices'!AB526+V522*'4 Transform Matrices'!AF526+W522*'4 Transform Matrices'!AJ526+X522</f>
        <v/>
      </c>
      <c r="Y525" s="69">
        <f>Y522*'4 Transform Matrices'!Y526+Z522*'4 Transform Matrices'!AC526+AA522*'4 Transform Matrices'!AG526</f>
        <v/>
      </c>
      <c r="Z525" s="69">
        <f>Y522*'4 Transform Matrices'!Z526+Z522*'4 Transform Matrices'!AD526+AA522*'4 Transform Matrices'!AH526</f>
        <v/>
      </c>
      <c r="AA525" s="69">
        <f>Y522*'4 Transform Matrices'!AA526+Z522*'4 Transform Matrices'!AE526+AA522*'4 Transform Matrices'!AI526</f>
        <v/>
      </c>
      <c r="AB525" s="69">
        <f>Y522*'4 Transform Matrices'!AB526+Z522*'4 Transform Matrices'!AF526+AA522*'4 Transform Matrices'!AJ526+AB522</f>
        <v/>
      </c>
      <c r="AC525" s="69">
        <f>AC522*'4 Transform Matrices'!Y526+AD522*'4 Transform Matrices'!AC526+AE522*'4 Transform Matrices'!AG526</f>
        <v/>
      </c>
      <c r="AD525" s="69">
        <f>AC522*'4 Transform Matrices'!Z526+AD522*'4 Transform Matrices'!AD526+AE522*'4 Transform Matrices'!AH526</f>
        <v/>
      </c>
      <c r="AE525" s="69">
        <f>AC522*'4 Transform Matrices'!AA526+AD522*'4 Transform Matrices'!AE526+AE522*'4 Transform Matrices'!AI526</f>
        <v/>
      </c>
      <c r="AF525" s="69">
        <f>AC522*'4 Transform Matrices'!AB526+AD522*'4 Transform Matrices'!AF526+AE522*'4 Transform Matrices'!AJ526+AF522</f>
        <v/>
      </c>
      <c r="AG525" s="71">
        <f>MAX(ABS(I525-U525),ABS(J525-V525),ABS(K525-W525),ABS(L525-X525),ABS(M525-Y525),ABS(N525-Z525),ABS(O525-AA525),ABS(P525-AB525),ABS(Q525-AC525),ABS(R525-AD525),ABS(S525-AE525),ABS(T525-AF525))</f>
        <v/>
      </c>
    </row>
    <row r="526">
      <c r="A526" s="81" t="inlineStr">
        <is>
          <t>- Pine crown</t>
        </is>
      </c>
      <c r="B526" s="52" t="inlineStr">
        <is>
          <t>ENV-398</t>
        </is>
      </c>
      <c r="C526" s="61" t="inlineStr">
        <is>
          <t>Cone</t>
        </is>
      </c>
      <c r="D526" s="52" t="inlineStr">
        <is>
          <t>ENV-394</t>
        </is>
      </c>
      <c r="E526" s="52" t="n">
        <v>3</v>
      </c>
      <c r="F526" s="54">
        <f>L526</f>
        <v/>
      </c>
      <c r="G526" s="54">
        <f>P526</f>
        <v/>
      </c>
      <c r="H526" s="54">
        <f>T526</f>
        <v/>
      </c>
      <c r="I526" s="70" t="n">
        <v>-0.317052424</v>
      </c>
      <c r="J526" s="70" t="n">
        <v>-1.5334233</v>
      </c>
      <c r="K526" s="70" t="n">
        <v>0.0130105941</v>
      </c>
      <c r="L526" s="70" t="n">
        <v>-0.56920141</v>
      </c>
      <c r="M526" s="70" t="n">
        <v>0.000667195302</v>
      </c>
      <c r="N526" s="70" t="n">
        <v>0.0270148292</v>
      </c>
      <c r="O526" s="70" t="n">
        <v>0.769692183</v>
      </c>
      <c r="P526" s="70" t="n">
        <v>2.21308851</v>
      </c>
      <c r="Q526" s="70" t="n">
        <v>-1.44378257</v>
      </c>
      <c r="R526" s="70" t="n">
        <v>0.336749852</v>
      </c>
      <c r="S526" s="70" t="n">
        <v>-0.00250141928</v>
      </c>
      <c r="T526" s="70" t="n">
        <v>-16.7598763</v>
      </c>
      <c r="U526" s="69">
        <f>U522*'4 Transform Matrices'!Y527+V522*'4 Transform Matrices'!AC527+W522*'4 Transform Matrices'!AG527</f>
        <v/>
      </c>
      <c r="V526" s="69">
        <f>U522*'4 Transform Matrices'!Z527+V522*'4 Transform Matrices'!AD527+W522*'4 Transform Matrices'!AH527</f>
        <v/>
      </c>
      <c r="W526" s="69">
        <f>U522*'4 Transform Matrices'!AA527+V522*'4 Transform Matrices'!AE527+W522*'4 Transform Matrices'!AI527</f>
        <v/>
      </c>
      <c r="X526" s="69">
        <f>U522*'4 Transform Matrices'!AB527+V522*'4 Transform Matrices'!AF527+W522*'4 Transform Matrices'!AJ527+X522</f>
        <v/>
      </c>
      <c r="Y526" s="69">
        <f>Y522*'4 Transform Matrices'!Y527+Z522*'4 Transform Matrices'!AC527+AA522*'4 Transform Matrices'!AG527</f>
        <v/>
      </c>
      <c r="Z526" s="69">
        <f>Y522*'4 Transform Matrices'!Z527+Z522*'4 Transform Matrices'!AD527+AA522*'4 Transform Matrices'!AH527</f>
        <v/>
      </c>
      <c r="AA526" s="69">
        <f>Y522*'4 Transform Matrices'!AA527+Z522*'4 Transform Matrices'!AE527+AA522*'4 Transform Matrices'!AI527</f>
        <v/>
      </c>
      <c r="AB526" s="69">
        <f>Y522*'4 Transform Matrices'!AB527+Z522*'4 Transform Matrices'!AF527+AA522*'4 Transform Matrices'!AJ527+AB522</f>
        <v/>
      </c>
      <c r="AC526" s="69">
        <f>AC522*'4 Transform Matrices'!Y527+AD522*'4 Transform Matrices'!AC527+AE522*'4 Transform Matrices'!AG527</f>
        <v/>
      </c>
      <c r="AD526" s="69">
        <f>AC522*'4 Transform Matrices'!Z527+AD522*'4 Transform Matrices'!AD527+AE522*'4 Transform Matrices'!AH527</f>
        <v/>
      </c>
      <c r="AE526" s="69">
        <f>AC522*'4 Transform Matrices'!AA527+AD522*'4 Transform Matrices'!AE527+AE522*'4 Transform Matrices'!AI527</f>
        <v/>
      </c>
      <c r="AF526" s="69">
        <f>AC522*'4 Transform Matrices'!AB527+AD522*'4 Transform Matrices'!AF527+AE522*'4 Transform Matrices'!AJ527+AF522</f>
        <v/>
      </c>
      <c r="AG526" s="71">
        <f>MAX(ABS(I526-U526),ABS(J526-V526),ABS(K526-W526),ABS(L526-X526),ABS(M526-Y526),ABS(N526-Z526),ABS(O526-AA526),ABS(P526-AB526),ABS(Q526-AC526),ABS(R526-AD526),ABS(S526-AE526),ABS(T526-AF526))</f>
        <v/>
      </c>
    </row>
    <row r="527">
      <c r="A527" s="81" t="inlineStr">
        <is>
          <t>- Pine crown</t>
        </is>
      </c>
      <c r="B527" s="52" t="inlineStr">
        <is>
          <t>ENV-399</t>
        </is>
      </c>
      <c r="C527" s="61" t="inlineStr">
        <is>
          <t>Cone</t>
        </is>
      </c>
      <c r="D527" s="52" t="inlineStr">
        <is>
          <t>ENV-394</t>
        </is>
      </c>
      <c r="E527" s="52" t="n">
        <v>3</v>
      </c>
      <c r="F527" s="54">
        <f>L527</f>
        <v/>
      </c>
      <c r="G527" s="54">
        <f>P527</f>
        <v/>
      </c>
      <c r="H527" s="54">
        <f>T527</f>
        <v/>
      </c>
      <c r="I527" s="70" t="n">
        <v>1.09289241</v>
      </c>
      <c r="J527" s="70" t="n">
        <v>-0.352005482</v>
      </c>
      <c r="K527" s="70" t="n">
        <v>-0.0209983978</v>
      </c>
      <c r="L527" s="70" t="n">
        <v>-0.537653029</v>
      </c>
      <c r="M527" s="70" t="n">
        <v>0.009914284569999999</v>
      </c>
      <c r="N527" s="70" t="n">
        <v>-0.121447571</v>
      </c>
      <c r="O527" s="70" t="n">
        <v>0.54229331</v>
      </c>
      <c r="P527" s="70" t="n">
        <v>2.55147552</v>
      </c>
      <c r="Q527" s="70" t="n">
        <v>-0.340563178</v>
      </c>
      <c r="R527" s="70" t="n">
        <v>-1.133147</v>
      </c>
      <c r="S527" s="70" t="n">
        <v>-0.0515984707</v>
      </c>
      <c r="T527" s="70" t="n">
        <v>-16.7707806</v>
      </c>
      <c r="U527" s="69">
        <f>U522*'4 Transform Matrices'!Y528+V522*'4 Transform Matrices'!AC528+W522*'4 Transform Matrices'!AG528</f>
        <v/>
      </c>
      <c r="V527" s="69">
        <f>U522*'4 Transform Matrices'!Z528+V522*'4 Transform Matrices'!AD528+W522*'4 Transform Matrices'!AH528</f>
        <v/>
      </c>
      <c r="W527" s="69">
        <f>U522*'4 Transform Matrices'!AA528+V522*'4 Transform Matrices'!AE528+W522*'4 Transform Matrices'!AI528</f>
        <v/>
      </c>
      <c r="X527" s="69">
        <f>U522*'4 Transform Matrices'!AB528+V522*'4 Transform Matrices'!AF528+W522*'4 Transform Matrices'!AJ528+X522</f>
        <v/>
      </c>
      <c r="Y527" s="69">
        <f>Y522*'4 Transform Matrices'!Y528+Z522*'4 Transform Matrices'!AC528+AA522*'4 Transform Matrices'!AG528</f>
        <v/>
      </c>
      <c r="Z527" s="69">
        <f>Y522*'4 Transform Matrices'!Z528+Z522*'4 Transform Matrices'!AD528+AA522*'4 Transform Matrices'!AH528</f>
        <v/>
      </c>
      <c r="AA527" s="69">
        <f>Y522*'4 Transform Matrices'!AA528+Z522*'4 Transform Matrices'!AE528+AA522*'4 Transform Matrices'!AI528</f>
        <v/>
      </c>
      <c r="AB527" s="69">
        <f>Y522*'4 Transform Matrices'!AB528+Z522*'4 Transform Matrices'!AF528+AA522*'4 Transform Matrices'!AJ528+AB522</f>
        <v/>
      </c>
      <c r="AC527" s="69">
        <f>AC522*'4 Transform Matrices'!Y528+AD522*'4 Transform Matrices'!AC528+AE522*'4 Transform Matrices'!AG528</f>
        <v/>
      </c>
      <c r="AD527" s="69">
        <f>AC522*'4 Transform Matrices'!Z528+AD522*'4 Transform Matrices'!AD528+AE522*'4 Transform Matrices'!AH528</f>
        <v/>
      </c>
      <c r="AE527" s="69">
        <f>AC522*'4 Transform Matrices'!AA528+AD522*'4 Transform Matrices'!AE528+AE522*'4 Transform Matrices'!AI528</f>
        <v/>
      </c>
      <c r="AF527" s="69">
        <f>AC522*'4 Transform Matrices'!AB528+AD522*'4 Transform Matrices'!AF528+AE522*'4 Transform Matrices'!AJ528+AF522</f>
        <v/>
      </c>
      <c r="AG527" s="71">
        <f>MAX(ABS(I527-U527),ABS(J527-V527),ABS(K527-W527),ABS(L527-X527),ABS(M527-Y527),ABS(N527-Z527),ABS(O527-AA527),ABS(P527-AB527),ABS(Q527-AC527),ABS(R527-AD527),ABS(S527-AE527),ABS(T527-AF527))</f>
        <v/>
      </c>
    </row>
    <row r="528">
      <c r="A528" s="81" t="inlineStr">
        <is>
          <t>- Pine crown</t>
        </is>
      </c>
      <c r="B528" s="52" t="inlineStr">
        <is>
          <t>ENV-400</t>
        </is>
      </c>
      <c r="C528" s="61" t="inlineStr">
        <is>
          <t>Cone</t>
        </is>
      </c>
      <c r="D528" s="52" t="inlineStr">
        <is>
          <t>ENV-394</t>
        </is>
      </c>
      <c r="E528" s="52" t="n">
        <v>3</v>
      </c>
      <c r="F528" s="54">
        <f>L528</f>
        <v/>
      </c>
      <c r="G528" s="54">
        <f>P528</f>
        <v/>
      </c>
      <c r="H528" s="54">
        <f>T528</f>
        <v/>
      </c>
      <c r="I528" s="70" t="n">
        <v>0.425236911</v>
      </c>
      <c r="J528" s="70" t="n">
        <v>0.6970228550000001</v>
      </c>
      <c r="K528" s="70" t="n">
        <v>0.0297463834</v>
      </c>
      <c r="L528" s="70" t="n">
        <v>-0.51221776</v>
      </c>
      <c r="M528" s="70" t="n">
        <v>-0.00259688729</v>
      </c>
      <c r="N528" s="70" t="n">
        <v>-0.0829665512</v>
      </c>
      <c r="O528" s="70" t="n">
        <v>0.341717213</v>
      </c>
      <c r="P528" s="70" t="n">
        <v>2.88627052</v>
      </c>
      <c r="Q528" s="70" t="n">
        <v>0.676764071</v>
      </c>
      <c r="R528" s="70" t="n">
        <v>-0.438284636</v>
      </c>
      <c r="S528" s="70" t="n">
        <v>-0.017379554</v>
      </c>
      <c r="T528" s="70" t="n">
        <v>-16.7840023</v>
      </c>
      <c r="U528" s="69">
        <f>U522*'4 Transform Matrices'!Y529+V522*'4 Transform Matrices'!AC529+W522*'4 Transform Matrices'!AG529</f>
        <v/>
      </c>
      <c r="V528" s="69">
        <f>U522*'4 Transform Matrices'!Z529+V522*'4 Transform Matrices'!AD529+W522*'4 Transform Matrices'!AH529</f>
        <v/>
      </c>
      <c r="W528" s="69">
        <f>U522*'4 Transform Matrices'!AA529+V522*'4 Transform Matrices'!AE529+W522*'4 Transform Matrices'!AI529</f>
        <v/>
      </c>
      <c r="X528" s="69">
        <f>U522*'4 Transform Matrices'!AB529+V522*'4 Transform Matrices'!AF529+W522*'4 Transform Matrices'!AJ529+X522</f>
        <v/>
      </c>
      <c r="Y528" s="69">
        <f>Y522*'4 Transform Matrices'!Y529+Z522*'4 Transform Matrices'!AC529+AA522*'4 Transform Matrices'!AG529</f>
        <v/>
      </c>
      <c r="Z528" s="69">
        <f>Y522*'4 Transform Matrices'!Z529+Z522*'4 Transform Matrices'!AD529+AA522*'4 Transform Matrices'!AH529</f>
        <v/>
      </c>
      <c r="AA528" s="69">
        <f>Y522*'4 Transform Matrices'!AA529+Z522*'4 Transform Matrices'!AE529+AA522*'4 Transform Matrices'!AI529</f>
        <v/>
      </c>
      <c r="AB528" s="69">
        <f>Y522*'4 Transform Matrices'!AB529+Z522*'4 Transform Matrices'!AF529+AA522*'4 Transform Matrices'!AJ529+AB522</f>
        <v/>
      </c>
      <c r="AC528" s="69">
        <f>AC522*'4 Transform Matrices'!Y529+AD522*'4 Transform Matrices'!AC529+AE522*'4 Transform Matrices'!AG529</f>
        <v/>
      </c>
      <c r="AD528" s="69">
        <f>AC522*'4 Transform Matrices'!Z529+AD522*'4 Transform Matrices'!AD529+AE522*'4 Transform Matrices'!AH529</f>
        <v/>
      </c>
      <c r="AE528" s="69">
        <f>AC522*'4 Transform Matrices'!AA529+AD522*'4 Transform Matrices'!AE529+AE522*'4 Transform Matrices'!AI529</f>
        <v/>
      </c>
      <c r="AF528" s="69">
        <f>AC522*'4 Transform Matrices'!AB529+AD522*'4 Transform Matrices'!AF529+AE522*'4 Transform Matrices'!AJ529+AF522</f>
        <v/>
      </c>
      <c r="AG528" s="71">
        <f>MAX(ABS(I528-U528),ABS(J528-V528),ABS(K528-W528),ABS(L528-X528),ABS(M528-Y528),ABS(N528-Z528),ABS(O528-AA528),ABS(P528-AB528),ABS(Q528-AC528),ABS(R528-AD528),ABS(S528-AE528),ABS(T528-AF528))</f>
        <v/>
      </c>
    </row>
    <row r="529">
      <c r="A529" s="81" t="inlineStr">
        <is>
          <t>- Pine crown</t>
        </is>
      </c>
      <c r="B529" s="52" t="inlineStr">
        <is>
          <t>ENV-401</t>
        </is>
      </c>
      <c r="C529" s="61" t="inlineStr">
        <is>
          <t>Cone</t>
        </is>
      </c>
      <c r="D529" s="52" t="inlineStr">
        <is>
          <t>ENV-394</t>
        </is>
      </c>
      <c r="E529" s="52" t="n">
        <v>3</v>
      </c>
      <c r="F529" s="54">
        <f>L529</f>
        <v/>
      </c>
      <c r="G529" s="54">
        <f>P529</f>
        <v/>
      </c>
      <c r="H529" s="54">
        <f>T529</f>
        <v/>
      </c>
      <c r="I529" s="70" t="n">
        <v>0.403014302</v>
      </c>
      <c r="J529" s="70" t="n">
        <v>0.302956045</v>
      </c>
      <c r="K529" s="70" t="n">
        <v>-0.0241561327</v>
      </c>
      <c r="L529" s="70" t="n">
        <v>-0.533087194</v>
      </c>
      <c r="M529" s="70" t="n">
        <v>-6.86498024e-05</v>
      </c>
      <c r="N529" s="70" t="n">
        <v>0.0249938425</v>
      </c>
      <c r="O529" s="70" t="n">
        <v>0.8744603990000001</v>
      </c>
      <c r="P529" s="70" t="n">
        <v>3.57704401</v>
      </c>
      <c r="Q529" s="70" t="n">
        <v>0.286817312</v>
      </c>
      <c r="R529" s="70" t="n">
        <v>-0.425685316</v>
      </c>
      <c r="S529" s="70" t="n">
        <v>0.0341517031</v>
      </c>
      <c r="T529" s="70" t="n">
        <v>-16.8249817</v>
      </c>
      <c r="U529" s="69">
        <f>U522*'4 Transform Matrices'!Y530+V522*'4 Transform Matrices'!AC530+W522*'4 Transform Matrices'!AG530</f>
        <v/>
      </c>
      <c r="V529" s="69">
        <f>U522*'4 Transform Matrices'!Z530+V522*'4 Transform Matrices'!AD530+W522*'4 Transform Matrices'!AH530</f>
        <v/>
      </c>
      <c r="W529" s="69">
        <f>U522*'4 Transform Matrices'!AA530+V522*'4 Transform Matrices'!AE530+W522*'4 Transform Matrices'!AI530</f>
        <v/>
      </c>
      <c r="X529" s="69">
        <f>U522*'4 Transform Matrices'!AB530+V522*'4 Transform Matrices'!AF530+W522*'4 Transform Matrices'!AJ530+X522</f>
        <v/>
      </c>
      <c r="Y529" s="69">
        <f>Y522*'4 Transform Matrices'!Y530+Z522*'4 Transform Matrices'!AC530+AA522*'4 Transform Matrices'!AG530</f>
        <v/>
      </c>
      <c r="Z529" s="69">
        <f>Y522*'4 Transform Matrices'!Z530+Z522*'4 Transform Matrices'!AD530+AA522*'4 Transform Matrices'!AH530</f>
        <v/>
      </c>
      <c r="AA529" s="69">
        <f>Y522*'4 Transform Matrices'!AA530+Z522*'4 Transform Matrices'!AE530+AA522*'4 Transform Matrices'!AI530</f>
        <v/>
      </c>
      <c r="AB529" s="69">
        <f>Y522*'4 Transform Matrices'!AB530+Z522*'4 Transform Matrices'!AF530+AA522*'4 Transform Matrices'!AJ530+AB522</f>
        <v/>
      </c>
      <c r="AC529" s="69">
        <f>AC522*'4 Transform Matrices'!Y530+AD522*'4 Transform Matrices'!AC530+AE522*'4 Transform Matrices'!AG530</f>
        <v/>
      </c>
      <c r="AD529" s="69">
        <f>AC522*'4 Transform Matrices'!Z530+AD522*'4 Transform Matrices'!AD530+AE522*'4 Transform Matrices'!AH530</f>
        <v/>
      </c>
      <c r="AE529" s="69">
        <f>AC522*'4 Transform Matrices'!AA530+AD522*'4 Transform Matrices'!AE530+AE522*'4 Transform Matrices'!AI530</f>
        <v/>
      </c>
      <c r="AF529" s="69">
        <f>AC522*'4 Transform Matrices'!AB530+AD522*'4 Transform Matrices'!AF530+AE522*'4 Transform Matrices'!AJ530+AF522</f>
        <v/>
      </c>
      <c r="AG529" s="71">
        <f>MAX(ABS(I529-U529),ABS(J529-V529),ABS(K529-W529),ABS(L529-X529),ABS(M529-Y529),ABS(N529-Z529),ABS(O529-AA529),ABS(P529-AB529),ABS(Q529-AC529),ABS(R529-AD529),ABS(S529-AE529),ABS(T529-AF529))</f>
        <v/>
      </c>
    </row>
    <row r="530">
      <c r="A530" s="80" t="inlineStr">
        <is>
          <t>- Pine</t>
        </is>
      </c>
      <c r="B530" s="52" t="inlineStr">
        <is>
          <t>ENV-402</t>
        </is>
      </c>
      <c r="C530" s="53" t="inlineStr">
        <is>
          <t>Group</t>
        </is>
      </c>
      <c r="D530" s="52" t="inlineStr">
        <is>
          <t>ENV-358</t>
        </is>
      </c>
      <c r="E530" s="52" t="n">
        <v>2</v>
      </c>
      <c r="F530" s="54">
        <f>L530</f>
        <v/>
      </c>
      <c r="G530" s="54">
        <f>P530</f>
        <v/>
      </c>
      <c r="H530" s="54">
        <f>T530</f>
        <v/>
      </c>
      <c r="I530" s="70" t="n">
        <v>0.9280676839999999</v>
      </c>
      <c r="J530" s="70" t="n">
        <v>0</v>
      </c>
      <c r="K530" s="70" t="n">
        <v>0.372411638</v>
      </c>
      <c r="L530" s="70" t="n">
        <v>-4.68622208</v>
      </c>
      <c r="M530" s="70" t="n">
        <v>0</v>
      </c>
      <c r="N530" s="70" t="n">
        <v>1</v>
      </c>
      <c r="O530" s="70" t="n">
        <v>0</v>
      </c>
      <c r="P530" s="70" t="n">
        <v>0.300034583</v>
      </c>
      <c r="Q530" s="70" t="n">
        <v>-0.372411638</v>
      </c>
      <c r="R530" s="70" t="n">
        <v>0</v>
      </c>
      <c r="S530" s="70" t="n">
        <v>0.9280676839999999</v>
      </c>
      <c r="T530" s="70" t="n">
        <v>-16.0965767</v>
      </c>
      <c r="U530" s="69">
        <f>U486*'4 Transform Matrices'!Y531+V486*'4 Transform Matrices'!AC531+W486*'4 Transform Matrices'!AG531</f>
        <v/>
      </c>
      <c r="V530" s="69">
        <f>U486*'4 Transform Matrices'!Z531+V486*'4 Transform Matrices'!AD531+W486*'4 Transform Matrices'!AH531</f>
        <v/>
      </c>
      <c r="W530" s="69">
        <f>U486*'4 Transform Matrices'!AA531+V486*'4 Transform Matrices'!AE531+W486*'4 Transform Matrices'!AI531</f>
        <v/>
      </c>
      <c r="X530" s="69">
        <f>U486*'4 Transform Matrices'!AB531+V486*'4 Transform Matrices'!AF531+W486*'4 Transform Matrices'!AJ531+X486</f>
        <v/>
      </c>
      <c r="Y530" s="69">
        <f>Y486*'4 Transform Matrices'!Y531+Z486*'4 Transform Matrices'!AC531+AA486*'4 Transform Matrices'!AG531</f>
        <v/>
      </c>
      <c r="Z530" s="69">
        <f>Y486*'4 Transform Matrices'!Z531+Z486*'4 Transform Matrices'!AD531+AA486*'4 Transform Matrices'!AH531</f>
        <v/>
      </c>
      <c r="AA530" s="69">
        <f>Y486*'4 Transform Matrices'!AA531+Z486*'4 Transform Matrices'!AE531+AA486*'4 Transform Matrices'!AI531</f>
        <v/>
      </c>
      <c r="AB530" s="69">
        <f>Y486*'4 Transform Matrices'!AB531+Z486*'4 Transform Matrices'!AF531+AA486*'4 Transform Matrices'!AJ531+AB486</f>
        <v/>
      </c>
      <c r="AC530" s="69">
        <f>AC486*'4 Transform Matrices'!Y531+AD486*'4 Transform Matrices'!AC531+AE486*'4 Transform Matrices'!AG531</f>
        <v/>
      </c>
      <c r="AD530" s="69">
        <f>AC486*'4 Transform Matrices'!Z531+AD486*'4 Transform Matrices'!AD531+AE486*'4 Transform Matrices'!AH531</f>
        <v/>
      </c>
      <c r="AE530" s="69">
        <f>AC486*'4 Transform Matrices'!AA531+AD486*'4 Transform Matrices'!AE531+AE486*'4 Transform Matrices'!AI531</f>
        <v/>
      </c>
      <c r="AF530" s="69">
        <f>AC486*'4 Transform Matrices'!AB531+AD486*'4 Transform Matrices'!AF531+AE486*'4 Transform Matrices'!AJ531+AF486</f>
        <v/>
      </c>
      <c r="AG530" s="71">
        <f>MAX(ABS(I530-U530),ABS(J530-V530),ABS(K530-W530),ABS(L530-X530),ABS(M530-Y530),ABS(N530-Z530),ABS(O530-AA530),ABS(P530-AB530),ABS(Q530-AC530),ABS(R530-AD530),ABS(S530-AE530),ABS(T530-AF530))</f>
        <v/>
      </c>
    </row>
    <row r="531">
      <c r="A531" s="81" t="inlineStr">
        <is>
          <t>- Pine trunk</t>
        </is>
      </c>
      <c r="B531" s="52" t="inlineStr">
        <is>
          <t>ENV-403</t>
        </is>
      </c>
      <c r="C531" s="58" t="inlineStr">
        <is>
          <t>Cylinder</t>
        </is>
      </c>
      <c r="D531" s="52" t="inlineStr">
        <is>
          <t>ENV-402</t>
        </is>
      </c>
      <c r="E531" s="52" t="n">
        <v>3</v>
      </c>
      <c r="F531" s="54">
        <f>L531</f>
        <v/>
      </c>
      <c r="G531" s="54">
        <f>P531</f>
        <v/>
      </c>
      <c r="H531" s="54">
        <f>T531</f>
        <v/>
      </c>
      <c r="I531" s="70" t="n">
        <v>0.200215906</v>
      </c>
      <c r="J531" s="70" t="n">
        <v>0.0803419128</v>
      </c>
      <c r="K531" s="70" t="n">
        <v>-4.79631126e-08</v>
      </c>
      <c r="L531" s="70" t="n">
        <v>-4.68622208</v>
      </c>
      <c r="M531" s="70" t="n">
        <v>0</v>
      </c>
      <c r="N531" s="70" t="n">
        <v>-9.430039859999999e-09</v>
      </c>
      <c r="O531" s="70" t="n">
        <v>-2.94638515</v>
      </c>
      <c r="P531" s="70" t="n">
        <v>1.77322721</v>
      </c>
      <c r="Q531" s="70" t="n">
        <v>-0.0803419128</v>
      </c>
      <c r="R531" s="70" t="n">
        <v>0.200215906</v>
      </c>
      <c r="S531" s="70" t="n">
        <v>-1.19526391e-07</v>
      </c>
      <c r="T531" s="70" t="n">
        <v>-16.0965767</v>
      </c>
      <c r="U531" s="69">
        <f>U530*'4 Transform Matrices'!Y532+V530*'4 Transform Matrices'!AC532+W530*'4 Transform Matrices'!AG532</f>
        <v/>
      </c>
      <c r="V531" s="69">
        <f>U530*'4 Transform Matrices'!Z532+V530*'4 Transform Matrices'!AD532+W530*'4 Transform Matrices'!AH532</f>
        <v/>
      </c>
      <c r="W531" s="69">
        <f>U530*'4 Transform Matrices'!AA532+V530*'4 Transform Matrices'!AE532+W530*'4 Transform Matrices'!AI532</f>
        <v/>
      </c>
      <c r="X531" s="69">
        <f>U530*'4 Transform Matrices'!AB532+V530*'4 Transform Matrices'!AF532+W530*'4 Transform Matrices'!AJ532+X530</f>
        <v/>
      </c>
      <c r="Y531" s="69">
        <f>Y530*'4 Transform Matrices'!Y532+Z530*'4 Transform Matrices'!AC532+AA530*'4 Transform Matrices'!AG532</f>
        <v/>
      </c>
      <c r="Z531" s="69">
        <f>Y530*'4 Transform Matrices'!Z532+Z530*'4 Transform Matrices'!AD532+AA530*'4 Transform Matrices'!AH532</f>
        <v/>
      </c>
      <c r="AA531" s="69">
        <f>Y530*'4 Transform Matrices'!AA532+Z530*'4 Transform Matrices'!AE532+AA530*'4 Transform Matrices'!AI532</f>
        <v/>
      </c>
      <c r="AB531" s="69">
        <f>Y530*'4 Transform Matrices'!AB532+Z530*'4 Transform Matrices'!AF532+AA530*'4 Transform Matrices'!AJ532+AB530</f>
        <v/>
      </c>
      <c r="AC531" s="69">
        <f>AC530*'4 Transform Matrices'!Y532+AD530*'4 Transform Matrices'!AC532+AE530*'4 Transform Matrices'!AG532</f>
        <v/>
      </c>
      <c r="AD531" s="69">
        <f>AC530*'4 Transform Matrices'!Z532+AD530*'4 Transform Matrices'!AD532+AE530*'4 Transform Matrices'!AH532</f>
        <v/>
      </c>
      <c r="AE531" s="69">
        <f>AC530*'4 Transform Matrices'!AA532+AD530*'4 Transform Matrices'!AE532+AE530*'4 Transform Matrices'!AI532</f>
        <v/>
      </c>
      <c r="AF531" s="69">
        <f>AC530*'4 Transform Matrices'!AB532+AD530*'4 Transform Matrices'!AF532+AE530*'4 Transform Matrices'!AJ532+AF530</f>
        <v/>
      </c>
      <c r="AG531" s="71">
        <f>MAX(ABS(I531-U531),ABS(J531-V531),ABS(K531-W531),ABS(L531-X531),ABS(M531-Y531),ABS(N531-Z531),ABS(O531-AA531),ABS(P531-AB531),ABS(Q531-AC531),ABS(R531-AD531),ABS(S531-AE531),ABS(T531-AF531))</f>
        <v/>
      </c>
    </row>
    <row r="532">
      <c r="A532" s="81" t="inlineStr">
        <is>
          <t>- Pine crown</t>
        </is>
      </c>
      <c r="B532" s="52" t="inlineStr">
        <is>
          <t>ENV-404</t>
        </is>
      </c>
      <c r="C532" s="61" t="inlineStr">
        <is>
          <t>Cone</t>
        </is>
      </c>
      <c r="D532" s="52" t="inlineStr">
        <is>
          <t>ENV-402</t>
        </is>
      </c>
      <c r="E532" s="52" t="n">
        <v>3</v>
      </c>
      <c r="F532" s="54">
        <f>L532</f>
        <v/>
      </c>
      <c r="G532" s="54">
        <f>P532</f>
        <v/>
      </c>
      <c r="H532" s="54">
        <f>T532</f>
        <v/>
      </c>
      <c r="I532" s="70" t="n">
        <v>1.4514327</v>
      </c>
      <c r="J532" s="70" t="n">
        <v>-1.62719429</v>
      </c>
      <c r="K532" s="70" t="n">
        <v>-0.068253912</v>
      </c>
      <c r="L532" s="70" t="n">
        <v>-4.66376257</v>
      </c>
      <c r="M532" s="70" t="n">
        <v>-0.0190477613</v>
      </c>
      <c r="N532" s="70" t="n">
        <v>-0.206699103</v>
      </c>
      <c r="O532" s="70" t="n">
        <v>0.989317238</v>
      </c>
      <c r="P532" s="70" t="n">
        <v>1.39704537</v>
      </c>
      <c r="Q532" s="70" t="n">
        <v>-1.72501004</v>
      </c>
      <c r="R532" s="70" t="n">
        <v>-1.36684763</v>
      </c>
      <c r="S532" s="70" t="n">
        <v>-0.0683533549</v>
      </c>
      <c r="T532" s="70" t="n">
        <v>-16.066988</v>
      </c>
      <c r="U532" s="69">
        <f>U530*'4 Transform Matrices'!Y533+V530*'4 Transform Matrices'!AC533+W530*'4 Transform Matrices'!AG533</f>
        <v/>
      </c>
      <c r="V532" s="69">
        <f>U530*'4 Transform Matrices'!Z533+V530*'4 Transform Matrices'!AD533+W530*'4 Transform Matrices'!AH533</f>
        <v/>
      </c>
      <c r="W532" s="69">
        <f>U530*'4 Transform Matrices'!AA533+V530*'4 Transform Matrices'!AE533+W530*'4 Transform Matrices'!AI533</f>
        <v/>
      </c>
      <c r="X532" s="69">
        <f>U530*'4 Transform Matrices'!AB533+V530*'4 Transform Matrices'!AF533+W530*'4 Transform Matrices'!AJ533+X530</f>
        <v/>
      </c>
      <c r="Y532" s="69">
        <f>Y530*'4 Transform Matrices'!Y533+Z530*'4 Transform Matrices'!AC533+AA530*'4 Transform Matrices'!AG533</f>
        <v/>
      </c>
      <c r="Z532" s="69">
        <f>Y530*'4 Transform Matrices'!Z533+Z530*'4 Transform Matrices'!AD533+AA530*'4 Transform Matrices'!AH533</f>
        <v/>
      </c>
      <c r="AA532" s="69">
        <f>Y530*'4 Transform Matrices'!AA533+Z530*'4 Transform Matrices'!AE533+AA530*'4 Transform Matrices'!AI533</f>
        <v/>
      </c>
      <c r="AB532" s="69">
        <f>Y530*'4 Transform Matrices'!AB533+Z530*'4 Transform Matrices'!AF533+AA530*'4 Transform Matrices'!AJ533+AB530</f>
        <v/>
      </c>
      <c r="AC532" s="69">
        <f>AC530*'4 Transform Matrices'!Y533+AD530*'4 Transform Matrices'!AC533+AE530*'4 Transform Matrices'!AG533</f>
        <v/>
      </c>
      <c r="AD532" s="69">
        <f>AC530*'4 Transform Matrices'!Z533+AD530*'4 Transform Matrices'!AD533+AE530*'4 Transform Matrices'!AH533</f>
        <v/>
      </c>
      <c r="AE532" s="69">
        <f>AC530*'4 Transform Matrices'!AA533+AD530*'4 Transform Matrices'!AE533+AE530*'4 Transform Matrices'!AI533</f>
        <v/>
      </c>
      <c r="AF532" s="69">
        <f>AC530*'4 Transform Matrices'!AB533+AD530*'4 Transform Matrices'!AF533+AE530*'4 Transform Matrices'!AJ533+AF530</f>
        <v/>
      </c>
      <c r="AG532" s="71">
        <f>MAX(ABS(I532-U532),ABS(J532-V532),ABS(K532-W532),ABS(L532-X532),ABS(M532-Y532),ABS(N532-Z532),ABS(O532-AA532),ABS(P532-AB532),ABS(Q532-AC532),ABS(R532-AD532),ABS(S532-AE532),ABS(T532-AF532))</f>
        <v/>
      </c>
    </row>
    <row r="533">
      <c r="A533" s="81" t="inlineStr">
        <is>
          <t>- Pine crown</t>
        </is>
      </c>
      <c r="B533" s="52" t="inlineStr">
        <is>
          <t>ENV-405</t>
        </is>
      </c>
      <c r="C533" s="61" t="inlineStr">
        <is>
          <t>Cone</t>
        </is>
      </c>
      <c r="D533" s="52" t="inlineStr">
        <is>
          <t>ENV-402</t>
        </is>
      </c>
      <c r="E533" s="52" t="n">
        <v>3</v>
      </c>
      <c r="F533" s="54">
        <f>L533</f>
        <v/>
      </c>
      <c r="G533" s="54">
        <f>P533</f>
        <v/>
      </c>
      <c r="H533" s="54">
        <f>T533</f>
        <v/>
      </c>
      <c r="I533" s="70" t="n">
        <v>1.78347087</v>
      </c>
      <c r="J533" s="70" t="n">
        <v>1.09940338</v>
      </c>
      <c r="K533" s="70" t="n">
        <v>-0.0195770357</v>
      </c>
      <c r="L533" s="70" t="n">
        <v>-4.70160103</v>
      </c>
      <c r="M533" s="70" t="n">
        <v>-0.00256093685</v>
      </c>
      <c r="N533" s="70" t="n">
        <v>0.0842389762</v>
      </c>
      <c r="O533" s="70" t="n">
        <v>1.05114412</v>
      </c>
      <c r="P533" s="70" t="n">
        <v>2.00541592</v>
      </c>
      <c r="Q533" s="70" t="n">
        <v>1.04883182</v>
      </c>
      <c r="R533" s="70" t="n">
        <v>-1.86925864</v>
      </c>
      <c r="S533" s="70" t="n">
        <v>0.0358560681</v>
      </c>
      <c r="T533" s="70" t="n">
        <v>-16.1001816</v>
      </c>
      <c r="U533" s="69">
        <f>U530*'4 Transform Matrices'!Y534+V530*'4 Transform Matrices'!AC534+W530*'4 Transform Matrices'!AG534</f>
        <v/>
      </c>
      <c r="V533" s="69">
        <f>U530*'4 Transform Matrices'!Z534+V530*'4 Transform Matrices'!AD534+W530*'4 Transform Matrices'!AH534</f>
        <v/>
      </c>
      <c r="W533" s="69">
        <f>U530*'4 Transform Matrices'!AA534+V530*'4 Transform Matrices'!AE534+W530*'4 Transform Matrices'!AI534</f>
        <v/>
      </c>
      <c r="X533" s="69">
        <f>U530*'4 Transform Matrices'!AB534+V530*'4 Transform Matrices'!AF534+W530*'4 Transform Matrices'!AJ534+X530</f>
        <v/>
      </c>
      <c r="Y533" s="69">
        <f>Y530*'4 Transform Matrices'!Y534+Z530*'4 Transform Matrices'!AC534+AA530*'4 Transform Matrices'!AG534</f>
        <v/>
      </c>
      <c r="Z533" s="69">
        <f>Y530*'4 Transform Matrices'!Z534+Z530*'4 Transform Matrices'!AD534+AA530*'4 Transform Matrices'!AH534</f>
        <v/>
      </c>
      <c r="AA533" s="69">
        <f>Y530*'4 Transform Matrices'!AA534+Z530*'4 Transform Matrices'!AE534+AA530*'4 Transform Matrices'!AI534</f>
        <v/>
      </c>
      <c r="AB533" s="69">
        <f>Y530*'4 Transform Matrices'!AB534+Z530*'4 Transform Matrices'!AF534+AA530*'4 Transform Matrices'!AJ534+AB530</f>
        <v/>
      </c>
      <c r="AC533" s="69">
        <f>AC530*'4 Transform Matrices'!Y534+AD530*'4 Transform Matrices'!AC534+AE530*'4 Transform Matrices'!AG534</f>
        <v/>
      </c>
      <c r="AD533" s="69">
        <f>AC530*'4 Transform Matrices'!Z534+AD530*'4 Transform Matrices'!AD534+AE530*'4 Transform Matrices'!AH534</f>
        <v/>
      </c>
      <c r="AE533" s="69">
        <f>AC530*'4 Transform Matrices'!AA534+AD530*'4 Transform Matrices'!AE534+AE530*'4 Transform Matrices'!AI534</f>
        <v/>
      </c>
      <c r="AF533" s="69">
        <f>AC530*'4 Transform Matrices'!AB534+AD530*'4 Transform Matrices'!AF534+AE530*'4 Transform Matrices'!AJ534+AF530</f>
        <v/>
      </c>
      <c r="AG533" s="71">
        <f>MAX(ABS(I533-U533),ABS(J533-V533),ABS(K533-W533),ABS(L533-X533),ABS(M533-Y533),ABS(N533-Z533),ABS(O533-AA533),ABS(P533-AB533),ABS(Q533-AC533),ABS(R533-AD533),ABS(S533-AE533),ABS(T533-AF533))</f>
        <v/>
      </c>
    </row>
    <row r="534">
      <c r="A534" s="81" t="inlineStr">
        <is>
          <t>- Pine crown</t>
        </is>
      </c>
      <c r="B534" s="52" t="inlineStr">
        <is>
          <t>ENV-406</t>
        </is>
      </c>
      <c r="C534" s="61" t="inlineStr">
        <is>
          <t>Cone</t>
        </is>
      </c>
      <c r="D534" s="52" t="inlineStr">
        <is>
          <t>ENV-402</t>
        </is>
      </c>
      <c r="E534" s="52" t="n">
        <v>3</v>
      </c>
      <c r="F534" s="54">
        <f>L534</f>
        <v/>
      </c>
      <c r="G534" s="54">
        <f>P534</f>
        <v/>
      </c>
      <c r="H534" s="54">
        <f>T534</f>
        <v/>
      </c>
      <c r="I534" s="70" t="n">
        <v>0.516473234</v>
      </c>
      <c r="J534" s="70" t="n">
        <v>-1.5629766</v>
      </c>
      <c r="K534" s="70" t="n">
        <v>-0.06327820570000001</v>
      </c>
      <c r="L534" s="70" t="n">
        <v>-4.69257641</v>
      </c>
      <c r="M534" s="70" t="n">
        <v>0.0129143763</v>
      </c>
      <c r="N534" s="70" t="n">
        <v>-0.139570817</v>
      </c>
      <c r="O534" s="70" t="n">
        <v>0.755930483</v>
      </c>
      <c r="P534" s="70" t="n">
        <v>2.36060548</v>
      </c>
      <c r="Q534" s="70" t="n">
        <v>-1.67570233</v>
      </c>
      <c r="R534" s="70" t="n">
        <v>-0.482805401</v>
      </c>
      <c r="S534" s="70" t="n">
        <v>-0.0136773288</v>
      </c>
      <c r="T534" s="70" t="n">
        <v>-16.082674</v>
      </c>
      <c r="U534" s="69">
        <f>U530*'4 Transform Matrices'!Y535+V530*'4 Transform Matrices'!AC535+W530*'4 Transform Matrices'!AG535</f>
        <v/>
      </c>
      <c r="V534" s="69">
        <f>U530*'4 Transform Matrices'!Z535+V530*'4 Transform Matrices'!AD535+W530*'4 Transform Matrices'!AH535</f>
        <v/>
      </c>
      <c r="W534" s="69">
        <f>U530*'4 Transform Matrices'!AA535+V530*'4 Transform Matrices'!AE535+W530*'4 Transform Matrices'!AI535</f>
        <v/>
      </c>
      <c r="X534" s="69">
        <f>U530*'4 Transform Matrices'!AB535+V530*'4 Transform Matrices'!AF535+W530*'4 Transform Matrices'!AJ535+X530</f>
        <v/>
      </c>
      <c r="Y534" s="69">
        <f>Y530*'4 Transform Matrices'!Y535+Z530*'4 Transform Matrices'!AC535+AA530*'4 Transform Matrices'!AG535</f>
        <v/>
      </c>
      <c r="Z534" s="69">
        <f>Y530*'4 Transform Matrices'!Z535+Z530*'4 Transform Matrices'!AD535+AA530*'4 Transform Matrices'!AH535</f>
        <v/>
      </c>
      <c r="AA534" s="69">
        <f>Y530*'4 Transform Matrices'!AA535+Z530*'4 Transform Matrices'!AE535+AA530*'4 Transform Matrices'!AI535</f>
        <v/>
      </c>
      <c r="AB534" s="69">
        <f>Y530*'4 Transform Matrices'!AB535+Z530*'4 Transform Matrices'!AF535+AA530*'4 Transform Matrices'!AJ535+AB530</f>
        <v/>
      </c>
      <c r="AC534" s="69">
        <f>AC530*'4 Transform Matrices'!Y535+AD530*'4 Transform Matrices'!AC535+AE530*'4 Transform Matrices'!AG535</f>
        <v/>
      </c>
      <c r="AD534" s="69">
        <f>AC530*'4 Transform Matrices'!Z535+AD530*'4 Transform Matrices'!AD535+AE530*'4 Transform Matrices'!AH535</f>
        <v/>
      </c>
      <c r="AE534" s="69">
        <f>AC530*'4 Transform Matrices'!AA535+AD530*'4 Transform Matrices'!AE535+AE530*'4 Transform Matrices'!AI535</f>
        <v/>
      </c>
      <c r="AF534" s="69">
        <f>AC530*'4 Transform Matrices'!AB535+AD530*'4 Transform Matrices'!AF535+AE530*'4 Transform Matrices'!AJ535+AF530</f>
        <v/>
      </c>
      <c r="AG534" s="71">
        <f>MAX(ABS(I534-U534),ABS(J534-V534),ABS(K534-W534),ABS(L534-X534),ABS(M534-Y534),ABS(N534-Z534),ABS(O534-AA534),ABS(P534-AB534),ABS(Q534-AC534),ABS(R534-AD534),ABS(S534-AE534),ABS(T534-AF534))</f>
        <v/>
      </c>
    </row>
    <row r="535">
      <c r="A535" s="81" t="inlineStr">
        <is>
          <t>- Pine crown</t>
        </is>
      </c>
      <c r="B535" s="52" t="inlineStr">
        <is>
          <t>ENV-407</t>
        </is>
      </c>
      <c r="C535" s="61" t="inlineStr">
        <is>
          <t>Cone</t>
        </is>
      </c>
      <c r="D535" s="52" t="inlineStr">
        <is>
          <t>ENV-402</t>
        </is>
      </c>
      <c r="E535" s="52" t="n">
        <v>3</v>
      </c>
      <c r="F535" s="54">
        <f>L535</f>
        <v/>
      </c>
      <c r="G535" s="54">
        <f>P535</f>
        <v/>
      </c>
      <c r="H535" s="54">
        <f>T535</f>
        <v/>
      </c>
      <c r="I535" s="70" t="n">
        <v>-0.656147838</v>
      </c>
      <c r="J535" s="70" t="n">
        <v>-1.01049507</v>
      </c>
      <c r="K535" s="70" t="n">
        <v>0.0399140306</v>
      </c>
      <c r="L535" s="70" t="n">
        <v>-4.66145611</v>
      </c>
      <c r="M535" s="70" t="n">
        <v>-0.00421679951</v>
      </c>
      <c r="N535" s="70" t="n">
        <v>0.09284665440000001</v>
      </c>
      <c r="O535" s="70" t="n">
        <v>0.624333501</v>
      </c>
      <c r="P535" s="70" t="n">
        <v>2.7705338</v>
      </c>
      <c r="Q535" s="70" t="n">
        <v>-1.04069483</v>
      </c>
      <c r="R535" s="70" t="n">
        <v>0.636731029</v>
      </c>
      <c r="S535" s="70" t="n">
        <v>-0.0276951455</v>
      </c>
      <c r="T535" s="70" t="n">
        <v>-16.0670547</v>
      </c>
      <c r="U535" s="69">
        <f>U530*'4 Transform Matrices'!Y536+V530*'4 Transform Matrices'!AC536+W530*'4 Transform Matrices'!AG536</f>
        <v/>
      </c>
      <c r="V535" s="69">
        <f>U530*'4 Transform Matrices'!Z536+V530*'4 Transform Matrices'!AD536+W530*'4 Transform Matrices'!AH536</f>
        <v/>
      </c>
      <c r="W535" s="69">
        <f>U530*'4 Transform Matrices'!AA536+V530*'4 Transform Matrices'!AE536+W530*'4 Transform Matrices'!AI536</f>
        <v/>
      </c>
      <c r="X535" s="69">
        <f>U530*'4 Transform Matrices'!AB536+V530*'4 Transform Matrices'!AF536+W530*'4 Transform Matrices'!AJ536+X530</f>
        <v/>
      </c>
      <c r="Y535" s="69">
        <f>Y530*'4 Transform Matrices'!Y536+Z530*'4 Transform Matrices'!AC536+AA530*'4 Transform Matrices'!AG536</f>
        <v/>
      </c>
      <c r="Z535" s="69">
        <f>Y530*'4 Transform Matrices'!Z536+Z530*'4 Transform Matrices'!AD536+AA530*'4 Transform Matrices'!AH536</f>
        <v/>
      </c>
      <c r="AA535" s="69">
        <f>Y530*'4 Transform Matrices'!AA536+Z530*'4 Transform Matrices'!AE536+AA530*'4 Transform Matrices'!AI536</f>
        <v/>
      </c>
      <c r="AB535" s="69">
        <f>Y530*'4 Transform Matrices'!AB536+Z530*'4 Transform Matrices'!AF536+AA530*'4 Transform Matrices'!AJ536+AB530</f>
        <v/>
      </c>
      <c r="AC535" s="69">
        <f>AC530*'4 Transform Matrices'!Y536+AD530*'4 Transform Matrices'!AC536+AE530*'4 Transform Matrices'!AG536</f>
        <v/>
      </c>
      <c r="AD535" s="69">
        <f>AC530*'4 Transform Matrices'!Z536+AD530*'4 Transform Matrices'!AD536+AE530*'4 Transform Matrices'!AH536</f>
        <v/>
      </c>
      <c r="AE535" s="69">
        <f>AC530*'4 Transform Matrices'!AA536+AD530*'4 Transform Matrices'!AE536+AE530*'4 Transform Matrices'!AI536</f>
        <v/>
      </c>
      <c r="AF535" s="69">
        <f>AC530*'4 Transform Matrices'!AB536+AD530*'4 Transform Matrices'!AF536+AE530*'4 Transform Matrices'!AJ536+AF530</f>
        <v/>
      </c>
      <c r="AG535" s="71">
        <f>MAX(ABS(I535-U535),ABS(J535-V535),ABS(K535-W535),ABS(L535-X535),ABS(M535-Y535),ABS(N535-Z535),ABS(O535-AA535),ABS(P535-AB535),ABS(Q535-AC535),ABS(R535-AD535),ABS(S535-AE535),ABS(T535-AF535))</f>
        <v/>
      </c>
    </row>
    <row r="536">
      <c r="A536" s="81" t="inlineStr">
        <is>
          <t>- Pine crown</t>
        </is>
      </c>
      <c r="B536" s="52" t="inlineStr">
        <is>
          <t>ENV-408</t>
        </is>
      </c>
      <c r="C536" s="61" t="inlineStr">
        <is>
          <t>Cone</t>
        </is>
      </c>
      <c r="D536" s="52" t="inlineStr">
        <is>
          <t>ENV-402</t>
        </is>
      </c>
      <c r="E536" s="52" t="n">
        <v>3</v>
      </c>
      <c r="F536" s="54">
        <f>L536</f>
        <v/>
      </c>
      <c r="G536" s="54">
        <f>P536</f>
        <v/>
      </c>
      <c r="H536" s="54">
        <f>T536</f>
        <v/>
      </c>
      <c r="I536" s="70" t="n">
        <v>0.884749055</v>
      </c>
      <c r="J536" s="70" t="n">
        <v>0.152675509</v>
      </c>
      <c r="K536" s="70" t="n">
        <v>0.000363190193</v>
      </c>
      <c r="L536" s="70" t="n">
        <v>-4.69016743</v>
      </c>
      <c r="M536" s="70" t="n">
        <v>0.000464216253</v>
      </c>
      <c r="N536" s="70" t="n">
        <v>-0.00631536637</v>
      </c>
      <c r="O536" s="70" t="n">
        <v>0.402472854</v>
      </c>
      <c r="P536" s="70" t="n">
        <v>3.11890864</v>
      </c>
      <c r="Q536" s="70" t="n">
        <v>0.166155696</v>
      </c>
      <c r="R536" s="70" t="n">
        <v>-0.812952042</v>
      </c>
      <c r="S536" s="70" t="n">
        <v>-0.00305837626</v>
      </c>
      <c r="T536" s="70" t="n">
        <v>-16.0904655</v>
      </c>
      <c r="U536" s="69">
        <f>U530*'4 Transform Matrices'!Y537+V530*'4 Transform Matrices'!AC537+W530*'4 Transform Matrices'!AG537</f>
        <v/>
      </c>
      <c r="V536" s="69">
        <f>U530*'4 Transform Matrices'!Z537+V530*'4 Transform Matrices'!AD537+W530*'4 Transform Matrices'!AH537</f>
        <v/>
      </c>
      <c r="W536" s="69">
        <f>U530*'4 Transform Matrices'!AA537+V530*'4 Transform Matrices'!AE537+W530*'4 Transform Matrices'!AI537</f>
        <v/>
      </c>
      <c r="X536" s="69">
        <f>U530*'4 Transform Matrices'!AB537+V530*'4 Transform Matrices'!AF537+W530*'4 Transform Matrices'!AJ537+X530</f>
        <v/>
      </c>
      <c r="Y536" s="69">
        <f>Y530*'4 Transform Matrices'!Y537+Z530*'4 Transform Matrices'!AC537+AA530*'4 Transform Matrices'!AG537</f>
        <v/>
      </c>
      <c r="Z536" s="69">
        <f>Y530*'4 Transform Matrices'!Z537+Z530*'4 Transform Matrices'!AD537+AA530*'4 Transform Matrices'!AH537</f>
        <v/>
      </c>
      <c r="AA536" s="69">
        <f>Y530*'4 Transform Matrices'!AA537+Z530*'4 Transform Matrices'!AE537+AA530*'4 Transform Matrices'!AI537</f>
        <v/>
      </c>
      <c r="AB536" s="69">
        <f>Y530*'4 Transform Matrices'!AB537+Z530*'4 Transform Matrices'!AF537+AA530*'4 Transform Matrices'!AJ537+AB530</f>
        <v/>
      </c>
      <c r="AC536" s="69">
        <f>AC530*'4 Transform Matrices'!Y537+AD530*'4 Transform Matrices'!AC537+AE530*'4 Transform Matrices'!AG537</f>
        <v/>
      </c>
      <c r="AD536" s="69">
        <f>AC530*'4 Transform Matrices'!Z537+AD530*'4 Transform Matrices'!AD537+AE530*'4 Transform Matrices'!AH537</f>
        <v/>
      </c>
      <c r="AE536" s="69">
        <f>AC530*'4 Transform Matrices'!AA537+AD530*'4 Transform Matrices'!AE537+AE530*'4 Transform Matrices'!AI537</f>
        <v/>
      </c>
      <c r="AF536" s="69">
        <f>AC530*'4 Transform Matrices'!AB537+AD530*'4 Transform Matrices'!AF537+AE530*'4 Transform Matrices'!AJ537+AF530</f>
        <v/>
      </c>
      <c r="AG536" s="71">
        <f>MAX(ABS(I536-U536),ABS(J536-V536),ABS(K536-W536),ABS(L536-X536),ABS(M536-Y536),ABS(N536-Z536),ABS(O536-AA536),ABS(P536-AB536),ABS(Q536-AC536),ABS(R536-AD536),ABS(S536-AE536),ABS(T536-AF536))</f>
        <v/>
      </c>
    </row>
    <row r="537">
      <c r="A537" s="81" t="inlineStr">
        <is>
          <t>- Pine crown</t>
        </is>
      </c>
      <c r="B537" s="52" t="inlineStr">
        <is>
          <t>ENV-409</t>
        </is>
      </c>
      <c r="C537" s="61" t="inlineStr">
        <is>
          <t>Cone</t>
        </is>
      </c>
      <c r="D537" s="52" t="inlineStr">
        <is>
          <t>ENV-402</t>
        </is>
      </c>
      <c r="E537" s="52" t="n">
        <v>3</v>
      </c>
      <c r="F537" s="54">
        <f>L537</f>
        <v/>
      </c>
      <c r="G537" s="54">
        <f>P537</f>
        <v/>
      </c>
      <c r="H537" s="54">
        <f>T537</f>
        <v/>
      </c>
      <c r="I537" s="70" t="n">
        <v>-0.325234503</v>
      </c>
      <c r="J537" s="70" t="n">
        <v>0.45245415</v>
      </c>
      <c r="K537" s="70" t="n">
        <v>0.0692989007</v>
      </c>
      <c r="L537" s="70" t="n">
        <v>-4.69508982</v>
      </c>
      <c r="M537" s="70" t="n">
        <v>-0.00307605462</v>
      </c>
      <c r="N537" s="70" t="n">
        <v>-0.0555909574</v>
      </c>
      <c r="O537" s="70" t="n">
        <v>0.920438826</v>
      </c>
      <c r="P537" s="70" t="n">
        <v>3.82886696</v>
      </c>
      <c r="Q537" s="70" t="n">
        <v>0.433820784</v>
      </c>
      <c r="R537" s="70" t="n">
        <v>0.338809788</v>
      </c>
      <c r="S537" s="70" t="n">
        <v>0.0584797189</v>
      </c>
      <c r="T537" s="70" t="n">
        <v>-16.0796413</v>
      </c>
      <c r="U537" s="69">
        <f>U530*'4 Transform Matrices'!Y538+V530*'4 Transform Matrices'!AC538+W530*'4 Transform Matrices'!AG538</f>
        <v/>
      </c>
      <c r="V537" s="69">
        <f>U530*'4 Transform Matrices'!Z538+V530*'4 Transform Matrices'!AD538+W530*'4 Transform Matrices'!AH538</f>
        <v/>
      </c>
      <c r="W537" s="69">
        <f>U530*'4 Transform Matrices'!AA538+V530*'4 Transform Matrices'!AE538+W530*'4 Transform Matrices'!AI538</f>
        <v/>
      </c>
      <c r="X537" s="69">
        <f>U530*'4 Transform Matrices'!AB538+V530*'4 Transform Matrices'!AF538+W530*'4 Transform Matrices'!AJ538+X530</f>
        <v/>
      </c>
      <c r="Y537" s="69">
        <f>Y530*'4 Transform Matrices'!Y538+Z530*'4 Transform Matrices'!AC538+AA530*'4 Transform Matrices'!AG538</f>
        <v/>
      </c>
      <c r="Z537" s="69">
        <f>Y530*'4 Transform Matrices'!Z538+Z530*'4 Transform Matrices'!AD538+AA530*'4 Transform Matrices'!AH538</f>
        <v/>
      </c>
      <c r="AA537" s="69">
        <f>Y530*'4 Transform Matrices'!AA538+Z530*'4 Transform Matrices'!AE538+AA530*'4 Transform Matrices'!AI538</f>
        <v/>
      </c>
      <c r="AB537" s="69">
        <f>Y530*'4 Transform Matrices'!AB538+Z530*'4 Transform Matrices'!AF538+AA530*'4 Transform Matrices'!AJ538+AB530</f>
        <v/>
      </c>
      <c r="AC537" s="69">
        <f>AC530*'4 Transform Matrices'!Y538+AD530*'4 Transform Matrices'!AC538+AE530*'4 Transform Matrices'!AG538</f>
        <v/>
      </c>
      <c r="AD537" s="69">
        <f>AC530*'4 Transform Matrices'!Z538+AD530*'4 Transform Matrices'!AD538+AE530*'4 Transform Matrices'!AH538</f>
        <v/>
      </c>
      <c r="AE537" s="69">
        <f>AC530*'4 Transform Matrices'!AA538+AD530*'4 Transform Matrices'!AE538+AE530*'4 Transform Matrices'!AI538</f>
        <v/>
      </c>
      <c r="AF537" s="69">
        <f>AC530*'4 Transform Matrices'!AB538+AD530*'4 Transform Matrices'!AF538+AE530*'4 Transform Matrices'!AJ538+AF530</f>
        <v/>
      </c>
      <c r="AG537" s="71">
        <f>MAX(ABS(I537-U537),ABS(J537-V537),ABS(K537-W537),ABS(L537-X537),ABS(M537-Y537),ABS(N537-Z537),ABS(O537-AA537),ABS(P537-AB537),ABS(Q537-AC537),ABS(R537-AD537),ABS(S537-AE537),ABS(T537-AF537))</f>
        <v/>
      </c>
    </row>
    <row r="538">
      <c r="A538" s="60" t="inlineStr">
        <is>
          <t>- Forest patch</t>
        </is>
      </c>
      <c r="B538" s="52" t="inlineStr">
        <is>
          <t>ENV-410</t>
        </is>
      </c>
      <c r="C538" s="53" t="inlineStr">
        <is>
          <t>Group</t>
        </is>
      </c>
      <c r="D538" s="52" t="inlineStr">
        <is>
          <t>ENV-00</t>
        </is>
      </c>
      <c r="E538" s="52" t="n">
        <v>1</v>
      </c>
      <c r="F538" s="54">
        <f>L538</f>
        <v/>
      </c>
      <c r="G538" s="54">
        <f>P538</f>
        <v/>
      </c>
      <c r="H538" s="54">
        <f>T538</f>
        <v/>
      </c>
      <c r="I538" s="70" t="n">
        <v>1</v>
      </c>
      <c r="J538" s="70" t="n">
        <v>0</v>
      </c>
      <c r="K538" s="70" t="n">
        <v>0</v>
      </c>
      <c r="L538" s="70" t="n">
        <v>0</v>
      </c>
      <c r="M538" s="70" t="n">
        <v>0</v>
      </c>
      <c r="N538" s="70" t="n">
        <v>1</v>
      </c>
      <c r="O538" s="70" t="n">
        <v>0</v>
      </c>
      <c r="P538" s="70" t="n">
        <v>0</v>
      </c>
      <c r="Q538" s="70" t="n">
        <v>0</v>
      </c>
      <c r="R538" s="70" t="n">
        <v>0</v>
      </c>
      <c r="S538" s="70" t="n">
        <v>1</v>
      </c>
      <c r="T538" s="70" t="n">
        <v>0</v>
      </c>
      <c r="U538" s="69">
        <f>U128*'4 Transform Matrices'!Y539+V128*'4 Transform Matrices'!AC539+W128*'4 Transform Matrices'!AG539</f>
        <v/>
      </c>
      <c r="V538" s="69">
        <f>U128*'4 Transform Matrices'!Z539+V128*'4 Transform Matrices'!AD539+W128*'4 Transform Matrices'!AH539</f>
        <v/>
      </c>
      <c r="W538" s="69">
        <f>U128*'4 Transform Matrices'!AA539+V128*'4 Transform Matrices'!AE539+W128*'4 Transform Matrices'!AI539</f>
        <v/>
      </c>
      <c r="X538" s="69">
        <f>U128*'4 Transform Matrices'!AB539+V128*'4 Transform Matrices'!AF539+W128*'4 Transform Matrices'!AJ539+X128</f>
        <v/>
      </c>
      <c r="Y538" s="69">
        <f>Y128*'4 Transform Matrices'!Y539+Z128*'4 Transform Matrices'!AC539+AA128*'4 Transform Matrices'!AG539</f>
        <v/>
      </c>
      <c r="Z538" s="69">
        <f>Y128*'4 Transform Matrices'!Z539+Z128*'4 Transform Matrices'!AD539+AA128*'4 Transform Matrices'!AH539</f>
        <v/>
      </c>
      <c r="AA538" s="69">
        <f>Y128*'4 Transform Matrices'!AA539+Z128*'4 Transform Matrices'!AE539+AA128*'4 Transform Matrices'!AI539</f>
        <v/>
      </c>
      <c r="AB538" s="69">
        <f>Y128*'4 Transform Matrices'!AB539+Z128*'4 Transform Matrices'!AF539+AA128*'4 Transform Matrices'!AJ539+AB128</f>
        <v/>
      </c>
      <c r="AC538" s="69">
        <f>AC128*'4 Transform Matrices'!Y539+AD128*'4 Transform Matrices'!AC539+AE128*'4 Transform Matrices'!AG539</f>
        <v/>
      </c>
      <c r="AD538" s="69">
        <f>AC128*'4 Transform Matrices'!Z539+AD128*'4 Transform Matrices'!AD539+AE128*'4 Transform Matrices'!AH539</f>
        <v/>
      </c>
      <c r="AE538" s="69">
        <f>AC128*'4 Transform Matrices'!AA539+AD128*'4 Transform Matrices'!AE539+AE128*'4 Transform Matrices'!AI539</f>
        <v/>
      </c>
      <c r="AF538" s="69">
        <f>AC128*'4 Transform Matrices'!AB539+AD128*'4 Transform Matrices'!AF539+AE128*'4 Transform Matrices'!AJ539+AF128</f>
        <v/>
      </c>
      <c r="AG538" s="71">
        <f>MAX(ABS(I538-U538),ABS(J538-V538),ABS(K538-W538),ABS(L538-X538),ABS(M538-Y538),ABS(N538-Z538),ABS(O538-AA538),ABS(P538-AB538),ABS(Q538-AC538),ABS(R538-AD538),ABS(S538-AE538),ABS(T538-AF538))</f>
        <v/>
      </c>
    </row>
    <row r="539">
      <c r="A539" s="80" t="inlineStr">
        <is>
          <t>- Pine</t>
        </is>
      </c>
      <c r="B539" s="52" t="inlineStr">
        <is>
          <t>ENV-411</t>
        </is>
      </c>
      <c r="C539" s="53" t="inlineStr">
        <is>
          <t>Group</t>
        </is>
      </c>
      <c r="D539" s="52" t="inlineStr">
        <is>
          <t>ENV-410</t>
        </is>
      </c>
      <c r="E539" s="52" t="n">
        <v>2</v>
      </c>
      <c r="F539" s="54">
        <f>L539</f>
        <v/>
      </c>
      <c r="G539" s="54">
        <f>P539</f>
        <v/>
      </c>
      <c r="H539" s="54">
        <f>T539</f>
        <v/>
      </c>
      <c r="I539" s="70" t="n">
        <v>0.5686144829999999</v>
      </c>
      <c r="J539" s="70" t="n">
        <v>0</v>
      </c>
      <c r="K539" s="70" t="n">
        <v>0.82260412</v>
      </c>
      <c r="L539" s="70" t="n">
        <v>-15.5057096</v>
      </c>
      <c r="M539" s="70" t="n">
        <v>0</v>
      </c>
      <c r="N539" s="70" t="n">
        <v>1</v>
      </c>
      <c r="O539" s="70" t="n">
        <v>0</v>
      </c>
      <c r="P539" s="70" t="n">
        <v>0.0273074452</v>
      </c>
      <c r="Q539" s="70" t="n">
        <v>-0.82260412</v>
      </c>
      <c r="R539" s="70" t="n">
        <v>0</v>
      </c>
      <c r="S539" s="70" t="n">
        <v>0.5686144829999999</v>
      </c>
      <c r="T539" s="70" t="n">
        <v>-3.76946664</v>
      </c>
      <c r="U539" s="69">
        <f>U538*'4 Transform Matrices'!Y540+V538*'4 Transform Matrices'!AC540+W538*'4 Transform Matrices'!AG540</f>
        <v/>
      </c>
      <c r="V539" s="69">
        <f>U538*'4 Transform Matrices'!Z540+V538*'4 Transform Matrices'!AD540+W538*'4 Transform Matrices'!AH540</f>
        <v/>
      </c>
      <c r="W539" s="69">
        <f>U538*'4 Transform Matrices'!AA540+V538*'4 Transform Matrices'!AE540+W538*'4 Transform Matrices'!AI540</f>
        <v/>
      </c>
      <c r="X539" s="69">
        <f>U538*'4 Transform Matrices'!AB540+V538*'4 Transform Matrices'!AF540+W538*'4 Transform Matrices'!AJ540+X538</f>
        <v/>
      </c>
      <c r="Y539" s="69">
        <f>Y538*'4 Transform Matrices'!Y540+Z538*'4 Transform Matrices'!AC540+AA538*'4 Transform Matrices'!AG540</f>
        <v/>
      </c>
      <c r="Z539" s="69">
        <f>Y538*'4 Transform Matrices'!Z540+Z538*'4 Transform Matrices'!AD540+AA538*'4 Transform Matrices'!AH540</f>
        <v/>
      </c>
      <c r="AA539" s="69">
        <f>Y538*'4 Transform Matrices'!AA540+Z538*'4 Transform Matrices'!AE540+AA538*'4 Transform Matrices'!AI540</f>
        <v/>
      </c>
      <c r="AB539" s="69">
        <f>Y538*'4 Transform Matrices'!AB540+Z538*'4 Transform Matrices'!AF540+AA538*'4 Transform Matrices'!AJ540+AB538</f>
        <v/>
      </c>
      <c r="AC539" s="69">
        <f>AC538*'4 Transform Matrices'!Y540+AD538*'4 Transform Matrices'!AC540+AE538*'4 Transform Matrices'!AG540</f>
        <v/>
      </c>
      <c r="AD539" s="69">
        <f>AC538*'4 Transform Matrices'!Z540+AD538*'4 Transform Matrices'!AD540+AE538*'4 Transform Matrices'!AH540</f>
        <v/>
      </c>
      <c r="AE539" s="69">
        <f>AC538*'4 Transform Matrices'!AA540+AD538*'4 Transform Matrices'!AE540+AE538*'4 Transform Matrices'!AI540</f>
        <v/>
      </c>
      <c r="AF539" s="69">
        <f>AC538*'4 Transform Matrices'!AB540+AD538*'4 Transform Matrices'!AF540+AE538*'4 Transform Matrices'!AJ540+AF538</f>
        <v/>
      </c>
      <c r="AG539" s="71">
        <f>MAX(ABS(I539-U539),ABS(J539-V539),ABS(K539-W539),ABS(L539-X539),ABS(M539-Y539),ABS(N539-Z539),ABS(O539-AA539),ABS(P539-AB539),ABS(Q539-AC539),ABS(R539-AD539),ABS(S539-AE539),ABS(T539-AF539))</f>
        <v/>
      </c>
    </row>
    <row r="540">
      <c r="A540" s="81" t="inlineStr">
        <is>
          <t>- Pine trunk</t>
        </is>
      </c>
      <c r="B540" s="52" t="inlineStr">
        <is>
          <t>ENV-412</t>
        </is>
      </c>
      <c r="C540" s="58" t="inlineStr">
        <is>
          <t>Cylinder</t>
        </is>
      </c>
      <c r="D540" s="52" t="inlineStr">
        <is>
          <t>ENV-411</t>
        </is>
      </c>
      <c r="E540" s="52" t="n">
        <v>3</v>
      </c>
      <c r="F540" s="54">
        <f>L540</f>
        <v/>
      </c>
      <c r="G540" s="54">
        <f>P540</f>
        <v/>
      </c>
      <c r="H540" s="54">
        <f>T540</f>
        <v/>
      </c>
      <c r="I540" s="70" t="n">
        <v>0.106727816</v>
      </c>
      <c r="J540" s="70" t="n">
        <v>0.154401168</v>
      </c>
      <c r="K540" s="70" t="n">
        <v>-8.80218778e-08</v>
      </c>
      <c r="L540" s="70" t="n">
        <v>-15.5057096</v>
      </c>
      <c r="M540" s="70" t="n">
        <v>0</v>
      </c>
      <c r="N540" s="70" t="n">
        <v>-8.20454105e-09</v>
      </c>
      <c r="O540" s="70" t="n">
        <v>-2.44796467</v>
      </c>
      <c r="P540" s="70" t="n">
        <v>1.25128973</v>
      </c>
      <c r="Q540" s="70" t="n">
        <v>-0.154401168</v>
      </c>
      <c r="R540" s="70" t="n">
        <v>0.106727816</v>
      </c>
      <c r="S540" s="70" t="n">
        <v>-6.08439876e-08</v>
      </c>
      <c r="T540" s="70" t="n">
        <v>-3.76946664</v>
      </c>
      <c r="U540" s="69">
        <f>U539*'4 Transform Matrices'!Y541+V539*'4 Transform Matrices'!AC541+W539*'4 Transform Matrices'!AG541</f>
        <v/>
      </c>
      <c r="V540" s="69">
        <f>U539*'4 Transform Matrices'!Z541+V539*'4 Transform Matrices'!AD541+W539*'4 Transform Matrices'!AH541</f>
        <v/>
      </c>
      <c r="W540" s="69">
        <f>U539*'4 Transform Matrices'!AA541+V539*'4 Transform Matrices'!AE541+W539*'4 Transform Matrices'!AI541</f>
        <v/>
      </c>
      <c r="X540" s="69">
        <f>U539*'4 Transform Matrices'!AB541+V539*'4 Transform Matrices'!AF541+W539*'4 Transform Matrices'!AJ541+X539</f>
        <v/>
      </c>
      <c r="Y540" s="69">
        <f>Y539*'4 Transform Matrices'!Y541+Z539*'4 Transform Matrices'!AC541+AA539*'4 Transform Matrices'!AG541</f>
        <v/>
      </c>
      <c r="Z540" s="69">
        <f>Y539*'4 Transform Matrices'!Z541+Z539*'4 Transform Matrices'!AD541+AA539*'4 Transform Matrices'!AH541</f>
        <v/>
      </c>
      <c r="AA540" s="69">
        <f>Y539*'4 Transform Matrices'!AA541+Z539*'4 Transform Matrices'!AE541+AA539*'4 Transform Matrices'!AI541</f>
        <v/>
      </c>
      <c r="AB540" s="69">
        <f>Y539*'4 Transform Matrices'!AB541+Z539*'4 Transform Matrices'!AF541+AA539*'4 Transform Matrices'!AJ541+AB539</f>
        <v/>
      </c>
      <c r="AC540" s="69">
        <f>AC539*'4 Transform Matrices'!Y541+AD539*'4 Transform Matrices'!AC541+AE539*'4 Transform Matrices'!AG541</f>
        <v/>
      </c>
      <c r="AD540" s="69">
        <f>AC539*'4 Transform Matrices'!Z541+AD539*'4 Transform Matrices'!AD541+AE539*'4 Transform Matrices'!AH541</f>
        <v/>
      </c>
      <c r="AE540" s="69">
        <f>AC539*'4 Transform Matrices'!AA541+AD539*'4 Transform Matrices'!AE541+AE539*'4 Transform Matrices'!AI541</f>
        <v/>
      </c>
      <c r="AF540" s="69">
        <f>AC539*'4 Transform Matrices'!AB541+AD539*'4 Transform Matrices'!AF541+AE539*'4 Transform Matrices'!AJ541+AF539</f>
        <v/>
      </c>
      <c r="AG540" s="71">
        <f>MAX(ABS(I540-U540),ABS(J540-V540),ABS(K540-W540),ABS(L540-X540),ABS(M540-Y540),ABS(N540-Z540),ABS(O540-AA540),ABS(P540-AB540),ABS(Q540-AC540),ABS(R540-AD540),ABS(S540-AE540),ABS(T540-AF540))</f>
        <v/>
      </c>
    </row>
    <row r="541">
      <c r="A541" s="81" t="inlineStr">
        <is>
          <t>- Pine crown</t>
        </is>
      </c>
      <c r="B541" s="52" t="inlineStr">
        <is>
          <t>ENV-413</t>
        </is>
      </c>
      <c r="C541" s="61" t="inlineStr">
        <is>
          <t>Cone</t>
        </is>
      </c>
      <c r="D541" s="52" t="inlineStr">
        <is>
          <t>ENV-411</t>
        </is>
      </c>
      <c r="E541" s="52" t="n">
        <v>3</v>
      </c>
      <c r="F541" s="54">
        <f>L541</f>
        <v/>
      </c>
      <c r="G541" s="54">
        <f>P541</f>
        <v/>
      </c>
      <c r="H541" s="54">
        <f>T541</f>
        <v/>
      </c>
      <c r="I541" s="70" t="n">
        <v>1.96933889</v>
      </c>
      <c r="J541" s="70" t="n">
        <v>-0.0326129198</v>
      </c>
      <c r="K541" s="70" t="n">
        <v>-0.000650244765</v>
      </c>
      <c r="L541" s="70" t="n">
        <v>-15.5287275</v>
      </c>
      <c r="M541" s="70" t="n">
        <v>0.00107248535</v>
      </c>
      <c r="N541" s="70" t="n">
        <v>-0.0326988995</v>
      </c>
      <c r="O541" s="70" t="n">
        <v>0.838710785</v>
      </c>
      <c r="P541" s="70" t="n">
        <v>1.04671133</v>
      </c>
      <c r="Q541" s="70" t="n">
        <v>-0.0298921466</v>
      </c>
      <c r="R541" s="70" t="n">
        <v>-2.149755</v>
      </c>
      <c r="S541" s="70" t="n">
        <v>-0.0127473641</v>
      </c>
      <c r="T541" s="70" t="n">
        <v>-3.79095912</v>
      </c>
      <c r="U541" s="69">
        <f>U539*'4 Transform Matrices'!Y542+V539*'4 Transform Matrices'!AC542+W539*'4 Transform Matrices'!AG542</f>
        <v/>
      </c>
      <c r="V541" s="69">
        <f>U539*'4 Transform Matrices'!Z542+V539*'4 Transform Matrices'!AD542+W539*'4 Transform Matrices'!AH542</f>
        <v/>
      </c>
      <c r="W541" s="69">
        <f>U539*'4 Transform Matrices'!AA542+V539*'4 Transform Matrices'!AE542+W539*'4 Transform Matrices'!AI542</f>
        <v/>
      </c>
      <c r="X541" s="69">
        <f>U539*'4 Transform Matrices'!AB542+V539*'4 Transform Matrices'!AF542+W539*'4 Transform Matrices'!AJ542+X539</f>
        <v/>
      </c>
      <c r="Y541" s="69">
        <f>Y539*'4 Transform Matrices'!Y542+Z539*'4 Transform Matrices'!AC542+AA539*'4 Transform Matrices'!AG542</f>
        <v/>
      </c>
      <c r="Z541" s="69">
        <f>Y539*'4 Transform Matrices'!Z542+Z539*'4 Transform Matrices'!AD542+AA539*'4 Transform Matrices'!AH542</f>
        <v/>
      </c>
      <c r="AA541" s="69">
        <f>Y539*'4 Transform Matrices'!AA542+Z539*'4 Transform Matrices'!AE542+AA539*'4 Transform Matrices'!AI542</f>
        <v/>
      </c>
      <c r="AB541" s="69">
        <f>Y539*'4 Transform Matrices'!AB542+Z539*'4 Transform Matrices'!AF542+AA539*'4 Transform Matrices'!AJ542+AB539</f>
        <v/>
      </c>
      <c r="AC541" s="69">
        <f>AC539*'4 Transform Matrices'!Y542+AD539*'4 Transform Matrices'!AC542+AE539*'4 Transform Matrices'!AG542</f>
        <v/>
      </c>
      <c r="AD541" s="69">
        <f>AC539*'4 Transform Matrices'!Z542+AD539*'4 Transform Matrices'!AD542+AE539*'4 Transform Matrices'!AH542</f>
        <v/>
      </c>
      <c r="AE541" s="69">
        <f>AC539*'4 Transform Matrices'!AA542+AD539*'4 Transform Matrices'!AE542+AE539*'4 Transform Matrices'!AI542</f>
        <v/>
      </c>
      <c r="AF541" s="69">
        <f>AC539*'4 Transform Matrices'!AB542+AD539*'4 Transform Matrices'!AF542+AE539*'4 Transform Matrices'!AJ542+AF539</f>
        <v/>
      </c>
      <c r="AG541" s="71">
        <f>MAX(ABS(I541-U541),ABS(J541-V541),ABS(K541-W541),ABS(L541-X541),ABS(M541-Y541),ABS(N541-Z541),ABS(O541-AA541),ABS(P541-AB541),ABS(Q541-AC541),ABS(R541-AD541),ABS(S541-AE541),ABS(T541-AF541))</f>
        <v/>
      </c>
    </row>
    <row r="542">
      <c r="A542" s="81" t="inlineStr">
        <is>
          <t>- Pine crown</t>
        </is>
      </c>
      <c r="B542" s="52" t="inlineStr">
        <is>
          <t>ENV-414</t>
        </is>
      </c>
      <c r="C542" s="61" t="inlineStr">
        <is>
          <t>Cone</t>
        </is>
      </c>
      <c r="D542" s="52" t="inlineStr">
        <is>
          <t>ENV-411</t>
        </is>
      </c>
      <c r="E542" s="52" t="n">
        <v>3</v>
      </c>
      <c r="F542" s="54">
        <f>L542</f>
        <v/>
      </c>
      <c r="G542" s="54">
        <f>P542</f>
        <v/>
      </c>
      <c r="H542" s="54">
        <f>T542</f>
        <v/>
      </c>
      <c r="I542" s="70" t="n">
        <v>-1.63854682</v>
      </c>
      <c r="J542" s="70" t="n">
        <v>0.448737085</v>
      </c>
      <c r="K542" s="70" t="n">
        <v>-0.00241402583</v>
      </c>
      <c r="L542" s="70" t="n">
        <v>-15.5104218</v>
      </c>
      <c r="M542" s="70" t="n">
        <v>0.00274587073</v>
      </c>
      <c r="N542" s="70" t="n">
        <v>0.0274760351</v>
      </c>
      <c r="O542" s="70" t="n">
        <v>0.862701714</v>
      </c>
      <c r="P542" s="70" t="n">
        <v>1.52103794</v>
      </c>
      <c r="Q542" s="70" t="n">
        <v>0.453379512</v>
      </c>
      <c r="R542" s="70" t="n">
        <v>1.62160301</v>
      </c>
      <c r="S542" s="70" t="n">
        <v>-0.0139493803</v>
      </c>
      <c r="T542" s="70" t="n">
        <v>-3.80832744</v>
      </c>
      <c r="U542" s="69">
        <f>U539*'4 Transform Matrices'!Y543+V539*'4 Transform Matrices'!AC543+W539*'4 Transform Matrices'!AG543</f>
        <v/>
      </c>
      <c r="V542" s="69">
        <f>U539*'4 Transform Matrices'!Z543+V539*'4 Transform Matrices'!AD543+W539*'4 Transform Matrices'!AH543</f>
        <v/>
      </c>
      <c r="W542" s="69">
        <f>U539*'4 Transform Matrices'!AA543+V539*'4 Transform Matrices'!AE543+W539*'4 Transform Matrices'!AI543</f>
        <v/>
      </c>
      <c r="X542" s="69">
        <f>U539*'4 Transform Matrices'!AB543+V539*'4 Transform Matrices'!AF543+W539*'4 Transform Matrices'!AJ543+X539</f>
        <v/>
      </c>
      <c r="Y542" s="69">
        <f>Y539*'4 Transform Matrices'!Y543+Z539*'4 Transform Matrices'!AC543+AA539*'4 Transform Matrices'!AG543</f>
        <v/>
      </c>
      <c r="Z542" s="69">
        <f>Y539*'4 Transform Matrices'!Z543+Z539*'4 Transform Matrices'!AD543+AA539*'4 Transform Matrices'!AH543</f>
        <v/>
      </c>
      <c r="AA542" s="69">
        <f>Y539*'4 Transform Matrices'!AA543+Z539*'4 Transform Matrices'!AE543+AA539*'4 Transform Matrices'!AI543</f>
        <v/>
      </c>
      <c r="AB542" s="69">
        <f>Y539*'4 Transform Matrices'!AB543+Z539*'4 Transform Matrices'!AF543+AA539*'4 Transform Matrices'!AJ543+AB539</f>
        <v/>
      </c>
      <c r="AC542" s="69">
        <f>AC539*'4 Transform Matrices'!Y543+AD539*'4 Transform Matrices'!AC543+AE539*'4 Transform Matrices'!AG543</f>
        <v/>
      </c>
      <c r="AD542" s="69">
        <f>AC539*'4 Transform Matrices'!Z543+AD539*'4 Transform Matrices'!AD543+AE539*'4 Transform Matrices'!AH543</f>
        <v/>
      </c>
      <c r="AE542" s="69">
        <f>AC539*'4 Transform Matrices'!AA543+AD539*'4 Transform Matrices'!AE543+AE539*'4 Transform Matrices'!AI543</f>
        <v/>
      </c>
      <c r="AF542" s="69">
        <f>AC539*'4 Transform Matrices'!AB543+AD539*'4 Transform Matrices'!AF543+AE539*'4 Transform Matrices'!AJ543+AF539</f>
        <v/>
      </c>
      <c r="AG542" s="71">
        <f>MAX(ABS(I542-U542),ABS(J542-V542),ABS(K542-W542),ABS(L542-X542),ABS(M542-Y542),ABS(N542-Z542),ABS(O542-AA542),ABS(P542-AB542),ABS(Q542-AC542),ABS(R542-AD542),ABS(S542-AE542),ABS(T542-AF542))</f>
        <v/>
      </c>
    </row>
    <row r="543">
      <c r="A543" s="81" t="inlineStr">
        <is>
          <t>- Pine crown</t>
        </is>
      </c>
      <c r="B543" s="52" t="inlineStr">
        <is>
          <t>ENV-415</t>
        </is>
      </c>
      <c r="C543" s="61" t="inlineStr">
        <is>
          <t>Cone</t>
        </is>
      </c>
      <c r="D543" s="52" t="inlineStr">
        <is>
          <t>ENV-411</t>
        </is>
      </c>
      <c r="E543" s="52" t="n">
        <v>3</v>
      </c>
      <c r="F543" s="54">
        <f>L543</f>
        <v/>
      </c>
      <c r="G543" s="54">
        <f>P543</f>
        <v/>
      </c>
      <c r="H543" s="54">
        <f>T543</f>
        <v/>
      </c>
      <c r="I543" s="70" t="n">
        <v>-0.588543296</v>
      </c>
      <c r="J543" s="70" t="n">
        <v>1.42125714</v>
      </c>
      <c r="K543" s="70" t="n">
        <v>0.0496661402</v>
      </c>
      <c r="L543" s="70" t="n">
        <v>-15.5117502</v>
      </c>
      <c r="M543" s="70" t="n">
        <v>-0.0123183997</v>
      </c>
      <c r="N543" s="70" t="n">
        <v>-0.140815899</v>
      </c>
      <c r="O543" s="70" t="n">
        <v>0.626325011</v>
      </c>
      <c r="P543" s="70" t="n">
        <v>1.80448568</v>
      </c>
      <c r="Q543" s="70" t="n">
        <v>1.32343161</v>
      </c>
      <c r="R543" s="70" t="n">
        <v>0.630736589</v>
      </c>
      <c r="S543" s="70" t="n">
        <v>0.0279168151</v>
      </c>
      <c r="T543" s="70" t="n">
        <v>-3.76725841</v>
      </c>
      <c r="U543" s="69">
        <f>U539*'4 Transform Matrices'!Y544+V539*'4 Transform Matrices'!AC544+W539*'4 Transform Matrices'!AG544</f>
        <v/>
      </c>
      <c r="V543" s="69">
        <f>U539*'4 Transform Matrices'!Z544+V539*'4 Transform Matrices'!AD544+W539*'4 Transform Matrices'!AH544</f>
        <v/>
      </c>
      <c r="W543" s="69">
        <f>U539*'4 Transform Matrices'!AA544+V539*'4 Transform Matrices'!AE544+W539*'4 Transform Matrices'!AI544</f>
        <v/>
      </c>
      <c r="X543" s="69">
        <f>U539*'4 Transform Matrices'!AB544+V539*'4 Transform Matrices'!AF544+W539*'4 Transform Matrices'!AJ544+X539</f>
        <v/>
      </c>
      <c r="Y543" s="69">
        <f>Y539*'4 Transform Matrices'!Y544+Z539*'4 Transform Matrices'!AC544+AA539*'4 Transform Matrices'!AG544</f>
        <v/>
      </c>
      <c r="Z543" s="69">
        <f>Y539*'4 Transform Matrices'!Z544+Z539*'4 Transform Matrices'!AD544+AA539*'4 Transform Matrices'!AH544</f>
        <v/>
      </c>
      <c r="AA543" s="69">
        <f>Y539*'4 Transform Matrices'!AA544+Z539*'4 Transform Matrices'!AE544+AA539*'4 Transform Matrices'!AI544</f>
        <v/>
      </c>
      <c r="AB543" s="69">
        <f>Y539*'4 Transform Matrices'!AB544+Z539*'4 Transform Matrices'!AF544+AA539*'4 Transform Matrices'!AJ544+AB539</f>
        <v/>
      </c>
      <c r="AC543" s="69">
        <f>AC539*'4 Transform Matrices'!Y544+AD539*'4 Transform Matrices'!AC544+AE539*'4 Transform Matrices'!AG544</f>
        <v/>
      </c>
      <c r="AD543" s="69">
        <f>AC539*'4 Transform Matrices'!Z544+AD539*'4 Transform Matrices'!AD544+AE539*'4 Transform Matrices'!AH544</f>
        <v/>
      </c>
      <c r="AE543" s="69">
        <f>AC539*'4 Transform Matrices'!AA544+AD539*'4 Transform Matrices'!AE544+AE539*'4 Transform Matrices'!AI544</f>
        <v/>
      </c>
      <c r="AF543" s="69">
        <f>AC539*'4 Transform Matrices'!AB544+AD539*'4 Transform Matrices'!AF544+AE539*'4 Transform Matrices'!AJ544+AF539</f>
        <v/>
      </c>
      <c r="AG543" s="71">
        <f>MAX(ABS(I543-U543),ABS(J543-V543),ABS(K543-W543),ABS(L543-X543),ABS(M543-Y543),ABS(N543-Z543),ABS(O543-AA543),ABS(P543-AB543),ABS(Q543-AC543),ABS(R543-AD543),ABS(S543-AE543),ABS(T543-AF543))</f>
        <v/>
      </c>
    </row>
    <row r="544">
      <c r="A544" s="81" t="inlineStr">
        <is>
          <t>- Pine crown</t>
        </is>
      </c>
      <c r="B544" s="52" t="inlineStr">
        <is>
          <t>ENV-416</t>
        </is>
      </c>
      <c r="C544" s="61" t="inlineStr">
        <is>
          <t>Cone</t>
        </is>
      </c>
      <c r="D544" s="52" t="inlineStr">
        <is>
          <t>ENV-411</t>
        </is>
      </c>
      <c r="E544" s="52" t="n">
        <v>3</v>
      </c>
      <c r="F544" s="54">
        <f>L544</f>
        <v/>
      </c>
      <c r="G544" s="54">
        <f>P544</f>
        <v/>
      </c>
      <c r="H544" s="54">
        <f>T544</f>
        <v/>
      </c>
      <c r="I544" s="70" t="n">
        <v>-0.674219012</v>
      </c>
      <c r="J544" s="70" t="n">
        <v>0.657580614</v>
      </c>
      <c r="K544" s="70" t="n">
        <v>-0.0273435246</v>
      </c>
      <c r="L544" s="70" t="n">
        <v>-15.5094175</v>
      </c>
      <c r="M544" s="70" t="n">
        <v>0.00380830118</v>
      </c>
      <c r="N544" s="70" t="n">
        <v>0.0693926364</v>
      </c>
      <c r="O544" s="70" t="n">
        <v>0.505191505</v>
      </c>
      <c r="P544" s="70" t="n">
        <v>2.12332344</v>
      </c>
      <c r="Q544" s="70" t="n">
        <v>0.726834297</v>
      </c>
      <c r="R544" s="70" t="n">
        <v>0.609614968</v>
      </c>
      <c r="S544" s="70" t="n">
        <v>-0.0280111209</v>
      </c>
      <c r="T544" s="70" t="n">
        <v>-3.79726243</v>
      </c>
      <c r="U544" s="69">
        <f>U539*'4 Transform Matrices'!Y545+V539*'4 Transform Matrices'!AC545+W539*'4 Transform Matrices'!AG545</f>
        <v/>
      </c>
      <c r="V544" s="69">
        <f>U539*'4 Transform Matrices'!Z545+V539*'4 Transform Matrices'!AD545+W539*'4 Transform Matrices'!AH545</f>
        <v/>
      </c>
      <c r="W544" s="69">
        <f>U539*'4 Transform Matrices'!AA545+V539*'4 Transform Matrices'!AE545+W539*'4 Transform Matrices'!AI545</f>
        <v/>
      </c>
      <c r="X544" s="69">
        <f>U539*'4 Transform Matrices'!AB545+V539*'4 Transform Matrices'!AF545+W539*'4 Transform Matrices'!AJ545+X539</f>
        <v/>
      </c>
      <c r="Y544" s="69">
        <f>Y539*'4 Transform Matrices'!Y545+Z539*'4 Transform Matrices'!AC545+AA539*'4 Transform Matrices'!AG545</f>
        <v/>
      </c>
      <c r="Z544" s="69">
        <f>Y539*'4 Transform Matrices'!Z545+Z539*'4 Transform Matrices'!AD545+AA539*'4 Transform Matrices'!AH545</f>
        <v/>
      </c>
      <c r="AA544" s="69">
        <f>Y539*'4 Transform Matrices'!AA545+Z539*'4 Transform Matrices'!AE545+AA539*'4 Transform Matrices'!AI545</f>
        <v/>
      </c>
      <c r="AB544" s="69">
        <f>Y539*'4 Transform Matrices'!AB545+Z539*'4 Transform Matrices'!AF545+AA539*'4 Transform Matrices'!AJ545+AB539</f>
        <v/>
      </c>
      <c r="AC544" s="69">
        <f>AC539*'4 Transform Matrices'!Y545+AD539*'4 Transform Matrices'!AC545+AE539*'4 Transform Matrices'!AG545</f>
        <v/>
      </c>
      <c r="AD544" s="69">
        <f>AC539*'4 Transform Matrices'!Z545+AD539*'4 Transform Matrices'!AD545+AE539*'4 Transform Matrices'!AH545</f>
        <v/>
      </c>
      <c r="AE544" s="69">
        <f>AC539*'4 Transform Matrices'!AA545+AD539*'4 Transform Matrices'!AE545+AE539*'4 Transform Matrices'!AI545</f>
        <v/>
      </c>
      <c r="AF544" s="69">
        <f>AC539*'4 Transform Matrices'!AB545+AD539*'4 Transform Matrices'!AF545+AE539*'4 Transform Matrices'!AJ545+AF539</f>
        <v/>
      </c>
      <c r="AG544" s="71">
        <f>MAX(ABS(I544-U544),ABS(J544-V544),ABS(K544-W544),ABS(L544-X544),ABS(M544-Y544),ABS(N544-Z544),ABS(O544-AA544),ABS(P544-AB544),ABS(Q544-AC544),ABS(R544-AD544),ABS(S544-AE544),ABS(T544-AF544))</f>
        <v/>
      </c>
    </row>
    <row r="545">
      <c r="A545" s="81" t="inlineStr">
        <is>
          <t>- Pine crown</t>
        </is>
      </c>
      <c r="B545" s="52" t="inlineStr">
        <is>
          <t>ENV-417</t>
        </is>
      </c>
      <c r="C545" s="61" t="inlineStr">
        <is>
          <t>Cone</t>
        </is>
      </c>
      <c r="D545" s="52" t="inlineStr">
        <is>
          <t>ENV-411</t>
        </is>
      </c>
      <c r="E545" s="52" t="n">
        <v>3</v>
      </c>
      <c r="F545" s="54">
        <f>L545</f>
        <v/>
      </c>
      <c r="G545" s="54">
        <f>P545</f>
        <v/>
      </c>
      <c r="H545" s="54">
        <f>T545</f>
        <v/>
      </c>
      <c r="I545" s="70" t="n">
        <v>0.388752282</v>
      </c>
      <c r="J545" s="70" t="n">
        <v>0.746681571</v>
      </c>
      <c r="K545" s="70" t="n">
        <v>-0.0249463879</v>
      </c>
      <c r="L545" s="70" t="n">
        <v>-15.4942379</v>
      </c>
      <c r="M545" s="70" t="n">
        <v>0.00118970929</v>
      </c>
      <c r="N545" s="70" t="n">
        <v>0.0592390895</v>
      </c>
      <c r="O545" s="70" t="n">
        <v>0.409999609</v>
      </c>
      <c r="P545" s="70" t="n">
        <v>2.44269323</v>
      </c>
      <c r="Q545" s="70" t="n">
        <v>0.687297225</v>
      </c>
      <c r="R545" s="70" t="n">
        <v>-0.422444105</v>
      </c>
      <c r="S545" s="70" t="n">
        <v>0.0134005845</v>
      </c>
      <c r="T545" s="70" t="n">
        <v>-3.74950767</v>
      </c>
      <c r="U545" s="69">
        <f>U539*'4 Transform Matrices'!Y546+V539*'4 Transform Matrices'!AC546+W539*'4 Transform Matrices'!AG546</f>
        <v/>
      </c>
      <c r="V545" s="69">
        <f>U539*'4 Transform Matrices'!Z546+V539*'4 Transform Matrices'!AD546+W539*'4 Transform Matrices'!AH546</f>
        <v/>
      </c>
      <c r="W545" s="69">
        <f>U539*'4 Transform Matrices'!AA546+V539*'4 Transform Matrices'!AE546+W539*'4 Transform Matrices'!AI546</f>
        <v/>
      </c>
      <c r="X545" s="69">
        <f>U539*'4 Transform Matrices'!AB546+V539*'4 Transform Matrices'!AF546+W539*'4 Transform Matrices'!AJ546+X539</f>
        <v/>
      </c>
      <c r="Y545" s="69">
        <f>Y539*'4 Transform Matrices'!Y546+Z539*'4 Transform Matrices'!AC546+AA539*'4 Transform Matrices'!AG546</f>
        <v/>
      </c>
      <c r="Z545" s="69">
        <f>Y539*'4 Transform Matrices'!Z546+Z539*'4 Transform Matrices'!AD546+AA539*'4 Transform Matrices'!AH546</f>
        <v/>
      </c>
      <c r="AA545" s="69">
        <f>Y539*'4 Transform Matrices'!AA546+Z539*'4 Transform Matrices'!AE546+AA539*'4 Transform Matrices'!AI546</f>
        <v/>
      </c>
      <c r="AB545" s="69">
        <f>Y539*'4 Transform Matrices'!AB546+Z539*'4 Transform Matrices'!AF546+AA539*'4 Transform Matrices'!AJ546+AB539</f>
        <v/>
      </c>
      <c r="AC545" s="69">
        <f>AC539*'4 Transform Matrices'!Y546+AD539*'4 Transform Matrices'!AC546+AE539*'4 Transform Matrices'!AG546</f>
        <v/>
      </c>
      <c r="AD545" s="69">
        <f>AC539*'4 Transform Matrices'!Z546+AD539*'4 Transform Matrices'!AD546+AE539*'4 Transform Matrices'!AH546</f>
        <v/>
      </c>
      <c r="AE545" s="69">
        <f>AC539*'4 Transform Matrices'!AA546+AD539*'4 Transform Matrices'!AE546+AE539*'4 Transform Matrices'!AI546</f>
        <v/>
      </c>
      <c r="AF545" s="69">
        <f>AC539*'4 Transform Matrices'!AB546+AD539*'4 Transform Matrices'!AF546+AE539*'4 Transform Matrices'!AJ546+AF539</f>
        <v/>
      </c>
      <c r="AG545" s="71">
        <f>MAX(ABS(I545-U545),ABS(J545-V545),ABS(K545-W545),ABS(L545-X545),ABS(M545-Y545),ABS(N545-Z545),ABS(O545-AA545),ABS(P545-AB545),ABS(Q545-AC545),ABS(R545-AD545),ABS(S545-AE545),ABS(T545-AF545))</f>
        <v/>
      </c>
    </row>
    <row r="546">
      <c r="A546" s="81" t="inlineStr">
        <is>
          <t>- Pine crown</t>
        </is>
      </c>
      <c r="B546" s="52" t="inlineStr">
        <is>
          <t>ENV-418</t>
        </is>
      </c>
      <c r="C546" s="61" t="inlineStr">
        <is>
          <t>Cone</t>
        </is>
      </c>
      <c r="D546" s="52" t="inlineStr">
        <is>
          <t>ENV-411</t>
        </is>
      </c>
      <c r="E546" s="52" t="n">
        <v>3</v>
      </c>
      <c r="F546" s="54">
        <f>L546</f>
        <v/>
      </c>
      <c r="G546" s="54">
        <f>P546</f>
        <v/>
      </c>
      <c r="H546" s="54">
        <f>T546</f>
        <v/>
      </c>
      <c r="I546" s="70" t="n">
        <v>-0.422585905</v>
      </c>
      <c r="J546" s="70" t="n">
        <v>0.230002001</v>
      </c>
      <c r="K546" s="70" t="n">
        <v>-0.00945673138</v>
      </c>
      <c r="L546" s="70" t="n">
        <v>-15.556716</v>
      </c>
      <c r="M546" s="70" t="n">
        <v>0.000564785965</v>
      </c>
      <c r="N546" s="70" t="n">
        <v>0.0143377054</v>
      </c>
      <c r="O546" s="70" t="n">
        <v>0.73766762</v>
      </c>
      <c r="P546" s="70" t="n">
        <v>2.96426535</v>
      </c>
      <c r="Q546" s="70" t="n">
        <v>0.225939333</v>
      </c>
      <c r="R546" s="70" t="n">
        <v>0.430148631</v>
      </c>
      <c r="S546" s="70" t="n">
        <v>-0.0195313729</v>
      </c>
      <c r="T546" s="70" t="n">
        <v>-3.75721908</v>
      </c>
      <c r="U546" s="69">
        <f>U539*'4 Transform Matrices'!Y547+V539*'4 Transform Matrices'!AC547+W539*'4 Transform Matrices'!AG547</f>
        <v/>
      </c>
      <c r="V546" s="69">
        <f>U539*'4 Transform Matrices'!Z547+V539*'4 Transform Matrices'!AD547+W539*'4 Transform Matrices'!AH547</f>
        <v/>
      </c>
      <c r="W546" s="69">
        <f>U539*'4 Transform Matrices'!AA547+V539*'4 Transform Matrices'!AE547+W539*'4 Transform Matrices'!AI547</f>
        <v/>
      </c>
      <c r="X546" s="69">
        <f>U539*'4 Transform Matrices'!AB547+V539*'4 Transform Matrices'!AF547+W539*'4 Transform Matrices'!AJ547+X539</f>
        <v/>
      </c>
      <c r="Y546" s="69">
        <f>Y539*'4 Transform Matrices'!Y547+Z539*'4 Transform Matrices'!AC547+AA539*'4 Transform Matrices'!AG547</f>
        <v/>
      </c>
      <c r="Z546" s="69">
        <f>Y539*'4 Transform Matrices'!Z547+Z539*'4 Transform Matrices'!AD547+AA539*'4 Transform Matrices'!AH547</f>
        <v/>
      </c>
      <c r="AA546" s="69">
        <f>Y539*'4 Transform Matrices'!AA547+Z539*'4 Transform Matrices'!AE547+AA539*'4 Transform Matrices'!AI547</f>
        <v/>
      </c>
      <c r="AB546" s="69">
        <f>Y539*'4 Transform Matrices'!AB547+Z539*'4 Transform Matrices'!AF547+AA539*'4 Transform Matrices'!AJ547+AB539</f>
        <v/>
      </c>
      <c r="AC546" s="69">
        <f>AC539*'4 Transform Matrices'!Y547+AD539*'4 Transform Matrices'!AC547+AE539*'4 Transform Matrices'!AG547</f>
        <v/>
      </c>
      <c r="AD546" s="69">
        <f>AC539*'4 Transform Matrices'!Z547+AD539*'4 Transform Matrices'!AD547+AE539*'4 Transform Matrices'!AH547</f>
        <v/>
      </c>
      <c r="AE546" s="69">
        <f>AC539*'4 Transform Matrices'!AA547+AD539*'4 Transform Matrices'!AE547+AE539*'4 Transform Matrices'!AI547</f>
        <v/>
      </c>
      <c r="AF546" s="69">
        <f>AC539*'4 Transform Matrices'!AB547+AD539*'4 Transform Matrices'!AF547+AE539*'4 Transform Matrices'!AJ547+AF539</f>
        <v/>
      </c>
      <c r="AG546" s="71">
        <f>MAX(ABS(I546-U546),ABS(J546-V546),ABS(K546-W546),ABS(L546-X546),ABS(M546-Y546),ABS(N546-Z546),ABS(O546-AA546),ABS(P546-AB546),ABS(Q546-AC546),ABS(R546-AD546),ABS(S546-AE546),ABS(T546-AF546))</f>
        <v/>
      </c>
    </row>
    <row r="547">
      <c r="A547" s="80" t="inlineStr">
        <is>
          <t>- Pine</t>
        </is>
      </c>
      <c r="B547" s="52" t="inlineStr">
        <is>
          <t>ENV-419</t>
        </is>
      </c>
      <c r="C547" s="53" t="inlineStr">
        <is>
          <t>Group</t>
        </is>
      </c>
      <c r="D547" s="52" t="inlineStr">
        <is>
          <t>ENV-410</t>
        </is>
      </c>
      <c r="E547" s="52" t="n">
        <v>2</v>
      </c>
      <c r="F547" s="54">
        <f>L547</f>
        <v/>
      </c>
      <c r="G547" s="54">
        <f>P547</f>
        <v/>
      </c>
      <c r="H547" s="54">
        <f>T547</f>
        <v/>
      </c>
      <c r="I547" s="70" t="n">
        <v>-0.261424214</v>
      </c>
      <c r="J547" s="70" t="n">
        <v>0</v>
      </c>
      <c r="K547" s="70" t="n">
        <v>0.965224028</v>
      </c>
      <c r="L547" s="70" t="n">
        <v>-14.0549431</v>
      </c>
      <c r="M547" s="70" t="n">
        <v>0</v>
      </c>
      <c r="N547" s="70" t="n">
        <v>1</v>
      </c>
      <c r="O547" s="70" t="n">
        <v>0</v>
      </c>
      <c r="P547" s="70" t="n">
        <v>-0.116608165</v>
      </c>
      <c r="Q547" s="70" t="n">
        <v>-0.965224028</v>
      </c>
      <c r="R547" s="70" t="n">
        <v>0</v>
      </c>
      <c r="S547" s="70" t="n">
        <v>-0.261424214</v>
      </c>
      <c r="T547" s="70" t="n">
        <v>-5.59657669</v>
      </c>
      <c r="U547" s="69">
        <f>U538*'4 Transform Matrices'!Y548+V538*'4 Transform Matrices'!AC548+W538*'4 Transform Matrices'!AG548</f>
        <v/>
      </c>
      <c r="V547" s="69">
        <f>U538*'4 Transform Matrices'!Z548+V538*'4 Transform Matrices'!AD548+W538*'4 Transform Matrices'!AH548</f>
        <v/>
      </c>
      <c r="W547" s="69">
        <f>U538*'4 Transform Matrices'!AA548+V538*'4 Transform Matrices'!AE548+W538*'4 Transform Matrices'!AI548</f>
        <v/>
      </c>
      <c r="X547" s="69">
        <f>U538*'4 Transform Matrices'!AB548+V538*'4 Transform Matrices'!AF548+W538*'4 Transform Matrices'!AJ548+X538</f>
        <v/>
      </c>
      <c r="Y547" s="69">
        <f>Y538*'4 Transform Matrices'!Y548+Z538*'4 Transform Matrices'!AC548+AA538*'4 Transform Matrices'!AG548</f>
        <v/>
      </c>
      <c r="Z547" s="69">
        <f>Y538*'4 Transform Matrices'!Z548+Z538*'4 Transform Matrices'!AD548+AA538*'4 Transform Matrices'!AH548</f>
        <v/>
      </c>
      <c r="AA547" s="69">
        <f>Y538*'4 Transform Matrices'!AA548+Z538*'4 Transform Matrices'!AE548+AA538*'4 Transform Matrices'!AI548</f>
        <v/>
      </c>
      <c r="AB547" s="69">
        <f>Y538*'4 Transform Matrices'!AB548+Z538*'4 Transform Matrices'!AF548+AA538*'4 Transform Matrices'!AJ548+AB538</f>
        <v/>
      </c>
      <c r="AC547" s="69">
        <f>AC538*'4 Transform Matrices'!Y548+AD538*'4 Transform Matrices'!AC548+AE538*'4 Transform Matrices'!AG548</f>
        <v/>
      </c>
      <c r="AD547" s="69">
        <f>AC538*'4 Transform Matrices'!Z548+AD538*'4 Transform Matrices'!AD548+AE538*'4 Transform Matrices'!AH548</f>
        <v/>
      </c>
      <c r="AE547" s="69">
        <f>AC538*'4 Transform Matrices'!AA548+AD538*'4 Transform Matrices'!AE548+AE538*'4 Transform Matrices'!AI548</f>
        <v/>
      </c>
      <c r="AF547" s="69">
        <f>AC538*'4 Transform Matrices'!AB548+AD538*'4 Transform Matrices'!AF548+AE538*'4 Transform Matrices'!AJ548+AF538</f>
        <v/>
      </c>
      <c r="AG547" s="71">
        <f>MAX(ABS(I547-U547),ABS(J547-V547),ABS(K547-W547),ABS(L547-X547),ABS(M547-Y547),ABS(N547-Z547),ABS(O547-AA547),ABS(P547-AB547),ABS(Q547-AC547),ABS(R547-AD547),ABS(S547-AE547),ABS(T547-AF547))</f>
        <v/>
      </c>
    </row>
    <row r="548">
      <c r="A548" s="81" t="inlineStr">
        <is>
          <t>- Pine trunk</t>
        </is>
      </c>
      <c r="B548" s="52" t="inlineStr">
        <is>
          <t>ENV-420</t>
        </is>
      </c>
      <c r="C548" s="58" t="inlineStr">
        <is>
          <t>Cylinder</t>
        </is>
      </c>
      <c r="D548" s="52" t="inlineStr">
        <is>
          <t>ENV-419</t>
        </is>
      </c>
      <c r="E548" s="52" t="n">
        <v>3</v>
      </c>
      <c r="F548" s="54">
        <f>L548</f>
        <v/>
      </c>
      <c r="G548" s="54">
        <f>P548</f>
        <v/>
      </c>
      <c r="H548" s="54">
        <f>T548</f>
        <v/>
      </c>
      <c r="I548" s="70" t="n">
        <v>-0.0584842712</v>
      </c>
      <c r="J548" s="70" t="n">
        <v>0.215934187</v>
      </c>
      <c r="K548" s="70" t="n">
        <v>-1.30297224e-07</v>
      </c>
      <c r="L548" s="70" t="n">
        <v>-14.0549431</v>
      </c>
      <c r="M548" s="70" t="n">
        <v>0</v>
      </c>
      <c r="N548" s="70" t="n">
        <v>-9.77885151e-09</v>
      </c>
      <c r="O548" s="70" t="n">
        <v>-3.08824992</v>
      </c>
      <c r="P548" s="70" t="n">
        <v>1.42751682</v>
      </c>
      <c r="Q548" s="70" t="n">
        <v>-0.215934187</v>
      </c>
      <c r="R548" s="70" t="n">
        <v>-0.0584842712</v>
      </c>
      <c r="S548" s="70" t="n">
        <v>3.52900962e-08</v>
      </c>
      <c r="T548" s="70" t="n">
        <v>-5.59657669</v>
      </c>
      <c r="U548" s="69">
        <f>U547*'4 Transform Matrices'!Y549+V547*'4 Transform Matrices'!AC549+W547*'4 Transform Matrices'!AG549</f>
        <v/>
      </c>
      <c r="V548" s="69">
        <f>U547*'4 Transform Matrices'!Z549+V547*'4 Transform Matrices'!AD549+W547*'4 Transform Matrices'!AH549</f>
        <v/>
      </c>
      <c r="W548" s="69">
        <f>U547*'4 Transform Matrices'!AA549+V547*'4 Transform Matrices'!AE549+W547*'4 Transform Matrices'!AI549</f>
        <v/>
      </c>
      <c r="X548" s="69">
        <f>U547*'4 Transform Matrices'!AB549+V547*'4 Transform Matrices'!AF549+W547*'4 Transform Matrices'!AJ549+X547</f>
        <v/>
      </c>
      <c r="Y548" s="69">
        <f>Y547*'4 Transform Matrices'!Y549+Z547*'4 Transform Matrices'!AC549+AA547*'4 Transform Matrices'!AG549</f>
        <v/>
      </c>
      <c r="Z548" s="69">
        <f>Y547*'4 Transform Matrices'!Z549+Z547*'4 Transform Matrices'!AD549+AA547*'4 Transform Matrices'!AH549</f>
        <v/>
      </c>
      <c r="AA548" s="69">
        <f>Y547*'4 Transform Matrices'!AA549+Z547*'4 Transform Matrices'!AE549+AA547*'4 Transform Matrices'!AI549</f>
        <v/>
      </c>
      <c r="AB548" s="69">
        <f>Y547*'4 Transform Matrices'!AB549+Z547*'4 Transform Matrices'!AF549+AA547*'4 Transform Matrices'!AJ549+AB547</f>
        <v/>
      </c>
      <c r="AC548" s="69">
        <f>AC547*'4 Transform Matrices'!Y549+AD547*'4 Transform Matrices'!AC549+AE547*'4 Transform Matrices'!AG549</f>
        <v/>
      </c>
      <c r="AD548" s="69">
        <f>AC547*'4 Transform Matrices'!Z549+AD547*'4 Transform Matrices'!AD549+AE547*'4 Transform Matrices'!AH549</f>
        <v/>
      </c>
      <c r="AE548" s="69">
        <f>AC547*'4 Transform Matrices'!AA549+AD547*'4 Transform Matrices'!AE549+AE547*'4 Transform Matrices'!AI549</f>
        <v/>
      </c>
      <c r="AF548" s="69">
        <f>AC547*'4 Transform Matrices'!AB549+AD547*'4 Transform Matrices'!AF549+AE547*'4 Transform Matrices'!AJ549+AF547</f>
        <v/>
      </c>
      <c r="AG548" s="71">
        <f>MAX(ABS(I548-U548),ABS(J548-V548),ABS(K548-W548),ABS(L548-X548),ABS(M548-Y548),ABS(N548-Z548),ABS(O548-AA548),ABS(P548-AB548),ABS(Q548-AC548),ABS(R548-AD548),ABS(S548-AE548),ABS(T548-AF548))</f>
        <v/>
      </c>
    </row>
    <row r="549">
      <c r="A549" s="81" t="inlineStr">
        <is>
          <t>- Pine crown</t>
        </is>
      </c>
      <c r="B549" s="52" t="inlineStr">
        <is>
          <t>ENV-421</t>
        </is>
      </c>
      <c r="C549" s="61" t="inlineStr">
        <is>
          <t>Cone</t>
        </is>
      </c>
      <c r="D549" s="52" t="inlineStr">
        <is>
          <t>ENV-419</t>
        </is>
      </c>
      <c r="E549" s="52" t="n">
        <v>3</v>
      </c>
      <c r="F549" s="54">
        <f>L549</f>
        <v/>
      </c>
      <c r="G549" s="54">
        <f>P549</f>
        <v/>
      </c>
      <c r="H549" s="54">
        <f>T549</f>
        <v/>
      </c>
      <c r="I549" s="70" t="n">
        <v>-0.398473501</v>
      </c>
      <c r="J549" s="70" t="n">
        <v>2.47705817</v>
      </c>
      <c r="K549" s="70" t="n">
        <v>-0.074636288</v>
      </c>
      <c r="L549" s="70" t="n">
        <v>-14.0229206</v>
      </c>
      <c r="M549" s="70" t="n">
        <v>-0.0175411887</v>
      </c>
      <c r="N549" s="70" t="n">
        <v>0.166296363</v>
      </c>
      <c r="O549" s="70" t="n">
        <v>1.12133431</v>
      </c>
      <c r="P549" s="70" t="n">
        <v>1.04530323</v>
      </c>
      <c r="Q549" s="70" t="n">
        <v>2.49982119</v>
      </c>
      <c r="R549" s="70" t="n">
        <v>0.396011949</v>
      </c>
      <c r="S549" s="70" t="n">
        <v>-0.00402870402</v>
      </c>
      <c r="T549" s="70" t="n">
        <v>-5.57163429</v>
      </c>
      <c r="U549" s="69">
        <f>U547*'4 Transform Matrices'!Y550+V547*'4 Transform Matrices'!AC550+W547*'4 Transform Matrices'!AG550</f>
        <v/>
      </c>
      <c r="V549" s="69">
        <f>U547*'4 Transform Matrices'!Z550+V547*'4 Transform Matrices'!AD550+W547*'4 Transform Matrices'!AH550</f>
        <v/>
      </c>
      <c r="W549" s="69">
        <f>U547*'4 Transform Matrices'!AA550+V547*'4 Transform Matrices'!AE550+W547*'4 Transform Matrices'!AI550</f>
        <v/>
      </c>
      <c r="X549" s="69">
        <f>U547*'4 Transform Matrices'!AB550+V547*'4 Transform Matrices'!AF550+W547*'4 Transform Matrices'!AJ550+X547</f>
        <v/>
      </c>
      <c r="Y549" s="69">
        <f>Y547*'4 Transform Matrices'!Y550+Z547*'4 Transform Matrices'!AC550+AA547*'4 Transform Matrices'!AG550</f>
        <v/>
      </c>
      <c r="Z549" s="69">
        <f>Y547*'4 Transform Matrices'!Z550+Z547*'4 Transform Matrices'!AD550+AA547*'4 Transform Matrices'!AH550</f>
        <v/>
      </c>
      <c r="AA549" s="69">
        <f>Y547*'4 Transform Matrices'!AA550+Z547*'4 Transform Matrices'!AE550+AA547*'4 Transform Matrices'!AI550</f>
        <v/>
      </c>
      <c r="AB549" s="69">
        <f>Y547*'4 Transform Matrices'!AB550+Z547*'4 Transform Matrices'!AF550+AA547*'4 Transform Matrices'!AJ550+AB547</f>
        <v/>
      </c>
      <c r="AC549" s="69">
        <f>AC547*'4 Transform Matrices'!Y550+AD547*'4 Transform Matrices'!AC550+AE547*'4 Transform Matrices'!AG550</f>
        <v/>
      </c>
      <c r="AD549" s="69">
        <f>AC547*'4 Transform Matrices'!Z550+AD547*'4 Transform Matrices'!AD550+AE547*'4 Transform Matrices'!AH550</f>
        <v/>
      </c>
      <c r="AE549" s="69">
        <f>AC547*'4 Transform Matrices'!AA550+AD547*'4 Transform Matrices'!AE550+AE547*'4 Transform Matrices'!AI550</f>
        <v/>
      </c>
      <c r="AF549" s="69">
        <f>AC547*'4 Transform Matrices'!AB550+AD547*'4 Transform Matrices'!AF550+AE547*'4 Transform Matrices'!AJ550+AF547</f>
        <v/>
      </c>
      <c r="AG549" s="71">
        <f>MAX(ABS(I549-U549),ABS(J549-V549),ABS(K549-W549),ABS(L549-X549),ABS(M549-Y549),ABS(N549-Z549),ABS(O549-AA549),ABS(P549-AB549),ABS(Q549-AC549),ABS(R549-AD549),ABS(S549-AE549),ABS(T549-AF549))</f>
        <v/>
      </c>
    </row>
    <row r="550">
      <c r="A550" s="81" t="inlineStr">
        <is>
          <t>- Pine crown</t>
        </is>
      </c>
      <c r="B550" s="52" t="inlineStr">
        <is>
          <t>ENV-422</t>
        </is>
      </c>
      <c r="C550" s="61" t="inlineStr">
        <is>
          <t>Cone</t>
        </is>
      </c>
      <c r="D550" s="52" t="inlineStr">
        <is>
          <t>ENV-419</t>
        </is>
      </c>
      <c r="E550" s="52" t="n">
        <v>3</v>
      </c>
      <c r="F550" s="54">
        <f>L550</f>
        <v/>
      </c>
      <c r="G550" s="54">
        <f>P550</f>
        <v/>
      </c>
      <c r="H550" s="54">
        <f>T550</f>
        <v/>
      </c>
      <c r="I550" s="70" t="n">
        <v>2.14354801</v>
      </c>
      <c r="J550" s="70" t="n">
        <v>0.777814329</v>
      </c>
      <c r="K550" s="70" t="n">
        <v>-0.0281407461</v>
      </c>
      <c r="L550" s="70" t="n">
        <v>-14.0778799</v>
      </c>
      <c r="M550" s="70" t="n">
        <v>-0.00229060207</v>
      </c>
      <c r="N550" s="70" t="n">
        <v>0.158886179</v>
      </c>
      <c r="O550" s="70" t="n">
        <v>1.06361938</v>
      </c>
      <c r="P550" s="70" t="n">
        <v>1.53669894</v>
      </c>
      <c r="Q550" s="70" t="n">
        <v>0.843284547</v>
      </c>
      <c r="R550" s="70" t="n">
        <v>-1.97669744</v>
      </c>
      <c r="S550" s="70" t="n">
        <v>0.0744201615</v>
      </c>
      <c r="T550" s="70" t="n">
        <v>-5.62359285</v>
      </c>
      <c r="U550" s="69">
        <f>U547*'4 Transform Matrices'!Y551+V547*'4 Transform Matrices'!AC551+W547*'4 Transform Matrices'!AG551</f>
        <v/>
      </c>
      <c r="V550" s="69">
        <f>U547*'4 Transform Matrices'!Z551+V547*'4 Transform Matrices'!AD551+W547*'4 Transform Matrices'!AH551</f>
        <v/>
      </c>
      <c r="W550" s="69">
        <f>U547*'4 Transform Matrices'!AA551+V547*'4 Transform Matrices'!AE551+W547*'4 Transform Matrices'!AI551</f>
        <v/>
      </c>
      <c r="X550" s="69">
        <f>U547*'4 Transform Matrices'!AB551+V547*'4 Transform Matrices'!AF551+W547*'4 Transform Matrices'!AJ551+X547</f>
        <v/>
      </c>
      <c r="Y550" s="69">
        <f>Y547*'4 Transform Matrices'!Y551+Z547*'4 Transform Matrices'!AC551+AA547*'4 Transform Matrices'!AG551</f>
        <v/>
      </c>
      <c r="Z550" s="69">
        <f>Y547*'4 Transform Matrices'!Z551+Z547*'4 Transform Matrices'!AD551+AA547*'4 Transform Matrices'!AH551</f>
        <v/>
      </c>
      <c r="AA550" s="69">
        <f>Y547*'4 Transform Matrices'!AA551+Z547*'4 Transform Matrices'!AE551+AA547*'4 Transform Matrices'!AI551</f>
        <v/>
      </c>
      <c r="AB550" s="69">
        <f>Y547*'4 Transform Matrices'!AB551+Z547*'4 Transform Matrices'!AF551+AA547*'4 Transform Matrices'!AJ551+AB547</f>
        <v/>
      </c>
      <c r="AC550" s="69">
        <f>AC547*'4 Transform Matrices'!Y551+AD547*'4 Transform Matrices'!AC551+AE547*'4 Transform Matrices'!AG551</f>
        <v/>
      </c>
      <c r="AD550" s="69">
        <f>AC547*'4 Transform Matrices'!Z551+AD547*'4 Transform Matrices'!AD551+AE547*'4 Transform Matrices'!AH551</f>
        <v/>
      </c>
      <c r="AE550" s="69">
        <f>AC547*'4 Transform Matrices'!AA551+AD547*'4 Transform Matrices'!AE551+AE547*'4 Transform Matrices'!AI551</f>
        <v/>
      </c>
      <c r="AF550" s="69">
        <f>AC547*'4 Transform Matrices'!AB551+AD547*'4 Transform Matrices'!AF551+AE547*'4 Transform Matrices'!AJ551+AF547</f>
        <v/>
      </c>
      <c r="AG550" s="71">
        <f>MAX(ABS(I550-U550),ABS(J550-V550),ABS(K550-W550),ABS(L550-X550),ABS(M550-Y550),ABS(N550-Z550),ABS(O550-AA550),ABS(P550-AB550),ABS(Q550-AC550),ABS(R550-AD550),ABS(S550-AE550),ABS(T550-AF550))</f>
        <v/>
      </c>
    </row>
    <row r="551">
      <c r="A551" s="81" t="inlineStr">
        <is>
          <t>- Pine crown</t>
        </is>
      </c>
      <c r="B551" s="52" t="inlineStr">
        <is>
          <t>ENV-423</t>
        </is>
      </c>
      <c r="C551" s="61" t="inlineStr">
        <is>
          <t>Cone</t>
        </is>
      </c>
      <c r="D551" s="52" t="inlineStr">
        <is>
          <t>ENV-419</t>
        </is>
      </c>
      <c r="E551" s="52" t="n">
        <v>3</v>
      </c>
      <c r="F551" s="54">
        <f>L551</f>
        <v/>
      </c>
      <c r="G551" s="54">
        <f>P551</f>
        <v/>
      </c>
      <c r="H551" s="54">
        <f>T551</f>
        <v/>
      </c>
      <c r="I551" s="70" t="n">
        <v>0.842333078</v>
      </c>
      <c r="J551" s="70" t="n">
        <v>-1.5107007</v>
      </c>
      <c r="K551" s="70" t="n">
        <v>-0.0393452011</v>
      </c>
      <c r="L551" s="70" t="n">
        <v>-14.075079</v>
      </c>
      <c r="M551" s="70" t="n">
        <v>0.00471992092</v>
      </c>
      <c r="N551" s="70" t="n">
        <v>-0.09984662380000001</v>
      </c>
      <c r="O551" s="70" t="n">
        <v>0.754537404</v>
      </c>
      <c r="P551" s="70" t="n">
        <v>1.83167136</v>
      </c>
      <c r="Q551" s="70" t="n">
        <v>-1.53895545</v>
      </c>
      <c r="R551" s="70" t="n">
        <v>-0.827174067</v>
      </c>
      <c r="S551" s="70" t="n">
        <v>-0.0192210898</v>
      </c>
      <c r="T551" s="70" t="n">
        <v>-5.62509203</v>
      </c>
      <c r="U551" s="69">
        <f>U547*'4 Transform Matrices'!Y552+V547*'4 Transform Matrices'!AC552+W547*'4 Transform Matrices'!AG552</f>
        <v/>
      </c>
      <c r="V551" s="69">
        <f>U547*'4 Transform Matrices'!Z552+V547*'4 Transform Matrices'!AD552+W547*'4 Transform Matrices'!AH552</f>
        <v/>
      </c>
      <c r="W551" s="69">
        <f>U547*'4 Transform Matrices'!AA552+V547*'4 Transform Matrices'!AE552+W547*'4 Transform Matrices'!AI552</f>
        <v/>
      </c>
      <c r="X551" s="69">
        <f>U547*'4 Transform Matrices'!AB552+V547*'4 Transform Matrices'!AF552+W547*'4 Transform Matrices'!AJ552+X547</f>
        <v/>
      </c>
      <c r="Y551" s="69">
        <f>Y547*'4 Transform Matrices'!Y552+Z547*'4 Transform Matrices'!AC552+AA547*'4 Transform Matrices'!AG552</f>
        <v/>
      </c>
      <c r="Z551" s="69">
        <f>Y547*'4 Transform Matrices'!Z552+Z547*'4 Transform Matrices'!AD552+AA547*'4 Transform Matrices'!AH552</f>
        <v/>
      </c>
      <c r="AA551" s="69">
        <f>Y547*'4 Transform Matrices'!AA552+Z547*'4 Transform Matrices'!AE552+AA547*'4 Transform Matrices'!AI552</f>
        <v/>
      </c>
      <c r="AB551" s="69">
        <f>Y547*'4 Transform Matrices'!AB552+Z547*'4 Transform Matrices'!AF552+AA547*'4 Transform Matrices'!AJ552+AB547</f>
        <v/>
      </c>
      <c r="AC551" s="69">
        <f>AC547*'4 Transform Matrices'!Y552+AD547*'4 Transform Matrices'!AC552+AE547*'4 Transform Matrices'!AG552</f>
        <v/>
      </c>
      <c r="AD551" s="69">
        <f>AC547*'4 Transform Matrices'!Z552+AD547*'4 Transform Matrices'!AD552+AE547*'4 Transform Matrices'!AH552</f>
        <v/>
      </c>
      <c r="AE551" s="69">
        <f>AC547*'4 Transform Matrices'!AA552+AD547*'4 Transform Matrices'!AE552+AE547*'4 Transform Matrices'!AI552</f>
        <v/>
      </c>
      <c r="AF551" s="69">
        <f>AC547*'4 Transform Matrices'!AB552+AD547*'4 Transform Matrices'!AF552+AE547*'4 Transform Matrices'!AJ552+AF547</f>
        <v/>
      </c>
      <c r="AG551" s="71">
        <f>MAX(ABS(I551-U551),ABS(J551-V551),ABS(K551-W551),ABS(L551-X551),ABS(M551-Y551),ABS(N551-Z551),ABS(O551-AA551),ABS(P551-AB551),ABS(Q551-AC551),ABS(R551-AD551),ABS(S551-AE551),ABS(T551-AF551))</f>
        <v/>
      </c>
    </row>
    <row r="552">
      <c r="A552" s="81" t="inlineStr">
        <is>
          <t>- Pine crown</t>
        </is>
      </c>
      <c r="B552" s="52" t="inlineStr">
        <is>
          <t>ENV-424</t>
        </is>
      </c>
      <c r="C552" s="61" t="inlineStr">
        <is>
          <t>Cone</t>
        </is>
      </c>
      <c r="D552" s="52" t="inlineStr">
        <is>
          <t>ENV-419</t>
        </is>
      </c>
      <c r="E552" s="52" t="n">
        <v>3</v>
      </c>
      <c r="F552" s="54">
        <f>L552</f>
        <v/>
      </c>
      <c r="G552" s="54">
        <f>P552</f>
        <v/>
      </c>
      <c r="H552" s="54">
        <f>T552</f>
        <v/>
      </c>
      <c r="I552" s="70" t="n">
        <v>0.107685953</v>
      </c>
      <c r="J552" s="70" t="n">
        <v>1.62782848</v>
      </c>
      <c r="K552" s="70" t="n">
        <v>0.0356102474</v>
      </c>
      <c r="L552" s="70" t="n">
        <v>-14.0785351</v>
      </c>
      <c r="M552" s="70" t="n">
        <v>0.000719795935</v>
      </c>
      <c r="N552" s="70" t="n">
        <v>-0.0760464817</v>
      </c>
      <c r="O552" s="70" t="n">
        <v>0.766773403</v>
      </c>
      <c r="P552" s="70" t="n">
        <v>2.26492095</v>
      </c>
      <c r="Q552" s="70" t="n">
        <v>1.49691391</v>
      </c>
      <c r="R552" s="70" t="n">
        <v>-0.117067248</v>
      </c>
      <c r="S552" s="70" t="n">
        <v>-0.0029304577</v>
      </c>
      <c r="T552" s="70" t="n">
        <v>-5.56767082</v>
      </c>
      <c r="U552" s="69">
        <f>U547*'4 Transform Matrices'!Y553+V547*'4 Transform Matrices'!AC553+W547*'4 Transform Matrices'!AG553</f>
        <v/>
      </c>
      <c r="V552" s="69">
        <f>U547*'4 Transform Matrices'!Z553+V547*'4 Transform Matrices'!AD553+W547*'4 Transform Matrices'!AH553</f>
        <v/>
      </c>
      <c r="W552" s="69">
        <f>U547*'4 Transform Matrices'!AA553+V547*'4 Transform Matrices'!AE553+W547*'4 Transform Matrices'!AI553</f>
        <v/>
      </c>
      <c r="X552" s="69">
        <f>U547*'4 Transform Matrices'!AB553+V547*'4 Transform Matrices'!AF553+W547*'4 Transform Matrices'!AJ553+X547</f>
        <v/>
      </c>
      <c r="Y552" s="69">
        <f>Y547*'4 Transform Matrices'!Y553+Z547*'4 Transform Matrices'!AC553+AA547*'4 Transform Matrices'!AG553</f>
        <v/>
      </c>
      <c r="Z552" s="69">
        <f>Y547*'4 Transform Matrices'!Z553+Z547*'4 Transform Matrices'!AD553+AA547*'4 Transform Matrices'!AH553</f>
        <v/>
      </c>
      <c r="AA552" s="69">
        <f>Y547*'4 Transform Matrices'!AA553+Z547*'4 Transform Matrices'!AE553+AA547*'4 Transform Matrices'!AI553</f>
        <v/>
      </c>
      <c r="AB552" s="69">
        <f>Y547*'4 Transform Matrices'!AB553+Z547*'4 Transform Matrices'!AF553+AA547*'4 Transform Matrices'!AJ553+AB547</f>
        <v/>
      </c>
      <c r="AC552" s="69">
        <f>AC547*'4 Transform Matrices'!Y553+AD547*'4 Transform Matrices'!AC553+AE547*'4 Transform Matrices'!AG553</f>
        <v/>
      </c>
      <c r="AD552" s="69">
        <f>AC547*'4 Transform Matrices'!Z553+AD547*'4 Transform Matrices'!AD553+AE547*'4 Transform Matrices'!AH553</f>
        <v/>
      </c>
      <c r="AE552" s="69">
        <f>AC547*'4 Transform Matrices'!AA553+AD547*'4 Transform Matrices'!AE553+AE547*'4 Transform Matrices'!AI553</f>
        <v/>
      </c>
      <c r="AF552" s="69">
        <f>AC547*'4 Transform Matrices'!AB553+AD547*'4 Transform Matrices'!AF553+AE547*'4 Transform Matrices'!AJ553+AF547</f>
        <v/>
      </c>
      <c r="AG552" s="71">
        <f>MAX(ABS(I552-U552),ABS(J552-V552),ABS(K552-W552),ABS(L552-X552),ABS(M552-Y552),ABS(N552-Z552),ABS(O552-AA552),ABS(P552-AB552),ABS(Q552-AC552),ABS(R552-AD552),ABS(S552-AE552),ABS(T552-AF552))</f>
        <v/>
      </c>
    </row>
    <row r="553">
      <c r="A553" s="81" t="inlineStr">
        <is>
          <t>- Pine crown</t>
        </is>
      </c>
      <c r="B553" s="52" t="inlineStr">
        <is>
          <t>ENV-425</t>
        </is>
      </c>
      <c r="C553" s="61" t="inlineStr">
        <is>
          <t>Cone</t>
        </is>
      </c>
      <c r="D553" s="52" t="inlineStr">
        <is>
          <t>ENV-419</t>
        </is>
      </c>
      <c r="E553" s="52" t="n">
        <v>3</v>
      </c>
      <c r="F553" s="54">
        <f>L553</f>
        <v/>
      </c>
      <c r="G553" s="54">
        <f>P553</f>
        <v/>
      </c>
      <c r="H553" s="54">
        <f>T553</f>
        <v/>
      </c>
      <c r="I553" s="70" t="n">
        <v>0.0990709662</v>
      </c>
      <c r="J553" s="70" t="n">
        <v>-1.25405216</v>
      </c>
      <c r="K553" s="70" t="n">
        <v>0.00177029276</v>
      </c>
      <c r="L553" s="70" t="n">
        <v>-14.0284615</v>
      </c>
      <c r="M553" s="70" t="n">
        <v>-0.000375263713</v>
      </c>
      <c r="N553" s="70" t="n">
        <v>0.00409849267</v>
      </c>
      <c r="O553" s="70" t="n">
        <v>0.541121781</v>
      </c>
      <c r="P553" s="70" t="n">
        <v>2.56473994</v>
      </c>
      <c r="Q553" s="70" t="n">
        <v>-1.23462045</v>
      </c>
      <c r="R553" s="70" t="n">
        <v>-0.100631535</v>
      </c>
      <c r="S553" s="70" t="n">
        <v>-2.2418797e-05</v>
      </c>
      <c r="T553" s="70" t="n">
        <v>-5.60505676</v>
      </c>
      <c r="U553" s="69">
        <f>U547*'4 Transform Matrices'!Y554+V547*'4 Transform Matrices'!AC554+W547*'4 Transform Matrices'!AG554</f>
        <v/>
      </c>
      <c r="V553" s="69">
        <f>U547*'4 Transform Matrices'!Z554+V547*'4 Transform Matrices'!AD554+W547*'4 Transform Matrices'!AH554</f>
        <v/>
      </c>
      <c r="W553" s="69">
        <f>U547*'4 Transform Matrices'!AA554+V547*'4 Transform Matrices'!AE554+W547*'4 Transform Matrices'!AI554</f>
        <v/>
      </c>
      <c r="X553" s="69">
        <f>U547*'4 Transform Matrices'!AB554+V547*'4 Transform Matrices'!AF554+W547*'4 Transform Matrices'!AJ554+X547</f>
        <v/>
      </c>
      <c r="Y553" s="69">
        <f>Y547*'4 Transform Matrices'!Y554+Z547*'4 Transform Matrices'!AC554+AA547*'4 Transform Matrices'!AG554</f>
        <v/>
      </c>
      <c r="Z553" s="69">
        <f>Y547*'4 Transform Matrices'!Z554+Z547*'4 Transform Matrices'!AD554+AA547*'4 Transform Matrices'!AH554</f>
        <v/>
      </c>
      <c r="AA553" s="69">
        <f>Y547*'4 Transform Matrices'!AA554+Z547*'4 Transform Matrices'!AE554+AA547*'4 Transform Matrices'!AI554</f>
        <v/>
      </c>
      <c r="AB553" s="69">
        <f>Y547*'4 Transform Matrices'!AB554+Z547*'4 Transform Matrices'!AF554+AA547*'4 Transform Matrices'!AJ554+AB547</f>
        <v/>
      </c>
      <c r="AC553" s="69">
        <f>AC547*'4 Transform Matrices'!Y554+AD547*'4 Transform Matrices'!AC554+AE547*'4 Transform Matrices'!AG554</f>
        <v/>
      </c>
      <c r="AD553" s="69">
        <f>AC547*'4 Transform Matrices'!Z554+AD547*'4 Transform Matrices'!AD554+AE547*'4 Transform Matrices'!AH554</f>
        <v/>
      </c>
      <c r="AE553" s="69">
        <f>AC547*'4 Transform Matrices'!AA554+AD547*'4 Transform Matrices'!AE554+AE547*'4 Transform Matrices'!AI554</f>
        <v/>
      </c>
      <c r="AF553" s="69">
        <f>AC547*'4 Transform Matrices'!AB554+AD547*'4 Transform Matrices'!AF554+AE547*'4 Transform Matrices'!AJ554+AF547</f>
        <v/>
      </c>
      <c r="AG553" s="71">
        <f>MAX(ABS(I553-U553),ABS(J553-V553),ABS(K553-W553),ABS(L553-X553),ABS(M553-Y553),ABS(N553-Z553),ABS(O553-AA553),ABS(P553-AB553),ABS(Q553-AC553),ABS(R553-AD553),ABS(S553-AE553),ABS(T553-AF553))</f>
        <v/>
      </c>
    </row>
    <row r="554">
      <c r="A554" s="81" t="inlineStr">
        <is>
          <t>- Pine crown</t>
        </is>
      </c>
      <c r="B554" s="52" t="inlineStr">
        <is>
          <t>ENV-426</t>
        </is>
      </c>
      <c r="C554" s="61" t="inlineStr">
        <is>
          <t>Cone</t>
        </is>
      </c>
      <c r="D554" s="52" t="inlineStr">
        <is>
          <t>ENV-419</t>
        </is>
      </c>
      <c r="E554" s="52" t="n">
        <v>3</v>
      </c>
      <c r="F554" s="54">
        <f>L554</f>
        <v/>
      </c>
      <c r="G554" s="54">
        <f>P554</f>
        <v/>
      </c>
      <c r="H554" s="54">
        <f>T554</f>
        <v/>
      </c>
      <c r="I554" s="70" t="n">
        <v>0.864603162</v>
      </c>
      <c r="J554" s="70" t="n">
        <v>-0.0970386937</v>
      </c>
      <c r="K554" s="70" t="n">
        <v>0.00700064283</v>
      </c>
      <c r="L554" s="70" t="n">
        <v>-14.0554285</v>
      </c>
      <c r="M554" s="70" t="n">
        <v>-0.00604756223</v>
      </c>
      <c r="N554" s="70" t="n">
        <v>0.0744303167</v>
      </c>
      <c r="O554" s="70" t="n">
        <v>0.408228934</v>
      </c>
      <c r="P554" s="70" t="n">
        <v>2.90184093</v>
      </c>
      <c r="Q554" s="70" t="n">
        <v>-0.10088098</v>
      </c>
      <c r="R554" s="70" t="n">
        <v>-0.836134851</v>
      </c>
      <c r="S554" s="70" t="n">
        <v>0.035526894</v>
      </c>
      <c r="T554" s="70" t="n">
        <v>-5.60951757</v>
      </c>
      <c r="U554" s="69">
        <f>U547*'4 Transform Matrices'!Y555+V547*'4 Transform Matrices'!AC555+W547*'4 Transform Matrices'!AG555</f>
        <v/>
      </c>
      <c r="V554" s="69">
        <f>U547*'4 Transform Matrices'!Z555+V547*'4 Transform Matrices'!AD555+W547*'4 Transform Matrices'!AH555</f>
        <v/>
      </c>
      <c r="W554" s="69">
        <f>U547*'4 Transform Matrices'!AA555+V547*'4 Transform Matrices'!AE555+W547*'4 Transform Matrices'!AI555</f>
        <v/>
      </c>
      <c r="X554" s="69">
        <f>U547*'4 Transform Matrices'!AB555+V547*'4 Transform Matrices'!AF555+W547*'4 Transform Matrices'!AJ555+X547</f>
        <v/>
      </c>
      <c r="Y554" s="69">
        <f>Y547*'4 Transform Matrices'!Y555+Z547*'4 Transform Matrices'!AC555+AA547*'4 Transform Matrices'!AG555</f>
        <v/>
      </c>
      <c r="Z554" s="69">
        <f>Y547*'4 Transform Matrices'!Z555+Z547*'4 Transform Matrices'!AD555+AA547*'4 Transform Matrices'!AH555</f>
        <v/>
      </c>
      <c r="AA554" s="69">
        <f>Y547*'4 Transform Matrices'!AA555+Z547*'4 Transform Matrices'!AE555+AA547*'4 Transform Matrices'!AI555</f>
        <v/>
      </c>
      <c r="AB554" s="69">
        <f>Y547*'4 Transform Matrices'!AB555+Z547*'4 Transform Matrices'!AF555+AA547*'4 Transform Matrices'!AJ555+AB547</f>
        <v/>
      </c>
      <c r="AC554" s="69">
        <f>AC547*'4 Transform Matrices'!Y555+AD547*'4 Transform Matrices'!AC555+AE547*'4 Transform Matrices'!AG555</f>
        <v/>
      </c>
      <c r="AD554" s="69">
        <f>AC547*'4 Transform Matrices'!Z555+AD547*'4 Transform Matrices'!AD555+AE547*'4 Transform Matrices'!AH555</f>
        <v/>
      </c>
      <c r="AE554" s="69">
        <f>AC547*'4 Transform Matrices'!AA555+AD547*'4 Transform Matrices'!AE555+AE547*'4 Transform Matrices'!AI555</f>
        <v/>
      </c>
      <c r="AF554" s="69">
        <f>AC547*'4 Transform Matrices'!AB555+AD547*'4 Transform Matrices'!AF555+AE547*'4 Transform Matrices'!AJ555+AF547</f>
        <v/>
      </c>
      <c r="AG554" s="71">
        <f>MAX(ABS(I554-U554),ABS(J554-V554),ABS(K554-W554),ABS(L554-X554),ABS(M554-Y554),ABS(N554-Z554),ABS(O554-AA554),ABS(P554-AB554),ABS(Q554-AC554),ABS(R554-AD554),ABS(S554-AE554),ABS(T554-AF554))</f>
        <v/>
      </c>
    </row>
    <row r="555">
      <c r="A555" s="81" t="inlineStr">
        <is>
          <t>- Pine crown</t>
        </is>
      </c>
      <c r="B555" s="52" t="inlineStr">
        <is>
          <t>ENV-427</t>
        </is>
      </c>
      <c r="C555" s="61" t="inlineStr">
        <is>
          <t>Cone</t>
        </is>
      </c>
      <c r="D555" s="52" t="inlineStr">
        <is>
          <t>ENV-419</t>
        </is>
      </c>
      <c r="E555" s="52" t="n">
        <v>3</v>
      </c>
      <c r="F555" s="54">
        <f>L555</f>
        <v/>
      </c>
      <c r="G555" s="54">
        <f>P555</f>
        <v/>
      </c>
      <c r="H555" s="54">
        <f>T555</f>
        <v/>
      </c>
      <c r="I555" s="70" t="n">
        <v>0.542326152</v>
      </c>
      <c r="J555" s="70" t="n">
        <v>0.204517543</v>
      </c>
      <c r="K555" s="70" t="n">
        <v>0.0391912982</v>
      </c>
      <c r="L555" s="70" t="n">
        <v>-14.0862455</v>
      </c>
      <c r="M555" s="70" t="n">
        <v>-0.00217789924</v>
      </c>
      <c r="N555" s="70" t="n">
        <v>-0.0509931929</v>
      </c>
      <c r="O555" s="70" t="n">
        <v>0.973630488</v>
      </c>
      <c r="P555" s="70" t="n">
        <v>3.58068824</v>
      </c>
      <c r="Q555" s="70" t="n">
        <v>0.225889325</v>
      </c>
      <c r="R555" s="70" t="n">
        <v>-0.491507411</v>
      </c>
      <c r="S555" s="70" t="n">
        <v>-0.08470517399999999</v>
      </c>
      <c r="T555" s="70" t="n">
        <v>-5.55981064</v>
      </c>
      <c r="U555" s="69">
        <f>U547*'4 Transform Matrices'!Y556+V547*'4 Transform Matrices'!AC556+W547*'4 Transform Matrices'!AG556</f>
        <v/>
      </c>
      <c r="V555" s="69">
        <f>U547*'4 Transform Matrices'!Z556+V547*'4 Transform Matrices'!AD556+W547*'4 Transform Matrices'!AH556</f>
        <v/>
      </c>
      <c r="W555" s="69">
        <f>U547*'4 Transform Matrices'!AA556+V547*'4 Transform Matrices'!AE556+W547*'4 Transform Matrices'!AI556</f>
        <v/>
      </c>
      <c r="X555" s="69">
        <f>U547*'4 Transform Matrices'!AB556+V547*'4 Transform Matrices'!AF556+W547*'4 Transform Matrices'!AJ556+X547</f>
        <v/>
      </c>
      <c r="Y555" s="69">
        <f>Y547*'4 Transform Matrices'!Y556+Z547*'4 Transform Matrices'!AC556+AA547*'4 Transform Matrices'!AG556</f>
        <v/>
      </c>
      <c r="Z555" s="69">
        <f>Y547*'4 Transform Matrices'!Z556+Z547*'4 Transform Matrices'!AD556+AA547*'4 Transform Matrices'!AH556</f>
        <v/>
      </c>
      <c r="AA555" s="69">
        <f>Y547*'4 Transform Matrices'!AA556+Z547*'4 Transform Matrices'!AE556+AA547*'4 Transform Matrices'!AI556</f>
        <v/>
      </c>
      <c r="AB555" s="69">
        <f>Y547*'4 Transform Matrices'!AB556+Z547*'4 Transform Matrices'!AF556+AA547*'4 Transform Matrices'!AJ556+AB547</f>
        <v/>
      </c>
      <c r="AC555" s="69">
        <f>AC547*'4 Transform Matrices'!Y556+AD547*'4 Transform Matrices'!AC556+AE547*'4 Transform Matrices'!AG556</f>
        <v/>
      </c>
      <c r="AD555" s="69">
        <f>AC547*'4 Transform Matrices'!Z556+AD547*'4 Transform Matrices'!AD556+AE547*'4 Transform Matrices'!AH556</f>
        <v/>
      </c>
      <c r="AE555" s="69">
        <f>AC547*'4 Transform Matrices'!AA556+AD547*'4 Transform Matrices'!AE556+AE547*'4 Transform Matrices'!AI556</f>
        <v/>
      </c>
      <c r="AF555" s="69">
        <f>AC547*'4 Transform Matrices'!AB556+AD547*'4 Transform Matrices'!AF556+AE547*'4 Transform Matrices'!AJ556+AF547</f>
        <v/>
      </c>
      <c r="AG555" s="71">
        <f>MAX(ABS(I555-U555),ABS(J555-V555),ABS(K555-W555),ABS(L555-X555),ABS(M555-Y555),ABS(N555-Z555),ABS(O555-AA555),ABS(P555-AB555),ABS(Q555-AC555),ABS(R555-AD555),ABS(S555-AE555),ABS(T555-AF555))</f>
        <v/>
      </c>
    </row>
    <row r="556">
      <c r="A556" s="80" t="inlineStr">
        <is>
          <t>- Pine</t>
        </is>
      </c>
      <c r="B556" s="52" t="inlineStr">
        <is>
          <t>ENV-428</t>
        </is>
      </c>
      <c r="C556" s="53" t="inlineStr">
        <is>
          <t>Group</t>
        </is>
      </c>
      <c r="D556" s="52" t="inlineStr">
        <is>
          <t>ENV-410</t>
        </is>
      </c>
      <c r="E556" s="52" t="n">
        <v>2</v>
      </c>
      <c r="F556" s="54">
        <f>L556</f>
        <v/>
      </c>
      <c r="G556" s="54">
        <f>P556</f>
        <v/>
      </c>
      <c r="H556" s="54">
        <f>T556</f>
        <v/>
      </c>
      <c r="I556" s="70" t="n">
        <v>0.0483291298</v>
      </c>
      <c r="J556" s="70" t="n">
        <v>0</v>
      </c>
      <c r="K556" s="70" t="n">
        <v>-0.998831451</v>
      </c>
      <c r="L556" s="70" t="n">
        <v>-16.1637764</v>
      </c>
      <c r="M556" s="70" t="n">
        <v>0</v>
      </c>
      <c r="N556" s="70" t="n">
        <v>1</v>
      </c>
      <c r="O556" s="70" t="n">
        <v>0</v>
      </c>
      <c r="P556" s="70" t="n">
        <v>0.373093963</v>
      </c>
      <c r="Q556" s="70" t="n">
        <v>0.998831451</v>
      </c>
      <c r="R556" s="70" t="n">
        <v>0</v>
      </c>
      <c r="S556" s="70" t="n">
        <v>0.0483291298</v>
      </c>
      <c r="T556" s="70" t="n">
        <v>-6.39016485</v>
      </c>
      <c r="U556" s="69">
        <f>U538*'4 Transform Matrices'!Y557+V538*'4 Transform Matrices'!AC557+W538*'4 Transform Matrices'!AG557</f>
        <v/>
      </c>
      <c r="V556" s="69">
        <f>U538*'4 Transform Matrices'!Z557+V538*'4 Transform Matrices'!AD557+W538*'4 Transform Matrices'!AH557</f>
        <v/>
      </c>
      <c r="W556" s="69">
        <f>U538*'4 Transform Matrices'!AA557+V538*'4 Transform Matrices'!AE557+W538*'4 Transform Matrices'!AI557</f>
        <v/>
      </c>
      <c r="X556" s="69">
        <f>U538*'4 Transform Matrices'!AB557+V538*'4 Transform Matrices'!AF557+W538*'4 Transform Matrices'!AJ557+X538</f>
        <v/>
      </c>
      <c r="Y556" s="69">
        <f>Y538*'4 Transform Matrices'!Y557+Z538*'4 Transform Matrices'!AC557+AA538*'4 Transform Matrices'!AG557</f>
        <v/>
      </c>
      <c r="Z556" s="69">
        <f>Y538*'4 Transform Matrices'!Z557+Z538*'4 Transform Matrices'!AD557+AA538*'4 Transform Matrices'!AH557</f>
        <v/>
      </c>
      <c r="AA556" s="69">
        <f>Y538*'4 Transform Matrices'!AA557+Z538*'4 Transform Matrices'!AE557+AA538*'4 Transform Matrices'!AI557</f>
        <v/>
      </c>
      <c r="AB556" s="69">
        <f>Y538*'4 Transform Matrices'!AB557+Z538*'4 Transform Matrices'!AF557+AA538*'4 Transform Matrices'!AJ557+AB538</f>
        <v/>
      </c>
      <c r="AC556" s="69">
        <f>AC538*'4 Transform Matrices'!Y557+AD538*'4 Transform Matrices'!AC557+AE538*'4 Transform Matrices'!AG557</f>
        <v/>
      </c>
      <c r="AD556" s="69">
        <f>AC538*'4 Transform Matrices'!Z557+AD538*'4 Transform Matrices'!AD557+AE538*'4 Transform Matrices'!AH557</f>
        <v/>
      </c>
      <c r="AE556" s="69">
        <f>AC538*'4 Transform Matrices'!AA557+AD538*'4 Transform Matrices'!AE557+AE538*'4 Transform Matrices'!AI557</f>
        <v/>
      </c>
      <c r="AF556" s="69">
        <f>AC538*'4 Transform Matrices'!AB557+AD538*'4 Transform Matrices'!AF557+AE538*'4 Transform Matrices'!AJ557+AF538</f>
        <v/>
      </c>
      <c r="AG556" s="71">
        <f>MAX(ABS(I556-U556),ABS(J556-V556),ABS(K556-W556),ABS(L556-X556),ABS(M556-Y556),ABS(N556-Z556),ABS(O556-AA556),ABS(P556-AB556),ABS(Q556-AC556),ABS(R556-AD556),ABS(S556-AE556),ABS(T556-AF556))</f>
        <v/>
      </c>
    </row>
    <row r="557">
      <c r="A557" s="81" t="inlineStr">
        <is>
          <t>- Pine trunk</t>
        </is>
      </c>
      <c r="B557" s="52" t="inlineStr">
        <is>
          <t>ENV-429</t>
        </is>
      </c>
      <c r="C557" s="58" t="inlineStr">
        <is>
          <t>Cylinder</t>
        </is>
      </c>
      <c r="D557" s="52" t="inlineStr">
        <is>
          <t>ENV-428</t>
        </is>
      </c>
      <c r="E557" s="52" t="n">
        <v>3</v>
      </c>
      <c r="F557" s="54">
        <f>L557</f>
        <v/>
      </c>
      <c r="G557" s="54">
        <f>P557</f>
        <v/>
      </c>
      <c r="H557" s="54">
        <f>T557</f>
        <v/>
      </c>
      <c r="I557" s="70" t="n">
        <v>0.00929709896</v>
      </c>
      <c r="J557" s="70" t="n">
        <v>-0.192145705</v>
      </c>
      <c r="K557" s="70" t="n">
        <v>1.10505603e-07</v>
      </c>
      <c r="L557" s="70" t="n">
        <v>-16.1637764</v>
      </c>
      <c r="M557" s="70" t="n">
        <v>0</v>
      </c>
      <c r="N557" s="70" t="n">
        <v>-8.408782120000001e-09</v>
      </c>
      <c r="O557" s="70" t="n">
        <v>-2.53103113</v>
      </c>
      <c r="P557" s="70" t="n">
        <v>1.63860953</v>
      </c>
      <c r="Q557" s="70" t="n">
        <v>0.192145705</v>
      </c>
      <c r="R557" s="70" t="n">
        <v>0.00929709896</v>
      </c>
      <c r="S557" s="70" t="n">
        <v>-5.34688782e-09</v>
      </c>
      <c r="T557" s="70" t="n">
        <v>-6.39016485</v>
      </c>
      <c r="U557" s="69">
        <f>U556*'4 Transform Matrices'!Y558+V556*'4 Transform Matrices'!AC558+W556*'4 Transform Matrices'!AG558</f>
        <v/>
      </c>
      <c r="V557" s="69">
        <f>U556*'4 Transform Matrices'!Z558+V556*'4 Transform Matrices'!AD558+W556*'4 Transform Matrices'!AH558</f>
        <v/>
      </c>
      <c r="W557" s="69">
        <f>U556*'4 Transform Matrices'!AA558+V556*'4 Transform Matrices'!AE558+W556*'4 Transform Matrices'!AI558</f>
        <v/>
      </c>
      <c r="X557" s="69">
        <f>U556*'4 Transform Matrices'!AB558+V556*'4 Transform Matrices'!AF558+W556*'4 Transform Matrices'!AJ558+X556</f>
        <v/>
      </c>
      <c r="Y557" s="69">
        <f>Y556*'4 Transform Matrices'!Y558+Z556*'4 Transform Matrices'!AC558+AA556*'4 Transform Matrices'!AG558</f>
        <v/>
      </c>
      <c r="Z557" s="69">
        <f>Y556*'4 Transform Matrices'!Z558+Z556*'4 Transform Matrices'!AD558+AA556*'4 Transform Matrices'!AH558</f>
        <v/>
      </c>
      <c r="AA557" s="69">
        <f>Y556*'4 Transform Matrices'!AA558+Z556*'4 Transform Matrices'!AE558+AA556*'4 Transform Matrices'!AI558</f>
        <v/>
      </c>
      <c r="AB557" s="69">
        <f>Y556*'4 Transform Matrices'!AB558+Z556*'4 Transform Matrices'!AF558+AA556*'4 Transform Matrices'!AJ558+AB556</f>
        <v/>
      </c>
      <c r="AC557" s="69">
        <f>AC556*'4 Transform Matrices'!Y558+AD556*'4 Transform Matrices'!AC558+AE556*'4 Transform Matrices'!AG558</f>
        <v/>
      </c>
      <c r="AD557" s="69">
        <f>AC556*'4 Transform Matrices'!Z558+AD556*'4 Transform Matrices'!AD558+AE556*'4 Transform Matrices'!AH558</f>
        <v/>
      </c>
      <c r="AE557" s="69">
        <f>AC556*'4 Transform Matrices'!AA558+AD556*'4 Transform Matrices'!AE558+AE556*'4 Transform Matrices'!AI558</f>
        <v/>
      </c>
      <c r="AF557" s="69">
        <f>AC556*'4 Transform Matrices'!AB558+AD556*'4 Transform Matrices'!AF558+AE556*'4 Transform Matrices'!AJ558+AF556</f>
        <v/>
      </c>
      <c r="AG557" s="71">
        <f>MAX(ABS(I557-U557),ABS(J557-V557),ABS(K557-W557),ABS(L557-X557),ABS(M557-Y557),ABS(N557-Z557),ABS(O557-AA557),ABS(P557-AB557),ABS(Q557-AC557),ABS(R557-AD557),ABS(S557-AE557),ABS(T557-AF557))</f>
        <v/>
      </c>
    </row>
    <row r="558">
      <c r="A558" s="81" t="inlineStr">
        <is>
          <t>- Pine crown</t>
        </is>
      </c>
      <c r="B558" s="52" t="inlineStr">
        <is>
          <t>ENV-430</t>
        </is>
      </c>
      <c r="C558" s="61" t="inlineStr">
        <is>
          <t>Cone</t>
        </is>
      </c>
      <c r="D558" s="52" t="inlineStr">
        <is>
          <t>ENV-428</t>
        </is>
      </c>
      <c r="E558" s="52" t="n">
        <v>3</v>
      </c>
      <c r="F558" s="54">
        <f>L558</f>
        <v/>
      </c>
      <c r="G558" s="54">
        <f>P558</f>
        <v/>
      </c>
      <c r="H558" s="54">
        <f>T558</f>
        <v/>
      </c>
      <c r="I558" s="70" t="n">
        <v>1.67154336</v>
      </c>
      <c r="J558" s="70" t="n">
        <v>-1.06012869</v>
      </c>
      <c r="K558" s="70" t="n">
        <v>-0.0248724539</v>
      </c>
      <c r="L558" s="70" t="n">
        <v>-16.188055</v>
      </c>
      <c r="M558" s="70" t="n">
        <v>0.00521583483</v>
      </c>
      <c r="N558" s="70" t="n">
        <v>-0.0931350291</v>
      </c>
      <c r="O558" s="70" t="n">
        <v>1.00490808</v>
      </c>
      <c r="P558" s="70" t="n">
        <v>1.47604454</v>
      </c>
      <c r="Q558" s="70" t="n">
        <v>-0.978794217</v>
      </c>
      <c r="R558" s="70" t="n">
        <v>-1.81093931</v>
      </c>
      <c r="S558" s="70" t="n">
        <v>-0.0371211357</v>
      </c>
      <c r="T558" s="70" t="n">
        <v>-6.35510635</v>
      </c>
      <c r="U558" s="69">
        <f>U556*'4 Transform Matrices'!Y559+V556*'4 Transform Matrices'!AC559+W556*'4 Transform Matrices'!AG559</f>
        <v/>
      </c>
      <c r="V558" s="69">
        <f>U556*'4 Transform Matrices'!Z559+V556*'4 Transform Matrices'!AD559+W556*'4 Transform Matrices'!AH559</f>
        <v/>
      </c>
      <c r="W558" s="69">
        <f>U556*'4 Transform Matrices'!AA559+V556*'4 Transform Matrices'!AE559+W556*'4 Transform Matrices'!AI559</f>
        <v/>
      </c>
      <c r="X558" s="69">
        <f>U556*'4 Transform Matrices'!AB559+V556*'4 Transform Matrices'!AF559+W556*'4 Transform Matrices'!AJ559+X556</f>
        <v/>
      </c>
      <c r="Y558" s="69">
        <f>Y556*'4 Transform Matrices'!Y559+Z556*'4 Transform Matrices'!AC559+AA556*'4 Transform Matrices'!AG559</f>
        <v/>
      </c>
      <c r="Z558" s="69">
        <f>Y556*'4 Transform Matrices'!Z559+Z556*'4 Transform Matrices'!AD559+AA556*'4 Transform Matrices'!AH559</f>
        <v/>
      </c>
      <c r="AA558" s="69">
        <f>Y556*'4 Transform Matrices'!AA559+Z556*'4 Transform Matrices'!AE559+AA556*'4 Transform Matrices'!AI559</f>
        <v/>
      </c>
      <c r="AB558" s="69">
        <f>Y556*'4 Transform Matrices'!AB559+Z556*'4 Transform Matrices'!AF559+AA556*'4 Transform Matrices'!AJ559+AB556</f>
        <v/>
      </c>
      <c r="AC558" s="69">
        <f>AC556*'4 Transform Matrices'!Y559+AD556*'4 Transform Matrices'!AC559+AE556*'4 Transform Matrices'!AG559</f>
        <v/>
      </c>
      <c r="AD558" s="69">
        <f>AC556*'4 Transform Matrices'!Z559+AD556*'4 Transform Matrices'!AD559+AE556*'4 Transform Matrices'!AH559</f>
        <v/>
      </c>
      <c r="AE558" s="69">
        <f>AC556*'4 Transform Matrices'!AA559+AD556*'4 Transform Matrices'!AE559+AE556*'4 Transform Matrices'!AI559</f>
        <v/>
      </c>
      <c r="AF558" s="69">
        <f>AC556*'4 Transform Matrices'!AB559+AD556*'4 Transform Matrices'!AF559+AE556*'4 Transform Matrices'!AJ559+AF556</f>
        <v/>
      </c>
      <c r="AG558" s="71">
        <f>MAX(ABS(I558-U558),ABS(J558-V558),ABS(K558-W558),ABS(L558-X558),ABS(M558-Y558),ABS(N558-Z558),ABS(O558-AA558),ABS(P558-AB558),ABS(Q558-AC558),ABS(R558-AD558),ABS(S558-AE558),ABS(T558-AF558))</f>
        <v/>
      </c>
    </row>
    <row r="559">
      <c r="A559" s="81" t="inlineStr">
        <is>
          <t>- Pine crown</t>
        </is>
      </c>
      <c r="B559" s="52" t="inlineStr">
        <is>
          <t>ENV-431</t>
        </is>
      </c>
      <c r="C559" s="61" t="inlineStr">
        <is>
          <t>Cone</t>
        </is>
      </c>
      <c r="D559" s="52" t="inlineStr">
        <is>
          <t>ENV-428</t>
        </is>
      </c>
      <c r="E559" s="52" t="n">
        <v>3</v>
      </c>
      <c r="F559" s="54">
        <f>L559</f>
        <v/>
      </c>
      <c r="G559" s="54">
        <f>P559</f>
        <v/>
      </c>
      <c r="H559" s="54">
        <f>T559</f>
        <v/>
      </c>
      <c r="I559" s="70" t="n">
        <v>0.401424766</v>
      </c>
      <c r="J559" s="70" t="n">
        <v>1.82880986</v>
      </c>
      <c r="K559" s="70" t="n">
        <v>0.0514607057</v>
      </c>
      <c r="L559" s="70" t="n">
        <v>-16.1875381</v>
      </c>
      <c r="M559" s="70" t="n">
        <v>-0.00336406403</v>
      </c>
      <c r="N559" s="70" t="n">
        <v>-0.10697338</v>
      </c>
      <c r="O559" s="70" t="n">
        <v>0.919204891</v>
      </c>
      <c r="P559" s="70" t="n">
        <v>1.91527951</v>
      </c>
      <c r="Q559" s="70" t="n">
        <v>1.74878573</v>
      </c>
      <c r="R559" s="70" t="n">
        <v>-0.419999659</v>
      </c>
      <c r="S559" s="70" t="n">
        <v>-0.0100443047</v>
      </c>
      <c r="T559" s="70" t="n">
        <v>-6.40026569</v>
      </c>
      <c r="U559" s="69">
        <f>U556*'4 Transform Matrices'!Y560+V556*'4 Transform Matrices'!AC560+W556*'4 Transform Matrices'!AG560</f>
        <v/>
      </c>
      <c r="V559" s="69">
        <f>U556*'4 Transform Matrices'!Z560+V556*'4 Transform Matrices'!AD560+W556*'4 Transform Matrices'!AH560</f>
        <v/>
      </c>
      <c r="W559" s="69">
        <f>U556*'4 Transform Matrices'!AA560+V556*'4 Transform Matrices'!AE560+W556*'4 Transform Matrices'!AI560</f>
        <v/>
      </c>
      <c r="X559" s="69">
        <f>U556*'4 Transform Matrices'!AB560+V556*'4 Transform Matrices'!AF560+W556*'4 Transform Matrices'!AJ560+X556</f>
        <v/>
      </c>
      <c r="Y559" s="69">
        <f>Y556*'4 Transform Matrices'!Y560+Z556*'4 Transform Matrices'!AC560+AA556*'4 Transform Matrices'!AG560</f>
        <v/>
      </c>
      <c r="Z559" s="69">
        <f>Y556*'4 Transform Matrices'!Z560+Z556*'4 Transform Matrices'!AD560+AA556*'4 Transform Matrices'!AH560</f>
        <v/>
      </c>
      <c r="AA559" s="69">
        <f>Y556*'4 Transform Matrices'!AA560+Z556*'4 Transform Matrices'!AE560+AA556*'4 Transform Matrices'!AI560</f>
        <v/>
      </c>
      <c r="AB559" s="69">
        <f>Y556*'4 Transform Matrices'!AB560+Z556*'4 Transform Matrices'!AF560+AA556*'4 Transform Matrices'!AJ560+AB556</f>
        <v/>
      </c>
      <c r="AC559" s="69">
        <f>AC556*'4 Transform Matrices'!Y560+AD556*'4 Transform Matrices'!AC560+AE556*'4 Transform Matrices'!AG560</f>
        <v/>
      </c>
      <c r="AD559" s="69">
        <f>AC556*'4 Transform Matrices'!Z560+AD556*'4 Transform Matrices'!AD560+AE556*'4 Transform Matrices'!AH560</f>
        <v/>
      </c>
      <c r="AE559" s="69">
        <f>AC556*'4 Transform Matrices'!AA560+AD556*'4 Transform Matrices'!AE560+AE556*'4 Transform Matrices'!AI560</f>
        <v/>
      </c>
      <c r="AF559" s="69">
        <f>AC556*'4 Transform Matrices'!AB560+AD556*'4 Transform Matrices'!AF560+AE556*'4 Transform Matrices'!AJ560+AF556</f>
        <v/>
      </c>
      <c r="AG559" s="71">
        <f>MAX(ABS(I559-U559),ABS(J559-V559),ABS(K559-W559),ABS(L559-X559),ABS(M559-Y559),ABS(N559-Z559),ABS(O559-AA559),ABS(P559-AB559),ABS(Q559-AC559),ABS(R559-AD559),ABS(S559-AE559),ABS(T559-AF559))</f>
        <v/>
      </c>
    </row>
    <row r="560">
      <c r="A560" s="81" t="inlineStr">
        <is>
          <t>- Pine crown</t>
        </is>
      </c>
      <c r="B560" s="52" t="inlineStr">
        <is>
          <t>ENV-432</t>
        </is>
      </c>
      <c r="C560" s="61" t="inlineStr">
        <is>
          <t>Cone</t>
        </is>
      </c>
      <c r="D560" s="52" t="inlineStr">
        <is>
          <t>ENV-428</t>
        </is>
      </c>
      <c r="E560" s="52" t="n">
        <v>3</v>
      </c>
      <c r="F560" s="54">
        <f>L560</f>
        <v/>
      </c>
      <c r="G560" s="54">
        <f>P560</f>
        <v/>
      </c>
      <c r="H560" s="54">
        <f>T560</f>
        <v/>
      </c>
      <c r="I560" s="70" t="n">
        <v>-0.876683831</v>
      </c>
      <c r="J560" s="70" t="n">
        <v>-1.13804924</v>
      </c>
      <c r="K560" s="70" t="n">
        <v>0.038198486</v>
      </c>
      <c r="L560" s="70" t="n">
        <v>-16.1854362</v>
      </c>
      <c r="M560" s="70" t="n">
        <v>0.000547875126</v>
      </c>
      <c r="N560" s="70" t="n">
        <v>0.114223704</v>
      </c>
      <c r="O560" s="70" t="n">
        <v>0.6485093240000001</v>
      </c>
      <c r="P560" s="70" t="n">
        <v>2.19743919</v>
      </c>
      <c r="Q560" s="70" t="n">
        <v>-1.03934383</v>
      </c>
      <c r="R560" s="70" t="n">
        <v>0.960001647</v>
      </c>
      <c r="S560" s="70" t="n">
        <v>-0.0318784676</v>
      </c>
      <c r="T560" s="70" t="n">
        <v>-6.36543465</v>
      </c>
      <c r="U560" s="69">
        <f>U556*'4 Transform Matrices'!Y561+V556*'4 Transform Matrices'!AC561+W556*'4 Transform Matrices'!AG561</f>
        <v/>
      </c>
      <c r="V560" s="69">
        <f>U556*'4 Transform Matrices'!Z561+V556*'4 Transform Matrices'!AD561+W556*'4 Transform Matrices'!AH561</f>
        <v/>
      </c>
      <c r="W560" s="69">
        <f>U556*'4 Transform Matrices'!AA561+V556*'4 Transform Matrices'!AE561+W556*'4 Transform Matrices'!AI561</f>
        <v/>
      </c>
      <c r="X560" s="69">
        <f>U556*'4 Transform Matrices'!AB561+V556*'4 Transform Matrices'!AF561+W556*'4 Transform Matrices'!AJ561+X556</f>
        <v/>
      </c>
      <c r="Y560" s="69">
        <f>Y556*'4 Transform Matrices'!Y561+Z556*'4 Transform Matrices'!AC561+AA556*'4 Transform Matrices'!AG561</f>
        <v/>
      </c>
      <c r="Z560" s="69">
        <f>Y556*'4 Transform Matrices'!Z561+Z556*'4 Transform Matrices'!AD561+AA556*'4 Transform Matrices'!AH561</f>
        <v/>
      </c>
      <c r="AA560" s="69">
        <f>Y556*'4 Transform Matrices'!AA561+Z556*'4 Transform Matrices'!AE561+AA556*'4 Transform Matrices'!AI561</f>
        <v/>
      </c>
      <c r="AB560" s="69">
        <f>Y556*'4 Transform Matrices'!AB561+Z556*'4 Transform Matrices'!AF561+AA556*'4 Transform Matrices'!AJ561+AB556</f>
        <v/>
      </c>
      <c r="AC560" s="69">
        <f>AC556*'4 Transform Matrices'!Y561+AD556*'4 Transform Matrices'!AC561+AE556*'4 Transform Matrices'!AG561</f>
        <v/>
      </c>
      <c r="AD560" s="69">
        <f>AC556*'4 Transform Matrices'!Z561+AD556*'4 Transform Matrices'!AD561+AE556*'4 Transform Matrices'!AH561</f>
        <v/>
      </c>
      <c r="AE560" s="69">
        <f>AC556*'4 Transform Matrices'!AA561+AD556*'4 Transform Matrices'!AE561+AE556*'4 Transform Matrices'!AI561</f>
        <v/>
      </c>
      <c r="AF560" s="69">
        <f>AC556*'4 Transform Matrices'!AB561+AD556*'4 Transform Matrices'!AF561+AE556*'4 Transform Matrices'!AJ561+AF556</f>
        <v/>
      </c>
      <c r="AG560" s="71">
        <f>MAX(ABS(I560-U560),ABS(J560-V560),ABS(K560-W560),ABS(L560-X560),ABS(M560-Y560),ABS(N560-Z560),ABS(O560-AA560),ABS(P560-AB560),ABS(Q560-AC560),ABS(R560-AD560),ABS(S560-AE560),ABS(T560-AF560))</f>
        <v/>
      </c>
    </row>
    <row r="561">
      <c r="A561" s="81" t="inlineStr">
        <is>
          <t>- Pine crown</t>
        </is>
      </c>
      <c r="B561" s="52" t="inlineStr">
        <is>
          <t>ENV-433</t>
        </is>
      </c>
      <c r="C561" s="61" t="inlineStr">
        <is>
          <t>Cone</t>
        </is>
      </c>
      <c r="D561" s="52" t="inlineStr">
        <is>
          <t>ENV-428</t>
        </is>
      </c>
      <c r="E561" s="52" t="n">
        <v>3</v>
      </c>
      <c r="F561" s="54">
        <f>L561</f>
        <v/>
      </c>
      <c r="G561" s="54">
        <f>P561</f>
        <v/>
      </c>
      <c r="H561" s="54">
        <f>T561</f>
        <v/>
      </c>
      <c r="I561" s="70" t="n">
        <v>0.275161594</v>
      </c>
      <c r="J561" s="70" t="n">
        <v>1.14751101</v>
      </c>
      <c r="K561" s="70" t="n">
        <v>0.0381197631</v>
      </c>
      <c r="L561" s="70" t="n">
        <v>-16.1390781</v>
      </c>
      <c r="M561" s="70" t="n">
        <v>0.00479348423</v>
      </c>
      <c r="N561" s="70" t="n">
        <v>-0.0825975761</v>
      </c>
      <c r="O561" s="70" t="n">
        <v>0.569995761</v>
      </c>
      <c r="P561" s="70" t="n">
        <v>2.55390501</v>
      </c>
      <c r="Q561" s="70" t="n">
        <v>1.11771965</v>
      </c>
      <c r="R561" s="70" t="n">
        <v>-0.282141417</v>
      </c>
      <c r="S561" s="70" t="n">
        <v>-0.0118288705</v>
      </c>
      <c r="T561" s="70" t="n">
        <v>-6.41088915</v>
      </c>
      <c r="U561" s="69">
        <f>U556*'4 Transform Matrices'!Y562+V556*'4 Transform Matrices'!AC562+W556*'4 Transform Matrices'!AG562</f>
        <v/>
      </c>
      <c r="V561" s="69">
        <f>U556*'4 Transform Matrices'!Z562+V556*'4 Transform Matrices'!AD562+W556*'4 Transform Matrices'!AH562</f>
        <v/>
      </c>
      <c r="W561" s="69">
        <f>U556*'4 Transform Matrices'!AA562+V556*'4 Transform Matrices'!AE562+W556*'4 Transform Matrices'!AI562</f>
        <v/>
      </c>
      <c r="X561" s="69">
        <f>U556*'4 Transform Matrices'!AB562+V556*'4 Transform Matrices'!AF562+W556*'4 Transform Matrices'!AJ562+X556</f>
        <v/>
      </c>
      <c r="Y561" s="69">
        <f>Y556*'4 Transform Matrices'!Y562+Z556*'4 Transform Matrices'!AC562+AA556*'4 Transform Matrices'!AG562</f>
        <v/>
      </c>
      <c r="Z561" s="69">
        <f>Y556*'4 Transform Matrices'!Z562+Z556*'4 Transform Matrices'!AD562+AA556*'4 Transform Matrices'!AH562</f>
        <v/>
      </c>
      <c r="AA561" s="69">
        <f>Y556*'4 Transform Matrices'!AA562+Z556*'4 Transform Matrices'!AE562+AA556*'4 Transform Matrices'!AI562</f>
        <v/>
      </c>
      <c r="AB561" s="69">
        <f>Y556*'4 Transform Matrices'!AB562+Z556*'4 Transform Matrices'!AF562+AA556*'4 Transform Matrices'!AJ562+AB556</f>
        <v/>
      </c>
      <c r="AC561" s="69">
        <f>AC556*'4 Transform Matrices'!Y562+AD556*'4 Transform Matrices'!AC562+AE556*'4 Transform Matrices'!AG562</f>
        <v/>
      </c>
      <c r="AD561" s="69">
        <f>AC556*'4 Transform Matrices'!Z562+AD556*'4 Transform Matrices'!AD562+AE556*'4 Transform Matrices'!AH562</f>
        <v/>
      </c>
      <c r="AE561" s="69">
        <f>AC556*'4 Transform Matrices'!AA562+AD556*'4 Transform Matrices'!AE562+AE556*'4 Transform Matrices'!AI562</f>
        <v/>
      </c>
      <c r="AF561" s="69">
        <f>AC556*'4 Transform Matrices'!AB562+AD556*'4 Transform Matrices'!AF562+AE556*'4 Transform Matrices'!AJ562+AF556</f>
        <v/>
      </c>
      <c r="AG561" s="71">
        <f>MAX(ABS(I561-U561),ABS(J561-V561),ABS(K561-W561),ABS(L561-X561),ABS(M561-Y561),ABS(N561-Z561),ABS(O561-AA561),ABS(P561-AB561),ABS(Q561-AC561),ABS(R561-AD561),ABS(S561-AE561),ABS(T561-AF561))</f>
        <v/>
      </c>
    </row>
    <row r="562">
      <c r="A562" s="81" t="inlineStr">
        <is>
          <t>- Pine crown</t>
        </is>
      </c>
      <c r="B562" s="52" t="inlineStr">
        <is>
          <t>ENV-434</t>
        </is>
      </c>
      <c r="C562" s="61" t="inlineStr">
        <is>
          <t>Cone</t>
        </is>
      </c>
      <c r="D562" s="52" t="inlineStr">
        <is>
          <t>ENV-428</t>
        </is>
      </c>
      <c r="E562" s="52" t="n">
        <v>3</v>
      </c>
      <c r="F562" s="54">
        <f>L562</f>
        <v/>
      </c>
      <c r="G562" s="54">
        <f>P562</f>
        <v/>
      </c>
      <c r="H562" s="54">
        <f>T562</f>
        <v/>
      </c>
      <c r="I562" s="70" t="n">
        <v>0.705925345</v>
      </c>
      <c r="J562" s="70" t="n">
        <v>-0.133860931</v>
      </c>
      <c r="K562" s="70" t="n">
        <v>0.00133375567</v>
      </c>
      <c r="L562" s="70" t="n">
        <v>-16.1886139</v>
      </c>
      <c r="M562" s="70" t="n">
        <v>0.00030926129</v>
      </c>
      <c r="N562" s="70" t="n">
        <v>0.0175316446</v>
      </c>
      <c r="O562" s="70" t="n">
        <v>0.335500509</v>
      </c>
      <c r="P562" s="70" t="n">
        <v>2.81874323</v>
      </c>
      <c r="Q562" s="70" t="n">
        <v>-0.131597459</v>
      </c>
      <c r="R562" s="70" t="n">
        <v>-0.718025982</v>
      </c>
      <c r="S562" s="70" t="n">
        <v>0.007943078879999999</v>
      </c>
      <c r="T562" s="70" t="n">
        <v>-6.37456512</v>
      </c>
      <c r="U562" s="69">
        <f>U556*'4 Transform Matrices'!Y563+V556*'4 Transform Matrices'!AC563+W556*'4 Transform Matrices'!AG563</f>
        <v/>
      </c>
      <c r="V562" s="69">
        <f>U556*'4 Transform Matrices'!Z563+V556*'4 Transform Matrices'!AD563+W556*'4 Transform Matrices'!AH563</f>
        <v/>
      </c>
      <c r="W562" s="69">
        <f>U556*'4 Transform Matrices'!AA563+V556*'4 Transform Matrices'!AE563+W556*'4 Transform Matrices'!AI563</f>
        <v/>
      </c>
      <c r="X562" s="69">
        <f>U556*'4 Transform Matrices'!AB563+V556*'4 Transform Matrices'!AF563+W556*'4 Transform Matrices'!AJ563+X556</f>
        <v/>
      </c>
      <c r="Y562" s="69">
        <f>Y556*'4 Transform Matrices'!Y563+Z556*'4 Transform Matrices'!AC563+AA556*'4 Transform Matrices'!AG563</f>
        <v/>
      </c>
      <c r="Z562" s="69">
        <f>Y556*'4 Transform Matrices'!Z563+Z556*'4 Transform Matrices'!AD563+AA556*'4 Transform Matrices'!AH563</f>
        <v/>
      </c>
      <c r="AA562" s="69">
        <f>Y556*'4 Transform Matrices'!AA563+Z556*'4 Transform Matrices'!AE563+AA556*'4 Transform Matrices'!AI563</f>
        <v/>
      </c>
      <c r="AB562" s="69">
        <f>Y556*'4 Transform Matrices'!AB563+Z556*'4 Transform Matrices'!AF563+AA556*'4 Transform Matrices'!AJ563+AB556</f>
        <v/>
      </c>
      <c r="AC562" s="69">
        <f>AC556*'4 Transform Matrices'!Y563+AD556*'4 Transform Matrices'!AC563+AE556*'4 Transform Matrices'!AG563</f>
        <v/>
      </c>
      <c r="AD562" s="69">
        <f>AC556*'4 Transform Matrices'!Z563+AD556*'4 Transform Matrices'!AD563+AE556*'4 Transform Matrices'!AH563</f>
        <v/>
      </c>
      <c r="AE562" s="69">
        <f>AC556*'4 Transform Matrices'!AA563+AD556*'4 Transform Matrices'!AE563+AE556*'4 Transform Matrices'!AI563</f>
        <v/>
      </c>
      <c r="AF562" s="69">
        <f>AC556*'4 Transform Matrices'!AB563+AD556*'4 Transform Matrices'!AF563+AE556*'4 Transform Matrices'!AJ563+AF556</f>
        <v/>
      </c>
      <c r="AG562" s="71">
        <f>MAX(ABS(I562-U562),ABS(J562-V562),ABS(K562-W562),ABS(L562-X562),ABS(M562-Y562),ABS(N562-Z562),ABS(O562-AA562),ABS(P562-AB562),ABS(Q562-AC562),ABS(R562-AD562),ABS(S562-AE562),ABS(T562-AF562))</f>
        <v/>
      </c>
    </row>
    <row r="563">
      <c r="A563" s="81" t="inlineStr">
        <is>
          <t>- Pine crown</t>
        </is>
      </c>
      <c r="B563" s="52" t="inlineStr">
        <is>
          <t>ENV-435</t>
        </is>
      </c>
      <c r="C563" s="61" t="inlineStr">
        <is>
          <t>Cone</t>
        </is>
      </c>
      <c r="D563" s="52" t="inlineStr">
        <is>
          <t>ENV-428</t>
        </is>
      </c>
      <c r="E563" s="52" t="n">
        <v>3</v>
      </c>
      <c r="F563" s="54">
        <f>L563</f>
        <v/>
      </c>
      <c r="G563" s="54">
        <f>P563</f>
        <v/>
      </c>
      <c r="H563" s="54">
        <f>T563</f>
        <v/>
      </c>
      <c r="I563" s="70" t="n">
        <v>-0.395618021</v>
      </c>
      <c r="J563" s="70" t="n">
        <v>0.218494296</v>
      </c>
      <c r="K563" s="70" t="n">
        <v>-0.0281331707</v>
      </c>
      <c r="L563" s="70" t="n">
        <v>-16.1371784</v>
      </c>
      <c r="M563" s="70" t="n">
        <v>-0.00165435241</v>
      </c>
      <c r="N563" s="70" t="n">
        <v>0.0294123758</v>
      </c>
      <c r="O563" s="70" t="n">
        <v>0.767403007</v>
      </c>
      <c r="P563" s="70" t="n">
        <v>3.40869331</v>
      </c>
      <c r="Q563" s="70" t="n">
        <v>0.227869481</v>
      </c>
      <c r="R563" s="70" t="n">
        <v>0.379554808</v>
      </c>
      <c r="S563" s="70" t="n">
        <v>-0.0432722904</v>
      </c>
      <c r="T563" s="70" t="n">
        <v>-6.38447666</v>
      </c>
      <c r="U563" s="69">
        <f>U556*'4 Transform Matrices'!Y564+V556*'4 Transform Matrices'!AC564+W556*'4 Transform Matrices'!AG564</f>
        <v/>
      </c>
      <c r="V563" s="69">
        <f>U556*'4 Transform Matrices'!Z564+V556*'4 Transform Matrices'!AD564+W556*'4 Transform Matrices'!AH564</f>
        <v/>
      </c>
      <c r="W563" s="69">
        <f>U556*'4 Transform Matrices'!AA564+V556*'4 Transform Matrices'!AE564+W556*'4 Transform Matrices'!AI564</f>
        <v/>
      </c>
      <c r="X563" s="69">
        <f>U556*'4 Transform Matrices'!AB564+V556*'4 Transform Matrices'!AF564+W556*'4 Transform Matrices'!AJ564+X556</f>
        <v/>
      </c>
      <c r="Y563" s="69">
        <f>Y556*'4 Transform Matrices'!Y564+Z556*'4 Transform Matrices'!AC564+AA556*'4 Transform Matrices'!AG564</f>
        <v/>
      </c>
      <c r="Z563" s="69">
        <f>Y556*'4 Transform Matrices'!Z564+Z556*'4 Transform Matrices'!AD564+AA556*'4 Transform Matrices'!AH564</f>
        <v/>
      </c>
      <c r="AA563" s="69">
        <f>Y556*'4 Transform Matrices'!AA564+Z556*'4 Transform Matrices'!AE564+AA556*'4 Transform Matrices'!AI564</f>
        <v/>
      </c>
      <c r="AB563" s="69">
        <f>Y556*'4 Transform Matrices'!AB564+Z556*'4 Transform Matrices'!AF564+AA556*'4 Transform Matrices'!AJ564+AB556</f>
        <v/>
      </c>
      <c r="AC563" s="69">
        <f>AC556*'4 Transform Matrices'!Y564+AD556*'4 Transform Matrices'!AC564+AE556*'4 Transform Matrices'!AG564</f>
        <v/>
      </c>
      <c r="AD563" s="69">
        <f>AC556*'4 Transform Matrices'!Z564+AD556*'4 Transform Matrices'!AD564+AE556*'4 Transform Matrices'!AH564</f>
        <v/>
      </c>
      <c r="AE563" s="69">
        <f>AC556*'4 Transform Matrices'!AA564+AD556*'4 Transform Matrices'!AE564+AE556*'4 Transform Matrices'!AI564</f>
        <v/>
      </c>
      <c r="AF563" s="69">
        <f>AC556*'4 Transform Matrices'!AB564+AD556*'4 Transform Matrices'!AF564+AE556*'4 Transform Matrices'!AJ564+AF556</f>
        <v/>
      </c>
      <c r="AG563" s="71">
        <f>MAX(ABS(I563-U563),ABS(J563-V563),ABS(K563-W563),ABS(L563-X563),ABS(M563-Y563),ABS(N563-Z563),ABS(O563-AA563),ABS(P563-AB563),ABS(Q563-AC563),ABS(R563-AD563),ABS(S563-AE563),ABS(T563-AF563))</f>
        <v/>
      </c>
    </row>
    <row r="564">
      <c r="A564" s="80" t="inlineStr">
        <is>
          <t>- Pine</t>
        </is>
      </c>
      <c r="B564" s="52" t="inlineStr">
        <is>
          <t>ENV-436</t>
        </is>
      </c>
      <c r="C564" s="53" t="inlineStr">
        <is>
          <t>Group</t>
        </is>
      </c>
      <c r="D564" s="52" t="inlineStr">
        <is>
          <t>ENV-410</t>
        </is>
      </c>
      <c r="E564" s="52" t="n">
        <v>2</v>
      </c>
      <c r="F564" s="54">
        <f>L564</f>
        <v/>
      </c>
      <c r="G564" s="54">
        <f>P564</f>
        <v/>
      </c>
      <c r="H564" s="54">
        <f>T564</f>
        <v/>
      </c>
      <c r="I564" s="70" t="n">
        <v>-0.398941666</v>
      </c>
      <c r="J564" s="70" t="n">
        <v>0</v>
      </c>
      <c r="K564" s="70" t="n">
        <v>0.916976333</v>
      </c>
      <c r="L564" s="70" t="n">
        <v>-14.9448185</v>
      </c>
      <c r="M564" s="70" t="n">
        <v>0</v>
      </c>
      <c r="N564" s="70" t="n">
        <v>1</v>
      </c>
      <c r="O564" s="70" t="n">
        <v>0</v>
      </c>
      <c r="P564" s="70" t="n">
        <v>0.321196973</v>
      </c>
      <c r="Q564" s="70" t="n">
        <v>-0.916976333</v>
      </c>
      <c r="R564" s="70" t="n">
        <v>0</v>
      </c>
      <c r="S564" s="70" t="n">
        <v>-0.398941666</v>
      </c>
      <c r="T564" s="70" t="n">
        <v>-8.57336712</v>
      </c>
      <c r="U564" s="69">
        <f>U538*'4 Transform Matrices'!Y565+V538*'4 Transform Matrices'!AC565+W538*'4 Transform Matrices'!AG565</f>
        <v/>
      </c>
      <c r="V564" s="69">
        <f>U538*'4 Transform Matrices'!Z565+V538*'4 Transform Matrices'!AD565+W538*'4 Transform Matrices'!AH565</f>
        <v/>
      </c>
      <c r="W564" s="69">
        <f>U538*'4 Transform Matrices'!AA565+V538*'4 Transform Matrices'!AE565+W538*'4 Transform Matrices'!AI565</f>
        <v/>
      </c>
      <c r="X564" s="69">
        <f>U538*'4 Transform Matrices'!AB565+V538*'4 Transform Matrices'!AF565+W538*'4 Transform Matrices'!AJ565+X538</f>
        <v/>
      </c>
      <c r="Y564" s="69">
        <f>Y538*'4 Transform Matrices'!Y565+Z538*'4 Transform Matrices'!AC565+AA538*'4 Transform Matrices'!AG565</f>
        <v/>
      </c>
      <c r="Z564" s="69">
        <f>Y538*'4 Transform Matrices'!Z565+Z538*'4 Transform Matrices'!AD565+AA538*'4 Transform Matrices'!AH565</f>
        <v/>
      </c>
      <c r="AA564" s="69">
        <f>Y538*'4 Transform Matrices'!AA565+Z538*'4 Transform Matrices'!AE565+AA538*'4 Transform Matrices'!AI565</f>
        <v/>
      </c>
      <c r="AB564" s="69">
        <f>Y538*'4 Transform Matrices'!AB565+Z538*'4 Transform Matrices'!AF565+AA538*'4 Transform Matrices'!AJ565+AB538</f>
        <v/>
      </c>
      <c r="AC564" s="69">
        <f>AC538*'4 Transform Matrices'!Y565+AD538*'4 Transform Matrices'!AC565+AE538*'4 Transform Matrices'!AG565</f>
        <v/>
      </c>
      <c r="AD564" s="69">
        <f>AC538*'4 Transform Matrices'!Z565+AD538*'4 Transform Matrices'!AD565+AE538*'4 Transform Matrices'!AH565</f>
        <v/>
      </c>
      <c r="AE564" s="69">
        <f>AC538*'4 Transform Matrices'!AA565+AD538*'4 Transform Matrices'!AE565+AE538*'4 Transform Matrices'!AI565</f>
        <v/>
      </c>
      <c r="AF564" s="69">
        <f>AC538*'4 Transform Matrices'!AB565+AD538*'4 Transform Matrices'!AF565+AE538*'4 Transform Matrices'!AJ565+AF538</f>
        <v/>
      </c>
      <c r="AG564" s="71">
        <f>MAX(ABS(I564-U564),ABS(J564-V564),ABS(K564-W564),ABS(L564-X564),ABS(M564-Y564),ABS(N564-Z564),ABS(O564-AA564),ABS(P564-AB564),ABS(Q564-AC564),ABS(R564-AD564),ABS(S564-AE564),ABS(T564-AF564))</f>
        <v/>
      </c>
    </row>
    <row r="565">
      <c r="A565" s="81" t="inlineStr">
        <is>
          <t>- Pine trunk</t>
        </is>
      </c>
      <c r="B565" s="52" t="inlineStr">
        <is>
          <t>ENV-437</t>
        </is>
      </c>
      <c r="C565" s="58" t="inlineStr">
        <is>
          <t>Cylinder</t>
        </is>
      </c>
      <c r="D565" s="52" t="inlineStr">
        <is>
          <t>ENV-436</t>
        </is>
      </c>
      <c r="E565" s="52" t="n">
        <v>3</v>
      </c>
      <c r="F565" s="54">
        <f>L565</f>
        <v/>
      </c>
      <c r="G565" s="54">
        <f>P565</f>
        <v/>
      </c>
      <c r="H565" s="54">
        <f>T565</f>
        <v/>
      </c>
      <c r="I565" s="70" t="n">
        <v>-0.0915835202</v>
      </c>
      <c r="J565" s="70" t="n">
        <v>0.210506767</v>
      </c>
      <c r="K565" s="70" t="n">
        <v>-1.27954252e-07</v>
      </c>
      <c r="L565" s="70" t="n">
        <v>-14.9448185</v>
      </c>
      <c r="M565" s="70" t="n">
        <v>0</v>
      </c>
      <c r="N565" s="70" t="n">
        <v>-1.00346567e-08</v>
      </c>
      <c r="O565" s="70" t="n">
        <v>-3.19228768</v>
      </c>
      <c r="P565" s="70" t="n">
        <v>1.91734076</v>
      </c>
      <c r="Q565" s="70" t="n">
        <v>-0.210506767</v>
      </c>
      <c r="R565" s="70" t="n">
        <v>-0.0915835202</v>
      </c>
      <c r="S565" s="70" t="n">
        <v>5.56680497e-08</v>
      </c>
      <c r="T565" s="70" t="n">
        <v>-8.57336712</v>
      </c>
      <c r="U565" s="69">
        <f>U564*'4 Transform Matrices'!Y566+V564*'4 Transform Matrices'!AC566+W564*'4 Transform Matrices'!AG566</f>
        <v/>
      </c>
      <c r="V565" s="69">
        <f>U564*'4 Transform Matrices'!Z566+V564*'4 Transform Matrices'!AD566+W564*'4 Transform Matrices'!AH566</f>
        <v/>
      </c>
      <c r="W565" s="69">
        <f>U564*'4 Transform Matrices'!AA566+V564*'4 Transform Matrices'!AE566+W564*'4 Transform Matrices'!AI566</f>
        <v/>
      </c>
      <c r="X565" s="69">
        <f>U564*'4 Transform Matrices'!AB566+V564*'4 Transform Matrices'!AF566+W564*'4 Transform Matrices'!AJ566+X564</f>
        <v/>
      </c>
      <c r="Y565" s="69">
        <f>Y564*'4 Transform Matrices'!Y566+Z564*'4 Transform Matrices'!AC566+AA564*'4 Transform Matrices'!AG566</f>
        <v/>
      </c>
      <c r="Z565" s="69">
        <f>Y564*'4 Transform Matrices'!Z566+Z564*'4 Transform Matrices'!AD566+AA564*'4 Transform Matrices'!AH566</f>
        <v/>
      </c>
      <c r="AA565" s="69">
        <f>Y564*'4 Transform Matrices'!AA566+Z564*'4 Transform Matrices'!AE566+AA564*'4 Transform Matrices'!AI566</f>
        <v/>
      </c>
      <c r="AB565" s="69">
        <f>Y564*'4 Transform Matrices'!AB566+Z564*'4 Transform Matrices'!AF566+AA564*'4 Transform Matrices'!AJ566+AB564</f>
        <v/>
      </c>
      <c r="AC565" s="69">
        <f>AC564*'4 Transform Matrices'!Y566+AD564*'4 Transform Matrices'!AC566+AE564*'4 Transform Matrices'!AG566</f>
        <v/>
      </c>
      <c r="AD565" s="69">
        <f>AC564*'4 Transform Matrices'!Z566+AD564*'4 Transform Matrices'!AD566+AE564*'4 Transform Matrices'!AH566</f>
        <v/>
      </c>
      <c r="AE565" s="69">
        <f>AC564*'4 Transform Matrices'!AA566+AD564*'4 Transform Matrices'!AE566+AE564*'4 Transform Matrices'!AI566</f>
        <v/>
      </c>
      <c r="AF565" s="69">
        <f>AC564*'4 Transform Matrices'!AB566+AD564*'4 Transform Matrices'!AF566+AE564*'4 Transform Matrices'!AJ566+AF564</f>
        <v/>
      </c>
      <c r="AG565" s="71">
        <f>MAX(ABS(I565-U565),ABS(J565-V565),ABS(K565-W565),ABS(L565-X565),ABS(M565-Y565),ABS(N565-Z565),ABS(O565-AA565),ABS(P565-AB565),ABS(Q565-AC565),ABS(R565-AD565),ABS(S565-AE565),ABS(T565-AF565))</f>
        <v/>
      </c>
    </row>
    <row r="566">
      <c r="A566" s="81" t="inlineStr">
        <is>
          <t>- Pine crown</t>
        </is>
      </c>
      <c r="B566" s="52" t="inlineStr">
        <is>
          <t>ENV-438</t>
        </is>
      </c>
      <c r="C566" s="61" t="inlineStr">
        <is>
          <t>Cone</t>
        </is>
      </c>
      <c r="D566" s="52" t="inlineStr">
        <is>
          <t>ENV-436</t>
        </is>
      </c>
      <c r="E566" s="52" t="n">
        <v>3</v>
      </c>
      <c r="F566" s="54">
        <f>L566</f>
        <v/>
      </c>
      <c r="G566" s="54">
        <f>P566</f>
        <v/>
      </c>
      <c r="H566" s="54">
        <f>T566</f>
        <v/>
      </c>
      <c r="I566" s="70" t="n">
        <v>2.4037075</v>
      </c>
      <c r="J566" s="70" t="n">
        <v>0.2621876</v>
      </c>
      <c r="K566" s="70" t="n">
        <v>-0.00385959819</v>
      </c>
      <c r="L566" s="70" t="n">
        <v>-14.9135456</v>
      </c>
      <c r="M566" s="70" t="n">
        <v>-0.012951917</v>
      </c>
      <c r="N566" s="70" t="n">
        <v>0.175229594</v>
      </c>
      <c r="O566" s="70" t="n">
        <v>1.03149354</v>
      </c>
      <c r="P566" s="70" t="n">
        <v>1.43851542</v>
      </c>
      <c r="Q566" s="70" t="n">
        <v>0.281226873</v>
      </c>
      <c r="R566" s="70" t="n">
        <v>-2.23290586</v>
      </c>
      <c r="S566" s="70" t="n">
        <v>0.0804943293</v>
      </c>
      <c r="T566" s="70" t="n">
        <v>-8.59023285</v>
      </c>
      <c r="U566" s="69">
        <f>U564*'4 Transform Matrices'!Y567+V564*'4 Transform Matrices'!AC567+W564*'4 Transform Matrices'!AG567</f>
        <v/>
      </c>
      <c r="V566" s="69">
        <f>U564*'4 Transform Matrices'!Z567+V564*'4 Transform Matrices'!AD567+W564*'4 Transform Matrices'!AH567</f>
        <v/>
      </c>
      <c r="W566" s="69">
        <f>U564*'4 Transform Matrices'!AA567+V564*'4 Transform Matrices'!AE567+W564*'4 Transform Matrices'!AI567</f>
        <v/>
      </c>
      <c r="X566" s="69">
        <f>U564*'4 Transform Matrices'!AB567+V564*'4 Transform Matrices'!AF567+W564*'4 Transform Matrices'!AJ567+X564</f>
        <v/>
      </c>
      <c r="Y566" s="69">
        <f>Y564*'4 Transform Matrices'!Y567+Z564*'4 Transform Matrices'!AC567+AA564*'4 Transform Matrices'!AG567</f>
        <v/>
      </c>
      <c r="Z566" s="69">
        <f>Y564*'4 Transform Matrices'!Z567+Z564*'4 Transform Matrices'!AD567+AA564*'4 Transform Matrices'!AH567</f>
        <v/>
      </c>
      <c r="AA566" s="69">
        <f>Y564*'4 Transform Matrices'!AA567+Z564*'4 Transform Matrices'!AE567+AA564*'4 Transform Matrices'!AI567</f>
        <v/>
      </c>
      <c r="AB566" s="69">
        <f>Y564*'4 Transform Matrices'!AB567+Z564*'4 Transform Matrices'!AF567+AA564*'4 Transform Matrices'!AJ567+AB564</f>
        <v/>
      </c>
      <c r="AC566" s="69">
        <f>AC564*'4 Transform Matrices'!Y567+AD564*'4 Transform Matrices'!AC567+AE564*'4 Transform Matrices'!AG567</f>
        <v/>
      </c>
      <c r="AD566" s="69">
        <f>AC564*'4 Transform Matrices'!Z567+AD564*'4 Transform Matrices'!AD567+AE564*'4 Transform Matrices'!AH567</f>
        <v/>
      </c>
      <c r="AE566" s="69">
        <f>AC564*'4 Transform Matrices'!AA567+AD564*'4 Transform Matrices'!AE567+AE564*'4 Transform Matrices'!AI567</f>
        <v/>
      </c>
      <c r="AF566" s="69">
        <f>AC564*'4 Transform Matrices'!AB567+AD564*'4 Transform Matrices'!AF567+AE564*'4 Transform Matrices'!AJ567+AF564</f>
        <v/>
      </c>
      <c r="AG566" s="71">
        <f>MAX(ABS(I566-U566),ABS(J566-V566),ABS(K566-W566),ABS(L566-X566),ABS(M566-Y566),ABS(N566-Z566),ABS(O566-AA566),ABS(P566-AB566),ABS(Q566-AC566),ABS(R566-AD566),ABS(S566-AE566),ABS(T566-AF566))</f>
        <v/>
      </c>
    </row>
    <row r="567">
      <c r="A567" s="81" t="inlineStr">
        <is>
          <t>- Pine crown</t>
        </is>
      </c>
      <c r="B567" s="52" t="inlineStr">
        <is>
          <t>ENV-439</t>
        </is>
      </c>
      <c r="C567" s="61" t="inlineStr">
        <is>
          <t>Cone</t>
        </is>
      </c>
      <c r="D567" s="52" t="inlineStr">
        <is>
          <t>ENV-436</t>
        </is>
      </c>
      <c r="E567" s="52" t="n">
        <v>3</v>
      </c>
      <c r="F567" s="54">
        <f>L567</f>
        <v/>
      </c>
      <c r="G567" s="54">
        <f>P567</f>
        <v/>
      </c>
      <c r="H567" s="54">
        <f>T567</f>
        <v/>
      </c>
      <c r="I567" s="70" t="n">
        <v>-1.98658216</v>
      </c>
      <c r="J567" s="70" t="n">
        <v>-1.30443382</v>
      </c>
      <c r="K567" s="70" t="n">
        <v>-0.00447270181</v>
      </c>
      <c r="L567" s="70" t="n">
        <v>-14.9181643</v>
      </c>
      <c r="M567" s="70" t="n">
        <v>0.000388762419</v>
      </c>
      <c r="N567" s="70" t="n">
        <v>-0.0185741857</v>
      </c>
      <c r="O567" s="70" t="n">
        <v>1.21515632</v>
      </c>
      <c r="P567" s="70" t="n">
        <v>2.06954575</v>
      </c>
      <c r="Q567" s="70" t="n">
        <v>-1.20371079</v>
      </c>
      <c r="R567" s="70" t="n">
        <v>2.15280819</v>
      </c>
      <c r="S567" s="70" t="n">
        <v>0.00777412392</v>
      </c>
      <c r="T567" s="70" t="n">
        <v>-8.570236209999999</v>
      </c>
      <c r="U567" s="69">
        <f>U564*'4 Transform Matrices'!Y568+V564*'4 Transform Matrices'!AC568+W564*'4 Transform Matrices'!AG568</f>
        <v/>
      </c>
      <c r="V567" s="69">
        <f>U564*'4 Transform Matrices'!Z568+V564*'4 Transform Matrices'!AD568+W564*'4 Transform Matrices'!AH568</f>
        <v/>
      </c>
      <c r="W567" s="69">
        <f>U564*'4 Transform Matrices'!AA568+V564*'4 Transform Matrices'!AE568+W564*'4 Transform Matrices'!AI568</f>
        <v/>
      </c>
      <c r="X567" s="69">
        <f>U564*'4 Transform Matrices'!AB568+V564*'4 Transform Matrices'!AF568+W564*'4 Transform Matrices'!AJ568+X564</f>
        <v/>
      </c>
      <c r="Y567" s="69">
        <f>Y564*'4 Transform Matrices'!Y568+Z564*'4 Transform Matrices'!AC568+AA564*'4 Transform Matrices'!AG568</f>
        <v/>
      </c>
      <c r="Z567" s="69">
        <f>Y564*'4 Transform Matrices'!Z568+Z564*'4 Transform Matrices'!AD568+AA564*'4 Transform Matrices'!AH568</f>
        <v/>
      </c>
      <c r="AA567" s="69">
        <f>Y564*'4 Transform Matrices'!AA568+Z564*'4 Transform Matrices'!AE568+AA564*'4 Transform Matrices'!AI568</f>
        <v/>
      </c>
      <c r="AB567" s="69">
        <f>Y564*'4 Transform Matrices'!AB568+Z564*'4 Transform Matrices'!AF568+AA564*'4 Transform Matrices'!AJ568+AB564</f>
        <v/>
      </c>
      <c r="AC567" s="69">
        <f>AC564*'4 Transform Matrices'!Y568+AD564*'4 Transform Matrices'!AC568+AE564*'4 Transform Matrices'!AG568</f>
        <v/>
      </c>
      <c r="AD567" s="69">
        <f>AC564*'4 Transform Matrices'!Z568+AD564*'4 Transform Matrices'!AD568+AE564*'4 Transform Matrices'!AH568</f>
        <v/>
      </c>
      <c r="AE567" s="69">
        <f>AC564*'4 Transform Matrices'!AA568+AD564*'4 Transform Matrices'!AE568+AE564*'4 Transform Matrices'!AI568</f>
        <v/>
      </c>
      <c r="AF567" s="69">
        <f>AC564*'4 Transform Matrices'!AB568+AD564*'4 Transform Matrices'!AF568+AE564*'4 Transform Matrices'!AJ568+AF564</f>
        <v/>
      </c>
      <c r="AG567" s="71">
        <f>MAX(ABS(I567-U567),ABS(J567-V567),ABS(K567-W567),ABS(L567-X567),ABS(M567-Y567),ABS(N567-Z567),ABS(O567-AA567),ABS(P567-AB567),ABS(Q567-AC567),ABS(R567-AD567),ABS(S567-AE567),ABS(T567-AF567))</f>
        <v/>
      </c>
    </row>
    <row r="568">
      <c r="A568" s="81" t="inlineStr">
        <is>
          <t>- Pine crown</t>
        </is>
      </c>
      <c r="B568" s="52" t="inlineStr">
        <is>
          <t>ENV-440</t>
        </is>
      </c>
      <c r="C568" s="61" t="inlineStr">
        <is>
          <t>Cone</t>
        </is>
      </c>
      <c r="D568" s="52" t="inlineStr">
        <is>
          <t>ENV-436</t>
        </is>
      </c>
      <c r="E568" s="52" t="n">
        <v>3</v>
      </c>
      <c r="F568" s="54">
        <f>L568</f>
        <v/>
      </c>
      <c r="G568" s="54">
        <f>P568</f>
        <v/>
      </c>
      <c r="H568" s="54">
        <f>T568</f>
        <v/>
      </c>
      <c r="I568" s="70" t="n">
        <v>1.84834278</v>
      </c>
      <c r="J568" s="70" t="n">
        <v>0.499538362</v>
      </c>
      <c r="K568" s="70" t="n">
        <v>0.0162882656</v>
      </c>
      <c r="L568" s="70" t="n">
        <v>-14.9253616</v>
      </c>
      <c r="M568" s="70" t="n">
        <v>0.0125606023</v>
      </c>
      <c r="N568" s="70" t="n">
        <v>-0.191817239</v>
      </c>
      <c r="O568" s="70" t="n">
        <v>0.941109657</v>
      </c>
      <c r="P568" s="70" t="n">
        <v>2.40298486</v>
      </c>
      <c r="Q568" s="70" t="n">
        <v>0.473268092</v>
      </c>
      <c r="R568" s="70" t="n">
        <v>-1.94585025</v>
      </c>
      <c r="S568" s="70" t="n">
        <v>-0.08859081570000001</v>
      </c>
      <c r="T568" s="70" t="n">
        <v>-8.6195507</v>
      </c>
      <c r="U568" s="69">
        <f>U564*'4 Transform Matrices'!Y569+V564*'4 Transform Matrices'!AC569+W564*'4 Transform Matrices'!AG569</f>
        <v/>
      </c>
      <c r="V568" s="69">
        <f>U564*'4 Transform Matrices'!Z569+V564*'4 Transform Matrices'!AD569+W564*'4 Transform Matrices'!AH569</f>
        <v/>
      </c>
      <c r="W568" s="69">
        <f>U564*'4 Transform Matrices'!AA569+V564*'4 Transform Matrices'!AE569+W564*'4 Transform Matrices'!AI569</f>
        <v/>
      </c>
      <c r="X568" s="69">
        <f>U564*'4 Transform Matrices'!AB569+V564*'4 Transform Matrices'!AF569+W564*'4 Transform Matrices'!AJ569+X564</f>
        <v/>
      </c>
      <c r="Y568" s="69">
        <f>Y564*'4 Transform Matrices'!Y569+Z564*'4 Transform Matrices'!AC569+AA564*'4 Transform Matrices'!AG569</f>
        <v/>
      </c>
      <c r="Z568" s="69">
        <f>Y564*'4 Transform Matrices'!Z569+Z564*'4 Transform Matrices'!AD569+AA564*'4 Transform Matrices'!AH569</f>
        <v/>
      </c>
      <c r="AA568" s="69">
        <f>Y564*'4 Transform Matrices'!AA569+Z564*'4 Transform Matrices'!AE569+AA564*'4 Transform Matrices'!AI569</f>
        <v/>
      </c>
      <c r="AB568" s="69">
        <f>Y564*'4 Transform Matrices'!AB569+Z564*'4 Transform Matrices'!AF569+AA564*'4 Transform Matrices'!AJ569+AB564</f>
        <v/>
      </c>
      <c r="AC568" s="69">
        <f>AC564*'4 Transform Matrices'!Y569+AD564*'4 Transform Matrices'!AC569+AE564*'4 Transform Matrices'!AG569</f>
        <v/>
      </c>
      <c r="AD568" s="69">
        <f>AC564*'4 Transform Matrices'!Z569+AD564*'4 Transform Matrices'!AD569+AE564*'4 Transform Matrices'!AH569</f>
        <v/>
      </c>
      <c r="AE568" s="69">
        <f>AC564*'4 Transform Matrices'!AA569+AD564*'4 Transform Matrices'!AE569+AE564*'4 Transform Matrices'!AI569</f>
        <v/>
      </c>
      <c r="AF568" s="69">
        <f>AC564*'4 Transform Matrices'!AB569+AD564*'4 Transform Matrices'!AF569+AE564*'4 Transform Matrices'!AJ569+AF564</f>
        <v/>
      </c>
      <c r="AG568" s="71">
        <f>MAX(ABS(I568-U568),ABS(J568-V568),ABS(K568-W568),ABS(L568-X568),ABS(M568-Y568),ABS(N568-Z568),ABS(O568-AA568),ABS(P568-AB568),ABS(Q568-AC568),ABS(R568-AD568),ABS(S568-AE568),ABS(T568-AF568))</f>
        <v/>
      </c>
    </row>
    <row r="569">
      <c r="A569" s="81" t="inlineStr">
        <is>
          <t>- Pine crown</t>
        </is>
      </c>
      <c r="B569" s="52" t="inlineStr">
        <is>
          <t>ENV-441</t>
        </is>
      </c>
      <c r="C569" s="61" t="inlineStr">
        <is>
          <t>Cone</t>
        </is>
      </c>
      <c r="D569" s="52" t="inlineStr">
        <is>
          <t>ENV-436</t>
        </is>
      </c>
      <c r="E569" s="52" t="n">
        <v>3</v>
      </c>
      <c r="F569" s="54">
        <f>L569</f>
        <v/>
      </c>
      <c r="G569" s="54">
        <f>P569</f>
        <v/>
      </c>
      <c r="H569" s="54">
        <f>T569</f>
        <v/>
      </c>
      <c r="I569" s="70" t="n">
        <v>0.0896718502</v>
      </c>
      <c r="J569" s="70" t="n">
        <v>-1.55719888</v>
      </c>
      <c r="K569" s="70" t="n">
        <v>-0.0772661865</v>
      </c>
      <c r="L569" s="70" t="n">
        <v>-14.8972101</v>
      </c>
      <c r="M569" s="70" t="n">
        <v>-0.0127011072</v>
      </c>
      <c r="N569" s="70" t="n">
        <v>-0.137437388</v>
      </c>
      <c r="O569" s="70" t="n">
        <v>0.881576836</v>
      </c>
      <c r="P569" s="70" t="n">
        <v>2.81718564</v>
      </c>
      <c r="Q569" s="70" t="n">
        <v>-1.7220726</v>
      </c>
      <c r="R569" s="70" t="n">
        <v>-0.08007282020000001</v>
      </c>
      <c r="S569" s="70" t="n">
        <v>-0.0105254557</v>
      </c>
      <c r="T569" s="70" t="n">
        <v>-8.561959269999999</v>
      </c>
      <c r="U569" s="69">
        <f>U564*'4 Transform Matrices'!Y570+V564*'4 Transform Matrices'!AC570+W564*'4 Transform Matrices'!AG570</f>
        <v/>
      </c>
      <c r="V569" s="69">
        <f>U564*'4 Transform Matrices'!Z570+V564*'4 Transform Matrices'!AD570+W564*'4 Transform Matrices'!AH570</f>
        <v/>
      </c>
      <c r="W569" s="69">
        <f>U564*'4 Transform Matrices'!AA570+V564*'4 Transform Matrices'!AE570+W564*'4 Transform Matrices'!AI570</f>
        <v/>
      </c>
      <c r="X569" s="69">
        <f>U564*'4 Transform Matrices'!AB570+V564*'4 Transform Matrices'!AF570+W564*'4 Transform Matrices'!AJ570+X564</f>
        <v/>
      </c>
      <c r="Y569" s="69">
        <f>Y564*'4 Transform Matrices'!Y570+Z564*'4 Transform Matrices'!AC570+AA564*'4 Transform Matrices'!AG570</f>
        <v/>
      </c>
      <c r="Z569" s="69">
        <f>Y564*'4 Transform Matrices'!Z570+Z564*'4 Transform Matrices'!AD570+AA564*'4 Transform Matrices'!AH570</f>
        <v/>
      </c>
      <c r="AA569" s="69">
        <f>Y564*'4 Transform Matrices'!AA570+Z564*'4 Transform Matrices'!AE570+AA564*'4 Transform Matrices'!AI570</f>
        <v/>
      </c>
      <c r="AB569" s="69">
        <f>Y564*'4 Transform Matrices'!AB570+Z564*'4 Transform Matrices'!AF570+AA564*'4 Transform Matrices'!AJ570+AB564</f>
        <v/>
      </c>
      <c r="AC569" s="69">
        <f>AC564*'4 Transform Matrices'!Y570+AD564*'4 Transform Matrices'!AC570+AE564*'4 Transform Matrices'!AG570</f>
        <v/>
      </c>
      <c r="AD569" s="69">
        <f>AC564*'4 Transform Matrices'!Z570+AD564*'4 Transform Matrices'!AD570+AE564*'4 Transform Matrices'!AH570</f>
        <v/>
      </c>
      <c r="AE569" s="69">
        <f>AC564*'4 Transform Matrices'!AA570+AD564*'4 Transform Matrices'!AE570+AE564*'4 Transform Matrices'!AI570</f>
        <v/>
      </c>
      <c r="AF569" s="69">
        <f>AC564*'4 Transform Matrices'!AB570+AD564*'4 Transform Matrices'!AF570+AE564*'4 Transform Matrices'!AJ570+AF564</f>
        <v/>
      </c>
      <c r="AG569" s="71">
        <f>MAX(ABS(I569-U569),ABS(J569-V569),ABS(K569-W569),ABS(L569-X569),ABS(M569-Y569),ABS(N569-Z569),ABS(O569-AA569),ABS(P569-AB569),ABS(Q569-AC569),ABS(R569-AD569),ABS(S569-AE569),ABS(T569-AF569))</f>
        <v/>
      </c>
    </row>
    <row r="570">
      <c r="A570" s="81" t="inlineStr">
        <is>
          <t>- Pine crown</t>
        </is>
      </c>
      <c r="B570" s="52" t="inlineStr">
        <is>
          <t>ENV-442</t>
        </is>
      </c>
      <c r="C570" s="61" t="inlineStr">
        <is>
          <t>Cone</t>
        </is>
      </c>
      <c r="D570" s="52" t="inlineStr">
        <is>
          <t>ENV-436</t>
        </is>
      </c>
      <c r="E570" s="52" t="n">
        <v>3</v>
      </c>
      <c r="F570" s="54">
        <f>L570</f>
        <v/>
      </c>
      <c r="G570" s="54">
        <f>P570</f>
        <v/>
      </c>
      <c r="H570" s="54">
        <f>T570</f>
        <v/>
      </c>
      <c r="I570" s="70" t="n">
        <v>-0.0008477866649999999</v>
      </c>
      <c r="J570" s="70" t="n">
        <v>1.2273041</v>
      </c>
      <c r="K570" s="70" t="n">
        <v>0.0522237197</v>
      </c>
      <c r="L570" s="70" t="n">
        <v>-14.9595098</v>
      </c>
      <c r="M570" s="70" t="n">
        <v>-0.00418527378</v>
      </c>
      <c r="N570" s="70" t="n">
        <v>-0.09705987570000001</v>
      </c>
      <c r="O570" s="70" t="n">
        <v>0.660369813</v>
      </c>
      <c r="P570" s="70" t="n">
        <v>3.13542914</v>
      </c>
      <c r="Q570" s="70" t="n">
        <v>1.31034446</v>
      </c>
      <c r="R570" s="70" t="n">
        <v>0.000484108925</v>
      </c>
      <c r="S570" s="70" t="n">
        <v>0.0021430254</v>
      </c>
      <c r="T570" s="70" t="n">
        <v>-8.580847739999999</v>
      </c>
      <c r="U570" s="69">
        <f>U564*'4 Transform Matrices'!Y571+V564*'4 Transform Matrices'!AC571+W564*'4 Transform Matrices'!AG571</f>
        <v/>
      </c>
      <c r="V570" s="69">
        <f>U564*'4 Transform Matrices'!Z571+V564*'4 Transform Matrices'!AD571+W564*'4 Transform Matrices'!AH571</f>
        <v/>
      </c>
      <c r="W570" s="69">
        <f>U564*'4 Transform Matrices'!AA571+V564*'4 Transform Matrices'!AE571+W564*'4 Transform Matrices'!AI571</f>
        <v/>
      </c>
      <c r="X570" s="69">
        <f>U564*'4 Transform Matrices'!AB571+V564*'4 Transform Matrices'!AF571+W564*'4 Transform Matrices'!AJ571+X564</f>
        <v/>
      </c>
      <c r="Y570" s="69">
        <f>Y564*'4 Transform Matrices'!Y571+Z564*'4 Transform Matrices'!AC571+AA564*'4 Transform Matrices'!AG571</f>
        <v/>
      </c>
      <c r="Z570" s="69">
        <f>Y564*'4 Transform Matrices'!Z571+Z564*'4 Transform Matrices'!AD571+AA564*'4 Transform Matrices'!AH571</f>
        <v/>
      </c>
      <c r="AA570" s="69">
        <f>Y564*'4 Transform Matrices'!AA571+Z564*'4 Transform Matrices'!AE571+AA564*'4 Transform Matrices'!AI571</f>
        <v/>
      </c>
      <c r="AB570" s="69">
        <f>Y564*'4 Transform Matrices'!AB571+Z564*'4 Transform Matrices'!AF571+AA564*'4 Transform Matrices'!AJ571+AB564</f>
        <v/>
      </c>
      <c r="AC570" s="69">
        <f>AC564*'4 Transform Matrices'!Y571+AD564*'4 Transform Matrices'!AC571+AE564*'4 Transform Matrices'!AG571</f>
        <v/>
      </c>
      <c r="AD570" s="69">
        <f>AC564*'4 Transform Matrices'!Z571+AD564*'4 Transform Matrices'!AD571+AE564*'4 Transform Matrices'!AH571</f>
        <v/>
      </c>
      <c r="AE570" s="69">
        <f>AC564*'4 Transform Matrices'!AA571+AD564*'4 Transform Matrices'!AE571+AE564*'4 Transform Matrices'!AI571</f>
        <v/>
      </c>
      <c r="AF570" s="69">
        <f>AC564*'4 Transform Matrices'!AB571+AD564*'4 Transform Matrices'!AF571+AE564*'4 Transform Matrices'!AJ571+AF564</f>
        <v/>
      </c>
      <c r="AG570" s="71">
        <f>MAX(ABS(I570-U570),ABS(J570-V570),ABS(K570-W570),ABS(L570-X570),ABS(M570-Y570),ABS(N570-Z570),ABS(O570-AA570),ABS(P570-AB570),ABS(Q570-AC570),ABS(R570-AD570),ABS(S570-AE570),ABS(T570-AF570))</f>
        <v/>
      </c>
    </row>
    <row r="571">
      <c r="A571" s="81" t="inlineStr">
        <is>
          <t>- Pine crown</t>
        </is>
      </c>
      <c r="B571" s="52" t="inlineStr">
        <is>
          <t>ENV-443</t>
        </is>
      </c>
      <c r="C571" s="61" t="inlineStr">
        <is>
          <t>Cone</t>
        </is>
      </c>
      <c r="D571" s="52" t="inlineStr">
        <is>
          <t>ENV-436</t>
        </is>
      </c>
      <c r="E571" s="52" t="n">
        <v>3</v>
      </c>
      <c r="F571" s="54">
        <f>L571</f>
        <v/>
      </c>
      <c r="G571" s="54">
        <f>P571</f>
        <v/>
      </c>
      <c r="H571" s="54">
        <f>T571</f>
        <v/>
      </c>
      <c r="I571" s="70" t="n">
        <v>-0.787955284</v>
      </c>
      <c r="J571" s="70" t="n">
        <v>-0.346410781</v>
      </c>
      <c r="K571" s="70" t="n">
        <v>0.00417695055</v>
      </c>
      <c r="L571" s="70" t="n">
        <v>-14.9125156</v>
      </c>
      <c r="M571" s="70" t="n">
        <v>-0.000518905814</v>
      </c>
      <c r="N571" s="70" t="n">
        <v>0.0207304191</v>
      </c>
      <c r="O571" s="70" t="n">
        <v>0.431758374</v>
      </c>
      <c r="P571" s="70" t="n">
        <v>3.43896914</v>
      </c>
      <c r="Q571" s="70" t="n">
        <v>-0.357588887</v>
      </c>
      <c r="R571" s="70" t="n">
        <v>0.763293862</v>
      </c>
      <c r="S571" s="70" t="n">
        <v>-0.00983053911</v>
      </c>
      <c r="T571" s="70" t="n">
        <v>-8.561848639999999</v>
      </c>
      <c r="U571" s="69">
        <f>U564*'4 Transform Matrices'!Y572+V564*'4 Transform Matrices'!AC572+W564*'4 Transform Matrices'!AG572</f>
        <v/>
      </c>
      <c r="V571" s="69">
        <f>U564*'4 Transform Matrices'!Z572+V564*'4 Transform Matrices'!AD572+W564*'4 Transform Matrices'!AH572</f>
        <v/>
      </c>
      <c r="W571" s="69">
        <f>U564*'4 Transform Matrices'!AA572+V564*'4 Transform Matrices'!AE572+W564*'4 Transform Matrices'!AI572</f>
        <v/>
      </c>
      <c r="X571" s="69">
        <f>U564*'4 Transform Matrices'!AB572+V564*'4 Transform Matrices'!AF572+W564*'4 Transform Matrices'!AJ572+X564</f>
        <v/>
      </c>
      <c r="Y571" s="69">
        <f>Y564*'4 Transform Matrices'!Y572+Z564*'4 Transform Matrices'!AC572+AA564*'4 Transform Matrices'!AG572</f>
        <v/>
      </c>
      <c r="Z571" s="69">
        <f>Y564*'4 Transform Matrices'!Z572+Z564*'4 Transform Matrices'!AD572+AA564*'4 Transform Matrices'!AH572</f>
        <v/>
      </c>
      <c r="AA571" s="69">
        <f>Y564*'4 Transform Matrices'!AA572+Z564*'4 Transform Matrices'!AE572+AA564*'4 Transform Matrices'!AI572</f>
        <v/>
      </c>
      <c r="AB571" s="69">
        <f>Y564*'4 Transform Matrices'!AB572+Z564*'4 Transform Matrices'!AF572+AA564*'4 Transform Matrices'!AJ572+AB564</f>
        <v/>
      </c>
      <c r="AC571" s="69">
        <f>AC564*'4 Transform Matrices'!Y572+AD564*'4 Transform Matrices'!AC572+AE564*'4 Transform Matrices'!AG572</f>
        <v/>
      </c>
      <c r="AD571" s="69">
        <f>AC564*'4 Transform Matrices'!Z572+AD564*'4 Transform Matrices'!AD572+AE564*'4 Transform Matrices'!AH572</f>
        <v/>
      </c>
      <c r="AE571" s="69">
        <f>AC564*'4 Transform Matrices'!AA572+AD564*'4 Transform Matrices'!AE572+AE564*'4 Transform Matrices'!AI572</f>
        <v/>
      </c>
      <c r="AF571" s="69">
        <f>AC564*'4 Transform Matrices'!AB572+AD564*'4 Transform Matrices'!AF572+AE564*'4 Transform Matrices'!AJ572+AF564</f>
        <v/>
      </c>
      <c r="AG571" s="71">
        <f>MAX(ABS(I571-U571),ABS(J571-V571),ABS(K571-W571),ABS(L571-X571),ABS(M571-Y571),ABS(N571-Z571),ABS(O571-AA571),ABS(P571-AB571),ABS(Q571-AC571),ABS(R571-AD571),ABS(S571-AE571),ABS(T571-AF571))</f>
        <v/>
      </c>
    </row>
    <row r="572">
      <c r="A572" s="81" t="inlineStr">
        <is>
          <t>- Pine crown</t>
        </is>
      </c>
      <c r="B572" s="52" t="inlineStr">
        <is>
          <t>ENV-444</t>
        </is>
      </c>
      <c r="C572" s="61" t="inlineStr">
        <is>
          <t>Cone</t>
        </is>
      </c>
      <c r="D572" s="52" t="inlineStr">
        <is>
          <t>ENV-436</t>
        </is>
      </c>
      <c r="E572" s="52" t="n">
        <v>3</v>
      </c>
      <c r="F572" s="54">
        <f>L572</f>
        <v/>
      </c>
      <c r="G572" s="54">
        <f>P572</f>
        <v/>
      </c>
      <c r="H572" s="54">
        <f>T572</f>
        <v/>
      </c>
      <c r="I572" s="70" t="n">
        <v>-0.480742127</v>
      </c>
      <c r="J572" s="70" t="n">
        <v>0.263232082</v>
      </c>
      <c r="K572" s="70" t="n">
        <v>0.0345000848</v>
      </c>
      <c r="L572" s="70" t="n">
        <v>-14.9645767</v>
      </c>
      <c r="M572" s="70" t="n">
        <v>-0.00447655004</v>
      </c>
      <c r="N572" s="70" t="n">
        <v>-0.0420924835</v>
      </c>
      <c r="O572" s="70" t="n">
        <v>1.01375675</v>
      </c>
      <c r="P572" s="70" t="n">
        <v>4.14203882</v>
      </c>
      <c r="Q572" s="70" t="n">
        <v>0.281891882</v>
      </c>
      <c r="R572" s="70" t="n">
        <v>0.448250949</v>
      </c>
      <c r="S572" s="70" t="n">
        <v>0.0749357268</v>
      </c>
      <c r="T572" s="70" t="n">
        <v>-8.572672839999999</v>
      </c>
      <c r="U572" s="69">
        <f>U564*'4 Transform Matrices'!Y573+V564*'4 Transform Matrices'!AC573+W564*'4 Transform Matrices'!AG573</f>
        <v/>
      </c>
      <c r="V572" s="69">
        <f>U564*'4 Transform Matrices'!Z573+V564*'4 Transform Matrices'!AD573+W564*'4 Transform Matrices'!AH573</f>
        <v/>
      </c>
      <c r="W572" s="69">
        <f>U564*'4 Transform Matrices'!AA573+V564*'4 Transform Matrices'!AE573+W564*'4 Transform Matrices'!AI573</f>
        <v/>
      </c>
      <c r="X572" s="69">
        <f>U564*'4 Transform Matrices'!AB573+V564*'4 Transform Matrices'!AF573+W564*'4 Transform Matrices'!AJ573+X564</f>
        <v/>
      </c>
      <c r="Y572" s="69">
        <f>Y564*'4 Transform Matrices'!Y573+Z564*'4 Transform Matrices'!AC573+AA564*'4 Transform Matrices'!AG573</f>
        <v/>
      </c>
      <c r="Z572" s="69">
        <f>Y564*'4 Transform Matrices'!Z573+Z564*'4 Transform Matrices'!AD573+AA564*'4 Transform Matrices'!AH573</f>
        <v/>
      </c>
      <c r="AA572" s="69">
        <f>Y564*'4 Transform Matrices'!AA573+Z564*'4 Transform Matrices'!AE573+AA564*'4 Transform Matrices'!AI573</f>
        <v/>
      </c>
      <c r="AB572" s="69">
        <f>Y564*'4 Transform Matrices'!AB573+Z564*'4 Transform Matrices'!AF573+AA564*'4 Transform Matrices'!AJ573+AB564</f>
        <v/>
      </c>
      <c r="AC572" s="69">
        <f>AC564*'4 Transform Matrices'!Y573+AD564*'4 Transform Matrices'!AC573+AE564*'4 Transform Matrices'!AG573</f>
        <v/>
      </c>
      <c r="AD572" s="69">
        <f>AC564*'4 Transform Matrices'!Z573+AD564*'4 Transform Matrices'!AD573+AE564*'4 Transform Matrices'!AH573</f>
        <v/>
      </c>
      <c r="AE572" s="69">
        <f>AC564*'4 Transform Matrices'!AA573+AD564*'4 Transform Matrices'!AE573+AE564*'4 Transform Matrices'!AI573</f>
        <v/>
      </c>
      <c r="AF572" s="69">
        <f>AC564*'4 Transform Matrices'!AB573+AD564*'4 Transform Matrices'!AF573+AE564*'4 Transform Matrices'!AJ573+AF564</f>
        <v/>
      </c>
      <c r="AG572" s="71">
        <f>MAX(ABS(I572-U572),ABS(J572-V572),ABS(K572-W572),ABS(L572-X572),ABS(M572-Y572),ABS(N572-Z572),ABS(O572-AA572),ABS(P572-AB572),ABS(Q572-AC572),ABS(R572-AD572),ABS(S572-AE572),ABS(T572-AF572))</f>
        <v/>
      </c>
    </row>
    <row r="573">
      <c r="A573" s="60" t="inlineStr">
        <is>
          <t>- Forest patch</t>
        </is>
      </c>
      <c r="B573" s="52" t="inlineStr">
        <is>
          <t>ENV-445</t>
        </is>
      </c>
      <c r="C573" s="53" t="inlineStr">
        <is>
          <t>Group</t>
        </is>
      </c>
      <c r="D573" s="52" t="inlineStr">
        <is>
          <t>ENV-00</t>
        </is>
      </c>
      <c r="E573" s="52" t="n">
        <v>1</v>
      </c>
      <c r="F573" s="54">
        <f>L573</f>
        <v/>
      </c>
      <c r="G573" s="54">
        <f>P573</f>
        <v/>
      </c>
      <c r="H573" s="54">
        <f>T573</f>
        <v/>
      </c>
      <c r="I573" s="70" t="n">
        <v>1</v>
      </c>
      <c r="J573" s="70" t="n">
        <v>0</v>
      </c>
      <c r="K573" s="70" t="n">
        <v>0</v>
      </c>
      <c r="L573" s="70" t="n">
        <v>0</v>
      </c>
      <c r="M573" s="70" t="n">
        <v>0</v>
      </c>
      <c r="N573" s="70" t="n">
        <v>1</v>
      </c>
      <c r="O573" s="70" t="n">
        <v>0</v>
      </c>
      <c r="P573" s="70" t="n">
        <v>0</v>
      </c>
      <c r="Q573" s="70" t="n">
        <v>0</v>
      </c>
      <c r="R573" s="70" t="n">
        <v>0</v>
      </c>
      <c r="S573" s="70" t="n">
        <v>1</v>
      </c>
      <c r="T573" s="70" t="n">
        <v>0</v>
      </c>
      <c r="U573" s="69">
        <f>U128*'4 Transform Matrices'!Y574+V128*'4 Transform Matrices'!AC574+W128*'4 Transform Matrices'!AG574</f>
        <v/>
      </c>
      <c r="V573" s="69">
        <f>U128*'4 Transform Matrices'!Z574+V128*'4 Transform Matrices'!AD574+W128*'4 Transform Matrices'!AH574</f>
        <v/>
      </c>
      <c r="W573" s="69">
        <f>U128*'4 Transform Matrices'!AA574+V128*'4 Transform Matrices'!AE574+W128*'4 Transform Matrices'!AI574</f>
        <v/>
      </c>
      <c r="X573" s="69">
        <f>U128*'4 Transform Matrices'!AB574+V128*'4 Transform Matrices'!AF574+W128*'4 Transform Matrices'!AJ574+X128</f>
        <v/>
      </c>
      <c r="Y573" s="69">
        <f>Y128*'4 Transform Matrices'!Y574+Z128*'4 Transform Matrices'!AC574+AA128*'4 Transform Matrices'!AG574</f>
        <v/>
      </c>
      <c r="Z573" s="69">
        <f>Y128*'4 Transform Matrices'!Z574+Z128*'4 Transform Matrices'!AD574+AA128*'4 Transform Matrices'!AH574</f>
        <v/>
      </c>
      <c r="AA573" s="69">
        <f>Y128*'4 Transform Matrices'!AA574+Z128*'4 Transform Matrices'!AE574+AA128*'4 Transform Matrices'!AI574</f>
        <v/>
      </c>
      <c r="AB573" s="69">
        <f>Y128*'4 Transform Matrices'!AB574+Z128*'4 Transform Matrices'!AF574+AA128*'4 Transform Matrices'!AJ574+AB128</f>
        <v/>
      </c>
      <c r="AC573" s="69">
        <f>AC128*'4 Transform Matrices'!Y574+AD128*'4 Transform Matrices'!AC574+AE128*'4 Transform Matrices'!AG574</f>
        <v/>
      </c>
      <c r="AD573" s="69">
        <f>AC128*'4 Transform Matrices'!Z574+AD128*'4 Transform Matrices'!AD574+AE128*'4 Transform Matrices'!AH574</f>
        <v/>
      </c>
      <c r="AE573" s="69">
        <f>AC128*'4 Transform Matrices'!AA574+AD128*'4 Transform Matrices'!AE574+AE128*'4 Transform Matrices'!AI574</f>
        <v/>
      </c>
      <c r="AF573" s="69">
        <f>AC128*'4 Transform Matrices'!AB574+AD128*'4 Transform Matrices'!AF574+AE128*'4 Transform Matrices'!AJ574+AF128</f>
        <v/>
      </c>
      <c r="AG573" s="71">
        <f>MAX(ABS(I573-U573),ABS(J573-V573),ABS(K573-W573),ABS(L573-X573),ABS(M573-Y573),ABS(N573-Z573),ABS(O573-AA573),ABS(P573-AB573),ABS(Q573-AC573),ABS(R573-AD573),ABS(S573-AE573),ABS(T573-AF573))</f>
        <v/>
      </c>
    </row>
    <row r="574">
      <c r="A574" s="80" t="inlineStr">
        <is>
          <t>- Pine</t>
        </is>
      </c>
      <c r="B574" s="52" t="inlineStr">
        <is>
          <t>ENV-446</t>
        </is>
      </c>
      <c r="C574" s="53" t="inlineStr">
        <is>
          <t>Group</t>
        </is>
      </c>
      <c r="D574" s="52" t="inlineStr">
        <is>
          <t>ENV-445</t>
        </is>
      </c>
      <c r="E574" s="52" t="n">
        <v>2</v>
      </c>
      <c r="F574" s="54">
        <f>L574</f>
        <v/>
      </c>
      <c r="G574" s="54">
        <f>P574</f>
        <v/>
      </c>
      <c r="H574" s="54">
        <f>T574</f>
        <v/>
      </c>
      <c r="I574" s="70" t="n">
        <v>0.780716479</v>
      </c>
      <c r="J574" s="70" t="n">
        <v>0</v>
      </c>
      <c r="K574" s="70" t="n">
        <v>-0.62488544</v>
      </c>
      <c r="L574" s="70" t="n">
        <v>13.4729757</v>
      </c>
      <c r="M574" s="70" t="n">
        <v>0</v>
      </c>
      <c r="N574" s="70" t="n">
        <v>1</v>
      </c>
      <c r="O574" s="70" t="n">
        <v>0</v>
      </c>
      <c r="P574" s="70" t="n">
        <v>-0.160233811</v>
      </c>
      <c r="Q574" s="70" t="n">
        <v>0.62488544</v>
      </c>
      <c r="R574" s="70" t="n">
        <v>0</v>
      </c>
      <c r="S574" s="70" t="n">
        <v>0.780716479</v>
      </c>
      <c r="T574" s="70" t="n">
        <v>6.69699574</v>
      </c>
      <c r="U574" s="69">
        <f>U573*'4 Transform Matrices'!Y575+V573*'4 Transform Matrices'!AC575+W573*'4 Transform Matrices'!AG575</f>
        <v/>
      </c>
      <c r="V574" s="69">
        <f>U573*'4 Transform Matrices'!Z575+V573*'4 Transform Matrices'!AD575+W573*'4 Transform Matrices'!AH575</f>
        <v/>
      </c>
      <c r="W574" s="69">
        <f>U573*'4 Transform Matrices'!AA575+V573*'4 Transform Matrices'!AE575+W573*'4 Transform Matrices'!AI575</f>
        <v/>
      </c>
      <c r="X574" s="69">
        <f>U573*'4 Transform Matrices'!AB575+V573*'4 Transform Matrices'!AF575+W573*'4 Transform Matrices'!AJ575+X573</f>
        <v/>
      </c>
      <c r="Y574" s="69">
        <f>Y573*'4 Transform Matrices'!Y575+Z573*'4 Transform Matrices'!AC575+AA573*'4 Transform Matrices'!AG575</f>
        <v/>
      </c>
      <c r="Z574" s="69">
        <f>Y573*'4 Transform Matrices'!Z575+Z573*'4 Transform Matrices'!AD575+AA573*'4 Transform Matrices'!AH575</f>
        <v/>
      </c>
      <c r="AA574" s="69">
        <f>Y573*'4 Transform Matrices'!AA575+Z573*'4 Transform Matrices'!AE575+AA573*'4 Transform Matrices'!AI575</f>
        <v/>
      </c>
      <c r="AB574" s="69">
        <f>Y573*'4 Transform Matrices'!AB575+Z573*'4 Transform Matrices'!AF575+AA573*'4 Transform Matrices'!AJ575+AB573</f>
        <v/>
      </c>
      <c r="AC574" s="69">
        <f>AC573*'4 Transform Matrices'!Y575+AD573*'4 Transform Matrices'!AC575+AE573*'4 Transform Matrices'!AG575</f>
        <v/>
      </c>
      <c r="AD574" s="69">
        <f>AC573*'4 Transform Matrices'!Z575+AD573*'4 Transform Matrices'!AD575+AE573*'4 Transform Matrices'!AH575</f>
        <v/>
      </c>
      <c r="AE574" s="69">
        <f>AC573*'4 Transform Matrices'!AA575+AD573*'4 Transform Matrices'!AE575+AE573*'4 Transform Matrices'!AI575</f>
        <v/>
      </c>
      <c r="AF574" s="69">
        <f>AC573*'4 Transform Matrices'!AB575+AD573*'4 Transform Matrices'!AF575+AE573*'4 Transform Matrices'!AJ575+AF573</f>
        <v/>
      </c>
      <c r="AG574" s="71">
        <f>MAX(ABS(I574-U574),ABS(J574-V574),ABS(K574-W574),ABS(L574-X574),ABS(M574-Y574),ABS(N574-Z574),ABS(O574-AA574),ABS(P574-AB574),ABS(Q574-AC574),ABS(R574-AD574),ABS(S574-AE574),ABS(T574-AF574))</f>
        <v/>
      </c>
    </row>
    <row r="575">
      <c r="A575" s="81" t="inlineStr">
        <is>
          <t>- Pine trunk</t>
        </is>
      </c>
      <c r="B575" s="52" t="inlineStr">
        <is>
          <t>ENV-447</t>
        </is>
      </c>
      <c r="C575" s="58" t="inlineStr">
        <is>
          <t>Cylinder</t>
        </is>
      </c>
      <c r="D575" s="52" t="inlineStr">
        <is>
          <t>ENV-446</t>
        </is>
      </c>
      <c r="E575" s="52" t="n">
        <v>3</v>
      </c>
      <c r="F575" s="54">
        <f>L575</f>
        <v/>
      </c>
      <c r="G575" s="54">
        <f>P575</f>
        <v/>
      </c>
      <c r="H575" s="54">
        <f>T575</f>
        <v/>
      </c>
      <c r="I575" s="70" t="n">
        <v>0.154861927</v>
      </c>
      <c r="J575" s="70" t="n">
        <v>-0.12395148</v>
      </c>
      <c r="K575" s="70" t="n">
        <v>7.20419706e-08</v>
      </c>
      <c r="L575" s="70" t="n">
        <v>13.4729757</v>
      </c>
      <c r="M575" s="70" t="n">
        <v>0</v>
      </c>
      <c r="N575" s="70" t="n">
        <v>-8.670535399999999e-09</v>
      </c>
      <c r="O575" s="70" t="n">
        <v>-2.6374886</v>
      </c>
      <c r="P575" s="70" t="n">
        <v>1.15851045</v>
      </c>
      <c r="Q575" s="70" t="n">
        <v>0.12395148</v>
      </c>
      <c r="R575" s="70" t="n">
        <v>0.154861927</v>
      </c>
      <c r="S575" s="70" t="n">
        <v>-9.000746810000001e-08</v>
      </c>
      <c r="T575" s="70" t="n">
        <v>6.69699574</v>
      </c>
      <c r="U575" s="69">
        <f>U574*'4 Transform Matrices'!Y576+V574*'4 Transform Matrices'!AC576+W574*'4 Transform Matrices'!AG576</f>
        <v/>
      </c>
      <c r="V575" s="69">
        <f>U574*'4 Transform Matrices'!Z576+V574*'4 Transform Matrices'!AD576+W574*'4 Transform Matrices'!AH576</f>
        <v/>
      </c>
      <c r="W575" s="69">
        <f>U574*'4 Transform Matrices'!AA576+V574*'4 Transform Matrices'!AE576+W574*'4 Transform Matrices'!AI576</f>
        <v/>
      </c>
      <c r="X575" s="69">
        <f>U574*'4 Transform Matrices'!AB576+V574*'4 Transform Matrices'!AF576+W574*'4 Transform Matrices'!AJ576+X574</f>
        <v/>
      </c>
      <c r="Y575" s="69">
        <f>Y574*'4 Transform Matrices'!Y576+Z574*'4 Transform Matrices'!AC576+AA574*'4 Transform Matrices'!AG576</f>
        <v/>
      </c>
      <c r="Z575" s="69">
        <f>Y574*'4 Transform Matrices'!Z576+Z574*'4 Transform Matrices'!AD576+AA574*'4 Transform Matrices'!AH576</f>
        <v/>
      </c>
      <c r="AA575" s="69">
        <f>Y574*'4 Transform Matrices'!AA576+Z574*'4 Transform Matrices'!AE576+AA574*'4 Transform Matrices'!AI576</f>
        <v/>
      </c>
      <c r="AB575" s="69">
        <f>Y574*'4 Transform Matrices'!AB576+Z574*'4 Transform Matrices'!AF576+AA574*'4 Transform Matrices'!AJ576+AB574</f>
        <v/>
      </c>
      <c r="AC575" s="69">
        <f>AC574*'4 Transform Matrices'!Y576+AD574*'4 Transform Matrices'!AC576+AE574*'4 Transform Matrices'!AG576</f>
        <v/>
      </c>
      <c r="AD575" s="69">
        <f>AC574*'4 Transform Matrices'!Z576+AD574*'4 Transform Matrices'!AD576+AE574*'4 Transform Matrices'!AH576</f>
        <v/>
      </c>
      <c r="AE575" s="69">
        <f>AC574*'4 Transform Matrices'!AA576+AD574*'4 Transform Matrices'!AE576+AE574*'4 Transform Matrices'!AI576</f>
        <v/>
      </c>
      <c r="AF575" s="69">
        <f>AC574*'4 Transform Matrices'!AB576+AD574*'4 Transform Matrices'!AF576+AE574*'4 Transform Matrices'!AJ576+AF574</f>
        <v/>
      </c>
      <c r="AG575" s="71">
        <f>MAX(ABS(I575-U575),ABS(J575-V575),ABS(K575-W575),ABS(L575-X575),ABS(M575-Y575),ABS(N575-Z575),ABS(O575-AA575),ABS(P575-AB575),ABS(Q575-AC575),ABS(R575-AD575),ABS(S575-AE575),ABS(T575-AF575))</f>
        <v/>
      </c>
    </row>
    <row r="576">
      <c r="A576" s="81" t="inlineStr">
        <is>
          <t>- Pine crown</t>
        </is>
      </c>
      <c r="B576" s="52" t="inlineStr">
        <is>
          <t>ENV-448</t>
        </is>
      </c>
      <c r="C576" s="61" t="inlineStr">
        <is>
          <t>Cone</t>
        </is>
      </c>
      <c r="D576" s="52" t="inlineStr">
        <is>
          <t>ENV-446</t>
        </is>
      </c>
      <c r="E576" s="52" t="n">
        <v>3</v>
      </c>
      <c r="F576" s="54">
        <f>L576</f>
        <v/>
      </c>
      <c r="G576" s="54">
        <f>P576</f>
        <v/>
      </c>
      <c r="H576" s="54">
        <f>T576</f>
        <v/>
      </c>
      <c r="I576" s="70" t="n">
        <v>1.148651</v>
      </c>
      <c r="J576" s="70" t="n">
        <v>-1.51569688</v>
      </c>
      <c r="K576" s="70" t="n">
        <v>-0.074288547</v>
      </c>
      <c r="L576" s="70" t="n">
        <v>13.4775438</v>
      </c>
      <c r="M576" s="70" t="n">
        <v>0.0157548431</v>
      </c>
      <c r="N576" s="70" t="n">
        <v>-0.175854504</v>
      </c>
      <c r="O576" s="70" t="n">
        <v>0.910341263</v>
      </c>
      <c r="P576" s="70" t="n">
        <v>0.896978796</v>
      </c>
      <c r="Q576" s="70" t="n">
        <v>-1.61453319</v>
      </c>
      <c r="R576" s="70" t="n">
        <v>-1.08005047</v>
      </c>
      <c r="S576" s="70" t="n">
        <v>-0.0439689532</v>
      </c>
      <c r="T576" s="70" t="n">
        <v>6.72199535</v>
      </c>
      <c r="U576" s="69">
        <f>U574*'4 Transform Matrices'!Y577+V574*'4 Transform Matrices'!AC577+W574*'4 Transform Matrices'!AG577</f>
        <v/>
      </c>
      <c r="V576" s="69">
        <f>U574*'4 Transform Matrices'!Z577+V574*'4 Transform Matrices'!AD577+W574*'4 Transform Matrices'!AH577</f>
        <v/>
      </c>
      <c r="W576" s="69">
        <f>U574*'4 Transform Matrices'!AA577+V574*'4 Transform Matrices'!AE577+W574*'4 Transform Matrices'!AI577</f>
        <v/>
      </c>
      <c r="X576" s="69">
        <f>U574*'4 Transform Matrices'!AB577+V574*'4 Transform Matrices'!AF577+W574*'4 Transform Matrices'!AJ577+X574</f>
        <v/>
      </c>
      <c r="Y576" s="69">
        <f>Y574*'4 Transform Matrices'!Y577+Z574*'4 Transform Matrices'!AC577+AA574*'4 Transform Matrices'!AG577</f>
        <v/>
      </c>
      <c r="Z576" s="69">
        <f>Y574*'4 Transform Matrices'!Z577+Z574*'4 Transform Matrices'!AD577+AA574*'4 Transform Matrices'!AH577</f>
        <v/>
      </c>
      <c r="AA576" s="69">
        <f>Y574*'4 Transform Matrices'!AA577+Z574*'4 Transform Matrices'!AE577+AA574*'4 Transform Matrices'!AI577</f>
        <v/>
      </c>
      <c r="AB576" s="69">
        <f>Y574*'4 Transform Matrices'!AB577+Z574*'4 Transform Matrices'!AF577+AA574*'4 Transform Matrices'!AJ577+AB574</f>
        <v/>
      </c>
      <c r="AC576" s="69">
        <f>AC574*'4 Transform Matrices'!Y577+AD574*'4 Transform Matrices'!AC577+AE574*'4 Transform Matrices'!AG577</f>
        <v/>
      </c>
      <c r="AD576" s="69">
        <f>AC574*'4 Transform Matrices'!Z577+AD574*'4 Transform Matrices'!AD577+AE574*'4 Transform Matrices'!AH577</f>
        <v/>
      </c>
      <c r="AE576" s="69">
        <f>AC574*'4 Transform Matrices'!AA577+AD574*'4 Transform Matrices'!AE577+AE574*'4 Transform Matrices'!AI577</f>
        <v/>
      </c>
      <c r="AF576" s="69">
        <f>AC574*'4 Transform Matrices'!AB577+AD574*'4 Transform Matrices'!AF577+AE574*'4 Transform Matrices'!AJ577+AF574</f>
        <v/>
      </c>
      <c r="AG576" s="71">
        <f>MAX(ABS(I576-U576),ABS(J576-V576),ABS(K576-W576),ABS(L576-X576),ABS(M576-Y576),ABS(N576-Z576),ABS(O576-AA576),ABS(P576-AB576),ABS(Q576-AC576),ABS(R576-AD576),ABS(S576-AE576),ABS(T576-AF576))</f>
        <v/>
      </c>
    </row>
    <row r="577">
      <c r="A577" s="81" t="inlineStr">
        <is>
          <t>- Pine crown</t>
        </is>
      </c>
      <c r="B577" s="52" t="inlineStr">
        <is>
          <t>ENV-449</t>
        </is>
      </c>
      <c r="C577" s="61" t="inlineStr">
        <is>
          <t>Cone</t>
        </is>
      </c>
      <c r="D577" s="52" t="inlineStr">
        <is>
          <t>ENV-446</t>
        </is>
      </c>
      <c r="E577" s="52" t="n">
        <v>3</v>
      </c>
      <c r="F577" s="54">
        <f>L577</f>
        <v/>
      </c>
      <c r="G577" s="54">
        <f>P577</f>
        <v/>
      </c>
      <c r="H577" s="54">
        <f>T577</f>
        <v/>
      </c>
      <c r="I577" s="70" t="n">
        <v>-1.66106153</v>
      </c>
      <c r="J577" s="70" t="n">
        <v>-0.6402125950000001</v>
      </c>
      <c r="K577" s="70" t="n">
        <v>0.00646867091</v>
      </c>
      <c r="L577" s="70" t="n">
        <v>13.4590063</v>
      </c>
      <c r="M577" s="70" t="n">
        <v>0.00129584654</v>
      </c>
      <c r="N577" s="70" t="n">
        <v>0.040251974</v>
      </c>
      <c r="O577" s="70" t="n">
        <v>0.800331056</v>
      </c>
      <c r="P577" s="70" t="n">
        <v>1.34687018</v>
      </c>
      <c r="Q577" s="70" t="n">
        <v>-0.6064236160000001</v>
      </c>
      <c r="R577" s="70" t="n">
        <v>1.75369906</v>
      </c>
      <c r="S577" s="70" t="n">
        <v>-0.0160082057</v>
      </c>
      <c r="T577" s="70" t="n">
        <v>6.73556471</v>
      </c>
      <c r="U577" s="69">
        <f>U574*'4 Transform Matrices'!Y578+V574*'4 Transform Matrices'!AC578+W574*'4 Transform Matrices'!AG578</f>
        <v/>
      </c>
      <c r="V577" s="69">
        <f>U574*'4 Transform Matrices'!Z578+V574*'4 Transform Matrices'!AD578+W574*'4 Transform Matrices'!AH578</f>
        <v/>
      </c>
      <c r="W577" s="69">
        <f>U574*'4 Transform Matrices'!AA578+V574*'4 Transform Matrices'!AE578+W574*'4 Transform Matrices'!AI578</f>
        <v/>
      </c>
      <c r="X577" s="69">
        <f>U574*'4 Transform Matrices'!AB578+V574*'4 Transform Matrices'!AF578+W574*'4 Transform Matrices'!AJ578+X574</f>
        <v/>
      </c>
      <c r="Y577" s="69">
        <f>Y574*'4 Transform Matrices'!Y578+Z574*'4 Transform Matrices'!AC578+AA574*'4 Transform Matrices'!AG578</f>
        <v/>
      </c>
      <c r="Z577" s="69">
        <f>Y574*'4 Transform Matrices'!Z578+Z574*'4 Transform Matrices'!AD578+AA574*'4 Transform Matrices'!AH578</f>
        <v/>
      </c>
      <c r="AA577" s="69">
        <f>Y574*'4 Transform Matrices'!AA578+Z574*'4 Transform Matrices'!AE578+AA574*'4 Transform Matrices'!AI578</f>
        <v/>
      </c>
      <c r="AB577" s="69">
        <f>Y574*'4 Transform Matrices'!AB578+Z574*'4 Transform Matrices'!AF578+AA574*'4 Transform Matrices'!AJ578+AB574</f>
        <v/>
      </c>
      <c r="AC577" s="69">
        <f>AC574*'4 Transform Matrices'!Y578+AD574*'4 Transform Matrices'!AC578+AE574*'4 Transform Matrices'!AG578</f>
        <v/>
      </c>
      <c r="AD577" s="69">
        <f>AC574*'4 Transform Matrices'!Z578+AD574*'4 Transform Matrices'!AD578+AE574*'4 Transform Matrices'!AH578</f>
        <v/>
      </c>
      <c r="AE577" s="69">
        <f>AC574*'4 Transform Matrices'!AA578+AD574*'4 Transform Matrices'!AE578+AE574*'4 Transform Matrices'!AI578</f>
        <v/>
      </c>
      <c r="AF577" s="69">
        <f>AC574*'4 Transform Matrices'!AB578+AD574*'4 Transform Matrices'!AF578+AE574*'4 Transform Matrices'!AJ578+AF574</f>
        <v/>
      </c>
      <c r="AG577" s="71">
        <f>MAX(ABS(I577-U577),ABS(J577-V577),ABS(K577-W577),ABS(L577-X577),ABS(M577-Y577),ABS(N577-Z577),ABS(O577-AA577),ABS(P577-AB577),ABS(Q577-AC577),ABS(R577-AD577),ABS(S577-AE577),ABS(T577-AF577))</f>
        <v/>
      </c>
    </row>
    <row r="578">
      <c r="A578" s="81" t="inlineStr">
        <is>
          <t>- Pine crown</t>
        </is>
      </c>
      <c r="B578" s="52" t="inlineStr">
        <is>
          <t>ENV-450</t>
        </is>
      </c>
      <c r="C578" s="61" t="inlineStr">
        <is>
          <t>Cone</t>
        </is>
      </c>
      <c r="D578" s="52" t="inlineStr">
        <is>
          <t>ENV-446</t>
        </is>
      </c>
      <c r="E578" s="52" t="n">
        <v>3</v>
      </c>
      <c r="F578" s="54">
        <f>L578</f>
        <v/>
      </c>
      <c r="G578" s="54">
        <f>P578</f>
        <v/>
      </c>
      <c r="H578" s="54">
        <f>T578</f>
        <v/>
      </c>
      <c r="I578" s="70" t="n">
        <v>-1.14285302</v>
      </c>
      <c r="J578" s="70" t="n">
        <v>1.04370809</v>
      </c>
      <c r="K578" s="70" t="n">
        <v>0.0320271663</v>
      </c>
      <c r="L578" s="70" t="n">
        <v>13.445507</v>
      </c>
      <c r="M578" s="70" t="n">
        <v>-0.00994589645</v>
      </c>
      <c r="N578" s="70" t="n">
        <v>-0.105582722</v>
      </c>
      <c r="O578" s="70" t="n">
        <v>0.720442951</v>
      </c>
      <c r="P578" s="70" t="n">
        <v>1.74669278</v>
      </c>
      <c r="Q578" s="70" t="n">
        <v>1.10602677</v>
      </c>
      <c r="R578" s="70" t="n">
        <v>1.07750988</v>
      </c>
      <c r="S578" s="70" t="n">
        <v>0.0395720936</v>
      </c>
      <c r="T578" s="70" t="n">
        <v>6.72567511</v>
      </c>
      <c r="U578" s="69">
        <f>U574*'4 Transform Matrices'!Y579+V574*'4 Transform Matrices'!AC579+W574*'4 Transform Matrices'!AG579</f>
        <v/>
      </c>
      <c r="V578" s="69">
        <f>U574*'4 Transform Matrices'!Z579+V574*'4 Transform Matrices'!AD579+W574*'4 Transform Matrices'!AH579</f>
        <v/>
      </c>
      <c r="W578" s="69">
        <f>U574*'4 Transform Matrices'!AA579+V574*'4 Transform Matrices'!AE579+W574*'4 Transform Matrices'!AI579</f>
        <v/>
      </c>
      <c r="X578" s="69">
        <f>U574*'4 Transform Matrices'!AB579+V574*'4 Transform Matrices'!AF579+W574*'4 Transform Matrices'!AJ579+X574</f>
        <v/>
      </c>
      <c r="Y578" s="69">
        <f>Y574*'4 Transform Matrices'!Y579+Z574*'4 Transform Matrices'!AC579+AA574*'4 Transform Matrices'!AG579</f>
        <v/>
      </c>
      <c r="Z578" s="69">
        <f>Y574*'4 Transform Matrices'!Z579+Z574*'4 Transform Matrices'!AD579+AA574*'4 Transform Matrices'!AH579</f>
        <v/>
      </c>
      <c r="AA578" s="69">
        <f>Y574*'4 Transform Matrices'!AA579+Z574*'4 Transform Matrices'!AE579+AA574*'4 Transform Matrices'!AI579</f>
        <v/>
      </c>
      <c r="AB578" s="69">
        <f>Y574*'4 Transform Matrices'!AB579+Z574*'4 Transform Matrices'!AF579+AA574*'4 Transform Matrices'!AJ579+AB574</f>
        <v/>
      </c>
      <c r="AC578" s="69">
        <f>AC574*'4 Transform Matrices'!Y579+AD574*'4 Transform Matrices'!AC579+AE574*'4 Transform Matrices'!AG579</f>
        <v/>
      </c>
      <c r="AD578" s="69">
        <f>AC574*'4 Transform Matrices'!Z579+AD574*'4 Transform Matrices'!AD579+AE574*'4 Transform Matrices'!AH579</f>
        <v/>
      </c>
      <c r="AE578" s="69">
        <f>AC574*'4 Transform Matrices'!AA579+AD574*'4 Transform Matrices'!AE579+AE574*'4 Transform Matrices'!AI579</f>
        <v/>
      </c>
      <c r="AF578" s="69">
        <f>AC574*'4 Transform Matrices'!AB579+AD574*'4 Transform Matrices'!AF579+AE574*'4 Transform Matrices'!AJ579+AF574</f>
        <v/>
      </c>
      <c r="AG578" s="71">
        <f>MAX(ABS(I578-U578),ABS(J578-V578),ABS(K578-W578),ABS(L578-X578),ABS(M578-Y578),ABS(N578-Z578),ABS(O578-AA578),ABS(P578-AB578),ABS(Q578-AC578),ABS(R578-AD578),ABS(S578-AE578),ABS(T578-AF578))</f>
        <v/>
      </c>
    </row>
    <row r="579">
      <c r="A579" s="81" t="inlineStr">
        <is>
          <t>- Pine crown</t>
        </is>
      </c>
      <c r="B579" s="52" t="inlineStr">
        <is>
          <t>ENV-451</t>
        </is>
      </c>
      <c r="C579" s="61" t="inlineStr">
        <is>
          <t>Cone</t>
        </is>
      </c>
      <c r="D579" s="52" t="inlineStr">
        <is>
          <t>ENV-446</t>
        </is>
      </c>
      <c r="E579" s="52" t="n">
        <v>3</v>
      </c>
      <c r="F579" s="54">
        <f>L579</f>
        <v/>
      </c>
      <c r="G579" s="54">
        <f>P579</f>
        <v/>
      </c>
      <c r="H579" s="54">
        <f>T579</f>
        <v/>
      </c>
      <c r="I579" s="70" t="n">
        <v>-1.09559441</v>
      </c>
      <c r="J579" s="70" t="n">
        <v>-0.312301487</v>
      </c>
      <c r="K579" s="70" t="n">
        <v>-0.00229977677</v>
      </c>
      <c r="L579" s="70" t="n">
        <v>13.4480324</v>
      </c>
      <c r="M579" s="70" t="n">
        <v>0.00243992126</v>
      </c>
      <c r="N579" s="70" t="n">
        <v>-0.0286065731</v>
      </c>
      <c r="O579" s="70" t="n">
        <v>0.570120037</v>
      </c>
      <c r="P579" s="70" t="n">
        <v>2.08724403</v>
      </c>
      <c r="Q579" s="70" t="n">
        <v>-0.292925298</v>
      </c>
      <c r="R579" s="70" t="n">
        <v>1.16782653</v>
      </c>
      <c r="S579" s="70" t="n">
        <v>0.0133504057</v>
      </c>
      <c r="T579" s="70" t="n">
        <v>6.69596577</v>
      </c>
      <c r="U579" s="69">
        <f>U574*'4 Transform Matrices'!Y580+V574*'4 Transform Matrices'!AC580+W574*'4 Transform Matrices'!AG580</f>
        <v/>
      </c>
      <c r="V579" s="69">
        <f>U574*'4 Transform Matrices'!Z580+V574*'4 Transform Matrices'!AD580+W574*'4 Transform Matrices'!AH580</f>
        <v/>
      </c>
      <c r="W579" s="69">
        <f>U574*'4 Transform Matrices'!AA580+V574*'4 Transform Matrices'!AE580+W574*'4 Transform Matrices'!AI580</f>
        <v/>
      </c>
      <c r="X579" s="69">
        <f>U574*'4 Transform Matrices'!AB580+V574*'4 Transform Matrices'!AF580+W574*'4 Transform Matrices'!AJ580+X574</f>
        <v/>
      </c>
      <c r="Y579" s="69">
        <f>Y574*'4 Transform Matrices'!Y580+Z574*'4 Transform Matrices'!AC580+AA574*'4 Transform Matrices'!AG580</f>
        <v/>
      </c>
      <c r="Z579" s="69">
        <f>Y574*'4 Transform Matrices'!Z580+Z574*'4 Transform Matrices'!AD580+AA574*'4 Transform Matrices'!AH580</f>
        <v/>
      </c>
      <c r="AA579" s="69">
        <f>Y574*'4 Transform Matrices'!AA580+Z574*'4 Transform Matrices'!AE580+AA574*'4 Transform Matrices'!AI580</f>
        <v/>
      </c>
      <c r="AB579" s="69">
        <f>Y574*'4 Transform Matrices'!AB580+Z574*'4 Transform Matrices'!AF580+AA574*'4 Transform Matrices'!AJ580+AB574</f>
        <v/>
      </c>
      <c r="AC579" s="69">
        <f>AC574*'4 Transform Matrices'!Y580+AD574*'4 Transform Matrices'!AC580+AE574*'4 Transform Matrices'!AG580</f>
        <v/>
      </c>
      <c r="AD579" s="69">
        <f>AC574*'4 Transform Matrices'!Z580+AD574*'4 Transform Matrices'!AD580+AE574*'4 Transform Matrices'!AH580</f>
        <v/>
      </c>
      <c r="AE579" s="69">
        <f>AC574*'4 Transform Matrices'!AA580+AD574*'4 Transform Matrices'!AE580+AE574*'4 Transform Matrices'!AI580</f>
        <v/>
      </c>
      <c r="AF579" s="69">
        <f>AC574*'4 Transform Matrices'!AB580+AD574*'4 Transform Matrices'!AF580+AE574*'4 Transform Matrices'!AJ580+AF574</f>
        <v/>
      </c>
      <c r="AG579" s="71">
        <f>MAX(ABS(I579-U579),ABS(J579-V579),ABS(K579-W579),ABS(L579-X579),ABS(M579-Y579),ABS(N579-Z579),ABS(O579-AA579),ABS(P579-AB579),ABS(Q579-AC579),ABS(R579-AD579),ABS(S579-AE579),ABS(T579-AF579))</f>
        <v/>
      </c>
    </row>
    <row r="580">
      <c r="A580" s="81" t="inlineStr">
        <is>
          <t>- Pine crown</t>
        </is>
      </c>
      <c r="B580" s="52" t="inlineStr">
        <is>
          <t>ENV-452</t>
        </is>
      </c>
      <c r="C580" s="61" t="inlineStr">
        <is>
          <t>Cone</t>
        </is>
      </c>
      <c r="D580" s="52" t="inlineStr">
        <is>
          <t>ENV-446</t>
        </is>
      </c>
      <c r="E580" s="52" t="n">
        <v>3</v>
      </c>
      <c r="F580" s="54">
        <f>L580</f>
        <v/>
      </c>
      <c r="G580" s="54">
        <f>P580</f>
        <v/>
      </c>
      <c r="H580" s="54">
        <f>T580</f>
        <v/>
      </c>
      <c r="I580" s="70" t="n">
        <v>0.715884924</v>
      </c>
      <c r="J580" s="70" t="n">
        <v>-0.169204384</v>
      </c>
      <c r="K580" s="70" t="n">
        <v>-0.00889003836</v>
      </c>
      <c r="L580" s="70" t="n">
        <v>13.4496098</v>
      </c>
      <c r="M580" s="70" t="n">
        <v>0.00284003932</v>
      </c>
      <c r="N580" s="70" t="n">
        <v>-0.0584411882</v>
      </c>
      <c r="O580" s="70" t="n">
        <v>0.358920604</v>
      </c>
      <c r="P580" s="70" t="n">
        <v>2.38481641</v>
      </c>
      <c r="Q580" s="70" t="n">
        <v>-0.182471305</v>
      </c>
      <c r="R580" s="70" t="n">
        <v>-0.664744914</v>
      </c>
      <c r="S580" s="70" t="n">
        <v>-0.029291708</v>
      </c>
      <c r="T580" s="70" t="n">
        <v>6.68054152</v>
      </c>
      <c r="U580" s="69">
        <f>U574*'4 Transform Matrices'!Y581+V574*'4 Transform Matrices'!AC581+W574*'4 Transform Matrices'!AG581</f>
        <v/>
      </c>
      <c r="V580" s="69">
        <f>U574*'4 Transform Matrices'!Z581+V574*'4 Transform Matrices'!AD581+W574*'4 Transform Matrices'!AH581</f>
        <v/>
      </c>
      <c r="W580" s="69">
        <f>U574*'4 Transform Matrices'!AA581+V574*'4 Transform Matrices'!AE581+W574*'4 Transform Matrices'!AI581</f>
        <v/>
      </c>
      <c r="X580" s="69">
        <f>U574*'4 Transform Matrices'!AB581+V574*'4 Transform Matrices'!AF581+W574*'4 Transform Matrices'!AJ581+X574</f>
        <v/>
      </c>
      <c r="Y580" s="69">
        <f>Y574*'4 Transform Matrices'!Y581+Z574*'4 Transform Matrices'!AC581+AA574*'4 Transform Matrices'!AG581</f>
        <v/>
      </c>
      <c r="Z580" s="69">
        <f>Y574*'4 Transform Matrices'!Z581+Z574*'4 Transform Matrices'!AD581+AA574*'4 Transform Matrices'!AH581</f>
        <v/>
      </c>
      <c r="AA580" s="69">
        <f>Y574*'4 Transform Matrices'!AA581+Z574*'4 Transform Matrices'!AE581+AA574*'4 Transform Matrices'!AI581</f>
        <v/>
      </c>
      <c r="AB580" s="69">
        <f>Y574*'4 Transform Matrices'!AB581+Z574*'4 Transform Matrices'!AF581+AA574*'4 Transform Matrices'!AJ581+AB574</f>
        <v/>
      </c>
      <c r="AC580" s="69">
        <f>AC574*'4 Transform Matrices'!Y581+AD574*'4 Transform Matrices'!AC581+AE574*'4 Transform Matrices'!AG581</f>
        <v/>
      </c>
      <c r="AD580" s="69">
        <f>AC574*'4 Transform Matrices'!Z581+AD574*'4 Transform Matrices'!AD581+AE574*'4 Transform Matrices'!AH581</f>
        <v/>
      </c>
      <c r="AE580" s="69">
        <f>AC574*'4 Transform Matrices'!AA581+AD574*'4 Transform Matrices'!AE581+AE574*'4 Transform Matrices'!AI581</f>
        <v/>
      </c>
      <c r="AF580" s="69">
        <f>AC574*'4 Transform Matrices'!AB581+AD574*'4 Transform Matrices'!AF581+AE574*'4 Transform Matrices'!AJ581+AF574</f>
        <v/>
      </c>
      <c r="AG580" s="71">
        <f>MAX(ABS(I580-U580),ABS(J580-V580),ABS(K580-W580),ABS(L580-X580),ABS(M580-Y580),ABS(N580-Z580),ABS(O580-AA580),ABS(P580-AB580),ABS(Q580-AC580),ABS(R580-AD580),ABS(S580-AE580),ABS(T580-AF580))</f>
        <v/>
      </c>
    </row>
    <row r="581">
      <c r="A581" s="81" t="inlineStr">
        <is>
          <t>- Pine crown</t>
        </is>
      </c>
      <c r="B581" s="52" t="inlineStr">
        <is>
          <t>ENV-453</t>
        </is>
      </c>
      <c r="C581" s="61" t="inlineStr">
        <is>
          <t>Cone</t>
        </is>
      </c>
      <c r="D581" s="52" t="inlineStr">
        <is>
          <t>ENV-446</t>
        </is>
      </c>
      <c r="E581" s="52" t="n">
        <v>3</v>
      </c>
      <c r="F581" s="54">
        <f>L581</f>
        <v/>
      </c>
      <c r="G581" s="54">
        <f>P581</f>
        <v/>
      </c>
      <c r="H581" s="54">
        <f>T581</f>
        <v/>
      </c>
      <c r="I581" s="70" t="n">
        <v>-0.336041898</v>
      </c>
      <c r="J581" s="70" t="n">
        <v>-0.33326441</v>
      </c>
      <c r="K581" s="70" t="n">
        <v>0.0244196188</v>
      </c>
      <c r="L581" s="70" t="n">
        <v>13.4669466</v>
      </c>
      <c r="M581" s="70" t="n">
        <v>0.000152448687</v>
      </c>
      <c r="N581" s="70" t="n">
        <v>0.0221968517</v>
      </c>
      <c r="O581" s="70" t="n">
        <v>0.808252096</v>
      </c>
      <c r="P581" s="70" t="n">
        <v>3.00178409</v>
      </c>
      <c r="Q581" s="70" t="n">
        <v>-0.303886205</v>
      </c>
      <c r="R581" s="70" t="n">
        <v>0.36853987</v>
      </c>
      <c r="S581" s="70" t="n">
        <v>-0.0265981071</v>
      </c>
      <c r="T581" s="70" t="n">
        <v>6.6503005</v>
      </c>
      <c r="U581" s="69">
        <f>U574*'4 Transform Matrices'!Y582+V574*'4 Transform Matrices'!AC582+W574*'4 Transform Matrices'!AG582</f>
        <v/>
      </c>
      <c r="V581" s="69">
        <f>U574*'4 Transform Matrices'!Z582+V574*'4 Transform Matrices'!AD582+W574*'4 Transform Matrices'!AH582</f>
        <v/>
      </c>
      <c r="W581" s="69">
        <f>U574*'4 Transform Matrices'!AA582+V574*'4 Transform Matrices'!AE582+W574*'4 Transform Matrices'!AI582</f>
        <v/>
      </c>
      <c r="X581" s="69">
        <f>U574*'4 Transform Matrices'!AB582+V574*'4 Transform Matrices'!AF582+W574*'4 Transform Matrices'!AJ582+X574</f>
        <v/>
      </c>
      <c r="Y581" s="69">
        <f>Y574*'4 Transform Matrices'!Y582+Z574*'4 Transform Matrices'!AC582+AA574*'4 Transform Matrices'!AG582</f>
        <v/>
      </c>
      <c r="Z581" s="69">
        <f>Y574*'4 Transform Matrices'!Z582+Z574*'4 Transform Matrices'!AD582+AA574*'4 Transform Matrices'!AH582</f>
        <v/>
      </c>
      <c r="AA581" s="69">
        <f>Y574*'4 Transform Matrices'!AA582+Z574*'4 Transform Matrices'!AE582+AA574*'4 Transform Matrices'!AI582</f>
        <v/>
      </c>
      <c r="AB581" s="69">
        <f>Y574*'4 Transform Matrices'!AB582+Z574*'4 Transform Matrices'!AF582+AA574*'4 Transform Matrices'!AJ582+AB574</f>
        <v/>
      </c>
      <c r="AC581" s="69">
        <f>AC574*'4 Transform Matrices'!Y582+AD574*'4 Transform Matrices'!AC582+AE574*'4 Transform Matrices'!AG582</f>
        <v/>
      </c>
      <c r="AD581" s="69">
        <f>AC574*'4 Transform Matrices'!Z582+AD574*'4 Transform Matrices'!AD582+AE574*'4 Transform Matrices'!AH582</f>
        <v/>
      </c>
      <c r="AE581" s="69">
        <f>AC574*'4 Transform Matrices'!AA582+AD574*'4 Transform Matrices'!AE582+AE574*'4 Transform Matrices'!AI582</f>
        <v/>
      </c>
      <c r="AF581" s="69">
        <f>AC574*'4 Transform Matrices'!AB582+AD574*'4 Transform Matrices'!AF582+AE574*'4 Transform Matrices'!AJ582+AF574</f>
        <v/>
      </c>
      <c r="AG581" s="71">
        <f>MAX(ABS(I581-U581),ABS(J581-V581),ABS(K581-W581),ABS(L581-X581),ABS(M581-Y581),ABS(N581-Z581),ABS(O581-AA581),ABS(P581-AB581),ABS(Q581-AC581),ABS(R581-AD581),ABS(S581-AE581),ABS(T581-AF581))</f>
        <v/>
      </c>
    </row>
    <row r="582">
      <c r="A582" s="80" t="inlineStr">
        <is>
          <t>- Pine</t>
        </is>
      </c>
      <c r="B582" s="52" t="inlineStr">
        <is>
          <t>ENV-454</t>
        </is>
      </c>
      <c r="C582" s="53" t="inlineStr">
        <is>
          <t>Group</t>
        </is>
      </c>
      <c r="D582" s="52" t="inlineStr">
        <is>
          <t>ENV-445</t>
        </is>
      </c>
      <c r="E582" s="52" t="n">
        <v>2</v>
      </c>
      <c r="F582" s="54">
        <f>L582</f>
        <v/>
      </c>
      <c r="G582" s="54">
        <f>P582</f>
        <v/>
      </c>
      <c r="H582" s="54">
        <f>T582</f>
        <v/>
      </c>
      <c r="I582" s="70" t="n">
        <v>0.994795859</v>
      </c>
      <c r="J582" s="70" t="n">
        <v>0</v>
      </c>
      <c r="K582" s="70" t="n">
        <v>0.101888418</v>
      </c>
      <c r="L582" s="70" t="n">
        <v>13.2058659</v>
      </c>
      <c r="M582" s="70" t="n">
        <v>0</v>
      </c>
      <c r="N582" s="70" t="n">
        <v>1</v>
      </c>
      <c r="O582" s="70" t="n">
        <v>0</v>
      </c>
      <c r="P582" s="70" t="n">
        <v>-0.118885607</v>
      </c>
      <c r="Q582" s="70" t="n">
        <v>-0.101888418</v>
      </c>
      <c r="R582" s="70" t="n">
        <v>0</v>
      </c>
      <c r="S582" s="70" t="n">
        <v>0.994795859</v>
      </c>
      <c r="T582" s="70" t="n">
        <v>3.37804723</v>
      </c>
      <c r="U582" s="69">
        <f>U573*'4 Transform Matrices'!Y583+V573*'4 Transform Matrices'!AC583+W573*'4 Transform Matrices'!AG583</f>
        <v/>
      </c>
      <c r="V582" s="69">
        <f>U573*'4 Transform Matrices'!Z583+V573*'4 Transform Matrices'!AD583+W573*'4 Transform Matrices'!AH583</f>
        <v/>
      </c>
      <c r="W582" s="69">
        <f>U573*'4 Transform Matrices'!AA583+V573*'4 Transform Matrices'!AE583+W573*'4 Transform Matrices'!AI583</f>
        <v/>
      </c>
      <c r="X582" s="69">
        <f>U573*'4 Transform Matrices'!AB583+V573*'4 Transform Matrices'!AF583+W573*'4 Transform Matrices'!AJ583+X573</f>
        <v/>
      </c>
      <c r="Y582" s="69">
        <f>Y573*'4 Transform Matrices'!Y583+Z573*'4 Transform Matrices'!AC583+AA573*'4 Transform Matrices'!AG583</f>
        <v/>
      </c>
      <c r="Z582" s="69">
        <f>Y573*'4 Transform Matrices'!Z583+Z573*'4 Transform Matrices'!AD583+AA573*'4 Transform Matrices'!AH583</f>
        <v/>
      </c>
      <c r="AA582" s="69">
        <f>Y573*'4 Transform Matrices'!AA583+Z573*'4 Transform Matrices'!AE583+AA573*'4 Transform Matrices'!AI583</f>
        <v/>
      </c>
      <c r="AB582" s="69">
        <f>Y573*'4 Transform Matrices'!AB583+Z573*'4 Transform Matrices'!AF583+AA573*'4 Transform Matrices'!AJ583+AB573</f>
        <v/>
      </c>
      <c r="AC582" s="69">
        <f>AC573*'4 Transform Matrices'!Y583+AD573*'4 Transform Matrices'!AC583+AE573*'4 Transform Matrices'!AG583</f>
        <v/>
      </c>
      <c r="AD582" s="69">
        <f>AC573*'4 Transform Matrices'!Z583+AD573*'4 Transform Matrices'!AD583+AE573*'4 Transform Matrices'!AH583</f>
        <v/>
      </c>
      <c r="AE582" s="69">
        <f>AC573*'4 Transform Matrices'!AA583+AD573*'4 Transform Matrices'!AE583+AE573*'4 Transform Matrices'!AI583</f>
        <v/>
      </c>
      <c r="AF582" s="69">
        <f>AC573*'4 Transform Matrices'!AB583+AD573*'4 Transform Matrices'!AF583+AE573*'4 Transform Matrices'!AJ583+AF573</f>
        <v/>
      </c>
      <c r="AG582" s="71">
        <f>MAX(ABS(I582-U582),ABS(J582-V582),ABS(K582-W582),ABS(L582-X582),ABS(M582-Y582),ABS(N582-Z582),ABS(O582-AA582),ABS(P582-AB582),ABS(Q582-AC582),ABS(R582-AD582),ABS(S582-AE582),ABS(T582-AF582))</f>
        <v/>
      </c>
    </row>
    <row r="583">
      <c r="A583" s="81" t="inlineStr">
        <is>
          <t>- Pine trunk</t>
        </is>
      </c>
      <c r="B583" s="52" t="inlineStr">
        <is>
          <t>ENV-455</t>
        </is>
      </c>
      <c r="C583" s="58" t="inlineStr">
        <is>
          <t>Cylinder</t>
        </is>
      </c>
      <c r="D583" s="52" t="inlineStr">
        <is>
          <t>ENV-454</t>
        </is>
      </c>
      <c r="E583" s="52" t="n">
        <v>3</v>
      </c>
      <c r="F583" s="54">
        <f>L583</f>
        <v/>
      </c>
      <c r="G583" s="54">
        <f>P583</f>
        <v/>
      </c>
      <c r="H583" s="54">
        <f>T583</f>
        <v/>
      </c>
      <c r="I583" s="70" t="n">
        <v>0.198527545</v>
      </c>
      <c r="J583" s="70" t="n">
        <v>0.0203334745</v>
      </c>
      <c r="K583" s="70" t="n">
        <v>-1.1842137e-08</v>
      </c>
      <c r="L583" s="70" t="n">
        <v>13.2058659</v>
      </c>
      <c r="M583" s="70" t="n">
        <v>0</v>
      </c>
      <c r="N583" s="70" t="n">
        <v>-8.723311850000001e-09</v>
      </c>
      <c r="O583" s="70" t="n">
        <v>-2.65895295</v>
      </c>
      <c r="P583" s="70" t="n">
        <v>1.21059084</v>
      </c>
      <c r="Q583" s="70" t="n">
        <v>-0.0203334745</v>
      </c>
      <c r="R583" s="70" t="n">
        <v>0.198527545</v>
      </c>
      <c r="S583" s="70" t="n">
        <v>-1.15621667e-07</v>
      </c>
      <c r="T583" s="70" t="n">
        <v>3.37804723</v>
      </c>
      <c r="U583" s="69">
        <f>U582*'4 Transform Matrices'!Y584+V582*'4 Transform Matrices'!AC584+W582*'4 Transform Matrices'!AG584</f>
        <v/>
      </c>
      <c r="V583" s="69">
        <f>U582*'4 Transform Matrices'!Z584+V582*'4 Transform Matrices'!AD584+W582*'4 Transform Matrices'!AH584</f>
        <v/>
      </c>
      <c r="W583" s="69">
        <f>U582*'4 Transform Matrices'!AA584+V582*'4 Transform Matrices'!AE584+W582*'4 Transform Matrices'!AI584</f>
        <v/>
      </c>
      <c r="X583" s="69">
        <f>U582*'4 Transform Matrices'!AB584+V582*'4 Transform Matrices'!AF584+W582*'4 Transform Matrices'!AJ584+X582</f>
        <v/>
      </c>
      <c r="Y583" s="69">
        <f>Y582*'4 Transform Matrices'!Y584+Z582*'4 Transform Matrices'!AC584+AA582*'4 Transform Matrices'!AG584</f>
        <v/>
      </c>
      <c r="Z583" s="69">
        <f>Y582*'4 Transform Matrices'!Z584+Z582*'4 Transform Matrices'!AD584+AA582*'4 Transform Matrices'!AH584</f>
        <v/>
      </c>
      <c r="AA583" s="69">
        <f>Y582*'4 Transform Matrices'!AA584+Z582*'4 Transform Matrices'!AE584+AA582*'4 Transform Matrices'!AI584</f>
        <v/>
      </c>
      <c r="AB583" s="69">
        <f>Y582*'4 Transform Matrices'!AB584+Z582*'4 Transform Matrices'!AF584+AA582*'4 Transform Matrices'!AJ584+AB582</f>
        <v/>
      </c>
      <c r="AC583" s="69">
        <f>AC582*'4 Transform Matrices'!Y584+AD582*'4 Transform Matrices'!AC584+AE582*'4 Transform Matrices'!AG584</f>
        <v/>
      </c>
      <c r="AD583" s="69">
        <f>AC582*'4 Transform Matrices'!Z584+AD582*'4 Transform Matrices'!AD584+AE582*'4 Transform Matrices'!AH584</f>
        <v/>
      </c>
      <c r="AE583" s="69">
        <f>AC582*'4 Transform Matrices'!AA584+AD582*'4 Transform Matrices'!AE584+AE582*'4 Transform Matrices'!AI584</f>
        <v/>
      </c>
      <c r="AF583" s="69">
        <f>AC582*'4 Transform Matrices'!AB584+AD582*'4 Transform Matrices'!AF584+AE582*'4 Transform Matrices'!AJ584+AF582</f>
        <v/>
      </c>
      <c r="AG583" s="71">
        <f>MAX(ABS(I583-U583),ABS(J583-V583),ABS(K583-W583),ABS(L583-X583),ABS(M583-Y583),ABS(N583-Z583),ABS(O583-AA583),ABS(P583-AB583),ABS(Q583-AC583),ABS(R583-AD583),ABS(S583-AE583),ABS(T583-AF583))</f>
        <v/>
      </c>
    </row>
    <row r="584">
      <c r="A584" s="81" t="inlineStr">
        <is>
          <t>- Pine crown</t>
        </is>
      </c>
      <c r="B584" s="52" t="inlineStr">
        <is>
          <t>ENV-456</t>
        </is>
      </c>
      <c r="C584" s="61" t="inlineStr">
        <is>
          <t>Cone</t>
        </is>
      </c>
      <c r="D584" s="52" t="inlineStr">
        <is>
          <t>ENV-454</t>
        </is>
      </c>
      <c r="E584" s="52" t="n">
        <v>3</v>
      </c>
      <c r="F584" s="54">
        <f>L584</f>
        <v/>
      </c>
      <c r="G584" s="54">
        <f>P584</f>
        <v/>
      </c>
      <c r="H584" s="54">
        <f>T584</f>
        <v/>
      </c>
      <c r="I584" s="70" t="n">
        <v>-0.113793582</v>
      </c>
      <c r="J584" s="70" t="n">
        <v>2.26754594</v>
      </c>
      <c r="K584" s="70" t="n">
        <v>0.0607244</v>
      </c>
      <c r="L584" s="70" t="n">
        <v>13.1861105</v>
      </c>
      <c r="M584" s="70" t="n">
        <v>0.00893772021</v>
      </c>
      <c r="N584" s="70" t="n">
        <v>-0.129948065</v>
      </c>
      <c r="O584" s="70" t="n">
        <v>1.05858469</v>
      </c>
      <c r="P584" s="70" t="n">
        <v>1.01127708</v>
      </c>
      <c r="Q584" s="70" t="n">
        <v>2.21868777</v>
      </c>
      <c r="R584" s="70" t="n">
        <v>0.116822958</v>
      </c>
      <c r="S584" s="70" t="n">
        <v>-0.00114990724</v>
      </c>
      <c r="T584" s="70" t="n">
        <v>3.34874892</v>
      </c>
      <c r="U584" s="69">
        <f>U582*'4 Transform Matrices'!Y585+V582*'4 Transform Matrices'!AC585+W582*'4 Transform Matrices'!AG585</f>
        <v/>
      </c>
      <c r="V584" s="69">
        <f>U582*'4 Transform Matrices'!Z585+V582*'4 Transform Matrices'!AD585+W582*'4 Transform Matrices'!AH585</f>
        <v/>
      </c>
      <c r="W584" s="69">
        <f>U582*'4 Transform Matrices'!AA585+V582*'4 Transform Matrices'!AE585+W582*'4 Transform Matrices'!AI585</f>
        <v/>
      </c>
      <c r="X584" s="69">
        <f>U582*'4 Transform Matrices'!AB585+V582*'4 Transform Matrices'!AF585+W582*'4 Transform Matrices'!AJ585+X582</f>
        <v/>
      </c>
      <c r="Y584" s="69">
        <f>Y582*'4 Transform Matrices'!Y585+Z582*'4 Transform Matrices'!AC585+AA582*'4 Transform Matrices'!AG585</f>
        <v/>
      </c>
      <c r="Z584" s="69">
        <f>Y582*'4 Transform Matrices'!Z585+Z582*'4 Transform Matrices'!AD585+AA582*'4 Transform Matrices'!AH585</f>
        <v/>
      </c>
      <c r="AA584" s="69">
        <f>Y582*'4 Transform Matrices'!AA585+Z582*'4 Transform Matrices'!AE585+AA582*'4 Transform Matrices'!AI585</f>
        <v/>
      </c>
      <c r="AB584" s="69">
        <f>Y582*'4 Transform Matrices'!AB585+Z582*'4 Transform Matrices'!AF585+AA582*'4 Transform Matrices'!AJ585+AB582</f>
        <v/>
      </c>
      <c r="AC584" s="69">
        <f>AC582*'4 Transform Matrices'!Y585+AD582*'4 Transform Matrices'!AC585+AE582*'4 Transform Matrices'!AG585</f>
        <v/>
      </c>
      <c r="AD584" s="69">
        <f>AC582*'4 Transform Matrices'!Z585+AD582*'4 Transform Matrices'!AD585+AE582*'4 Transform Matrices'!AH585</f>
        <v/>
      </c>
      <c r="AE584" s="69">
        <f>AC582*'4 Transform Matrices'!AA585+AD582*'4 Transform Matrices'!AE585+AE582*'4 Transform Matrices'!AI585</f>
        <v/>
      </c>
      <c r="AF584" s="69">
        <f>AC582*'4 Transform Matrices'!AB585+AD582*'4 Transform Matrices'!AF585+AE582*'4 Transform Matrices'!AJ585+AF582</f>
        <v/>
      </c>
      <c r="AG584" s="71">
        <f>MAX(ABS(I584-U584),ABS(J584-V584),ABS(K584-W584),ABS(L584-X584),ABS(M584-Y584),ABS(N584-Z584),ABS(O584-AA584),ABS(P584-AB584),ABS(Q584-AC584),ABS(R584-AD584),ABS(S584-AE584),ABS(T584-AF584))</f>
        <v/>
      </c>
    </row>
    <row r="585">
      <c r="A585" s="81" t="inlineStr">
        <is>
          <t>- Pine crown</t>
        </is>
      </c>
      <c r="B585" s="52" t="inlineStr">
        <is>
          <t>ENV-457</t>
        </is>
      </c>
      <c r="C585" s="61" t="inlineStr">
        <is>
          <t>Cone</t>
        </is>
      </c>
      <c r="D585" s="52" t="inlineStr">
        <is>
          <t>ENV-454</t>
        </is>
      </c>
      <c r="E585" s="52" t="n">
        <v>3</v>
      </c>
      <c r="F585" s="54">
        <f>L585</f>
        <v/>
      </c>
      <c r="G585" s="54">
        <f>P585</f>
        <v/>
      </c>
      <c r="H585" s="54">
        <f>T585</f>
        <v/>
      </c>
      <c r="I585" s="70" t="n">
        <v>1.36624575</v>
      </c>
      <c r="J585" s="70" t="n">
        <v>1.08023047</v>
      </c>
      <c r="K585" s="70" t="n">
        <v>0.0194843076</v>
      </c>
      <c r="L585" s="70" t="n">
        <v>13.2189474</v>
      </c>
      <c r="M585" s="70" t="n">
        <v>0.00265052984</v>
      </c>
      <c r="N585" s="70" t="n">
        <v>-0.0618892647</v>
      </c>
      <c r="O585" s="70" t="n">
        <v>0.819491148</v>
      </c>
      <c r="P585" s="70" t="n">
        <v>1.40304017</v>
      </c>
      <c r="Q585" s="70" t="n">
        <v>1.19667935</v>
      </c>
      <c r="R585" s="70" t="n">
        <v>-1.23315954</v>
      </c>
      <c r="S585" s="70" t="n">
        <v>-0.0240602773</v>
      </c>
      <c r="T585" s="70" t="n">
        <v>3.34367442</v>
      </c>
      <c r="U585" s="69">
        <f>U582*'4 Transform Matrices'!Y586+V582*'4 Transform Matrices'!AC586+W582*'4 Transform Matrices'!AG586</f>
        <v/>
      </c>
      <c r="V585" s="69">
        <f>U582*'4 Transform Matrices'!Z586+V582*'4 Transform Matrices'!AD586+W582*'4 Transform Matrices'!AH586</f>
        <v/>
      </c>
      <c r="W585" s="69">
        <f>U582*'4 Transform Matrices'!AA586+V582*'4 Transform Matrices'!AE586+W582*'4 Transform Matrices'!AI586</f>
        <v/>
      </c>
      <c r="X585" s="69">
        <f>U582*'4 Transform Matrices'!AB586+V582*'4 Transform Matrices'!AF586+W582*'4 Transform Matrices'!AJ586+X582</f>
        <v/>
      </c>
      <c r="Y585" s="69">
        <f>Y582*'4 Transform Matrices'!Y586+Z582*'4 Transform Matrices'!AC586+AA582*'4 Transform Matrices'!AG586</f>
        <v/>
      </c>
      <c r="Z585" s="69">
        <f>Y582*'4 Transform Matrices'!Z586+Z582*'4 Transform Matrices'!AD586+AA582*'4 Transform Matrices'!AH586</f>
        <v/>
      </c>
      <c r="AA585" s="69">
        <f>Y582*'4 Transform Matrices'!AA586+Z582*'4 Transform Matrices'!AE586+AA582*'4 Transform Matrices'!AI586</f>
        <v/>
      </c>
      <c r="AB585" s="69">
        <f>Y582*'4 Transform Matrices'!AB586+Z582*'4 Transform Matrices'!AF586+AA582*'4 Transform Matrices'!AJ586+AB582</f>
        <v/>
      </c>
      <c r="AC585" s="69">
        <f>AC582*'4 Transform Matrices'!Y586+AD582*'4 Transform Matrices'!AC586+AE582*'4 Transform Matrices'!AG586</f>
        <v/>
      </c>
      <c r="AD585" s="69">
        <f>AC582*'4 Transform Matrices'!Z586+AD582*'4 Transform Matrices'!AD586+AE582*'4 Transform Matrices'!AH586</f>
        <v/>
      </c>
      <c r="AE585" s="69">
        <f>AC582*'4 Transform Matrices'!AA586+AD582*'4 Transform Matrices'!AE586+AE582*'4 Transform Matrices'!AI586</f>
        <v/>
      </c>
      <c r="AF585" s="69">
        <f>AC582*'4 Transform Matrices'!AB586+AD582*'4 Transform Matrices'!AF586+AE582*'4 Transform Matrices'!AJ586+AF582</f>
        <v/>
      </c>
      <c r="AG585" s="71">
        <f>MAX(ABS(I585-U585),ABS(J585-V585),ABS(K585-W585),ABS(L585-X585),ABS(M585-Y585),ABS(N585-Z585),ABS(O585-AA585),ABS(P585-AB585),ABS(Q585-AC585),ABS(R585-AD585),ABS(S585-AE585),ABS(T585-AF585))</f>
        <v/>
      </c>
    </row>
    <row r="586">
      <c r="A586" s="81" t="inlineStr">
        <is>
          <t>- Pine crown</t>
        </is>
      </c>
      <c r="B586" s="52" t="inlineStr">
        <is>
          <t>ENV-458</t>
        </is>
      </c>
      <c r="C586" s="61" t="inlineStr">
        <is>
          <t>Cone</t>
        </is>
      </c>
      <c r="D586" s="52" t="inlineStr">
        <is>
          <t>ENV-454</t>
        </is>
      </c>
      <c r="E586" s="52" t="n">
        <v>3</v>
      </c>
      <c r="F586" s="54">
        <f>L586</f>
        <v/>
      </c>
      <c r="G586" s="54">
        <f>P586</f>
        <v/>
      </c>
      <c r="H586" s="54">
        <f>T586</f>
        <v/>
      </c>
      <c r="I586" s="70" t="n">
        <v>-0.383774161</v>
      </c>
      <c r="J586" s="70" t="n">
        <v>1.61583555</v>
      </c>
      <c r="K586" s="70" t="n">
        <v>-0.0565670468</v>
      </c>
      <c r="L586" s="70" t="n">
        <v>13.190691</v>
      </c>
      <c r="M586" s="70" t="n">
        <v>-0.0105164899</v>
      </c>
      <c r="N586" s="70" t="n">
        <v>0.127819613</v>
      </c>
      <c r="O586" s="70" t="n">
        <v>0.744185686</v>
      </c>
      <c r="P586" s="70" t="n">
        <v>1.80952501</v>
      </c>
      <c r="Q586" s="70" t="n">
        <v>1.52321446</v>
      </c>
      <c r="R586" s="70" t="n">
        <v>0.407992423</v>
      </c>
      <c r="S586" s="70" t="n">
        <v>-0.00911411084</v>
      </c>
      <c r="T586" s="70" t="n">
        <v>3.40445113</v>
      </c>
      <c r="U586" s="69">
        <f>U582*'4 Transform Matrices'!Y587+V582*'4 Transform Matrices'!AC587+W582*'4 Transform Matrices'!AG587</f>
        <v/>
      </c>
      <c r="V586" s="69">
        <f>U582*'4 Transform Matrices'!Z587+V582*'4 Transform Matrices'!AD587+W582*'4 Transform Matrices'!AH587</f>
        <v/>
      </c>
      <c r="W586" s="69">
        <f>U582*'4 Transform Matrices'!AA587+V582*'4 Transform Matrices'!AE587+W582*'4 Transform Matrices'!AI587</f>
        <v/>
      </c>
      <c r="X586" s="69">
        <f>U582*'4 Transform Matrices'!AB587+V582*'4 Transform Matrices'!AF587+W582*'4 Transform Matrices'!AJ587+X582</f>
        <v/>
      </c>
      <c r="Y586" s="69">
        <f>Y582*'4 Transform Matrices'!Y587+Z582*'4 Transform Matrices'!AC587+AA582*'4 Transform Matrices'!AG587</f>
        <v/>
      </c>
      <c r="Z586" s="69">
        <f>Y582*'4 Transform Matrices'!Z587+Z582*'4 Transform Matrices'!AD587+AA582*'4 Transform Matrices'!AH587</f>
        <v/>
      </c>
      <c r="AA586" s="69">
        <f>Y582*'4 Transform Matrices'!AA587+Z582*'4 Transform Matrices'!AE587+AA582*'4 Transform Matrices'!AI587</f>
        <v/>
      </c>
      <c r="AB586" s="69">
        <f>Y582*'4 Transform Matrices'!AB587+Z582*'4 Transform Matrices'!AF587+AA582*'4 Transform Matrices'!AJ587+AB582</f>
        <v/>
      </c>
      <c r="AC586" s="69">
        <f>AC582*'4 Transform Matrices'!Y587+AD582*'4 Transform Matrices'!AC587+AE582*'4 Transform Matrices'!AG587</f>
        <v/>
      </c>
      <c r="AD586" s="69">
        <f>AC582*'4 Transform Matrices'!Z587+AD582*'4 Transform Matrices'!AD587+AE582*'4 Transform Matrices'!AH587</f>
        <v/>
      </c>
      <c r="AE586" s="69">
        <f>AC582*'4 Transform Matrices'!AA587+AD582*'4 Transform Matrices'!AE587+AE582*'4 Transform Matrices'!AI587</f>
        <v/>
      </c>
      <c r="AF586" s="69">
        <f>AC582*'4 Transform Matrices'!AB587+AD582*'4 Transform Matrices'!AF587+AE582*'4 Transform Matrices'!AJ587+AF582</f>
        <v/>
      </c>
      <c r="AG586" s="71">
        <f>MAX(ABS(I586-U586),ABS(J586-V586),ABS(K586-W586),ABS(L586-X586),ABS(M586-Y586),ABS(N586-Z586),ABS(O586-AA586),ABS(P586-AB586),ABS(Q586-AC586),ABS(R586-AD586),ABS(S586-AE586),ABS(T586-AF586))</f>
        <v/>
      </c>
    </row>
    <row r="587">
      <c r="A587" s="81" t="inlineStr">
        <is>
          <t>- Pine crown</t>
        </is>
      </c>
      <c r="B587" s="52" t="inlineStr">
        <is>
          <t>ENV-459</t>
        </is>
      </c>
      <c r="C587" s="61" t="inlineStr">
        <is>
          <t>Cone</t>
        </is>
      </c>
      <c r="D587" s="52" t="inlineStr">
        <is>
          <t>ENV-454</t>
        </is>
      </c>
      <c r="E587" s="52" t="n">
        <v>3</v>
      </c>
      <c r="F587" s="54">
        <f>L587</f>
        <v/>
      </c>
      <c r="G587" s="54">
        <f>P587</f>
        <v/>
      </c>
      <c r="H587" s="54">
        <f>T587</f>
        <v/>
      </c>
      <c r="I587" s="70" t="n">
        <v>-0.388562977</v>
      </c>
      <c r="J587" s="70" t="n">
        <v>1.20320284</v>
      </c>
      <c r="K587" s="70" t="n">
        <v>0.0199979674</v>
      </c>
      <c r="L587" s="70" t="n">
        <v>13.1883459</v>
      </c>
      <c r="M587" s="70" t="n">
        <v>0.00185027975</v>
      </c>
      <c r="N587" s="70" t="n">
        <v>-0.0444310829</v>
      </c>
      <c r="O587" s="70" t="n">
        <v>0.591385901</v>
      </c>
      <c r="P587" s="70" t="n">
        <v>2.15288067</v>
      </c>
      <c r="Q587" s="70" t="n">
        <v>1.1873678</v>
      </c>
      <c r="R587" s="70" t="n">
        <v>0.393814147</v>
      </c>
      <c r="S587" s="70" t="n">
        <v>0.00562272221</v>
      </c>
      <c r="T587" s="70" t="n">
        <v>3.37881327</v>
      </c>
      <c r="U587" s="69">
        <f>U582*'4 Transform Matrices'!Y588+V582*'4 Transform Matrices'!AC588+W582*'4 Transform Matrices'!AG588</f>
        <v/>
      </c>
      <c r="V587" s="69">
        <f>U582*'4 Transform Matrices'!Z588+V582*'4 Transform Matrices'!AD588+W582*'4 Transform Matrices'!AH588</f>
        <v/>
      </c>
      <c r="W587" s="69">
        <f>U582*'4 Transform Matrices'!AA588+V582*'4 Transform Matrices'!AE588+W582*'4 Transform Matrices'!AI588</f>
        <v/>
      </c>
      <c r="X587" s="69">
        <f>U582*'4 Transform Matrices'!AB588+V582*'4 Transform Matrices'!AF588+W582*'4 Transform Matrices'!AJ588+X582</f>
        <v/>
      </c>
      <c r="Y587" s="69">
        <f>Y582*'4 Transform Matrices'!Y588+Z582*'4 Transform Matrices'!AC588+AA582*'4 Transform Matrices'!AG588</f>
        <v/>
      </c>
      <c r="Z587" s="69">
        <f>Y582*'4 Transform Matrices'!Z588+Z582*'4 Transform Matrices'!AD588+AA582*'4 Transform Matrices'!AH588</f>
        <v/>
      </c>
      <c r="AA587" s="69">
        <f>Y582*'4 Transform Matrices'!AA588+Z582*'4 Transform Matrices'!AE588+AA582*'4 Transform Matrices'!AI588</f>
        <v/>
      </c>
      <c r="AB587" s="69">
        <f>Y582*'4 Transform Matrices'!AB588+Z582*'4 Transform Matrices'!AF588+AA582*'4 Transform Matrices'!AJ588+AB582</f>
        <v/>
      </c>
      <c r="AC587" s="69">
        <f>AC582*'4 Transform Matrices'!Y588+AD582*'4 Transform Matrices'!AC588+AE582*'4 Transform Matrices'!AG588</f>
        <v/>
      </c>
      <c r="AD587" s="69">
        <f>AC582*'4 Transform Matrices'!Z588+AD582*'4 Transform Matrices'!AD588+AE582*'4 Transform Matrices'!AH588</f>
        <v/>
      </c>
      <c r="AE587" s="69">
        <f>AC582*'4 Transform Matrices'!AA588+AD582*'4 Transform Matrices'!AE588+AE582*'4 Transform Matrices'!AI588</f>
        <v/>
      </c>
      <c r="AF587" s="69">
        <f>AC582*'4 Transform Matrices'!AB588+AD582*'4 Transform Matrices'!AF588+AE582*'4 Transform Matrices'!AJ588+AF582</f>
        <v/>
      </c>
      <c r="AG587" s="71">
        <f>MAX(ABS(I587-U587),ABS(J587-V587),ABS(K587-W587),ABS(L587-X587),ABS(M587-Y587),ABS(N587-Z587),ABS(O587-AA587),ABS(P587-AB587),ABS(Q587-AC587),ABS(R587-AD587),ABS(S587-AE587),ABS(T587-AF587))</f>
        <v/>
      </c>
    </row>
    <row r="588">
      <c r="A588" s="81" t="inlineStr">
        <is>
          <t>- Pine crown</t>
        </is>
      </c>
      <c r="B588" s="52" t="inlineStr">
        <is>
          <t>ENV-460</t>
        </is>
      </c>
      <c r="C588" s="61" t="inlineStr">
        <is>
          <t>Cone</t>
        </is>
      </c>
      <c r="D588" s="52" t="inlineStr">
        <is>
          <t>ENV-454</t>
        </is>
      </c>
      <c r="E588" s="52" t="n">
        <v>3</v>
      </c>
      <c r="F588" s="54">
        <f>L588</f>
        <v/>
      </c>
      <c r="G588" s="54">
        <f>P588</f>
        <v/>
      </c>
      <c r="H588" s="54">
        <f>T588</f>
        <v/>
      </c>
      <c r="I588" s="70" t="n">
        <v>-0.832716346</v>
      </c>
      <c r="J588" s="70" t="n">
        <v>-0.191901982</v>
      </c>
      <c r="K588" s="70" t="n">
        <v>-0.00587115483</v>
      </c>
      <c r="L588" s="70" t="n">
        <v>13.200757</v>
      </c>
      <c r="M588" s="70" t="n">
        <v>-0.00015636209</v>
      </c>
      <c r="N588" s="70" t="n">
        <v>-0.061860282</v>
      </c>
      <c r="O588" s="70" t="n">
        <v>0.384205312</v>
      </c>
      <c r="P588" s="70" t="n">
        <v>2.45618153</v>
      </c>
      <c r="Q588" s="70" t="n">
        <v>-0.184622735</v>
      </c>
      <c r="R588" s="70" t="n">
        <v>0.865600646</v>
      </c>
      <c r="S588" s="70" t="n">
        <v>0.0261556674</v>
      </c>
      <c r="T588" s="70" t="n">
        <v>3.37236667</v>
      </c>
      <c r="U588" s="69">
        <f>U582*'4 Transform Matrices'!Y589+V582*'4 Transform Matrices'!AC589+W582*'4 Transform Matrices'!AG589</f>
        <v/>
      </c>
      <c r="V588" s="69">
        <f>U582*'4 Transform Matrices'!Z589+V582*'4 Transform Matrices'!AD589+W582*'4 Transform Matrices'!AH589</f>
        <v/>
      </c>
      <c r="W588" s="69">
        <f>U582*'4 Transform Matrices'!AA589+V582*'4 Transform Matrices'!AE589+W582*'4 Transform Matrices'!AI589</f>
        <v/>
      </c>
      <c r="X588" s="69">
        <f>U582*'4 Transform Matrices'!AB589+V582*'4 Transform Matrices'!AF589+W582*'4 Transform Matrices'!AJ589+X582</f>
        <v/>
      </c>
      <c r="Y588" s="69">
        <f>Y582*'4 Transform Matrices'!Y589+Z582*'4 Transform Matrices'!AC589+AA582*'4 Transform Matrices'!AG589</f>
        <v/>
      </c>
      <c r="Z588" s="69">
        <f>Y582*'4 Transform Matrices'!Z589+Z582*'4 Transform Matrices'!AD589+AA582*'4 Transform Matrices'!AH589</f>
        <v/>
      </c>
      <c r="AA588" s="69">
        <f>Y582*'4 Transform Matrices'!AA589+Z582*'4 Transform Matrices'!AE589+AA582*'4 Transform Matrices'!AI589</f>
        <v/>
      </c>
      <c r="AB588" s="69">
        <f>Y582*'4 Transform Matrices'!AB589+Z582*'4 Transform Matrices'!AF589+AA582*'4 Transform Matrices'!AJ589+AB582</f>
        <v/>
      </c>
      <c r="AC588" s="69">
        <f>AC582*'4 Transform Matrices'!Y589+AD582*'4 Transform Matrices'!AC589+AE582*'4 Transform Matrices'!AG589</f>
        <v/>
      </c>
      <c r="AD588" s="69">
        <f>AC582*'4 Transform Matrices'!Z589+AD582*'4 Transform Matrices'!AD589+AE582*'4 Transform Matrices'!AH589</f>
        <v/>
      </c>
      <c r="AE588" s="69">
        <f>AC582*'4 Transform Matrices'!AA589+AD582*'4 Transform Matrices'!AE589+AE582*'4 Transform Matrices'!AI589</f>
        <v/>
      </c>
      <c r="AF588" s="69">
        <f>AC582*'4 Transform Matrices'!AB589+AD582*'4 Transform Matrices'!AF589+AE582*'4 Transform Matrices'!AJ589+AF582</f>
        <v/>
      </c>
      <c r="AG588" s="71">
        <f>MAX(ABS(I588-U588),ABS(J588-V588),ABS(K588-W588),ABS(L588-X588),ABS(M588-Y588),ABS(N588-Z588),ABS(O588-AA588),ABS(P588-AB588),ABS(Q588-AC588),ABS(R588-AD588),ABS(S588-AE588),ABS(T588-AF588))</f>
        <v/>
      </c>
    </row>
    <row r="589">
      <c r="A589" s="81" t="inlineStr">
        <is>
          <t>- Pine crown</t>
        </is>
      </c>
      <c r="B589" s="52" t="inlineStr">
        <is>
          <t>ENV-461</t>
        </is>
      </c>
      <c r="C589" s="61" t="inlineStr">
        <is>
          <t>Cone</t>
        </is>
      </c>
      <c r="D589" s="52" t="inlineStr">
        <is>
          <t>ENV-454</t>
        </is>
      </c>
      <c r="E589" s="52" t="n">
        <v>3</v>
      </c>
      <c r="F589" s="54">
        <f>L589</f>
        <v/>
      </c>
      <c r="G589" s="54">
        <f>P589</f>
        <v/>
      </c>
      <c r="H589" s="54">
        <f>T589</f>
        <v/>
      </c>
      <c r="I589" s="70" t="n">
        <v>-0.402272075</v>
      </c>
      <c r="J589" s="70" t="n">
        <v>-0.294356018</v>
      </c>
      <c r="K589" s="70" t="n">
        <v>0.0424514972</v>
      </c>
      <c r="L589" s="70" t="n">
        <v>13.1673727</v>
      </c>
      <c r="M589" s="70" t="n">
        <v>-0.00169575412</v>
      </c>
      <c r="N589" s="70" t="n">
        <v>0.0474411957</v>
      </c>
      <c r="O589" s="70" t="n">
        <v>0.813505828</v>
      </c>
      <c r="P589" s="70" t="n">
        <v>3.06862116</v>
      </c>
      <c r="Q589" s="70" t="n">
        <v>-0.289282322</v>
      </c>
      <c r="R589" s="70" t="n">
        <v>0.409049332</v>
      </c>
      <c r="S589" s="70" t="n">
        <v>-0.0638011917</v>
      </c>
      <c r="T589" s="70" t="n">
        <v>3.37191653</v>
      </c>
      <c r="U589" s="69">
        <f>U582*'4 Transform Matrices'!Y590+V582*'4 Transform Matrices'!AC590+W582*'4 Transform Matrices'!AG590</f>
        <v/>
      </c>
      <c r="V589" s="69">
        <f>U582*'4 Transform Matrices'!Z590+V582*'4 Transform Matrices'!AD590+W582*'4 Transform Matrices'!AH590</f>
        <v/>
      </c>
      <c r="W589" s="69">
        <f>U582*'4 Transform Matrices'!AA590+V582*'4 Transform Matrices'!AE590+W582*'4 Transform Matrices'!AI590</f>
        <v/>
      </c>
      <c r="X589" s="69">
        <f>U582*'4 Transform Matrices'!AB590+V582*'4 Transform Matrices'!AF590+W582*'4 Transform Matrices'!AJ590+X582</f>
        <v/>
      </c>
      <c r="Y589" s="69">
        <f>Y582*'4 Transform Matrices'!Y590+Z582*'4 Transform Matrices'!AC590+AA582*'4 Transform Matrices'!AG590</f>
        <v/>
      </c>
      <c r="Z589" s="69">
        <f>Y582*'4 Transform Matrices'!Z590+Z582*'4 Transform Matrices'!AD590+AA582*'4 Transform Matrices'!AH590</f>
        <v/>
      </c>
      <c r="AA589" s="69">
        <f>Y582*'4 Transform Matrices'!AA590+Z582*'4 Transform Matrices'!AE590+AA582*'4 Transform Matrices'!AI590</f>
        <v/>
      </c>
      <c r="AB589" s="69">
        <f>Y582*'4 Transform Matrices'!AB590+Z582*'4 Transform Matrices'!AF590+AA582*'4 Transform Matrices'!AJ590+AB582</f>
        <v/>
      </c>
      <c r="AC589" s="69">
        <f>AC582*'4 Transform Matrices'!Y590+AD582*'4 Transform Matrices'!AC590+AE582*'4 Transform Matrices'!AG590</f>
        <v/>
      </c>
      <c r="AD589" s="69">
        <f>AC582*'4 Transform Matrices'!Z590+AD582*'4 Transform Matrices'!AD590+AE582*'4 Transform Matrices'!AH590</f>
        <v/>
      </c>
      <c r="AE589" s="69">
        <f>AC582*'4 Transform Matrices'!AA590+AD582*'4 Transform Matrices'!AE590+AE582*'4 Transform Matrices'!AI590</f>
        <v/>
      </c>
      <c r="AF589" s="69">
        <f>AC582*'4 Transform Matrices'!AB590+AD582*'4 Transform Matrices'!AF590+AE582*'4 Transform Matrices'!AJ590+AF582</f>
        <v/>
      </c>
      <c r="AG589" s="71">
        <f>MAX(ABS(I589-U589),ABS(J589-V589),ABS(K589-W589),ABS(L589-X589),ABS(M589-Y589),ABS(N589-Z589),ABS(O589-AA589),ABS(P589-AB589),ABS(Q589-AC589),ABS(R589-AD589),ABS(S589-AE589),ABS(T589-AF589))</f>
        <v/>
      </c>
    </row>
    <row r="590">
      <c r="A590" s="80" t="inlineStr">
        <is>
          <t>- Pine</t>
        </is>
      </c>
      <c r="B590" s="52" t="inlineStr">
        <is>
          <t>ENV-462</t>
        </is>
      </c>
      <c r="C590" s="53" t="inlineStr">
        <is>
          <t>Group</t>
        </is>
      </c>
      <c r="D590" s="52" t="inlineStr">
        <is>
          <t>ENV-445</t>
        </is>
      </c>
      <c r="E590" s="52" t="n">
        <v>2</v>
      </c>
      <c r="F590" s="54">
        <f>L590</f>
        <v/>
      </c>
      <c r="G590" s="54">
        <f>P590</f>
        <v/>
      </c>
      <c r="H590" s="54">
        <f>T590</f>
        <v/>
      </c>
      <c r="I590" s="70" t="n">
        <v>-0.702778876</v>
      </c>
      <c r="J590" s="70" t="n">
        <v>0</v>
      </c>
      <c r="K590" s="70" t="n">
        <v>-0.711408377</v>
      </c>
      <c r="L590" s="70" t="n">
        <v>15.6201401</v>
      </c>
      <c r="M590" s="70" t="n">
        <v>0</v>
      </c>
      <c r="N590" s="70" t="n">
        <v>1</v>
      </c>
      <c r="O590" s="70" t="n">
        <v>0</v>
      </c>
      <c r="P590" s="70" t="n">
        <v>-0.213508099</v>
      </c>
      <c r="Q590" s="70" t="n">
        <v>0.711408377</v>
      </c>
      <c r="R590" s="70" t="n">
        <v>0</v>
      </c>
      <c r="S590" s="70" t="n">
        <v>-0.702778876</v>
      </c>
      <c r="T590" s="70" t="n">
        <v>4.32718372</v>
      </c>
      <c r="U590" s="69">
        <f>U573*'4 Transform Matrices'!Y591+V573*'4 Transform Matrices'!AC591+W573*'4 Transform Matrices'!AG591</f>
        <v/>
      </c>
      <c r="V590" s="69">
        <f>U573*'4 Transform Matrices'!Z591+V573*'4 Transform Matrices'!AD591+W573*'4 Transform Matrices'!AH591</f>
        <v/>
      </c>
      <c r="W590" s="69">
        <f>U573*'4 Transform Matrices'!AA591+V573*'4 Transform Matrices'!AE591+W573*'4 Transform Matrices'!AI591</f>
        <v/>
      </c>
      <c r="X590" s="69">
        <f>U573*'4 Transform Matrices'!AB591+V573*'4 Transform Matrices'!AF591+W573*'4 Transform Matrices'!AJ591+X573</f>
        <v/>
      </c>
      <c r="Y590" s="69">
        <f>Y573*'4 Transform Matrices'!Y591+Z573*'4 Transform Matrices'!AC591+AA573*'4 Transform Matrices'!AG591</f>
        <v/>
      </c>
      <c r="Z590" s="69">
        <f>Y573*'4 Transform Matrices'!Z591+Z573*'4 Transform Matrices'!AD591+AA573*'4 Transform Matrices'!AH591</f>
        <v/>
      </c>
      <c r="AA590" s="69">
        <f>Y573*'4 Transform Matrices'!AA591+Z573*'4 Transform Matrices'!AE591+AA573*'4 Transform Matrices'!AI591</f>
        <v/>
      </c>
      <c r="AB590" s="69">
        <f>Y573*'4 Transform Matrices'!AB591+Z573*'4 Transform Matrices'!AF591+AA573*'4 Transform Matrices'!AJ591+AB573</f>
        <v/>
      </c>
      <c r="AC590" s="69">
        <f>AC573*'4 Transform Matrices'!Y591+AD573*'4 Transform Matrices'!AC591+AE573*'4 Transform Matrices'!AG591</f>
        <v/>
      </c>
      <c r="AD590" s="69">
        <f>AC573*'4 Transform Matrices'!Z591+AD573*'4 Transform Matrices'!AD591+AE573*'4 Transform Matrices'!AH591</f>
        <v/>
      </c>
      <c r="AE590" s="69">
        <f>AC573*'4 Transform Matrices'!AA591+AD573*'4 Transform Matrices'!AE591+AE573*'4 Transform Matrices'!AI591</f>
        <v/>
      </c>
      <c r="AF590" s="69">
        <f>AC573*'4 Transform Matrices'!AB591+AD573*'4 Transform Matrices'!AF591+AE573*'4 Transform Matrices'!AJ591+AF573</f>
        <v/>
      </c>
      <c r="AG590" s="71">
        <f>MAX(ABS(I590-U590),ABS(J590-V590),ABS(K590-W590),ABS(L590-X590),ABS(M590-Y590),ABS(N590-Z590),ABS(O590-AA590),ABS(P590-AB590),ABS(Q590-AC590),ABS(R590-AD590),ABS(S590-AE590),ABS(T590-AF590))</f>
        <v/>
      </c>
    </row>
    <row r="591">
      <c r="A591" s="81" t="inlineStr">
        <is>
          <t>- Pine trunk</t>
        </is>
      </c>
      <c r="B591" s="52" t="inlineStr">
        <is>
          <t>ENV-463</t>
        </is>
      </c>
      <c r="C591" s="58" t="inlineStr">
        <is>
          <t>Cylinder</t>
        </is>
      </c>
      <c r="D591" s="52" t="inlineStr">
        <is>
          <t>ENV-462</t>
        </is>
      </c>
      <c r="E591" s="52" t="n">
        <v>3</v>
      </c>
      <c r="F591" s="54">
        <f>L591</f>
        <v/>
      </c>
      <c r="G591" s="54">
        <f>P591</f>
        <v/>
      </c>
      <c r="H591" s="54">
        <f>T591</f>
        <v/>
      </c>
      <c r="I591" s="70" t="n">
        <v>-0.130150124</v>
      </c>
      <c r="J591" s="70" t="n">
        <v>-0.131748244</v>
      </c>
      <c r="K591" s="70" t="n">
        <v>7.47389564e-08</v>
      </c>
      <c r="L591" s="70" t="n">
        <v>15.6201401</v>
      </c>
      <c r="M591" s="70" t="n">
        <v>0</v>
      </c>
      <c r="N591" s="70" t="n">
        <v>-8.09506773e-09</v>
      </c>
      <c r="O591" s="70" t="n">
        <v>-2.40344095</v>
      </c>
      <c r="P591" s="70" t="n">
        <v>0.988212347</v>
      </c>
      <c r="Q591" s="70" t="n">
        <v>0.131748244</v>
      </c>
      <c r="R591" s="70" t="n">
        <v>-0.130150124</v>
      </c>
      <c r="S591" s="70" t="n">
        <v>7.38323607e-08</v>
      </c>
      <c r="T591" s="70" t="n">
        <v>4.32718372</v>
      </c>
      <c r="U591" s="69">
        <f>U590*'4 Transform Matrices'!Y592+V590*'4 Transform Matrices'!AC592+W590*'4 Transform Matrices'!AG592</f>
        <v/>
      </c>
      <c r="V591" s="69">
        <f>U590*'4 Transform Matrices'!Z592+V590*'4 Transform Matrices'!AD592+W590*'4 Transform Matrices'!AH592</f>
        <v/>
      </c>
      <c r="W591" s="69">
        <f>U590*'4 Transform Matrices'!AA592+V590*'4 Transform Matrices'!AE592+W590*'4 Transform Matrices'!AI592</f>
        <v/>
      </c>
      <c r="X591" s="69">
        <f>U590*'4 Transform Matrices'!AB592+V590*'4 Transform Matrices'!AF592+W590*'4 Transform Matrices'!AJ592+X590</f>
        <v/>
      </c>
      <c r="Y591" s="69">
        <f>Y590*'4 Transform Matrices'!Y592+Z590*'4 Transform Matrices'!AC592+AA590*'4 Transform Matrices'!AG592</f>
        <v/>
      </c>
      <c r="Z591" s="69">
        <f>Y590*'4 Transform Matrices'!Z592+Z590*'4 Transform Matrices'!AD592+AA590*'4 Transform Matrices'!AH592</f>
        <v/>
      </c>
      <c r="AA591" s="69">
        <f>Y590*'4 Transform Matrices'!AA592+Z590*'4 Transform Matrices'!AE592+AA590*'4 Transform Matrices'!AI592</f>
        <v/>
      </c>
      <c r="AB591" s="69">
        <f>Y590*'4 Transform Matrices'!AB592+Z590*'4 Transform Matrices'!AF592+AA590*'4 Transform Matrices'!AJ592+AB590</f>
        <v/>
      </c>
      <c r="AC591" s="69">
        <f>AC590*'4 Transform Matrices'!Y592+AD590*'4 Transform Matrices'!AC592+AE590*'4 Transform Matrices'!AG592</f>
        <v/>
      </c>
      <c r="AD591" s="69">
        <f>AC590*'4 Transform Matrices'!Z592+AD590*'4 Transform Matrices'!AD592+AE590*'4 Transform Matrices'!AH592</f>
        <v/>
      </c>
      <c r="AE591" s="69">
        <f>AC590*'4 Transform Matrices'!AA592+AD590*'4 Transform Matrices'!AE592+AE590*'4 Transform Matrices'!AI592</f>
        <v/>
      </c>
      <c r="AF591" s="69">
        <f>AC590*'4 Transform Matrices'!AB592+AD590*'4 Transform Matrices'!AF592+AE590*'4 Transform Matrices'!AJ592+AF590</f>
        <v/>
      </c>
      <c r="AG591" s="71">
        <f>MAX(ABS(I591-U591),ABS(J591-V591),ABS(K591-W591),ABS(L591-X591),ABS(M591-Y591),ABS(N591-Z591),ABS(O591-AA591),ABS(P591-AB591),ABS(Q591-AC591),ABS(R591-AD591),ABS(S591-AE591),ABS(T591-AF591))</f>
        <v/>
      </c>
    </row>
    <row r="592">
      <c r="A592" s="81" t="inlineStr">
        <is>
          <t>- Pine crown</t>
        </is>
      </c>
      <c r="B592" s="52" t="inlineStr">
        <is>
          <t>ENV-464</t>
        </is>
      </c>
      <c r="C592" s="61" t="inlineStr">
        <is>
          <t>Cone</t>
        </is>
      </c>
      <c r="D592" s="52" t="inlineStr">
        <is>
          <t>ENV-462</t>
        </is>
      </c>
      <c r="E592" s="52" t="n">
        <v>3</v>
      </c>
      <c r="F592" s="54">
        <f>L592</f>
        <v/>
      </c>
      <c r="G592" s="54">
        <f>P592</f>
        <v/>
      </c>
      <c r="H592" s="54">
        <f>T592</f>
        <v/>
      </c>
      <c r="I592" s="70" t="n">
        <v>1.80254447</v>
      </c>
      <c r="J592" s="70" t="n">
        <v>0.0362526774</v>
      </c>
      <c r="K592" s="70" t="n">
        <v>0.00068262592</v>
      </c>
      <c r="L592" s="70" t="n">
        <v>15.6172647</v>
      </c>
      <c r="M592" s="70" t="n">
        <v>0.00270979153</v>
      </c>
      <c r="N592" s="70" t="n">
        <v>-0.167423636</v>
      </c>
      <c r="O592" s="70" t="n">
        <v>0.934229851</v>
      </c>
      <c r="P592" s="70" t="n">
        <v>0.856026769</v>
      </c>
      <c r="Q592" s="70" t="n">
        <v>0.0395103693</v>
      </c>
      <c r="R592" s="70" t="n">
        <v>-1.64244497</v>
      </c>
      <c r="S592" s="70" t="n">
        <v>-0.09521622959999999</v>
      </c>
      <c r="T592" s="70" t="n">
        <v>4.31848288</v>
      </c>
      <c r="U592" s="69">
        <f>U590*'4 Transform Matrices'!Y593+V590*'4 Transform Matrices'!AC593+W590*'4 Transform Matrices'!AG593</f>
        <v/>
      </c>
      <c r="V592" s="69">
        <f>U590*'4 Transform Matrices'!Z593+V590*'4 Transform Matrices'!AD593+W590*'4 Transform Matrices'!AH593</f>
        <v/>
      </c>
      <c r="W592" s="69">
        <f>U590*'4 Transform Matrices'!AA593+V590*'4 Transform Matrices'!AE593+W590*'4 Transform Matrices'!AI593</f>
        <v/>
      </c>
      <c r="X592" s="69">
        <f>U590*'4 Transform Matrices'!AB593+V590*'4 Transform Matrices'!AF593+W590*'4 Transform Matrices'!AJ593+X590</f>
        <v/>
      </c>
      <c r="Y592" s="69">
        <f>Y590*'4 Transform Matrices'!Y593+Z590*'4 Transform Matrices'!AC593+AA590*'4 Transform Matrices'!AG593</f>
        <v/>
      </c>
      <c r="Z592" s="69">
        <f>Y590*'4 Transform Matrices'!Z593+Z590*'4 Transform Matrices'!AD593+AA590*'4 Transform Matrices'!AH593</f>
        <v/>
      </c>
      <c r="AA592" s="69">
        <f>Y590*'4 Transform Matrices'!AA593+Z590*'4 Transform Matrices'!AE593+AA590*'4 Transform Matrices'!AI593</f>
        <v/>
      </c>
      <c r="AB592" s="69">
        <f>Y590*'4 Transform Matrices'!AB593+Z590*'4 Transform Matrices'!AF593+AA590*'4 Transform Matrices'!AJ593+AB590</f>
        <v/>
      </c>
      <c r="AC592" s="69">
        <f>AC590*'4 Transform Matrices'!Y593+AD590*'4 Transform Matrices'!AC593+AE590*'4 Transform Matrices'!AG593</f>
        <v/>
      </c>
      <c r="AD592" s="69">
        <f>AC590*'4 Transform Matrices'!Z593+AD590*'4 Transform Matrices'!AD593+AE590*'4 Transform Matrices'!AH593</f>
        <v/>
      </c>
      <c r="AE592" s="69">
        <f>AC590*'4 Transform Matrices'!AA593+AD590*'4 Transform Matrices'!AE593+AE590*'4 Transform Matrices'!AI593</f>
        <v/>
      </c>
      <c r="AF592" s="69">
        <f>AC590*'4 Transform Matrices'!AB593+AD590*'4 Transform Matrices'!AF593+AE590*'4 Transform Matrices'!AJ593+AF590</f>
        <v/>
      </c>
      <c r="AG592" s="71">
        <f>MAX(ABS(I592-U592),ABS(J592-V592),ABS(K592-W592),ABS(L592-X592),ABS(M592-Y592),ABS(N592-Z592),ABS(O592-AA592),ABS(P592-AB592),ABS(Q592-AC592),ABS(R592-AD592),ABS(S592-AE592),ABS(T592-AF592))</f>
        <v/>
      </c>
    </row>
    <row r="593">
      <c r="A593" s="81" t="inlineStr">
        <is>
          <t>- Pine crown</t>
        </is>
      </c>
      <c r="B593" s="52" t="inlineStr">
        <is>
          <t>ENV-465</t>
        </is>
      </c>
      <c r="C593" s="61" t="inlineStr">
        <is>
          <t>Cone</t>
        </is>
      </c>
      <c r="D593" s="52" t="inlineStr">
        <is>
          <t>ENV-462</t>
        </is>
      </c>
      <c r="E593" s="52" t="n">
        <v>3</v>
      </c>
      <c r="F593" s="54">
        <f>L593</f>
        <v/>
      </c>
      <c r="G593" s="54">
        <f>P593</f>
        <v/>
      </c>
      <c r="H593" s="54">
        <f>T593</f>
        <v/>
      </c>
      <c r="I593" s="70" t="n">
        <v>1.65082121</v>
      </c>
      <c r="J593" s="70" t="n">
        <v>-0.349342942</v>
      </c>
      <c r="K593" s="70" t="n">
        <v>0.0151046496</v>
      </c>
      <c r="L593" s="70" t="n">
        <v>15.5976658</v>
      </c>
      <c r="M593" s="70" t="n">
        <v>-0.009320994839999999</v>
      </c>
      <c r="N593" s="70" t="n">
        <v>0.0988942236</v>
      </c>
      <c r="O593" s="70" t="n">
        <v>0.861804962</v>
      </c>
      <c r="P593" s="70" t="n">
        <v>1.27000058</v>
      </c>
      <c r="Q593" s="70" t="n">
        <v>-0.349448323</v>
      </c>
      <c r="R593" s="70" t="n">
        <v>-1.65296185</v>
      </c>
      <c r="S593" s="70" t="n">
        <v>0.0483682267</v>
      </c>
      <c r="T593" s="70" t="n">
        <v>4.35531187</v>
      </c>
      <c r="U593" s="69">
        <f>U590*'4 Transform Matrices'!Y594+V590*'4 Transform Matrices'!AC594+W590*'4 Transform Matrices'!AG594</f>
        <v/>
      </c>
      <c r="V593" s="69">
        <f>U590*'4 Transform Matrices'!Z594+V590*'4 Transform Matrices'!AD594+W590*'4 Transform Matrices'!AH594</f>
        <v/>
      </c>
      <c r="W593" s="69">
        <f>U590*'4 Transform Matrices'!AA594+V590*'4 Transform Matrices'!AE594+W590*'4 Transform Matrices'!AI594</f>
        <v/>
      </c>
      <c r="X593" s="69">
        <f>U590*'4 Transform Matrices'!AB594+V590*'4 Transform Matrices'!AF594+W590*'4 Transform Matrices'!AJ594+X590</f>
        <v/>
      </c>
      <c r="Y593" s="69">
        <f>Y590*'4 Transform Matrices'!Y594+Z590*'4 Transform Matrices'!AC594+AA590*'4 Transform Matrices'!AG594</f>
        <v/>
      </c>
      <c r="Z593" s="69">
        <f>Y590*'4 Transform Matrices'!Z594+Z590*'4 Transform Matrices'!AD594+AA590*'4 Transform Matrices'!AH594</f>
        <v/>
      </c>
      <c r="AA593" s="69">
        <f>Y590*'4 Transform Matrices'!AA594+Z590*'4 Transform Matrices'!AE594+AA590*'4 Transform Matrices'!AI594</f>
        <v/>
      </c>
      <c r="AB593" s="69">
        <f>Y590*'4 Transform Matrices'!AB594+Z590*'4 Transform Matrices'!AF594+AA590*'4 Transform Matrices'!AJ594+AB590</f>
        <v/>
      </c>
      <c r="AC593" s="69">
        <f>AC590*'4 Transform Matrices'!Y594+AD590*'4 Transform Matrices'!AC594+AE590*'4 Transform Matrices'!AG594</f>
        <v/>
      </c>
      <c r="AD593" s="69">
        <f>AC590*'4 Transform Matrices'!Z594+AD590*'4 Transform Matrices'!AD594+AE590*'4 Transform Matrices'!AH594</f>
        <v/>
      </c>
      <c r="AE593" s="69">
        <f>AC590*'4 Transform Matrices'!AA594+AD590*'4 Transform Matrices'!AE594+AE590*'4 Transform Matrices'!AI594</f>
        <v/>
      </c>
      <c r="AF593" s="69">
        <f>AC590*'4 Transform Matrices'!AB594+AD590*'4 Transform Matrices'!AF594+AE590*'4 Transform Matrices'!AJ594+AF590</f>
        <v/>
      </c>
      <c r="AG593" s="71">
        <f>MAX(ABS(I593-U593),ABS(J593-V593),ABS(K593-W593),ABS(L593-X593),ABS(M593-Y593),ABS(N593-Z593),ABS(O593-AA593),ABS(P593-AB593),ABS(Q593-AC593),ABS(R593-AD593),ABS(S593-AE593),ABS(T593-AF593))</f>
        <v/>
      </c>
    </row>
    <row r="594">
      <c r="A594" s="81" t="inlineStr">
        <is>
          <t>- Pine crown</t>
        </is>
      </c>
      <c r="B594" s="52" t="inlineStr">
        <is>
          <t>ENV-466</t>
        </is>
      </c>
      <c r="C594" s="61" t="inlineStr">
        <is>
          <t>Cone</t>
        </is>
      </c>
      <c r="D594" s="52" t="inlineStr">
        <is>
          <t>ENV-462</t>
        </is>
      </c>
      <c r="E594" s="52" t="n">
        <v>3</v>
      </c>
      <c r="F594" s="54">
        <f>L594</f>
        <v/>
      </c>
      <c r="G594" s="54">
        <f>P594</f>
        <v/>
      </c>
      <c r="H594" s="54">
        <f>T594</f>
        <v/>
      </c>
      <c r="I594" s="70" t="n">
        <v>-0.626645923</v>
      </c>
      <c r="J594" s="70" t="n">
        <v>1.30784166</v>
      </c>
      <c r="K594" s="70" t="n">
        <v>0.012356027</v>
      </c>
      <c r="L594" s="70" t="n">
        <v>15.6407118</v>
      </c>
      <c r="M594" s="70" t="n">
        <v>0.00199566316</v>
      </c>
      <c r="N594" s="70" t="n">
        <v>-0.0276562087</v>
      </c>
      <c r="O594" s="70" t="n">
        <v>0.700730264</v>
      </c>
      <c r="P594" s="70" t="n">
        <v>1.58012474</v>
      </c>
      <c r="Q594" s="70" t="n">
        <v>1.27082038</v>
      </c>
      <c r="R594" s="70" t="n">
        <v>0.644944787</v>
      </c>
      <c r="S594" s="70" t="n">
        <v>0.00499239098</v>
      </c>
      <c r="T594" s="70" t="n">
        <v>4.29807615</v>
      </c>
      <c r="U594" s="69">
        <f>U590*'4 Transform Matrices'!Y595+V590*'4 Transform Matrices'!AC595+W590*'4 Transform Matrices'!AG595</f>
        <v/>
      </c>
      <c r="V594" s="69">
        <f>U590*'4 Transform Matrices'!Z595+V590*'4 Transform Matrices'!AD595+W590*'4 Transform Matrices'!AH595</f>
        <v/>
      </c>
      <c r="W594" s="69">
        <f>U590*'4 Transform Matrices'!AA595+V590*'4 Transform Matrices'!AE595+W590*'4 Transform Matrices'!AI595</f>
        <v/>
      </c>
      <c r="X594" s="69">
        <f>U590*'4 Transform Matrices'!AB595+V590*'4 Transform Matrices'!AF595+W590*'4 Transform Matrices'!AJ595+X590</f>
        <v/>
      </c>
      <c r="Y594" s="69">
        <f>Y590*'4 Transform Matrices'!Y595+Z590*'4 Transform Matrices'!AC595+AA590*'4 Transform Matrices'!AG595</f>
        <v/>
      </c>
      <c r="Z594" s="69">
        <f>Y590*'4 Transform Matrices'!Z595+Z590*'4 Transform Matrices'!AD595+AA590*'4 Transform Matrices'!AH595</f>
        <v/>
      </c>
      <c r="AA594" s="69">
        <f>Y590*'4 Transform Matrices'!AA595+Z590*'4 Transform Matrices'!AE595+AA590*'4 Transform Matrices'!AI595</f>
        <v/>
      </c>
      <c r="AB594" s="69">
        <f>Y590*'4 Transform Matrices'!AB595+Z590*'4 Transform Matrices'!AF595+AA590*'4 Transform Matrices'!AJ595+AB590</f>
        <v/>
      </c>
      <c r="AC594" s="69">
        <f>AC590*'4 Transform Matrices'!Y595+AD590*'4 Transform Matrices'!AC595+AE590*'4 Transform Matrices'!AG595</f>
        <v/>
      </c>
      <c r="AD594" s="69">
        <f>AC590*'4 Transform Matrices'!Z595+AD590*'4 Transform Matrices'!AD595+AE590*'4 Transform Matrices'!AH595</f>
        <v/>
      </c>
      <c r="AE594" s="69">
        <f>AC590*'4 Transform Matrices'!AA595+AD590*'4 Transform Matrices'!AE595+AE590*'4 Transform Matrices'!AI595</f>
        <v/>
      </c>
      <c r="AF594" s="69">
        <f>AC590*'4 Transform Matrices'!AB595+AD590*'4 Transform Matrices'!AF595+AE590*'4 Transform Matrices'!AJ595+AF590</f>
        <v/>
      </c>
      <c r="AG594" s="71">
        <f>MAX(ABS(I594-U594),ABS(J594-V594),ABS(K594-W594),ABS(L594-X594),ABS(M594-Y594),ABS(N594-Z594),ABS(O594-AA594),ABS(P594-AB594),ABS(Q594-AC594),ABS(R594-AD594),ABS(S594-AE594),ABS(T594-AF594))</f>
        <v/>
      </c>
    </row>
    <row r="595">
      <c r="A595" s="81" t="inlineStr">
        <is>
          <t>- Pine crown</t>
        </is>
      </c>
      <c r="B595" s="52" t="inlineStr">
        <is>
          <t>ENV-467</t>
        </is>
      </c>
      <c r="C595" s="61" t="inlineStr">
        <is>
          <t>Cone</t>
        </is>
      </c>
      <c r="D595" s="52" t="inlineStr">
        <is>
          <t>ENV-462</t>
        </is>
      </c>
      <c r="E595" s="52" t="n">
        <v>3</v>
      </c>
      <c r="F595" s="54">
        <f>L595</f>
        <v/>
      </c>
      <c r="G595" s="54">
        <f>P595</f>
        <v/>
      </c>
      <c r="H595" s="54">
        <f>T595</f>
        <v/>
      </c>
      <c r="I595" s="70" t="n">
        <v>-0.139424235</v>
      </c>
      <c r="J595" s="70" t="n">
        <v>-1.09925508</v>
      </c>
      <c r="K595" s="70" t="n">
        <v>-0.009068492799999999</v>
      </c>
      <c r="L595" s="70" t="n">
        <v>15.655014</v>
      </c>
      <c r="M595" s="70" t="n">
        <v>0.000175746507</v>
      </c>
      <c r="N595" s="70" t="n">
        <v>-0.0210011322</v>
      </c>
      <c r="O595" s="70" t="n">
        <v>0.482861578</v>
      </c>
      <c r="P595" s="70" t="n">
        <v>1.84251475</v>
      </c>
      <c r="Q595" s="70" t="n">
        <v>-1.09629238</v>
      </c>
      <c r="R595" s="70" t="n">
        <v>0.139797568</v>
      </c>
      <c r="S595" s="70" t="n">
        <v>0.0012307195</v>
      </c>
      <c r="T595" s="70" t="n">
        <v>4.34658146</v>
      </c>
      <c r="U595" s="69">
        <f>U590*'4 Transform Matrices'!Y596+V590*'4 Transform Matrices'!AC596+W590*'4 Transform Matrices'!AG596</f>
        <v/>
      </c>
      <c r="V595" s="69">
        <f>U590*'4 Transform Matrices'!Z596+V590*'4 Transform Matrices'!AD596+W590*'4 Transform Matrices'!AH596</f>
        <v/>
      </c>
      <c r="W595" s="69">
        <f>U590*'4 Transform Matrices'!AA596+V590*'4 Transform Matrices'!AE596+W590*'4 Transform Matrices'!AI596</f>
        <v/>
      </c>
      <c r="X595" s="69">
        <f>U590*'4 Transform Matrices'!AB596+V590*'4 Transform Matrices'!AF596+W590*'4 Transform Matrices'!AJ596+X590</f>
        <v/>
      </c>
      <c r="Y595" s="69">
        <f>Y590*'4 Transform Matrices'!Y596+Z590*'4 Transform Matrices'!AC596+AA590*'4 Transform Matrices'!AG596</f>
        <v/>
      </c>
      <c r="Z595" s="69">
        <f>Y590*'4 Transform Matrices'!Z596+Z590*'4 Transform Matrices'!AD596+AA590*'4 Transform Matrices'!AH596</f>
        <v/>
      </c>
      <c r="AA595" s="69">
        <f>Y590*'4 Transform Matrices'!AA596+Z590*'4 Transform Matrices'!AE596+AA590*'4 Transform Matrices'!AI596</f>
        <v/>
      </c>
      <c r="AB595" s="69">
        <f>Y590*'4 Transform Matrices'!AB596+Z590*'4 Transform Matrices'!AF596+AA590*'4 Transform Matrices'!AJ596+AB590</f>
        <v/>
      </c>
      <c r="AC595" s="69">
        <f>AC590*'4 Transform Matrices'!Y596+AD590*'4 Transform Matrices'!AC596+AE590*'4 Transform Matrices'!AG596</f>
        <v/>
      </c>
      <c r="AD595" s="69">
        <f>AC590*'4 Transform Matrices'!Z596+AD590*'4 Transform Matrices'!AD596+AE590*'4 Transform Matrices'!AH596</f>
        <v/>
      </c>
      <c r="AE595" s="69">
        <f>AC590*'4 Transform Matrices'!AA596+AD590*'4 Transform Matrices'!AE596+AE590*'4 Transform Matrices'!AI596</f>
        <v/>
      </c>
      <c r="AF595" s="69">
        <f>AC590*'4 Transform Matrices'!AB596+AD590*'4 Transform Matrices'!AF596+AE590*'4 Transform Matrices'!AJ596+AF590</f>
        <v/>
      </c>
      <c r="AG595" s="71">
        <f>MAX(ABS(I595-U595),ABS(J595-V595),ABS(K595-W595),ABS(L595-X595),ABS(M595-Y595),ABS(N595-Z595),ABS(O595-AA595),ABS(P595-AB595),ABS(Q595-AC595),ABS(R595-AD595),ABS(S595-AE595),ABS(T595-AF595))</f>
        <v/>
      </c>
    </row>
    <row r="596">
      <c r="A596" s="81" t="inlineStr">
        <is>
          <t>- Pine crown</t>
        </is>
      </c>
      <c r="B596" s="52" t="inlineStr">
        <is>
          <t>ENV-468</t>
        </is>
      </c>
      <c r="C596" s="61" t="inlineStr">
        <is>
          <t>Cone</t>
        </is>
      </c>
      <c r="D596" s="52" t="inlineStr">
        <is>
          <t>ENV-462</t>
        </is>
      </c>
      <c r="E596" s="52" t="n">
        <v>3</v>
      </c>
      <c r="F596" s="54">
        <f>L596</f>
        <v/>
      </c>
      <c r="G596" s="54">
        <f>P596</f>
        <v/>
      </c>
      <c r="H596" s="54">
        <f>T596</f>
        <v/>
      </c>
      <c r="I596" s="70" t="n">
        <v>0.743874133</v>
      </c>
      <c r="J596" s="70" t="n">
        <v>0.0392895043</v>
      </c>
      <c r="K596" s="70" t="n">
        <v>-0.00117884763</v>
      </c>
      <c r="L596" s="70" t="n">
        <v>15.5957069</v>
      </c>
      <c r="M596" s="70" t="n">
        <v>0.00071052881</v>
      </c>
      <c r="N596" s="70" t="n">
        <v>0.0245326161</v>
      </c>
      <c r="O596" s="70" t="n">
        <v>0.38332662</v>
      </c>
      <c r="P596" s="70" t="n">
        <v>2.15175724</v>
      </c>
      <c r="Q596" s="70" t="n">
        <v>0.0434659123</v>
      </c>
      <c r="R596" s="70" t="n">
        <v>-0.672799826</v>
      </c>
      <c r="S596" s="70" t="n">
        <v>0.0139085772</v>
      </c>
      <c r="T596" s="70" t="n">
        <v>4.31619787</v>
      </c>
      <c r="U596" s="69">
        <f>U590*'4 Transform Matrices'!Y597+V590*'4 Transform Matrices'!AC597+W590*'4 Transform Matrices'!AG597</f>
        <v/>
      </c>
      <c r="V596" s="69">
        <f>U590*'4 Transform Matrices'!Z597+V590*'4 Transform Matrices'!AD597+W590*'4 Transform Matrices'!AH597</f>
        <v/>
      </c>
      <c r="W596" s="69">
        <f>U590*'4 Transform Matrices'!AA597+V590*'4 Transform Matrices'!AE597+W590*'4 Transform Matrices'!AI597</f>
        <v/>
      </c>
      <c r="X596" s="69">
        <f>U590*'4 Transform Matrices'!AB597+V590*'4 Transform Matrices'!AF597+W590*'4 Transform Matrices'!AJ597+X590</f>
        <v/>
      </c>
      <c r="Y596" s="69">
        <f>Y590*'4 Transform Matrices'!Y597+Z590*'4 Transform Matrices'!AC597+AA590*'4 Transform Matrices'!AG597</f>
        <v/>
      </c>
      <c r="Z596" s="69">
        <f>Y590*'4 Transform Matrices'!Z597+Z590*'4 Transform Matrices'!AD597+AA590*'4 Transform Matrices'!AH597</f>
        <v/>
      </c>
      <c r="AA596" s="69">
        <f>Y590*'4 Transform Matrices'!AA597+Z590*'4 Transform Matrices'!AE597+AA590*'4 Transform Matrices'!AI597</f>
        <v/>
      </c>
      <c r="AB596" s="69">
        <f>Y590*'4 Transform Matrices'!AB597+Z590*'4 Transform Matrices'!AF597+AA590*'4 Transform Matrices'!AJ597+AB590</f>
        <v/>
      </c>
      <c r="AC596" s="69">
        <f>AC590*'4 Transform Matrices'!Y597+AD590*'4 Transform Matrices'!AC597+AE590*'4 Transform Matrices'!AG597</f>
        <v/>
      </c>
      <c r="AD596" s="69">
        <f>AC590*'4 Transform Matrices'!Z597+AD590*'4 Transform Matrices'!AD597+AE590*'4 Transform Matrices'!AH597</f>
        <v/>
      </c>
      <c r="AE596" s="69">
        <f>AC590*'4 Transform Matrices'!AA597+AD590*'4 Transform Matrices'!AE597+AE590*'4 Transform Matrices'!AI597</f>
        <v/>
      </c>
      <c r="AF596" s="69">
        <f>AC590*'4 Transform Matrices'!AB597+AD590*'4 Transform Matrices'!AF597+AE590*'4 Transform Matrices'!AJ597+AF590</f>
        <v/>
      </c>
      <c r="AG596" s="71">
        <f>MAX(ABS(I596-U596),ABS(J596-V596),ABS(K596-W596),ABS(L596-X596),ABS(M596-Y596),ABS(N596-Z596),ABS(O596-AA596),ABS(P596-AB596),ABS(Q596-AC596),ABS(R596-AD596),ABS(S596-AE596),ABS(T596-AF596))</f>
        <v/>
      </c>
    </row>
    <row r="597">
      <c r="A597" s="81" t="inlineStr">
        <is>
          <t>- Pine crown</t>
        </is>
      </c>
      <c r="B597" s="52" t="inlineStr">
        <is>
          <t>ENV-469</t>
        </is>
      </c>
      <c r="C597" s="61" t="inlineStr">
        <is>
          <t>Cone</t>
        </is>
      </c>
      <c r="D597" s="52" t="inlineStr">
        <is>
          <t>ENV-462</t>
        </is>
      </c>
      <c r="E597" s="52" t="n">
        <v>3</v>
      </c>
      <c r="F597" s="54">
        <f>L597</f>
        <v/>
      </c>
      <c r="G597" s="54">
        <f>P597</f>
        <v/>
      </c>
      <c r="H597" s="54">
        <f>T597</f>
        <v/>
      </c>
      <c r="I597" s="70" t="n">
        <v>-0.336250484</v>
      </c>
      <c r="J597" s="70" t="n">
        <v>-0.288894266</v>
      </c>
      <c r="K597" s="70" t="n">
        <v>0.0213664211</v>
      </c>
      <c r="L597" s="70" t="n">
        <v>15.6241941</v>
      </c>
      <c r="M597" s="70" t="n">
        <v>-0.00177787209</v>
      </c>
      <c r="N597" s="70" t="n">
        <v>0.0237261038</v>
      </c>
      <c r="O597" s="70" t="n">
        <v>0.72031343</v>
      </c>
      <c r="P597" s="70" t="n">
        <v>2.670578</v>
      </c>
      <c r="Q597" s="70" t="n">
        <v>-0.274384141</v>
      </c>
      <c r="R597" s="70" t="n">
        <v>0.353878498</v>
      </c>
      <c r="S597" s="70" t="n">
        <v>-0.0308512505</v>
      </c>
      <c r="T597" s="70" t="n">
        <v>4.35003662</v>
      </c>
      <c r="U597" s="69">
        <f>U590*'4 Transform Matrices'!Y598+V590*'4 Transform Matrices'!AC598+W590*'4 Transform Matrices'!AG598</f>
        <v/>
      </c>
      <c r="V597" s="69">
        <f>U590*'4 Transform Matrices'!Z598+V590*'4 Transform Matrices'!AD598+W590*'4 Transform Matrices'!AH598</f>
        <v/>
      </c>
      <c r="W597" s="69">
        <f>U590*'4 Transform Matrices'!AA598+V590*'4 Transform Matrices'!AE598+W590*'4 Transform Matrices'!AI598</f>
        <v/>
      </c>
      <c r="X597" s="69">
        <f>U590*'4 Transform Matrices'!AB598+V590*'4 Transform Matrices'!AF598+W590*'4 Transform Matrices'!AJ598+X590</f>
        <v/>
      </c>
      <c r="Y597" s="69">
        <f>Y590*'4 Transform Matrices'!Y598+Z590*'4 Transform Matrices'!AC598+AA590*'4 Transform Matrices'!AG598</f>
        <v/>
      </c>
      <c r="Z597" s="69">
        <f>Y590*'4 Transform Matrices'!Z598+Z590*'4 Transform Matrices'!AD598+AA590*'4 Transform Matrices'!AH598</f>
        <v/>
      </c>
      <c r="AA597" s="69">
        <f>Y590*'4 Transform Matrices'!AA598+Z590*'4 Transform Matrices'!AE598+AA590*'4 Transform Matrices'!AI598</f>
        <v/>
      </c>
      <c r="AB597" s="69">
        <f>Y590*'4 Transform Matrices'!AB598+Z590*'4 Transform Matrices'!AF598+AA590*'4 Transform Matrices'!AJ598+AB590</f>
        <v/>
      </c>
      <c r="AC597" s="69">
        <f>AC590*'4 Transform Matrices'!Y598+AD590*'4 Transform Matrices'!AC598+AE590*'4 Transform Matrices'!AG598</f>
        <v/>
      </c>
      <c r="AD597" s="69">
        <f>AC590*'4 Transform Matrices'!Z598+AD590*'4 Transform Matrices'!AD598+AE590*'4 Transform Matrices'!AH598</f>
        <v/>
      </c>
      <c r="AE597" s="69">
        <f>AC590*'4 Transform Matrices'!AA598+AD590*'4 Transform Matrices'!AE598+AE590*'4 Transform Matrices'!AI598</f>
        <v/>
      </c>
      <c r="AF597" s="69">
        <f>AC590*'4 Transform Matrices'!AB598+AD590*'4 Transform Matrices'!AF598+AE590*'4 Transform Matrices'!AJ598+AF590</f>
        <v/>
      </c>
      <c r="AG597" s="71">
        <f>MAX(ABS(I597-U597),ABS(J597-V597),ABS(K597-W597),ABS(L597-X597),ABS(M597-Y597),ABS(N597-Z597),ABS(O597-AA597),ABS(P597-AB597),ABS(Q597-AC597),ABS(R597-AD597),ABS(S597-AE597),ABS(T597-AF597))</f>
        <v/>
      </c>
    </row>
    <row r="598">
      <c r="A598" s="80" t="inlineStr">
        <is>
          <t>- Pine</t>
        </is>
      </c>
      <c r="B598" s="52" t="inlineStr">
        <is>
          <t>ENV-470</t>
        </is>
      </c>
      <c r="C598" s="53" t="inlineStr">
        <is>
          <t>Group</t>
        </is>
      </c>
      <c r="D598" s="52" t="inlineStr">
        <is>
          <t>ENV-445</t>
        </is>
      </c>
      <c r="E598" s="52" t="n">
        <v>2</v>
      </c>
      <c r="F598" s="54">
        <f>L598</f>
        <v/>
      </c>
      <c r="G598" s="54">
        <f>P598</f>
        <v/>
      </c>
      <c r="H598" s="54">
        <f>T598</f>
        <v/>
      </c>
      <c r="I598" s="70" t="n">
        <v>0.0943666101</v>
      </c>
      <c r="J598" s="70" t="n">
        <v>0</v>
      </c>
      <c r="K598" s="70" t="n">
        <v>-0.995537519</v>
      </c>
      <c r="L598" s="70" t="n">
        <v>11.4413929</v>
      </c>
      <c r="M598" s="70" t="n">
        <v>0</v>
      </c>
      <c r="N598" s="70" t="n">
        <v>1</v>
      </c>
      <c r="O598" s="70" t="n">
        <v>0</v>
      </c>
      <c r="P598" s="70" t="n">
        <v>0.0811136737</v>
      </c>
      <c r="Q598" s="70" t="n">
        <v>0.995537519</v>
      </c>
      <c r="R598" s="70" t="n">
        <v>0</v>
      </c>
      <c r="S598" s="70" t="n">
        <v>0.0943666101</v>
      </c>
      <c r="T598" s="70" t="n">
        <v>5.25755644</v>
      </c>
      <c r="U598" s="69">
        <f>U573*'4 Transform Matrices'!Y599+V573*'4 Transform Matrices'!AC599+W573*'4 Transform Matrices'!AG599</f>
        <v/>
      </c>
      <c r="V598" s="69">
        <f>U573*'4 Transform Matrices'!Z599+V573*'4 Transform Matrices'!AD599+W573*'4 Transform Matrices'!AH599</f>
        <v/>
      </c>
      <c r="W598" s="69">
        <f>U573*'4 Transform Matrices'!AA599+V573*'4 Transform Matrices'!AE599+W573*'4 Transform Matrices'!AI599</f>
        <v/>
      </c>
      <c r="X598" s="69">
        <f>U573*'4 Transform Matrices'!AB599+V573*'4 Transform Matrices'!AF599+W573*'4 Transform Matrices'!AJ599+X573</f>
        <v/>
      </c>
      <c r="Y598" s="69">
        <f>Y573*'4 Transform Matrices'!Y599+Z573*'4 Transform Matrices'!AC599+AA573*'4 Transform Matrices'!AG599</f>
        <v/>
      </c>
      <c r="Z598" s="69">
        <f>Y573*'4 Transform Matrices'!Z599+Z573*'4 Transform Matrices'!AD599+AA573*'4 Transform Matrices'!AH599</f>
        <v/>
      </c>
      <c r="AA598" s="69">
        <f>Y573*'4 Transform Matrices'!AA599+Z573*'4 Transform Matrices'!AE599+AA573*'4 Transform Matrices'!AI599</f>
        <v/>
      </c>
      <c r="AB598" s="69">
        <f>Y573*'4 Transform Matrices'!AB599+Z573*'4 Transform Matrices'!AF599+AA573*'4 Transform Matrices'!AJ599+AB573</f>
        <v/>
      </c>
      <c r="AC598" s="69">
        <f>AC573*'4 Transform Matrices'!Y599+AD573*'4 Transform Matrices'!AC599+AE573*'4 Transform Matrices'!AG599</f>
        <v/>
      </c>
      <c r="AD598" s="69">
        <f>AC573*'4 Transform Matrices'!Z599+AD573*'4 Transform Matrices'!AD599+AE573*'4 Transform Matrices'!AH599</f>
        <v/>
      </c>
      <c r="AE598" s="69">
        <f>AC573*'4 Transform Matrices'!AA599+AD573*'4 Transform Matrices'!AE599+AE573*'4 Transform Matrices'!AI599</f>
        <v/>
      </c>
      <c r="AF598" s="69">
        <f>AC573*'4 Transform Matrices'!AB599+AD573*'4 Transform Matrices'!AF599+AE573*'4 Transform Matrices'!AJ599+AF573</f>
        <v/>
      </c>
      <c r="AG598" s="71">
        <f>MAX(ABS(I598-U598),ABS(J598-V598),ABS(K598-W598),ABS(L598-X598),ABS(M598-Y598),ABS(N598-Z598),ABS(O598-AA598),ABS(P598-AB598),ABS(Q598-AC598),ABS(R598-AD598),ABS(S598-AE598),ABS(T598-AF598))</f>
        <v/>
      </c>
    </row>
    <row r="599">
      <c r="A599" s="81" t="inlineStr">
        <is>
          <t>- Pine trunk</t>
        </is>
      </c>
      <c r="B599" s="52" t="inlineStr">
        <is>
          <t>ENV-471</t>
        </is>
      </c>
      <c r="C599" s="58" t="inlineStr">
        <is>
          <t>Cylinder</t>
        </is>
      </c>
      <c r="D599" s="52" t="inlineStr">
        <is>
          <t>ENV-470</t>
        </is>
      </c>
      <c r="E599" s="52" t="n">
        <v>3</v>
      </c>
      <c r="F599" s="54">
        <f>L599</f>
        <v/>
      </c>
      <c r="G599" s="54">
        <f>P599</f>
        <v/>
      </c>
      <c r="H599" s="54">
        <f>T599</f>
        <v/>
      </c>
      <c r="I599" s="70" t="n">
        <v>0.0213863831</v>
      </c>
      <c r="J599" s="70" t="n">
        <v>-0.22561948</v>
      </c>
      <c r="K599" s="70" t="n">
        <v>1.36645767e-07</v>
      </c>
      <c r="L599" s="70" t="n">
        <v>11.4413929</v>
      </c>
      <c r="M599" s="70" t="n">
        <v>0</v>
      </c>
      <c r="N599" s="70" t="n">
        <v>-9.90634774e-09</v>
      </c>
      <c r="O599" s="70" t="n">
        <v>-3.14010334</v>
      </c>
      <c r="P599" s="70" t="n">
        <v>1.65116537</v>
      </c>
      <c r="Q599" s="70" t="n">
        <v>0.22561948</v>
      </c>
      <c r="R599" s="70" t="n">
        <v>0.0213863831</v>
      </c>
      <c r="S599" s="70" t="n">
        <v>-1.2952599e-08</v>
      </c>
      <c r="T599" s="70" t="n">
        <v>5.25755644</v>
      </c>
      <c r="U599" s="69">
        <f>U598*'4 Transform Matrices'!Y600+V598*'4 Transform Matrices'!AC600+W598*'4 Transform Matrices'!AG600</f>
        <v/>
      </c>
      <c r="V599" s="69">
        <f>U598*'4 Transform Matrices'!Z600+V598*'4 Transform Matrices'!AD600+W598*'4 Transform Matrices'!AH600</f>
        <v/>
      </c>
      <c r="W599" s="69">
        <f>U598*'4 Transform Matrices'!AA600+V598*'4 Transform Matrices'!AE600+W598*'4 Transform Matrices'!AI600</f>
        <v/>
      </c>
      <c r="X599" s="69">
        <f>U598*'4 Transform Matrices'!AB600+V598*'4 Transform Matrices'!AF600+W598*'4 Transform Matrices'!AJ600+X598</f>
        <v/>
      </c>
      <c r="Y599" s="69">
        <f>Y598*'4 Transform Matrices'!Y600+Z598*'4 Transform Matrices'!AC600+AA598*'4 Transform Matrices'!AG600</f>
        <v/>
      </c>
      <c r="Z599" s="69">
        <f>Y598*'4 Transform Matrices'!Z600+Z598*'4 Transform Matrices'!AD600+AA598*'4 Transform Matrices'!AH600</f>
        <v/>
      </c>
      <c r="AA599" s="69">
        <f>Y598*'4 Transform Matrices'!AA600+Z598*'4 Transform Matrices'!AE600+AA598*'4 Transform Matrices'!AI600</f>
        <v/>
      </c>
      <c r="AB599" s="69">
        <f>Y598*'4 Transform Matrices'!AB600+Z598*'4 Transform Matrices'!AF600+AA598*'4 Transform Matrices'!AJ600+AB598</f>
        <v/>
      </c>
      <c r="AC599" s="69">
        <f>AC598*'4 Transform Matrices'!Y600+AD598*'4 Transform Matrices'!AC600+AE598*'4 Transform Matrices'!AG600</f>
        <v/>
      </c>
      <c r="AD599" s="69">
        <f>AC598*'4 Transform Matrices'!Z600+AD598*'4 Transform Matrices'!AD600+AE598*'4 Transform Matrices'!AH600</f>
        <v/>
      </c>
      <c r="AE599" s="69">
        <f>AC598*'4 Transform Matrices'!AA600+AD598*'4 Transform Matrices'!AE600+AE598*'4 Transform Matrices'!AI600</f>
        <v/>
      </c>
      <c r="AF599" s="69">
        <f>AC598*'4 Transform Matrices'!AB600+AD598*'4 Transform Matrices'!AF600+AE598*'4 Transform Matrices'!AJ600+AF598</f>
        <v/>
      </c>
      <c r="AG599" s="71">
        <f>MAX(ABS(I599-U599),ABS(J599-V599),ABS(K599-W599),ABS(L599-X599),ABS(M599-Y599),ABS(N599-Z599),ABS(O599-AA599),ABS(P599-AB599),ABS(Q599-AC599),ABS(R599-AD599),ABS(S599-AE599),ABS(T599-AF599))</f>
        <v/>
      </c>
    </row>
    <row r="600">
      <c r="A600" s="81" t="inlineStr">
        <is>
          <t>- Pine crown</t>
        </is>
      </c>
      <c r="B600" s="52" t="inlineStr">
        <is>
          <t>ENV-472</t>
        </is>
      </c>
      <c r="C600" s="61" t="inlineStr">
        <is>
          <t>Cone</t>
        </is>
      </c>
      <c r="D600" s="52" t="inlineStr">
        <is>
          <t>ENV-470</t>
        </is>
      </c>
      <c r="E600" s="52" t="n">
        <v>3</v>
      </c>
      <c r="F600" s="54">
        <f>L600</f>
        <v/>
      </c>
      <c r="G600" s="54">
        <f>P600</f>
        <v/>
      </c>
      <c r="H600" s="54">
        <f>T600</f>
        <v/>
      </c>
      <c r="I600" s="70" t="n">
        <v>-0.0990168154</v>
      </c>
      <c r="J600" s="70" t="n">
        <v>-2.38269639</v>
      </c>
      <c r="K600" s="70" t="n">
        <v>0.00729109487</v>
      </c>
      <c r="L600" s="70" t="n">
        <v>11.4418383</v>
      </c>
      <c r="M600" s="70" t="n">
        <v>0.00166284898</v>
      </c>
      <c r="N600" s="70" t="n">
        <v>0.0146767767</v>
      </c>
      <c r="O600" s="70" t="n">
        <v>1.18077278</v>
      </c>
      <c r="P600" s="70" t="n">
        <v>1.27151144</v>
      </c>
      <c r="Q600" s="70" t="n">
        <v>-2.62457871</v>
      </c>
      <c r="R600" s="70" t="n">
        <v>0.0899007171</v>
      </c>
      <c r="S600" s="70" t="n">
        <v>0.000473030435</v>
      </c>
      <c r="T600" s="70" t="n">
        <v>5.27439594</v>
      </c>
      <c r="U600" s="69">
        <f>U598*'4 Transform Matrices'!Y601+V598*'4 Transform Matrices'!AC601+W598*'4 Transform Matrices'!AG601</f>
        <v/>
      </c>
      <c r="V600" s="69">
        <f>U598*'4 Transform Matrices'!Z601+V598*'4 Transform Matrices'!AD601+W598*'4 Transform Matrices'!AH601</f>
        <v/>
      </c>
      <c r="W600" s="69">
        <f>U598*'4 Transform Matrices'!AA601+V598*'4 Transform Matrices'!AE601+W598*'4 Transform Matrices'!AI601</f>
        <v/>
      </c>
      <c r="X600" s="69">
        <f>U598*'4 Transform Matrices'!AB601+V598*'4 Transform Matrices'!AF601+W598*'4 Transform Matrices'!AJ601+X598</f>
        <v/>
      </c>
      <c r="Y600" s="69">
        <f>Y598*'4 Transform Matrices'!Y601+Z598*'4 Transform Matrices'!AC601+AA598*'4 Transform Matrices'!AG601</f>
        <v/>
      </c>
      <c r="Z600" s="69">
        <f>Y598*'4 Transform Matrices'!Z601+Z598*'4 Transform Matrices'!AD601+AA598*'4 Transform Matrices'!AH601</f>
        <v/>
      </c>
      <c r="AA600" s="69">
        <f>Y598*'4 Transform Matrices'!AA601+Z598*'4 Transform Matrices'!AE601+AA598*'4 Transform Matrices'!AI601</f>
        <v/>
      </c>
      <c r="AB600" s="69">
        <f>Y598*'4 Transform Matrices'!AB601+Z598*'4 Transform Matrices'!AF601+AA598*'4 Transform Matrices'!AJ601+AB598</f>
        <v/>
      </c>
      <c r="AC600" s="69">
        <f>AC598*'4 Transform Matrices'!Y601+AD598*'4 Transform Matrices'!AC601+AE598*'4 Transform Matrices'!AG601</f>
        <v/>
      </c>
      <c r="AD600" s="69">
        <f>AC598*'4 Transform Matrices'!Z601+AD598*'4 Transform Matrices'!AD601+AE598*'4 Transform Matrices'!AH601</f>
        <v/>
      </c>
      <c r="AE600" s="69">
        <f>AC598*'4 Transform Matrices'!AA601+AD598*'4 Transform Matrices'!AE601+AE598*'4 Transform Matrices'!AI601</f>
        <v/>
      </c>
      <c r="AF600" s="69">
        <f>AC598*'4 Transform Matrices'!AB601+AD598*'4 Transform Matrices'!AF601+AE598*'4 Transform Matrices'!AJ601+AF598</f>
        <v/>
      </c>
      <c r="AG600" s="71">
        <f>MAX(ABS(I600-U600),ABS(J600-V600),ABS(K600-W600),ABS(L600-X600),ABS(M600-Y600),ABS(N600-Z600),ABS(O600-AA600),ABS(P600-AB600),ABS(Q600-AC600),ABS(R600-AD600),ABS(S600-AE600),ABS(T600-AF600))</f>
        <v/>
      </c>
    </row>
    <row r="601">
      <c r="A601" s="81" t="inlineStr">
        <is>
          <t>- Pine crown</t>
        </is>
      </c>
      <c r="B601" s="52" t="inlineStr">
        <is>
          <t>ENV-473</t>
        </is>
      </c>
      <c r="C601" s="61" t="inlineStr">
        <is>
          <t>Cone</t>
        </is>
      </c>
      <c r="D601" s="52" t="inlineStr">
        <is>
          <t>ENV-470</t>
        </is>
      </c>
      <c r="E601" s="52" t="n">
        <v>3</v>
      </c>
      <c r="F601" s="54">
        <f>L601</f>
        <v/>
      </c>
      <c r="G601" s="54">
        <f>P601</f>
        <v/>
      </c>
      <c r="H601" s="54">
        <f>T601</f>
        <v/>
      </c>
      <c r="I601" s="70" t="n">
        <v>0.732927084</v>
      </c>
      <c r="J601" s="70" t="n">
        <v>2.06759381</v>
      </c>
      <c r="K601" s="70" t="n">
        <v>0.0145649696</v>
      </c>
      <c r="L601" s="70" t="n">
        <v>11.4432974</v>
      </c>
      <c r="M601" s="70" t="n">
        <v>-0.00278478977</v>
      </c>
      <c r="N601" s="70" t="n">
        <v>-0.0277873836</v>
      </c>
      <c r="O601" s="70" t="n">
        <v>1.16975522</v>
      </c>
      <c r="P601" s="70" t="n">
        <v>1.79638898</v>
      </c>
      <c r="Q601" s="70" t="n">
        <v>2.16872764</v>
      </c>
      <c r="R601" s="70" t="n">
        <v>-0.698784292</v>
      </c>
      <c r="S601" s="70" t="n">
        <v>-0.00342022581</v>
      </c>
      <c r="T601" s="70" t="n">
        <v>5.27408457</v>
      </c>
      <c r="U601" s="69">
        <f>U598*'4 Transform Matrices'!Y602+V598*'4 Transform Matrices'!AC602+W598*'4 Transform Matrices'!AG602</f>
        <v/>
      </c>
      <c r="V601" s="69">
        <f>U598*'4 Transform Matrices'!Z602+V598*'4 Transform Matrices'!AD602+W598*'4 Transform Matrices'!AH602</f>
        <v/>
      </c>
      <c r="W601" s="69">
        <f>U598*'4 Transform Matrices'!AA602+V598*'4 Transform Matrices'!AE602+W598*'4 Transform Matrices'!AI602</f>
        <v/>
      </c>
      <c r="X601" s="69">
        <f>U598*'4 Transform Matrices'!AB602+V598*'4 Transform Matrices'!AF602+W598*'4 Transform Matrices'!AJ602+X598</f>
        <v/>
      </c>
      <c r="Y601" s="69">
        <f>Y598*'4 Transform Matrices'!Y602+Z598*'4 Transform Matrices'!AC602+AA598*'4 Transform Matrices'!AG602</f>
        <v/>
      </c>
      <c r="Z601" s="69">
        <f>Y598*'4 Transform Matrices'!Z602+Z598*'4 Transform Matrices'!AD602+AA598*'4 Transform Matrices'!AH602</f>
        <v/>
      </c>
      <c r="AA601" s="69">
        <f>Y598*'4 Transform Matrices'!AA602+Z598*'4 Transform Matrices'!AE602+AA598*'4 Transform Matrices'!AI602</f>
        <v/>
      </c>
      <c r="AB601" s="69">
        <f>Y598*'4 Transform Matrices'!AB602+Z598*'4 Transform Matrices'!AF602+AA598*'4 Transform Matrices'!AJ602+AB598</f>
        <v/>
      </c>
      <c r="AC601" s="69">
        <f>AC598*'4 Transform Matrices'!Y602+AD598*'4 Transform Matrices'!AC602+AE598*'4 Transform Matrices'!AG602</f>
        <v/>
      </c>
      <c r="AD601" s="69">
        <f>AC598*'4 Transform Matrices'!Z602+AD598*'4 Transform Matrices'!AD602+AE598*'4 Transform Matrices'!AH602</f>
        <v/>
      </c>
      <c r="AE601" s="69">
        <f>AC598*'4 Transform Matrices'!AA602+AD598*'4 Transform Matrices'!AE602+AE598*'4 Transform Matrices'!AI602</f>
        <v/>
      </c>
      <c r="AF601" s="69">
        <f>AC598*'4 Transform Matrices'!AB602+AD598*'4 Transform Matrices'!AF602+AE598*'4 Transform Matrices'!AJ602+AF598</f>
        <v/>
      </c>
      <c r="AG601" s="71">
        <f>MAX(ABS(I601-U601),ABS(J601-V601),ABS(K601-W601),ABS(L601-X601),ABS(M601-Y601),ABS(N601-Z601),ABS(O601-AA601),ABS(P601-AB601),ABS(Q601-AC601),ABS(R601-AD601),ABS(S601-AE601),ABS(T601-AF601))</f>
        <v/>
      </c>
    </row>
    <row r="602">
      <c r="A602" s="81" t="inlineStr">
        <is>
          <t>- Pine crown</t>
        </is>
      </c>
      <c r="B602" s="52" t="inlineStr">
        <is>
          <t>ENV-474</t>
        </is>
      </c>
      <c r="C602" s="61" t="inlineStr">
        <is>
          <t>Cone</t>
        </is>
      </c>
      <c r="D602" s="52" t="inlineStr">
        <is>
          <t>ENV-470</t>
        </is>
      </c>
      <c r="E602" s="52" t="n">
        <v>3</v>
      </c>
      <c r="F602" s="54">
        <f>L602</f>
        <v/>
      </c>
      <c r="G602" s="54">
        <f>P602</f>
        <v/>
      </c>
      <c r="H602" s="54">
        <f>T602</f>
        <v/>
      </c>
      <c r="I602" s="70" t="n">
        <v>-1.74929667</v>
      </c>
      <c r="J602" s="70" t="n">
        <v>0.996843457</v>
      </c>
      <c r="K602" s="70" t="n">
        <v>-0.00625916105</v>
      </c>
      <c r="L602" s="70" t="n">
        <v>11.4115038</v>
      </c>
      <c r="M602" s="70" t="n">
        <v>0.00211782707</v>
      </c>
      <c r="N602" s="70" t="n">
        <v>0.0270750113</v>
      </c>
      <c r="O602" s="70" t="n">
        <v>0.951214314</v>
      </c>
      <c r="P602" s="70" t="n">
        <v>2.14643693</v>
      </c>
      <c r="Q602" s="70" t="n">
        <v>1.07626724</v>
      </c>
      <c r="R602" s="70" t="n">
        <v>1.62015283</v>
      </c>
      <c r="S602" s="70" t="n">
        <v>-0.012044997</v>
      </c>
      <c r="T602" s="70" t="n">
        <v>5.27803421</v>
      </c>
      <c r="U602" s="69">
        <f>U598*'4 Transform Matrices'!Y603+V598*'4 Transform Matrices'!AC603+W598*'4 Transform Matrices'!AG603</f>
        <v/>
      </c>
      <c r="V602" s="69">
        <f>U598*'4 Transform Matrices'!Z603+V598*'4 Transform Matrices'!AD603+W598*'4 Transform Matrices'!AH603</f>
        <v/>
      </c>
      <c r="W602" s="69">
        <f>U598*'4 Transform Matrices'!AA603+V598*'4 Transform Matrices'!AE603+W598*'4 Transform Matrices'!AI603</f>
        <v/>
      </c>
      <c r="X602" s="69">
        <f>U598*'4 Transform Matrices'!AB603+V598*'4 Transform Matrices'!AF603+W598*'4 Transform Matrices'!AJ603+X598</f>
        <v/>
      </c>
      <c r="Y602" s="69">
        <f>Y598*'4 Transform Matrices'!Y603+Z598*'4 Transform Matrices'!AC603+AA598*'4 Transform Matrices'!AG603</f>
        <v/>
      </c>
      <c r="Z602" s="69">
        <f>Y598*'4 Transform Matrices'!Z603+Z598*'4 Transform Matrices'!AD603+AA598*'4 Transform Matrices'!AH603</f>
        <v/>
      </c>
      <c r="AA602" s="69">
        <f>Y598*'4 Transform Matrices'!AA603+Z598*'4 Transform Matrices'!AE603+AA598*'4 Transform Matrices'!AI603</f>
        <v/>
      </c>
      <c r="AB602" s="69">
        <f>Y598*'4 Transform Matrices'!AB603+Z598*'4 Transform Matrices'!AF603+AA598*'4 Transform Matrices'!AJ603+AB598</f>
        <v/>
      </c>
      <c r="AC602" s="69">
        <f>AC598*'4 Transform Matrices'!Y603+AD598*'4 Transform Matrices'!AC603+AE598*'4 Transform Matrices'!AG603</f>
        <v/>
      </c>
      <c r="AD602" s="69">
        <f>AC598*'4 Transform Matrices'!Z603+AD598*'4 Transform Matrices'!AD603+AE598*'4 Transform Matrices'!AH603</f>
        <v/>
      </c>
      <c r="AE602" s="69">
        <f>AC598*'4 Transform Matrices'!AA603+AD598*'4 Transform Matrices'!AE603+AE598*'4 Transform Matrices'!AI603</f>
        <v/>
      </c>
      <c r="AF602" s="69">
        <f>AC598*'4 Transform Matrices'!AB603+AD598*'4 Transform Matrices'!AF603+AE598*'4 Transform Matrices'!AJ603+AF598</f>
        <v/>
      </c>
      <c r="AG602" s="71">
        <f>MAX(ABS(I602-U602),ABS(J602-V602),ABS(K602-W602),ABS(L602-X602),ABS(M602-Y602),ABS(N602-Z602),ABS(O602-AA602),ABS(P602-AB602),ABS(Q602-AC602),ABS(R602-AD602),ABS(S602-AE602),ABS(T602-AF602))</f>
        <v/>
      </c>
    </row>
    <row r="603">
      <c r="A603" s="81" t="inlineStr">
        <is>
          <t>- Pine crown</t>
        </is>
      </c>
      <c r="B603" s="52" t="inlineStr">
        <is>
          <t>ENV-475</t>
        </is>
      </c>
      <c r="C603" s="61" t="inlineStr">
        <is>
          <t>Cone</t>
        </is>
      </c>
      <c r="D603" s="52" t="inlineStr">
        <is>
          <t>ENV-470</t>
        </is>
      </c>
      <c r="E603" s="52" t="n">
        <v>3</v>
      </c>
      <c r="F603" s="54">
        <f>L603</f>
        <v/>
      </c>
      <c r="G603" s="54">
        <f>P603</f>
        <v/>
      </c>
      <c r="H603" s="54">
        <f>T603</f>
        <v/>
      </c>
      <c r="I603" s="70" t="n">
        <v>1.4131192</v>
      </c>
      <c r="J603" s="70" t="n">
        <v>0.249323875</v>
      </c>
      <c r="K603" s="70" t="n">
        <v>-0.00417179242</v>
      </c>
      <c r="L603" s="70" t="n">
        <v>11.444128</v>
      </c>
      <c r="M603" s="70" t="n">
        <v>-0.00445052236</v>
      </c>
      <c r="N603" s="70" t="n">
        <v>0.0866111591</v>
      </c>
      <c r="O603" s="70" t="n">
        <v>0.703298926</v>
      </c>
      <c r="P603" s="70" t="n">
        <v>2.45882869</v>
      </c>
      <c r="Q603" s="70" t="n">
        <v>0.230328247</v>
      </c>
      <c r="R603" s="70" t="n">
        <v>-1.52798867</v>
      </c>
      <c r="S603" s="70" t="n">
        <v>0.0391844623</v>
      </c>
      <c r="T603" s="70" t="n">
        <v>5.28390169</v>
      </c>
      <c r="U603" s="69">
        <f>U598*'4 Transform Matrices'!Y604+V598*'4 Transform Matrices'!AC604+W598*'4 Transform Matrices'!AG604</f>
        <v/>
      </c>
      <c r="V603" s="69">
        <f>U598*'4 Transform Matrices'!Z604+V598*'4 Transform Matrices'!AD604+W598*'4 Transform Matrices'!AH604</f>
        <v/>
      </c>
      <c r="W603" s="69">
        <f>U598*'4 Transform Matrices'!AA604+V598*'4 Transform Matrices'!AE604+W598*'4 Transform Matrices'!AI604</f>
        <v/>
      </c>
      <c r="X603" s="69">
        <f>U598*'4 Transform Matrices'!AB604+V598*'4 Transform Matrices'!AF604+W598*'4 Transform Matrices'!AJ604+X598</f>
        <v/>
      </c>
      <c r="Y603" s="69">
        <f>Y598*'4 Transform Matrices'!Y604+Z598*'4 Transform Matrices'!AC604+AA598*'4 Transform Matrices'!AG604</f>
        <v/>
      </c>
      <c r="Z603" s="69">
        <f>Y598*'4 Transform Matrices'!Z604+Z598*'4 Transform Matrices'!AD604+AA598*'4 Transform Matrices'!AH604</f>
        <v/>
      </c>
      <c r="AA603" s="69">
        <f>Y598*'4 Transform Matrices'!AA604+Z598*'4 Transform Matrices'!AE604+AA598*'4 Transform Matrices'!AI604</f>
        <v/>
      </c>
      <c r="AB603" s="69">
        <f>Y598*'4 Transform Matrices'!AB604+Z598*'4 Transform Matrices'!AF604+AA598*'4 Transform Matrices'!AJ604+AB598</f>
        <v/>
      </c>
      <c r="AC603" s="69">
        <f>AC598*'4 Transform Matrices'!Y604+AD598*'4 Transform Matrices'!AC604+AE598*'4 Transform Matrices'!AG604</f>
        <v/>
      </c>
      <c r="AD603" s="69">
        <f>AC598*'4 Transform Matrices'!Z604+AD598*'4 Transform Matrices'!AD604+AE598*'4 Transform Matrices'!AH604</f>
        <v/>
      </c>
      <c r="AE603" s="69">
        <f>AC598*'4 Transform Matrices'!AA604+AD598*'4 Transform Matrices'!AE604+AE598*'4 Transform Matrices'!AI604</f>
        <v/>
      </c>
      <c r="AF603" s="69">
        <f>AC598*'4 Transform Matrices'!AB604+AD598*'4 Transform Matrices'!AF604+AE598*'4 Transform Matrices'!AJ604+AF598</f>
        <v/>
      </c>
      <c r="AG603" s="71">
        <f>MAX(ABS(I603-U603),ABS(J603-V603),ABS(K603-W603),ABS(L603-X603),ABS(M603-Y603),ABS(N603-Z603),ABS(O603-AA603),ABS(P603-AB603),ABS(Q603-AC603),ABS(R603-AD603),ABS(S603-AE603),ABS(T603-AF603))</f>
        <v/>
      </c>
    </row>
    <row r="604">
      <c r="A604" s="81" t="inlineStr">
        <is>
          <t>- Pine crown</t>
        </is>
      </c>
      <c r="B604" s="52" t="inlineStr">
        <is>
          <t>ENV-476</t>
        </is>
      </c>
      <c r="C604" s="61" t="inlineStr">
        <is>
          <t>Cone</t>
        </is>
      </c>
      <c r="D604" s="52" t="inlineStr">
        <is>
          <t>ENV-470</t>
        </is>
      </c>
      <c r="E604" s="52" t="n">
        <v>3</v>
      </c>
      <c r="F604" s="54">
        <f>L604</f>
        <v/>
      </c>
      <c r="G604" s="54">
        <f>P604</f>
        <v/>
      </c>
      <c r="H604" s="54">
        <f>T604</f>
        <v/>
      </c>
      <c r="I604" s="70" t="n">
        <v>1.25690949</v>
      </c>
      <c r="J604" s="70" t="n">
        <v>0.0981647819</v>
      </c>
      <c r="K604" s="70" t="n">
        <v>0.000352246221</v>
      </c>
      <c r="L604" s="70" t="n">
        <v>11.4635458</v>
      </c>
      <c r="M604" s="70" t="n">
        <v>0.00504003651</v>
      </c>
      <c r="N604" s="70" t="n">
        <v>-0.0764128119</v>
      </c>
      <c r="O604" s="70" t="n">
        <v>0.623816729</v>
      </c>
      <c r="P604" s="70" t="n">
        <v>2.84036374</v>
      </c>
      <c r="Q604" s="70" t="n">
        <v>0.09623888880000001</v>
      </c>
      <c r="R604" s="70" t="n">
        <v>-1.27806056</v>
      </c>
      <c r="S604" s="70" t="n">
        <v>-0.0372697599</v>
      </c>
      <c r="T604" s="70" t="n">
        <v>5.25603485</v>
      </c>
      <c r="U604" s="69">
        <f>U598*'4 Transform Matrices'!Y605+V598*'4 Transform Matrices'!AC605+W598*'4 Transform Matrices'!AG605</f>
        <v/>
      </c>
      <c r="V604" s="69">
        <f>U598*'4 Transform Matrices'!Z605+V598*'4 Transform Matrices'!AD605+W598*'4 Transform Matrices'!AH605</f>
        <v/>
      </c>
      <c r="W604" s="69">
        <f>U598*'4 Transform Matrices'!AA605+V598*'4 Transform Matrices'!AE605+W598*'4 Transform Matrices'!AI605</f>
        <v/>
      </c>
      <c r="X604" s="69">
        <f>U598*'4 Transform Matrices'!AB605+V598*'4 Transform Matrices'!AF605+W598*'4 Transform Matrices'!AJ605+X598</f>
        <v/>
      </c>
      <c r="Y604" s="69">
        <f>Y598*'4 Transform Matrices'!Y605+Z598*'4 Transform Matrices'!AC605+AA598*'4 Transform Matrices'!AG605</f>
        <v/>
      </c>
      <c r="Z604" s="69">
        <f>Y598*'4 Transform Matrices'!Z605+Z598*'4 Transform Matrices'!AD605+AA598*'4 Transform Matrices'!AH605</f>
        <v/>
      </c>
      <c r="AA604" s="69">
        <f>Y598*'4 Transform Matrices'!AA605+Z598*'4 Transform Matrices'!AE605+AA598*'4 Transform Matrices'!AI605</f>
        <v/>
      </c>
      <c r="AB604" s="69">
        <f>Y598*'4 Transform Matrices'!AB605+Z598*'4 Transform Matrices'!AF605+AA598*'4 Transform Matrices'!AJ605+AB598</f>
        <v/>
      </c>
      <c r="AC604" s="69">
        <f>AC598*'4 Transform Matrices'!Y605+AD598*'4 Transform Matrices'!AC605+AE598*'4 Transform Matrices'!AG605</f>
        <v/>
      </c>
      <c r="AD604" s="69">
        <f>AC598*'4 Transform Matrices'!Z605+AD598*'4 Transform Matrices'!AD605+AE598*'4 Transform Matrices'!AH605</f>
        <v/>
      </c>
      <c r="AE604" s="69">
        <f>AC598*'4 Transform Matrices'!AA605+AD598*'4 Transform Matrices'!AE605+AE598*'4 Transform Matrices'!AI605</f>
        <v/>
      </c>
      <c r="AF604" s="69">
        <f>AC598*'4 Transform Matrices'!AB605+AD598*'4 Transform Matrices'!AF605+AE598*'4 Transform Matrices'!AJ605+AF598</f>
        <v/>
      </c>
      <c r="AG604" s="71">
        <f>MAX(ABS(I604-U604),ABS(J604-V604),ABS(K604-W604),ABS(L604-X604),ABS(M604-Y604),ABS(N604-Z604),ABS(O604-AA604),ABS(P604-AB604),ABS(Q604-AC604),ABS(R604-AD604),ABS(S604-AE604),ABS(T604-AF604))</f>
        <v/>
      </c>
    </row>
    <row r="605">
      <c r="A605" s="81" t="inlineStr">
        <is>
          <t>- Pine crown</t>
        </is>
      </c>
      <c r="B605" s="52" t="inlineStr">
        <is>
          <t>ENV-477</t>
        </is>
      </c>
      <c r="C605" s="61" t="inlineStr">
        <is>
          <t>Cone</t>
        </is>
      </c>
      <c r="D605" s="52" t="inlineStr">
        <is>
          <t>ENV-470</t>
        </is>
      </c>
      <c r="E605" s="52" t="n">
        <v>3</v>
      </c>
      <c r="F605" s="54">
        <f>L605</f>
        <v/>
      </c>
      <c r="G605" s="54">
        <f>P605</f>
        <v/>
      </c>
      <c r="H605" s="54">
        <f>T605</f>
        <v/>
      </c>
      <c r="I605" s="70" t="n">
        <v>0.868672848</v>
      </c>
      <c r="J605" s="70" t="n">
        <v>0.210744798</v>
      </c>
      <c r="K605" s="70" t="n">
        <v>-0.0100442981</v>
      </c>
      <c r="L605" s="70" t="n">
        <v>11.4280491</v>
      </c>
      <c r="M605" s="70" t="n">
        <v>0.00326797576</v>
      </c>
      <c r="N605" s="70" t="n">
        <v>0.0888072625</v>
      </c>
      <c r="O605" s="70" t="n">
        <v>0.426723242</v>
      </c>
      <c r="P605" s="70" t="n">
        <v>3.15291023</v>
      </c>
      <c r="Q605" s="70" t="n">
        <v>0.193823576</v>
      </c>
      <c r="R605" s="70" t="n">
        <v>-0.946007013</v>
      </c>
      <c r="S605" s="70" t="n">
        <v>0.0378214382</v>
      </c>
      <c r="T605" s="70" t="n">
        <v>5.27574444</v>
      </c>
      <c r="U605" s="69">
        <f>U598*'4 Transform Matrices'!Y606+V598*'4 Transform Matrices'!AC606+W598*'4 Transform Matrices'!AG606</f>
        <v/>
      </c>
      <c r="V605" s="69">
        <f>U598*'4 Transform Matrices'!Z606+V598*'4 Transform Matrices'!AD606+W598*'4 Transform Matrices'!AH606</f>
        <v/>
      </c>
      <c r="W605" s="69">
        <f>U598*'4 Transform Matrices'!AA606+V598*'4 Transform Matrices'!AE606+W598*'4 Transform Matrices'!AI606</f>
        <v/>
      </c>
      <c r="X605" s="69">
        <f>U598*'4 Transform Matrices'!AB606+V598*'4 Transform Matrices'!AF606+W598*'4 Transform Matrices'!AJ606+X598</f>
        <v/>
      </c>
      <c r="Y605" s="69">
        <f>Y598*'4 Transform Matrices'!Y606+Z598*'4 Transform Matrices'!AC606+AA598*'4 Transform Matrices'!AG606</f>
        <v/>
      </c>
      <c r="Z605" s="69">
        <f>Y598*'4 Transform Matrices'!Z606+Z598*'4 Transform Matrices'!AD606+AA598*'4 Transform Matrices'!AH606</f>
        <v/>
      </c>
      <c r="AA605" s="69">
        <f>Y598*'4 Transform Matrices'!AA606+Z598*'4 Transform Matrices'!AE606+AA598*'4 Transform Matrices'!AI606</f>
        <v/>
      </c>
      <c r="AB605" s="69">
        <f>Y598*'4 Transform Matrices'!AB606+Z598*'4 Transform Matrices'!AF606+AA598*'4 Transform Matrices'!AJ606+AB598</f>
        <v/>
      </c>
      <c r="AC605" s="69">
        <f>AC598*'4 Transform Matrices'!Y606+AD598*'4 Transform Matrices'!AC606+AE598*'4 Transform Matrices'!AG606</f>
        <v/>
      </c>
      <c r="AD605" s="69">
        <f>AC598*'4 Transform Matrices'!Z606+AD598*'4 Transform Matrices'!AD606+AE598*'4 Transform Matrices'!AH606</f>
        <v/>
      </c>
      <c r="AE605" s="69">
        <f>AC598*'4 Transform Matrices'!AA606+AD598*'4 Transform Matrices'!AE606+AE598*'4 Transform Matrices'!AI606</f>
        <v/>
      </c>
      <c r="AF605" s="69">
        <f>AC598*'4 Transform Matrices'!AB606+AD598*'4 Transform Matrices'!AF606+AE598*'4 Transform Matrices'!AJ606+AF598</f>
        <v/>
      </c>
      <c r="AG605" s="71">
        <f>MAX(ABS(I605-U605),ABS(J605-V605),ABS(K605-W605),ABS(L605-X605),ABS(M605-Y605),ABS(N605-Z605),ABS(O605-AA605),ABS(P605-AB605),ABS(Q605-AC605),ABS(R605-AD605),ABS(S605-AE605),ABS(T605-AF605))</f>
        <v/>
      </c>
    </row>
    <row r="606">
      <c r="A606" s="81" t="inlineStr">
        <is>
          <t>- Pine crown</t>
        </is>
      </c>
      <c r="B606" s="52" t="inlineStr">
        <is>
          <t>ENV-478</t>
        </is>
      </c>
      <c r="C606" s="61" t="inlineStr">
        <is>
          <t>Cone</t>
        </is>
      </c>
      <c r="D606" s="52" t="inlineStr">
        <is>
          <t>ENV-470</t>
        </is>
      </c>
      <c r="E606" s="52" t="n">
        <v>3</v>
      </c>
      <c r="F606" s="54">
        <f>L606</f>
        <v/>
      </c>
      <c r="G606" s="54">
        <f>P606</f>
        <v/>
      </c>
      <c r="H606" s="54">
        <f>T606</f>
        <v/>
      </c>
      <c r="I606" s="70" t="n">
        <v>-0.328303784</v>
      </c>
      <c r="J606" s="70" t="n">
        <v>0.489986598</v>
      </c>
      <c r="K606" s="70" t="n">
        <v>0.054770086</v>
      </c>
      <c r="L606" s="70" t="n">
        <v>11.413105</v>
      </c>
      <c r="M606" s="70" t="n">
        <v>-0.00278805965</v>
      </c>
      <c r="N606" s="70" t="n">
        <v>-0.0398301519</v>
      </c>
      <c r="O606" s="70" t="n">
        <v>0.995203912</v>
      </c>
      <c r="P606" s="70" t="n">
        <v>3.83998609</v>
      </c>
      <c r="Q606" s="70" t="n">
        <v>0.510509014</v>
      </c>
      <c r="R606" s="70" t="n">
        <v>0.314888507</v>
      </c>
      <c r="S606" s="70" t="n">
        <v>0.0406572968</v>
      </c>
      <c r="T606" s="70" t="n">
        <v>5.24177742</v>
      </c>
      <c r="U606" s="69">
        <f>U598*'4 Transform Matrices'!Y607+V598*'4 Transform Matrices'!AC607+W598*'4 Transform Matrices'!AG607</f>
        <v/>
      </c>
      <c r="V606" s="69">
        <f>U598*'4 Transform Matrices'!Z607+V598*'4 Transform Matrices'!AD607+W598*'4 Transform Matrices'!AH607</f>
        <v/>
      </c>
      <c r="W606" s="69">
        <f>U598*'4 Transform Matrices'!AA607+V598*'4 Transform Matrices'!AE607+W598*'4 Transform Matrices'!AI607</f>
        <v/>
      </c>
      <c r="X606" s="69">
        <f>U598*'4 Transform Matrices'!AB607+V598*'4 Transform Matrices'!AF607+W598*'4 Transform Matrices'!AJ607+X598</f>
        <v/>
      </c>
      <c r="Y606" s="69">
        <f>Y598*'4 Transform Matrices'!Y607+Z598*'4 Transform Matrices'!AC607+AA598*'4 Transform Matrices'!AG607</f>
        <v/>
      </c>
      <c r="Z606" s="69">
        <f>Y598*'4 Transform Matrices'!Z607+Z598*'4 Transform Matrices'!AD607+AA598*'4 Transform Matrices'!AH607</f>
        <v/>
      </c>
      <c r="AA606" s="69">
        <f>Y598*'4 Transform Matrices'!AA607+Z598*'4 Transform Matrices'!AE607+AA598*'4 Transform Matrices'!AI607</f>
        <v/>
      </c>
      <c r="AB606" s="69">
        <f>Y598*'4 Transform Matrices'!AB607+Z598*'4 Transform Matrices'!AF607+AA598*'4 Transform Matrices'!AJ607+AB598</f>
        <v/>
      </c>
      <c r="AC606" s="69">
        <f>AC598*'4 Transform Matrices'!Y607+AD598*'4 Transform Matrices'!AC607+AE598*'4 Transform Matrices'!AG607</f>
        <v/>
      </c>
      <c r="AD606" s="69">
        <f>AC598*'4 Transform Matrices'!Z607+AD598*'4 Transform Matrices'!AD607+AE598*'4 Transform Matrices'!AH607</f>
        <v/>
      </c>
      <c r="AE606" s="69">
        <f>AC598*'4 Transform Matrices'!AA607+AD598*'4 Transform Matrices'!AE607+AE598*'4 Transform Matrices'!AI607</f>
        <v/>
      </c>
      <c r="AF606" s="69">
        <f>AC598*'4 Transform Matrices'!AB607+AD598*'4 Transform Matrices'!AF607+AE598*'4 Transform Matrices'!AJ607+AF598</f>
        <v/>
      </c>
      <c r="AG606" s="71">
        <f>MAX(ABS(I606-U606),ABS(J606-V606),ABS(K606-W606),ABS(L606-X606),ABS(M606-Y606),ABS(N606-Z606),ABS(O606-AA606),ABS(P606-AB606),ABS(Q606-AC606),ABS(R606-AD606),ABS(S606-AE606),ABS(T606-AF606))</f>
        <v/>
      </c>
    </row>
    <row r="607">
      <c r="A607" s="60" t="inlineStr">
        <is>
          <t>- Forest patch</t>
        </is>
      </c>
      <c r="B607" s="52" t="inlineStr">
        <is>
          <t>ENV-479</t>
        </is>
      </c>
      <c r="C607" s="53" t="inlineStr">
        <is>
          <t>Group</t>
        </is>
      </c>
      <c r="D607" s="52" t="inlineStr">
        <is>
          <t>ENV-00</t>
        </is>
      </c>
      <c r="E607" s="52" t="n">
        <v>1</v>
      </c>
      <c r="F607" s="54">
        <f>L607</f>
        <v/>
      </c>
      <c r="G607" s="54">
        <f>P607</f>
        <v/>
      </c>
      <c r="H607" s="54">
        <f>T607</f>
        <v/>
      </c>
      <c r="I607" s="70" t="n">
        <v>1</v>
      </c>
      <c r="J607" s="70" t="n">
        <v>0</v>
      </c>
      <c r="K607" s="70" t="n">
        <v>0</v>
      </c>
      <c r="L607" s="70" t="n">
        <v>0</v>
      </c>
      <c r="M607" s="70" t="n">
        <v>0</v>
      </c>
      <c r="N607" s="70" t="n">
        <v>1</v>
      </c>
      <c r="O607" s="70" t="n">
        <v>0</v>
      </c>
      <c r="P607" s="70" t="n">
        <v>0</v>
      </c>
      <c r="Q607" s="70" t="n">
        <v>0</v>
      </c>
      <c r="R607" s="70" t="n">
        <v>0</v>
      </c>
      <c r="S607" s="70" t="n">
        <v>1</v>
      </c>
      <c r="T607" s="70" t="n">
        <v>0</v>
      </c>
      <c r="U607" s="69">
        <f>U128*'4 Transform Matrices'!Y608+V128*'4 Transform Matrices'!AC608+W128*'4 Transform Matrices'!AG608</f>
        <v/>
      </c>
      <c r="V607" s="69">
        <f>U128*'4 Transform Matrices'!Z608+V128*'4 Transform Matrices'!AD608+W128*'4 Transform Matrices'!AH608</f>
        <v/>
      </c>
      <c r="W607" s="69">
        <f>U128*'4 Transform Matrices'!AA608+V128*'4 Transform Matrices'!AE608+W128*'4 Transform Matrices'!AI608</f>
        <v/>
      </c>
      <c r="X607" s="69">
        <f>U128*'4 Transform Matrices'!AB608+V128*'4 Transform Matrices'!AF608+W128*'4 Transform Matrices'!AJ608+X128</f>
        <v/>
      </c>
      <c r="Y607" s="69">
        <f>Y128*'4 Transform Matrices'!Y608+Z128*'4 Transform Matrices'!AC608+AA128*'4 Transform Matrices'!AG608</f>
        <v/>
      </c>
      <c r="Z607" s="69">
        <f>Y128*'4 Transform Matrices'!Z608+Z128*'4 Transform Matrices'!AD608+AA128*'4 Transform Matrices'!AH608</f>
        <v/>
      </c>
      <c r="AA607" s="69">
        <f>Y128*'4 Transform Matrices'!AA608+Z128*'4 Transform Matrices'!AE608+AA128*'4 Transform Matrices'!AI608</f>
        <v/>
      </c>
      <c r="AB607" s="69">
        <f>Y128*'4 Transform Matrices'!AB608+Z128*'4 Transform Matrices'!AF608+AA128*'4 Transform Matrices'!AJ608+AB128</f>
        <v/>
      </c>
      <c r="AC607" s="69">
        <f>AC128*'4 Transform Matrices'!Y608+AD128*'4 Transform Matrices'!AC608+AE128*'4 Transform Matrices'!AG608</f>
        <v/>
      </c>
      <c r="AD607" s="69">
        <f>AC128*'4 Transform Matrices'!Z608+AD128*'4 Transform Matrices'!AD608+AE128*'4 Transform Matrices'!AH608</f>
        <v/>
      </c>
      <c r="AE607" s="69">
        <f>AC128*'4 Transform Matrices'!AA608+AD128*'4 Transform Matrices'!AE608+AE128*'4 Transform Matrices'!AI608</f>
        <v/>
      </c>
      <c r="AF607" s="69">
        <f>AC128*'4 Transform Matrices'!AB608+AD128*'4 Transform Matrices'!AF608+AE128*'4 Transform Matrices'!AJ608+AF128</f>
        <v/>
      </c>
      <c r="AG607" s="71">
        <f>MAX(ABS(I607-U607),ABS(J607-V607),ABS(K607-W607),ABS(L607-X607),ABS(M607-Y607),ABS(N607-Z607),ABS(O607-AA607),ABS(P607-AB607),ABS(Q607-AC607),ABS(R607-AD607),ABS(S607-AE607),ABS(T607-AF607))</f>
        <v/>
      </c>
    </row>
    <row r="608">
      <c r="A608" s="80" t="inlineStr">
        <is>
          <t>- Pine</t>
        </is>
      </c>
      <c r="B608" s="52" t="inlineStr">
        <is>
          <t>ENV-480</t>
        </is>
      </c>
      <c r="C608" s="53" t="inlineStr">
        <is>
          <t>Group</t>
        </is>
      </c>
      <c r="D608" s="52" t="inlineStr">
        <is>
          <t>ENV-479</t>
        </is>
      </c>
      <c r="E608" s="52" t="n">
        <v>2</v>
      </c>
      <c r="F608" s="54">
        <f>L608</f>
        <v/>
      </c>
      <c r="G608" s="54">
        <f>P608</f>
        <v/>
      </c>
      <c r="H608" s="54">
        <f>T608</f>
        <v/>
      </c>
      <c r="I608" s="70" t="n">
        <v>0.774216175</v>
      </c>
      <c r="J608" s="70" t="n">
        <v>0</v>
      </c>
      <c r="K608" s="70" t="n">
        <v>0.632921219</v>
      </c>
      <c r="L608" s="70" t="n">
        <v>8.46959114</v>
      </c>
      <c r="M608" s="70" t="n">
        <v>0</v>
      </c>
      <c r="N608" s="70" t="n">
        <v>1</v>
      </c>
      <c r="O608" s="70" t="n">
        <v>0</v>
      </c>
      <c r="P608" s="70" t="n">
        <v>-0.07014756649999999</v>
      </c>
      <c r="Q608" s="70" t="n">
        <v>-0.632921219</v>
      </c>
      <c r="R608" s="70" t="n">
        <v>0</v>
      </c>
      <c r="S608" s="70" t="n">
        <v>0.774216175</v>
      </c>
      <c r="T608" s="70" t="n">
        <v>-12.7680569</v>
      </c>
      <c r="U608" s="69">
        <f>U607*'4 Transform Matrices'!Y609+V607*'4 Transform Matrices'!AC609+W607*'4 Transform Matrices'!AG609</f>
        <v/>
      </c>
      <c r="V608" s="69">
        <f>U607*'4 Transform Matrices'!Z609+V607*'4 Transform Matrices'!AD609+W607*'4 Transform Matrices'!AH609</f>
        <v/>
      </c>
      <c r="W608" s="69">
        <f>U607*'4 Transform Matrices'!AA609+V607*'4 Transform Matrices'!AE609+W607*'4 Transform Matrices'!AI609</f>
        <v/>
      </c>
      <c r="X608" s="69">
        <f>U607*'4 Transform Matrices'!AB609+V607*'4 Transform Matrices'!AF609+W607*'4 Transform Matrices'!AJ609+X607</f>
        <v/>
      </c>
      <c r="Y608" s="69">
        <f>Y607*'4 Transform Matrices'!Y609+Z607*'4 Transform Matrices'!AC609+AA607*'4 Transform Matrices'!AG609</f>
        <v/>
      </c>
      <c r="Z608" s="69">
        <f>Y607*'4 Transform Matrices'!Z609+Z607*'4 Transform Matrices'!AD609+AA607*'4 Transform Matrices'!AH609</f>
        <v/>
      </c>
      <c r="AA608" s="69">
        <f>Y607*'4 Transform Matrices'!AA609+Z607*'4 Transform Matrices'!AE609+AA607*'4 Transform Matrices'!AI609</f>
        <v/>
      </c>
      <c r="AB608" s="69">
        <f>Y607*'4 Transform Matrices'!AB609+Z607*'4 Transform Matrices'!AF609+AA607*'4 Transform Matrices'!AJ609+AB607</f>
        <v/>
      </c>
      <c r="AC608" s="69">
        <f>AC607*'4 Transform Matrices'!Y609+AD607*'4 Transform Matrices'!AC609+AE607*'4 Transform Matrices'!AG609</f>
        <v/>
      </c>
      <c r="AD608" s="69">
        <f>AC607*'4 Transform Matrices'!Z609+AD607*'4 Transform Matrices'!AD609+AE607*'4 Transform Matrices'!AH609</f>
        <v/>
      </c>
      <c r="AE608" s="69">
        <f>AC607*'4 Transform Matrices'!AA609+AD607*'4 Transform Matrices'!AE609+AE607*'4 Transform Matrices'!AI609</f>
        <v/>
      </c>
      <c r="AF608" s="69">
        <f>AC607*'4 Transform Matrices'!AB609+AD607*'4 Transform Matrices'!AF609+AE607*'4 Transform Matrices'!AJ609+AF607</f>
        <v/>
      </c>
      <c r="AG608" s="71">
        <f>MAX(ABS(I608-U608),ABS(J608-V608),ABS(K608-W608),ABS(L608-X608),ABS(M608-Y608),ABS(N608-Z608),ABS(O608-AA608),ABS(P608-AB608),ABS(Q608-AC608),ABS(R608-AD608),ABS(S608-AE608),ABS(T608-AF608))</f>
        <v/>
      </c>
    </row>
    <row r="609">
      <c r="A609" s="81" t="inlineStr">
        <is>
          <t>- Pine trunk</t>
        </is>
      </c>
      <c r="B609" s="52" t="inlineStr">
        <is>
          <t>ENV-481</t>
        </is>
      </c>
      <c r="C609" s="58" t="inlineStr">
        <is>
          <t>Cylinder</t>
        </is>
      </c>
      <c r="D609" s="52" t="inlineStr">
        <is>
          <t>ENV-480</t>
        </is>
      </c>
      <c r="E609" s="52" t="n">
        <v>3</v>
      </c>
      <c r="F609" s="54">
        <f>L609</f>
        <v/>
      </c>
      <c r="G609" s="54">
        <f>P609</f>
        <v/>
      </c>
      <c r="H609" s="54">
        <f>T609</f>
        <v/>
      </c>
      <c r="I609" s="70" t="n">
        <v>0.17833364</v>
      </c>
      <c r="J609" s="70" t="n">
        <v>0.145787627</v>
      </c>
      <c r="K609" s="70" t="n">
        <v>-8.86984282e-08</v>
      </c>
      <c r="L609" s="70" t="n">
        <v>8.46959114</v>
      </c>
      <c r="M609" s="70" t="n">
        <v>0</v>
      </c>
      <c r="N609" s="70" t="n">
        <v>-1.00685194e-08</v>
      </c>
      <c r="O609" s="70" t="n">
        <v>-3.20606017</v>
      </c>
      <c r="P609" s="70" t="n">
        <v>1.53288257</v>
      </c>
      <c r="Q609" s="70" t="n">
        <v>-0.145787627</v>
      </c>
      <c r="R609" s="70" t="n">
        <v>0.17833364</v>
      </c>
      <c r="S609" s="70" t="n">
        <v>-1.08499691e-07</v>
      </c>
      <c r="T609" s="70" t="n">
        <v>-12.7680569</v>
      </c>
      <c r="U609" s="69">
        <f>U608*'4 Transform Matrices'!Y610+V608*'4 Transform Matrices'!AC610+W608*'4 Transform Matrices'!AG610</f>
        <v/>
      </c>
      <c r="V609" s="69">
        <f>U608*'4 Transform Matrices'!Z610+V608*'4 Transform Matrices'!AD610+W608*'4 Transform Matrices'!AH610</f>
        <v/>
      </c>
      <c r="W609" s="69">
        <f>U608*'4 Transform Matrices'!AA610+V608*'4 Transform Matrices'!AE610+W608*'4 Transform Matrices'!AI610</f>
        <v/>
      </c>
      <c r="X609" s="69">
        <f>U608*'4 Transform Matrices'!AB610+V608*'4 Transform Matrices'!AF610+W608*'4 Transform Matrices'!AJ610+X608</f>
        <v/>
      </c>
      <c r="Y609" s="69">
        <f>Y608*'4 Transform Matrices'!Y610+Z608*'4 Transform Matrices'!AC610+AA608*'4 Transform Matrices'!AG610</f>
        <v/>
      </c>
      <c r="Z609" s="69">
        <f>Y608*'4 Transform Matrices'!Z610+Z608*'4 Transform Matrices'!AD610+AA608*'4 Transform Matrices'!AH610</f>
        <v/>
      </c>
      <c r="AA609" s="69">
        <f>Y608*'4 Transform Matrices'!AA610+Z608*'4 Transform Matrices'!AE610+AA608*'4 Transform Matrices'!AI610</f>
        <v/>
      </c>
      <c r="AB609" s="69">
        <f>Y608*'4 Transform Matrices'!AB610+Z608*'4 Transform Matrices'!AF610+AA608*'4 Transform Matrices'!AJ610+AB608</f>
        <v/>
      </c>
      <c r="AC609" s="69">
        <f>AC608*'4 Transform Matrices'!Y610+AD608*'4 Transform Matrices'!AC610+AE608*'4 Transform Matrices'!AG610</f>
        <v/>
      </c>
      <c r="AD609" s="69">
        <f>AC608*'4 Transform Matrices'!Z610+AD608*'4 Transform Matrices'!AD610+AE608*'4 Transform Matrices'!AH610</f>
        <v/>
      </c>
      <c r="AE609" s="69">
        <f>AC608*'4 Transform Matrices'!AA610+AD608*'4 Transform Matrices'!AE610+AE608*'4 Transform Matrices'!AI610</f>
        <v/>
      </c>
      <c r="AF609" s="69">
        <f>AC608*'4 Transform Matrices'!AB610+AD608*'4 Transform Matrices'!AF610+AE608*'4 Transform Matrices'!AJ610+AF608</f>
        <v/>
      </c>
      <c r="AG609" s="71">
        <f>MAX(ABS(I609-U609),ABS(J609-V609),ABS(K609-W609),ABS(L609-X609),ABS(M609-Y609),ABS(N609-Z609),ABS(O609-AA609),ABS(P609-AB609),ABS(Q609-AC609),ABS(R609-AD609),ABS(S609-AE609),ABS(T609-AF609))</f>
        <v/>
      </c>
    </row>
    <row r="610">
      <c r="A610" s="81" t="inlineStr">
        <is>
          <t>- Pine crown</t>
        </is>
      </c>
      <c r="B610" s="52" t="inlineStr">
        <is>
          <t>ENV-482</t>
        </is>
      </c>
      <c r="C610" s="61" t="inlineStr">
        <is>
          <t>Cone</t>
        </is>
      </c>
      <c r="D610" s="52" t="inlineStr">
        <is>
          <t>ENV-480</t>
        </is>
      </c>
      <c r="E610" s="52" t="n">
        <v>3</v>
      </c>
      <c r="F610" s="54">
        <f>L610</f>
        <v/>
      </c>
      <c r="G610" s="54">
        <f>P610</f>
        <v/>
      </c>
      <c r="H610" s="54">
        <f>T610</f>
        <v/>
      </c>
      <c r="I610" s="70" t="n">
        <v>-2.72116184</v>
      </c>
      <c r="J610" s="70" t="n">
        <v>0.7963824269999999</v>
      </c>
      <c r="K610" s="70" t="n">
        <v>0.0176463872</v>
      </c>
      <c r="L610" s="70" t="n">
        <v>8.49486256</v>
      </c>
      <c r="M610" s="70" t="n">
        <v>-0.000581589178</v>
      </c>
      <c r="N610" s="70" t="n">
        <v>-0.126402065</v>
      </c>
      <c r="O610" s="70" t="n">
        <v>1.47911358</v>
      </c>
      <c r="P610" s="70" t="n">
        <v>1.27012086</v>
      </c>
      <c r="Q610" s="70" t="n">
        <v>0.782675445</v>
      </c>
      <c r="R610" s="70" t="n">
        <v>2.76872373</v>
      </c>
      <c r="S610" s="70" t="n">
        <v>0.0624510609</v>
      </c>
      <c r="T610" s="70" t="n">
        <v>-12.7947187</v>
      </c>
      <c r="U610" s="69">
        <f>U608*'4 Transform Matrices'!Y611+V608*'4 Transform Matrices'!AC611+W608*'4 Transform Matrices'!AG611</f>
        <v/>
      </c>
      <c r="V610" s="69">
        <f>U608*'4 Transform Matrices'!Z611+V608*'4 Transform Matrices'!AD611+W608*'4 Transform Matrices'!AH611</f>
        <v/>
      </c>
      <c r="W610" s="69">
        <f>U608*'4 Transform Matrices'!AA611+V608*'4 Transform Matrices'!AE611+W608*'4 Transform Matrices'!AI611</f>
        <v/>
      </c>
      <c r="X610" s="69">
        <f>U608*'4 Transform Matrices'!AB611+V608*'4 Transform Matrices'!AF611+W608*'4 Transform Matrices'!AJ611+X608</f>
        <v/>
      </c>
      <c r="Y610" s="69">
        <f>Y608*'4 Transform Matrices'!Y611+Z608*'4 Transform Matrices'!AC611+AA608*'4 Transform Matrices'!AG611</f>
        <v/>
      </c>
      <c r="Z610" s="69">
        <f>Y608*'4 Transform Matrices'!Z611+Z608*'4 Transform Matrices'!AD611+AA608*'4 Transform Matrices'!AH611</f>
        <v/>
      </c>
      <c r="AA610" s="69">
        <f>Y608*'4 Transform Matrices'!AA611+Z608*'4 Transform Matrices'!AE611+AA608*'4 Transform Matrices'!AI611</f>
        <v/>
      </c>
      <c r="AB610" s="69">
        <f>Y608*'4 Transform Matrices'!AB611+Z608*'4 Transform Matrices'!AF611+AA608*'4 Transform Matrices'!AJ611+AB608</f>
        <v/>
      </c>
      <c r="AC610" s="69">
        <f>AC608*'4 Transform Matrices'!Y611+AD608*'4 Transform Matrices'!AC611+AE608*'4 Transform Matrices'!AG611</f>
        <v/>
      </c>
      <c r="AD610" s="69">
        <f>AC608*'4 Transform Matrices'!Z611+AD608*'4 Transform Matrices'!AD611+AE608*'4 Transform Matrices'!AH611</f>
        <v/>
      </c>
      <c r="AE610" s="69">
        <f>AC608*'4 Transform Matrices'!AA611+AD608*'4 Transform Matrices'!AE611+AE608*'4 Transform Matrices'!AI611</f>
        <v/>
      </c>
      <c r="AF610" s="69">
        <f>AC608*'4 Transform Matrices'!AB611+AD608*'4 Transform Matrices'!AF611+AE608*'4 Transform Matrices'!AJ611+AF608</f>
        <v/>
      </c>
      <c r="AG610" s="71">
        <f>MAX(ABS(I610-U610),ABS(J610-V610),ABS(K610-W610),ABS(L610-X610),ABS(M610-Y610),ABS(N610-Z610),ABS(O610-AA610),ABS(P610-AB610),ABS(Q610-AC610),ABS(R610-AD610),ABS(S610-AE610),ABS(T610-AF610))</f>
        <v/>
      </c>
    </row>
    <row r="611">
      <c r="A611" s="81" t="inlineStr">
        <is>
          <t>- Pine crown</t>
        </is>
      </c>
      <c r="B611" s="52" t="inlineStr">
        <is>
          <t>ENV-483</t>
        </is>
      </c>
      <c r="C611" s="61" t="inlineStr">
        <is>
          <t>Cone</t>
        </is>
      </c>
      <c r="D611" s="52" t="inlineStr">
        <is>
          <t>ENV-480</t>
        </is>
      </c>
      <c r="E611" s="52" t="n">
        <v>3</v>
      </c>
      <c r="F611" s="54">
        <f>L611</f>
        <v/>
      </c>
      <c r="G611" s="54">
        <f>P611</f>
        <v/>
      </c>
      <c r="H611" s="54">
        <f>T611</f>
        <v/>
      </c>
      <c r="I611" s="70" t="n">
        <v>1.75238776</v>
      </c>
      <c r="J611" s="70" t="n">
        <v>1.15251374</v>
      </c>
      <c r="K611" s="70" t="n">
        <v>-0.0220471807</v>
      </c>
      <c r="L611" s="70" t="n">
        <v>8.454914090000001</v>
      </c>
      <c r="M611" s="70" t="n">
        <v>-0.00635421975</v>
      </c>
      <c r="N611" s="70" t="n">
        <v>0.09328951689999999</v>
      </c>
      <c r="O611" s="70" t="n">
        <v>0.979317009</v>
      </c>
      <c r="P611" s="70" t="n">
        <v>1.56350863</v>
      </c>
      <c r="Q611" s="70" t="n">
        <v>1.17188752</v>
      </c>
      <c r="R611" s="70" t="n">
        <v>-1.72291124</v>
      </c>
      <c r="S611" s="70" t="n">
        <v>0.0382784232</v>
      </c>
      <c r="T611" s="70" t="n">
        <v>-12.7291498</v>
      </c>
      <c r="U611" s="69">
        <f>U608*'4 Transform Matrices'!Y612+V608*'4 Transform Matrices'!AC612+W608*'4 Transform Matrices'!AG612</f>
        <v/>
      </c>
      <c r="V611" s="69">
        <f>U608*'4 Transform Matrices'!Z612+V608*'4 Transform Matrices'!AD612+W608*'4 Transform Matrices'!AH612</f>
        <v/>
      </c>
      <c r="W611" s="69">
        <f>U608*'4 Transform Matrices'!AA612+V608*'4 Transform Matrices'!AE612+W608*'4 Transform Matrices'!AI612</f>
        <v/>
      </c>
      <c r="X611" s="69">
        <f>U608*'4 Transform Matrices'!AB612+V608*'4 Transform Matrices'!AF612+W608*'4 Transform Matrices'!AJ612+X608</f>
        <v/>
      </c>
      <c r="Y611" s="69">
        <f>Y608*'4 Transform Matrices'!Y612+Z608*'4 Transform Matrices'!AC612+AA608*'4 Transform Matrices'!AG612</f>
        <v/>
      </c>
      <c r="Z611" s="69">
        <f>Y608*'4 Transform Matrices'!Z612+Z608*'4 Transform Matrices'!AD612+AA608*'4 Transform Matrices'!AH612</f>
        <v/>
      </c>
      <c r="AA611" s="69">
        <f>Y608*'4 Transform Matrices'!AA612+Z608*'4 Transform Matrices'!AE612+AA608*'4 Transform Matrices'!AI612</f>
        <v/>
      </c>
      <c r="AB611" s="69">
        <f>Y608*'4 Transform Matrices'!AB612+Z608*'4 Transform Matrices'!AF612+AA608*'4 Transform Matrices'!AJ612+AB608</f>
        <v/>
      </c>
      <c r="AC611" s="69">
        <f>AC608*'4 Transform Matrices'!Y612+AD608*'4 Transform Matrices'!AC612+AE608*'4 Transform Matrices'!AG612</f>
        <v/>
      </c>
      <c r="AD611" s="69">
        <f>AC608*'4 Transform Matrices'!Z612+AD608*'4 Transform Matrices'!AD612+AE608*'4 Transform Matrices'!AH612</f>
        <v/>
      </c>
      <c r="AE611" s="69">
        <f>AC608*'4 Transform Matrices'!AA612+AD608*'4 Transform Matrices'!AE612+AE608*'4 Transform Matrices'!AI612</f>
        <v/>
      </c>
      <c r="AF611" s="69">
        <f>AC608*'4 Transform Matrices'!AB612+AD608*'4 Transform Matrices'!AF612+AE608*'4 Transform Matrices'!AJ612+AF608</f>
        <v/>
      </c>
      <c r="AG611" s="71">
        <f>MAX(ABS(I611-U611),ABS(J611-V611),ABS(K611-W611),ABS(L611-X611),ABS(M611-Y611),ABS(N611-Z611),ABS(O611-AA611),ABS(P611-AB611),ABS(Q611-AC611),ABS(R611-AD611),ABS(S611-AE611),ABS(T611-AF611))</f>
        <v/>
      </c>
    </row>
    <row r="612">
      <c r="A612" s="81" t="inlineStr">
        <is>
          <t>- Pine crown</t>
        </is>
      </c>
      <c r="B612" s="52" t="inlineStr">
        <is>
          <t>ENV-484</t>
        </is>
      </c>
      <c r="C612" s="61" t="inlineStr">
        <is>
          <t>Cone</t>
        </is>
      </c>
      <c r="D612" s="52" t="inlineStr">
        <is>
          <t>ENV-480</t>
        </is>
      </c>
      <c r="E612" s="52" t="n">
        <v>3</v>
      </c>
      <c r="F612" s="54">
        <f>L612</f>
        <v/>
      </c>
      <c r="G612" s="54">
        <f>P612</f>
        <v/>
      </c>
      <c r="H612" s="54">
        <f>T612</f>
        <v/>
      </c>
      <c r="I612" s="70" t="n">
        <v>0.156917989</v>
      </c>
      <c r="J612" s="70" t="n">
        <v>-1.79658365</v>
      </c>
      <c r="K612" s="70" t="n">
        <v>0.095628038</v>
      </c>
      <c r="L612" s="70" t="n">
        <v>8.42695808</v>
      </c>
      <c r="M612" s="70" t="n">
        <v>-0.00755426008</v>
      </c>
      <c r="N612" s="70" t="n">
        <v>0.175253302</v>
      </c>
      <c r="O612" s="70" t="n">
        <v>0.983447492</v>
      </c>
      <c r="P612" s="70" t="n">
        <v>2.03810549</v>
      </c>
      <c r="Q612" s="70" t="n">
        <v>-1.97777247</v>
      </c>
      <c r="R612" s="70" t="n">
        <v>-0.143211782</v>
      </c>
      <c r="S612" s="70" t="n">
        <v>0.00383085757</v>
      </c>
      <c r="T612" s="70" t="n">
        <v>-12.7620487</v>
      </c>
      <c r="U612" s="69">
        <f>U608*'4 Transform Matrices'!Y613+V608*'4 Transform Matrices'!AC613+W608*'4 Transform Matrices'!AG613</f>
        <v/>
      </c>
      <c r="V612" s="69">
        <f>U608*'4 Transform Matrices'!Z613+V608*'4 Transform Matrices'!AD613+W608*'4 Transform Matrices'!AH613</f>
        <v/>
      </c>
      <c r="W612" s="69">
        <f>U608*'4 Transform Matrices'!AA613+V608*'4 Transform Matrices'!AE613+W608*'4 Transform Matrices'!AI613</f>
        <v/>
      </c>
      <c r="X612" s="69">
        <f>U608*'4 Transform Matrices'!AB613+V608*'4 Transform Matrices'!AF613+W608*'4 Transform Matrices'!AJ613+X608</f>
        <v/>
      </c>
      <c r="Y612" s="69">
        <f>Y608*'4 Transform Matrices'!Y613+Z608*'4 Transform Matrices'!AC613+AA608*'4 Transform Matrices'!AG613</f>
        <v/>
      </c>
      <c r="Z612" s="69">
        <f>Y608*'4 Transform Matrices'!Z613+Z608*'4 Transform Matrices'!AD613+AA608*'4 Transform Matrices'!AH613</f>
        <v/>
      </c>
      <c r="AA612" s="69">
        <f>Y608*'4 Transform Matrices'!AA613+Z608*'4 Transform Matrices'!AE613+AA608*'4 Transform Matrices'!AI613</f>
        <v/>
      </c>
      <c r="AB612" s="69">
        <f>Y608*'4 Transform Matrices'!AB613+Z608*'4 Transform Matrices'!AF613+AA608*'4 Transform Matrices'!AJ613+AB608</f>
        <v/>
      </c>
      <c r="AC612" s="69">
        <f>AC608*'4 Transform Matrices'!Y613+AD608*'4 Transform Matrices'!AC613+AE608*'4 Transform Matrices'!AG613</f>
        <v/>
      </c>
      <c r="AD612" s="69">
        <f>AC608*'4 Transform Matrices'!Z613+AD608*'4 Transform Matrices'!AD613+AE608*'4 Transform Matrices'!AH613</f>
        <v/>
      </c>
      <c r="AE612" s="69">
        <f>AC608*'4 Transform Matrices'!AA613+AD608*'4 Transform Matrices'!AE613+AE608*'4 Transform Matrices'!AI613</f>
        <v/>
      </c>
      <c r="AF612" s="69">
        <f>AC608*'4 Transform Matrices'!AB613+AD608*'4 Transform Matrices'!AF613+AE608*'4 Transform Matrices'!AJ613+AF608</f>
        <v/>
      </c>
      <c r="AG612" s="71">
        <f>MAX(ABS(I612-U612),ABS(J612-V612),ABS(K612-W612),ABS(L612-X612),ABS(M612-Y612),ABS(N612-Z612),ABS(O612-AA612),ABS(P612-AB612),ABS(Q612-AC612),ABS(R612-AD612),ABS(S612-AE612),ABS(T612-AF612))</f>
        <v/>
      </c>
    </row>
    <row r="613">
      <c r="A613" s="81" t="inlineStr">
        <is>
          <t>- Pine crown</t>
        </is>
      </c>
      <c r="B613" s="52" t="inlineStr">
        <is>
          <t>ENV-485</t>
        </is>
      </c>
      <c r="C613" s="61" t="inlineStr">
        <is>
          <t>Cone</t>
        </is>
      </c>
      <c r="D613" s="52" t="inlineStr">
        <is>
          <t>ENV-480</t>
        </is>
      </c>
      <c r="E613" s="52" t="n">
        <v>3</v>
      </c>
      <c r="F613" s="54">
        <f>L613</f>
        <v/>
      </c>
      <c r="G613" s="54">
        <f>P613</f>
        <v/>
      </c>
      <c r="H613" s="54">
        <f>T613</f>
        <v/>
      </c>
      <c r="I613" s="70" t="n">
        <v>-1.20867193</v>
      </c>
      <c r="J613" s="70" t="n">
        <v>1.03100598</v>
      </c>
      <c r="K613" s="70" t="n">
        <v>-0.0490289666</v>
      </c>
      <c r="L613" s="70" t="n">
        <v>8.469721789999999</v>
      </c>
      <c r="M613" s="70" t="n">
        <v>-0.00176038581</v>
      </c>
      <c r="N613" s="70" t="n">
        <v>0.15783985</v>
      </c>
      <c r="O613" s="70" t="n">
        <v>0.775473535</v>
      </c>
      <c r="P613" s="70" t="n">
        <v>2.38029552</v>
      </c>
      <c r="Q613" s="70" t="n">
        <v>1.0021559</v>
      </c>
      <c r="R613" s="70" t="n">
        <v>1.24374449</v>
      </c>
      <c r="S613" s="70" t="n">
        <v>-0.057770256</v>
      </c>
      <c r="T613" s="70" t="n">
        <v>-12.7413235</v>
      </c>
      <c r="U613" s="69">
        <f>U608*'4 Transform Matrices'!Y614+V608*'4 Transform Matrices'!AC614+W608*'4 Transform Matrices'!AG614</f>
        <v/>
      </c>
      <c r="V613" s="69">
        <f>U608*'4 Transform Matrices'!Z614+V608*'4 Transform Matrices'!AD614+W608*'4 Transform Matrices'!AH614</f>
        <v/>
      </c>
      <c r="W613" s="69">
        <f>U608*'4 Transform Matrices'!AA614+V608*'4 Transform Matrices'!AE614+W608*'4 Transform Matrices'!AI614</f>
        <v/>
      </c>
      <c r="X613" s="69">
        <f>U608*'4 Transform Matrices'!AB614+V608*'4 Transform Matrices'!AF614+W608*'4 Transform Matrices'!AJ614+X608</f>
        <v/>
      </c>
      <c r="Y613" s="69">
        <f>Y608*'4 Transform Matrices'!Y614+Z608*'4 Transform Matrices'!AC614+AA608*'4 Transform Matrices'!AG614</f>
        <v/>
      </c>
      <c r="Z613" s="69">
        <f>Y608*'4 Transform Matrices'!Z614+Z608*'4 Transform Matrices'!AD614+AA608*'4 Transform Matrices'!AH614</f>
        <v/>
      </c>
      <c r="AA613" s="69">
        <f>Y608*'4 Transform Matrices'!AA614+Z608*'4 Transform Matrices'!AE614+AA608*'4 Transform Matrices'!AI614</f>
        <v/>
      </c>
      <c r="AB613" s="69">
        <f>Y608*'4 Transform Matrices'!AB614+Z608*'4 Transform Matrices'!AF614+AA608*'4 Transform Matrices'!AJ614+AB608</f>
        <v/>
      </c>
      <c r="AC613" s="69">
        <f>AC608*'4 Transform Matrices'!Y614+AD608*'4 Transform Matrices'!AC614+AE608*'4 Transform Matrices'!AG614</f>
        <v/>
      </c>
      <c r="AD613" s="69">
        <f>AC608*'4 Transform Matrices'!Z614+AD608*'4 Transform Matrices'!AD614+AE608*'4 Transform Matrices'!AH614</f>
        <v/>
      </c>
      <c r="AE613" s="69">
        <f>AC608*'4 Transform Matrices'!AA614+AD608*'4 Transform Matrices'!AE614+AE608*'4 Transform Matrices'!AI614</f>
        <v/>
      </c>
      <c r="AF613" s="69">
        <f>AC608*'4 Transform Matrices'!AB614+AD608*'4 Transform Matrices'!AF614+AE608*'4 Transform Matrices'!AJ614+AF608</f>
        <v/>
      </c>
      <c r="AG613" s="71">
        <f>MAX(ABS(I613-U613),ABS(J613-V613),ABS(K613-W613),ABS(L613-X613),ABS(M613-Y613),ABS(N613-Z613),ABS(O613-AA613),ABS(P613-AB613),ABS(Q613-AC613),ABS(R613-AD613),ABS(S613-AE613),ABS(T613-AF613))</f>
        <v/>
      </c>
    </row>
    <row r="614">
      <c r="A614" s="81" t="inlineStr">
        <is>
          <t>- Pine crown</t>
        </is>
      </c>
      <c r="B614" s="52" t="inlineStr">
        <is>
          <t>ENV-486</t>
        </is>
      </c>
      <c r="C614" s="61" t="inlineStr">
        <is>
          <t>Cone</t>
        </is>
      </c>
      <c r="D614" s="52" t="inlineStr">
        <is>
          <t>ENV-480</t>
        </is>
      </c>
      <c r="E614" s="52" t="n">
        <v>3</v>
      </c>
      <c r="F614" s="54">
        <f>L614</f>
        <v/>
      </c>
      <c r="G614" s="54">
        <f>P614</f>
        <v/>
      </c>
      <c r="H614" s="54">
        <f>T614</f>
        <v/>
      </c>
      <c r="I614" s="70" t="n">
        <v>1.21372974</v>
      </c>
      <c r="J614" s="70" t="n">
        <v>-0.354619503</v>
      </c>
      <c r="K614" s="70" t="n">
        <v>-0.0169642698</v>
      </c>
      <c r="L614" s="70" t="n">
        <v>8.51947784</v>
      </c>
      <c r="M614" s="70" t="n">
        <v>-0.00231312495</v>
      </c>
      <c r="N614" s="70" t="n">
        <v>-0.114514865</v>
      </c>
      <c r="O614" s="70" t="n">
        <v>0.662871659</v>
      </c>
      <c r="P614" s="70" t="n">
        <v>2.75532556</v>
      </c>
      <c r="Q614" s="70" t="n">
        <v>-0.368992805</v>
      </c>
      <c r="R614" s="70" t="n">
        <v>-1.16573393</v>
      </c>
      <c r="S614" s="70" t="n">
        <v>-0.0599560365</v>
      </c>
      <c r="T614" s="70" t="n">
        <v>-12.7667646</v>
      </c>
      <c r="U614" s="69">
        <f>U608*'4 Transform Matrices'!Y615+V608*'4 Transform Matrices'!AC615+W608*'4 Transform Matrices'!AG615</f>
        <v/>
      </c>
      <c r="V614" s="69">
        <f>U608*'4 Transform Matrices'!Z615+V608*'4 Transform Matrices'!AD615+W608*'4 Transform Matrices'!AH615</f>
        <v/>
      </c>
      <c r="W614" s="69">
        <f>U608*'4 Transform Matrices'!AA615+V608*'4 Transform Matrices'!AE615+W608*'4 Transform Matrices'!AI615</f>
        <v/>
      </c>
      <c r="X614" s="69">
        <f>U608*'4 Transform Matrices'!AB615+V608*'4 Transform Matrices'!AF615+W608*'4 Transform Matrices'!AJ615+X608</f>
        <v/>
      </c>
      <c r="Y614" s="69">
        <f>Y608*'4 Transform Matrices'!Y615+Z608*'4 Transform Matrices'!AC615+AA608*'4 Transform Matrices'!AG615</f>
        <v/>
      </c>
      <c r="Z614" s="69">
        <f>Y608*'4 Transform Matrices'!Z615+Z608*'4 Transform Matrices'!AD615+AA608*'4 Transform Matrices'!AH615</f>
        <v/>
      </c>
      <c r="AA614" s="69">
        <f>Y608*'4 Transform Matrices'!AA615+Z608*'4 Transform Matrices'!AE615+AA608*'4 Transform Matrices'!AI615</f>
        <v/>
      </c>
      <c r="AB614" s="69">
        <f>Y608*'4 Transform Matrices'!AB615+Z608*'4 Transform Matrices'!AF615+AA608*'4 Transform Matrices'!AJ615+AB608</f>
        <v/>
      </c>
      <c r="AC614" s="69">
        <f>AC608*'4 Transform Matrices'!Y615+AD608*'4 Transform Matrices'!AC615+AE608*'4 Transform Matrices'!AG615</f>
        <v/>
      </c>
      <c r="AD614" s="69">
        <f>AC608*'4 Transform Matrices'!Z615+AD608*'4 Transform Matrices'!AD615+AE608*'4 Transform Matrices'!AH615</f>
        <v/>
      </c>
      <c r="AE614" s="69">
        <f>AC608*'4 Transform Matrices'!AA615+AD608*'4 Transform Matrices'!AE615+AE608*'4 Transform Matrices'!AI615</f>
        <v/>
      </c>
      <c r="AF614" s="69">
        <f>AC608*'4 Transform Matrices'!AB615+AD608*'4 Transform Matrices'!AF615+AE608*'4 Transform Matrices'!AJ615+AF608</f>
        <v/>
      </c>
      <c r="AG614" s="71">
        <f>MAX(ABS(I614-U614),ABS(J614-V614),ABS(K614-W614),ABS(L614-X614),ABS(M614-Y614),ABS(N614-Z614),ABS(O614-AA614),ABS(P614-AB614),ABS(Q614-AC614),ABS(R614-AD614),ABS(S614-AE614),ABS(T614-AF614))</f>
        <v/>
      </c>
    </row>
    <row r="615">
      <c r="A615" s="81" t="inlineStr">
        <is>
          <t>- Pine crown</t>
        </is>
      </c>
      <c r="B615" s="52" t="inlineStr">
        <is>
          <t>ENV-487</t>
        </is>
      </c>
      <c r="C615" s="61" t="inlineStr">
        <is>
          <t>Cone</t>
        </is>
      </c>
      <c r="D615" s="52" t="inlineStr">
        <is>
          <t>ENV-480</t>
        </is>
      </c>
      <c r="E615" s="52" t="n">
        <v>3</v>
      </c>
      <c r="F615" s="54">
        <f>L615</f>
        <v/>
      </c>
      <c r="G615" s="54">
        <f>P615</f>
        <v/>
      </c>
      <c r="H615" s="54">
        <f>T615</f>
        <v/>
      </c>
      <c r="I615" s="70" t="n">
        <v>-0.7013099189999999</v>
      </c>
      <c r="J615" s="70" t="n">
        <v>-0.556486189</v>
      </c>
      <c r="K615" s="70" t="n">
        <v>0.0155315492</v>
      </c>
      <c r="L615" s="70" t="n">
        <v>8.50948524</v>
      </c>
      <c r="M615" s="70" t="n">
        <v>0.00407470344</v>
      </c>
      <c r="N615" s="70" t="n">
        <v>0.0586682558</v>
      </c>
      <c r="O615" s="70" t="n">
        <v>0.386090666</v>
      </c>
      <c r="P615" s="70" t="n">
        <v>3.03678513</v>
      </c>
      <c r="Q615" s="70" t="n">
        <v>-0.509699583</v>
      </c>
      <c r="R615" s="70" t="n">
        <v>0.766153932</v>
      </c>
      <c r="S615" s="70" t="n">
        <v>-0.0182837583</v>
      </c>
      <c r="T615" s="70" t="n">
        <v>-12.7716398</v>
      </c>
      <c r="U615" s="69">
        <f>U608*'4 Transform Matrices'!Y616+V608*'4 Transform Matrices'!AC616+W608*'4 Transform Matrices'!AG616</f>
        <v/>
      </c>
      <c r="V615" s="69">
        <f>U608*'4 Transform Matrices'!Z616+V608*'4 Transform Matrices'!AD616+W608*'4 Transform Matrices'!AH616</f>
        <v/>
      </c>
      <c r="W615" s="69">
        <f>U608*'4 Transform Matrices'!AA616+V608*'4 Transform Matrices'!AE616+W608*'4 Transform Matrices'!AI616</f>
        <v/>
      </c>
      <c r="X615" s="69">
        <f>U608*'4 Transform Matrices'!AB616+V608*'4 Transform Matrices'!AF616+W608*'4 Transform Matrices'!AJ616+X608</f>
        <v/>
      </c>
      <c r="Y615" s="69">
        <f>Y608*'4 Transform Matrices'!Y616+Z608*'4 Transform Matrices'!AC616+AA608*'4 Transform Matrices'!AG616</f>
        <v/>
      </c>
      <c r="Z615" s="69">
        <f>Y608*'4 Transform Matrices'!Z616+Z608*'4 Transform Matrices'!AD616+AA608*'4 Transform Matrices'!AH616</f>
        <v/>
      </c>
      <c r="AA615" s="69">
        <f>Y608*'4 Transform Matrices'!AA616+Z608*'4 Transform Matrices'!AE616+AA608*'4 Transform Matrices'!AI616</f>
        <v/>
      </c>
      <c r="AB615" s="69">
        <f>Y608*'4 Transform Matrices'!AB616+Z608*'4 Transform Matrices'!AF616+AA608*'4 Transform Matrices'!AJ616+AB608</f>
        <v/>
      </c>
      <c r="AC615" s="69">
        <f>AC608*'4 Transform Matrices'!Y616+AD608*'4 Transform Matrices'!AC616+AE608*'4 Transform Matrices'!AG616</f>
        <v/>
      </c>
      <c r="AD615" s="69">
        <f>AC608*'4 Transform Matrices'!Z616+AD608*'4 Transform Matrices'!AD616+AE608*'4 Transform Matrices'!AH616</f>
        <v/>
      </c>
      <c r="AE615" s="69">
        <f>AC608*'4 Transform Matrices'!AA616+AD608*'4 Transform Matrices'!AE616+AE608*'4 Transform Matrices'!AI616</f>
        <v/>
      </c>
      <c r="AF615" s="69">
        <f>AC608*'4 Transform Matrices'!AB616+AD608*'4 Transform Matrices'!AF616+AE608*'4 Transform Matrices'!AJ616+AF608</f>
        <v/>
      </c>
      <c r="AG615" s="71">
        <f>MAX(ABS(I615-U615),ABS(J615-V615),ABS(K615-W615),ABS(L615-X615),ABS(M615-Y615),ABS(N615-Z615),ABS(O615-AA615),ABS(P615-AB615),ABS(Q615-AC615),ABS(R615-AD615),ABS(S615-AE615),ABS(T615-AF615))</f>
        <v/>
      </c>
    </row>
    <row r="616">
      <c r="A616" s="81" t="inlineStr">
        <is>
          <t>- Pine crown</t>
        </is>
      </c>
      <c r="B616" s="52" t="inlineStr">
        <is>
          <t>ENV-488</t>
        </is>
      </c>
      <c r="C616" s="61" t="inlineStr">
        <is>
          <t>Cone</t>
        </is>
      </c>
      <c r="D616" s="52" t="inlineStr">
        <is>
          <t>ENV-480</t>
        </is>
      </c>
      <c r="E616" s="52" t="n">
        <v>3</v>
      </c>
      <c r="F616" s="54">
        <f>L616</f>
        <v/>
      </c>
      <c r="G616" s="54">
        <f>P616</f>
        <v/>
      </c>
      <c r="H616" s="54">
        <f>T616</f>
        <v/>
      </c>
      <c r="I616" s="70" t="n">
        <v>0.0767745823</v>
      </c>
      <c r="J616" s="70" t="n">
        <v>0.614382148</v>
      </c>
      <c r="K616" s="70" t="n">
        <v>0.0899811387</v>
      </c>
      <c r="L616" s="70" t="n">
        <v>8.46140289</v>
      </c>
      <c r="M616" s="70" t="n">
        <v>-0.00176866085</v>
      </c>
      <c r="N616" s="70" t="n">
        <v>-0.055016119</v>
      </c>
      <c r="O616" s="70" t="n">
        <v>1.0182656</v>
      </c>
      <c r="P616" s="70" t="n">
        <v>3.76704907</v>
      </c>
      <c r="Q616" s="70" t="n">
        <v>0.571847856</v>
      </c>
      <c r="R616" s="70" t="n">
        <v>-0.0826552212</v>
      </c>
      <c r="S616" s="70" t="n">
        <v>-0.008931212129999999</v>
      </c>
      <c r="T616" s="70" t="n">
        <v>-12.7610435</v>
      </c>
      <c r="U616" s="69">
        <f>U608*'4 Transform Matrices'!Y617+V608*'4 Transform Matrices'!AC617+W608*'4 Transform Matrices'!AG617</f>
        <v/>
      </c>
      <c r="V616" s="69">
        <f>U608*'4 Transform Matrices'!Z617+V608*'4 Transform Matrices'!AD617+W608*'4 Transform Matrices'!AH617</f>
        <v/>
      </c>
      <c r="W616" s="69">
        <f>U608*'4 Transform Matrices'!AA617+V608*'4 Transform Matrices'!AE617+W608*'4 Transform Matrices'!AI617</f>
        <v/>
      </c>
      <c r="X616" s="69">
        <f>U608*'4 Transform Matrices'!AB617+V608*'4 Transform Matrices'!AF617+W608*'4 Transform Matrices'!AJ617+X608</f>
        <v/>
      </c>
      <c r="Y616" s="69">
        <f>Y608*'4 Transform Matrices'!Y617+Z608*'4 Transform Matrices'!AC617+AA608*'4 Transform Matrices'!AG617</f>
        <v/>
      </c>
      <c r="Z616" s="69">
        <f>Y608*'4 Transform Matrices'!Z617+Z608*'4 Transform Matrices'!AD617+AA608*'4 Transform Matrices'!AH617</f>
        <v/>
      </c>
      <c r="AA616" s="69">
        <f>Y608*'4 Transform Matrices'!AA617+Z608*'4 Transform Matrices'!AE617+AA608*'4 Transform Matrices'!AI617</f>
        <v/>
      </c>
      <c r="AB616" s="69">
        <f>Y608*'4 Transform Matrices'!AB617+Z608*'4 Transform Matrices'!AF617+AA608*'4 Transform Matrices'!AJ617+AB608</f>
        <v/>
      </c>
      <c r="AC616" s="69">
        <f>AC608*'4 Transform Matrices'!Y617+AD608*'4 Transform Matrices'!AC617+AE608*'4 Transform Matrices'!AG617</f>
        <v/>
      </c>
      <c r="AD616" s="69">
        <f>AC608*'4 Transform Matrices'!Z617+AD608*'4 Transform Matrices'!AD617+AE608*'4 Transform Matrices'!AH617</f>
        <v/>
      </c>
      <c r="AE616" s="69">
        <f>AC608*'4 Transform Matrices'!AA617+AD608*'4 Transform Matrices'!AE617+AE608*'4 Transform Matrices'!AI617</f>
        <v/>
      </c>
      <c r="AF616" s="69">
        <f>AC608*'4 Transform Matrices'!AB617+AD608*'4 Transform Matrices'!AF617+AE608*'4 Transform Matrices'!AJ617+AF608</f>
        <v/>
      </c>
      <c r="AG616" s="71">
        <f>MAX(ABS(I616-U616),ABS(J616-V616),ABS(K616-W616),ABS(L616-X616),ABS(M616-Y616),ABS(N616-Z616),ABS(O616-AA616),ABS(P616-AB616),ABS(Q616-AC616),ABS(R616-AD616),ABS(S616-AE616),ABS(T616-AF616))</f>
        <v/>
      </c>
    </row>
    <row r="617">
      <c r="A617" s="80" t="inlineStr">
        <is>
          <t>- Pine</t>
        </is>
      </c>
      <c r="B617" s="52" t="inlineStr">
        <is>
          <t>ENV-489</t>
        </is>
      </c>
      <c r="C617" s="53" t="inlineStr">
        <is>
          <t>Group</t>
        </is>
      </c>
      <c r="D617" s="52" t="inlineStr">
        <is>
          <t>ENV-479</t>
        </is>
      </c>
      <c r="E617" s="52" t="n">
        <v>2</v>
      </c>
      <c r="F617" s="54">
        <f>L617</f>
        <v/>
      </c>
      <c r="G617" s="54">
        <f>P617</f>
        <v/>
      </c>
      <c r="H617" s="54">
        <f>T617</f>
        <v/>
      </c>
      <c r="I617" s="70" t="n">
        <v>-0.708463311</v>
      </c>
      <c r="J617" s="70" t="n">
        <v>0</v>
      </c>
      <c r="K617" s="70" t="n">
        <v>0.705747664</v>
      </c>
      <c r="L617" s="70" t="n">
        <v>8.482873919999999</v>
      </c>
      <c r="M617" s="70" t="n">
        <v>0</v>
      </c>
      <c r="N617" s="70" t="n">
        <v>1</v>
      </c>
      <c r="O617" s="70" t="n">
        <v>0</v>
      </c>
      <c r="P617" s="70" t="n">
        <v>0.330617547</v>
      </c>
      <c r="Q617" s="70" t="n">
        <v>-0.705747664</v>
      </c>
      <c r="R617" s="70" t="n">
        <v>0</v>
      </c>
      <c r="S617" s="70" t="n">
        <v>-0.708463311</v>
      </c>
      <c r="T617" s="70" t="n">
        <v>-14.7922239</v>
      </c>
      <c r="U617" s="69">
        <f>U607*'4 Transform Matrices'!Y618+V607*'4 Transform Matrices'!AC618+W607*'4 Transform Matrices'!AG618</f>
        <v/>
      </c>
      <c r="V617" s="69">
        <f>U607*'4 Transform Matrices'!Z618+V607*'4 Transform Matrices'!AD618+W607*'4 Transform Matrices'!AH618</f>
        <v/>
      </c>
      <c r="W617" s="69">
        <f>U607*'4 Transform Matrices'!AA618+V607*'4 Transform Matrices'!AE618+W607*'4 Transform Matrices'!AI618</f>
        <v/>
      </c>
      <c r="X617" s="69">
        <f>U607*'4 Transform Matrices'!AB618+V607*'4 Transform Matrices'!AF618+W607*'4 Transform Matrices'!AJ618+X607</f>
        <v/>
      </c>
      <c r="Y617" s="69">
        <f>Y607*'4 Transform Matrices'!Y618+Z607*'4 Transform Matrices'!AC618+AA607*'4 Transform Matrices'!AG618</f>
        <v/>
      </c>
      <c r="Z617" s="69">
        <f>Y607*'4 Transform Matrices'!Z618+Z607*'4 Transform Matrices'!AD618+AA607*'4 Transform Matrices'!AH618</f>
        <v/>
      </c>
      <c r="AA617" s="69">
        <f>Y607*'4 Transform Matrices'!AA618+Z607*'4 Transform Matrices'!AE618+AA607*'4 Transform Matrices'!AI618</f>
        <v/>
      </c>
      <c r="AB617" s="69">
        <f>Y607*'4 Transform Matrices'!AB618+Z607*'4 Transform Matrices'!AF618+AA607*'4 Transform Matrices'!AJ618+AB607</f>
        <v/>
      </c>
      <c r="AC617" s="69">
        <f>AC607*'4 Transform Matrices'!Y618+AD607*'4 Transform Matrices'!AC618+AE607*'4 Transform Matrices'!AG618</f>
        <v/>
      </c>
      <c r="AD617" s="69">
        <f>AC607*'4 Transform Matrices'!Z618+AD607*'4 Transform Matrices'!AD618+AE607*'4 Transform Matrices'!AH618</f>
        <v/>
      </c>
      <c r="AE617" s="69">
        <f>AC607*'4 Transform Matrices'!AA618+AD607*'4 Transform Matrices'!AE618+AE607*'4 Transform Matrices'!AI618</f>
        <v/>
      </c>
      <c r="AF617" s="69">
        <f>AC607*'4 Transform Matrices'!AB618+AD607*'4 Transform Matrices'!AF618+AE607*'4 Transform Matrices'!AJ618+AF607</f>
        <v/>
      </c>
      <c r="AG617" s="71">
        <f>MAX(ABS(I617-U617),ABS(J617-V617),ABS(K617-W617),ABS(L617-X617),ABS(M617-Y617),ABS(N617-Z617),ABS(O617-AA617),ABS(P617-AB617),ABS(Q617-AC617),ABS(R617-AD617),ABS(S617-AE617),ABS(T617-AF617))</f>
        <v/>
      </c>
    </row>
    <row r="618">
      <c r="A618" s="81" t="inlineStr">
        <is>
          <t>- Pine trunk</t>
        </is>
      </c>
      <c r="B618" s="52" t="inlineStr">
        <is>
          <t>ENV-490</t>
        </is>
      </c>
      <c r="C618" s="58" t="inlineStr">
        <is>
          <t>Cylinder</t>
        </is>
      </c>
      <c r="D618" s="52" t="inlineStr">
        <is>
          <t>ENV-489</t>
        </is>
      </c>
      <c r="E618" s="52" t="n">
        <v>3</v>
      </c>
      <c r="F618" s="54">
        <f>L618</f>
        <v/>
      </c>
      <c r="G618" s="54">
        <f>P618</f>
        <v/>
      </c>
      <c r="H618" s="54">
        <f>T618</f>
        <v/>
      </c>
      <c r="I618" s="70" t="n">
        <v>-0.174481764</v>
      </c>
      <c r="J618" s="70" t="n">
        <v>0.173812941</v>
      </c>
      <c r="K618" s="70" t="n">
        <v>-1.07647011e-07</v>
      </c>
      <c r="L618" s="70" t="n">
        <v>8.482873919999999</v>
      </c>
      <c r="M618" s="70" t="n">
        <v>0</v>
      </c>
      <c r="N618" s="70" t="n">
        <v>-1.07653282e-08</v>
      </c>
      <c r="O618" s="70" t="n">
        <v>-3.48945785</v>
      </c>
      <c r="P618" s="70" t="n">
        <v>2.07534647</v>
      </c>
      <c r="Q618" s="70" t="n">
        <v>-0.173812941</v>
      </c>
      <c r="R618" s="70" t="n">
        <v>-0.174481764</v>
      </c>
      <c r="S618" s="70" t="n">
        <v>1.08061229e-07</v>
      </c>
      <c r="T618" s="70" t="n">
        <v>-14.7922239</v>
      </c>
      <c r="U618" s="69">
        <f>U617*'4 Transform Matrices'!Y619+V617*'4 Transform Matrices'!AC619+W617*'4 Transform Matrices'!AG619</f>
        <v/>
      </c>
      <c r="V618" s="69">
        <f>U617*'4 Transform Matrices'!Z619+V617*'4 Transform Matrices'!AD619+W617*'4 Transform Matrices'!AH619</f>
        <v/>
      </c>
      <c r="W618" s="69">
        <f>U617*'4 Transform Matrices'!AA619+V617*'4 Transform Matrices'!AE619+W617*'4 Transform Matrices'!AI619</f>
        <v/>
      </c>
      <c r="X618" s="69">
        <f>U617*'4 Transform Matrices'!AB619+V617*'4 Transform Matrices'!AF619+W617*'4 Transform Matrices'!AJ619+X617</f>
        <v/>
      </c>
      <c r="Y618" s="69">
        <f>Y617*'4 Transform Matrices'!Y619+Z617*'4 Transform Matrices'!AC619+AA617*'4 Transform Matrices'!AG619</f>
        <v/>
      </c>
      <c r="Z618" s="69">
        <f>Y617*'4 Transform Matrices'!Z619+Z617*'4 Transform Matrices'!AD619+AA617*'4 Transform Matrices'!AH619</f>
        <v/>
      </c>
      <c r="AA618" s="69">
        <f>Y617*'4 Transform Matrices'!AA619+Z617*'4 Transform Matrices'!AE619+AA617*'4 Transform Matrices'!AI619</f>
        <v/>
      </c>
      <c r="AB618" s="69">
        <f>Y617*'4 Transform Matrices'!AB619+Z617*'4 Transform Matrices'!AF619+AA617*'4 Transform Matrices'!AJ619+AB617</f>
        <v/>
      </c>
      <c r="AC618" s="69">
        <f>AC617*'4 Transform Matrices'!Y619+AD617*'4 Transform Matrices'!AC619+AE617*'4 Transform Matrices'!AG619</f>
        <v/>
      </c>
      <c r="AD618" s="69">
        <f>AC617*'4 Transform Matrices'!Z619+AD617*'4 Transform Matrices'!AD619+AE617*'4 Transform Matrices'!AH619</f>
        <v/>
      </c>
      <c r="AE618" s="69">
        <f>AC617*'4 Transform Matrices'!AA619+AD617*'4 Transform Matrices'!AE619+AE617*'4 Transform Matrices'!AI619</f>
        <v/>
      </c>
      <c r="AF618" s="69">
        <f>AC617*'4 Transform Matrices'!AB619+AD617*'4 Transform Matrices'!AF619+AE617*'4 Transform Matrices'!AJ619+AF617</f>
        <v/>
      </c>
      <c r="AG618" s="71">
        <f>MAX(ABS(I618-U618),ABS(J618-V618),ABS(K618-W618),ABS(L618-X618),ABS(M618-Y618),ABS(N618-Z618),ABS(O618-AA618),ABS(P618-AB618),ABS(Q618-AC618),ABS(R618-AD618),ABS(S618-AE618),ABS(T618-AF618))</f>
        <v/>
      </c>
    </row>
    <row r="619">
      <c r="A619" s="81" t="inlineStr">
        <is>
          <t>- Pine crown</t>
        </is>
      </c>
      <c r="B619" s="52" t="inlineStr">
        <is>
          <t>ENV-491</t>
        </is>
      </c>
      <c r="C619" s="61" t="inlineStr">
        <is>
          <t>Cone</t>
        </is>
      </c>
      <c r="D619" s="52" t="inlineStr">
        <is>
          <t>ENV-489</t>
        </is>
      </c>
      <c r="E619" s="52" t="n">
        <v>3</v>
      </c>
      <c r="F619" s="54">
        <f>L619</f>
        <v/>
      </c>
      <c r="G619" s="54">
        <f>P619</f>
        <v/>
      </c>
      <c r="H619" s="54">
        <f>T619</f>
        <v/>
      </c>
      <c r="I619" s="70" t="n">
        <v>-0.130278587</v>
      </c>
      <c r="J619" s="70" t="n">
        <v>-2.96604347</v>
      </c>
      <c r="K619" s="70" t="n">
        <v>-0.11864084</v>
      </c>
      <c r="L619" s="70" t="n">
        <v>8.526295660000001</v>
      </c>
      <c r="M619" s="70" t="n">
        <v>-0.0152283367</v>
      </c>
      <c r="N619" s="70" t="n">
        <v>-0.29768762</v>
      </c>
      <c r="O619" s="70" t="n">
        <v>1.18166256</v>
      </c>
      <c r="P619" s="70" t="n">
        <v>1.52441943</v>
      </c>
      <c r="Q619" s="70" t="n">
        <v>-2.78927994</v>
      </c>
      <c r="R619" s="70" t="n">
        <v>0.140159726</v>
      </c>
      <c r="S619" s="70" t="n">
        <v>-0.000910051167</v>
      </c>
      <c r="T619" s="70" t="n">
        <v>-14.7821293</v>
      </c>
      <c r="U619" s="69">
        <f>U617*'4 Transform Matrices'!Y620+V617*'4 Transform Matrices'!AC620+W617*'4 Transform Matrices'!AG620</f>
        <v/>
      </c>
      <c r="V619" s="69">
        <f>U617*'4 Transform Matrices'!Z620+V617*'4 Transform Matrices'!AD620+W617*'4 Transform Matrices'!AH620</f>
        <v/>
      </c>
      <c r="W619" s="69">
        <f>U617*'4 Transform Matrices'!AA620+V617*'4 Transform Matrices'!AE620+W617*'4 Transform Matrices'!AI620</f>
        <v/>
      </c>
      <c r="X619" s="69">
        <f>U617*'4 Transform Matrices'!AB620+V617*'4 Transform Matrices'!AF620+W617*'4 Transform Matrices'!AJ620+X617</f>
        <v/>
      </c>
      <c r="Y619" s="69">
        <f>Y617*'4 Transform Matrices'!Y620+Z617*'4 Transform Matrices'!AC620+AA617*'4 Transform Matrices'!AG620</f>
        <v/>
      </c>
      <c r="Z619" s="69">
        <f>Y617*'4 Transform Matrices'!Z620+Z617*'4 Transform Matrices'!AD620+AA617*'4 Transform Matrices'!AH620</f>
        <v/>
      </c>
      <c r="AA619" s="69">
        <f>Y617*'4 Transform Matrices'!AA620+Z617*'4 Transform Matrices'!AE620+AA617*'4 Transform Matrices'!AI620</f>
        <v/>
      </c>
      <c r="AB619" s="69">
        <f>Y617*'4 Transform Matrices'!AB620+Z617*'4 Transform Matrices'!AF620+AA617*'4 Transform Matrices'!AJ620+AB617</f>
        <v/>
      </c>
      <c r="AC619" s="69">
        <f>AC617*'4 Transform Matrices'!Y620+AD617*'4 Transform Matrices'!AC620+AE617*'4 Transform Matrices'!AG620</f>
        <v/>
      </c>
      <c r="AD619" s="69">
        <f>AC617*'4 Transform Matrices'!Z620+AD617*'4 Transform Matrices'!AD620+AE617*'4 Transform Matrices'!AH620</f>
        <v/>
      </c>
      <c r="AE619" s="69">
        <f>AC617*'4 Transform Matrices'!AA620+AD617*'4 Transform Matrices'!AE620+AE617*'4 Transform Matrices'!AI620</f>
        <v/>
      </c>
      <c r="AF619" s="69">
        <f>AC617*'4 Transform Matrices'!AB620+AD617*'4 Transform Matrices'!AF620+AE617*'4 Transform Matrices'!AJ620+AF617</f>
        <v/>
      </c>
      <c r="AG619" s="71">
        <f>MAX(ABS(I619-U619),ABS(J619-V619),ABS(K619-W619),ABS(L619-X619),ABS(M619-Y619),ABS(N619-Z619),ABS(O619-AA619),ABS(P619-AB619),ABS(Q619-AC619),ABS(R619-AD619),ABS(S619-AE619),ABS(T619-AF619))</f>
        <v/>
      </c>
    </row>
    <row r="620">
      <c r="A620" s="81" t="inlineStr">
        <is>
          <t>- Pine crown</t>
        </is>
      </c>
      <c r="B620" s="52" t="inlineStr">
        <is>
          <t>ENV-492</t>
        </is>
      </c>
      <c r="C620" s="61" t="inlineStr">
        <is>
          <t>Cone</t>
        </is>
      </c>
      <c r="D620" s="52" t="inlineStr">
        <is>
          <t>ENV-489</t>
        </is>
      </c>
      <c r="E620" s="52" t="n">
        <v>3</v>
      </c>
      <c r="F620" s="54">
        <f>L620</f>
        <v/>
      </c>
      <c r="G620" s="54">
        <f>P620</f>
        <v/>
      </c>
      <c r="H620" s="54">
        <f>T620</f>
        <v/>
      </c>
      <c r="I620" s="70" t="n">
        <v>-0.857507646</v>
      </c>
      <c r="J620" s="70" t="n">
        <v>-2.17729497</v>
      </c>
      <c r="K620" s="70" t="n">
        <v>-0.125156417</v>
      </c>
      <c r="L620" s="70" t="n">
        <v>8.473314289999999</v>
      </c>
      <c r="M620" s="70" t="n">
        <v>0.0168890748</v>
      </c>
      <c r="N620" s="70" t="n">
        <v>-0.240559578</v>
      </c>
      <c r="O620" s="70" t="n">
        <v>1.30564404</v>
      </c>
      <c r="P620" s="70" t="n">
        <v>2.18698359</v>
      </c>
      <c r="Q620" s="70" t="n">
        <v>-2.40752697</v>
      </c>
      <c r="R620" s="70" t="n">
        <v>0.773816705</v>
      </c>
      <c r="S620" s="70" t="n">
        <v>0.0537371933</v>
      </c>
      <c r="T620" s="70" t="n">
        <v>-14.8104677</v>
      </c>
      <c r="U620" s="69">
        <f>U617*'4 Transform Matrices'!Y621+V617*'4 Transform Matrices'!AC621+W617*'4 Transform Matrices'!AG621</f>
        <v/>
      </c>
      <c r="V620" s="69">
        <f>U617*'4 Transform Matrices'!Z621+V617*'4 Transform Matrices'!AD621+W617*'4 Transform Matrices'!AH621</f>
        <v/>
      </c>
      <c r="W620" s="69">
        <f>U617*'4 Transform Matrices'!AA621+V617*'4 Transform Matrices'!AE621+W617*'4 Transform Matrices'!AI621</f>
        <v/>
      </c>
      <c r="X620" s="69">
        <f>U617*'4 Transform Matrices'!AB621+V617*'4 Transform Matrices'!AF621+W617*'4 Transform Matrices'!AJ621+X617</f>
        <v/>
      </c>
      <c r="Y620" s="69">
        <f>Y617*'4 Transform Matrices'!Y621+Z617*'4 Transform Matrices'!AC621+AA617*'4 Transform Matrices'!AG621</f>
        <v/>
      </c>
      <c r="Z620" s="69">
        <f>Y617*'4 Transform Matrices'!Z621+Z617*'4 Transform Matrices'!AD621+AA617*'4 Transform Matrices'!AH621</f>
        <v/>
      </c>
      <c r="AA620" s="69">
        <f>Y617*'4 Transform Matrices'!AA621+Z617*'4 Transform Matrices'!AE621+AA617*'4 Transform Matrices'!AI621</f>
        <v/>
      </c>
      <c r="AB620" s="69">
        <f>Y617*'4 Transform Matrices'!AB621+Z617*'4 Transform Matrices'!AF621+AA617*'4 Transform Matrices'!AJ621+AB617</f>
        <v/>
      </c>
      <c r="AC620" s="69">
        <f>AC617*'4 Transform Matrices'!Y621+AD617*'4 Transform Matrices'!AC621+AE617*'4 Transform Matrices'!AG621</f>
        <v/>
      </c>
      <c r="AD620" s="69">
        <f>AC617*'4 Transform Matrices'!Z621+AD617*'4 Transform Matrices'!AD621+AE617*'4 Transform Matrices'!AH621</f>
        <v/>
      </c>
      <c r="AE620" s="69">
        <f>AC617*'4 Transform Matrices'!AA621+AD617*'4 Transform Matrices'!AE621+AE617*'4 Transform Matrices'!AI621</f>
        <v/>
      </c>
      <c r="AF620" s="69">
        <f>AC617*'4 Transform Matrices'!AB621+AD617*'4 Transform Matrices'!AF621+AE617*'4 Transform Matrices'!AJ621+AF617</f>
        <v/>
      </c>
      <c r="AG620" s="71">
        <f>MAX(ABS(I620-U620),ABS(J620-V620),ABS(K620-W620),ABS(L620-X620),ABS(M620-Y620),ABS(N620-Z620),ABS(O620-AA620),ABS(P620-AB620),ABS(Q620-AC620),ABS(R620-AD620),ABS(S620-AE620),ABS(T620-AF620))</f>
        <v/>
      </c>
    </row>
    <row r="621">
      <c r="A621" s="81" t="inlineStr">
        <is>
          <t>- Pine crown</t>
        </is>
      </c>
      <c r="B621" s="52" t="inlineStr">
        <is>
          <t>ENV-493</t>
        </is>
      </c>
      <c r="C621" s="61" t="inlineStr">
        <is>
          <t>Cone</t>
        </is>
      </c>
      <c r="D621" s="52" t="inlineStr">
        <is>
          <t>ENV-489</t>
        </is>
      </c>
      <c r="E621" s="52" t="n">
        <v>3</v>
      </c>
      <c r="F621" s="54">
        <f>L621</f>
        <v/>
      </c>
      <c r="G621" s="54">
        <f>P621</f>
        <v/>
      </c>
      <c r="H621" s="54">
        <f>T621</f>
        <v/>
      </c>
      <c r="I621" s="70" t="n">
        <v>-1.77614713</v>
      </c>
      <c r="J621" s="70" t="n">
        <v>-0.826484561</v>
      </c>
      <c r="K621" s="70" t="n">
        <v>-0.014383696</v>
      </c>
      <c r="L621" s="70" t="n">
        <v>8.445664409999999</v>
      </c>
      <c r="M621" s="70" t="n">
        <v>-0.0029053858</v>
      </c>
      <c r="N621" s="70" t="n">
        <v>-0.0684502125</v>
      </c>
      <c r="O621" s="70" t="n">
        <v>0.919284642</v>
      </c>
      <c r="P621" s="70" t="n">
        <v>2.51017427</v>
      </c>
      <c r="Q621" s="70" t="n">
        <v>-0.811220407</v>
      </c>
      <c r="R621" s="70" t="n">
        <v>1.8098129</v>
      </c>
      <c r="S621" s="70" t="n">
        <v>0.0282003321</v>
      </c>
      <c r="T621" s="70" t="n">
        <v>-14.780365</v>
      </c>
      <c r="U621" s="69">
        <f>U617*'4 Transform Matrices'!Y622+V617*'4 Transform Matrices'!AC622+W617*'4 Transform Matrices'!AG622</f>
        <v/>
      </c>
      <c r="V621" s="69">
        <f>U617*'4 Transform Matrices'!Z622+V617*'4 Transform Matrices'!AD622+W617*'4 Transform Matrices'!AH622</f>
        <v/>
      </c>
      <c r="W621" s="69">
        <f>U617*'4 Transform Matrices'!AA622+V617*'4 Transform Matrices'!AE622+W617*'4 Transform Matrices'!AI622</f>
        <v/>
      </c>
      <c r="X621" s="69">
        <f>U617*'4 Transform Matrices'!AB622+V617*'4 Transform Matrices'!AF622+W617*'4 Transform Matrices'!AJ622+X617</f>
        <v/>
      </c>
      <c r="Y621" s="69">
        <f>Y617*'4 Transform Matrices'!Y622+Z617*'4 Transform Matrices'!AC622+AA617*'4 Transform Matrices'!AG622</f>
        <v/>
      </c>
      <c r="Z621" s="69">
        <f>Y617*'4 Transform Matrices'!Z622+Z617*'4 Transform Matrices'!AD622+AA617*'4 Transform Matrices'!AH622</f>
        <v/>
      </c>
      <c r="AA621" s="69">
        <f>Y617*'4 Transform Matrices'!AA622+Z617*'4 Transform Matrices'!AE622+AA617*'4 Transform Matrices'!AI622</f>
        <v/>
      </c>
      <c r="AB621" s="69">
        <f>Y617*'4 Transform Matrices'!AB622+Z617*'4 Transform Matrices'!AF622+AA617*'4 Transform Matrices'!AJ622+AB617</f>
        <v/>
      </c>
      <c r="AC621" s="69">
        <f>AC617*'4 Transform Matrices'!Y622+AD617*'4 Transform Matrices'!AC622+AE617*'4 Transform Matrices'!AG622</f>
        <v/>
      </c>
      <c r="AD621" s="69">
        <f>AC617*'4 Transform Matrices'!Z622+AD617*'4 Transform Matrices'!AD622+AE617*'4 Transform Matrices'!AH622</f>
        <v/>
      </c>
      <c r="AE621" s="69">
        <f>AC617*'4 Transform Matrices'!AA622+AD617*'4 Transform Matrices'!AE622+AE617*'4 Transform Matrices'!AI622</f>
        <v/>
      </c>
      <c r="AF621" s="69">
        <f>AC617*'4 Transform Matrices'!AB622+AD617*'4 Transform Matrices'!AF622+AE617*'4 Transform Matrices'!AJ622+AF617</f>
        <v/>
      </c>
      <c r="AG621" s="71">
        <f>MAX(ABS(I621-U621),ABS(J621-V621),ABS(K621-W621),ABS(L621-X621),ABS(M621-Y621),ABS(N621-Z621),ABS(O621-AA621),ABS(P621-AB621),ABS(Q621-AC621),ABS(R621-AD621),ABS(S621-AE621),ABS(T621-AF621))</f>
        <v/>
      </c>
    </row>
    <row r="622">
      <c r="A622" s="81" t="inlineStr">
        <is>
          <t>- Pine crown</t>
        </is>
      </c>
      <c r="B622" s="52" t="inlineStr">
        <is>
          <t>ENV-494</t>
        </is>
      </c>
      <c r="C622" s="61" t="inlineStr">
        <is>
          <t>Cone</t>
        </is>
      </c>
      <c r="D622" s="52" t="inlineStr">
        <is>
          <t>ENV-489</t>
        </is>
      </c>
      <c r="E622" s="52" t="n">
        <v>3</v>
      </c>
      <c r="F622" s="54">
        <f>L622</f>
        <v/>
      </c>
      <c r="G622" s="54">
        <f>P622</f>
        <v/>
      </c>
      <c r="H622" s="54">
        <f>T622</f>
        <v/>
      </c>
      <c r="I622" s="70" t="n">
        <v>1.46974874</v>
      </c>
      <c r="J622" s="70" t="n">
        <v>-1.08637142</v>
      </c>
      <c r="K622" s="70" t="n">
        <v>-0.010125367</v>
      </c>
      <c r="L622" s="70" t="n">
        <v>8.47866344</v>
      </c>
      <c r="M622" s="70" t="n">
        <v>-0.00245687645</v>
      </c>
      <c r="N622" s="70" t="n">
        <v>-0.041825965</v>
      </c>
      <c r="O622" s="70" t="n">
        <v>0.839792371</v>
      </c>
      <c r="P622" s="70" t="n">
        <v>2.96334887</v>
      </c>
      <c r="Q622" s="70" t="n">
        <v>-1.05896616</v>
      </c>
      <c r="R622" s="70" t="n">
        <v>-1.50768781</v>
      </c>
      <c r="S622" s="70" t="n">
        <v>-0.0160014704</v>
      </c>
      <c r="T622" s="70" t="n">
        <v>-14.7483997</v>
      </c>
      <c r="U622" s="69">
        <f>U617*'4 Transform Matrices'!Y623+V617*'4 Transform Matrices'!AC623+W617*'4 Transform Matrices'!AG623</f>
        <v/>
      </c>
      <c r="V622" s="69">
        <f>U617*'4 Transform Matrices'!Z623+V617*'4 Transform Matrices'!AD623+W617*'4 Transform Matrices'!AH623</f>
        <v/>
      </c>
      <c r="W622" s="69">
        <f>U617*'4 Transform Matrices'!AA623+V617*'4 Transform Matrices'!AE623+W617*'4 Transform Matrices'!AI623</f>
        <v/>
      </c>
      <c r="X622" s="69">
        <f>U617*'4 Transform Matrices'!AB623+V617*'4 Transform Matrices'!AF623+W617*'4 Transform Matrices'!AJ623+X617</f>
        <v/>
      </c>
      <c r="Y622" s="69">
        <f>Y617*'4 Transform Matrices'!Y623+Z617*'4 Transform Matrices'!AC623+AA617*'4 Transform Matrices'!AG623</f>
        <v/>
      </c>
      <c r="Z622" s="69">
        <f>Y617*'4 Transform Matrices'!Z623+Z617*'4 Transform Matrices'!AD623+AA617*'4 Transform Matrices'!AH623</f>
        <v/>
      </c>
      <c r="AA622" s="69">
        <f>Y617*'4 Transform Matrices'!AA623+Z617*'4 Transform Matrices'!AE623+AA617*'4 Transform Matrices'!AI623</f>
        <v/>
      </c>
      <c r="AB622" s="69">
        <f>Y617*'4 Transform Matrices'!AB623+Z617*'4 Transform Matrices'!AF623+AA617*'4 Transform Matrices'!AJ623+AB617</f>
        <v/>
      </c>
      <c r="AC622" s="69">
        <f>AC617*'4 Transform Matrices'!Y623+AD617*'4 Transform Matrices'!AC623+AE617*'4 Transform Matrices'!AG623</f>
        <v/>
      </c>
      <c r="AD622" s="69">
        <f>AC617*'4 Transform Matrices'!Z623+AD617*'4 Transform Matrices'!AD623+AE617*'4 Transform Matrices'!AH623</f>
        <v/>
      </c>
      <c r="AE622" s="69">
        <f>AC617*'4 Transform Matrices'!AA623+AD617*'4 Transform Matrices'!AE623+AE617*'4 Transform Matrices'!AI623</f>
        <v/>
      </c>
      <c r="AF622" s="69">
        <f>AC617*'4 Transform Matrices'!AB623+AD617*'4 Transform Matrices'!AF623+AE617*'4 Transform Matrices'!AJ623+AF617</f>
        <v/>
      </c>
      <c r="AG622" s="71">
        <f>MAX(ABS(I622-U622),ABS(J622-V622),ABS(K622-W622),ABS(L622-X622),ABS(M622-Y622),ABS(N622-Z622),ABS(O622-AA622),ABS(P622-AB622),ABS(Q622-AC622),ABS(R622-AD622),ABS(S622-AE622),ABS(T622-AF622))</f>
        <v/>
      </c>
    </row>
    <row r="623">
      <c r="A623" s="81" t="inlineStr">
        <is>
          <t>- Pine crown</t>
        </is>
      </c>
      <c r="B623" s="52" t="inlineStr">
        <is>
          <t>ENV-495</t>
        </is>
      </c>
      <c r="C623" s="61" t="inlineStr">
        <is>
          <t>Cone</t>
        </is>
      </c>
      <c r="D623" s="52" t="inlineStr">
        <is>
          <t>ENV-489</t>
        </is>
      </c>
      <c r="E623" s="52" t="n">
        <v>3</v>
      </c>
      <c r="F623" s="54">
        <f>L623</f>
        <v/>
      </c>
      <c r="G623" s="54">
        <f>P623</f>
        <v/>
      </c>
      <c r="H623" s="54">
        <f>T623</f>
        <v/>
      </c>
      <c r="I623" s="70" t="n">
        <v>0.172947168</v>
      </c>
      <c r="J623" s="70" t="n">
        <v>1.14140177</v>
      </c>
      <c r="K623" s="70" t="n">
        <v>-0.0175811965</v>
      </c>
      <c r="L623" s="70" t="n">
        <v>8.4683218</v>
      </c>
      <c r="M623" s="70" t="n">
        <v>0.00316996966</v>
      </c>
      <c r="N623" s="70" t="n">
        <v>0.0365171507</v>
      </c>
      <c r="O623" s="70" t="n">
        <v>0.553902745</v>
      </c>
      <c r="P623" s="70" t="n">
        <v>3.29703474</v>
      </c>
      <c r="Q623" s="70" t="n">
        <v>1.26038837</v>
      </c>
      <c r="R623" s="70" t="n">
        <v>-0.156712055</v>
      </c>
      <c r="S623" s="70" t="n">
        <v>0.00101933815</v>
      </c>
      <c r="T623" s="70" t="n">
        <v>-14.81145</v>
      </c>
      <c r="U623" s="69">
        <f>U617*'4 Transform Matrices'!Y624+V617*'4 Transform Matrices'!AC624+W617*'4 Transform Matrices'!AG624</f>
        <v/>
      </c>
      <c r="V623" s="69">
        <f>U617*'4 Transform Matrices'!Z624+V617*'4 Transform Matrices'!AD624+W617*'4 Transform Matrices'!AH624</f>
        <v/>
      </c>
      <c r="W623" s="69">
        <f>U617*'4 Transform Matrices'!AA624+V617*'4 Transform Matrices'!AE624+W617*'4 Transform Matrices'!AI624</f>
        <v/>
      </c>
      <c r="X623" s="69">
        <f>U617*'4 Transform Matrices'!AB624+V617*'4 Transform Matrices'!AF624+W617*'4 Transform Matrices'!AJ624+X617</f>
        <v/>
      </c>
      <c r="Y623" s="69">
        <f>Y617*'4 Transform Matrices'!Y624+Z617*'4 Transform Matrices'!AC624+AA617*'4 Transform Matrices'!AG624</f>
        <v/>
      </c>
      <c r="Z623" s="69">
        <f>Y617*'4 Transform Matrices'!Z624+Z617*'4 Transform Matrices'!AD624+AA617*'4 Transform Matrices'!AH624</f>
        <v/>
      </c>
      <c r="AA623" s="69">
        <f>Y617*'4 Transform Matrices'!AA624+Z617*'4 Transform Matrices'!AE624+AA617*'4 Transform Matrices'!AI624</f>
        <v/>
      </c>
      <c r="AB623" s="69">
        <f>Y617*'4 Transform Matrices'!AB624+Z617*'4 Transform Matrices'!AF624+AA617*'4 Transform Matrices'!AJ624+AB617</f>
        <v/>
      </c>
      <c r="AC623" s="69">
        <f>AC617*'4 Transform Matrices'!Y624+AD617*'4 Transform Matrices'!AC624+AE617*'4 Transform Matrices'!AG624</f>
        <v/>
      </c>
      <c r="AD623" s="69">
        <f>AC617*'4 Transform Matrices'!Z624+AD617*'4 Transform Matrices'!AD624+AE617*'4 Transform Matrices'!AH624</f>
        <v/>
      </c>
      <c r="AE623" s="69">
        <f>AC617*'4 Transform Matrices'!AA624+AD617*'4 Transform Matrices'!AE624+AE617*'4 Transform Matrices'!AI624</f>
        <v/>
      </c>
      <c r="AF623" s="69">
        <f>AC617*'4 Transform Matrices'!AB624+AD617*'4 Transform Matrices'!AF624+AE617*'4 Transform Matrices'!AJ624+AF617</f>
        <v/>
      </c>
      <c r="AG623" s="71">
        <f>MAX(ABS(I623-U623),ABS(J623-V623),ABS(K623-W623),ABS(L623-X623),ABS(M623-Y623),ABS(N623-Z623),ABS(O623-AA623),ABS(P623-AB623),ABS(Q623-AC623),ABS(R623-AD623),ABS(S623-AE623),ABS(T623-AF623))</f>
        <v/>
      </c>
    </row>
    <row r="624">
      <c r="A624" s="81" t="inlineStr">
        <is>
          <t>- Pine crown</t>
        </is>
      </c>
      <c r="B624" s="52" t="inlineStr">
        <is>
          <t>ENV-496</t>
        </is>
      </c>
      <c r="C624" s="61" t="inlineStr">
        <is>
          <t>Cone</t>
        </is>
      </c>
      <c r="D624" s="52" t="inlineStr">
        <is>
          <t>ENV-489</t>
        </is>
      </c>
      <c r="E624" s="52" t="n">
        <v>3</v>
      </c>
      <c r="F624" s="54">
        <f>L624</f>
        <v/>
      </c>
      <c r="G624" s="54">
        <f>P624</f>
        <v/>
      </c>
      <c r="H624" s="54">
        <f>T624</f>
        <v/>
      </c>
      <c r="I624" s="70" t="n">
        <v>0.898342192</v>
      </c>
      <c r="J624" s="70" t="n">
        <v>0.579302251</v>
      </c>
      <c r="K624" s="70" t="n">
        <v>0.0288750306</v>
      </c>
      <c r="L624" s="70" t="n">
        <v>8.46844196</v>
      </c>
      <c r="M624" s="70" t="n">
        <v>0.000244361552</v>
      </c>
      <c r="N624" s="70" t="n">
        <v>-0.112612069</v>
      </c>
      <c r="O624" s="70" t="n">
        <v>0.530633867</v>
      </c>
      <c r="P624" s="70" t="n">
        <v>3.75136423</v>
      </c>
      <c r="Q624" s="70" t="n">
        <v>0.5614994169999999</v>
      </c>
      <c r="R624" s="70" t="n">
        <v>-0.926775932</v>
      </c>
      <c r="S624" s="70" t="n">
        <v>-0.0464280508</v>
      </c>
      <c r="T624" s="70" t="n">
        <v>-14.8215542</v>
      </c>
      <c r="U624" s="69">
        <f>U617*'4 Transform Matrices'!Y625+V617*'4 Transform Matrices'!AC625+W617*'4 Transform Matrices'!AG625</f>
        <v/>
      </c>
      <c r="V624" s="69">
        <f>U617*'4 Transform Matrices'!Z625+V617*'4 Transform Matrices'!AD625+W617*'4 Transform Matrices'!AH625</f>
        <v/>
      </c>
      <c r="W624" s="69">
        <f>U617*'4 Transform Matrices'!AA625+V617*'4 Transform Matrices'!AE625+W617*'4 Transform Matrices'!AI625</f>
        <v/>
      </c>
      <c r="X624" s="69">
        <f>U617*'4 Transform Matrices'!AB625+V617*'4 Transform Matrices'!AF625+W617*'4 Transform Matrices'!AJ625+X617</f>
        <v/>
      </c>
      <c r="Y624" s="69">
        <f>Y617*'4 Transform Matrices'!Y625+Z617*'4 Transform Matrices'!AC625+AA617*'4 Transform Matrices'!AG625</f>
        <v/>
      </c>
      <c r="Z624" s="69">
        <f>Y617*'4 Transform Matrices'!Z625+Z617*'4 Transform Matrices'!AD625+AA617*'4 Transform Matrices'!AH625</f>
        <v/>
      </c>
      <c r="AA624" s="69">
        <f>Y617*'4 Transform Matrices'!AA625+Z617*'4 Transform Matrices'!AE625+AA617*'4 Transform Matrices'!AI625</f>
        <v/>
      </c>
      <c r="AB624" s="69">
        <f>Y617*'4 Transform Matrices'!AB625+Z617*'4 Transform Matrices'!AF625+AA617*'4 Transform Matrices'!AJ625+AB617</f>
        <v/>
      </c>
      <c r="AC624" s="69">
        <f>AC617*'4 Transform Matrices'!Y625+AD617*'4 Transform Matrices'!AC625+AE617*'4 Transform Matrices'!AG625</f>
        <v/>
      </c>
      <c r="AD624" s="69">
        <f>AC617*'4 Transform Matrices'!Z625+AD617*'4 Transform Matrices'!AD625+AE617*'4 Transform Matrices'!AH625</f>
        <v/>
      </c>
      <c r="AE624" s="69">
        <f>AC617*'4 Transform Matrices'!AA625+AD617*'4 Transform Matrices'!AE625+AE617*'4 Transform Matrices'!AI625</f>
        <v/>
      </c>
      <c r="AF624" s="69">
        <f>AC617*'4 Transform Matrices'!AB625+AD617*'4 Transform Matrices'!AF625+AE617*'4 Transform Matrices'!AJ625+AF617</f>
        <v/>
      </c>
      <c r="AG624" s="71">
        <f>MAX(ABS(I624-U624),ABS(J624-V624),ABS(K624-W624),ABS(L624-X624),ABS(M624-Y624),ABS(N624-Z624),ABS(O624-AA624),ABS(P624-AB624),ABS(Q624-AC624),ABS(R624-AD624),ABS(S624-AE624),ABS(T624-AF624))</f>
        <v/>
      </c>
    </row>
    <row r="625">
      <c r="A625" s="81" t="inlineStr">
        <is>
          <t>- Pine crown</t>
        </is>
      </c>
      <c r="B625" s="52" t="inlineStr">
        <is>
          <t>ENV-497</t>
        </is>
      </c>
      <c r="C625" s="61" t="inlineStr">
        <is>
          <t>Cone</t>
        </is>
      </c>
      <c r="D625" s="52" t="inlineStr">
        <is>
          <t>ENV-489</t>
        </is>
      </c>
      <c r="E625" s="52" t="n">
        <v>3</v>
      </c>
      <c r="F625" s="54">
        <f>L625</f>
        <v/>
      </c>
      <c r="G625" s="54">
        <f>P625</f>
        <v/>
      </c>
      <c r="H625" s="54">
        <f>T625</f>
        <v/>
      </c>
      <c r="I625" s="70" t="n">
        <v>-0.639434576</v>
      </c>
      <c r="J625" s="70" t="n">
        <v>0.155133069</v>
      </c>
      <c r="K625" s="70" t="n">
        <v>-0.00380768161</v>
      </c>
      <c r="L625" s="70" t="n">
        <v>8.443287850000001</v>
      </c>
      <c r="M625" s="70" t="n">
        <v>0.000177342285</v>
      </c>
      <c r="N625" s="70" t="n">
        <v>0.0117159113</v>
      </c>
      <c r="O625" s="70" t="n">
        <v>1.12839162</v>
      </c>
      <c r="P625" s="70" t="n">
        <v>4.50434875</v>
      </c>
      <c r="Q625" s="70" t="n">
        <v>0.143857926</v>
      </c>
      <c r="R625" s="70" t="n">
        <v>0.6895372870000001</v>
      </c>
      <c r="S625" s="70" t="n">
        <v>-0.0183158182</v>
      </c>
      <c r="T625" s="70" t="n">
        <v>-14.8025064</v>
      </c>
      <c r="U625" s="69">
        <f>U617*'4 Transform Matrices'!Y626+V617*'4 Transform Matrices'!AC626+W617*'4 Transform Matrices'!AG626</f>
        <v/>
      </c>
      <c r="V625" s="69">
        <f>U617*'4 Transform Matrices'!Z626+V617*'4 Transform Matrices'!AD626+W617*'4 Transform Matrices'!AH626</f>
        <v/>
      </c>
      <c r="W625" s="69">
        <f>U617*'4 Transform Matrices'!AA626+V617*'4 Transform Matrices'!AE626+W617*'4 Transform Matrices'!AI626</f>
        <v/>
      </c>
      <c r="X625" s="69">
        <f>U617*'4 Transform Matrices'!AB626+V617*'4 Transform Matrices'!AF626+W617*'4 Transform Matrices'!AJ626+X617</f>
        <v/>
      </c>
      <c r="Y625" s="69">
        <f>Y617*'4 Transform Matrices'!Y626+Z617*'4 Transform Matrices'!AC626+AA617*'4 Transform Matrices'!AG626</f>
        <v/>
      </c>
      <c r="Z625" s="69">
        <f>Y617*'4 Transform Matrices'!Z626+Z617*'4 Transform Matrices'!AD626+AA617*'4 Transform Matrices'!AH626</f>
        <v/>
      </c>
      <c r="AA625" s="69">
        <f>Y617*'4 Transform Matrices'!AA626+Z617*'4 Transform Matrices'!AE626+AA617*'4 Transform Matrices'!AI626</f>
        <v/>
      </c>
      <c r="AB625" s="69">
        <f>Y617*'4 Transform Matrices'!AB626+Z617*'4 Transform Matrices'!AF626+AA617*'4 Transform Matrices'!AJ626+AB617</f>
        <v/>
      </c>
      <c r="AC625" s="69">
        <f>AC617*'4 Transform Matrices'!Y626+AD617*'4 Transform Matrices'!AC626+AE617*'4 Transform Matrices'!AG626</f>
        <v/>
      </c>
      <c r="AD625" s="69">
        <f>AC617*'4 Transform Matrices'!Z626+AD617*'4 Transform Matrices'!AD626+AE617*'4 Transform Matrices'!AH626</f>
        <v/>
      </c>
      <c r="AE625" s="69">
        <f>AC617*'4 Transform Matrices'!AA626+AD617*'4 Transform Matrices'!AE626+AE617*'4 Transform Matrices'!AI626</f>
        <v/>
      </c>
      <c r="AF625" s="69">
        <f>AC617*'4 Transform Matrices'!AB626+AD617*'4 Transform Matrices'!AF626+AE617*'4 Transform Matrices'!AJ626+AF617</f>
        <v/>
      </c>
      <c r="AG625" s="71">
        <f>MAX(ABS(I625-U625),ABS(J625-V625),ABS(K625-W625),ABS(L625-X625),ABS(M625-Y625),ABS(N625-Z625),ABS(O625-AA625),ABS(P625-AB625),ABS(Q625-AC625),ABS(R625-AD625),ABS(S625-AE625),ABS(T625-AF625))</f>
        <v/>
      </c>
    </row>
    <row r="626">
      <c r="A626" s="80" t="inlineStr">
        <is>
          <t>- Pine</t>
        </is>
      </c>
      <c r="B626" s="52" t="inlineStr">
        <is>
          <t>ENV-498</t>
        </is>
      </c>
      <c r="C626" s="53" t="inlineStr">
        <is>
          <t>Group</t>
        </is>
      </c>
      <c r="D626" s="52" t="inlineStr">
        <is>
          <t>ENV-479</t>
        </is>
      </c>
      <c r="E626" s="52" t="n">
        <v>2</v>
      </c>
      <c r="F626" s="54">
        <f>L626</f>
        <v/>
      </c>
      <c r="G626" s="54">
        <f>P626</f>
        <v/>
      </c>
      <c r="H626" s="54">
        <f>T626</f>
        <v/>
      </c>
      <c r="I626" s="70" t="n">
        <v>-0.829614639</v>
      </c>
      <c r="J626" s="70" t="n">
        <v>0</v>
      </c>
      <c r="K626" s="70" t="n">
        <v>-0.5583363770000001</v>
      </c>
      <c r="L626" s="70" t="n">
        <v>10.6455803</v>
      </c>
      <c r="M626" s="70" t="n">
        <v>0</v>
      </c>
      <c r="N626" s="70" t="n">
        <v>1</v>
      </c>
      <c r="O626" s="70" t="n">
        <v>0</v>
      </c>
      <c r="P626" s="70" t="n">
        <v>0.507023513</v>
      </c>
      <c r="Q626" s="70" t="n">
        <v>0.5583363770000001</v>
      </c>
      <c r="R626" s="70" t="n">
        <v>0</v>
      </c>
      <c r="S626" s="70" t="n">
        <v>-0.829614639</v>
      </c>
      <c r="T626" s="70" t="n">
        <v>-13.392457</v>
      </c>
      <c r="U626" s="69">
        <f>U607*'4 Transform Matrices'!Y627+V607*'4 Transform Matrices'!AC627+W607*'4 Transform Matrices'!AG627</f>
        <v/>
      </c>
      <c r="V626" s="69">
        <f>U607*'4 Transform Matrices'!Z627+V607*'4 Transform Matrices'!AD627+W607*'4 Transform Matrices'!AH627</f>
        <v/>
      </c>
      <c r="W626" s="69">
        <f>U607*'4 Transform Matrices'!AA627+V607*'4 Transform Matrices'!AE627+W607*'4 Transform Matrices'!AI627</f>
        <v/>
      </c>
      <c r="X626" s="69">
        <f>U607*'4 Transform Matrices'!AB627+V607*'4 Transform Matrices'!AF627+W607*'4 Transform Matrices'!AJ627+X607</f>
        <v/>
      </c>
      <c r="Y626" s="69">
        <f>Y607*'4 Transform Matrices'!Y627+Z607*'4 Transform Matrices'!AC627+AA607*'4 Transform Matrices'!AG627</f>
        <v/>
      </c>
      <c r="Z626" s="69">
        <f>Y607*'4 Transform Matrices'!Z627+Z607*'4 Transform Matrices'!AD627+AA607*'4 Transform Matrices'!AH627</f>
        <v/>
      </c>
      <c r="AA626" s="69">
        <f>Y607*'4 Transform Matrices'!AA627+Z607*'4 Transform Matrices'!AE627+AA607*'4 Transform Matrices'!AI627</f>
        <v/>
      </c>
      <c r="AB626" s="69">
        <f>Y607*'4 Transform Matrices'!AB627+Z607*'4 Transform Matrices'!AF627+AA607*'4 Transform Matrices'!AJ627+AB607</f>
        <v/>
      </c>
      <c r="AC626" s="69">
        <f>AC607*'4 Transform Matrices'!Y627+AD607*'4 Transform Matrices'!AC627+AE607*'4 Transform Matrices'!AG627</f>
        <v/>
      </c>
      <c r="AD626" s="69">
        <f>AC607*'4 Transform Matrices'!Z627+AD607*'4 Transform Matrices'!AD627+AE607*'4 Transform Matrices'!AH627</f>
        <v/>
      </c>
      <c r="AE626" s="69">
        <f>AC607*'4 Transform Matrices'!AA627+AD607*'4 Transform Matrices'!AE627+AE607*'4 Transform Matrices'!AI627</f>
        <v/>
      </c>
      <c r="AF626" s="69">
        <f>AC607*'4 Transform Matrices'!AB627+AD607*'4 Transform Matrices'!AF627+AE607*'4 Transform Matrices'!AJ627+AF607</f>
        <v/>
      </c>
      <c r="AG626" s="71">
        <f>MAX(ABS(I626-U626),ABS(J626-V626),ABS(K626-W626),ABS(L626-X626),ABS(M626-Y626),ABS(N626-Z626),ABS(O626-AA626),ABS(P626-AB626),ABS(Q626-AC626),ABS(R626-AD626),ABS(S626-AE626),ABS(T626-AF626))</f>
        <v/>
      </c>
    </row>
    <row r="627">
      <c r="A627" s="81" t="inlineStr">
        <is>
          <t>- Pine trunk</t>
        </is>
      </c>
      <c r="B627" s="52" t="inlineStr">
        <is>
          <t>ENV-499</t>
        </is>
      </c>
      <c r="C627" s="58" t="inlineStr">
        <is>
          <t>Cylinder</t>
        </is>
      </c>
      <c r="D627" s="52" t="inlineStr">
        <is>
          <t>ENV-498</t>
        </is>
      </c>
      <c r="E627" s="52" t="n">
        <v>3</v>
      </c>
      <c r="F627" s="54">
        <f>L627</f>
        <v/>
      </c>
      <c r="G627" s="54">
        <f>P627</f>
        <v/>
      </c>
      <c r="H627" s="54">
        <f>T627</f>
        <v/>
      </c>
      <c r="I627" s="70" t="n">
        <v>-0.173208773</v>
      </c>
      <c r="J627" s="70" t="n">
        <v>-0.116570704</v>
      </c>
      <c r="K627" s="70" t="n">
        <v>6.88921702e-08</v>
      </c>
      <c r="L627" s="70" t="n">
        <v>10.6455803</v>
      </c>
      <c r="M627" s="70" t="n">
        <v>0</v>
      </c>
      <c r="N627" s="70" t="n">
        <v>-9.12616027e-09</v>
      </c>
      <c r="O627" s="70" t="n">
        <v>-2.82279491</v>
      </c>
      <c r="P627" s="70" t="n">
        <v>1.91842103</v>
      </c>
      <c r="Q627" s="70" t="n">
        <v>0.116570704</v>
      </c>
      <c r="R627" s="70" t="n">
        <v>-0.173208773</v>
      </c>
      <c r="S627" s="70" t="n">
        <v>1.0236473e-07</v>
      </c>
      <c r="T627" s="70" t="n">
        <v>-13.392457</v>
      </c>
      <c r="U627" s="69">
        <f>U626*'4 Transform Matrices'!Y628+V626*'4 Transform Matrices'!AC628+W626*'4 Transform Matrices'!AG628</f>
        <v/>
      </c>
      <c r="V627" s="69">
        <f>U626*'4 Transform Matrices'!Z628+V626*'4 Transform Matrices'!AD628+W626*'4 Transform Matrices'!AH628</f>
        <v/>
      </c>
      <c r="W627" s="69">
        <f>U626*'4 Transform Matrices'!AA628+V626*'4 Transform Matrices'!AE628+W626*'4 Transform Matrices'!AI628</f>
        <v/>
      </c>
      <c r="X627" s="69">
        <f>U626*'4 Transform Matrices'!AB628+V626*'4 Transform Matrices'!AF628+W626*'4 Transform Matrices'!AJ628+X626</f>
        <v/>
      </c>
      <c r="Y627" s="69">
        <f>Y626*'4 Transform Matrices'!Y628+Z626*'4 Transform Matrices'!AC628+AA626*'4 Transform Matrices'!AG628</f>
        <v/>
      </c>
      <c r="Z627" s="69">
        <f>Y626*'4 Transform Matrices'!Z628+Z626*'4 Transform Matrices'!AD628+AA626*'4 Transform Matrices'!AH628</f>
        <v/>
      </c>
      <c r="AA627" s="69">
        <f>Y626*'4 Transform Matrices'!AA628+Z626*'4 Transform Matrices'!AE628+AA626*'4 Transform Matrices'!AI628</f>
        <v/>
      </c>
      <c r="AB627" s="69">
        <f>Y626*'4 Transform Matrices'!AB628+Z626*'4 Transform Matrices'!AF628+AA626*'4 Transform Matrices'!AJ628+AB626</f>
        <v/>
      </c>
      <c r="AC627" s="69">
        <f>AC626*'4 Transform Matrices'!Y628+AD626*'4 Transform Matrices'!AC628+AE626*'4 Transform Matrices'!AG628</f>
        <v/>
      </c>
      <c r="AD627" s="69">
        <f>AC626*'4 Transform Matrices'!Z628+AD626*'4 Transform Matrices'!AD628+AE626*'4 Transform Matrices'!AH628</f>
        <v/>
      </c>
      <c r="AE627" s="69">
        <f>AC626*'4 Transform Matrices'!AA628+AD626*'4 Transform Matrices'!AE628+AE626*'4 Transform Matrices'!AI628</f>
        <v/>
      </c>
      <c r="AF627" s="69">
        <f>AC626*'4 Transform Matrices'!AB628+AD626*'4 Transform Matrices'!AF628+AE626*'4 Transform Matrices'!AJ628+AF626</f>
        <v/>
      </c>
      <c r="AG627" s="71">
        <f>MAX(ABS(I627-U627),ABS(J627-V627),ABS(K627-W627),ABS(L627-X627),ABS(M627-Y627),ABS(N627-Z627),ABS(O627-AA627),ABS(P627-AB627),ABS(Q627-AC627),ABS(R627-AD627),ABS(S627-AE627),ABS(T627-AF627))</f>
        <v/>
      </c>
    </row>
    <row r="628">
      <c r="A628" s="81" t="inlineStr">
        <is>
          <t>- Pine crown</t>
        </is>
      </c>
      <c r="B628" s="52" t="inlineStr">
        <is>
          <t>ENV-500</t>
        </is>
      </c>
      <c r="C628" s="61" t="inlineStr">
        <is>
          <t>Cone</t>
        </is>
      </c>
      <c r="D628" s="52" t="inlineStr">
        <is>
          <t>ENV-498</t>
        </is>
      </c>
      <c r="E628" s="52" t="n">
        <v>3</v>
      </c>
      <c r="F628" s="54">
        <f>L628</f>
        <v/>
      </c>
      <c r="G628" s="54">
        <f>P628</f>
        <v/>
      </c>
      <c r="H628" s="54">
        <f>T628</f>
        <v/>
      </c>
      <c r="I628" s="70" t="n">
        <v>1.06427526</v>
      </c>
      <c r="J628" s="70" t="n">
        <v>-2.10279393</v>
      </c>
      <c r="K628" s="70" t="n">
        <v>-0.0951199159</v>
      </c>
      <c r="L628" s="70" t="n">
        <v>10.636281</v>
      </c>
      <c r="M628" s="70" t="n">
        <v>0.0194629673</v>
      </c>
      <c r="N628" s="70" t="n">
        <v>-0.216197312</v>
      </c>
      <c r="O628" s="70" t="n">
        <v>1.10046554</v>
      </c>
      <c r="P628" s="70" t="n">
        <v>1.65961313</v>
      </c>
      <c r="Q628" s="70" t="n">
        <v>-2.17298412</v>
      </c>
      <c r="R628" s="70" t="n">
        <v>-1.03183436</v>
      </c>
      <c r="S628" s="70" t="n">
        <v>-0.036730811</v>
      </c>
      <c r="T628" s="70" t="n">
        <v>-13.3551016</v>
      </c>
      <c r="U628" s="69">
        <f>U626*'4 Transform Matrices'!Y629+V626*'4 Transform Matrices'!AC629+W626*'4 Transform Matrices'!AG629</f>
        <v/>
      </c>
      <c r="V628" s="69">
        <f>U626*'4 Transform Matrices'!Z629+V626*'4 Transform Matrices'!AD629+W626*'4 Transform Matrices'!AH629</f>
        <v/>
      </c>
      <c r="W628" s="69">
        <f>U626*'4 Transform Matrices'!AA629+V626*'4 Transform Matrices'!AE629+W626*'4 Transform Matrices'!AI629</f>
        <v/>
      </c>
      <c r="X628" s="69">
        <f>U626*'4 Transform Matrices'!AB629+V626*'4 Transform Matrices'!AF629+W626*'4 Transform Matrices'!AJ629+X626</f>
        <v/>
      </c>
      <c r="Y628" s="69">
        <f>Y626*'4 Transform Matrices'!Y629+Z626*'4 Transform Matrices'!AC629+AA626*'4 Transform Matrices'!AG629</f>
        <v/>
      </c>
      <c r="Z628" s="69">
        <f>Y626*'4 Transform Matrices'!Z629+Z626*'4 Transform Matrices'!AD629+AA626*'4 Transform Matrices'!AH629</f>
        <v/>
      </c>
      <c r="AA628" s="69">
        <f>Y626*'4 Transform Matrices'!AA629+Z626*'4 Transform Matrices'!AE629+AA626*'4 Transform Matrices'!AI629</f>
        <v/>
      </c>
      <c r="AB628" s="69">
        <f>Y626*'4 Transform Matrices'!AB629+Z626*'4 Transform Matrices'!AF629+AA626*'4 Transform Matrices'!AJ629+AB626</f>
        <v/>
      </c>
      <c r="AC628" s="69">
        <f>AC626*'4 Transform Matrices'!Y629+AD626*'4 Transform Matrices'!AC629+AE626*'4 Transform Matrices'!AG629</f>
        <v/>
      </c>
      <c r="AD628" s="69">
        <f>AC626*'4 Transform Matrices'!Z629+AD626*'4 Transform Matrices'!AD629+AE626*'4 Transform Matrices'!AH629</f>
        <v/>
      </c>
      <c r="AE628" s="69">
        <f>AC626*'4 Transform Matrices'!AA629+AD626*'4 Transform Matrices'!AE629+AE626*'4 Transform Matrices'!AI629</f>
        <v/>
      </c>
      <c r="AF628" s="69">
        <f>AC626*'4 Transform Matrices'!AB629+AD626*'4 Transform Matrices'!AF629+AE626*'4 Transform Matrices'!AJ629+AF626</f>
        <v/>
      </c>
      <c r="AG628" s="71">
        <f>MAX(ABS(I628-U628),ABS(J628-V628),ABS(K628-W628),ABS(L628-X628),ABS(M628-Y628),ABS(N628-Z628),ABS(O628-AA628),ABS(P628-AB628),ABS(Q628-AC628),ABS(R628-AD628),ABS(S628-AE628),ABS(T628-AF628))</f>
        <v/>
      </c>
    </row>
    <row r="629">
      <c r="A629" s="81" t="inlineStr">
        <is>
          <t>- Pine crown</t>
        </is>
      </c>
      <c r="B629" s="52" t="inlineStr">
        <is>
          <t>ENV-501</t>
        </is>
      </c>
      <c r="C629" s="61" t="inlineStr">
        <is>
          <t>Cone</t>
        </is>
      </c>
      <c r="D629" s="52" t="inlineStr">
        <is>
          <t>ENV-498</t>
        </is>
      </c>
      <c r="E629" s="52" t="n">
        <v>3</v>
      </c>
      <c r="F629" s="54">
        <f>L629</f>
        <v/>
      </c>
      <c r="G629" s="54">
        <f>P629</f>
        <v/>
      </c>
      <c r="H629" s="54">
        <f>T629</f>
        <v/>
      </c>
      <c r="I629" s="70" t="n">
        <v>-0.668084919</v>
      </c>
      <c r="J629" s="70" t="n">
        <v>-2.11262536</v>
      </c>
      <c r="K629" s="70" t="n">
        <v>0.008084286939999999</v>
      </c>
      <c r="L629" s="70" t="n">
        <v>10.6247864</v>
      </c>
      <c r="M629" s="70" t="n">
        <v>0.000837154454</v>
      </c>
      <c r="N629" s="70" t="n">
        <v>0.018190166</v>
      </c>
      <c r="O629" s="70" t="n">
        <v>1.03196073</v>
      </c>
      <c r="P629" s="70" t="n">
        <v>2.17339921</v>
      </c>
      <c r="Q629" s="70" t="n">
        <v>-1.94517016</v>
      </c>
      <c r="R629" s="70" t="n">
        <v>0.7256066799999999</v>
      </c>
      <c r="S629" s="70" t="n">
        <v>-0.00233248505</v>
      </c>
      <c r="T629" s="70" t="n">
        <v>-13.4265013</v>
      </c>
      <c r="U629" s="69">
        <f>U626*'4 Transform Matrices'!Y630+V626*'4 Transform Matrices'!AC630+W626*'4 Transform Matrices'!AG630</f>
        <v/>
      </c>
      <c r="V629" s="69">
        <f>U626*'4 Transform Matrices'!Z630+V626*'4 Transform Matrices'!AD630+W626*'4 Transform Matrices'!AH630</f>
        <v/>
      </c>
      <c r="W629" s="69">
        <f>U626*'4 Transform Matrices'!AA630+V626*'4 Transform Matrices'!AE630+W626*'4 Transform Matrices'!AI630</f>
        <v/>
      </c>
      <c r="X629" s="69">
        <f>U626*'4 Transform Matrices'!AB630+V626*'4 Transform Matrices'!AF630+W626*'4 Transform Matrices'!AJ630+X626</f>
        <v/>
      </c>
      <c r="Y629" s="69">
        <f>Y626*'4 Transform Matrices'!Y630+Z626*'4 Transform Matrices'!AC630+AA626*'4 Transform Matrices'!AG630</f>
        <v/>
      </c>
      <c r="Z629" s="69">
        <f>Y626*'4 Transform Matrices'!Z630+Z626*'4 Transform Matrices'!AD630+AA626*'4 Transform Matrices'!AH630</f>
        <v/>
      </c>
      <c r="AA629" s="69">
        <f>Y626*'4 Transform Matrices'!AA630+Z626*'4 Transform Matrices'!AE630+AA626*'4 Transform Matrices'!AI630</f>
        <v/>
      </c>
      <c r="AB629" s="69">
        <f>Y626*'4 Transform Matrices'!AB630+Z626*'4 Transform Matrices'!AF630+AA626*'4 Transform Matrices'!AJ630+AB626</f>
        <v/>
      </c>
      <c r="AC629" s="69">
        <f>AC626*'4 Transform Matrices'!Y630+AD626*'4 Transform Matrices'!AC630+AE626*'4 Transform Matrices'!AG630</f>
        <v/>
      </c>
      <c r="AD629" s="69">
        <f>AC626*'4 Transform Matrices'!Z630+AD626*'4 Transform Matrices'!AD630+AE626*'4 Transform Matrices'!AH630</f>
        <v/>
      </c>
      <c r="AE629" s="69">
        <f>AC626*'4 Transform Matrices'!AA630+AD626*'4 Transform Matrices'!AE630+AE626*'4 Transform Matrices'!AI630</f>
        <v/>
      </c>
      <c r="AF629" s="69">
        <f>AC626*'4 Transform Matrices'!AB630+AD626*'4 Transform Matrices'!AF630+AE626*'4 Transform Matrices'!AJ630+AF626</f>
        <v/>
      </c>
      <c r="AG629" s="71">
        <f>MAX(ABS(I629-U629),ABS(J629-V629),ABS(K629-W629),ABS(L629-X629),ABS(M629-Y629),ABS(N629-Z629),ABS(O629-AA629),ABS(P629-AB629),ABS(Q629-AC629),ABS(R629-AD629),ABS(S629-AE629),ABS(T629-AF629))</f>
        <v/>
      </c>
    </row>
    <row r="630">
      <c r="A630" s="81" t="inlineStr">
        <is>
          <t>- Pine crown</t>
        </is>
      </c>
      <c r="B630" s="52" t="inlineStr">
        <is>
          <t>ENV-502</t>
        </is>
      </c>
      <c r="C630" s="61" t="inlineStr">
        <is>
          <t>Cone</t>
        </is>
      </c>
      <c r="D630" s="52" t="inlineStr">
        <is>
          <t>ENV-498</t>
        </is>
      </c>
      <c r="E630" s="52" t="n">
        <v>3</v>
      </c>
      <c r="F630" s="54">
        <f>L630</f>
        <v/>
      </c>
      <c r="G630" s="54">
        <f>P630</f>
        <v/>
      </c>
      <c r="H630" s="54">
        <f>T630</f>
        <v/>
      </c>
      <c r="I630" s="70" t="n">
        <v>1.24701476</v>
      </c>
      <c r="J630" s="70" t="n">
        <v>1.22260213</v>
      </c>
      <c r="K630" s="70" t="n">
        <v>-0.025601957</v>
      </c>
      <c r="L630" s="70" t="n">
        <v>10.6378241</v>
      </c>
      <c r="M630" s="70" t="n">
        <v>-0.00181888381</v>
      </c>
      <c r="N630" s="70" t="n">
        <v>0.0939753354</v>
      </c>
      <c r="O630" s="70" t="n">
        <v>0.756964505</v>
      </c>
      <c r="P630" s="70" t="n">
        <v>2.51305151</v>
      </c>
      <c r="Q630" s="70" t="n">
        <v>1.12891817</v>
      </c>
      <c r="R630" s="70" t="n">
        <v>-1.35034776</v>
      </c>
      <c r="S630" s="70" t="n">
        <v>0.0294997916</v>
      </c>
      <c r="T630" s="70" t="n">
        <v>-13.4189634</v>
      </c>
      <c r="U630" s="69">
        <f>U626*'4 Transform Matrices'!Y631+V626*'4 Transform Matrices'!AC631+W626*'4 Transform Matrices'!AG631</f>
        <v/>
      </c>
      <c r="V630" s="69">
        <f>U626*'4 Transform Matrices'!Z631+V626*'4 Transform Matrices'!AD631+W626*'4 Transform Matrices'!AH631</f>
        <v/>
      </c>
      <c r="W630" s="69">
        <f>U626*'4 Transform Matrices'!AA631+V626*'4 Transform Matrices'!AE631+W626*'4 Transform Matrices'!AI631</f>
        <v/>
      </c>
      <c r="X630" s="69">
        <f>U626*'4 Transform Matrices'!AB631+V626*'4 Transform Matrices'!AF631+W626*'4 Transform Matrices'!AJ631+X626</f>
        <v/>
      </c>
      <c r="Y630" s="69">
        <f>Y626*'4 Transform Matrices'!Y631+Z626*'4 Transform Matrices'!AC631+AA626*'4 Transform Matrices'!AG631</f>
        <v/>
      </c>
      <c r="Z630" s="69">
        <f>Y626*'4 Transform Matrices'!Z631+Z626*'4 Transform Matrices'!AD631+AA626*'4 Transform Matrices'!AH631</f>
        <v/>
      </c>
      <c r="AA630" s="69">
        <f>Y626*'4 Transform Matrices'!AA631+Z626*'4 Transform Matrices'!AE631+AA626*'4 Transform Matrices'!AI631</f>
        <v/>
      </c>
      <c r="AB630" s="69">
        <f>Y626*'4 Transform Matrices'!AB631+Z626*'4 Transform Matrices'!AF631+AA626*'4 Transform Matrices'!AJ631+AB626</f>
        <v/>
      </c>
      <c r="AC630" s="69">
        <f>AC626*'4 Transform Matrices'!Y631+AD626*'4 Transform Matrices'!AC631+AE626*'4 Transform Matrices'!AG631</f>
        <v/>
      </c>
      <c r="AD630" s="69">
        <f>AC626*'4 Transform Matrices'!Z631+AD626*'4 Transform Matrices'!AD631+AE626*'4 Transform Matrices'!AH631</f>
        <v/>
      </c>
      <c r="AE630" s="69">
        <f>AC626*'4 Transform Matrices'!AA631+AD626*'4 Transform Matrices'!AE631+AE626*'4 Transform Matrices'!AI631</f>
        <v/>
      </c>
      <c r="AF630" s="69">
        <f>AC626*'4 Transform Matrices'!AB631+AD626*'4 Transform Matrices'!AF631+AE626*'4 Transform Matrices'!AJ631+AF626</f>
        <v/>
      </c>
      <c r="AG630" s="71">
        <f>MAX(ABS(I630-U630),ABS(J630-V630),ABS(K630-W630),ABS(L630-X630),ABS(M630-Y630),ABS(N630-Z630),ABS(O630-AA630),ABS(P630-AB630),ABS(Q630-AC630),ABS(R630-AD630),ABS(S630-AE630),ABS(T630-AF630))</f>
        <v/>
      </c>
    </row>
    <row r="631">
      <c r="A631" s="81" t="inlineStr">
        <is>
          <t>- Pine crown</t>
        </is>
      </c>
      <c r="B631" s="52" t="inlineStr">
        <is>
          <t>ENV-503</t>
        </is>
      </c>
      <c r="C631" s="61" t="inlineStr">
        <is>
          <t>Cone</t>
        </is>
      </c>
      <c r="D631" s="52" t="inlineStr">
        <is>
          <t>ENV-498</t>
        </is>
      </c>
      <c r="E631" s="52" t="n">
        <v>3</v>
      </c>
      <c r="F631" s="54">
        <f>L631</f>
        <v/>
      </c>
      <c r="G631" s="54">
        <f>P631</f>
        <v/>
      </c>
      <c r="H631" s="54">
        <f>T631</f>
        <v/>
      </c>
      <c r="I631" s="70" t="n">
        <v>-0.854450524</v>
      </c>
      <c r="J631" s="70" t="n">
        <v>-0.918118119</v>
      </c>
      <c r="K631" s="70" t="n">
        <v>0.0101676648</v>
      </c>
      <c r="L631" s="70" t="n">
        <v>10.6047401</v>
      </c>
      <c r="M631" s="70" t="n">
        <v>-0.000212087907</v>
      </c>
      <c r="N631" s="70" t="n">
        <v>0.033431422</v>
      </c>
      <c r="O631" s="70" t="n">
        <v>0.540096939</v>
      </c>
      <c r="P631" s="70" t="n">
        <v>2.85651326</v>
      </c>
      <c r="Q631" s="70" t="n">
        <v>-0.889823377</v>
      </c>
      <c r="R631" s="70" t="n">
        <v>0.881612539</v>
      </c>
      <c r="S631" s="70" t="n">
        <v>-0.00989220291</v>
      </c>
      <c r="T631" s="70" t="n">
        <v>-13.4117327</v>
      </c>
      <c r="U631" s="69">
        <f>U626*'4 Transform Matrices'!Y632+V626*'4 Transform Matrices'!AC632+W626*'4 Transform Matrices'!AG632</f>
        <v/>
      </c>
      <c r="V631" s="69">
        <f>U626*'4 Transform Matrices'!Z632+V626*'4 Transform Matrices'!AD632+W626*'4 Transform Matrices'!AH632</f>
        <v/>
      </c>
      <c r="W631" s="69">
        <f>U626*'4 Transform Matrices'!AA632+V626*'4 Transform Matrices'!AE632+W626*'4 Transform Matrices'!AI632</f>
        <v/>
      </c>
      <c r="X631" s="69">
        <f>U626*'4 Transform Matrices'!AB632+V626*'4 Transform Matrices'!AF632+W626*'4 Transform Matrices'!AJ632+X626</f>
        <v/>
      </c>
      <c r="Y631" s="69">
        <f>Y626*'4 Transform Matrices'!Y632+Z626*'4 Transform Matrices'!AC632+AA626*'4 Transform Matrices'!AG632</f>
        <v/>
      </c>
      <c r="Z631" s="69">
        <f>Y626*'4 Transform Matrices'!Z632+Z626*'4 Transform Matrices'!AD632+AA626*'4 Transform Matrices'!AH632</f>
        <v/>
      </c>
      <c r="AA631" s="69">
        <f>Y626*'4 Transform Matrices'!AA632+Z626*'4 Transform Matrices'!AE632+AA626*'4 Transform Matrices'!AI632</f>
        <v/>
      </c>
      <c r="AB631" s="69">
        <f>Y626*'4 Transform Matrices'!AB632+Z626*'4 Transform Matrices'!AF632+AA626*'4 Transform Matrices'!AJ632+AB626</f>
        <v/>
      </c>
      <c r="AC631" s="69">
        <f>AC626*'4 Transform Matrices'!Y632+AD626*'4 Transform Matrices'!AC632+AE626*'4 Transform Matrices'!AG632</f>
        <v/>
      </c>
      <c r="AD631" s="69">
        <f>AC626*'4 Transform Matrices'!Z632+AD626*'4 Transform Matrices'!AD632+AE626*'4 Transform Matrices'!AH632</f>
        <v/>
      </c>
      <c r="AE631" s="69">
        <f>AC626*'4 Transform Matrices'!AA632+AD626*'4 Transform Matrices'!AE632+AE626*'4 Transform Matrices'!AI632</f>
        <v/>
      </c>
      <c r="AF631" s="69">
        <f>AC626*'4 Transform Matrices'!AB632+AD626*'4 Transform Matrices'!AF632+AE626*'4 Transform Matrices'!AJ632+AF626</f>
        <v/>
      </c>
      <c r="AG631" s="71">
        <f>MAX(ABS(I631-U631),ABS(J631-V631),ABS(K631-W631),ABS(L631-X631),ABS(M631-Y631),ABS(N631-Z631),ABS(O631-AA631),ABS(P631-AB631),ABS(Q631-AC631),ABS(R631-AD631),ABS(S631-AE631),ABS(T631-AF631))</f>
        <v/>
      </c>
    </row>
    <row r="632">
      <c r="A632" s="81" t="inlineStr">
        <is>
          <t>- Pine crown</t>
        </is>
      </c>
      <c r="B632" s="52" t="inlineStr">
        <is>
          <t>ENV-504</t>
        </is>
      </c>
      <c r="C632" s="61" t="inlineStr">
        <is>
          <t>Cone</t>
        </is>
      </c>
      <c r="D632" s="52" t="inlineStr">
        <is>
          <t>ENV-498</t>
        </is>
      </c>
      <c r="E632" s="52" t="n">
        <v>3</v>
      </c>
      <c r="F632" s="54">
        <f>L632</f>
        <v/>
      </c>
      <c r="G632" s="54">
        <f>P632</f>
        <v/>
      </c>
      <c r="H632" s="54">
        <f>T632</f>
        <v/>
      </c>
      <c r="I632" s="70" t="n">
        <v>-0.363975823</v>
      </c>
      <c r="J632" s="70" t="n">
        <v>-0.741883099</v>
      </c>
      <c r="K632" s="70" t="n">
        <v>0.0442011803</v>
      </c>
      <c r="L632" s="70" t="n">
        <v>10.6323509</v>
      </c>
      <c r="M632" s="70" t="n">
        <v>0.00604659785</v>
      </c>
      <c r="N632" s="70" t="n">
        <v>0.0819078013</v>
      </c>
      <c r="O632" s="70" t="n">
        <v>0.465589851</v>
      </c>
      <c r="P632" s="70" t="n">
        <v>3.25753403</v>
      </c>
      <c r="Q632" s="70" t="n">
        <v>-0.819745898</v>
      </c>
      <c r="R632" s="70" t="n">
        <v>0.33000809</v>
      </c>
      <c r="S632" s="70" t="n">
        <v>-0.0161915086</v>
      </c>
      <c r="T632" s="70" t="n">
        <v>-13.3817472</v>
      </c>
      <c r="U632" s="69">
        <f>U626*'4 Transform Matrices'!Y633+V626*'4 Transform Matrices'!AC633+W626*'4 Transform Matrices'!AG633</f>
        <v/>
      </c>
      <c r="V632" s="69">
        <f>U626*'4 Transform Matrices'!Z633+V626*'4 Transform Matrices'!AD633+W626*'4 Transform Matrices'!AH633</f>
        <v/>
      </c>
      <c r="W632" s="69">
        <f>U626*'4 Transform Matrices'!AA633+V626*'4 Transform Matrices'!AE633+W626*'4 Transform Matrices'!AI633</f>
        <v/>
      </c>
      <c r="X632" s="69">
        <f>U626*'4 Transform Matrices'!AB633+V626*'4 Transform Matrices'!AF633+W626*'4 Transform Matrices'!AJ633+X626</f>
        <v/>
      </c>
      <c r="Y632" s="69">
        <f>Y626*'4 Transform Matrices'!Y633+Z626*'4 Transform Matrices'!AC633+AA626*'4 Transform Matrices'!AG633</f>
        <v/>
      </c>
      <c r="Z632" s="69">
        <f>Y626*'4 Transform Matrices'!Z633+Z626*'4 Transform Matrices'!AD633+AA626*'4 Transform Matrices'!AH633</f>
        <v/>
      </c>
      <c r="AA632" s="69">
        <f>Y626*'4 Transform Matrices'!AA633+Z626*'4 Transform Matrices'!AE633+AA626*'4 Transform Matrices'!AI633</f>
        <v/>
      </c>
      <c r="AB632" s="69">
        <f>Y626*'4 Transform Matrices'!AB633+Z626*'4 Transform Matrices'!AF633+AA626*'4 Transform Matrices'!AJ633+AB626</f>
        <v/>
      </c>
      <c r="AC632" s="69">
        <f>AC626*'4 Transform Matrices'!Y633+AD626*'4 Transform Matrices'!AC633+AE626*'4 Transform Matrices'!AG633</f>
        <v/>
      </c>
      <c r="AD632" s="69">
        <f>AC626*'4 Transform Matrices'!Z633+AD626*'4 Transform Matrices'!AD633+AE626*'4 Transform Matrices'!AH633</f>
        <v/>
      </c>
      <c r="AE632" s="69">
        <f>AC626*'4 Transform Matrices'!AA633+AD626*'4 Transform Matrices'!AE633+AE626*'4 Transform Matrices'!AI633</f>
        <v/>
      </c>
      <c r="AF632" s="69">
        <f>AC626*'4 Transform Matrices'!AB633+AD626*'4 Transform Matrices'!AF633+AE626*'4 Transform Matrices'!AJ633+AF626</f>
        <v/>
      </c>
      <c r="AG632" s="71">
        <f>MAX(ABS(I632-U632),ABS(J632-V632),ABS(K632-W632),ABS(L632-X632),ABS(M632-Y632),ABS(N632-Z632),ABS(O632-AA632),ABS(P632-AB632),ABS(Q632-AC632),ABS(R632-AD632),ABS(S632-AE632),ABS(T632-AF632))</f>
        <v/>
      </c>
    </row>
    <row r="633">
      <c r="A633" s="81" t="inlineStr">
        <is>
          <t>- Pine crown</t>
        </is>
      </c>
      <c r="B633" s="52" t="inlineStr">
        <is>
          <t>ENV-505</t>
        </is>
      </c>
      <c r="C633" s="61" t="inlineStr">
        <is>
          <t>Cone</t>
        </is>
      </c>
      <c r="D633" s="52" t="inlineStr">
        <is>
          <t>ENV-498</t>
        </is>
      </c>
      <c r="E633" s="52" t="n">
        <v>3</v>
      </c>
      <c r="F633" s="54">
        <f>L633</f>
        <v/>
      </c>
      <c r="G633" s="54">
        <f>P633</f>
        <v/>
      </c>
      <c r="H633" s="54">
        <f>T633</f>
        <v/>
      </c>
      <c r="I633" s="70" t="n">
        <v>-0.459465355</v>
      </c>
      <c r="J633" s="70" t="n">
        <v>0.24395746</v>
      </c>
      <c r="K633" s="70" t="n">
        <v>0.0446538478</v>
      </c>
      <c r="L633" s="70" t="n">
        <v>10.6357813</v>
      </c>
      <c r="M633" s="70" t="n">
        <v>0.00097255921</v>
      </c>
      <c r="N633" s="70" t="n">
        <v>-0.0535545647</v>
      </c>
      <c r="O633" s="70" t="n">
        <v>0.873817027</v>
      </c>
      <c r="P633" s="70" t="n">
        <v>3.88909245</v>
      </c>
      <c r="Q633" s="70" t="n">
        <v>0.247848973</v>
      </c>
      <c r="R633" s="70" t="n">
        <v>0.452461362</v>
      </c>
      <c r="S633" s="70" t="n">
        <v>0.0793509707</v>
      </c>
      <c r="T633" s="70" t="n">
        <v>-13.3421011</v>
      </c>
      <c r="U633" s="69">
        <f>U626*'4 Transform Matrices'!Y634+V626*'4 Transform Matrices'!AC634+W626*'4 Transform Matrices'!AG634</f>
        <v/>
      </c>
      <c r="V633" s="69">
        <f>U626*'4 Transform Matrices'!Z634+V626*'4 Transform Matrices'!AD634+W626*'4 Transform Matrices'!AH634</f>
        <v/>
      </c>
      <c r="W633" s="69">
        <f>U626*'4 Transform Matrices'!AA634+V626*'4 Transform Matrices'!AE634+W626*'4 Transform Matrices'!AI634</f>
        <v/>
      </c>
      <c r="X633" s="69">
        <f>U626*'4 Transform Matrices'!AB634+V626*'4 Transform Matrices'!AF634+W626*'4 Transform Matrices'!AJ634+X626</f>
        <v/>
      </c>
      <c r="Y633" s="69">
        <f>Y626*'4 Transform Matrices'!Y634+Z626*'4 Transform Matrices'!AC634+AA626*'4 Transform Matrices'!AG634</f>
        <v/>
      </c>
      <c r="Z633" s="69">
        <f>Y626*'4 Transform Matrices'!Z634+Z626*'4 Transform Matrices'!AD634+AA626*'4 Transform Matrices'!AH634</f>
        <v/>
      </c>
      <c r="AA633" s="69">
        <f>Y626*'4 Transform Matrices'!AA634+Z626*'4 Transform Matrices'!AE634+AA626*'4 Transform Matrices'!AI634</f>
        <v/>
      </c>
      <c r="AB633" s="69">
        <f>Y626*'4 Transform Matrices'!AB634+Z626*'4 Transform Matrices'!AF634+AA626*'4 Transform Matrices'!AJ634+AB626</f>
        <v/>
      </c>
      <c r="AC633" s="69">
        <f>AC626*'4 Transform Matrices'!Y634+AD626*'4 Transform Matrices'!AC634+AE626*'4 Transform Matrices'!AG634</f>
        <v/>
      </c>
      <c r="AD633" s="69">
        <f>AC626*'4 Transform Matrices'!Z634+AD626*'4 Transform Matrices'!AD634+AE626*'4 Transform Matrices'!AH634</f>
        <v/>
      </c>
      <c r="AE633" s="69">
        <f>AC626*'4 Transform Matrices'!AA634+AD626*'4 Transform Matrices'!AE634+AE626*'4 Transform Matrices'!AI634</f>
        <v/>
      </c>
      <c r="AF633" s="69">
        <f>AC626*'4 Transform Matrices'!AB634+AD626*'4 Transform Matrices'!AF634+AE626*'4 Transform Matrices'!AJ634+AF626</f>
        <v/>
      </c>
      <c r="AG633" s="71">
        <f>MAX(ABS(I633-U633),ABS(J633-V633),ABS(K633-W633),ABS(L633-X633),ABS(M633-Y633),ABS(N633-Z633),ABS(O633-AA633),ABS(P633-AB633),ABS(Q633-AC633),ABS(R633-AD633),ABS(S633-AE633),ABS(T633-AF633))</f>
        <v/>
      </c>
    </row>
    <row r="634">
      <c r="A634" s="80" t="inlineStr">
        <is>
          <t>- Pine</t>
        </is>
      </c>
      <c r="B634" s="52" t="inlineStr">
        <is>
          <t>ENV-506</t>
        </is>
      </c>
      <c r="C634" s="53" t="inlineStr">
        <is>
          <t>Group</t>
        </is>
      </c>
      <c r="D634" s="52" t="inlineStr">
        <is>
          <t>ENV-479</t>
        </is>
      </c>
      <c r="E634" s="52" t="n">
        <v>2</v>
      </c>
      <c r="F634" s="54">
        <f>L634</f>
        <v/>
      </c>
      <c r="G634" s="54">
        <f>P634</f>
        <v/>
      </c>
      <c r="H634" s="54">
        <f>T634</f>
        <v/>
      </c>
      <c r="I634" s="70" t="n">
        <v>0.94271034</v>
      </c>
      <c r="J634" s="70" t="n">
        <v>0</v>
      </c>
      <c r="K634" s="70" t="n">
        <v>0.333612412</v>
      </c>
      <c r="L634" s="70" t="n">
        <v>6.4080143</v>
      </c>
      <c r="M634" s="70" t="n">
        <v>0</v>
      </c>
      <c r="N634" s="70" t="n">
        <v>1</v>
      </c>
      <c r="O634" s="70" t="n">
        <v>0</v>
      </c>
      <c r="P634" s="70" t="n">
        <v>-0.00640140474</v>
      </c>
      <c r="Q634" s="70" t="n">
        <v>-0.333612412</v>
      </c>
      <c r="R634" s="70" t="n">
        <v>0</v>
      </c>
      <c r="S634" s="70" t="n">
        <v>0.94271034</v>
      </c>
      <c r="T634" s="70" t="n">
        <v>-14.5480852</v>
      </c>
      <c r="U634" s="69">
        <f>U607*'4 Transform Matrices'!Y635+V607*'4 Transform Matrices'!AC635+W607*'4 Transform Matrices'!AG635</f>
        <v/>
      </c>
      <c r="V634" s="69">
        <f>U607*'4 Transform Matrices'!Z635+V607*'4 Transform Matrices'!AD635+W607*'4 Transform Matrices'!AH635</f>
        <v/>
      </c>
      <c r="W634" s="69">
        <f>U607*'4 Transform Matrices'!AA635+V607*'4 Transform Matrices'!AE635+W607*'4 Transform Matrices'!AI635</f>
        <v/>
      </c>
      <c r="X634" s="69">
        <f>U607*'4 Transform Matrices'!AB635+V607*'4 Transform Matrices'!AF635+W607*'4 Transform Matrices'!AJ635+X607</f>
        <v/>
      </c>
      <c r="Y634" s="69">
        <f>Y607*'4 Transform Matrices'!Y635+Z607*'4 Transform Matrices'!AC635+AA607*'4 Transform Matrices'!AG635</f>
        <v/>
      </c>
      <c r="Z634" s="69">
        <f>Y607*'4 Transform Matrices'!Z635+Z607*'4 Transform Matrices'!AD635+AA607*'4 Transform Matrices'!AH635</f>
        <v/>
      </c>
      <c r="AA634" s="69">
        <f>Y607*'4 Transform Matrices'!AA635+Z607*'4 Transform Matrices'!AE635+AA607*'4 Transform Matrices'!AI635</f>
        <v/>
      </c>
      <c r="AB634" s="69">
        <f>Y607*'4 Transform Matrices'!AB635+Z607*'4 Transform Matrices'!AF635+AA607*'4 Transform Matrices'!AJ635+AB607</f>
        <v/>
      </c>
      <c r="AC634" s="69">
        <f>AC607*'4 Transform Matrices'!Y635+AD607*'4 Transform Matrices'!AC635+AE607*'4 Transform Matrices'!AG635</f>
        <v/>
      </c>
      <c r="AD634" s="69">
        <f>AC607*'4 Transform Matrices'!Z635+AD607*'4 Transform Matrices'!AD635+AE607*'4 Transform Matrices'!AH635</f>
        <v/>
      </c>
      <c r="AE634" s="69">
        <f>AC607*'4 Transform Matrices'!AA635+AD607*'4 Transform Matrices'!AE635+AE607*'4 Transform Matrices'!AI635</f>
        <v/>
      </c>
      <c r="AF634" s="69">
        <f>AC607*'4 Transform Matrices'!AB635+AD607*'4 Transform Matrices'!AF635+AE607*'4 Transform Matrices'!AJ635+AF607</f>
        <v/>
      </c>
      <c r="AG634" s="71">
        <f>MAX(ABS(I634-U634),ABS(J634-V634),ABS(K634-W634),ABS(L634-X634),ABS(M634-Y634),ABS(N634-Z634),ABS(O634-AA634),ABS(P634-AB634),ABS(Q634-AC634),ABS(R634-AD634),ABS(S634-AE634),ABS(T634-AF634))</f>
        <v/>
      </c>
    </row>
    <row r="635">
      <c r="A635" s="81" t="inlineStr">
        <is>
          <t>- Pine trunk</t>
        </is>
      </c>
      <c r="B635" s="52" t="inlineStr">
        <is>
          <t>ENV-507</t>
        </is>
      </c>
      <c r="C635" s="58" t="inlineStr">
        <is>
          <t>Cylinder</t>
        </is>
      </c>
      <c r="D635" s="52" t="inlineStr">
        <is>
          <t>ENV-506</t>
        </is>
      </c>
      <c r="E635" s="52" t="n">
        <v>3</v>
      </c>
      <c r="F635" s="54">
        <f>L635</f>
        <v/>
      </c>
      <c r="G635" s="54">
        <f>P635</f>
        <v/>
      </c>
      <c r="H635" s="54">
        <f>T635</f>
        <v/>
      </c>
      <c r="I635" s="70" t="n">
        <v>0.201922521</v>
      </c>
      <c r="J635" s="70" t="n">
        <v>0.0714576393</v>
      </c>
      <c r="K635" s="70" t="n">
        <v>-4.25667501e-08</v>
      </c>
      <c r="L635" s="70" t="n">
        <v>6.4080143</v>
      </c>
      <c r="M635" s="70" t="n">
        <v>0</v>
      </c>
      <c r="N635" s="70" t="n">
        <v>-9.36269995e-09</v>
      </c>
      <c r="O635" s="70" t="n">
        <v>-2.91899729</v>
      </c>
      <c r="P635" s="70" t="n">
        <v>1.45309722</v>
      </c>
      <c r="Q635" s="70" t="n">
        <v>-0.0714576393</v>
      </c>
      <c r="R635" s="70" t="n">
        <v>0.201922521</v>
      </c>
      <c r="S635" s="70" t="n">
        <v>-1.20283644e-07</v>
      </c>
      <c r="T635" s="70" t="n">
        <v>-14.5480852</v>
      </c>
      <c r="U635" s="69">
        <f>U634*'4 Transform Matrices'!Y636+V634*'4 Transform Matrices'!AC636+W634*'4 Transform Matrices'!AG636</f>
        <v/>
      </c>
      <c r="V635" s="69">
        <f>U634*'4 Transform Matrices'!Z636+V634*'4 Transform Matrices'!AD636+W634*'4 Transform Matrices'!AH636</f>
        <v/>
      </c>
      <c r="W635" s="69">
        <f>U634*'4 Transform Matrices'!AA636+V634*'4 Transform Matrices'!AE636+W634*'4 Transform Matrices'!AI636</f>
        <v/>
      </c>
      <c r="X635" s="69">
        <f>U634*'4 Transform Matrices'!AB636+V634*'4 Transform Matrices'!AF636+W634*'4 Transform Matrices'!AJ636+X634</f>
        <v/>
      </c>
      <c r="Y635" s="69">
        <f>Y634*'4 Transform Matrices'!Y636+Z634*'4 Transform Matrices'!AC636+AA634*'4 Transform Matrices'!AG636</f>
        <v/>
      </c>
      <c r="Z635" s="69">
        <f>Y634*'4 Transform Matrices'!Z636+Z634*'4 Transform Matrices'!AD636+AA634*'4 Transform Matrices'!AH636</f>
        <v/>
      </c>
      <c r="AA635" s="69">
        <f>Y634*'4 Transform Matrices'!AA636+Z634*'4 Transform Matrices'!AE636+AA634*'4 Transform Matrices'!AI636</f>
        <v/>
      </c>
      <c r="AB635" s="69">
        <f>Y634*'4 Transform Matrices'!AB636+Z634*'4 Transform Matrices'!AF636+AA634*'4 Transform Matrices'!AJ636+AB634</f>
        <v/>
      </c>
      <c r="AC635" s="69">
        <f>AC634*'4 Transform Matrices'!Y636+AD634*'4 Transform Matrices'!AC636+AE634*'4 Transform Matrices'!AG636</f>
        <v/>
      </c>
      <c r="AD635" s="69">
        <f>AC634*'4 Transform Matrices'!Z636+AD634*'4 Transform Matrices'!AD636+AE634*'4 Transform Matrices'!AH636</f>
        <v/>
      </c>
      <c r="AE635" s="69">
        <f>AC634*'4 Transform Matrices'!AA636+AD634*'4 Transform Matrices'!AE636+AE634*'4 Transform Matrices'!AI636</f>
        <v/>
      </c>
      <c r="AF635" s="69">
        <f>AC634*'4 Transform Matrices'!AB636+AD634*'4 Transform Matrices'!AF636+AE634*'4 Transform Matrices'!AJ636+AF634</f>
        <v/>
      </c>
      <c r="AG635" s="71">
        <f>MAX(ABS(I635-U635),ABS(J635-V635),ABS(K635-W635),ABS(L635-X635),ABS(M635-Y635),ABS(N635-Z635),ABS(O635-AA635),ABS(P635-AB635),ABS(Q635-AC635),ABS(R635-AD635),ABS(S635-AE635),ABS(T635-AF635))</f>
        <v/>
      </c>
    </row>
    <row r="636">
      <c r="A636" s="81" t="inlineStr">
        <is>
          <t>- Pine crown</t>
        </is>
      </c>
      <c r="B636" s="52" t="inlineStr">
        <is>
          <t>ENV-508</t>
        </is>
      </c>
      <c r="C636" s="61" t="inlineStr">
        <is>
          <t>Cone</t>
        </is>
      </c>
      <c r="D636" s="52" t="inlineStr">
        <is>
          <t>ENV-506</t>
        </is>
      </c>
      <c r="E636" s="52" t="n">
        <v>3</v>
      </c>
      <c r="F636" s="54">
        <f>L636</f>
        <v/>
      </c>
      <c r="G636" s="54">
        <f>P636</f>
        <v/>
      </c>
      <c r="H636" s="54">
        <f>T636</f>
        <v/>
      </c>
      <c r="I636" s="70" t="n">
        <v>-2.43323851</v>
      </c>
      <c r="J636" s="70" t="n">
        <v>0.285158873</v>
      </c>
      <c r="K636" s="70" t="n">
        <v>0.00468183542</v>
      </c>
      <c r="L636" s="70" t="n">
        <v>6.43458462</v>
      </c>
      <c r="M636" s="70" t="n">
        <v>0.00213954551</v>
      </c>
      <c r="N636" s="70" t="n">
        <v>-0.0691312924</v>
      </c>
      <c r="O636" s="70" t="n">
        <v>1.22755599</v>
      </c>
      <c r="P636" s="70" t="n">
        <v>1.20759594</v>
      </c>
      <c r="Q636" s="70" t="n">
        <v>0.269872367</v>
      </c>
      <c r="R636" s="70" t="n">
        <v>2.57161283</v>
      </c>
      <c r="S636" s="70" t="n">
        <v>0.0324805789</v>
      </c>
      <c r="T636" s="70" t="n">
        <v>-14.5232716</v>
      </c>
      <c r="U636" s="69">
        <f>U634*'4 Transform Matrices'!Y637+V634*'4 Transform Matrices'!AC637+W634*'4 Transform Matrices'!AG637</f>
        <v/>
      </c>
      <c r="V636" s="69">
        <f>U634*'4 Transform Matrices'!Z637+V634*'4 Transform Matrices'!AD637+W634*'4 Transform Matrices'!AH637</f>
        <v/>
      </c>
      <c r="W636" s="69">
        <f>U634*'4 Transform Matrices'!AA637+V634*'4 Transform Matrices'!AE637+W634*'4 Transform Matrices'!AI637</f>
        <v/>
      </c>
      <c r="X636" s="69">
        <f>U634*'4 Transform Matrices'!AB637+V634*'4 Transform Matrices'!AF637+W634*'4 Transform Matrices'!AJ637+X634</f>
        <v/>
      </c>
      <c r="Y636" s="69">
        <f>Y634*'4 Transform Matrices'!Y637+Z634*'4 Transform Matrices'!AC637+AA634*'4 Transform Matrices'!AG637</f>
        <v/>
      </c>
      <c r="Z636" s="69">
        <f>Y634*'4 Transform Matrices'!Z637+Z634*'4 Transform Matrices'!AD637+AA634*'4 Transform Matrices'!AH637</f>
        <v/>
      </c>
      <c r="AA636" s="69">
        <f>Y634*'4 Transform Matrices'!AA637+Z634*'4 Transform Matrices'!AE637+AA634*'4 Transform Matrices'!AI637</f>
        <v/>
      </c>
      <c r="AB636" s="69">
        <f>Y634*'4 Transform Matrices'!AB637+Z634*'4 Transform Matrices'!AF637+AA634*'4 Transform Matrices'!AJ637+AB634</f>
        <v/>
      </c>
      <c r="AC636" s="69">
        <f>AC634*'4 Transform Matrices'!Y637+AD634*'4 Transform Matrices'!AC637+AE634*'4 Transform Matrices'!AG637</f>
        <v/>
      </c>
      <c r="AD636" s="69">
        <f>AC634*'4 Transform Matrices'!Z637+AD634*'4 Transform Matrices'!AD637+AE634*'4 Transform Matrices'!AH637</f>
        <v/>
      </c>
      <c r="AE636" s="69">
        <f>AC634*'4 Transform Matrices'!AA637+AD634*'4 Transform Matrices'!AE637+AE634*'4 Transform Matrices'!AI637</f>
        <v/>
      </c>
      <c r="AF636" s="69">
        <f>AC634*'4 Transform Matrices'!AB637+AD634*'4 Transform Matrices'!AF637+AE634*'4 Transform Matrices'!AJ637+AF634</f>
        <v/>
      </c>
      <c r="AG636" s="71">
        <f>MAX(ABS(I636-U636),ABS(J636-V636),ABS(K636-W636),ABS(L636-X636),ABS(M636-Y636),ABS(N636-Z636),ABS(O636-AA636),ABS(P636-AB636),ABS(Q636-AC636),ABS(R636-AD636),ABS(S636-AE636),ABS(T636-AF636))</f>
        <v/>
      </c>
    </row>
    <row r="637">
      <c r="A637" s="81" t="inlineStr">
        <is>
          <t>- Pine crown</t>
        </is>
      </c>
      <c r="B637" s="52" t="inlineStr">
        <is>
          <t>ENV-509</t>
        </is>
      </c>
      <c r="C637" s="61" t="inlineStr">
        <is>
          <t>Cone</t>
        </is>
      </c>
      <c r="D637" s="52" t="inlineStr">
        <is>
          <t>ENV-506</t>
        </is>
      </c>
      <c r="E637" s="52" t="n">
        <v>3</v>
      </c>
      <c r="F637" s="54">
        <f>L637</f>
        <v/>
      </c>
      <c r="G637" s="54">
        <f>P637</f>
        <v/>
      </c>
      <c r="H637" s="54">
        <f>T637</f>
        <v/>
      </c>
      <c r="I637" s="70" t="n">
        <v>-0.135739237</v>
      </c>
      <c r="J637" s="70" t="n">
        <v>-1.85763776</v>
      </c>
      <c r="K637" s="70" t="n">
        <v>0.00733503047</v>
      </c>
      <c r="L637" s="70" t="n">
        <v>6.36117363</v>
      </c>
      <c r="M637" s="70" t="n">
        <v>-0.000105286897</v>
      </c>
      <c r="N637" s="70" t="n">
        <v>0.0170896258</v>
      </c>
      <c r="O637" s="70" t="n">
        <v>0.801837444</v>
      </c>
      <c r="P637" s="70" t="n">
        <v>1.56751263</v>
      </c>
      <c r="Q637" s="70" t="n">
        <v>-1.87735486</v>
      </c>
      <c r="R637" s="70" t="n">
        <v>0.13431257</v>
      </c>
      <c r="S637" s="70" t="n">
        <v>-0.000575316837</v>
      </c>
      <c r="T637" s="70" t="n">
        <v>-14.5636406</v>
      </c>
      <c r="U637" s="69">
        <f>U634*'4 Transform Matrices'!Y638+V634*'4 Transform Matrices'!AC638+W634*'4 Transform Matrices'!AG638</f>
        <v/>
      </c>
      <c r="V637" s="69">
        <f>U634*'4 Transform Matrices'!Z638+V634*'4 Transform Matrices'!AD638+W634*'4 Transform Matrices'!AH638</f>
        <v/>
      </c>
      <c r="W637" s="69">
        <f>U634*'4 Transform Matrices'!AA638+V634*'4 Transform Matrices'!AE638+W634*'4 Transform Matrices'!AI638</f>
        <v/>
      </c>
      <c r="X637" s="69">
        <f>U634*'4 Transform Matrices'!AB638+V634*'4 Transform Matrices'!AF638+W634*'4 Transform Matrices'!AJ638+X634</f>
        <v/>
      </c>
      <c r="Y637" s="69">
        <f>Y634*'4 Transform Matrices'!Y638+Z634*'4 Transform Matrices'!AC638+AA634*'4 Transform Matrices'!AG638</f>
        <v/>
      </c>
      <c r="Z637" s="69">
        <f>Y634*'4 Transform Matrices'!Z638+Z634*'4 Transform Matrices'!AD638+AA634*'4 Transform Matrices'!AH638</f>
        <v/>
      </c>
      <c r="AA637" s="69">
        <f>Y634*'4 Transform Matrices'!AA638+Z634*'4 Transform Matrices'!AE638+AA634*'4 Transform Matrices'!AI638</f>
        <v/>
      </c>
      <c r="AB637" s="69">
        <f>Y634*'4 Transform Matrices'!AB638+Z634*'4 Transform Matrices'!AF638+AA634*'4 Transform Matrices'!AJ638+AB634</f>
        <v/>
      </c>
      <c r="AC637" s="69">
        <f>AC634*'4 Transform Matrices'!Y638+AD634*'4 Transform Matrices'!AC638+AE634*'4 Transform Matrices'!AG638</f>
        <v/>
      </c>
      <c r="AD637" s="69">
        <f>AC634*'4 Transform Matrices'!Z638+AD634*'4 Transform Matrices'!AD638+AE634*'4 Transform Matrices'!AH638</f>
        <v/>
      </c>
      <c r="AE637" s="69">
        <f>AC634*'4 Transform Matrices'!AA638+AD634*'4 Transform Matrices'!AE638+AE634*'4 Transform Matrices'!AI638</f>
        <v/>
      </c>
      <c r="AF637" s="69">
        <f>AC634*'4 Transform Matrices'!AB638+AD634*'4 Transform Matrices'!AF638+AE634*'4 Transform Matrices'!AJ638+AF634</f>
        <v/>
      </c>
      <c r="AG637" s="71">
        <f>MAX(ABS(I637-U637),ABS(J637-V637),ABS(K637-W637),ABS(L637-X637),ABS(M637-Y637),ABS(N637-Z637),ABS(O637-AA637),ABS(P637-AB637),ABS(Q637-AC637),ABS(R637-AD637),ABS(S637-AE637),ABS(T637-AF637))</f>
        <v/>
      </c>
    </row>
    <row r="638">
      <c r="A638" s="81" t="inlineStr">
        <is>
          <t>- Pine crown</t>
        </is>
      </c>
      <c r="B638" s="52" t="inlineStr">
        <is>
          <t>ENV-510</t>
        </is>
      </c>
      <c r="C638" s="61" t="inlineStr">
        <is>
          <t>Cone</t>
        </is>
      </c>
      <c r="D638" s="52" t="inlineStr">
        <is>
          <t>ENV-506</t>
        </is>
      </c>
      <c r="E638" s="52" t="n">
        <v>3</v>
      </c>
      <c r="F638" s="54">
        <f>L638</f>
        <v/>
      </c>
      <c r="G638" s="54">
        <f>P638</f>
        <v/>
      </c>
      <c r="H638" s="54">
        <f>T638</f>
        <v/>
      </c>
      <c r="I638" s="70" t="n">
        <v>-0.202046543</v>
      </c>
      <c r="J638" s="70" t="n">
        <v>1.63332713</v>
      </c>
      <c r="K638" s="70" t="n">
        <v>-0.0217757821</v>
      </c>
      <c r="L638" s="70" t="n">
        <v>6.40152836</v>
      </c>
      <c r="M638" s="70" t="n">
        <v>0.00393501204</v>
      </c>
      <c r="N638" s="70" t="n">
        <v>0.0453425311</v>
      </c>
      <c r="O638" s="70" t="n">
        <v>0.806168199</v>
      </c>
      <c r="P638" s="70" t="n">
        <v>2.06605244</v>
      </c>
      <c r="Q638" s="70" t="n">
        <v>1.5909282</v>
      </c>
      <c r="R638" s="70" t="n">
        <v>0.207319111</v>
      </c>
      <c r="S638" s="70" t="n">
        <v>-0.00475948816</v>
      </c>
      <c r="T638" s="70" t="n">
        <v>-14.5288582</v>
      </c>
      <c r="U638" s="69">
        <f>U634*'4 Transform Matrices'!Y639+V634*'4 Transform Matrices'!AC639+W634*'4 Transform Matrices'!AG639</f>
        <v/>
      </c>
      <c r="V638" s="69">
        <f>U634*'4 Transform Matrices'!Z639+V634*'4 Transform Matrices'!AD639+W634*'4 Transform Matrices'!AH639</f>
        <v/>
      </c>
      <c r="W638" s="69">
        <f>U634*'4 Transform Matrices'!AA639+V634*'4 Transform Matrices'!AE639+W634*'4 Transform Matrices'!AI639</f>
        <v/>
      </c>
      <c r="X638" s="69">
        <f>U634*'4 Transform Matrices'!AB639+V634*'4 Transform Matrices'!AF639+W634*'4 Transform Matrices'!AJ639+X634</f>
        <v/>
      </c>
      <c r="Y638" s="69">
        <f>Y634*'4 Transform Matrices'!Y639+Z634*'4 Transform Matrices'!AC639+AA634*'4 Transform Matrices'!AG639</f>
        <v/>
      </c>
      <c r="Z638" s="69">
        <f>Y634*'4 Transform Matrices'!Z639+Z634*'4 Transform Matrices'!AD639+AA634*'4 Transform Matrices'!AH639</f>
        <v/>
      </c>
      <c r="AA638" s="69">
        <f>Y634*'4 Transform Matrices'!AA639+Z634*'4 Transform Matrices'!AE639+AA634*'4 Transform Matrices'!AI639</f>
        <v/>
      </c>
      <c r="AB638" s="69">
        <f>Y634*'4 Transform Matrices'!AB639+Z634*'4 Transform Matrices'!AF639+AA634*'4 Transform Matrices'!AJ639+AB634</f>
        <v/>
      </c>
      <c r="AC638" s="69">
        <f>AC634*'4 Transform Matrices'!Y639+AD634*'4 Transform Matrices'!AC639+AE634*'4 Transform Matrices'!AG639</f>
        <v/>
      </c>
      <c r="AD638" s="69">
        <f>AC634*'4 Transform Matrices'!Z639+AD634*'4 Transform Matrices'!AD639+AE634*'4 Transform Matrices'!AH639</f>
        <v/>
      </c>
      <c r="AE638" s="69">
        <f>AC634*'4 Transform Matrices'!AA639+AD634*'4 Transform Matrices'!AE639+AE634*'4 Transform Matrices'!AI639</f>
        <v/>
      </c>
      <c r="AF638" s="69">
        <f>AC634*'4 Transform Matrices'!AB639+AD634*'4 Transform Matrices'!AF639+AE634*'4 Transform Matrices'!AJ639+AF634</f>
        <v/>
      </c>
      <c r="AG638" s="71">
        <f>MAX(ABS(I638-U638),ABS(J638-V638),ABS(K638-W638),ABS(L638-X638),ABS(M638-Y638),ABS(N638-Z638),ABS(O638-AA638),ABS(P638-AB638),ABS(Q638-AC638),ABS(R638-AD638),ABS(S638-AE638),ABS(T638-AF638))</f>
        <v/>
      </c>
    </row>
    <row r="639">
      <c r="A639" s="81" t="inlineStr">
        <is>
          <t>- Pine crown</t>
        </is>
      </c>
      <c r="B639" s="52" t="inlineStr">
        <is>
          <t>ENV-511</t>
        </is>
      </c>
      <c r="C639" s="61" t="inlineStr">
        <is>
          <t>Cone</t>
        </is>
      </c>
      <c r="D639" s="52" t="inlineStr">
        <is>
          <t>ENV-506</t>
        </is>
      </c>
      <c r="E639" s="52" t="n">
        <v>3</v>
      </c>
      <c r="F639" s="54">
        <f>L639</f>
        <v/>
      </c>
      <c r="G639" s="54">
        <f>P639</f>
        <v/>
      </c>
      <c r="H639" s="54">
        <f>T639</f>
        <v/>
      </c>
      <c r="I639" s="70" t="n">
        <v>0.862953961</v>
      </c>
      <c r="J639" s="70" t="n">
        <v>-0.923799515</v>
      </c>
      <c r="K639" s="70" t="n">
        <v>0.025080774</v>
      </c>
      <c r="L639" s="70" t="n">
        <v>6.43117762</v>
      </c>
      <c r="M639" s="70" t="n">
        <v>-0.000239413988</v>
      </c>
      <c r="N639" s="70" t="n">
        <v>0.073521167</v>
      </c>
      <c r="O639" s="70" t="n">
        <v>0.6042068</v>
      </c>
      <c r="P639" s="70" t="n">
        <v>2.43629384</v>
      </c>
      <c r="Q639" s="70" t="n">
        <v>-0.8980318900000001</v>
      </c>
      <c r="R639" s="70" t="n">
        <v>-0.887734771</v>
      </c>
      <c r="S639" s="70" t="n">
        <v>0.0239400137</v>
      </c>
      <c r="T639" s="70" t="n">
        <v>-14.5757618</v>
      </c>
      <c r="U639" s="69">
        <f>U634*'4 Transform Matrices'!Y640+V634*'4 Transform Matrices'!AC640+W634*'4 Transform Matrices'!AG640</f>
        <v/>
      </c>
      <c r="V639" s="69">
        <f>U634*'4 Transform Matrices'!Z640+V634*'4 Transform Matrices'!AD640+W634*'4 Transform Matrices'!AH640</f>
        <v/>
      </c>
      <c r="W639" s="69">
        <f>U634*'4 Transform Matrices'!AA640+V634*'4 Transform Matrices'!AE640+W634*'4 Transform Matrices'!AI640</f>
        <v/>
      </c>
      <c r="X639" s="69">
        <f>U634*'4 Transform Matrices'!AB640+V634*'4 Transform Matrices'!AF640+W634*'4 Transform Matrices'!AJ640+X634</f>
        <v/>
      </c>
      <c r="Y639" s="69">
        <f>Y634*'4 Transform Matrices'!Y640+Z634*'4 Transform Matrices'!AC640+AA634*'4 Transform Matrices'!AG640</f>
        <v/>
      </c>
      <c r="Z639" s="69">
        <f>Y634*'4 Transform Matrices'!Z640+Z634*'4 Transform Matrices'!AD640+AA634*'4 Transform Matrices'!AH640</f>
        <v/>
      </c>
      <c r="AA639" s="69">
        <f>Y634*'4 Transform Matrices'!AA640+Z634*'4 Transform Matrices'!AE640+AA634*'4 Transform Matrices'!AI640</f>
        <v/>
      </c>
      <c r="AB639" s="69">
        <f>Y634*'4 Transform Matrices'!AB640+Z634*'4 Transform Matrices'!AF640+AA634*'4 Transform Matrices'!AJ640+AB634</f>
        <v/>
      </c>
      <c r="AC639" s="69">
        <f>AC634*'4 Transform Matrices'!Y640+AD634*'4 Transform Matrices'!AC640+AE634*'4 Transform Matrices'!AG640</f>
        <v/>
      </c>
      <c r="AD639" s="69">
        <f>AC634*'4 Transform Matrices'!Z640+AD634*'4 Transform Matrices'!AD640+AE634*'4 Transform Matrices'!AH640</f>
        <v/>
      </c>
      <c r="AE639" s="69">
        <f>AC634*'4 Transform Matrices'!AA640+AD634*'4 Transform Matrices'!AE640+AE634*'4 Transform Matrices'!AI640</f>
        <v/>
      </c>
      <c r="AF639" s="69">
        <f>AC634*'4 Transform Matrices'!AB640+AD634*'4 Transform Matrices'!AF640+AE634*'4 Transform Matrices'!AJ640+AF634</f>
        <v/>
      </c>
      <c r="AG639" s="71">
        <f>MAX(ABS(I639-U639),ABS(J639-V639),ABS(K639-W639),ABS(L639-X639),ABS(M639-Y639),ABS(N639-Z639),ABS(O639-AA639),ABS(P639-AB639),ABS(Q639-AC639),ABS(R639-AD639),ABS(S639-AE639),ABS(T639-AF639))</f>
        <v/>
      </c>
    </row>
    <row r="640">
      <c r="A640" s="81" t="inlineStr">
        <is>
          <t>- Pine crown</t>
        </is>
      </c>
      <c r="B640" s="52" t="inlineStr">
        <is>
          <t>ENV-512</t>
        </is>
      </c>
      <c r="C640" s="61" t="inlineStr">
        <is>
          <t>Cone</t>
        </is>
      </c>
      <c r="D640" s="52" t="inlineStr">
        <is>
          <t>ENV-506</t>
        </is>
      </c>
      <c r="E640" s="52" t="n">
        <v>3</v>
      </c>
      <c r="F640" s="54">
        <f>L640</f>
        <v/>
      </c>
      <c r="G640" s="54">
        <f>P640</f>
        <v/>
      </c>
      <c r="H640" s="54">
        <f>T640</f>
        <v/>
      </c>
      <c r="I640" s="70" t="n">
        <v>-0.0267227292</v>
      </c>
      <c r="J640" s="70" t="n">
        <v>0.944528461</v>
      </c>
      <c r="K640" s="70" t="n">
        <v>0.0348680429</v>
      </c>
      <c r="L640" s="70" t="n">
        <v>6.43793011</v>
      </c>
      <c r="M640" s="70" t="n">
        <v>2.9121009e-05</v>
      </c>
      <c r="N640" s="70" t="n">
        <v>-0.0777552053</v>
      </c>
      <c r="O640" s="70" t="n">
        <v>0.423908979</v>
      </c>
      <c r="P640" s="70" t="n">
        <v>2.80149651</v>
      </c>
      <c r="Q640" s="70" t="n">
        <v>0.922501743</v>
      </c>
      <c r="R640" s="70" t="n">
        <v>0.0273632705</v>
      </c>
      <c r="S640" s="70" t="n">
        <v>0.0009966650979999999</v>
      </c>
      <c r="T640" s="70" t="n">
        <v>-14.5721407</v>
      </c>
      <c r="U640" s="69">
        <f>U634*'4 Transform Matrices'!Y641+V634*'4 Transform Matrices'!AC641+W634*'4 Transform Matrices'!AG641</f>
        <v/>
      </c>
      <c r="V640" s="69">
        <f>U634*'4 Transform Matrices'!Z641+V634*'4 Transform Matrices'!AD641+W634*'4 Transform Matrices'!AH641</f>
        <v/>
      </c>
      <c r="W640" s="69">
        <f>U634*'4 Transform Matrices'!AA641+V634*'4 Transform Matrices'!AE641+W634*'4 Transform Matrices'!AI641</f>
        <v/>
      </c>
      <c r="X640" s="69">
        <f>U634*'4 Transform Matrices'!AB641+V634*'4 Transform Matrices'!AF641+W634*'4 Transform Matrices'!AJ641+X634</f>
        <v/>
      </c>
      <c r="Y640" s="69">
        <f>Y634*'4 Transform Matrices'!Y641+Z634*'4 Transform Matrices'!AC641+AA634*'4 Transform Matrices'!AG641</f>
        <v/>
      </c>
      <c r="Z640" s="69">
        <f>Y634*'4 Transform Matrices'!Z641+Z634*'4 Transform Matrices'!AD641+AA634*'4 Transform Matrices'!AH641</f>
        <v/>
      </c>
      <c r="AA640" s="69">
        <f>Y634*'4 Transform Matrices'!AA641+Z634*'4 Transform Matrices'!AE641+AA634*'4 Transform Matrices'!AI641</f>
        <v/>
      </c>
      <c r="AB640" s="69">
        <f>Y634*'4 Transform Matrices'!AB641+Z634*'4 Transform Matrices'!AF641+AA634*'4 Transform Matrices'!AJ641+AB634</f>
        <v/>
      </c>
      <c r="AC640" s="69">
        <f>AC634*'4 Transform Matrices'!Y641+AD634*'4 Transform Matrices'!AC641+AE634*'4 Transform Matrices'!AG641</f>
        <v/>
      </c>
      <c r="AD640" s="69">
        <f>AC634*'4 Transform Matrices'!Z641+AD634*'4 Transform Matrices'!AD641+AE634*'4 Transform Matrices'!AH641</f>
        <v/>
      </c>
      <c r="AE640" s="69">
        <f>AC634*'4 Transform Matrices'!AA641+AD634*'4 Transform Matrices'!AE641+AE634*'4 Transform Matrices'!AI641</f>
        <v/>
      </c>
      <c r="AF640" s="69">
        <f>AC634*'4 Transform Matrices'!AB641+AD634*'4 Transform Matrices'!AF641+AE634*'4 Transform Matrices'!AJ641+AF634</f>
        <v/>
      </c>
      <c r="AG640" s="71">
        <f>MAX(ABS(I640-U640),ABS(J640-V640),ABS(K640-W640),ABS(L640-X640),ABS(M640-Y640),ABS(N640-Z640),ABS(O640-AA640),ABS(P640-AB640),ABS(Q640-AC640),ABS(R640-AD640),ABS(S640-AE640),ABS(T640-AF640))</f>
        <v/>
      </c>
    </row>
    <row r="641">
      <c r="A641" s="81" t="inlineStr">
        <is>
          <t>- Pine crown</t>
        </is>
      </c>
      <c r="B641" s="52" t="inlineStr">
        <is>
          <t>ENV-513</t>
        </is>
      </c>
      <c r="C641" s="61" t="inlineStr">
        <is>
          <t>Cone</t>
        </is>
      </c>
      <c r="D641" s="52" t="inlineStr">
        <is>
          <t>ENV-506</t>
        </is>
      </c>
      <c r="E641" s="52" t="n">
        <v>3</v>
      </c>
      <c r="F641" s="54">
        <f>L641</f>
        <v/>
      </c>
      <c r="G641" s="54">
        <f>P641</f>
        <v/>
      </c>
      <c r="H641" s="54">
        <f>T641</f>
        <v/>
      </c>
      <c r="I641" s="70" t="n">
        <v>0.445872426</v>
      </c>
      <c r="J641" s="70" t="n">
        <v>0.273670584</v>
      </c>
      <c r="K641" s="70" t="n">
        <v>0.00651394203</v>
      </c>
      <c r="L641" s="70" t="n">
        <v>6.38373566</v>
      </c>
      <c r="M641" s="70" t="n">
        <v>-0.000266321498</v>
      </c>
      <c r="N641" s="70" t="n">
        <v>-0.0062661618</v>
      </c>
      <c r="O641" s="70" t="n">
        <v>0.914553761</v>
      </c>
      <c r="P641" s="70" t="n">
        <v>3.48990798</v>
      </c>
      <c r="Q641" s="70" t="n">
        <v>0.286772728</v>
      </c>
      <c r="R641" s="70" t="n">
        <v>-0.425507039</v>
      </c>
      <c r="S641" s="70" t="n">
        <v>-0.009278500449999999</v>
      </c>
      <c r="T641" s="70" t="n">
        <v>-14.5202179</v>
      </c>
      <c r="U641" s="69">
        <f>U634*'4 Transform Matrices'!Y642+V634*'4 Transform Matrices'!AC642+W634*'4 Transform Matrices'!AG642</f>
        <v/>
      </c>
      <c r="V641" s="69">
        <f>U634*'4 Transform Matrices'!Z642+V634*'4 Transform Matrices'!AD642+W634*'4 Transform Matrices'!AH642</f>
        <v/>
      </c>
      <c r="W641" s="69">
        <f>U634*'4 Transform Matrices'!AA642+V634*'4 Transform Matrices'!AE642+W634*'4 Transform Matrices'!AI642</f>
        <v/>
      </c>
      <c r="X641" s="69">
        <f>U634*'4 Transform Matrices'!AB642+V634*'4 Transform Matrices'!AF642+W634*'4 Transform Matrices'!AJ642+X634</f>
        <v/>
      </c>
      <c r="Y641" s="69">
        <f>Y634*'4 Transform Matrices'!Y642+Z634*'4 Transform Matrices'!AC642+AA634*'4 Transform Matrices'!AG642</f>
        <v/>
      </c>
      <c r="Z641" s="69">
        <f>Y634*'4 Transform Matrices'!Z642+Z634*'4 Transform Matrices'!AD642+AA634*'4 Transform Matrices'!AH642</f>
        <v/>
      </c>
      <c r="AA641" s="69">
        <f>Y634*'4 Transform Matrices'!AA642+Z634*'4 Transform Matrices'!AE642+AA634*'4 Transform Matrices'!AI642</f>
        <v/>
      </c>
      <c r="AB641" s="69">
        <f>Y634*'4 Transform Matrices'!AB642+Z634*'4 Transform Matrices'!AF642+AA634*'4 Transform Matrices'!AJ642+AB634</f>
        <v/>
      </c>
      <c r="AC641" s="69">
        <f>AC634*'4 Transform Matrices'!Y642+AD634*'4 Transform Matrices'!AC642+AE634*'4 Transform Matrices'!AG642</f>
        <v/>
      </c>
      <c r="AD641" s="69">
        <f>AC634*'4 Transform Matrices'!Z642+AD634*'4 Transform Matrices'!AD642+AE634*'4 Transform Matrices'!AH642</f>
        <v/>
      </c>
      <c r="AE641" s="69">
        <f>AC634*'4 Transform Matrices'!AA642+AD634*'4 Transform Matrices'!AE642+AE634*'4 Transform Matrices'!AI642</f>
        <v/>
      </c>
      <c r="AF641" s="69">
        <f>AC634*'4 Transform Matrices'!AB642+AD634*'4 Transform Matrices'!AF642+AE634*'4 Transform Matrices'!AJ642+AF634</f>
        <v/>
      </c>
      <c r="AG641" s="71">
        <f>MAX(ABS(I641-U641),ABS(J641-V641),ABS(K641-W641),ABS(L641-X641),ABS(M641-Y641),ABS(N641-Z641),ABS(O641-AA641),ABS(P641-AB641),ABS(Q641-AC641),ABS(R641-AD641),ABS(S641-AE641),ABS(T641-AF641))</f>
        <v/>
      </c>
    </row>
    <row r="642">
      <c r="A642" s="60" t="inlineStr">
        <is>
          <t>- Lone pines</t>
        </is>
      </c>
      <c r="B642" s="52" t="inlineStr">
        <is>
          <t>ENV-514</t>
        </is>
      </c>
      <c r="C642" s="53" t="inlineStr">
        <is>
          <t>Group</t>
        </is>
      </c>
      <c r="D642" s="52" t="inlineStr">
        <is>
          <t>ENV-00</t>
        </is>
      </c>
      <c r="E642" s="52" t="n">
        <v>1</v>
      </c>
      <c r="F642" s="54">
        <f>L642</f>
        <v/>
      </c>
      <c r="G642" s="54">
        <f>P642</f>
        <v/>
      </c>
      <c r="H642" s="54">
        <f>T642</f>
        <v/>
      </c>
      <c r="I642" s="70" t="n">
        <v>1</v>
      </c>
      <c r="J642" s="70" t="n">
        <v>0</v>
      </c>
      <c r="K642" s="70" t="n">
        <v>0</v>
      </c>
      <c r="L642" s="70" t="n">
        <v>0</v>
      </c>
      <c r="M642" s="70" t="n">
        <v>0</v>
      </c>
      <c r="N642" s="70" t="n">
        <v>1</v>
      </c>
      <c r="O642" s="70" t="n">
        <v>0</v>
      </c>
      <c r="P642" s="70" t="n">
        <v>0</v>
      </c>
      <c r="Q642" s="70" t="n">
        <v>0</v>
      </c>
      <c r="R642" s="70" t="n">
        <v>0</v>
      </c>
      <c r="S642" s="70" t="n">
        <v>1</v>
      </c>
      <c r="T642" s="70" t="n">
        <v>0</v>
      </c>
      <c r="U642" s="69">
        <f>U128*'4 Transform Matrices'!Y643+V128*'4 Transform Matrices'!AC643+W128*'4 Transform Matrices'!AG643</f>
        <v/>
      </c>
      <c r="V642" s="69">
        <f>U128*'4 Transform Matrices'!Z643+V128*'4 Transform Matrices'!AD643+W128*'4 Transform Matrices'!AH643</f>
        <v/>
      </c>
      <c r="W642" s="69">
        <f>U128*'4 Transform Matrices'!AA643+V128*'4 Transform Matrices'!AE643+W128*'4 Transform Matrices'!AI643</f>
        <v/>
      </c>
      <c r="X642" s="69">
        <f>U128*'4 Transform Matrices'!AB643+V128*'4 Transform Matrices'!AF643+W128*'4 Transform Matrices'!AJ643+X128</f>
        <v/>
      </c>
      <c r="Y642" s="69">
        <f>Y128*'4 Transform Matrices'!Y643+Z128*'4 Transform Matrices'!AC643+AA128*'4 Transform Matrices'!AG643</f>
        <v/>
      </c>
      <c r="Z642" s="69">
        <f>Y128*'4 Transform Matrices'!Z643+Z128*'4 Transform Matrices'!AD643+AA128*'4 Transform Matrices'!AH643</f>
        <v/>
      </c>
      <c r="AA642" s="69">
        <f>Y128*'4 Transform Matrices'!AA643+Z128*'4 Transform Matrices'!AE643+AA128*'4 Transform Matrices'!AI643</f>
        <v/>
      </c>
      <c r="AB642" s="69">
        <f>Y128*'4 Transform Matrices'!AB643+Z128*'4 Transform Matrices'!AF643+AA128*'4 Transform Matrices'!AJ643+AB128</f>
        <v/>
      </c>
      <c r="AC642" s="69">
        <f>AC128*'4 Transform Matrices'!Y643+AD128*'4 Transform Matrices'!AC643+AE128*'4 Transform Matrices'!AG643</f>
        <v/>
      </c>
      <c r="AD642" s="69">
        <f>AC128*'4 Transform Matrices'!Z643+AD128*'4 Transform Matrices'!AD643+AE128*'4 Transform Matrices'!AH643</f>
        <v/>
      </c>
      <c r="AE642" s="69">
        <f>AC128*'4 Transform Matrices'!AA643+AD128*'4 Transform Matrices'!AE643+AE128*'4 Transform Matrices'!AI643</f>
        <v/>
      </c>
      <c r="AF642" s="69">
        <f>AC128*'4 Transform Matrices'!AB643+AD128*'4 Transform Matrices'!AF643+AE128*'4 Transform Matrices'!AJ643+AF128</f>
        <v/>
      </c>
      <c r="AG642" s="71">
        <f>MAX(ABS(I642-U642),ABS(J642-V642),ABS(K642-W642),ABS(L642-X642),ABS(M642-Y642),ABS(N642-Z642),ABS(O642-AA642),ABS(P642-AB642),ABS(Q642-AC642),ABS(R642-AD642),ABS(S642-AE642),ABS(T642-AF642))</f>
        <v/>
      </c>
    </row>
    <row r="643">
      <c r="A643" s="80" t="inlineStr">
        <is>
          <t>- Pine</t>
        </is>
      </c>
      <c r="B643" s="52" t="inlineStr">
        <is>
          <t>ENV-515</t>
        </is>
      </c>
      <c r="C643" s="53" t="inlineStr">
        <is>
          <t>Group</t>
        </is>
      </c>
      <c r="D643" s="52" t="inlineStr">
        <is>
          <t>ENV-514</t>
        </is>
      </c>
      <c r="E643" s="52" t="n">
        <v>2</v>
      </c>
      <c r="F643" s="54">
        <f>L643</f>
        <v/>
      </c>
      <c r="G643" s="54">
        <f>P643</f>
        <v/>
      </c>
      <c r="H643" s="54">
        <f>T643</f>
        <v/>
      </c>
      <c r="I643" s="70" t="n">
        <v>0.98480773</v>
      </c>
      <c r="J643" s="70" t="n">
        <v>0</v>
      </c>
      <c r="K643" s="70" t="n">
        <v>0.173648193</v>
      </c>
      <c r="L643" s="70" t="n">
        <v>-6.5</v>
      </c>
      <c r="M643" s="70" t="n">
        <v>0</v>
      </c>
      <c r="N643" s="70" t="n">
        <v>1</v>
      </c>
      <c r="O643" s="70" t="n">
        <v>0</v>
      </c>
      <c r="P643" s="70" t="n">
        <v>0.251826376</v>
      </c>
      <c r="Q643" s="70" t="n">
        <v>-0.173648193</v>
      </c>
      <c r="R643" s="70" t="n">
        <v>0</v>
      </c>
      <c r="S643" s="70" t="n">
        <v>0.98480773</v>
      </c>
      <c r="T643" s="70" t="n">
        <v>13</v>
      </c>
      <c r="U643" s="69">
        <f>U642*'4 Transform Matrices'!Y644+V642*'4 Transform Matrices'!AC644+W642*'4 Transform Matrices'!AG644</f>
        <v/>
      </c>
      <c r="V643" s="69">
        <f>U642*'4 Transform Matrices'!Z644+V642*'4 Transform Matrices'!AD644+W642*'4 Transform Matrices'!AH644</f>
        <v/>
      </c>
      <c r="W643" s="69">
        <f>U642*'4 Transform Matrices'!AA644+V642*'4 Transform Matrices'!AE644+W642*'4 Transform Matrices'!AI644</f>
        <v/>
      </c>
      <c r="X643" s="69">
        <f>U642*'4 Transform Matrices'!AB644+V642*'4 Transform Matrices'!AF644+W642*'4 Transform Matrices'!AJ644+X642</f>
        <v/>
      </c>
      <c r="Y643" s="69">
        <f>Y642*'4 Transform Matrices'!Y644+Z642*'4 Transform Matrices'!AC644+AA642*'4 Transform Matrices'!AG644</f>
        <v/>
      </c>
      <c r="Z643" s="69">
        <f>Y642*'4 Transform Matrices'!Z644+Z642*'4 Transform Matrices'!AD644+AA642*'4 Transform Matrices'!AH644</f>
        <v/>
      </c>
      <c r="AA643" s="69">
        <f>Y642*'4 Transform Matrices'!AA644+Z642*'4 Transform Matrices'!AE644+AA642*'4 Transform Matrices'!AI644</f>
        <v/>
      </c>
      <c r="AB643" s="69">
        <f>Y642*'4 Transform Matrices'!AB644+Z642*'4 Transform Matrices'!AF644+AA642*'4 Transform Matrices'!AJ644+AB642</f>
        <v/>
      </c>
      <c r="AC643" s="69">
        <f>AC642*'4 Transform Matrices'!Y644+AD642*'4 Transform Matrices'!AC644+AE642*'4 Transform Matrices'!AG644</f>
        <v/>
      </c>
      <c r="AD643" s="69">
        <f>AC642*'4 Transform Matrices'!Z644+AD642*'4 Transform Matrices'!AD644+AE642*'4 Transform Matrices'!AH644</f>
        <v/>
      </c>
      <c r="AE643" s="69">
        <f>AC642*'4 Transform Matrices'!AA644+AD642*'4 Transform Matrices'!AE644+AE642*'4 Transform Matrices'!AI644</f>
        <v/>
      </c>
      <c r="AF643" s="69">
        <f>AC642*'4 Transform Matrices'!AB644+AD642*'4 Transform Matrices'!AF644+AE642*'4 Transform Matrices'!AJ644+AF642</f>
        <v/>
      </c>
      <c r="AG643" s="71">
        <f>MAX(ABS(I643-U643),ABS(J643-V643),ABS(K643-W643),ABS(L643-X643),ABS(M643-Y643),ABS(N643-Z643),ABS(O643-AA643),ABS(P643-AB643),ABS(Q643-AC643),ABS(R643-AD643),ABS(S643-AE643),ABS(T643-AF643))</f>
        <v/>
      </c>
    </row>
    <row r="644">
      <c r="A644" s="81" t="inlineStr">
        <is>
          <t>- Pine trunk</t>
        </is>
      </c>
      <c r="B644" s="52" t="inlineStr">
        <is>
          <t>ENV-516</t>
        </is>
      </c>
      <c r="C644" s="58" t="inlineStr">
        <is>
          <t>Cylinder</t>
        </is>
      </c>
      <c r="D644" s="52" t="inlineStr">
        <is>
          <t>ENV-515</t>
        </is>
      </c>
      <c r="E644" s="52" t="n">
        <v>3</v>
      </c>
      <c r="F644" s="54">
        <f>L644</f>
        <v/>
      </c>
      <c r="G644" s="54">
        <f>P644</f>
        <v/>
      </c>
      <c r="H644" s="54">
        <f>T644</f>
        <v/>
      </c>
      <c r="I644" s="70" t="n">
        <v>0.235369042</v>
      </c>
      <c r="J644" s="70" t="n">
        <v>0.0415019169</v>
      </c>
      <c r="K644" s="70" t="n">
        <v>-2.55037556e-08</v>
      </c>
      <c r="L644" s="70" t="n">
        <v>-6.5</v>
      </c>
      <c r="M644" s="70" t="n">
        <v>0</v>
      </c>
      <c r="N644" s="70" t="n">
        <v>-1.04470219e-08</v>
      </c>
      <c r="O644" s="70" t="n">
        <v>-3.3599999</v>
      </c>
      <c r="P644" s="70" t="n">
        <v>1.93182635</v>
      </c>
      <c r="Q644" s="70" t="n">
        <v>-0.0415019169</v>
      </c>
      <c r="R644" s="70" t="n">
        <v>0.235369042</v>
      </c>
      <c r="S644" s="70" t="n">
        <v>-1.44638975e-07</v>
      </c>
      <c r="T644" s="70" t="n">
        <v>13</v>
      </c>
      <c r="U644" s="69">
        <f>U643*'4 Transform Matrices'!Y645+V643*'4 Transform Matrices'!AC645+W643*'4 Transform Matrices'!AG645</f>
        <v/>
      </c>
      <c r="V644" s="69">
        <f>U643*'4 Transform Matrices'!Z645+V643*'4 Transform Matrices'!AD645+W643*'4 Transform Matrices'!AH645</f>
        <v/>
      </c>
      <c r="W644" s="69">
        <f>U643*'4 Transform Matrices'!AA645+V643*'4 Transform Matrices'!AE645+W643*'4 Transform Matrices'!AI645</f>
        <v/>
      </c>
      <c r="X644" s="69">
        <f>U643*'4 Transform Matrices'!AB645+V643*'4 Transform Matrices'!AF645+W643*'4 Transform Matrices'!AJ645+X643</f>
        <v/>
      </c>
      <c r="Y644" s="69">
        <f>Y643*'4 Transform Matrices'!Y645+Z643*'4 Transform Matrices'!AC645+AA643*'4 Transform Matrices'!AG645</f>
        <v/>
      </c>
      <c r="Z644" s="69">
        <f>Y643*'4 Transform Matrices'!Z645+Z643*'4 Transform Matrices'!AD645+AA643*'4 Transform Matrices'!AH645</f>
        <v/>
      </c>
      <c r="AA644" s="69">
        <f>Y643*'4 Transform Matrices'!AA645+Z643*'4 Transform Matrices'!AE645+AA643*'4 Transform Matrices'!AI645</f>
        <v/>
      </c>
      <c r="AB644" s="69">
        <f>Y643*'4 Transform Matrices'!AB645+Z643*'4 Transform Matrices'!AF645+AA643*'4 Transform Matrices'!AJ645+AB643</f>
        <v/>
      </c>
      <c r="AC644" s="69">
        <f>AC643*'4 Transform Matrices'!Y645+AD643*'4 Transform Matrices'!AC645+AE643*'4 Transform Matrices'!AG645</f>
        <v/>
      </c>
      <c r="AD644" s="69">
        <f>AC643*'4 Transform Matrices'!Z645+AD643*'4 Transform Matrices'!AD645+AE643*'4 Transform Matrices'!AH645</f>
        <v/>
      </c>
      <c r="AE644" s="69">
        <f>AC643*'4 Transform Matrices'!AA645+AD643*'4 Transform Matrices'!AE645+AE643*'4 Transform Matrices'!AI645</f>
        <v/>
      </c>
      <c r="AF644" s="69">
        <f>AC643*'4 Transform Matrices'!AB645+AD643*'4 Transform Matrices'!AF645+AE643*'4 Transform Matrices'!AJ645+AF643</f>
        <v/>
      </c>
      <c r="AG644" s="71">
        <f>MAX(ABS(I644-U644),ABS(J644-V644),ABS(K644-W644),ABS(L644-X644),ABS(M644-Y644),ABS(N644-Z644),ABS(O644-AA644),ABS(P644-AB644),ABS(Q644-AC644),ABS(R644-AD644),ABS(S644-AE644),ABS(T644-AF644))</f>
        <v/>
      </c>
    </row>
    <row r="645">
      <c r="A645" s="81" t="inlineStr">
        <is>
          <t>- Pine crown</t>
        </is>
      </c>
      <c r="B645" s="52" t="inlineStr">
        <is>
          <t>ENV-517</t>
        </is>
      </c>
      <c r="C645" s="61" t="inlineStr">
        <is>
          <t>Cone</t>
        </is>
      </c>
      <c r="D645" s="52" t="inlineStr">
        <is>
          <t>ENV-515</t>
        </is>
      </c>
      <c r="E645" s="52" t="n">
        <v>3</v>
      </c>
      <c r="F645" s="54">
        <f>L645</f>
        <v/>
      </c>
      <c r="G645" s="54">
        <f>P645</f>
        <v/>
      </c>
      <c r="H645" s="54">
        <f>T645</f>
        <v/>
      </c>
      <c r="I645" s="70" t="n">
        <v>2.66783929</v>
      </c>
      <c r="J645" s="70" t="n">
        <v>0.449844629</v>
      </c>
      <c r="K645" s="70" t="n">
        <v>0.00715832599</v>
      </c>
      <c r="L645" s="70" t="n">
        <v>-6.48575974</v>
      </c>
      <c r="M645" s="70" t="n">
        <v>0.00631877547</v>
      </c>
      <c r="N645" s="70" t="n">
        <v>-0.11658597</v>
      </c>
      <c r="O645" s="70" t="n">
        <v>1.4024837</v>
      </c>
      <c r="P645" s="70" t="n">
        <v>1.55374324</v>
      </c>
      <c r="Q645" s="70" t="n">
        <v>0.457391053</v>
      </c>
      <c r="R645" s="70" t="n">
        <v>-2.62221336</v>
      </c>
      <c r="S645" s="70" t="n">
        <v>-0.0611276701</v>
      </c>
      <c r="T645" s="70" t="n">
        <v>12.969965</v>
      </c>
      <c r="U645" s="69">
        <f>U643*'4 Transform Matrices'!Y646+V643*'4 Transform Matrices'!AC646+W643*'4 Transform Matrices'!AG646</f>
        <v/>
      </c>
      <c r="V645" s="69">
        <f>U643*'4 Transform Matrices'!Z646+V643*'4 Transform Matrices'!AD646+W643*'4 Transform Matrices'!AH646</f>
        <v/>
      </c>
      <c r="W645" s="69">
        <f>U643*'4 Transform Matrices'!AA646+V643*'4 Transform Matrices'!AE646+W643*'4 Transform Matrices'!AI646</f>
        <v/>
      </c>
      <c r="X645" s="69">
        <f>U643*'4 Transform Matrices'!AB646+V643*'4 Transform Matrices'!AF646+W643*'4 Transform Matrices'!AJ646+X643</f>
        <v/>
      </c>
      <c r="Y645" s="69">
        <f>Y643*'4 Transform Matrices'!Y646+Z643*'4 Transform Matrices'!AC646+AA643*'4 Transform Matrices'!AG646</f>
        <v/>
      </c>
      <c r="Z645" s="69">
        <f>Y643*'4 Transform Matrices'!Z646+Z643*'4 Transform Matrices'!AD646+AA643*'4 Transform Matrices'!AH646</f>
        <v/>
      </c>
      <c r="AA645" s="69">
        <f>Y643*'4 Transform Matrices'!AA646+Z643*'4 Transform Matrices'!AE646+AA643*'4 Transform Matrices'!AI646</f>
        <v/>
      </c>
      <c r="AB645" s="69">
        <f>Y643*'4 Transform Matrices'!AB646+Z643*'4 Transform Matrices'!AF646+AA643*'4 Transform Matrices'!AJ646+AB643</f>
        <v/>
      </c>
      <c r="AC645" s="69">
        <f>AC643*'4 Transform Matrices'!Y646+AD643*'4 Transform Matrices'!AC646+AE643*'4 Transform Matrices'!AG646</f>
        <v/>
      </c>
      <c r="AD645" s="69">
        <f>AC643*'4 Transform Matrices'!Z646+AD643*'4 Transform Matrices'!AD646+AE643*'4 Transform Matrices'!AH646</f>
        <v/>
      </c>
      <c r="AE645" s="69">
        <f>AC643*'4 Transform Matrices'!AA646+AD643*'4 Transform Matrices'!AE646+AE643*'4 Transform Matrices'!AI646</f>
        <v/>
      </c>
      <c r="AF645" s="69">
        <f>AC643*'4 Transform Matrices'!AB646+AD643*'4 Transform Matrices'!AF646+AE643*'4 Transform Matrices'!AJ646+AF643</f>
        <v/>
      </c>
      <c r="AG645" s="71">
        <f>MAX(ABS(I645-U645),ABS(J645-V645),ABS(K645-W645),ABS(L645-X645),ABS(M645-Y645),ABS(N645-Z645),ABS(O645-AA645),ABS(P645-AB645),ABS(Q645-AC645),ABS(R645-AD645),ABS(S645-AE645),ABS(T645-AF645))</f>
        <v/>
      </c>
    </row>
    <row r="646">
      <c r="A646" s="81" t="inlineStr">
        <is>
          <t>- Pine crown</t>
        </is>
      </c>
      <c r="B646" s="52" t="inlineStr">
        <is>
          <t>ENV-518</t>
        </is>
      </c>
      <c r="C646" s="61" t="inlineStr">
        <is>
          <t>Cone</t>
        </is>
      </c>
      <c r="D646" s="52" t="inlineStr">
        <is>
          <t>ENV-515</t>
        </is>
      </c>
      <c r="E646" s="52" t="n">
        <v>3</v>
      </c>
      <c r="F646" s="54">
        <f>L646</f>
        <v/>
      </c>
      <c r="G646" s="54">
        <f>P646</f>
        <v/>
      </c>
      <c r="H646" s="54">
        <f>T646</f>
        <v/>
      </c>
      <c r="I646" s="70" t="n">
        <v>-0.464140624</v>
      </c>
      <c r="J646" s="70" t="n">
        <v>-2.15803242</v>
      </c>
      <c r="K646" s="70" t="n">
        <v>0.07563840600000001</v>
      </c>
      <c r="L646" s="70" t="n">
        <v>-6.47686005</v>
      </c>
      <c r="M646" s="70" t="n">
        <v>-0.0132287676</v>
      </c>
      <c r="N646" s="70" t="n">
        <v>0.166286007</v>
      </c>
      <c r="O646" s="70" t="n">
        <v>1.04571879</v>
      </c>
      <c r="P646" s="70" t="n">
        <v>1.95036721</v>
      </c>
      <c r="Q646" s="70" t="n">
        <v>-2.1422348</v>
      </c>
      <c r="R646" s="70" t="n">
        <v>0.466536462</v>
      </c>
      <c r="S646" s="70" t="n">
        <v>-0.0228455011</v>
      </c>
      <c r="T646" s="70" t="n">
        <v>12.9981136</v>
      </c>
      <c r="U646" s="69">
        <f>U643*'4 Transform Matrices'!Y647+V643*'4 Transform Matrices'!AC647+W643*'4 Transform Matrices'!AG647</f>
        <v/>
      </c>
      <c r="V646" s="69">
        <f>U643*'4 Transform Matrices'!Z647+V643*'4 Transform Matrices'!AD647+W643*'4 Transform Matrices'!AH647</f>
        <v/>
      </c>
      <c r="W646" s="69">
        <f>U643*'4 Transform Matrices'!AA647+V643*'4 Transform Matrices'!AE647+W643*'4 Transform Matrices'!AI647</f>
        <v/>
      </c>
      <c r="X646" s="69">
        <f>U643*'4 Transform Matrices'!AB647+V643*'4 Transform Matrices'!AF647+W643*'4 Transform Matrices'!AJ647+X643</f>
        <v/>
      </c>
      <c r="Y646" s="69">
        <f>Y643*'4 Transform Matrices'!Y647+Z643*'4 Transform Matrices'!AC647+AA643*'4 Transform Matrices'!AG647</f>
        <v/>
      </c>
      <c r="Z646" s="69">
        <f>Y643*'4 Transform Matrices'!Z647+Z643*'4 Transform Matrices'!AD647+AA643*'4 Transform Matrices'!AH647</f>
        <v/>
      </c>
      <c r="AA646" s="69">
        <f>Y643*'4 Transform Matrices'!AA647+Z643*'4 Transform Matrices'!AE647+AA643*'4 Transform Matrices'!AI647</f>
        <v/>
      </c>
      <c r="AB646" s="69">
        <f>Y643*'4 Transform Matrices'!AB647+Z643*'4 Transform Matrices'!AF647+AA643*'4 Transform Matrices'!AJ647+AB643</f>
        <v/>
      </c>
      <c r="AC646" s="69">
        <f>AC643*'4 Transform Matrices'!Y647+AD643*'4 Transform Matrices'!AC647+AE643*'4 Transform Matrices'!AG647</f>
        <v/>
      </c>
      <c r="AD646" s="69">
        <f>AC643*'4 Transform Matrices'!Z647+AD643*'4 Transform Matrices'!AD647+AE643*'4 Transform Matrices'!AH647</f>
        <v/>
      </c>
      <c r="AE646" s="69">
        <f>AC643*'4 Transform Matrices'!AA647+AD643*'4 Transform Matrices'!AE647+AE643*'4 Transform Matrices'!AI647</f>
        <v/>
      </c>
      <c r="AF646" s="69">
        <f>AC643*'4 Transform Matrices'!AB647+AD643*'4 Transform Matrices'!AF647+AE643*'4 Transform Matrices'!AJ647+AF643</f>
        <v/>
      </c>
      <c r="AG646" s="71">
        <f>MAX(ABS(I646-U646),ABS(J646-V646),ABS(K646-W646),ABS(L646-X646),ABS(M646-Y646),ABS(N646-Z646),ABS(O646-AA646),ABS(P646-AB646),ABS(Q646-AC646),ABS(R646-AD646),ABS(S646-AE646),ABS(T646-AF646))</f>
        <v/>
      </c>
    </row>
    <row r="647">
      <c r="A647" s="81" t="inlineStr">
        <is>
          <t>- Pine crown</t>
        </is>
      </c>
      <c r="B647" s="52" t="inlineStr">
        <is>
          <t>ENV-519</t>
        </is>
      </c>
      <c r="C647" s="61" t="inlineStr">
        <is>
          <t>Cone</t>
        </is>
      </c>
      <c r="D647" s="52" t="inlineStr">
        <is>
          <t>ENV-515</t>
        </is>
      </c>
      <c r="E647" s="52" t="n">
        <v>3</v>
      </c>
      <c r="F647" s="54">
        <f>L647</f>
        <v/>
      </c>
      <c r="G647" s="54">
        <f>P647</f>
        <v/>
      </c>
      <c r="H647" s="54">
        <f>T647</f>
        <v/>
      </c>
      <c r="I647" s="70" t="n">
        <v>-2.17996764</v>
      </c>
      <c r="J647" s="70" t="n">
        <v>0.0297131538</v>
      </c>
      <c r="K647" s="70" t="n">
        <v>-0.000224828254</v>
      </c>
      <c r="L647" s="70" t="n">
        <v>-6.46435356</v>
      </c>
      <c r="M647" s="70" t="n">
        <v>7.65717868e-06</v>
      </c>
      <c r="N647" s="70" t="n">
        <v>0.0269912481</v>
      </c>
      <c r="O647" s="70" t="n">
        <v>1.10531175</v>
      </c>
      <c r="P647" s="70" t="n">
        <v>2.47601247</v>
      </c>
      <c r="Q647" s="70" t="n">
        <v>0.0329049528</v>
      </c>
      <c r="R647" s="70" t="n">
        <v>1.96850252</v>
      </c>
      <c r="S647" s="70" t="n">
        <v>-0.0151521601</v>
      </c>
      <c r="T647" s="70" t="n">
        <v>12.9967709</v>
      </c>
      <c r="U647" s="69">
        <f>U643*'4 Transform Matrices'!Y648+V643*'4 Transform Matrices'!AC648+W643*'4 Transform Matrices'!AG648</f>
        <v/>
      </c>
      <c r="V647" s="69">
        <f>U643*'4 Transform Matrices'!Z648+V643*'4 Transform Matrices'!AD648+W643*'4 Transform Matrices'!AH648</f>
        <v/>
      </c>
      <c r="W647" s="69">
        <f>U643*'4 Transform Matrices'!AA648+V643*'4 Transform Matrices'!AE648+W643*'4 Transform Matrices'!AI648</f>
        <v/>
      </c>
      <c r="X647" s="69">
        <f>U643*'4 Transform Matrices'!AB648+V643*'4 Transform Matrices'!AF648+W643*'4 Transform Matrices'!AJ648+X643</f>
        <v/>
      </c>
      <c r="Y647" s="69">
        <f>Y643*'4 Transform Matrices'!Y648+Z643*'4 Transform Matrices'!AC648+AA643*'4 Transform Matrices'!AG648</f>
        <v/>
      </c>
      <c r="Z647" s="69">
        <f>Y643*'4 Transform Matrices'!Z648+Z643*'4 Transform Matrices'!AD648+AA643*'4 Transform Matrices'!AH648</f>
        <v/>
      </c>
      <c r="AA647" s="69">
        <f>Y643*'4 Transform Matrices'!AA648+Z643*'4 Transform Matrices'!AE648+AA643*'4 Transform Matrices'!AI648</f>
        <v/>
      </c>
      <c r="AB647" s="69">
        <f>Y643*'4 Transform Matrices'!AB648+Z643*'4 Transform Matrices'!AF648+AA643*'4 Transform Matrices'!AJ648+AB643</f>
        <v/>
      </c>
      <c r="AC647" s="69">
        <f>AC643*'4 Transform Matrices'!Y648+AD643*'4 Transform Matrices'!AC648+AE643*'4 Transform Matrices'!AG648</f>
        <v/>
      </c>
      <c r="AD647" s="69">
        <f>AC643*'4 Transform Matrices'!Z648+AD643*'4 Transform Matrices'!AD648+AE643*'4 Transform Matrices'!AH648</f>
        <v/>
      </c>
      <c r="AE647" s="69">
        <f>AC643*'4 Transform Matrices'!AA648+AD643*'4 Transform Matrices'!AE648+AE643*'4 Transform Matrices'!AI648</f>
        <v/>
      </c>
      <c r="AF647" s="69">
        <f>AC643*'4 Transform Matrices'!AB648+AD643*'4 Transform Matrices'!AF648+AE643*'4 Transform Matrices'!AJ648+AF643</f>
        <v/>
      </c>
      <c r="AG647" s="71">
        <f>MAX(ABS(I647-U647),ABS(J647-V647),ABS(K647-W647),ABS(L647-X647),ABS(M647-Y647),ABS(N647-Z647),ABS(O647-AA647),ABS(P647-AB647),ABS(Q647-AC647),ABS(R647-AD647),ABS(S647-AE647),ABS(T647-AF647))</f>
        <v/>
      </c>
    </row>
    <row r="648">
      <c r="A648" s="81" t="inlineStr">
        <is>
          <t>- Pine crown</t>
        </is>
      </c>
      <c r="B648" s="52" t="inlineStr">
        <is>
          <t>ENV-520</t>
        </is>
      </c>
      <c r="C648" s="61" t="inlineStr">
        <is>
          <t>Cone</t>
        </is>
      </c>
      <c r="D648" s="52" t="inlineStr">
        <is>
          <t>ENV-515</t>
        </is>
      </c>
      <c r="E648" s="52" t="n">
        <v>3</v>
      </c>
      <c r="F648" s="54">
        <f>L648</f>
        <v/>
      </c>
      <c r="G648" s="54">
        <f>P648</f>
        <v/>
      </c>
      <c r="H648" s="54">
        <f>T648</f>
        <v/>
      </c>
      <c r="I648" s="70" t="n">
        <v>0.414922714</v>
      </c>
      <c r="J648" s="70" t="n">
        <v>1.541888</v>
      </c>
      <c r="K648" s="70" t="n">
        <v>-0.0703299344</v>
      </c>
      <c r="L648" s="70" t="n">
        <v>-6.49299955</v>
      </c>
      <c r="M648" s="70" t="n">
        <v>0.008977795950000001</v>
      </c>
      <c r="N648" s="70" t="n">
        <v>0.155370265</v>
      </c>
      <c r="O648" s="70" t="n">
        <v>0.740537345</v>
      </c>
      <c r="P648" s="70" t="n">
        <v>2.76719308</v>
      </c>
      <c r="Q648" s="70" t="n">
        <v>1.47766423</v>
      </c>
      <c r="R648" s="70" t="n">
        <v>-0.433900476</v>
      </c>
      <c r="S648" s="70" t="n">
        <v>0.0152491303</v>
      </c>
      <c r="T648" s="70" t="n">
        <v>13.0268459</v>
      </c>
      <c r="U648" s="69">
        <f>U643*'4 Transform Matrices'!Y649+V643*'4 Transform Matrices'!AC649+W643*'4 Transform Matrices'!AG649</f>
        <v/>
      </c>
      <c r="V648" s="69">
        <f>U643*'4 Transform Matrices'!Z649+V643*'4 Transform Matrices'!AD649+W643*'4 Transform Matrices'!AH649</f>
        <v/>
      </c>
      <c r="W648" s="69">
        <f>U643*'4 Transform Matrices'!AA649+V643*'4 Transform Matrices'!AE649+W643*'4 Transform Matrices'!AI649</f>
        <v/>
      </c>
      <c r="X648" s="69">
        <f>U643*'4 Transform Matrices'!AB649+V643*'4 Transform Matrices'!AF649+W643*'4 Transform Matrices'!AJ649+X643</f>
        <v/>
      </c>
      <c r="Y648" s="69">
        <f>Y643*'4 Transform Matrices'!Y649+Z643*'4 Transform Matrices'!AC649+AA643*'4 Transform Matrices'!AG649</f>
        <v/>
      </c>
      <c r="Z648" s="69">
        <f>Y643*'4 Transform Matrices'!Z649+Z643*'4 Transform Matrices'!AD649+AA643*'4 Transform Matrices'!AH649</f>
        <v/>
      </c>
      <c r="AA648" s="69">
        <f>Y643*'4 Transform Matrices'!AA649+Z643*'4 Transform Matrices'!AE649+AA643*'4 Transform Matrices'!AI649</f>
        <v/>
      </c>
      <c r="AB648" s="69">
        <f>Y643*'4 Transform Matrices'!AB649+Z643*'4 Transform Matrices'!AF649+AA643*'4 Transform Matrices'!AJ649+AB643</f>
        <v/>
      </c>
      <c r="AC648" s="69">
        <f>AC643*'4 Transform Matrices'!Y649+AD643*'4 Transform Matrices'!AC649+AE643*'4 Transform Matrices'!AG649</f>
        <v/>
      </c>
      <c r="AD648" s="69">
        <f>AC643*'4 Transform Matrices'!Z649+AD643*'4 Transform Matrices'!AD649+AE643*'4 Transform Matrices'!AH649</f>
        <v/>
      </c>
      <c r="AE648" s="69">
        <f>AC643*'4 Transform Matrices'!AA649+AD643*'4 Transform Matrices'!AE649+AE643*'4 Transform Matrices'!AI649</f>
        <v/>
      </c>
      <c r="AF648" s="69">
        <f>AC643*'4 Transform Matrices'!AB649+AD643*'4 Transform Matrices'!AF649+AE643*'4 Transform Matrices'!AJ649+AF643</f>
        <v/>
      </c>
      <c r="AG648" s="71">
        <f>MAX(ABS(I648-U648),ABS(J648-V648),ABS(K648-W648),ABS(L648-X648),ABS(M648-Y648),ABS(N648-Z648),ABS(O648-AA648),ABS(P648-AB648),ABS(Q648-AC648),ABS(R648-AD648),ABS(S648-AE648),ABS(T648-AF648))</f>
        <v/>
      </c>
    </row>
    <row r="649">
      <c r="A649" s="81" t="inlineStr">
        <is>
          <t>- Pine crown</t>
        </is>
      </c>
      <c r="B649" s="52" t="inlineStr">
        <is>
          <t>ENV-521</t>
        </is>
      </c>
      <c r="C649" s="61" t="inlineStr">
        <is>
          <t>Cone</t>
        </is>
      </c>
      <c r="D649" s="52" t="inlineStr">
        <is>
          <t>ENV-515</t>
        </is>
      </c>
      <c r="E649" s="52" t="n">
        <v>3</v>
      </c>
      <c r="F649" s="54">
        <f>L649</f>
        <v/>
      </c>
      <c r="G649" s="54">
        <f>P649</f>
        <v/>
      </c>
      <c r="H649" s="54">
        <f>T649</f>
        <v/>
      </c>
      <c r="I649" s="70" t="n">
        <v>-1.06404161</v>
      </c>
      <c r="J649" s="70" t="n">
        <v>-0.893928587</v>
      </c>
      <c r="K649" s="70" t="n">
        <v>-0.0430838689</v>
      </c>
      <c r="L649" s="70" t="n">
        <v>-6.52877522</v>
      </c>
      <c r="M649" s="70" t="n">
        <v>-0.000272509555</v>
      </c>
      <c r="N649" s="70" t="n">
        <v>-0.140388444</v>
      </c>
      <c r="O649" s="70" t="n">
        <v>0.658181906</v>
      </c>
      <c r="P649" s="70" t="n">
        <v>3.18204975</v>
      </c>
      <c r="Q649" s="70" t="n">
        <v>-0.897804737</v>
      </c>
      <c r="R649" s="70" t="n">
        <v>1.05949032</v>
      </c>
      <c r="S649" s="70" t="n">
        <v>0.0508614704</v>
      </c>
      <c r="T649" s="70" t="n">
        <v>13.0142832</v>
      </c>
      <c r="U649" s="69">
        <f>U643*'4 Transform Matrices'!Y650+V643*'4 Transform Matrices'!AC650+W643*'4 Transform Matrices'!AG650</f>
        <v/>
      </c>
      <c r="V649" s="69">
        <f>U643*'4 Transform Matrices'!Z650+V643*'4 Transform Matrices'!AD650+W643*'4 Transform Matrices'!AH650</f>
        <v/>
      </c>
      <c r="W649" s="69">
        <f>U643*'4 Transform Matrices'!AA650+V643*'4 Transform Matrices'!AE650+W643*'4 Transform Matrices'!AI650</f>
        <v/>
      </c>
      <c r="X649" s="69">
        <f>U643*'4 Transform Matrices'!AB650+V643*'4 Transform Matrices'!AF650+W643*'4 Transform Matrices'!AJ650+X643</f>
        <v/>
      </c>
      <c r="Y649" s="69">
        <f>Y643*'4 Transform Matrices'!Y650+Z643*'4 Transform Matrices'!AC650+AA643*'4 Transform Matrices'!AG650</f>
        <v/>
      </c>
      <c r="Z649" s="69">
        <f>Y643*'4 Transform Matrices'!Z650+Z643*'4 Transform Matrices'!AD650+AA643*'4 Transform Matrices'!AH650</f>
        <v/>
      </c>
      <c r="AA649" s="69">
        <f>Y643*'4 Transform Matrices'!AA650+Z643*'4 Transform Matrices'!AE650+AA643*'4 Transform Matrices'!AI650</f>
        <v/>
      </c>
      <c r="AB649" s="69">
        <f>Y643*'4 Transform Matrices'!AB650+Z643*'4 Transform Matrices'!AF650+AA643*'4 Transform Matrices'!AJ650+AB643</f>
        <v/>
      </c>
      <c r="AC649" s="69">
        <f>AC643*'4 Transform Matrices'!Y650+AD643*'4 Transform Matrices'!AC650+AE643*'4 Transform Matrices'!AG650</f>
        <v/>
      </c>
      <c r="AD649" s="69">
        <f>AC643*'4 Transform Matrices'!Z650+AD643*'4 Transform Matrices'!AD650+AE643*'4 Transform Matrices'!AH650</f>
        <v/>
      </c>
      <c r="AE649" s="69">
        <f>AC643*'4 Transform Matrices'!AA650+AD643*'4 Transform Matrices'!AE650+AE643*'4 Transform Matrices'!AI650</f>
        <v/>
      </c>
      <c r="AF649" s="69">
        <f>AC643*'4 Transform Matrices'!AB650+AD643*'4 Transform Matrices'!AF650+AE643*'4 Transform Matrices'!AJ650+AF643</f>
        <v/>
      </c>
      <c r="AG649" s="71">
        <f>MAX(ABS(I649-U649),ABS(J649-V649),ABS(K649-W649),ABS(L649-X649),ABS(M649-Y649),ABS(N649-Z649),ABS(O649-AA649),ABS(P649-AB649),ABS(Q649-AC649),ABS(R649-AD649),ABS(S649-AE649),ABS(T649-AF649))</f>
        <v/>
      </c>
    </row>
    <row r="650">
      <c r="A650" s="81" t="inlineStr">
        <is>
          <t>- Pine crown</t>
        </is>
      </c>
      <c r="B650" s="52" t="inlineStr">
        <is>
          <t>ENV-522</t>
        </is>
      </c>
      <c r="C650" s="61" t="inlineStr">
        <is>
          <t>Cone</t>
        </is>
      </c>
      <c r="D650" s="52" t="inlineStr">
        <is>
          <t>ENV-515</t>
        </is>
      </c>
      <c r="E650" s="52" t="n">
        <v>3</v>
      </c>
      <c r="F650" s="54">
        <f>L650</f>
        <v/>
      </c>
      <c r="G650" s="54">
        <f>P650</f>
        <v/>
      </c>
      <c r="H650" s="54">
        <f>T650</f>
        <v/>
      </c>
      <c r="I650" s="70" t="n">
        <v>-0.805067837</v>
      </c>
      <c r="J650" s="70" t="n">
        <v>0.519669235</v>
      </c>
      <c r="K650" s="70" t="n">
        <v>0.0107633956</v>
      </c>
      <c r="L650" s="70" t="n">
        <v>-6.45956707</v>
      </c>
      <c r="M650" s="70" t="n">
        <v>-0.00241846358</v>
      </c>
      <c r="N650" s="70" t="n">
        <v>-0.0508040451</v>
      </c>
      <c r="O650" s="70" t="n">
        <v>0.456967711</v>
      </c>
      <c r="P650" s="70" t="n">
        <v>3.52475691</v>
      </c>
      <c r="Q650" s="70" t="n">
        <v>0.481548578</v>
      </c>
      <c r="R650" s="70" t="n">
        <v>0.8685439230000001</v>
      </c>
      <c r="S650" s="70" t="n">
        <v>0.0202895906</v>
      </c>
      <c r="T650" s="70" t="n">
        <v>13.0187988</v>
      </c>
      <c r="U650" s="69">
        <f>U643*'4 Transform Matrices'!Y651+V643*'4 Transform Matrices'!AC651+W643*'4 Transform Matrices'!AG651</f>
        <v/>
      </c>
      <c r="V650" s="69">
        <f>U643*'4 Transform Matrices'!Z651+V643*'4 Transform Matrices'!AD651+W643*'4 Transform Matrices'!AH651</f>
        <v/>
      </c>
      <c r="W650" s="69">
        <f>U643*'4 Transform Matrices'!AA651+V643*'4 Transform Matrices'!AE651+W643*'4 Transform Matrices'!AI651</f>
        <v/>
      </c>
      <c r="X650" s="69">
        <f>U643*'4 Transform Matrices'!AB651+V643*'4 Transform Matrices'!AF651+W643*'4 Transform Matrices'!AJ651+X643</f>
        <v/>
      </c>
      <c r="Y650" s="69">
        <f>Y643*'4 Transform Matrices'!Y651+Z643*'4 Transform Matrices'!AC651+AA643*'4 Transform Matrices'!AG651</f>
        <v/>
      </c>
      <c r="Z650" s="69">
        <f>Y643*'4 Transform Matrices'!Z651+Z643*'4 Transform Matrices'!AD651+AA643*'4 Transform Matrices'!AH651</f>
        <v/>
      </c>
      <c r="AA650" s="69">
        <f>Y643*'4 Transform Matrices'!AA651+Z643*'4 Transform Matrices'!AE651+AA643*'4 Transform Matrices'!AI651</f>
        <v/>
      </c>
      <c r="AB650" s="69">
        <f>Y643*'4 Transform Matrices'!AB651+Z643*'4 Transform Matrices'!AF651+AA643*'4 Transform Matrices'!AJ651+AB643</f>
        <v/>
      </c>
      <c r="AC650" s="69">
        <f>AC643*'4 Transform Matrices'!Y651+AD643*'4 Transform Matrices'!AC651+AE643*'4 Transform Matrices'!AG651</f>
        <v/>
      </c>
      <c r="AD650" s="69">
        <f>AC643*'4 Transform Matrices'!Z651+AD643*'4 Transform Matrices'!AD651+AE643*'4 Transform Matrices'!AH651</f>
        <v/>
      </c>
      <c r="AE650" s="69">
        <f>AC643*'4 Transform Matrices'!AA651+AD643*'4 Transform Matrices'!AE651+AE643*'4 Transform Matrices'!AI651</f>
        <v/>
      </c>
      <c r="AF650" s="69">
        <f>AC643*'4 Transform Matrices'!AB651+AD643*'4 Transform Matrices'!AF651+AE643*'4 Transform Matrices'!AJ651+AF643</f>
        <v/>
      </c>
      <c r="AG650" s="71">
        <f>MAX(ABS(I650-U650),ABS(J650-V650),ABS(K650-W650),ABS(L650-X650),ABS(M650-Y650),ABS(N650-Z650),ABS(O650-AA650),ABS(P650-AB650),ABS(Q650-AC650),ABS(R650-AD650),ABS(S650-AE650),ABS(T650-AF650))</f>
        <v/>
      </c>
    </row>
    <row r="651">
      <c r="A651" s="81" t="inlineStr">
        <is>
          <t>- Pine crown</t>
        </is>
      </c>
      <c r="B651" s="52" t="inlineStr">
        <is>
          <t>ENV-523</t>
        </is>
      </c>
      <c r="C651" s="61" t="inlineStr">
        <is>
          <t>Cone</t>
        </is>
      </c>
      <c r="D651" s="52" t="inlineStr">
        <is>
          <t>ENV-515</t>
        </is>
      </c>
      <c r="E651" s="52" t="n">
        <v>3</v>
      </c>
      <c r="F651" s="54">
        <f>L651</f>
        <v/>
      </c>
      <c r="G651" s="54">
        <f>P651</f>
        <v/>
      </c>
      <c r="H651" s="54">
        <f>T651</f>
        <v/>
      </c>
      <c r="I651" s="70" t="n">
        <v>0.0243869275</v>
      </c>
      <c r="J651" s="70" t="n">
        <v>0.587880731</v>
      </c>
      <c r="K651" s="70" t="n">
        <v>0.0634648278</v>
      </c>
      <c r="L651" s="70" t="n">
        <v>-6.47217131</v>
      </c>
      <c r="M651" s="70" t="n">
        <v>0.00283459201</v>
      </c>
      <c r="N651" s="70" t="n">
        <v>-0.0347735211</v>
      </c>
      <c r="O651" s="70" t="n">
        <v>1.07810676</v>
      </c>
      <c r="P651" s="70" t="n">
        <v>4.27182627</v>
      </c>
      <c r="Q651" s="70" t="n">
        <v>0.603759229</v>
      </c>
      <c r="R651" s="70" t="n">
        <v>-0.023582302</v>
      </c>
      <c r="S651" s="70" t="n">
        <v>-0.00762506574</v>
      </c>
      <c r="T651" s="70" t="n">
        <v>12.9907522</v>
      </c>
      <c r="U651" s="69">
        <f>U643*'4 Transform Matrices'!Y652+V643*'4 Transform Matrices'!AC652+W643*'4 Transform Matrices'!AG652</f>
        <v/>
      </c>
      <c r="V651" s="69">
        <f>U643*'4 Transform Matrices'!Z652+V643*'4 Transform Matrices'!AD652+W643*'4 Transform Matrices'!AH652</f>
        <v/>
      </c>
      <c r="W651" s="69">
        <f>U643*'4 Transform Matrices'!AA652+V643*'4 Transform Matrices'!AE652+W643*'4 Transform Matrices'!AI652</f>
        <v/>
      </c>
      <c r="X651" s="69">
        <f>U643*'4 Transform Matrices'!AB652+V643*'4 Transform Matrices'!AF652+W643*'4 Transform Matrices'!AJ652+X643</f>
        <v/>
      </c>
      <c r="Y651" s="69">
        <f>Y643*'4 Transform Matrices'!Y652+Z643*'4 Transform Matrices'!AC652+AA643*'4 Transform Matrices'!AG652</f>
        <v/>
      </c>
      <c r="Z651" s="69">
        <f>Y643*'4 Transform Matrices'!Z652+Z643*'4 Transform Matrices'!AD652+AA643*'4 Transform Matrices'!AH652</f>
        <v/>
      </c>
      <c r="AA651" s="69">
        <f>Y643*'4 Transform Matrices'!AA652+Z643*'4 Transform Matrices'!AE652+AA643*'4 Transform Matrices'!AI652</f>
        <v/>
      </c>
      <c r="AB651" s="69">
        <f>Y643*'4 Transform Matrices'!AB652+Z643*'4 Transform Matrices'!AF652+AA643*'4 Transform Matrices'!AJ652+AB643</f>
        <v/>
      </c>
      <c r="AC651" s="69">
        <f>AC643*'4 Transform Matrices'!Y652+AD643*'4 Transform Matrices'!AC652+AE643*'4 Transform Matrices'!AG652</f>
        <v/>
      </c>
      <c r="AD651" s="69">
        <f>AC643*'4 Transform Matrices'!Z652+AD643*'4 Transform Matrices'!AD652+AE643*'4 Transform Matrices'!AH652</f>
        <v/>
      </c>
      <c r="AE651" s="69">
        <f>AC643*'4 Transform Matrices'!AA652+AD643*'4 Transform Matrices'!AE652+AE643*'4 Transform Matrices'!AI652</f>
        <v/>
      </c>
      <c r="AF651" s="69">
        <f>AC643*'4 Transform Matrices'!AB652+AD643*'4 Transform Matrices'!AF652+AE643*'4 Transform Matrices'!AJ652+AF643</f>
        <v/>
      </c>
      <c r="AG651" s="71">
        <f>MAX(ABS(I651-U651),ABS(J651-V651),ABS(K651-W651),ABS(L651-X651),ABS(M651-Y651),ABS(N651-Z651),ABS(O651-AA651),ABS(P651-AB651),ABS(Q651-AC651),ABS(R651-AD651),ABS(S651-AE651),ABS(T651-AF651))</f>
        <v/>
      </c>
    </row>
    <row r="652">
      <c r="A652" s="80" t="inlineStr">
        <is>
          <t>- Pine</t>
        </is>
      </c>
      <c r="B652" s="52" t="inlineStr">
        <is>
          <t>ENV-524</t>
        </is>
      </c>
      <c r="C652" s="53" t="inlineStr">
        <is>
          <t>Group</t>
        </is>
      </c>
      <c r="D652" s="52" t="inlineStr">
        <is>
          <t>ENV-514</t>
        </is>
      </c>
      <c r="E652" s="52" t="n">
        <v>2</v>
      </c>
      <c r="F652" s="54">
        <f>L652</f>
        <v/>
      </c>
      <c r="G652" s="54">
        <f>P652</f>
        <v/>
      </c>
      <c r="H652" s="54">
        <f>T652</f>
        <v/>
      </c>
      <c r="I652" s="70" t="n">
        <v>0.342020035</v>
      </c>
      <c r="J652" s="70" t="n">
        <v>0</v>
      </c>
      <c r="K652" s="70" t="n">
        <v>0.9396926759999999</v>
      </c>
      <c r="L652" s="70" t="n">
        <v>12.8000002</v>
      </c>
      <c r="M652" s="70" t="n">
        <v>0</v>
      </c>
      <c r="N652" s="70" t="n">
        <v>1</v>
      </c>
      <c r="O652" s="70" t="n">
        <v>0</v>
      </c>
      <c r="P652" s="70" t="n">
        <v>0.450554907</v>
      </c>
      <c r="Q652" s="70" t="n">
        <v>-0.9396926759999999</v>
      </c>
      <c r="R652" s="70" t="n">
        <v>0</v>
      </c>
      <c r="S652" s="70" t="n">
        <v>0.342020035</v>
      </c>
      <c r="T652" s="70" t="n">
        <v>-12.3000002</v>
      </c>
      <c r="U652" s="69">
        <f>U642*'4 Transform Matrices'!Y653+V642*'4 Transform Matrices'!AC653+W642*'4 Transform Matrices'!AG653</f>
        <v/>
      </c>
      <c r="V652" s="69">
        <f>U642*'4 Transform Matrices'!Z653+V642*'4 Transform Matrices'!AD653+W642*'4 Transform Matrices'!AH653</f>
        <v/>
      </c>
      <c r="W652" s="69">
        <f>U642*'4 Transform Matrices'!AA653+V642*'4 Transform Matrices'!AE653+W642*'4 Transform Matrices'!AI653</f>
        <v/>
      </c>
      <c r="X652" s="69">
        <f>U642*'4 Transform Matrices'!AB653+V642*'4 Transform Matrices'!AF653+W642*'4 Transform Matrices'!AJ653+X642</f>
        <v/>
      </c>
      <c r="Y652" s="69">
        <f>Y642*'4 Transform Matrices'!Y653+Z642*'4 Transform Matrices'!AC653+AA642*'4 Transform Matrices'!AG653</f>
        <v/>
      </c>
      <c r="Z652" s="69">
        <f>Y642*'4 Transform Matrices'!Z653+Z642*'4 Transform Matrices'!AD653+AA642*'4 Transform Matrices'!AH653</f>
        <v/>
      </c>
      <c r="AA652" s="69">
        <f>Y642*'4 Transform Matrices'!AA653+Z642*'4 Transform Matrices'!AE653+AA642*'4 Transform Matrices'!AI653</f>
        <v/>
      </c>
      <c r="AB652" s="69">
        <f>Y642*'4 Transform Matrices'!AB653+Z642*'4 Transform Matrices'!AF653+AA642*'4 Transform Matrices'!AJ653+AB642</f>
        <v/>
      </c>
      <c r="AC652" s="69">
        <f>AC642*'4 Transform Matrices'!Y653+AD642*'4 Transform Matrices'!AC653+AE642*'4 Transform Matrices'!AG653</f>
        <v/>
      </c>
      <c r="AD652" s="69">
        <f>AC642*'4 Transform Matrices'!Z653+AD642*'4 Transform Matrices'!AD653+AE642*'4 Transform Matrices'!AH653</f>
        <v/>
      </c>
      <c r="AE652" s="69">
        <f>AC642*'4 Transform Matrices'!AA653+AD642*'4 Transform Matrices'!AE653+AE642*'4 Transform Matrices'!AI653</f>
        <v/>
      </c>
      <c r="AF652" s="69">
        <f>AC642*'4 Transform Matrices'!AB653+AD642*'4 Transform Matrices'!AF653+AE642*'4 Transform Matrices'!AJ653+AF642</f>
        <v/>
      </c>
      <c r="AG652" s="71">
        <f>MAX(ABS(I652-U652),ABS(J652-V652),ABS(K652-W652),ABS(L652-X652),ABS(M652-Y652),ABS(N652-Z652),ABS(O652-AA652),ABS(P652-AB652),ABS(Q652-AC652),ABS(R652-AD652),ABS(S652-AE652),ABS(T652-AF652))</f>
        <v/>
      </c>
    </row>
    <row r="653">
      <c r="A653" s="81" t="inlineStr">
        <is>
          <t>- Pine trunk</t>
        </is>
      </c>
      <c r="B653" s="52" t="inlineStr">
        <is>
          <t>ENV-525</t>
        </is>
      </c>
      <c r="C653" s="58" t="inlineStr">
        <is>
          <t>Cylinder</t>
        </is>
      </c>
      <c r="D653" s="52" t="inlineStr">
        <is>
          <t>ENV-524</t>
        </is>
      </c>
      <c r="E653" s="52" t="n">
        <v>3</v>
      </c>
      <c r="F653" s="54">
        <f>L653</f>
        <v/>
      </c>
      <c r="G653" s="54">
        <f>P653</f>
        <v/>
      </c>
      <c r="H653" s="54">
        <f>T653</f>
        <v/>
      </c>
      <c r="I653" s="70" t="n">
        <v>0.06943006810000001</v>
      </c>
      <c r="J653" s="70" t="n">
        <v>0.190757617</v>
      </c>
      <c r="K653" s="70" t="n">
        <v>-1.11724738e-07</v>
      </c>
      <c r="L653" s="70" t="n">
        <v>12.8000002</v>
      </c>
      <c r="M653" s="70" t="n">
        <v>0</v>
      </c>
      <c r="N653" s="70" t="n">
        <v>-8.87341223e-09</v>
      </c>
      <c r="O653" s="70" t="n">
        <v>-2.72000003</v>
      </c>
      <c r="P653" s="70" t="n">
        <v>1.81055498</v>
      </c>
      <c r="Q653" s="70" t="n">
        <v>-0.190757617</v>
      </c>
      <c r="R653" s="70" t="n">
        <v>0.06943006810000001</v>
      </c>
      <c r="S653" s="70" t="n">
        <v>-4.06644638e-08</v>
      </c>
      <c r="T653" s="70" t="n">
        <v>-12.3000002</v>
      </c>
      <c r="U653" s="69">
        <f>U652*'4 Transform Matrices'!Y654+V652*'4 Transform Matrices'!AC654+W652*'4 Transform Matrices'!AG654</f>
        <v/>
      </c>
      <c r="V653" s="69">
        <f>U652*'4 Transform Matrices'!Z654+V652*'4 Transform Matrices'!AD654+W652*'4 Transform Matrices'!AH654</f>
        <v/>
      </c>
      <c r="W653" s="69">
        <f>U652*'4 Transform Matrices'!AA654+V652*'4 Transform Matrices'!AE654+W652*'4 Transform Matrices'!AI654</f>
        <v/>
      </c>
      <c r="X653" s="69">
        <f>U652*'4 Transform Matrices'!AB654+V652*'4 Transform Matrices'!AF654+W652*'4 Transform Matrices'!AJ654+X652</f>
        <v/>
      </c>
      <c r="Y653" s="69">
        <f>Y652*'4 Transform Matrices'!Y654+Z652*'4 Transform Matrices'!AC654+AA652*'4 Transform Matrices'!AG654</f>
        <v/>
      </c>
      <c r="Z653" s="69">
        <f>Y652*'4 Transform Matrices'!Z654+Z652*'4 Transform Matrices'!AD654+AA652*'4 Transform Matrices'!AH654</f>
        <v/>
      </c>
      <c r="AA653" s="69">
        <f>Y652*'4 Transform Matrices'!AA654+Z652*'4 Transform Matrices'!AE654+AA652*'4 Transform Matrices'!AI654</f>
        <v/>
      </c>
      <c r="AB653" s="69">
        <f>Y652*'4 Transform Matrices'!AB654+Z652*'4 Transform Matrices'!AF654+AA652*'4 Transform Matrices'!AJ654+AB652</f>
        <v/>
      </c>
      <c r="AC653" s="69">
        <f>AC652*'4 Transform Matrices'!Y654+AD652*'4 Transform Matrices'!AC654+AE652*'4 Transform Matrices'!AG654</f>
        <v/>
      </c>
      <c r="AD653" s="69">
        <f>AC652*'4 Transform Matrices'!Z654+AD652*'4 Transform Matrices'!AD654+AE652*'4 Transform Matrices'!AH654</f>
        <v/>
      </c>
      <c r="AE653" s="69">
        <f>AC652*'4 Transform Matrices'!AA654+AD652*'4 Transform Matrices'!AE654+AE652*'4 Transform Matrices'!AI654</f>
        <v/>
      </c>
      <c r="AF653" s="69">
        <f>AC652*'4 Transform Matrices'!AB654+AD652*'4 Transform Matrices'!AF654+AE652*'4 Transform Matrices'!AJ654+AF652</f>
        <v/>
      </c>
      <c r="AG653" s="71">
        <f>MAX(ABS(I653-U653),ABS(J653-V653),ABS(K653-W653),ABS(L653-X653),ABS(M653-Y653),ABS(N653-Z653),ABS(O653-AA653),ABS(P653-AB653),ABS(Q653-AC653),ABS(R653-AD653),ABS(S653-AE653),ABS(T653-AF653))</f>
        <v/>
      </c>
    </row>
    <row r="654">
      <c r="A654" s="81" t="inlineStr">
        <is>
          <t>- Pine crown</t>
        </is>
      </c>
      <c r="B654" s="52" t="inlineStr">
        <is>
          <t>ENV-526</t>
        </is>
      </c>
      <c r="C654" s="61" t="inlineStr">
        <is>
          <t>Cone</t>
        </is>
      </c>
      <c r="D654" s="52" t="inlineStr">
        <is>
          <t>ENV-524</t>
        </is>
      </c>
      <c r="E654" s="52" t="n">
        <v>3</v>
      </c>
      <c r="F654" s="54">
        <f>L654</f>
        <v/>
      </c>
      <c r="G654" s="54">
        <f>P654</f>
        <v/>
      </c>
      <c r="H654" s="54">
        <f>T654</f>
        <v/>
      </c>
      <c r="I654" s="70" t="n">
        <v>1.15492296</v>
      </c>
      <c r="J654" s="70" t="n">
        <v>1.70115304</v>
      </c>
      <c r="K654" s="70" t="n">
        <v>-0.0238270871</v>
      </c>
      <c r="L654" s="70" t="n">
        <v>12.812007</v>
      </c>
      <c r="M654" s="70" t="n">
        <v>-0.0058216285</v>
      </c>
      <c r="N654" s="70" t="n">
        <v>0.0687226504</v>
      </c>
      <c r="O654" s="70" t="n">
        <v>0.895099342</v>
      </c>
      <c r="P654" s="70" t="n">
        <v>1.49836063</v>
      </c>
      <c r="Q654" s="70" t="n">
        <v>1.75052905</v>
      </c>
      <c r="R654" s="70" t="n">
        <v>-1.12211835</v>
      </c>
      <c r="S654" s="70" t="n">
        <v>0.0186968558</v>
      </c>
      <c r="T654" s="70" t="n">
        <v>-12.2566566</v>
      </c>
      <c r="U654" s="69">
        <f>U652*'4 Transform Matrices'!Y655+V652*'4 Transform Matrices'!AC655+W652*'4 Transform Matrices'!AG655</f>
        <v/>
      </c>
      <c r="V654" s="69">
        <f>U652*'4 Transform Matrices'!Z655+V652*'4 Transform Matrices'!AD655+W652*'4 Transform Matrices'!AH655</f>
        <v/>
      </c>
      <c r="W654" s="69">
        <f>U652*'4 Transform Matrices'!AA655+V652*'4 Transform Matrices'!AE655+W652*'4 Transform Matrices'!AI655</f>
        <v/>
      </c>
      <c r="X654" s="69">
        <f>U652*'4 Transform Matrices'!AB655+V652*'4 Transform Matrices'!AF655+W652*'4 Transform Matrices'!AJ655+X652</f>
        <v/>
      </c>
      <c r="Y654" s="69">
        <f>Y652*'4 Transform Matrices'!Y655+Z652*'4 Transform Matrices'!AC655+AA652*'4 Transform Matrices'!AG655</f>
        <v/>
      </c>
      <c r="Z654" s="69">
        <f>Y652*'4 Transform Matrices'!Z655+Z652*'4 Transform Matrices'!AD655+AA652*'4 Transform Matrices'!AH655</f>
        <v/>
      </c>
      <c r="AA654" s="69">
        <f>Y652*'4 Transform Matrices'!AA655+Z652*'4 Transform Matrices'!AE655+AA652*'4 Transform Matrices'!AI655</f>
        <v/>
      </c>
      <c r="AB654" s="69">
        <f>Y652*'4 Transform Matrices'!AB655+Z652*'4 Transform Matrices'!AF655+AA652*'4 Transform Matrices'!AJ655+AB652</f>
        <v/>
      </c>
      <c r="AC654" s="69">
        <f>AC652*'4 Transform Matrices'!Y655+AD652*'4 Transform Matrices'!AC655+AE652*'4 Transform Matrices'!AG655</f>
        <v/>
      </c>
      <c r="AD654" s="69">
        <f>AC652*'4 Transform Matrices'!Z655+AD652*'4 Transform Matrices'!AD655+AE652*'4 Transform Matrices'!AH655</f>
        <v/>
      </c>
      <c r="AE654" s="69">
        <f>AC652*'4 Transform Matrices'!AA655+AD652*'4 Transform Matrices'!AE655+AE652*'4 Transform Matrices'!AI655</f>
        <v/>
      </c>
      <c r="AF654" s="69">
        <f>AC652*'4 Transform Matrices'!AB655+AD652*'4 Transform Matrices'!AF655+AE652*'4 Transform Matrices'!AJ655+AF652</f>
        <v/>
      </c>
      <c r="AG654" s="71">
        <f>MAX(ABS(I654-U654),ABS(J654-V654),ABS(K654-W654),ABS(L654-X654),ABS(M654-Y654),ABS(N654-Z654),ABS(O654-AA654),ABS(P654-AB654),ABS(Q654-AC654),ABS(R654-AD654),ABS(S654-AE654),ABS(T654-AF654))</f>
        <v/>
      </c>
    </row>
    <row r="655">
      <c r="A655" s="81" t="inlineStr">
        <is>
          <t>- Pine crown</t>
        </is>
      </c>
      <c r="B655" s="52" t="inlineStr">
        <is>
          <t>ENV-527</t>
        </is>
      </c>
      <c r="C655" s="61" t="inlineStr">
        <is>
          <t>Cone</t>
        </is>
      </c>
      <c r="D655" s="52" t="inlineStr">
        <is>
          <t>ENV-524</t>
        </is>
      </c>
      <c r="E655" s="52" t="n">
        <v>3</v>
      </c>
      <c r="F655" s="54">
        <f>L655</f>
        <v/>
      </c>
      <c r="G655" s="54">
        <f>P655</f>
        <v/>
      </c>
      <c r="H655" s="54">
        <f>T655</f>
        <v/>
      </c>
      <c r="I655" s="70" t="n">
        <v>0.337911963</v>
      </c>
      <c r="J655" s="70" t="n">
        <v>1.83526337</v>
      </c>
      <c r="K655" s="70" t="n">
        <v>0.0184285324</v>
      </c>
      <c r="L655" s="70" t="n">
        <v>12.7686653</v>
      </c>
      <c r="M655" s="70" t="n">
        <v>0.00279641314</v>
      </c>
      <c r="N655" s="70" t="n">
        <v>-0.0347379558</v>
      </c>
      <c r="O655" s="70" t="n">
        <v>1.01524556</v>
      </c>
      <c r="P655" s="70" t="n">
        <v>2.08449578</v>
      </c>
      <c r="Q655" s="70" t="n">
        <v>1.97149253</v>
      </c>
      <c r="R655" s="70" t="n">
        <v>-0.314513087</v>
      </c>
      <c r="S655" s="70" t="n">
        <v>-0.00459868228</v>
      </c>
      <c r="T655" s="70" t="n">
        <v>-12.2759857</v>
      </c>
      <c r="U655" s="69">
        <f>U652*'4 Transform Matrices'!Y656+V652*'4 Transform Matrices'!AC656+W652*'4 Transform Matrices'!AG656</f>
        <v/>
      </c>
      <c r="V655" s="69">
        <f>U652*'4 Transform Matrices'!Z656+V652*'4 Transform Matrices'!AD656+W652*'4 Transform Matrices'!AH656</f>
        <v/>
      </c>
      <c r="W655" s="69">
        <f>U652*'4 Transform Matrices'!AA656+V652*'4 Transform Matrices'!AE656+W652*'4 Transform Matrices'!AI656</f>
        <v/>
      </c>
      <c r="X655" s="69">
        <f>U652*'4 Transform Matrices'!AB656+V652*'4 Transform Matrices'!AF656+W652*'4 Transform Matrices'!AJ656+X652</f>
        <v/>
      </c>
      <c r="Y655" s="69">
        <f>Y652*'4 Transform Matrices'!Y656+Z652*'4 Transform Matrices'!AC656+AA652*'4 Transform Matrices'!AG656</f>
        <v/>
      </c>
      <c r="Z655" s="69">
        <f>Y652*'4 Transform Matrices'!Z656+Z652*'4 Transform Matrices'!AD656+AA652*'4 Transform Matrices'!AH656</f>
        <v/>
      </c>
      <c r="AA655" s="69">
        <f>Y652*'4 Transform Matrices'!AA656+Z652*'4 Transform Matrices'!AE656+AA652*'4 Transform Matrices'!AI656</f>
        <v/>
      </c>
      <c r="AB655" s="69">
        <f>Y652*'4 Transform Matrices'!AB656+Z652*'4 Transform Matrices'!AF656+AA652*'4 Transform Matrices'!AJ656+AB652</f>
        <v/>
      </c>
      <c r="AC655" s="69">
        <f>AC652*'4 Transform Matrices'!Y656+AD652*'4 Transform Matrices'!AC656+AE652*'4 Transform Matrices'!AG656</f>
        <v/>
      </c>
      <c r="AD655" s="69">
        <f>AC652*'4 Transform Matrices'!Z656+AD652*'4 Transform Matrices'!AD656+AE652*'4 Transform Matrices'!AH656</f>
        <v/>
      </c>
      <c r="AE655" s="69">
        <f>AC652*'4 Transform Matrices'!AA656+AD652*'4 Transform Matrices'!AE656+AE652*'4 Transform Matrices'!AI656</f>
        <v/>
      </c>
      <c r="AF655" s="69">
        <f>AC652*'4 Transform Matrices'!AB656+AD652*'4 Transform Matrices'!AF656+AE652*'4 Transform Matrices'!AJ656+AF652</f>
        <v/>
      </c>
      <c r="AG655" s="71">
        <f>MAX(ABS(I655-U655),ABS(J655-V655),ABS(K655-W655),ABS(L655-X655),ABS(M655-Y655),ABS(N655-Z655),ABS(O655-AA655),ABS(P655-AB655),ABS(Q655-AC655),ABS(R655-AD655),ABS(S655-AE655),ABS(T655-AF655))</f>
        <v/>
      </c>
    </row>
    <row r="656">
      <c r="A656" s="81" t="inlineStr">
        <is>
          <t>- Pine crown</t>
        </is>
      </c>
      <c r="B656" s="52" t="inlineStr">
        <is>
          <t>ENV-528</t>
        </is>
      </c>
      <c r="C656" s="61" t="inlineStr">
        <is>
          <t>Cone</t>
        </is>
      </c>
      <c r="D656" s="52" t="inlineStr">
        <is>
          <t>ENV-524</t>
        </is>
      </c>
      <c r="E656" s="52" t="n">
        <v>3</v>
      </c>
      <c r="F656" s="54">
        <f>L656</f>
        <v/>
      </c>
      <c r="G656" s="54">
        <f>P656</f>
        <v/>
      </c>
      <c r="H656" s="54">
        <f>T656</f>
        <v/>
      </c>
      <c r="I656" s="70" t="n">
        <v>-1.11614978</v>
      </c>
      <c r="J656" s="70" t="n">
        <v>-1.04748297</v>
      </c>
      <c r="K656" s="70" t="n">
        <v>-0.0468797237</v>
      </c>
      <c r="L656" s="70" t="n">
        <v>12.8374739</v>
      </c>
      <c r="M656" s="70" t="n">
        <v>0.000259418739</v>
      </c>
      <c r="N656" s="70" t="n">
        <v>-0.165233374</v>
      </c>
      <c r="O656" s="70" t="n">
        <v>0.694368064</v>
      </c>
      <c r="P656" s="70" t="n">
        <v>2.38156533</v>
      </c>
      <c r="Q656" s="70" t="n">
        <v>-0.967130899</v>
      </c>
      <c r="R656" s="70" t="n">
        <v>1.20883846</v>
      </c>
      <c r="S656" s="70" t="n">
        <v>0.0542893633</v>
      </c>
      <c r="T656" s="70" t="n">
        <v>-12.3157043</v>
      </c>
      <c r="U656" s="69">
        <f>U652*'4 Transform Matrices'!Y657+V652*'4 Transform Matrices'!AC657+W652*'4 Transform Matrices'!AG657</f>
        <v/>
      </c>
      <c r="V656" s="69">
        <f>U652*'4 Transform Matrices'!Z657+V652*'4 Transform Matrices'!AD657+W652*'4 Transform Matrices'!AH657</f>
        <v/>
      </c>
      <c r="W656" s="69">
        <f>U652*'4 Transform Matrices'!AA657+V652*'4 Transform Matrices'!AE657+W652*'4 Transform Matrices'!AI657</f>
        <v/>
      </c>
      <c r="X656" s="69">
        <f>U652*'4 Transform Matrices'!AB657+V652*'4 Transform Matrices'!AF657+W652*'4 Transform Matrices'!AJ657+X652</f>
        <v/>
      </c>
      <c r="Y656" s="69">
        <f>Y652*'4 Transform Matrices'!Y657+Z652*'4 Transform Matrices'!AC657+AA652*'4 Transform Matrices'!AG657</f>
        <v/>
      </c>
      <c r="Z656" s="69">
        <f>Y652*'4 Transform Matrices'!Z657+Z652*'4 Transform Matrices'!AD657+AA652*'4 Transform Matrices'!AH657</f>
        <v/>
      </c>
      <c r="AA656" s="69">
        <f>Y652*'4 Transform Matrices'!AA657+Z652*'4 Transform Matrices'!AE657+AA652*'4 Transform Matrices'!AI657</f>
        <v/>
      </c>
      <c r="AB656" s="69">
        <f>Y652*'4 Transform Matrices'!AB657+Z652*'4 Transform Matrices'!AF657+AA652*'4 Transform Matrices'!AJ657+AB652</f>
        <v/>
      </c>
      <c r="AC656" s="69">
        <f>AC652*'4 Transform Matrices'!Y657+AD652*'4 Transform Matrices'!AC657+AE652*'4 Transform Matrices'!AG657</f>
        <v/>
      </c>
      <c r="AD656" s="69">
        <f>AC652*'4 Transform Matrices'!Z657+AD652*'4 Transform Matrices'!AD657+AE652*'4 Transform Matrices'!AH657</f>
        <v/>
      </c>
      <c r="AE656" s="69">
        <f>AC652*'4 Transform Matrices'!AA657+AD652*'4 Transform Matrices'!AE657+AE652*'4 Transform Matrices'!AI657</f>
        <v/>
      </c>
      <c r="AF656" s="69">
        <f>AC652*'4 Transform Matrices'!AB657+AD652*'4 Transform Matrices'!AF657+AE652*'4 Transform Matrices'!AJ657+AF652</f>
        <v/>
      </c>
      <c r="AG656" s="71">
        <f>MAX(ABS(I656-U656),ABS(J656-V656),ABS(K656-W656),ABS(L656-X656),ABS(M656-Y656),ABS(N656-Z656),ABS(O656-AA656),ABS(P656-AB656),ABS(Q656-AC656),ABS(R656-AD656),ABS(S656-AE656),ABS(T656-AF656))</f>
        <v/>
      </c>
    </row>
    <row r="657">
      <c r="A657" s="81" t="inlineStr">
        <is>
          <t>- Pine crown</t>
        </is>
      </c>
      <c r="B657" s="52" t="inlineStr">
        <is>
          <t>ENV-529</t>
        </is>
      </c>
      <c r="C657" s="61" t="inlineStr">
        <is>
          <t>Cone</t>
        </is>
      </c>
      <c r="D657" s="52" t="inlineStr">
        <is>
          <t>ENV-524</t>
        </is>
      </c>
      <c r="E657" s="52" t="n">
        <v>3</v>
      </c>
      <c r="F657" s="54">
        <f>L657</f>
        <v/>
      </c>
      <c r="G657" s="54">
        <f>P657</f>
        <v/>
      </c>
      <c r="H657" s="54">
        <f>T657</f>
        <v/>
      </c>
      <c r="I657" s="70" t="n">
        <v>0.0528929234</v>
      </c>
      <c r="J657" s="70" t="n">
        <v>1.1613642</v>
      </c>
      <c r="K657" s="70" t="n">
        <v>-0.011978481</v>
      </c>
      <c r="L657" s="70" t="n">
        <v>12.7953711</v>
      </c>
      <c r="M657" s="70" t="n">
        <v>-0.00144567294</v>
      </c>
      <c r="N657" s="70" t="n">
        <v>0.0242931042</v>
      </c>
      <c r="O657" s="70" t="n">
        <v>0.57536608</v>
      </c>
      <c r="P657" s="70" t="n">
        <v>2.75273991</v>
      </c>
      <c r="Q657" s="70" t="n">
        <v>1.16707194</v>
      </c>
      <c r="R657" s="70" t="n">
        <v>-0.0526041687</v>
      </c>
      <c r="S657" s="70" t="n">
        <v>0.00125559396</v>
      </c>
      <c r="T657" s="70" t="n">
        <v>-12.3089285</v>
      </c>
      <c r="U657" s="69">
        <f>U652*'4 Transform Matrices'!Y658+V652*'4 Transform Matrices'!AC658+W652*'4 Transform Matrices'!AG658</f>
        <v/>
      </c>
      <c r="V657" s="69">
        <f>U652*'4 Transform Matrices'!Z658+V652*'4 Transform Matrices'!AD658+W652*'4 Transform Matrices'!AH658</f>
        <v/>
      </c>
      <c r="W657" s="69">
        <f>U652*'4 Transform Matrices'!AA658+V652*'4 Transform Matrices'!AE658+W652*'4 Transform Matrices'!AI658</f>
        <v/>
      </c>
      <c r="X657" s="69">
        <f>U652*'4 Transform Matrices'!AB658+V652*'4 Transform Matrices'!AF658+W652*'4 Transform Matrices'!AJ658+X652</f>
        <v/>
      </c>
      <c r="Y657" s="69">
        <f>Y652*'4 Transform Matrices'!Y658+Z652*'4 Transform Matrices'!AC658+AA652*'4 Transform Matrices'!AG658</f>
        <v/>
      </c>
      <c r="Z657" s="69">
        <f>Y652*'4 Transform Matrices'!Z658+Z652*'4 Transform Matrices'!AD658+AA652*'4 Transform Matrices'!AH658</f>
        <v/>
      </c>
      <c r="AA657" s="69">
        <f>Y652*'4 Transform Matrices'!AA658+Z652*'4 Transform Matrices'!AE658+AA652*'4 Transform Matrices'!AI658</f>
        <v/>
      </c>
      <c r="AB657" s="69">
        <f>Y652*'4 Transform Matrices'!AB658+Z652*'4 Transform Matrices'!AF658+AA652*'4 Transform Matrices'!AJ658+AB652</f>
        <v/>
      </c>
      <c r="AC657" s="69">
        <f>AC652*'4 Transform Matrices'!Y658+AD652*'4 Transform Matrices'!AC658+AE652*'4 Transform Matrices'!AG658</f>
        <v/>
      </c>
      <c r="AD657" s="69">
        <f>AC652*'4 Transform Matrices'!Z658+AD652*'4 Transform Matrices'!AD658+AE652*'4 Transform Matrices'!AH658</f>
        <v/>
      </c>
      <c r="AE657" s="69">
        <f>AC652*'4 Transform Matrices'!AA658+AD652*'4 Transform Matrices'!AE658+AE652*'4 Transform Matrices'!AI658</f>
        <v/>
      </c>
      <c r="AF657" s="69">
        <f>AC652*'4 Transform Matrices'!AB658+AD652*'4 Transform Matrices'!AF658+AE652*'4 Transform Matrices'!AJ658+AF652</f>
        <v/>
      </c>
      <c r="AG657" s="71">
        <f>MAX(ABS(I657-U657),ABS(J657-V657),ABS(K657-W657),ABS(L657-X657),ABS(M657-Y657),ABS(N657-Z657),ABS(O657-AA657),ABS(P657-AB657),ABS(Q657-AC657),ABS(R657-AD657),ABS(S657-AE657),ABS(T657-AF657))</f>
        <v/>
      </c>
    </row>
    <row r="658">
      <c r="A658" s="81" t="inlineStr">
        <is>
          <t>- Pine crown</t>
        </is>
      </c>
      <c r="B658" s="52" t="inlineStr">
        <is>
          <t>ENV-530</t>
        </is>
      </c>
      <c r="C658" s="61" t="inlineStr">
        <is>
          <t>Cone</t>
        </is>
      </c>
      <c r="D658" s="52" t="inlineStr">
        <is>
          <t>ENV-524</t>
        </is>
      </c>
      <c r="E658" s="52" t="n">
        <v>3</v>
      </c>
      <c r="F658" s="54">
        <f>L658</f>
        <v/>
      </c>
      <c r="G658" s="54">
        <f>P658</f>
        <v/>
      </c>
      <c r="H658" s="54">
        <f>T658</f>
        <v/>
      </c>
      <c r="I658" s="70" t="n">
        <v>0.75017184</v>
      </c>
      <c r="J658" s="70" t="n">
        <v>0.431147814</v>
      </c>
      <c r="K658" s="70" t="n">
        <v>-0.00340969721</v>
      </c>
      <c r="L658" s="70" t="n">
        <v>12.7824202</v>
      </c>
      <c r="M658" s="70" t="n">
        <v>-0.00169161928</v>
      </c>
      <c r="N658" s="70" t="n">
        <v>0.01695887</v>
      </c>
      <c r="O658" s="70" t="n">
        <v>0.436419427</v>
      </c>
      <c r="P658" s="70" t="n">
        <v>3.10124278</v>
      </c>
      <c r="Q658" s="70" t="n">
        <v>0.423943341</v>
      </c>
      <c r="R658" s="70" t="n">
        <v>-0.76285255</v>
      </c>
      <c r="S658" s="70" t="n">
        <v>0.00777489319</v>
      </c>
      <c r="T658" s="70" t="n">
        <v>-12.2667465</v>
      </c>
      <c r="U658" s="69">
        <f>U652*'4 Transform Matrices'!Y659+V652*'4 Transform Matrices'!AC659+W652*'4 Transform Matrices'!AG659</f>
        <v/>
      </c>
      <c r="V658" s="69">
        <f>U652*'4 Transform Matrices'!Z659+V652*'4 Transform Matrices'!AD659+W652*'4 Transform Matrices'!AH659</f>
        <v/>
      </c>
      <c r="W658" s="69">
        <f>U652*'4 Transform Matrices'!AA659+V652*'4 Transform Matrices'!AE659+W652*'4 Transform Matrices'!AI659</f>
        <v/>
      </c>
      <c r="X658" s="69">
        <f>U652*'4 Transform Matrices'!AB659+V652*'4 Transform Matrices'!AF659+W652*'4 Transform Matrices'!AJ659+X652</f>
        <v/>
      </c>
      <c r="Y658" s="69">
        <f>Y652*'4 Transform Matrices'!Y659+Z652*'4 Transform Matrices'!AC659+AA652*'4 Transform Matrices'!AG659</f>
        <v/>
      </c>
      <c r="Z658" s="69">
        <f>Y652*'4 Transform Matrices'!Z659+Z652*'4 Transform Matrices'!AD659+AA652*'4 Transform Matrices'!AH659</f>
        <v/>
      </c>
      <c r="AA658" s="69">
        <f>Y652*'4 Transform Matrices'!AA659+Z652*'4 Transform Matrices'!AE659+AA652*'4 Transform Matrices'!AI659</f>
        <v/>
      </c>
      <c r="AB658" s="69">
        <f>Y652*'4 Transform Matrices'!AB659+Z652*'4 Transform Matrices'!AF659+AA652*'4 Transform Matrices'!AJ659+AB652</f>
        <v/>
      </c>
      <c r="AC658" s="69">
        <f>AC652*'4 Transform Matrices'!Y659+AD652*'4 Transform Matrices'!AC659+AE652*'4 Transform Matrices'!AG659</f>
        <v/>
      </c>
      <c r="AD658" s="69">
        <f>AC652*'4 Transform Matrices'!Z659+AD652*'4 Transform Matrices'!AD659+AE652*'4 Transform Matrices'!AH659</f>
        <v/>
      </c>
      <c r="AE658" s="69">
        <f>AC652*'4 Transform Matrices'!AA659+AD652*'4 Transform Matrices'!AE659+AE652*'4 Transform Matrices'!AI659</f>
        <v/>
      </c>
      <c r="AF658" s="69">
        <f>AC652*'4 Transform Matrices'!AB659+AD652*'4 Transform Matrices'!AF659+AE652*'4 Transform Matrices'!AJ659+AF652</f>
        <v/>
      </c>
      <c r="AG658" s="71">
        <f>MAX(ABS(I658-U658),ABS(J658-V658),ABS(K658-W658),ABS(L658-X658),ABS(M658-Y658),ABS(N658-Z658),ABS(O658-AA658),ABS(P658-AB658),ABS(Q658-AC658),ABS(R658-AD658),ABS(S658-AE658),ABS(T658-AF658))</f>
        <v/>
      </c>
    </row>
    <row r="659">
      <c r="A659" s="81" t="inlineStr">
        <is>
          <t>- Pine crown</t>
        </is>
      </c>
      <c r="B659" s="52" t="inlineStr">
        <is>
          <t>ENV-531</t>
        </is>
      </c>
      <c r="C659" s="61" t="inlineStr">
        <is>
          <t>Cone</t>
        </is>
      </c>
      <c r="D659" s="52" t="inlineStr">
        <is>
          <t>ENV-524</t>
        </is>
      </c>
      <c r="E659" s="52" t="n">
        <v>3</v>
      </c>
      <c r="F659" s="54">
        <f>L659</f>
        <v/>
      </c>
      <c r="G659" s="54">
        <f>P659</f>
        <v/>
      </c>
      <c r="H659" s="54">
        <f>T659</f>
        <v/>
      </c>
      <c r="I659" s="70" t="n">
        <v>-0.100421458</v>
      </c>
      <c r="J659" s="70" t="n">
        <v>-0.427788347</v>
      </c>
      <c r="K659" s="70" t="n">
        <v>0.07468956710000001</v>
      </c>
      <c r="L659" s="70" t="n">
        <v>12.7914753</v>
      </c>
      <c r="M659" s="70" t="n">
        <v>0.00425222795</v>
      </c>
      <c r="N659" s="70" t="n">
        <v>0.0392099023</v>
      </c>
      <c r="O659" s="70" t="n">
        <v>0.836626351</v>
      </c>
      <c r="P659" s="70" t="n">
        <v>3.71055508</v>
      </c>
      <c r="Q659" s="70" t="n">
        <v>-0.446555644</v>
      </c>
      <c r="R659" s="70" t="n">
        <v>0.0965744108</v>
      </c>
      <c r="S659" s="70" t="n">
        <v>-0.00882960111</v>
      </c>
      <c r="T659" s="70" t="n">
        <v>-12.3056221</v>
      </c>
      <c r="U659" s="69">
        <f>U652*'4 Transform Matrices'!Y660+V652*'4 Transform Matrices'!AC660+W652*'4 Transform Matrices'!AG660</f>
        <v/>
      </c>
      <c r="V659" s="69">
        <f>U652*'4 Transform Matrices'!Z660+V652*'4 Transform Matrices'!AD660+W652*'4 Transform Matrices'!AH660</f>
        <v/>
      </c>
      <c r="W659" s="69">
        <f>U652*'4 Transform Matrices'!AA660+V652*'4 Transform Matrices'!AE660+W652*'4 Transform Matrices'!AI660</f>
        <v/>
      </c>
      <c r="X659" s="69">
        <f>U652*'4 Transform Matrices'!AB660+V652*'4 Transform Matrices'!AF660+W652*'4 Transform Matrices'!AJ660+X652</f>
        <v/>
      </c>
      <c r="Y659" s="69">
        <f>Y652*'4 Transform Matrices'!Y660+Z652*'4 Transform Matrices'!AC660+AA652*'4 Transform Matrices'!AG660</f>
        <v/>
      </c>
      <c r="Z659" s="69">
        <f>Y652*'4 Transform Matrices'!Z660+Z652*'4 Transform Matrices'!AD660+AA652*'4 Transform Matrices'!AH660</f>
        <v/>
      </c>
      <c r="AA659" s="69">
        <f>Y652*'4 Transform Matrices'!AA660+Z652*'4 Transform Matrices'!AE660+AA652*'4 Transform Matrices'!AI660</f>
        <v/>
      </c>
      <c r="AB659" s="69">
        <f>Y652*'4 Transform Matrices'!AB660+Z652*'4 Transform Matrices'!AF660+AA652*'4 Transform Matrices'!AJ660+AB652</f>
        <v/>
      </c>
      <c r="AC659" s="69">
        <f>AC652*'4 Transform Matrices'!Y660+AD652*'4 Transform Matrices'!AC660+AE652*'4 Transform Matrices'!AG660</f>
        <v/>
      </c>
      <c r="AD659" s="69">
        <f>AC652*'4 Transform Matrices'!Z660+AD652*'4 Transform Matrices'!AD660+AE652*'4 Transform Matrices'!AH660</f>
        <v/>
      </c>
      <c r="AE659" s="69">
        <f>AC652*'4 Transform Matrices'!AA660+AD652*'4 Transform Matrices'!AE660+AE652*'4 Transform Matrices'!AI660</f>
        <v/>
      </c>
      <c r="AF659" s="69">
        <f>AC652*'4 Transform Matrices'!AB660+AD652*'4 Transform Matrices'!AF660+AE652*'4 Transform Matrices'!AJ660+AF652</f>
        <v/>
      </c>
      <c r="AG659" s="71">
        <f>MAX(ABS(I659-U659),ABS(J659-V659),ABS(K659-W659),ABS(L659-X659),ABS(M659-Y659),ABS(N659-Z659),ABS(O659-AA659),ABS(P659-AB659),ABS(Q659-AC659),ABS(R659-AD659),ABS(S659-AE659),ABS(T659-AF659))</f>
        <v/>
      </c>
    </row>
    <row r="660">
      <c r="A660" s="80" t="inlineStr">
        <is>
          <t>- Pine</t>
        </is>
      </c>
      <c r="B660" s="52" t="inlineStr">
        <is>
          <t>ENV-532</t>
        </is>
      </c>
      <c r="C660" s="53" t="inlineStr">
        <is>
          <t>Group</t>
        </is>
      </c>
      <c r="D660" s="52" t="inlineStr">
        <is>
          <t>ENV-514</t>
        </is>
      </c>
      <c r="E660" s="52" t="n">
        <v>2</v>
      </c>
      <c r="F660" s="54">
        <f>L660</f>
        <v/>
      </c>
      <c r="G660" s="54">
        <f>P660</f>
        <v/>
      </c>
      <c r="H660" s="54">
        <f>T660</f>
        <v/>
      </c>
      <c r="I660" s="70" t="n">
        <v>-0.766044617</v>
      </c>
      <c r="J660" s="70" t="n">
        <v>0</v>
      </c>
      <c r="K660" s="70" t="n">
        <v>0.642787457</v>
      </c>
      <c r="L660" s="70" t="n">
        <v>-9.5</v>
      </c>
      <c r="M660" s="70" t="n">
        <v>0</v>
      </c>
      <c r="N660" s="70" t="n">
        <v>1</v>
      </c>
      <c r="O660" s="70" t="n">
        <v>0</v>
      </c>
      <c r="P660" s="70" t="n">
        <v>0.713067114</v>
      </c>
      <c r="Q660" s="70" t="n">
        <v>-0.642787457</v>
      </c>
      <c r="R660" s="70" t="n">
        <v>0</v>
      </c>
      <c r="S660" s="70" t="n">
        <v>-0.766044617</v>
      </c>
      <c r="T660" s="70" t="n">
        <v>-14.5</v>
      </c>
      <c r="U660" s="69">
        <f>U642*'4 Transform Matrices'!Y661+V642*'4 Transform Matrices'!AC661+W642*'4 Transform Matrices'!AG661</f>
        <v/>
      </c>
      <c r="V660" s="69">
        <f>U642*'4 Transform Matrices'!Z661+V642*'4 Transform Matrices'!AD661+W642*'4 Transform Matrices'!AH661</f>
        <v/>
      </c>
      <c r="W660" s="69">
        <f>U642*'4 Transform Matrices'!AA661+V642*'4 Transform Matrices'!AE661+W642*'4 Transform Matrices'!AI661</f>
        <v/>
      </c>
      <c r="X660" s="69">
        <f>U642*'4 Transform Matrices'!AB661+V642*'4 Transform Matrices'!AF661+W642*'4 Transform Matrices'!AJ661+X642</f>
        <v/>
      </c>
      <c r="Y660" s="69">
        <f>Y642*'4 Transform Matrices'!Y661+Z642*'4 Transform Matrices'!AC661+AA642*'4 Transform Matrices'!AG661</f>
        <v/>
      </c>
      <c r="Z660" s="69">
        <f>Y642*'4 Transform Matrices'!Z661+Z642*'4 Transform Matrices'!AD661+AA642*'4 Transform Matrices'!AH661</f>
        <v/>
      </c>
      <c r="AA660" s="69">
        <f>Y642*'4 Transform Matrices'!AA661+Z642*'4 Transform Matrices'!AE661+AA642*'4 Transform Matrices'!AI661</f>
        <v/>
      </c>
      <c r="AB660" s="69">
        <f>Y642*'4 Transform Matrices'!AB661+Z642*'4 Transform Matrices'!AF661+AA642*'4 Transform Matrices'!AJ661+AB642</f>
        <v/>
      </c>
      <c r="AC660" s="69">
        <f>AC642*'4 Transform Matrices'!Y661+AD642*'4 Transform Matrices'!AC661+AE642*'4 Transform Matrices'!AG661</f>
        <v/>
      </c>
      <c r="AD660" s="69">
        <f>AC642*'4 Transform Matrices'!Z661+AD642*'4 Transform Matrices'!AD661+AE642*'4 Transform Matrices'!AH661</f>
        <v/>
      </c>
      <c r="AE660" s="69">
        <f>AC642*'4 Transform Matrices'!AA661+AD642*'4 Transform Matrices'!AE661+AE642*'4 Transform Matrices'!AI661</f>
        <v/>
      </c>
      <c r="AF660" s="69">
        <f>AC642*'4 Transform Matrices'!AB661+AD642*'4 Transform Matrices'!AF661+AE642*'4 Transform Matrices'!AJ661+AF642</f>
        <v/>
      </c>
      <c r="AG660" s="71">
        <f>MAX(ABS(I660-U660),ABS(J660-V660),ABS(K660-W660),ABS(L660-X660),ABS(M660-Y660),ABS(N660-Z660),ABS(O660-AA660),ABS(P660-AB660),ABS(Q660-AC660),ABS(R660-AD660),ABS(S660-AE660),ABS(T660-AF660))</f>
        <v/>
      </c>
    </row>
    <row r="661">
      <c r="A661" s="81" t="inlineStr">
        <is>
          <t>- Pine trunk</t>
        </is>
      </c>
      <c r="B661" s="52" t="inlineStr">
        <is>
          <t>ENV-533</t>
        </is>
      </c>
      <c r="C661" s="58" t="inlineStr">
        <is>
          <t>Cylinder</t>
        </is>
      </c>
      <c r="D661" s="52" t="inlineStr">
        <is>
          <t>ENV-532</t>
        </is>
      </c>
      <c r="E661" s="52" t="n">
        <v>3</v>
      </c>
      <c r="F661" s="54">
        <f>L661</f>
        <v/>
      </c>
      <c r="G661" s="54">
        <f>P661</f>
        <v/>
      </c>
      <c r="H661" s="54">
        <f>T661</f>
        <v/>
      </c>
      <c r="I661" s="70" t="n">
        <v>-0.169295862</v>
      </c>
      <c r="J661" s="70" t="n">
        <v>0.142056033</v>
      </c>
      <c r="K661" s="70" t="n">
        <v>-8.54152802e-08</v>
      </c>
      <c r="L661" s="70" t="n">
        <v>-9.5</v>
      </c>
      <c r="M661" s="70" t="n">
        <v>0</v>
      </c>
      <c r="N661" s="70" t="n">
        <v>-9.660216629999999e-09</v>
      </c>
      <c r="O661" s="70" t="n">
        <v>-3.03999996</v>
      </c>
      <c r="P661" s="70" t="n">
        <v>2.23306704</v>
      </c>
      <c r="Q661" s="70" t="n">
        <v>-0.142056033</v>
      </c>
      <c r="R661" s="70" t="n">
        <v>-0.169295862</v>
      </c>
      <c r="S661" s="70" t="n">
        <v>1.01794015e-07</v>
      </c>
      <c r="T661" s="70" t="n">
        <v>-14.5</v>
      </c>
      <c r="U661" s="69">
        <f>U660*'4 Transform Matrices'!Y662+V660*'4 Transform Matrices'!AC662+W660*'4 Transform Matrices'!AG662</f>
        <v/>
      </c>
      <c r="V661" s="69">
        <f>U660*'4 Transform Matrices'!Z662+V660*'4 Transform Matrices'!AD662+W660*'4 Transform Matrices'!AH662</f>
        <v/>
      </c>
      <c r="W661" s="69">
        <f>U660*'4 Transform Matrices'!AA662+V660*'4 Transform Matrices'!AE662+W660*'4 Transform Matrices'!AI662</f>
        <v/>
      </c>
      <c r="X661" s="69">
        <f>U660*'4 Transform Matrices'!AB662+V660*'4 Transform Matrices'!AF662+W660*'4 Transform Matrices'!AJ662+X660</f>
        <v/>
      </c>
      <c r="Y661" s="69">
        <f>Y660*'4 Transform Matrices'!Y662+Z660*'4 Transform Matrices'!AC662+AA660*'4 Transform Matrices'!AG662</f>
        <v/>
      </c>
      <c r="Z661" s="69">
        <f>Y660*'4 Transform Matrices'!Z662+Z660*'4 Transform Matrices'!AD662+AA660*'4 Transform Matrices'!AH662</f>
        <v/>
      </c>
      <c r="AA661" s="69">
        <f>Y660*'4 Transform Matrices'!AA662+Z660*'4 Transform Matrices'!AE662+AA660*'4 Transform Matrices'!AI662</f>
        <v/>
      </c>
      <c r="AB661" s="69">
        <f>Y660*'4 Transform Matrices'!AB662+Z660*'4 Transform Matrices'!AF662+AA660*'4 Transform Matrices'!AJ662+AB660</f>
        <v/>
      </c>
      <c r="AC661" s="69">
        <f>AC660*'4 Transform Matrices'!Y662+AD660*'4 Transform Matrices'!AC662+AE660*'4 Transform Matrices'!AG662</f>
        <v/>
      </c>
      <c r="AD661" s="69">
        <f>AC660*'4 Transform Matrices'!Z662+AD660*'4 Transform Matrices'!AD662+AE660*'4 Transform Matrices'!AH662</f>
        <v/>
      </c>
      <c r="AE661" s="69">
        <f>AC660*'4 Transform Matrices'!AA662+AD660*'4 Transform Matrices'!AE662+AE660*'4 Transform Matrices'!AI662</f>
        <v/>
      </c>
      <c r="AF661" s="69">
        <f>AC660*'4 Transform Matrices'!AB662+AD660*'4 Transform Matrices'!AF662+AE660*'4 Transform Matrices'!AJ662+AF660</f>
        <v/>
      </c>
      <c r="AG661" s="71">
        <f>MAX(ABS(I661-U661),ABS(J661-V661),ABS(K661-W661),ABS(L661-X661),ABS(M661-Y661),ABS(N661-Z661),ABS(O661-AA661),ABS(P661-AB661),ABS(Q661-AC661),ABS(R661-AD661),ABS(S661-AE661),ABS(T661-AF661))</f>
        <v/>
      </c>
    </row>
    <row r="662">
      <c r="A662" s="81" t="inlineStr">
        <is>
          <t>- Pine crown</t>
        </is>
      </c>
      <c r="B662" s="52" t="inlineStr">
        <is>
          <t>ENV-534</t>
        </is>
      </c>
      <c r="C662" s="61" t="inlineStr">
        <is>
          <t>Cone</t>
        </is>
      </c>
      <c r="D662" s="52" t="inlineStr">
        <is>
          <t>ENV-532</t>
        </is>
      </c>
      <c r="E662" s="52" t="n">
        <v>3</v>
      </c>
      <c r="F662" s="54">
        <f>L662</f>
        <v/>
      </c>
      <c r="G662" s="54">
        <f>P662</f>
        <v/>
      </c>
      <c r="H662" s="54">
        <f>T662</f>
        <v/>
      </c>
      <c r="I662" s="70" t="n">
        <v>2.4603796</v>
      </c>
      <c r="J662" s="70" t="n">
        <v>1.06270003</v>
      </c>
      <c r="K662" s="70" t="n">
        <v>0.0247910134</v>
      </c>
      <c r="L662" s="70" t="n">
        <v>-9.490781780000001</v>
      </c>
      <c r="M662" s="70" t="n">
        <v>0.0164718051</v>
      </c>
      <c r="N662" s="70" t="n">
        <v>-0.181925997</v>
      </c>
      <c r="O662" s="70" t="n">
        <v>1.19000459</v>
      </c>
      <c r="P662" s="70" t="n">
        <v>1.90942979</v>
      </c>
      <c r="Q662" s="70" t="n">
        <v>1.05213428</v>
      </c>
      <c r="R662" s="70" t="n">
        <v>-2.48223877</v>
      </c>
      <c r="S662" s="70" t="n">
        <v>-0.0766031742</v>
      </c>
      <c r="T662" s="70" t="n">
        <v>-14.5376644</v>
      </c>
      <c r="U662" s="69">
        <f>U660*'4 Transform Matrices'!Y663+V660*'4 Transform Matrices'!AC663+W660*'4 Transform Matrices'!AG663</f>
        <v/>
      </c>
      <c r="V662" s="69">
        <f>U660*'4 Transform Matrices'!Z663+V660*'4 Transform Matrices'!AD663+W660*'4 Transform Matrices'!AH663</f>
        <v/>
      </c>
      <c r="W662" s="69">
        <f>U660*'4 Transform Matrices'!AA663+V660*'4 Transform Matrices'!AE663+W660*'4 Transform Matrices'!AI663</f>
        <v/>
      </c>
      <c r="X662" s="69">
        <f>U660*'4 Transform Matrices'!AB663+V660*'4 Transform Matrices'!AF663+W660*'4 Transform Matrices'!AJ663+X660</f>
        <v/>
      </c>
      <c r="Y662" s="69">
        <f>Y660*'4 Transform Matrices'!Y663+Z660*'4 Transform Matrices'!AC663+AA660*'4 Transform Matrices'!AG663</f>
        <v/>
      </c>
      <c r="Z662" s="69">
        <f>Y660*'4 Transform Matrices'!Z663+Z660*'4 Transform Matrices'!AD663+AA660*'4 Transform Matrices'!AH663</f>
        <v/>
      </c>
      <c r="AA662" s="69">
        <f>Y660*'4 Transform Matrices'!AA663+Z660*'4 Transform Matrices'!AE663+AA660*'4 Transform Matrices'!AI663</f>
        <v/>
      </c>
      <c r="AB662" s="69">
        <f>Y660*'4 Transform Matrices'!AB663+Z660*'4 Transform Matrices'!AF663+AA660*'4 Transform Matrices'!AJ663+AB660</f>
        <v/>
      </c>
      <c r="AC662" s="69">
        <f>AC660*'4 Transform Matrices'!Y663+AD660*'4 Transform Matrices'!AC663+AE660*'4 Transform Matrices'!AG663</f>
        <v/>
      </c>
      <c r="AD662" s="69">
        <f>AC660*'4 Transform Matrices'!Z663+AD660*'4 Transform Matrices'!AD663+AE660*'4 Transform Matrices'!AH663</f>
        <v/>
      </c>
      <c r="AE662" s="69">
        <f>AC660*'4 Transform Matrices'!AA663+AD660*'4 Transform Matrices'!AE663+AE660*'4 Transform Matrices'!AI663</f>
        <v/>
      </c>
      <c r="AF662" s="69">
        <f>AC660*'4 Transform Matrices'!AB663+AD660*'4 Transform Matrices'!AF663+AE660*'4 Transform Matrices'!AJ663+AF660</f>
        <v/>
      </c>
      <c r="AG662" s="71">
        <f>MAX(ABS(I662-U662),ABS(J662-V662),ABS(K662-W662),ABS(L662-X662),ABS(M662-Y662),ABS(N662-Z662),ABS(O662-AA662),ABS(P662-AB662),ABS(Q662-AC662),ABS(R662-AD662),ABS(S662-AE662),ABS(T662-AF662))</f>
        <v/>
      </c>
    </row>
    <row r="663">
      <c r="A663" s="81" t="inlineStr">
        <is>
          <t>- Pine crown</t>
        </is>
      </c>
      <c r="B663" s="52" t="inlineStr">
        <is>
          <t>ENV-535</t>
        </is>
      </c>
      <c r="C663" s="61" t="inlineStr">
        <is>
          <t>Cone</t>
        </is>
      </c>
      <c r="D663" s="52" t="inlineStr">
        <is>
          <t>ENV-532</t>
        </is>
      </c>
      <c r="E663" s="52" t="n">
        <v>3</v>
      </c>
      <c r="F663" s="54">
        <f>L663</f>
        <v/>
      </c>
      <c r="G663" s="54">
        <f>P663</f>
        <v/>
      </c>
      <c r="H663" s="54">
        <f>T663</f>
        <v/>
      </c>
      <c r="I663" s="70" t="n">
        <v>-2.09443855</v>
      </c>
      <c r="J663" s="70" t="n">
        <v>-0.286822319</v>
      </c>
      <c r="K663" s="70" t="n">
        <v>0.000236312975</v>
      </c>
      <c r="L663" s="70" t="n">
        <v>-9.45922852</v>
      </c>
      <c r="M663" s="70" t="n">
        <v>-0.000481797062</v>
      </c>
      <c r="N663" s="70" t="n">
        <v>0.00805698987</v>
      </c>
      <c r="O663" s="70" t="n">
        <v>0.980196953</v>
      </c>
      <c r="P663" s="70" t="n">
        <v>2.40457368</v>
      </c>
      <c r="Q663" s="70" t="n">
        <v>-0.272411466</v>
      </c>
      <c r="R663" s="70" t="n">
        <v>2.20522213</v>
      </c>
      <c r="S663" s="70" t="n">
        <v>-0.00355050736</v>
      </c>
      <c r="T663" s="70" t="n">
        <v>-14.499526</v>
      </c>
      <c r="U663" s="69">
        <f>U660*'4 Transform Matrices'!Y664+V660*'4 Transform Matrices'!AC664+W660*'4 Transform Matrices'!AG664</f>
        <v/>
      </c>
      <c r="V663" s="69">
        <f>U660*'4 Transform Matrices'!Z664+V660*'4 Transform Matrices'!AD664+W660*'4 Transform Matrices'!AH664</f>
        <v/>
      </c>
      <c r="W663" s="69">
        <f>U660*'4 Transform Matrices'!AA664+V660*'4 Transform Matrices'!AE664+W660*'4 Transform Matrices'!AI664</f>
        <v/>
      </c>
      <c r="X663" s="69">
        <f>U660*'4 Transform Matrices'!AB664+V660*'4 Transform Matrices'!AF664+W660*'4 Transform Matrices'!AJ664+X660</f>
        <v/>
      </c>
      <c r="Y663" s="69">
        <f>Y660*'4 Transform Matrices'!Y664+Z660*'4 Transform Matrices'!AC664+AA660*'4 Transform Matrices'!AG664</f>
        <v/>
      </c>
      <c r="Z663" s="69">
        <f>Y660*'4 Transform Matrices'!Z664+Z660*'4 Transform Matrices'!AD664+AA660*'4 Transform Matrices'!AH664</f>
        <v/>
      </c>
      <c r="AA663" s="69">
        <f>Y660*'4 Transform Matrices'!AA664+Z660*'4 Transform Matrices'!AE664+AA660*'4 Transform Matrices'!AI664</f>
        <v/>
      </c>
      <c r="AB663" s="69">
        <f>Y660*'4 Transform Matrices'!AB664+Z660*'4 Transform Matrices'!AF664+AA660*'4 Transform Matrices'!AJ664+AB660</f>
        <v/>
      </c>
      <c r="AC663" s="69">
        <f>AC660*'4 Transform Matrices'!Y664+AD660*'4 Transform Matrices'!AC664+AE660*'4 Transform Matrices'!AG664</f>
        <v/>
      </c>
      <c r="AD663" s="69">
        <f>AC660*'4 Transform Matrices'!Z664+AD660*'4 Transform Matrices'!AD664+AE660*'4 Transform Matrices'!AH664</f>
        <v/>
      </c>
      <c r="AE663" s="69">
        <f>AC660*'4 Transform Matrices'!AA664+AD660*'4 Transform Matrices'!AE664+AE660*'4 Transform Matrices'!AI664</f>
        <v/>
      </c>
      <c r="AF663" s="69">
        <f>AC660*'4 Transform Matrices'!AB664+AD660*'4 Transform Matrices'!AF664+AE660*'4 Transform Matrices'!AJ664+AF660</f>
        <v/>
      </c>
      <c r="AG663" s="71">
        <f>MAX(ABS(I663-U663),ABS(J663-V663),ABS(K663-W663),ABS(L663-X663),ABS(M663-Y663),ABS(N663-Z663),ABS(O663-AA663),ABS(P663-AB663),ABS(Q663-AC663),ABS(R663-AD663),ABS(S663-AE663),ABS(T663-AF663))</f>
        <v/>
      </c>
    </row>
    <row r="664">
      <c r="A664" s="81" t="inlineStr">
        <is>
          <t>- Pine crown</t>
        </is>
      </c>
      <c r="B664" s="52" t="inlineStr">
        <is>
          <t>ENV-536</t>
        </is>
      </c>
      <c r="C664" s="61" t="inlineStr">
        <is>
          <t>Cone</t>
        </is>
      </c>
      <c r="D664" s="52" t="inlineStr">
        <is>
          <t>ENV-532</t>
        </is>
      </c>
      <c r="E664" s="52" t="n">
        <v>3</v>
      </c>
      <c r="F664" s="54">
        <f>L664</f>
        <v/>
      </c>
      <c r="G664" s="54">
        <f>P664</f>
        <v/>
      </c>
      <c r="H664" s="54">
        <f>T664</f>
        <v/>
      </c>
      <c r="I664" s="70" t="n">
        <v>1.75796449</v>
      </c>
      <c r="J664" s="70" t="n">
        <v>-0.601630628</v>
      </c>
      <c r="K664" s="70" t="n">
        <v>-0.0158742052</v>
      </c>
      <c r="L664" s="70" t="n">
        <v>-9.479982379999999</v>
      </c>
      <c r="M664" s="70" t="n">
        <v>-0.00637146598</v>
      </c>
      <c r="N664" s="70" t="n">
        <v>-0.124242291</v>
      </c>
      <c r="O664" s="70" t="n">
        <v>0.868426025</v>
      </c>
      <c r="P664" s="70" t="n">
        <v>2.87050867</v>
      </c>
      <c r="Q664" s="70" t="n">
        <v>-0.599461377</v>
      </c>
      <c r="R664" s="70" t="n">
        <v>-1.76300573</v>
      </c>
      <c r="S664" s="70" t="n">
        <v>-0.0557824783</v>
      </c>
      <c r="T664" s="70" t="n">
        <v>-14.5013037</v>
      </c>
      <c r="U664" s="69">
        <f>U660*'4 Transform Matrices'!Y665+V660*'4 Transform Matrices'!AC665+W660*'4 Transform Matrices'!AG665</f>
        <v/>
      </c>
      <c r="V664" s="69">
        <f>U660*'4 Transform Matrices'!Z665+V660*'4 Transform Matrices'!AD665+W660*'4 Transform Matrices'!AH665</f>
        <v/>
      </c>
      <c r="W664" s="69">
        <f>U660*'4 Transform Matrices'!AA665+V660*'4 Transform Matrices'!AE665+W660*'4 Transform Matrices'!AI665</f>
        <v/>
      </c>
      <c r="X664" s="69">
        <f>U660*'4 Transform Matrices'!AB665+V660*'4 Transform Matrices'!AF665+W660*'4 Transform Matrices'!AJ665+X660</f>
        <v/>
      </c>
      <c r="Y664" s="69">
        <f>Y660*'4 Transform Matrices'!Y665+Z660*'4 Transform Matrices'!AC665+AA660*'4 Transform Matrices'!AG665</f>
        <v/>
      </c>
      <c r="Z664" s="69">
        <f>Y660*'4 Transform Matrices'!Z665+Z660*'4 Transform Matrices'!AD665+AA660*'4 Transform Matrices'!AH665</f>
        <v/>
      </c>
      <c r="AA664" s="69">
        <f>Y660*'4 Transform Matrices'!AA665+Z660*'4 Transform Matrices'!AE665+AA660*'4 Transform Matrices'!AI665</f>
        <v/>
      </c>
      <c r="AB664" s="69">
        <f>Y660*'4 Transform Matrices'!AB665+Z660*'4 Transform Matrices'!AF665+AA660*'4 Transform Matrices'!AJ665+AB660</f>
        <v/>
      </c>
      <c r="AC664" s="69">
        <f>AC660*'4 Transform Matrices'!Y665+AD660*'4 Transform Matrices'!AC665+AE660*'4 Transform Matrices'!AG665</f>
        <v/>
      </c>
      <c r="AD664" s="69">
        <f>AC660*'4 Transform Matrices'!Z665+AD660*'4 Transform Matrices'!AD665+AE660*'4 Transform Matrices'!AH665</f>
        <v/>
      </c>
      <c r="AE664" s="69">
        <f>AC660*'4 Transform Matrices'!AA665+AD660*'4 Transform Matrices'!AE665+AE660*'4 Transform Matrices'!AI665</f>
        <v/>
      </c>
      <c r="AF664" s="69">
        <f>AC660*'4 Transform Matrices'!AB665+AD660*'4 Transform Matrices'!AF665+AE660*'4 Transform Matrices'!AJ665+AF660</f>
        <v/>
      </c>
      <c r="AG664" s="71">
        <f>MAX(ABS(I664-U664),ABS(J664-V664),ABS(K664-W664),ABS(L664-X664),ABS(M664-Y664),ABS(N664-Z664),ABS(O664-AA664),ABS(P664-AB664),ABS(Q664-AC664),ABS(R664-AD664),ABS(S664-AE664),ABS(T664-AF664))</f>
        <v/>
      </c>
    </row>
    <row r="665">
      <c r="A665" s="81" t="inlineStr">
        <is>
          <t>- Pine crown</t>
        </is>
      </c>
      <c r="B665" s="52" t="inlineStr">
        <is>
          <t>ENV-537</t>
        </is>
      </c>
      <c r="C665" s="61" t="inlineStr">
        <is>
          <t>Cone</t>
        </is>
      </c>
      <c r="D665" s="52" t="inlineStr">
        <is>
          <t>ENV-532</t>
        </is>
      </c>
      <c r="E665" s="52" t="n">
        <v>3</v>
      </c>
      <c r="F665" s="54">
        <f>L665</f>
        <v/>
      </c>
      <c r="G665" s="54">
        <f>P665</f>
        <v/>
      </c>
      <c r="H665" s="54">
        <f>T665</f>
        <v/>
      </c>
      <c r="I665" s="70" t="n">
        <v>-1.1882298</v>
      </c>
      <c r="J665" s="70" t="n">
        <v>-0.457946032</v>
      </c>
      <c r="K665" s="70" t="n">
        <v>0.0210057311</v>
      </c>
      <c r="L665" s="70" t="n">
        <v>-9.48100567</v>
      </c>
      <c r="M665" s="70" t="n">
        <v>0.009557274169999999</v>
      </c>
      <c r="N665" s="70" t="n">
        <v>0.100276642</v>
      </c>
      <c r="O665" s="70" t="n">
        <v>0.5807462329999999</v>
      </c>
      <c r="P665" s="70" t="n">
        <v>3.22087526</v>
      </c>
      <c r="Q665" s="70" t="n">
        <v>-0.466504246</v>
      </c>
      <c r="R665" s="70" t="n">
        <v>1.16848564</v>
      </c>
      <c r="S665" s="70" t="n">
        <v>-0.0416058116</v>
      </c>
      <c r="T665" s="70" t="n">
        <v>-14.4749422</v>
      </c>
      <c r="U665" s="69">
        <f>U660*'4 Transform Matrices'!Y666+V660*'4 Transform Matrices'!AC666+W660*'4 Transform Matrices'!AG666</f>
        <v/>
      </c>
      <c r="V665" s="69">
        <f>U660*'4 Transform Matrices'!Z666+V660*'4 Transform Matrices'!AD666+W660*'4 Transform Matrices'!AH666</f>
        <v/>
      </c>
      <c r="W665" s="69">
        <f>U660*'4 Transform Matrices'!AA666+V660*'4 Transform Matrices'!AE666+W660*'4 Transform Matrices'!AI666</f>
        <v/>
      </c>
      <c r="X665" s="69">
        <f>U660*'4 Transform Matrices'!AB666+V660*'4 Transform Matrices'!AF666+W660*'4 Transform Matrices'!AJ666+X660</f>
        <v/>
      </c>
      <c r="Y665" s="69">
        <f>Y660*'4 Transform Matrices'!Y666+Z660*'4 Transform Matrices'!AC666+AA660*'4 Transform Matrices'!AG666</f>
        <v/>
      </c>
      <c r="Z665" s="69">
        <f>Y660*'4 Transform Matrices'!Z666+Z660*'4 Transform Matrices'!AD666+AA660*'4 Transform Matrices'!AH666</f>
        <v/>
      </c>
      <c r="AA665" s="69">
        <f>Y660*'4 Transform Matrices'!AA666+Z660*'4 Transform Matrices'!AE666+AA660*'4 Transform Matrices'!AI666</f>
        <v/>
      </c>
      <c r="AB665" s="69">
        <f>Y660*'4 Transform Matrices'!AB666+Z660*'4 Transform Matrices'!AF666+AA660*'4 Transform Matrices'!AJ666+AB660</f>
        <v/>
      </c>
      <c r="AC665" s="69">
        <f>AC660*'4 Transform Matrices'!Y666+AD660*'4 Transform Matrices'!AC666+AE660*'4 Transform Matrices'!AG666</f>
        <v/>
      </c>
      <c r="AD665" s="69">
        <f>AC660*'4 Transform Matrices'!Z666+AD660*'4 Transform Matrices'!AD666+AE660*'4 Transform Matrices'!AH666</f>
        <v/>
      </c>
      <c r="AE665" s="69">
        <f>AC660*'4 Transform Matrices'!AA666+AD660*'4 Transform Matrices'!AE666+AE660*'4 Transform Matrices'!AI666</f>
        <v/>
      </c>
      <c r="AF665" s="69">
        <f>AC660*'4 Transform Matrices'!AB666+AD660*'4 Transform Matrices'!AF666+AE660*'4 Transform Matrices'!AJ666+AF660</f>
        <v/>
      </c>
      <c r="AG665" s="71">
        <f>MAX(ABS(I665-U665),ABS(J665-V665),ABS(K665-W665),ABS(L665-X665),ABS(M665-Y665),ABS(N665-Z665),ABS(O665-AA665),ABS(P665-AB665),ABS(Q665-AC665),ABS(R665-AD665),ABS(S665-AE665),ABS(T665-AF665))</f>
        <v/>
      </c>
    </row>
    <row r="666">
      <c r="A666" s="81" t="inlineStr">
        <is>
          <t>- Pine crown</t>
        </is>
      </c>
      <c r="B666" s="52" t="inlineStr">
        <is>
          <t>ENV-538</t>
        </is>
      </c>
      <c r="C666" s="61" t="inlineStr">
        <is>
          <t>Cone</t>
        </is>
      </c>
      <c r="D666" s="52" t="inlineStr">
        <is>
          <t>ENV-532</t>
        </is>
      </c>
      <c r="E666" s="52" t="n">
        <v>3</v>
      </c>
      <c r="F666" s="54">
        <f>L666</f>
        <v/>
      </c>
      <c r="G666" s="54">
        <f>P666</f>
        <v/>
      </c>
      <c r="H666" s="54">
        <f>T666</f>
        <v/>
      </c>
      <c r="I666" s="70" t="n">
        <v>-0.951482296</v>
      </c>
      <c r="J666" s="70" t="n">
        <v>0.179124624</v>
      </c>
      <c r="K666" s="70" t="n">
        <v>-0.00437937398</v>
      </c>
      <c r="L666" s="70" t="n">
        <v>-9.53171349</v>
      </c>
      <c r="M666" s="70" t="n">
        <v>0.000184777804</v>
      </c>
      <c r="N666" s="70" t="n">
        <v>0.0457329676</v>
      </c>
      <c r="O666" s="70" t="n">
        <v>0.432939619</v>
      </c>
      <c r="P666" s="70" t="n">
        <v>3.62403488</v>
      </c>
      <c r="Q666" s="70" t="n">
        <v>0.195098132</v>
      </c>
      <c r="R666" s="70" t="n">
        <v>0.873537302</v>
      </c>
      <c r="S666" s="70" t="n">
        <v>-0.021768</v>
      </c>
      <c r="T666" s="70" t="n">
        <v>-14.5016508</v>
      </c>
      <c r="U666" s="69">
        <f>U660*'4 Transform Matrices'!Y667+V660*'4 Transform Matrices'!AC667+W660*'4 Transform Matrices'!AG667</f>
        <v/>
      </c>
      <c r="V666" s="69">
        <f>U660*'4 Transform Matrices'!Z667+V660*'4 Transform Matrices'!AD667+W660*'4 Transform Matrices'!AH667</f>
        <v/>
      </c>
      <c r="W666" s="69">
        <f>U660*'4 Transform Matrices'!AA667+V660*'4 Transform Matrices'!AE667+W660*'4 Transform Matrices'!AI667</f>
        <v/>
      </c>
      <c r="X666" s="69">
        <f>U660*'4 Transform Matrices'!AB667+V660*'4 Transform Matrices'!AF667+W660*'4 Transform Matrices'!AJ667+X660</f>
        <v/>
      </c>
      <c r="Y666" s="69">
        <f>Y660*'4 Transform Matrices'!Y667+Z660*'4 Transform Matrices'!AC667+AA660*'4 Transform Matrices'!AG667</f>
        <v/>
      </c>
      <c r="Z666" s="69">
        <f>Y660*'4 Transform Matrices'!Z667+Z660*'4 Transform Matrices'!AD667+AA660*'4 Transform Matrices'!AH667</f>
        <v/>
      </c>
      <c r="AA666" s="69">
        <f>Y660*'4 Transform Matrices'!AA667+Z660*'4 Transform Matrices'!AE667+AA660*'4 Transform Matrices'!AI667</f>
        <v/>
      </c>
      <c r="AB666" s="69">
        <f>Y660*'4 Transform Matrices'!AB667+Z660*'4 Transform Matrices'!AF667+AA660*'4 Transform Matrices'!AJ667+AB660</f>
        <v/>
      </c>
      <c r="AC666" s="69">
        <f>AC660*'4 Transform Matrices'!Y667+AD660*'4 Transform Matrices'!AC667+AE660*'4 Transform Matrices'!AG667</f>
        <v/>
      </c>
      <c r="AD666" s="69">
        <f>AC660*'4 Transform Matrices'!Z667+AD660*'4 Transform Matrices'!AD667+AE660*'4 Transform Matrices'!AH667</f>
        <v/>
      </c>
      <c r="AE666" s="69">
        <f>AC660*'4 Transform Matrices'!AA667+AD660*'4 Transform Matrices'!AE667+AE660*'4 Transform Matrices'!AI667</f>
        <v/>
      </c>
      <c r="AF666" s="69">
        <f>AC660*'4 Transform Matrices'!AB667+AD660*'4 Transform Matrices'!AF667+AE660*'4 Transform Matrices'!AJ667+AF660</f>
        <v/>
      </c>
      <c r="AG666" s="71">
        <f>MAX(ABS(I666-U666),ABS(J666-V666),ABS(K666-W666),ABS(L666-X666),ABS(M666-Y666),ABS(N666-Z666),ABS(O666-AA666),ABS(P666-AB666),ABS(Q666-AC666),ABS(R666-AD666),ABS(S666-AE666),ABS(T666-AF666))</f>
        <v/>
      </c>
    </row>
    <row r="667">
      <c r="A667" s="81" t="inlineStr">
        <is>
          <t>- Pine crown</t>
        </is>
      </c>
      <c r="B667" s="52" t="inlineStr">
        <is>
          <t>ENV-539</t>
        </is>
      </c>
      <c r="C667" s="61" t="inlineStr">
        <is>
          <t>Cone</t>
        </is>
      </c>
      <c r="D667" s="52" t="inlineStr">
        <is>
          <t>ENV-532</t>
        </is>
      </c>
      <c r="E667" s="52" t="n">
        <v>3</v>
      </c>
      <c r="F667" s="54">
        <f>L667</f>
        <v/>
      </c>
      <c r="G667" s="54">
        <f>P667</f>
        <v/>
      </c>
      <c r="H667" s="54">
        <f>T667</f>
        <v/>
      </c>
      <c r="I667" s="70" t="n">
        <v>0.474974215</v>
      </c>
      <c r="J667" s="70" t="n">
        <v>0.25587666</v>
      </c>
      <c r="K667" s="70" t="n">
        <v>0.00232360931</v>
      </c>
      <c r="L667" s="70" t="n">
        <v>-9.53228378</v>
      </c>
      <c r="M667" s="70" t="n">
        <v>-0.000115120441</v>
      </c>
      <c r="N667" s="70" t="n">
        <v>-0.00224478915</v>
      </c>
      <c r="O667" s="70" t="n">
        <v>0.959990561</v>
      </c>
      <c r="P667" s="70" t="n">
        <v>4.35306692</v>
      </c>
      <c r="Q667" s="70" t="n">
        <v>0.278122067</v>
      </c>
      <c r="R667" s="70" t="n">
        <v>-0.436984718</v>
      </c>
      <c r="S667" s="70" t="n">
        <v>-0.00357087795</v>
      </c>
      <c r="T667" s="70" t="n">
        <v>-14.4760103</v>
      </c>
      <c r="U667" s="69">
        <f>U660*'4 Transform Matrices'!Y668+V660*'4 Transform Matrices'!AC668+W660*'4 Transform Matrices'!AG668</f>
        <v/>
      </c>
      <c r="V667" s="69">
        <f>U660*'4 Transform Matrices'!Z668+V660*'4 Transform Matrices'!AD668+W660*'4 Transform Matrices'!AH668</f>
        <v/>
      </c>
      <c r="W667" s="69">
        <f>U660*'4 Transform Matrices'!AA668+V660*'4 Transform Matrices'!AE668+W660*'4 Transform Matrices'!AI668</f>
        <v/>
      </c>
      <c r="X667" s="69">
        <f>U660*'4 Transform Matrices'!AB668+V660*'4 Transform Matrices'!AF668+W660*'4 Transform Matrices'!AJ668+X660</f>
        <v/>
      </c>
      <c r="Y667" s="69">
        <f>Y660*'4 Transform Matrices'!Y668+Z660*'4 Transform Matrices'!AC668+AA660*'4 Transform Matrices'!AG668</f>
        <v/>
      </c>
      <c r="Z667" s="69">
        <f>Y660*'4 Transform Matrices'!Z668+Z660*'4 Transform Matrices'!AD668+AA660*'4 Transform Matrices'!AH668</f>
        <v/>
      </c>
      <c r="AA667" s="69">
        <f>Y660*'4 Transform Matrices'!AA668+Z660*'4 Transform Matrices'!AE668+AA660*'4 Transform Matrices'!AI668</f>
        <v/>
      </c>
      <c r="AB667" s="69">
        <f>Y660*'4 Transform Matrices'!AB668+Z660*'4 Transform Matrices'!AF668+AA660*'4 Transform Matrices'!AJ668+AB660</f>
        <v/>
      </c>
      <c r="AC667" s="69">
        <f>AC660*'4 Transform Matrices'!Y668+AD660*'4 Transform Matrices'!AC668+AE660*'4 Transform Matrices'!AG668</f>
        <v/>
      </c>
      <c r="AD667" s="69">
        <f>AC660*'4 Transform Matrices'!Z668+AD660*'4 Transform Matrices'!AD668+AE660*'4 Transform Matrices'!AH668</f>
        <v/>
      </c>
      <c r="AE667" s="69">
        <f>AC660*'4 Transform Matrices'!AA668+AD660*'4 Transform Matrices'!AE668+AE660*'4 Transform Matrices'!AI668</f>
        <v/>
      </c>
      <c r="AF667" s="69">
        <f>AC660*'4 Transform Matrices'!AB668+AD660*'4 Transform Matrices'!AF668+AE660*'4 Transform Matrices'!AJ668+AF660</f>
        <v/>
      </c>
      <c r="AG667" s="71">
        <f>MAX(ABS(I667-U667),ABS(J667-V667),ABS(K667-W667),ABS(L667-X667),ABS(M667-Y667),ABS(N667-Z667),ABS(O667-AA667),ABS(P667-AB667),ABS(Q667-AC667),ABS(R667-AD667),ABS(S667-AE667),ABS(T667-AF667))</f>
        <v/>
      </c>
    </row>
    <row r="668">
      <c r="A668" s="60" t="inlineStr">
        <is>
          <t>- Shrubs</t>
        </is>
      </c>
      <c r="B668" s="52" t="inlineStr">
        <is>
          <t>ENV-540</t>
        </is>
      </c>
      <c r="C668" s="53" t="inlineStr">
        <is>
          <t>Group</t>
        </is>
      </c>
      <c r="D668" s="52" t="inlineStr">
        <is>
          <t>ENV-00</t>
        </is>
      </c>
      <c r="E668" s="52" t="n">
        <v>1</v>
      </c>
      <c r="F668" s="54">
        <f>L668</f>
        <v/>
      </c>
      <c r="G668" s="54">
        <f>P668</f>
        <v/>
      </c>
      <c r="H668" s="54">
        <f>T668</f>
        <v/>
      </c>
      <c r="I668" s="70" t="n">
        <v>1</v>
      </c>
      <c r="J668" s="70" t="n">
        <v>0</v>
      </c>
      <c r="K668" s="70" t="n">
        <v>0</v>
      </c>
      <c r="L668" s="70" t="n">
        <v>0</v>
      </c>
      <c r="M668" s="70" t="n">
        <v>0</v>
      </c>
      <c r="N668" s="70" t="n">
        <v>1</v>
      </c>
      <c r="O668" s="70" t="n">
        <v>0</v>
      </c>
      <c r="P668" s="70" t="n">
        <v>0</v>
      </c>
      <c r="Q668" s="70" t="n">
        <v>0</v>
      </c>
      <c r="R668" s="70" t="n">
        <v>0</v>
      </c>
      <c r="S668" s="70" t="n">
        <v>1</v>
      </c>
      <c r="T668" s="70" t="n">
        <v>0</v>
      </c>
      <c r="U668" s="69">
        <f>U128*'4 Transform Matrices'!Y669+V128*'4 Transform Matrices'!AC669+W128*'4 Transform Matrices'!AG669</f>
        <v/>
      </c>
      <c r="V668" s="69">
        <f>U128*'4 Transform Matrices'!Z669+V128*'4 Transform Matrices'!AD669+W128*'4 Transform Matrices'!AH669</f>
        <v/>
      </c>
      <c r="W668" s="69">
        <f>U128*'4 Transform Matrices'!AA669+V128*'4 Transform Matrices'!AE669+W128*'4 Transform Matrices'!AI669</f>
        <v/>
      </c>
      <c r="X668" s="69">
        <f>U128*'4 Transform Matrices'!AB669+V128*'4 Transform Matrices'!AF669+W128*'4 Transform Matrices'!AJ669+X128</f>
        <v/>
      </c>
      <c r="Y668" s="69">
        <f>Y128*'4 Transform Matrices'!Y669+Z128*'4 Transform Matrices'!AC669+AA128*'4 Transform Matrices'!AG669</f>
        <v/>
      </c>
      <c r="Z668" s="69">
        <f>Y128*'4 Transform Matrices'!Z669+Z128*'4 Transform Matrices'!AD669+AA128*'4 Transform Matrices'!AH669</f>
        <v/>
      </c>
      <c r="AA668" s="69">
        <f>Y128*'4 Transform Matrices'!AA669+Z128*'4 Transform Matrices'!AE669+AA128*'4 Transform Matrices'!AI669</f>
        <v/>
      </c>
      <c r="AB668" s="69">
        <f>Y128*'4 Transform Matrices'!AB669+Z128*'4 Transform Matrices'!AF669+AA128*'4 Transform Matrices'!AJ669+AB128</f>
        <v/>
      </c>
      <c r="AC668" s="69">
        <f>AC128*'4 Transform Matrices'!Y669+AD128*'4 Transform Matrices'!AC669+AE128*'4 Transform Matrices'!AG669</f>
        <v/>
      </c>
      <c r="AD668" s="69">
        <f>AC128*'4 Transform Matrices'!Z669+AD128*'4 Transform Matrices'!AD669+AE128*'4 Transform Matrices'!AH669</f>
        <v/>
      </c>
      <c r="AE668" s="69">
        <f>AC128*'4 Transform Matrices'!AA669+AD128*'4 Transform Matrices'!AE669+AE128*'4 Transform Matrices'!AI669</f>
        <v/>
      </c>
      <c r="AF668" s="69">
        <f>AC128*'4 Transform Matrices'!AB669+AD128*'4 Transform Matrices'!AF669+AE128*'4 Transform Matrices'!AJ669+AF128</f>
        <v/>
      </c>
      <c r="AG668" s="71">
        <f>MAX(ABS(I668-U668),ABS(J668-V668),ABS(K668-W668),ABS(L668-X668),ABS(M668-Y668),ABS(N668-Z668),ABS(O668-AA668),ABS(P668-AB668),ABS(Q668-AC668),ABS(R668-AD668),ABS(S668-AE668),ABS(T668-AF668))</f>
        <v/>
      </c>
    </row>
    <row r="669">
      <c r="A669" s="80" t="inlineStr">
        <is>
          <t>- Bush</t>
        </is>
      </c>
      <c r="B669" s="52" t="inlineStr">
        <is>
          <t>ENV-541</t>
        </is>
      </c>
      <c r="C669" s="53" t="inlineStr">
        <is>
          <t>Group</t>
        </is>
      </c>
      <c r="D669" s="52" t="inlineStr">
        <is>
          <t>ENV-540</t>
        </is>
      </c>
      <c r="E669" s="52" t="n">
        <v>2</v>
      </c>
      <c r="F669" s="54">
        <f>L669</f>
        <v/>
      </c>
      <c r="G669" s="54">
        <f>P669</f>
        <v/>
      </c>
      <c r="H669" s="54">
        <f>T669</f>
        <v/>
      </c>
      <c r="I669" s="70" t="n">
        <v>0.98480773</v>
      </c>
      <c r="J669" s="70" t="n">
        <v>0</v>
      </c>
      <c r="K669" s="70" t="n">
        <v>0.173648193</v>
      </c>
      <c r="L669" s="70" t="n">
        <v>-12</v>
      </c>
      <c r="M669" s="70" t="n">
        <v>0</v>
      </c>
      <c r="N669" s="70" t="n">
        <v>1</v>
      </c>
      <c r="O669" s="70" t="n">
        <v>0</v>
      </c>
      <c r="P669" s="70" t="n">
        <v>0.0793719962</v>
      </c>
      <c r="Q669" s="70" t="n">
        <v>-0.173648193</v>
      </c>
      <c r="R669" s="70" t="n">
        <v>0</v>
      </c>
      <c r="S669" s="70" t="n">
        <v>0.98480773</v>
      </c>
      <c r="T669" s="70" t="n">
        <v>-8.399999619999999</v>
      </c>
      <c r="U669" s="69">
        <f>U668*'4 Transform Matrices'!Y670+V668*'4 Transform Matrices'!AC670+W668*'4 Transform Matrices'!AG670</f>
        <v/>
      </c>
      <c r="V669" s="69">
        <f>U668*'4 Transform Matrices'!Z670+V668*'4 Transform Matrices'!AD670+W668*'4 Transform Matrices'!AH670</f>
        <v/>
      </c>
      <c r="W669" s="69">
        <f>U668*'4 Transform Matrices'!AA670+V668*'4 Transform Matrices'!AE670+W668*'4 Transform Matrices'!AI670</f>
        <v/>
      </c>
      <c r="X669" s="69">
        <f>U668*'4 Transform Matrices'!AB670+V668*'4 Transform Matrices'!AF670+W668*'4 Transform Matrices'!AJ670+X668</f>
        <v/>
      </c>
      <c r="Y669" s="69">
        <f>Y668*'4 Transform Matrices'!Y670+Z668*'4 Transform Matrices'!AC670+AA668*'4 Transform Matrices'!AG670</f>
        <v/>
      </c>
      <c r="Z669" s="69">
        <f>Y668*'4 Transform Matrices'!Z670+Z668*'4 Transform Matrices'!AD670+AA668*'4 Transform Matrices'!AH670</f>
        <v/>
      </c>
      <c r="AA669" s="69">
        <f>Y668*'4 Transform Matrices'!AA670+Z668*'4 Transform Matrices'!AE670+AA668*'4 Transform Matrices'!AI670</f>
        <v/>
      </c>
      <c r="AB669" s="69">
        <f>Y668*'4 Transform Matrices'!AB670+Z668*'4 Transform Matrices'!AF670+AA668*'4 Transform Matrices'!AJ670+AB668</f>
        <v/>
      </c>
      <c r="AC669" s="69">
        <f>AC668*'4 Transform Matrices'!Y670+AD668*'4 Transform Matrices'!AC670+AE668*'4 Transform Matrices'!AG670</f>
        <v/>
      </c>
      <c r="AD669" s="69">
        <f>AC668*'4 Transform Matrices'!Z670+AD668*'4 Transform Matrices'!AD670+AE668*'4 Transform Matrices'!AH670</f>
        <v/>
      </c>
      <c r="AE669" s="69">
        <f>AC668*'4 Transform Matrices'!AA670+AD668*'4 Transform Matrices'!AE670+AE668*'4 Transform Matrices'!AI670</f>
        <v/>
      </c>
      <c r="AF669" s="69">
        <f>AC668*'4 Transform Matrices'!AB670+AD668*'4 Transform Matrices'!AF670+AE668*'4 Transform Matrices'!AJ670+AF668</f>
        <v/>
      </c>
      <c r="AG669" s="71">
        <f>MAX(ABS(I669-U669),ABS(J669-V669),ABS(K669-W669),ABS(L669-X669),ABS(M669-Y669),ABS(N669-Z669),ABS(O669-AA669),ABS(P669-AB669),ABS(Q669-AC669),ABS(R669-AD669),ABS(S669-AE669),ABS(T669-AF669))</f>
        <v/>
      </c>
    </row>
    <row r="670">
      <c r="A670" s="81" t="inlineStr">
        <is>
          <t>- Bush</t>
        </is>
      </c>
      <c r="B670" s="52" t="inlineStr">
        <is>
          <t>ENV-542</t>
        </is>
      </c>
      <c r="C670" s="59" t="inlineStr">
        <is>
          <t>Sphere</t>
        </is>
      </c>
      <c r="D670" s="52" t="inlineStr">
        <is>
          <t>ENV-541</t>
        </is>
      </c>
      <c r="E670" s="52" t="n">
        <v>3</v>
      </c>
      <c r="F670" s="54">
        <f>L670</f>
        <v/>
      </c>
      <c r="G670" s="54">
        <f>P670</f>
        <v/>
      </c>
      <c r="H670" s="54">
        <f>T670</f>
        <v/>
      </c>
      <c r="I670" s="70" t="n">
        <v>-0.0051522702</v>
      </c>
      <c r="J670" s="70" t="n">
        <v>0</v>
      </c>
      <c r="K670" s="70" t="n">
        <v>0.895956457</v>
      </c>
      <c r="L670" s="70" t="n">
        <v>-11.9300385</v>
      </c>
      <c r="M670" s="70" t="n">
        <v>0</v>
      </c>
      <c r="N670" s="70" t="n">
        <v>0.627179921</v>
      </c>
      <c r="O670" s="70" t="n">
        <v>0</v>
      </c>
      <c r="P670" s="70" t="n">
        <v>0.426311255</v>
      </c>
      <c r="Q670" s="70" t="n">
        <v>-0.895956457</v>
      </c>
      <c r="R670" s="70" t="n">
        <v>0</v>
      </c>
      <c r="S670" s="70" t="n">
        <v>-0.0051522702</v>
      </c>
      <c r="T670" s="70" t="n">
        <v>-8.321609499999999</v>
      </c>
      <c r="U670" s="69">
        <f>U669*'4 Transform Matrices'!Y671+V669*'4 Transform Matrices'!AC671+W669*'4 Transform Matrices'!AG671</f>
        <v/>
      </c>
      <c r="V670" s="69">
        <f>U669*'4 Transform Matrices'!Z671+V669*'4 Transform Matrices'!AD671+W669*'4 Transform Matrices'!AH671</f>
        <v/>
      </c>
      <c r="W670" s="69">
        <f>U669*'4 Transform Matrices'!AA671+V669*'4 Transform Matrices'!AE671+W669*'4 Transform Matrices'!AI671</f>
        <v/>
      </c>
      <c r="X670" s="69">
        <f>U669*'4 Transform Matrices'!AB671+V669*'4 Transform Matrices'!AF671+W669*'4 Transform Matrices'!AJ671+X669</f>
        <v/>
      </c>
      <c r="Y670" s="69">
        <f>Y669*'4 Transform Matrices'!Y671+Z669*'4 Transform Matrices'!AC671+AA669*'4 Transform Matrices'!AG671</f>
        <v/>
      </c>
      <c r="Z670" s="69">
        <f>Y669*'4 Transform Matrices'!Z671+Z669*'4 Transform Matrices'!AD671+AA669*'4 Transform Matrices'!AH671</f>
        <v/>
      </c>
      <c r="AA670" s="69">
        <f>Y669*'4 Transform Matrices'!AA671+Z669*'4 Transform Matrices'!AE671+AA669*'4 Transform Matrices'!AI671</f>
        <v/>
      </c>
      <c r="AB670" s="69">
        <f>Y669*'4 Transform Matrices'!AB671+Z669*'4 Transform Matrices'!AF671+AA669*'4 Transform Matrices'!AJ671+AB669</f>
        <v/>
      </c>
      <c r="AC670" s="69">
        <f>AC669*'4 Transform Matrices'!Y671+AD669*'4 Transform Matrices'!AC671+AE669*'4 Transform Matrices'!AG671</f>
        <v/>
      </c>
      <c r="AD670" s="69">
        <f>AC669*'4 Transform Matrices'!Z671+AD669*'4 Transform Matrices'!AD671+AE669*'4 Transform Matrices'!AH671</f>
        <v/>
      </c>
      <c r="AE670" s="69">
        <f>AC669*'4 Transform Matrices'!AA671+AD669*'4 Transform Matrices'!AE671+AE669*'4 Transform Matrices'!AI671</f>
        <v/>
      </c>
      <c r="AF670" s="69">
        <f>AC669*'4 Transform Matrices'!AB671+AD669*'4 Transform Matrices'!AF671+AE669*'4 Transform Matrices'!AJ671+AF669</f>
        <v/>
      </c>
      <c r="AG670" s="71">
        <f>MAX(ABS(I670-U670),ABS(J670-V670),ABS(K670-W670),ABS(L670-X670),ABS(M670-Y670),ABS(N670-Z670),ABS(O670-AA670),ABS(P670-AB670),ABS(Q670-AC670),ABS(R670-AD670),ABS(S670-AE670),ABS(T670-AF670))</f>
        <v/>
      </c>
    </row>
    <row r="671">
      <c r="A671" s="81" t="inlineStr">
        <is>
          <t>- Bush</t>
        </is>
      </c>
      <c r="B671" s="52" t="inlineStr">
        <is>
          <t>ENV-543</t>
        </is>
      </c>
      <c r="C671" s="59" t="inlineStr">
        <is>
          <t>Sphere</t>
        </is>
      </c>
      <c r="D671" s="52" t="inlineStr">
        <is>
          <t>ENV-541</t>
        </is>
      </c>
      <c r="E671" s="52" t="n">
        <v>3</v>
      </c>
      <c r="F671" s="54">
        <f>L671</f>
        <v/>
      </c>
      <c r="G671" s="54">
        <f>P671</f>
        <v/>
      </c>
      <c r="H671" s="54">
        <f>T671</f>
        <v/>
      </c>
      <c r="I671" s="70" t="n">
        <v>0.135699525</v>
      </c>
      <c r="J671" s="70" t="n">
        <v>0</v>
      </c>
      <c r="K671" s="70" t="n">
        <v>0.845140338</v>
      </c>
      <c r="L671" s="70" t="n">
        <v>-11.852232</v>
      </c>
      <c r="M671" s="70" t="n">
        <v>0</v>
      </c>
      <c r="N671" s="70" t="n">
        <v>0.599175692</v>
      </c>
      <c r="O671" s="70" t="n">
        <v>0</v>
      </c>
      <c r="P671" s="70" t="n">
        <v>0.377632707</v>
      </c>
      <c r="Q671" s="70" t="n">
        <v>-0.845140338</v>
      </c>
      <c r="R671" s="70" t="n">
        <v>0</v>
      </c>
      <c r="S671" s="70" t="n">
        <v>0.135699525</v>
      </c>
      <c r="T671" s="70" t="n">
        <v>-8.222327229999999</v>
      </c>
      <c r="U671" s="69">
        <f>U669*'4 Transform Matrices'!Y672+V669*'4 Transform Matrices'!AC672+W669*'4 Transform Matrices'!AG672</f>
        <v/>
      </c>
      <c r="V671" s="69">
        <f>U669*'4 Transform Matrices'!Z672+V669*'4 Transform Matrices'!AD672+W669*'4 Transform Matrices'!AH672</f>
        <v/>
      </c>
      <c r="W671" s="69">
        <f>U669*'4 Transform Matrices'!AA672+V669*'4 Transform Matrices'!AE672+W669*'4 Transform Matrices'!AI672</f>
        <v/>
      </c>
      <c r="X671" s="69">
        <f>U669*'4 Transform Matrices'!AB672+V669*'4 Transform Matrices'!AF672+W669*'4 Transform Matrices'!AJ672+X669</f>
        <v/>
      </c>
      <c r="Y671" s="69">
        <f>Y669*'4 Transform Matrices'!Y672+Z669*'4 Transform Matrices'!AC672+AA669*'4 Transform Matrices'!AG672</f>
        <v/>
      </c>
      <c r="Z671" s="69">
        <f>Y669*'4 Transform Matrices'!Z672+Z669*'4 Transform Matrices'!AD672+AA669*'4 Transform Matrices'!AH672</f>
        <v/>
      </c>
      <c r="AA671" s="69">
        <f>Y669*'4 Transform Matrices'!AA672+Z669*'4 Transform Matrices'!AE672+AA669*'4 Transform Matrices'!AI672</f>
        <v/>
      </c>
      <c r="AB671" s="69">
        <f>Y669*'4 Transform Matrices'!AB672+Z669*'4 Transform Matrices'!AF672+AA669*'4 Transform Matrices'!AJ672+AB669</f>
        <v/>
      </c>
      <c r="AC671" s="69">
        <f>AC669*'4 Transform Matrices'!Y672+AD669*'4 Transform Matrices'!AC672+AE669*'4 Transform Matrices'!AG672</f>
        <v/>
      </c>
      <c r="AD671" s="69">
        <f>AC669*'4 Transform Matrices'!Z672+AD669*'4 Transform Matrices'!AD672+AE669*'4 Transform Matrices'!AH672</f>
        <v/>
      </c>
      <c r="AE671" s="69">
        <f>AC669*'4 Transform Matrices'!AA672+AD669*'4 Transform Matrices'!AE672+AE669*'4 Transform Matrices'!AI672</f>
        <v/>
      </c>
      <c r="AF671" s="69">
        <f>AC669*'4 Transform Matrices'!AB672+AD669*'4 Transform Matrices'!AF672+AE669*'4 Transform Matrices'!AJ672+AF669</f>
        <v/>
      </c>
      <c r="AG671" s="71">
        <f>MAX(ABS(I671-U671),ABS(J671-V671),ABS(K671-W671),ABS(L671-X671),ABS(M671-Y671),ABS(N671-Z671),ABS(O671-AA671),ABS(P671-AB671),ABS(Q671-AC671),ABS(R671-AD671),ABS(S671-AE671),ABS(T671-AF671))</f>
        <v/>
      </c>
    </row>
    <row r="672">
      <c r="A672" s="81" t="inlineStr">
        <is>
          <t>- Bush</t>
        </is>
      </c>
      <c r="B672" s="52" t="inlineStr">
        <is>
          <t>ENV-544</t>
        </is>
      </c>
      <c r="C672" s="59" t="inlineStr">
        <is>
          <t>Sphere</t>
        </is>
      </c>
      <c r="D672" s="52" t="inlineStr">
        <is>
          <t>ENV-541</t>
        </is>
      </c>
      <c r="E672" s="52" t="n">
        <v>3</v>
      </c>
      <c r="F672" s="54">
        <f>L672</f>
        <v/>
      </c>
      <c r="G672" s="54">
        <f>P672</f>
        <v/>
      </c>
      <c r="H672" s="54">
        <f>T672</f>
        <v/>
      </c>
      <c r="I672" s="70" t="n">
        <v>-0.432476103</v>
      </c>
      <c r="J672" s="70" t="n">
        <v>0</v>
      </c>
      <c r="K672" s="70" t="n">
        <v>0.643466175</v>
      </c>
      <c r="L672" s="70" t="n">
        <v>-12.0989857</v>
      </c>
      <c r="M672" s="70" t="n">
        <v>0</v>
      </c>
      <c r="N672" s="70" t="n">
        <v>0.542707384</v>
      </c>
      <c r="O672" s="70" t="n">
        <v>0</v>
      </c>
      <c r="P672" s="70" t="n">
        <v>0.345516175</v>
      </c>
      <c r="Q672" s="70" t="n">
        <v>-0.643466175</v>
      </c>
      <c r="R672" s="70" t="n">
        <v>0</v>
      </c>
      <c r="S672" s="70" t="n">
        <v>-0.432476103</v>
      </c>
      <c r="T672" s="70" t="n">
        <v>-8.262211799999999</v>
      </c>
      <c r="U672" s="69">
        <f>U669*'4 Transform Matrices'!Y673+V669*'4 Transform Matrices'!AC673+W669*'4 Transform Matrices'!AG673</f>
        <v/>
      </c>
      <c r="V672" s="69">
        <f>U669*'4 Transform Matrices'!Z673+V669*'4 Transform Matrices'!AD673+W669*'4 Transform Matrices'!AH673</f>
        <v/>
      </c>
      <c r="W672" s="69">
        <f>U669*'4 Transform Matrices'!AA673+V669*'4 Transform Matrices'!AE673+W669*'4 Transform Matrices'!AI673</f>
        <v/>
      </c>
      <c r="X672" s="69">
        <f>U669*'4 Transform Matrices'!AB673+V669*'4 Transform Matrices'!AF673+W669*'4 Transform Matrices'!AJ673+X669</f>
        <v/>
      </c>
      <c r="Y672" s="69">
        <f>Y669*'4 Transform Matrices'!Y673+Z669*'4 Transform Matrices'!AC673+AA669*'4 Transform Matrices'!AG673</f>
        <v/>
      </c>
      <c r="Z672" s="69">
        <f>Y669*'4 Transform Matrices'!Z673+Z669*'4 Transform Matrices'!AD673+AA669*'4 Transform Matrices'!AH673</f>
        <v/>
      </c>
      <c r="AA672" s="69">
        <f>Y669*'4 Transform Matrices'!AA673+Z669*'4 Transform Matrices'!AE673+AA669*'4 Transform Matrices'!AI673</f>
        <v/>
      </c>
      <c r="AB672" s="69">
        <f>Y669*'4 Transform Matrices'!AB673+Z669*'4 Transform Matrices'!AF673+AA669*'4 Transform Matrices'!AJ673+AB669</f>
        <v/>
      </c>
      <c r="AC672" s="69">
        <f>AC669*'4 Transform Matrices'!Y673+AD669*'4 Transform Matrices'!AC673+AE669*'4 Transform Matrices'!AG673</f>
        <v/>
      </c>
      <c r="AD672" s="69">
        <f>AC669*'4 Transform Matrices'!Z673+AD669*'4 Transform Matrices'!AD673+AE669*'4 Transform Matrices'!AH673</f>
        <v/>
      </c>
      <c r="AE672" s="69">
        <f>AC669*'4 Transform Matrices'!AA673+AD669*'4 Transform Matrices'!AE673+AE669*'4 Transform Matrices'!AI673</f>
        <v/>
      </c>
      <c r="AF672" s="69">
        <f>AC669*'4 Transform Matrices'!AB673+AD669*'4 Transform Matrices'!AF673+AE669*'4 Transform Matrices'!AJ673+AF669</f>
        <v/>
      </c>
      <c r="AG672" s="71">
        <f>MAX(ABS(I672-U672),ABS(J672-V672),ABS(K672-W672),ABS(L672-X672),ABS(M672-Y672),ABS(N672-Z672),ABS(O672-AA672),ABS(P672-AB672),ABS(Q672-AC672),ABS(R672-AD672),ABS(S672-AE672),ABS(T672-AF672))</f>
        <v/>
      </c>
    </row>
    <row r="673">
      <c r="A673" s="81" t="inlineStr">
        <is>
          <t>- Bush</t>
        </is>
      </c>
      <c r="B673" s="52" t="inlineStr">
        <is>
          <t>ENV-545</t>
        </is>
      </c>
      <c r="C673" s="59" t="inlineStr">
        <is>
          <t>Sphere</t>
        </is>
      </c>
      <c r="D673" s="52" t="inlineStr">
        <is>
          <t>ENV-541</t>
        </is>
      </c>
      <c r="E673" s="52" t="n">
        <v>3</v>
      </c>
      <c r="F673" s="54">
        <f>L673</f>
        <v/>
      </c>
      <c r="G673" s="54">
        <f>P673</f>
        <v/>
      </c>
      <c r="H673" s="54">
        <f>T673</f>
        <v/>
      </c>
      <c r="I673" s="70" t="n">
        <v>-0.198346779</v>
      </c>
      <c r="J673" s="70" t="n">
        <v>0</v>
      </c>
      <c r="K673" s="70" t="n">
        <v>0.591875374</v>
      </c>
      <c r="L673" s="70" t="n">
        <v>-12.2274599</v>
      </c>
      <c r="M673" s="70" t="n">
        <v>0</v>
      </c>
      <c r="N673" s="70" t="n">
        <v>0.436958134</v>
      </c>
      <c r="O673" s="70" t="n">
        <v>0</v>
      </c>
      <c r="P673" s="70" t="n">
        <v>0.307142615</v>
      </c>
      <c r="Q673" s="70" t="n">
        <v>-0.591875374</v>
      </c>
      <c r="R673" s="70" t="n">
        <v>0</v>
      </c>
      <c r="S673" s="70" t="n">
        <v>-0.198346779</v>
      </c>
      <c r="T673" s="70" t="n">
        <v>-8.485136990000001</v>
      </c>
      <c r="U673" s="69">
        <f>U669*'4 Transform Matrices'!Y674+V669*'4 Transform Matrices'!AC674+W669*'4 Transform Matrices'!AG674</f>
        <v/>
      </c>
      <c r="V673" s="69">
        <f>U669*'4 Transform Matrices'!Z674+V669*'4 Transform Matrices'!AD674+W669*'4 Transform Matrices'!AH674</f>
        <v/>
      </c>
      <c r="W673" s="69">
        <f>U669*'4 Transform Matrices'!AA674+V669*'4 Transform Matrices'!AE674+W669*'4 Transform Matrices'!AI674</f>
        <v/>
      </c>
      <c r="X673" s="69">
        <f>U669*'4 Transform Matrices'!AB674+V669*'4 Transform Matrices'!AF674+W669*'4 Transform Matrices'!AJ674+X669</f>
        <v/>
      </c>
      <c r="Y673" s="69">
        <f>Y669*'4 Transform Matrices'!Y674+Z669*'4 Transform Matrices'!AC674+AA669*'4 Transform Matrices'!AG674</f>
        <v/>
      </c>
      <c r="Z673" s="69">
        <f>Y669*'4 Transform Matrices'!Z674+Z669*'4 Transform Matrices'!AD674+AA669*'4 Transform Matrices'!AH674</f>
        <v/>
      </c>
      <c r="AA673" s="69">
        <f>Y669*'4 Transform Matrices'!AA674+Z669*'4 Transform Matrices'!AE674+AA669*'4 Transform Matrices'!AI674</f>
        <v/>
      </c>
      <c r="AB673" s="69">
        <f>Y669*'4 Transform Matrices'!AB674+Z669*'4 Transform Matrices'!AF674+AA669*'4 Transform Matrices'!AJ674+AB669</f>
        <v/>
      </c>
      <c r="AC673" s="69">
        <f>AC669*'4 Transform Matrices'!Y674+AD669*'4 Transform Matrices'!AC674+AE669*'4 Transform Matrices'!AG674</f>
        <v/>
      </c>
      <c r="AD673" s="69">
        <f>AC669*'4 Transform Matrices'!Z674+AD669*'4 Transform Matrices'!AD674+AE669*'4 Transform Matrices'!AH674</f>
        <v/>
      </c>
      <c r="AE673" s="69">
        <f>AC669*'4 Transform Matrices'!AA674+AD669*'4 Transform Matrices'!AE674+AE669*'4 Transform Matrices'!AI674</f>
        <v/>
      </c>
      <c r="AF673" s="69">
        <f>AC669*'4 Transform Matrices'!AB674+AD669*'4 Transform Matrices'!AF674+AE669*'4 Transform Matrices'!AJ674+AF669</f>
        <v/>
      </c>
      <c r="AG673" s="71">
        <f>MAX(ABS(I673-U673),ABS(J673-V673),ABS(K673-W673),ABS(L673-X673),ABS(M673-Y673),ABS(N673-Z673),ABS(O673-AA673),ABS(P673-AB673),ABS(Q673-AC673),ABS(R673-AD673),ABS(S673-AE673),ABS(T673-AF673))</f>
        <v/>
      </c>
    </row>
    <row r="674">
      <c r="A674" s="81" t="inlineStr">
        <is>
          <t>- Bush</t>
        </is>
      </c>
      <c r="B674" s="52" t="inlineStr">
        <is>
          <t>ENV-546</t>
        </is>
      </c>
      <c r="C674" s="59" t="inlineStr">
        <is>
          <t>Sphere</t>
        </is>
      </c>
      <c r="D674" s="52" t="inlineStr">
        <is>
          <t>ENV-541</t>
        </is>
      </c>
      <c r="E674" s="52" t="n">
        <v>3</v>
      </c>
      <c r="F674" s="54">
        <f>L674</f>
        <v/>
      </c>
      <c r="G674" s="54">
        <f>P674</f>
        <v/>
      </c>
      <c r="H674" s="54">
        <f>T674</f>
        <v/>
      </c>
      <c r="I674" s="70" t="n">
        <v>0.844239652</v>
      </c>
      <c r="J674" s="70" t="n">
        <v>0</v>
      </c>
      <c r="K674" s="70" t="n">
        <v>-0.362492859</v>
      </c>
      <c r="L674" s="70" t="n">
        <v>-11.9931822</v>
      </c>
      <c r="M674" s="70" t="n">
        <v>0</v>
      </c>
      <c r="N674" s="70" t="n">
        <v>0.643140316</v>
      </c>
      <c r="O674" s="70" t="n">
        <v>0</v>
      </c>
      <c r="P674" s="70" t="n">
        <v>0.344299346</v>
      </c>
      <c r="Q674" s="70" t="n">
        <v>0.362492859</v>
      </c>
      <c r="R674" s="70" t="n">
        <v>0</v>
      </c>
      <c r="S674" s="70" t="n">
        <v>0.844239652</v>
      </c>
      <c r="T674" s="70" t="n">
        <v>-8.44949532</v>
      </c>
      <c r="U674" s="69">
        <f>U669*'4 Transform Matrices'!Y675+V669*'4 Transform Matrices'!AC675+W669*'4 Transform Matrices'!AG675</f>
        <v/>
      </c>
      <c r="V674" s="69">
        <f>U669*'4 Transform Matrices'!Z675+V669*'4 Transform Matrices'!AD675+W669*'4 Transform Matrices'!AH675</f>
        <v/>
      </c>
      <c r="W674" s="69">
        <f>U669*'4 Transform Matrices'!AA675+V669*'4 Transform Matrices'!AE675+W669*'4 Transform Matrices'!AI675</f>
        <v/>
      </c>
      <c r="X674" s="69">
        <f>U669*'4 Transform Matrices'!AB675+V669*'4 Transform Matrices'!AF675+W669*'4 Transform Matrices'!AJ675+X669</f>
        <v/>
      </c>
      <c r="Y674" s="69">
        <f>Y669*'4 Transform Matrices'!Y675+Z669*'4 Transform Matrices'!AC675+AA669*'4 Transform Matrices'!AG675</f>
        <v/>
      </c>
      <c r="Z674" s="69">
        <f>Y669*'4 Transform Matrices'!Z675+Z669*'4 Transform Matrices'!AD675+AA669*'4 Transform Matrices'!AH675</f>
        <v/>
      </c>
      <c r="AA674" s="69">
        <f>Y669*'4 Transform Matrices'!AA675+Z669*'4 Transform Matrices'!AE675+AA669*'4 Transform Matrices'!AI675</f>
        <v/>
      </c>
      <c r="AB674" s="69">
        <f>Y669*'4 Transform Matrices'!AB675+Z669*'4 Transform Matrices'!AF675+AA669*'4 Transform Matrices'!AJ675+AB669</f>
        <v/>
      </c>
      <c r="AC674" s="69">
        <f>AC669*'4 Transform Matrices'!Y675+AD669*'4 Transform Matrices'!AC675+AE669*'4 Transform Matrices'!AG675</f>
        <v/>
      </c>
      <c r="AD674" s="69">
        <f>AC669*'4 Transform Matrices'!Z675+AD669*'4 Transform Matrices'!AD675+AE669*'4 Transform Matrices'!AH675</f>
        <v/>
      </c>
      <c r="AE674" s="69">
        <f>AC669*'4 Transform Matrices'!AA675+AD669*'4 Transform Matrices'!AE675+AE669*'4 Transform Matrices'!AI675</f>
        <v/>
      </c>
      <c r="AF674" s="69">
        <f>AC669*'4 Transform Matrices'!AB675+AD669*'4 Transform Matrices'!AF675+AE669*'4 Transform Matrices'!AJ675+AF669</f>
        <v/>
      </c>
      <c r="AG674" s="71">
        <f>MAX(ABS(I674-U674),ABS(J674-V674),ABS(K674-W674),ABS(L674-X674),ABS(M674-Y674),ABS(N674-Z674),ABS(O674-AA674),ABS(P674-AB674),ABS(Q674-AC674),ABS(R674-AD674),ABS(S674-AE674),ABS(T674-AF674))</f>
        <v/>
      </c>
    </row>
    <row r="675">
      <c r="A675" s="81" t="inlineStr">
        <is>
          <t>- Bush</t>
        </is>
      </c>
      <c r="B675" s="52" t="inlineStr">
        <is>
          <t>ENV-547</t>
        </is>
      </c>
      <c r="C675" s="59" t="inlineStr">
        <is>
          <t>Sphere</t>
        </is>
      </c>
      <c r="D675" s="52" t="inlineStr">
        <is>
          <t>ENV-541</t>
        </is>
      </c>
      <c r="E675" s="52" t="n">
        <v>3</v>
      </c>
      <c r="F675" s="54">
        <f>L675</f>
        <v/>
      </c>
      <c r="G675" s="54">
        <f>P675</f>
        <v/>
      </c>
      <c r="H675" s="54">
        <f>T675</f>
        <v/>
      </c>
      <c r="I675" s="70" t="n">
        <v>-0.55733633</v>
      </c>
      <c r="J675" s="70" t="n">
        <v>0</v>
      </c>
      <c r="K675" s="70" t="n">
        <v>-0.255286485</v>
      </c>
      <c r="L675" s="70" t="n">
        <v>-12.2306261</v>
      </c>
      <c r="M675" s="70" t="n">
        <v>0</v>
      </c>
      <c r="N675" s="70" t="n">
        <v>0.429114819</v>
      </c>
      <c r="O675" s="70" t="n">
        <v>0</v>
      </c>
      <c r="P675" s="70" t="n">
        <v>0.355883151</v>
      </c>
      <c r="Q675" s="70" t="n">
        <v>0.255286485</v>
      </c>
      <c r="R675" s="70" t="n">
        <v>0</v>
      </c>
      <c r="S675" s="70" t="n">
        <v>-0.55733633</v>
      </c>
      <c r="T675" s="70" t="n">
        <v>-8.30081463</v>
      </c>
      <c r="U675" s="69">
        <f>U669*'4 Transform Matrices'!Y676+V669*'4 Transform Matrices'!AC676+W669*'4 Transform Matrices'!AG676</f>
        <v/>
      </c>
      <c r="V675" s="69">
        <f>U669*'4 Transform Matrices'!Z676+V669*'4 Transform Matrices'!AD676+W669*'4 Transform Matrices'!AH676</f>
        <v/>
      </c>
      <c r="W675" s="69">
        <f>U669*'4 Transform Matrices'!AA676+V669*'4 Transform Matrices'!AE676+W669*'4 Transform Matrices'!AI676</f>
        <v/>
      </c>
      <c r="X675" s="69">
        <f>U669*'4 Transform Matrices'!AB676+V669*'4 Transform Matrices'!AF676+W669*'4 Transform Matrices'!AJ676+X669</f>
        <v/>
      </c>
      <c r="Y675" s="69">
        <f>Y669*'4 Transform Matrices'!Y676+Z669*'4 Transform Matrices'!AC676+AA669*'4 Transform Matrices'!AG676</f>
        <v/>
      </c>
      <c r="Z675" s="69">
        <f>Y669*'4 Transform Matrices'!Z676+Z669*'4 Transform Matrices'!AD676+AA669*'4 Transform Matrices'!AH676</f>
        <v/>
      </c>
      <c r="AA675" s="69">
        <f>Y669*'4 Transform Matrices'!AA676+Z669*'4 Transform Matrices'!AE676+AA669*'4 Transform Matrices'!AI676</f>
        <v/>
      </c>
      <c r="AB675" s="69">
        <f>Y669*'4 Transform Matrices'!AB676+Z669*'4 Transform Matrices'!AF676+AA669*'4 Transform Matrices'!AJ676+AB669</f>
        <v/>
      </c>
      <c r="AC675" s="69">
        <f>AC669*'4 Transform Matrices'!Y676+AD669*'4 Transform Matrices'!AC676+AE669*'4 Transform Matrices'!AG676</f>
        <v/>
      </c>
      <c r="AD675" s="69">
        <f>AC669*'4 Transform Matrices'!Z676+AD669*'4 Transform Matrices'!AD676+AE669*'4 Transform Matrices'!AH676</f>
        <v/>
      </c>
      <c r="AE675" s="69">
        <f>AC669*'4 Transform Matrices'!AA676+AD669*'4 Transform Matrices'!AE676+AE669*'4 Transform Matrices'!AI676</f>
        <v/>
      </c>
      <c r="AF675" s="69">
        <f>AC669*'4 Transform Matrices'!AB676+AD669*'4 Transform Matrices'!AF676+AE669*'4 Transform Matrices'!AJ676+AF669</f>
        <v/>
      </c>
      <c r="AG675" s="71">
        <f>MAX(ABS(I675-U675),ABS(J675-V675),ABS(K675-W675),ABS(L675-X675),ABS(M675-Y675),ABS(N675-Z675),ABS(O675-AA675),ABS(P675-AB675),ABS(Q675-AC675),ABS(R675-AD675),ABS(S675-AE675),ABS(T675-AF675))</f>
        <v/>
      </c>
    </row>
    <row r="676">
      <c r="A676" s="80" t="inlineStr">
        <is>
          <t>- Bush</t>
        </is>
      </c>
      <c r="B676" s="52" t="inlineStr">
        <is>
          <t>ENV-548</t>
        </is>
      </c>
      <c r="C676" s="53" t="inlineStr">
        <is>
          <t>Group</t>
        </is>
      </c>
      <c r="D676" s="52" t="inlineStr">
        <is>
          <t>ENV-540</t>
        </is>
      </c>
      <c r="E676" s="52" t="n">
        <v>2</v>
      </c>
      <c r="F676" s="54">
        <f>L676</f>
        <v/>
      </c>
      <c r="G676" s="54">
        <f>P676</f>
        <v/>
      </c>
      <c r="H676" s="54">
        <f>T676</f>
        <v/>
      </c>
      <c r="I676" s="70" t="n">
        <v>0.49999997</v>
      </c>
      <c r="J676" s="70" t="n">
        <v>0</v>
      </c>
      <c r="K676" s="70" t="n">
        <v>0.866025448</v>
      </c>
      <c r="L676" s="70" t="n">
        <v>-7.5</v>
      </c>
      <c r="M676" s="70" t="n">
        <v>0</v>
      </c>
      <c r="N676" s="70" t="n">
        <v>1</v>
      </c>
      <c r="O676" s="70" t="n">
        <v>0</v>
      </c>
      <c r="P676" s="70" t="n">
        <v>0.147359297</v>
      </c>
      <c r="Q676" s="70" t="n">
        <v>-0.866025448</v>
      </c>
      <c r="R676" s="70" t="n">
        <v>0</v>
      </c>
      <c r="S676" s="70" t="n">
        <v>0.49999997</v>
      </c>
      <c r="T676" s="70" t="n">
        <v>-8.600000380000001</v>
      </c>
      <c r="U676" s="69">
        <f>U668*'4 Transform Matrices'!Y677+V668*'4 Transform Matrices'!AC677+W668*'4 Transform Matrices'!AG677</f>
        <v/>
      </c>
      <c r="V676" s="69">
        <f>U668*'4 Transform Matrices'!Z677+V668*'4 Transform Matrices'!AD677+W668*'4 Transform Matrices'!AH677</f>
        <v/>
      </c>
      <c r="W676" s="69">
        <f>U668*'4 Transform Matrices'!AA677+V668*'4 Transform Matrices'!AE677+W668*'4 Transform Matrices'!AI677</f>
        <v/>
      </c>
      <c r="X676" s="69">
        <f>U668*'4 Transform Matrices'!AB677+V668*'4 Transform Matrices'!AF677+W668*'4 Transform Matrices'!AJ677+X668</f>
        <v/>
      </c>
      <c r="Y676" s="69">
        <f>Y668*'4 Transform Matrices'!Y677+Z668*'4 Transform Matrices'!AC677+AA668*'4 Transform Matrices'!AG677</f>
        <v/>
      </c>
      <c r="Z676" s="69">
        <f>Y668*'4 Transform Matrices'!Z677+Z668*'4 Transform Matrices'!AD677+AA668*'4 Transform Matrices'!AH677</f>
        <v/>
      </c>
      <c r="AA676" s="69">
        <f>Y668*'4 Transform Matrices'!AA677+Z668*'4 Transform Matrices'!AE677+AA668*'4 Transform Matrices'!AI677</f>
        <v/>
      </c>
      <c r="AB676" s="69">
        <f>Y668*'4 Transform Matrices'!AB677+Z668*'4 Transform Matrices'!AF677+AA668*'4 Transform Matrices'!AJ677+AB668</f>
        <v/>
      </c>
      <c r="AC676" s="69">
        <f>AC668*'4 Transform Matrices'!Y677+AD668*'4 Transform Matrices'!AC677+AE668*'4 Transform Matrices'!AG677</f>
        <v/>
      </c>
      <c r="AD676" s="69">
        <f>AC668*'4 Transform Matrices'!Z677+AD668*'4 Transform Matrices'!AD677+AE668*'4 Transform Matrices'!AH677</f>
        <v/>
      </c>
      <c r="AE676" s="69">
        <f>AC668*'4 Transform Matrices'!AA677+AD668*'4 Transform Matrices'!AE677+AE668*'4 Transform Matrices'!AI677</f>
        <v/>
      </c>
      <c r="AF676" s="69">
        <f>AC668*'4 Transform Matrices'!AB677+AD668*'4 Transform Matrices'!AF677+AE668*'4 Transform Matrices'!AJ677+AF668</f>
        <v/>
      </c>
      <c r="AG676" s="71">
        <f>MAX(ABS(I676-U676),ABS(J676-V676),ABS(K676-W676),ABS(L676-X676),ABS(M676-Y676),ABS(N676-Z676),ABS(O676-AA676),ABS(P676-AB676),ABS(Q676-AC676),ABS(R676-AD676),ABS(S676-AE676),ABS(T676-AF676))</f>
        <v/>
      </c>
    </row>
    <row r="677">
      <c r="A677" s="81" t="inlineStr">
        <is>
          <t>- Bush</t>
        </is>
      </c>
      <c r="B677" s="52" t="inlineStr">
        <is>
          <t>ENV-549</t>
        </is>
      </c>
      <c r="C677" s="59" t="inlineStr">
        <is>
          <t>Sphere</t>
        </is>
      </c>
      <c r="D677" s="52" t="inlineStr">
        <is>
          <t>ENV-548</t>
        </is>
      </c>
      <c r="E677" s="52" t="n">
        <v>3</v>
      </c>
      <c r="F677" s="54">
        <f>L677</f>
        <v/>
      </c>
      <c r="G677" s="54">
        <f>P677</f>
        <v/>
      </c>
      <c r="H677" s="54">
        <f>T677</f>
        <v/>
      </c>
      <c r="I677" s="70" t="n">
        <v>0.115430057</v>
      </c>
      <c r="J677" s="70" t="n">
        <v>0</v>
      </c>
      <c r="K677" s="70" t="n">
        <v>0.57109648</v>
      </c>
      <c r="L677" s="70" t="n">
        <v>-7.46633053</v>
      </c>
      <c r="M677" s="70" t="n">
        <v>0</v>
      </c>
      <c r="N677" s="70" t="n">
        <v>0.407851547</v>
      </c>
      <c r="O677" s="70" t="n">
        <v>0</v>
      </c>
      <c r="P677" s="70" t="n">
        <v>0.358724236</v>
      </c>
      <c r="Q677" s="70" t="n">
        <v>-0.57109648</v>
      </c>
      <c r="R677" s="70" t="n">
        <v>0</v>
      </c>
      <c r="S677" s="70" t="n">
        <v>0.115430057</v>
      </c>
      <c r="T677" s="70" t="n">
        <v>-8.50586414</v>
      </c>
      <c r="U677" s="69">
        <f>U676*'4 Transform Matrices'!Y678+V676*'4 Transform Matrices'!AC678+W676*'4 Transform Matrices'!AG678</f>
        <v/>
      </c>
      <c r="V677" s="69">
        <f>U676*'4 Transform Matrices'!Z678+V676*'4 Transform Matrices'!AD678+W676*'4 Transform Matrices'!AH678</f>
        <v/>
      </c>
      <c r="W677" s="69">
        <f>U676*'4 Transform Matrices'!AA678+V676*'4 Transform Matrices'!AE678+W676*'4 Transform Matrices'!AI678</f>
        <v/>
      </c>
      <c r="X677" s="69">
        <f>U676*'4 Transform Matrices'!AB678+V676*'4 Transform Matrices'!AF678+W676*'4 Transform Matrices'!AJ678+X676</f>
        <v/>
      </c>
      <c r="Y677" s="69">
        <f>Y676*'4 Transform Matrices'!Y678+Z676*'4 Transform Matrices'!AC678+AA676*'4 Transform Matrices'!AG678</f>
        <v/>
      </c>
      <c r="Z677" s="69">
        <f>Y676*'4 Transform Matrices'!Z678+Z676*'4 Transform Matrices'!AD678+AA676*'4 Transform Matrices'!AH678</f>
        <v/>
      </c>
      <c r="AA677" s="69">
        <f>Y676*'4 Transform Matrices'!AA678+Z676*'4 Transform Matrices'!AE678+AA676*'4 Transform Matrices'!AI678</f>
        <v/>
      </c>
      <c r="AB677" s="69">
        <f>Y676*'4 Transform Matrices'!AB678+Z676*'4 Transform Matrices'!AF678+AA676*'4 Transform Matrices'!AJ678+AB676</f>
        <v/>
      </c>
      <c r="AC677" s="69">
        <f>AC676*'4 Transform Matrices'!Y678+AD676*'4 Transform Matrices'!AC678+AE676*'4 Transform Matrices'!AG678</f>
        <v/>
      </c>
      <c r="AD677" s="69">
        <f>AC676*'4 Transform Matrices'!Z678+AD676*'4 Transform Matrices'!AD678+AE676*'4 Transform Matrices'!AH678</f>
        <v/>
      </c>
      <c r="AE677" s="69">
        <f>AC676*'4 Transform Matrices'!AA678+AD676*'4 Transform Matrices'!AE678+AE676*'4 Transform Matrices'!AI678</f>
        <v/>
      </c>
      <c r="AF677" s="69">
        <f>AC676*'4 Transform Matrices'!AB678+AD676*'4 Transform Matrices'!AF678+AE676*'4 Transform Matrices'!AJ678+AF676</f>
        <v/>
      </c>
      <c r="AG677" s="71">
        <f>MAX(ABS(I677-U677),ABS(J677-V677),ABS(K677-W677),ABS(L677-X677),ABS(M677-Y677),ABS(N677-Z677),ABS(O677-AA677),ABS(P677-AB677),ABS(Q677-AC677),ABS(R677-AD677),ABS(S677-AE677),ABS(T677-AF677))</f>
        <v/>
      </c>
    </row>
    <row r="678">
      <c r="A678" s="81" t="inlineStr">
        <is>
          <t>- Bush</t>
        </is>
      </c>
      <c r="B678" s="52" t="inlineStr">
        <is>
          <t>ENV-550</t>
        </is>
      </c>
      <c r="C678" s="59" t="inlineStr">
        <is>
          <t>Sphere</t>
        </is>
      </c>
      <c r="D678" s="52" t="inlineStr">
        <is>
          <t>ENV-548</t>
        </is>
      </c>
      <c r="E678" s="52" t="n">
        <v>3</v>
      </c>
      <c r="F678" s="54">
        <f>L678</f>
        <v/>
      </c>
      <c r="G678" s="54">
        <f>P678</f>
        <v/>
      </c>
      <c r="H678" s="54">
        <f>T678</f>
        <v/>
      </c>
      <c r="I678" s="70" t="n">
        <v>-0.0843366981</v>
      </c>
      <c r="J678" s="70" t="n">
        <v>0</v>
      </c>
      <c r="K678" s="70" t="n">
        <v>0.755368948</v>
      </c>
      <c r="L678" s="70" t="n">
        <v>-7.42965841</v>
      </c>
      <c r="M678" s="70" t="n">
        <v>0</v>
      </c>
      <c r="N678" s="70" t="n">
        <v>0.532043755</v>
      </c>
      <c r="O678" s="70" t="n">
        <v>0</v>
      </c>
      <c r="P678" s="70" t="n">
        <v>0.374263525</v>
      </c>
      <c r="Q678" s="70" t="n">
        <v>-0.755368948</v>
      </c>
      <c r="R678" s="70" t="n">
        <v>0</v>
      </c>
      <c r="S678" s="70" t="n">
        <v>-0.0843366981</v>
      </c>
      <c r="T678" s="70" t="n">
        <v>-8.44154835</v>
      </c>
      <c r="U678" s="69">
        <f>U676*'4 Transform Matrices'!Y679+V676*'4 Transform Matrices'!AC679+W676*'4 Transform Matrices'!AG679</f>
        <v/>
      </c>
      <c r="V678" s="69">
        <f>U676*'4 Transform Matrices'!Z679+V676*'4 Transform Matrices'!AD679+W676*'4 Transform Matrices'!AH679</f>
        <v/>
      </c>
      <c r="W678" s="69">
        <f>U676*'4 Transform Matrices'!AA679+V676*'4 Transform Matrices'!AE679+W676*'4 Transform Matrices'!AI679</f>
        <v/>
      </c>
      <c r="X678" s="69">
        <f>U676*'4 Transform Matrices'!AB679+V676*'4 Transform Matrices'!AF679+W676*'4 Transform Matrices'!AJ679+X676</f>
        <v/>
      </c>
      <c r="Y678" s="69">
        <f>Y676*'4 Transform Matrices'!Y679+Z676*'4 Transform Matrices'!AC679+AA676*'4 Transform Matrices'!AG679</f>
        <v/>
      </c>
      <c r="Z678" s="69">
        <f>Y676*'4 Transform Matrices'!Z679+Z676*'4 Transform Matrices'!AD679+AA676*'4 Transform Matrices'!AH679</f>
        <v/>
      </c>
      <c r="AA678" s="69">
        <f>Y676*'4 Transform Matrices'!AA679+Z676*'4 Transform Matrices'!AE679+AA676*'4 Transform Matrices'!AI679</f>
        <v/>
      </c>
      <c r="AB678" s="69">
        <f>Y676*'4 Transform Matrices'!AB679+Z676*'4 Transform Matrices'!AF679+AA676*'4 Transform Matrices'!AJ679+AB676</f>
        <v/>
      </c>
      <c r="AC678" s="69">
        <f>AC676*'4 Transform Matrices'!Y679+AD676*'4 Transform Matrices'!AC679+AE676*'4 Transform Matrices'!AG679</f>
        <v/>
      </c>
      <c r="AD678" s="69">
        <f>AC676*'4 Transform Matrices'!Z679+AD676*'4 Transform Matrices'!AD679+AE676*'4 Transform Matrices'!AH679</f>
        <v/>
      </c>
      <c r="AE678" s="69">
        <f>AC676*'4 Transform Matrices'!AA679+AD676*'4 Transform Matrices'!AE679+AE676*'4 Transform Matrices'!AI679</f>
        <v/>
      </c>
      <c r="AF678" s="69">
        <f>AC676*'4 Transform Matrices'!AB679+AD676*'4 Transform Matrices'!AF679+AE676*'4 Transform Matrices'!AJ679+AF676</f>
        <v/>
      </c>
      <c r="AG678" s="71">
        <f>MAX(ABS(I678-U678),ABS(J678-V678),ABS(K678-W678),ABS(L678-X678),ABS(M678-Y678),ABS(N678-Z678),ABS(O678-AA678),ABS(P678-AB678),ABS(Q678-AC678),ABS(R678-AD678),ABS(S678-AE678),ABS(T678-AF678))</f>
        <v/>
      </c>
    </row>
    <row r="679">
      <c r="A679" s="81" t="inlineStr">
        <is>
          <t>- Bush</t>
        </is>
      </c>
      <c r="B679" s="52" t="inlineStr">
        <is>
          <t>ENV-551</t>
        </is>
      </c>
      <c r="C679" s="59" t="inlineStr">
        <is>
          <t>Sphere</t>
        </is>
      </c>
      <c r="D679" s="52" t="inlineStr">
        <is>
          <t>ENV-548</t>
        </is>
      </c>
      <c r="E679" s="52" t="n">
        <v>3</v>
      </c>
      <c r="F679" s="54">
        <f>L679</f>
        <v/>
      </c>
      <c r="G679" s="54">
        <f>P679</f>
        <v/>
      </c>
      <c r="H679" s="54">
        <f>T679</f>
        <v/>
      </c>
      <c r="I679" s="70" t="n">
        <v>-0.207462296</v>
      </c>
      <c r="J679" s="70" t="n">
        <v>0</v>
      </c>
      <c r="K679" s="70" t="n">
        <v>0.522914171</v>
      </c>
      <c r="L679" s="70" t="n">
        <v>-7.67910767</v>
      </c>
      <c r="M679" s="70" t="n">
        <v>0</v>
      </c>
      <c r="N679" s="70" t="n">
        <v>0.393795758</v>
      </c>
      <c r="O679" s="70" t="n">
        <v>0</v>
      </c>
      <c r="P679" s="70" t="n">
        <v>0.330297917</v>
      </c>
      <c r="Q679" s="70" t="n">
        <v>-0.522914171</v>
      </c>
      <c r="R679" s="70" t="n">
        <v>0</v>
      </c>
      <c r="S679" s="70" t="n">
        <v>-0.207462296</v>
      </c>
      <c r="T679" s="70" t="n">
        <v>-8.546136860000001</v>
      </c>
      <c r="U679" s="69">
        <f>U676*'4 Transform Matrices'!Y680+V676*'4 Transform Matrices'!AC680+W676*'4 Transform Matrices'!AG680</f>
        <v/>
      </c>
      <c r="V679" s="69">
        <f>U676*'4 Transform Matrices'!Z680+V676*'4 Transform Matrices'!AD680+W676*'4 Transform Matrices'!AH680</f>
        <v/>
      </c>
      <c r="W679" s="69">
        <f>U676*'4 Transform Matrices'!AA680+V676*'4 Transform Matrices'!AE680+W676*'4 Transform Matrices'!AI680</f>
        <v/>
      </c>
      <c r="X679" s="69">
        <f>U676*'4 Transform Matrices'!AB680+V676*'4 Transform Matrices'!AF680+W676*'4 Transform Matrices'!AJ680+X676</f>
        <v/>
      </c>
      <c r="Y679" s="69">
        <f>Y676*'4 Transform Matrices'!Y680+Z676*'4 Transform Matrices'!AC680+AA676*'4 Transform Matrices'!AG680</f>
        <v/>
      </c>
      <c r="Z679" s="69">
        <f>Y676*'4 Transform Matrices'!Z680+Z676*'4 Transform Matrices'!AD680+AA676*'4 Transform Matrices'!AH680</f>
        <v/>
      </c>
      <c r="AA679" s="69">
        <f>Y676*'4 Transform Matrices'!AA680+Z676*'4 Transform Matrices'!AE680+AA676*'4 Transform Matrices'!AI680</f>
        <v/>
      </c>
      <c r="AB679" s="69">
        <f>Y676*'4 Transform Matrices'!AB680+Z676*'4 Transform Matrices'!AF680+AA676*'4 Transform Matrices'!AJ680+AB676</f>
        <v/>
      </c>
      <c r="AC679" s="69">
        <f>AC676*'4 Transform Matrices'!Y680+AD676*'4 Transform Matrices'!AC680+AE676*'4 Transform Matrices'!AG680</f>
        <v/>
      </c>
      <c r="AD679" s="69">
        <f>AC676*'4 Transform Matrices'!Z680+AD676*'4 Transform Matrices'!AD680+AE676*'4 Transform Matrices'!AH680</f>
        <v/>
      </c>
      <c r="AE679" s="69">
        <f>AC676*'4 Transform Matrices'!AA680+AD676*'4 Transform Matrices'!AE680+AE676*'4 Transform Matrices'!AI680</f>
        <v/>
      </c>
      <c r="AF679" s="69">
        <f>AC676*'4 Transform Matrices'!AB680+AD676*'4 Transform Matrices'!AF680+AE676*'4 Transform Matrices'!AJ680+AF676</f>
        <v/>
      </c>
      <c r="AG679" s="71">
        <f>MAX(ABS(I679-U679),ABS(J679-V679),ABS(K679-W679),ABS(L679-X679),ABS(M679-Y679),ABS(N679-Z679),ABS(O679-AA679),ABS(P679-AB679),ABS(Q679-AC679),ABS(R679-AD679),ABS(S679-AE679),ABS(T679-AF679))</f>
        <v/>
      </c>
    </row>
    <row r="680">
      <c r="A680" s="81" t="inlineStr">
        <is>
          <t>- Bush</t>
        </is>
      </c>
      <c r="B680" s="52" t="inlineStr">
        <is>
          <t>ENV-552</t>
        </is>
      </c>
      <c r="C680" s="59" t="inlineStr">
        <is>
          <t>Sphere</t>
        </is>
      </c>
      <c r="D680" s="52" t="inlineStr">
        <is>
          <t>ENV-548</t>
        </is>
      </c>
      <c r="E680" s="52" t="n">
        <v>3</v>
      </c>
      <c r="F680" s="54">
        <f>L680</f>
        <v/>
      </c>
      <c r="G680" s="54">
        <f>P680</f>
        <v/>
      </c>
      <c r="H680" s="54">
        <f>T680</f>
        <v/>
      </c>
      <c r="I680" s="70" t="n">
        <v>0.674073339</v>
      </c>
      <c r="J680" s="70" t="n">
        <v>0</v>
      </c>
      <c r="K680" s="70" t="n">
        <v>-0.204936668</v>
      </c>
      <c r="L680" s="70" t="n">
        <v>-7.60035563</v>
      </c>
      <c r="M680" s="70" t="n">
        <v>0</v>
      </c>
      <c r="N680" s="70" t="n">
        <v>0.493176639</v>
      </c>
      <c r="O680" s="70" t="n">
        <v>0</v>
      </c>
      <c r="P680" s="70" t="n">
        <v>0.436127245</v>
      </c>
      <c r="Q680" s="70" t="n">
        <v>0.204936668</v>
      </c>
      <c r="R680" s="70" t="n">
        <v>0</v>
      </c>
      <c r="S680" s="70" t="n">
        <v>0.674073339</v>
      </c>
      <c r="T680" s="70" t="n">
        <v>-8.638027190000001</v>
      </c>
      <c r="U680" s="69">
        <f>U676*'4 Transform Matrices'!Y681+V676*'4 Transform Matrices'!AC681+W676*'4 Transform Matrices'!AG681</f>
        <v/>
      </c>
      <c r="V680" s="69">
        <f>U676*'4 Transform Matrices'!Z681+V676*'4 Transform Matrices'!AD681+W676*'4 Transform Matrices'!AH681</f>
        <v/>
      </c>
      <c r="W680" s="69">
        <f>U676*'4 Transform Matrices'!AA681+V676*'4 Transform Matrices'!AE681+W676*'4 Transform Matrices'!AI681</f>
        <v/>
      </c>
      <c r="X680" s="69">
        <f>U676*'4 Transform Matrices'!AB681+V676*'4 Transform Matrices'!AF681+W676*'4 Transform Matrices'!AJ681+X676</f>
        <v/>
      </c>
      <c r="Y680" s="69">
        <f>Y676*'4 Transform Matrices'!Y681+Z676*'4 Transform Matrices'!AC681+AA676*'4 Transform Matrices'!AG681</f>
        <v/>
      </c>
      <c r="Z680" s="69">
        <f>Y676*'4 Transform Matrices'!Z681+Z676*'4 Transform Matrices'!AD681+AA676*'4 Transform Matrices'!AH681</f>
        <v/>
      </c>
      <c r="AA680" s="69">
        <f>Y676*'4 Transform Matrices'!AA681+Z676*'4 Transform Matrices'!AE681+AA676*'4 Transform Matrices'!AI681</f>
        <v/>
      </c>
      <c r="AB680" s="69">
        <f>Y676*'4 Transform Matrices'!AB681+Z676*'4 Transform Matrices'!AF681+AA676*'4 Transform Matrices'!AJ681+AB676</f>
        <v/>
      </c>
      <c r="AC680" s="69">
        <f>AC676*'4 Transform Matrices'!Y681+AD676*'4 Transform Matrices'!AC681+AE676*'4 Transform Matrices'!AG681</f>
        <v/>
      </c>
      <c r="AD680" s="69">
        <f>AC676*'4 Transform Matrices'!Z681+AD676*'4 Transform Matrices'!AD681+AE676*'4 Transform Matrices'!AH681</f>
        <v/>
      </c>
      <c r="AE680" s="69">
        <f>AC676*'4 Transform Matrices'!AA681+AD676*'4 Transform Matrices'!AE681+AE676*'4 Transform Matrices'!AI681</f>
        <v/>
      </c>
      <c r="AF680" s="69">
        <f>AC676*'4 Transform Matrices'!AB681+AD676*'4 Transform Matrices'!AF681+AE676*'4 Transform Matrices'!AJ681+AF676</f>
        <v/>
      </c>
      <c r="AG680" s="71">
        <f>MAX(ABS(I680-U680),ABS(J680-V680),ABS(K680-W680),ABS(L680-X680),ABS(M680-Y680),ABS(N680-Z680),ABS(O680-AA680),ABS(P680-AB680),ABS(Q680-AC680),ABS(R680-AD680),ABS(S680-AE680),ABS(T680-AF680))</f>
        <v/>
      </c>
    </row>
    <row r="681">
      <c r="A681" s="81" t="inlineStr">
        <is>
          <t>- Bush</t>
        </is>
      </c>
      <c r="B681" s="52" t="inlineStr">
        <is>
          <t>ENV-553</t>
        </is>
      </c>
      <c r="C681" s="59" t="inlineStr">
        <is>
          <t>Sphere</t>
        </is>
      </c>
      <c r="D681" s="52" t="inlineStr">
        <is>
          <t>ENV-548</t>
        </is>
      </c>
      <c r="E681" s="52" t="n">
        <v>3</v>
      </c>
      <c r="F681" s="54">
        <f>L681</f>
        <v/>
      </c>
      <c r="G681" s="54">
        <f>P681</f>
        <v/>
      </c>
      <c r="H681" s="54">
        <f>T681</f>
        <v/>
      </c>
      <c r="I681" s="70" t="n">
        <v>0.333866179</v>
      </c>
      <c r="J681" s="70" t="n">
        <v>0</v>
      </c>
      <c r="K681" s="70" t="n">
        <v>-0.586338103</v>
      </c>
      <c r="L681" s="70" t="n">
        <v>-7.59950209</v>
      </c>
      <c r="M681" s="70" t="n">
        <v>0</v>
      </c>
      <c r="N681" s="70" t="n">
        <v>0.472310156</v>
      </c>
      <c r="O681" s="70" t="n">
        <v>0</v>
      </c>
      <c r="P681" s="70" t="n">
        <v>0.341486573</v>
      </c>
      <c r="Q681" s="70" t="n">
        <v>0.586338103</v>
      </c>
      <c r="R681" s="70" t="n">
        <v>0</v>
      </c>
      <c r="S681" s="70" t="n">
        <v>0.333866179</v>
      </c>
      <c r="T681" s="70" t="n">
        <v>-8.6327076</v>
      </c>
      <c r="U681" s="69">
        <f>U676*'4 Transform Matrices'!Y682+V676*'4 Transform Matrices'!AC682+W676*'4 Transform Matrices'!AG682</f>
        <v/>
      </c>
      <c r="V681" s="69">
        <f>U676*'4 Transform Matrices'!Z682+V676*'4 Transform Matrices'!AD682+W676*'4 Transform Matrices'!AH682</f>
        <v/>
      </c>
      <c r="W681" s="69">
        <f>U676*'4 Transform Matrices'!AA682+V676*'4 Transform Matrices'!AE682+W676*'4 Transform Matrices'!AI682</f>
        <v/>
      </c>
      <c r="X681" s="69">
        <f>U676*'4 Transform Matrices'!AB682+V676*'4 Transform Matrices'!AF682+W676*'4 Transform Matrices'!AJ682+X676</f>
        <v/>
      </c>
      <c r="Y681" s="69">
        <f>Y676*'4 Transform Matrices'!Y682+Z676*'4 Transform Matrices'!AC682+AA676*'4 Transform Matrices'!AG682</f>
        <v/>
      </c>
      <c r="Z681" s="69">
        <f>Y676*'4 Transform Matrices'!Z682+Z676*'4 Transform Matrices'!AD682+AA676*'4 Transform Matrices'!AH682</f>
        <v/>
      </c>
      <c r="AA681" s="69">
        <f>Y676*'4 Transform Matrices'!AA682+Z676*'4 Transform Matrices'!AE682+AA676*'4 Transform Matrices'!AI682</f>
        <v/>
      </c>
      <c r="AB681" s="69">
        <f>Y676*'4 Transform Matrices'!AB682+Z676*'4 Transform Matrices'!AF682+AA676*'4 Transform Matrices'!AJ682+AB676</f>
        <v/>
      </c>
      <c r="AC681" s="69">
        <f>AC676*'4 Transform Matrices'!Y682+AD676*'4 Transform Matrices'!AC682+AE676*'4 Transform Matrices'!AG682</f>
        <v/>
      </c>
      <c r="AD681" s="69">
        <f>AC676*'4 Transform Matrices'!Z682+AD676*'4 Transform Matrices'!AD682+AE676*'4 Transform Matrices'!AH682</f>
        <v/>
      </c>
      <c r="AE681" s="69">
        <f>AC676*'4 Transform Matrices'!AA682+AD676*'4 Transform Matrices'!AE682+AE676*'4 Transform Matrices'!AI682</f>
        <v/>
      </c>
      <c r="AF681" s="69">
        <f>AC676*'4 Transform Matrices'!AB682+AD676*'4 Transform Matrices'!AF682+AE676*'4 Transform Matrices'!AJ682+AF676</f>
        <v/>
      </c>
      <c r="AG681" s="71">
        <f>MAX(ABS(I681-U681),ABS(J681-V681),ABS(K681-W681),ABS(L681-X681),ABS(M681-Y681),ABS(N681-Z681),ABS(O681-AA681),ABS(P681-AB681),ABS(Q681-AC681),ABS(R681-AD681),ABS(S681-AE681),ABS(T681-AF681))</f>
        <v/>
      </c>
    </row>
    <row r="682">
      <c r="A682" s="81" t="inlineStr">
        <is>
          <t>- Bush</t>
        </is>
      </c>
      <c r="B682" s="52" t="inlineStr">
        <is>
          <t>ENV-554</t>
        </is>
      </c>
      <c r="C682" s="59" t="inlineStr">
        <is>
          <t>Sphere</t>
        </is>
      </c>
      <c r="D682" s="52" t="inlineStr">
        <is>
          <t>ENV-548</t>
        </is>
      </c>
      <c r="E682" s="52" t="n">
        <v>3</v>
      </c>
      <c r="F682" s="54">
        <f>L682</f>
        <v/>
      </c>
      <c r="G682" s="54">
        <f>P682</f>
        <v/>
      </c>
      <c r="H682" s="54">
        <f>T682</f>
        <v/>
      </c>
      <c r="I682" s="70" t="n">
        <v>0.425237</v>
      </c>
      <c r="J682" s="70" t="n">
        <v>0</v>
      </c>
      <c r="K682" s="70" t="n">
        <v>-0.274175882</v>
      </c>
      <c r="L682" s="70" t="n">
        <v>-7.43002033</v>
      </c>
      <c r="M682" s="70" t="n">
        <v>0</v>
      </c>
      <c r="N682" s="70" t="n">
        <v>0.354174316</v>
      </c>
      <c r="O682" s="70" t="n">
        <v>0</v>
      </c>
      <c r="P682" s="70" t="n">
        <v>0.356386781</v>
      </c>
      <c r="Q682" s="70" t="n">
        <v>0.274175882</v>
      </c>
      <c r="R682" s="70" t="n">
        <v>0</v>
      </c>
      <c r="S682" s="70" t="n">
        <v>0.425237</v>
      </c>
      <c r="T682" s="70" t="n">
        <v>-8.602017399999999</v>
      </c>
      <c r="U682" s="69">
        <f>U676*'4 Transform Matrices'!Y683+V676*'4 Transform Matrices'!AC683+W676*'4 Transform Matrices'!AG683</f>
        <v/>
      </c>
      <c r="V682" s="69">
        <f>U676*'4 Transform Matrices'!Z683+V676*'4 Transform Matrices'!AD683+W676*'4 Transform Matrices'!AH683</f>
        <v/>
      </c>
      <c r="W682" s="69">
        <f>U676*'4 Transform Matrices'!AA683+V676*'4 Transform Matrices'!AE683+W676*'4 Transform Matrices'!AI683</f>
        <v/>
      </c>
      <c r="X682" s="69">
        <f>U676*'4 Transform Matrices'!AB683+V676*'4 Transform Matrices'!AF683+W676*'4 Transform Matrices'!AJ683+X676</f>
        <v/>
      </c>
      <c r="Y682" s="69">
        <f>Y676*'4 Transform Matrices'!Y683+Z676*'4 Transform Matrices'!AC683+AA676*'4 Transform Matrices'!AG683</f>
        <v/>
      </c>
      <c r="Z682" s="69">
        <f>Y676*'4 Transform Matrices'!Z683+Z676*'4 Transform Matrices'!AD683+AA676*'4 Transform Matrices'!AH683</f>
        <v/>
      </c>
      <c r="AA682" s="69">
        <f>Y676*'4 Transform Matrices'!AA683+Z676*'4 Transform Matrices'!AE683+AA676*'4 Transform Matrices'!AI683</f>
        <v/>
      </c>
      <c r="AB682" s="69">
        <f>Y676*'4 Transform Matrices'!AB683+Z676*'4 Transform Matrices'!AF683+AA676*'4 Transform Matrices'!AJ683+AB676</f>
        <v/>
      </c>
      <c r="AC682" s="69">
        <f>AC676*'4 Transform Matrices'!Y683+AD676*'4 Transform Matrices'!AC683+AE676*'4 Transform Matrices'!AG683</f>
        <v/>
      </c>
      <c r="AD682" s="69">
        <f>AC676*'4 Transform Matrices'!Z683+AD676*'4 Transform Matrices'!AD683+AE676*'4 Transform Matrices'!AH683</f>
        <v/>
      </c>
      <c r="AE682" s="69">
        <f>AC676*'4 Transform Matrices'!AA683+AD676*'4 Transform Matrices'!AE683+AE676*'4 Transform Matrices'!AI683</f>
        <v/>
      </c>
      <c r="AF682" s="69">
        <f>AC676*'4 Transform Matrices'!AB683+AD676*'4 Transform Matrices'!AF683+AE676*'4 Transform Matrices'!AJ683+AF676</f>
        <v/>
      </c>
      <c r="AG682" s="71">
        <f>MAX(ABS(I682-U682),ABS(J682-V682),ABS(K682-W682),ABS(L682-X682),ABS(M682-Y682),ABS(N682-Z682),ABS(O682-AA682),ABS(P682-AB682),ABS(Q682-AC682),ABS(R682-AD682),ABS(S682-AE682),ABS(T682-AF682))</f>
        <v/>
      </c>
    </row>
    <row r="683">
      <c r="A683" s="80" t="inlineStr">
        <is>
          <t>- Bush</t>
        </is>
      </c>
      <c r="B683" s="52" t="inlineStr">
        <is>
          <t>ENV-555</t>
        </is>
      </c>
      <c r="C683" s="53" t="inlineStr">
        <is>
          <t>Group</t>
        </is>
      </c>
      <c r="D683" s="52" t="inlineStr">
        <is>
          <t>ENV-540</t>
        </is>
      </c>
      <c r="E683" s="52" t="n">
        <v>2</v>
      </c>
      <c r="F683" s="54">
        <f>L683</f>
        <v/>
      </c>
      <c r="G683" s="54">
        <f>P683</f>
        <v/>
      </c>
      <c r="H683" s="54">
        <f>T683</f>
        <v/>
      </c>
      <c r="I683" s="70" t="n">
        <v>-0.50000006</v>
      </c>
      <c r="J683" s="70" t="n">
        <v>0</v>
      </c>
      <c r="K683" s="70" t="n">
        <v>0.866025388</v>
      </c>
      <c r="L683" s="70" t="n">
        <v>-1</v>
      </c>
      <c r="M683" s="70" t="n">
        <v>0</v>
      </c>
      <c r="N683" s="70" t="n">
        <v>1</v>
      </c>
      <c r="O683" s="70" t="n">
        <v>0</v>
      </c>
      <c r="P683" s="70" t="n">
        <v>-0.10927476</v>
      </c>
      <c r="Q683" s="70" t="n">
        <v>-0.866025388</v>
      </c>
      <c r="R683" s="70" t="n">
        <v>0</v>
      </c>
      <c r="S683" s="70" t="n">
        <v>-0.50000006</v>
      </c>
      <c r="T683" s="70" t="n">
        <v>-7.5999999</v>
      </c>
      <c r="U683" s="69">
        <f>U668*'4 Transform Matrices'!Y684+V668*'4 Transform Matrices'!AC684+W668*'4 Transform Matrices'!AG684</f>
        <v/>
      </c>
      <c r="V683" s="69">
        <f>U668*'4 Transform Matrices'!Z684+V668*'4 Transform Matrices'!AD684+W668*'4 Transform Matrices'!AH684</f>
        <v/>
      </c>
      <c r="W683" s="69">
        <f>U668*'4 Transform Matrices'!AA684+V668*'4 Transform Matrices'!AE684+W668*'4 Transform Matrices'!AI684</f>
        <v/>
      </c>
      <c r="X683" s="69">
        <f>U668*'4 Transform Matrices'!AB684+V668*'4 Transform Matrices'!AF684+W668*'4 Transform Matrices'!AJ684+X668</f>
        <v/>
      </c>
      <c r="Y683" s="69">
        <f>Y668*'4 Transform Matrices'!Y684+Z668*'4 Transform Matrices'!AC684+AA668*'4 Transform Matrices'!AG684</f>
        <v/>
      </c>
      <c r="Z683" s="69">
        <f>Y668*'4 Transform Matrices'!Z684+Z668*'4 Transform Matrices'!AD684+AA668*'4 Transform Matrices'!AH684</f>
        <v/>
      </c>
      <c r="AA683" s="69">
        <f>Y668*'4 Transform Matrices'!AA684+Z668*'4 Transform Matrices'!AE684+AA668*'4 Transform Matrices'!AI684</f>
        <v/>
      </c>
      <c r="AB683" s="69">
        <f>Y668*'4 Transform Matrices'!AB684+Z668*'4 Transform Matrices'!AF684+AA668*'4 Transform Matrices'!AJ684+AB668</f>
        <v/>
      </c>
      <c r="AC683" s="69">
        <f>AC668*'4 Transform Matrices'!Y684+AD668*'4 Transform Matrices'!AC684+AE668*'4 Transform Matrices'!AG684</f>
        <v/>
      </c>
      <c r="AD683" s="69">
        <f>AC668*'4 Transform Matrices'!Z684+AD668*'4 Transform Matrices'!AD684+AE668*'4 Transform Matrices'!AH684</f>
        <v/>
      </c>
      <c r="AE683" s="69">
        <f>AC668*'4 Transform Matrices'!AA684+AD668*'4 Transform Matrices'!AE684+AE668*'4 Transform Matrices'!AI684</f>
        <v/>
      </c>
      <c r="AF683" s="69">
        <f>AC668*'4 Transform Matrices'!AB684+AD668*'4 Transform Matrices'!AF684+AE668*'4 Transform Matrices'!AJ684+AF668</f>
        <v/>
      </c>
      <c r="AG683" s="71">
        <f>MAX(ABS(I683-U683),ABS(J683-V683),ABS(K683-W683),ABS(L683-X683),ABS(M683-Y683),ABS(N683-Z683),ABS(O683-AA683),ABS(P683-AB683),ABS(Q683-AC683),ABS(R683-AD683),ABS(S683-AE683),ABS(T683-AF683))</f>
        <v/>
      </c>
    </row>
    <row r="684">
      <c r="A684" s="81" t="inlineStr">
        <is>
          <t>- Bush</t>
        </is>
      </c>
      <c r="B684" s="52" t="inlineStr">
        <is>
          <t>ENV-556</t>
        </is>
      </c>
      <c r="C684" s="59" t="inlineStr">
        <is>
          <t>Sphere</t>
        </is>
      </c>
      <c r="D684" s="52" t="inlineStr">
        <is>
          <t>ENV-555</t>
        </is>
      </c>
      <c r="E684" s="52" t="n">
        <v>3</v>
      </c>
      <c r="F684" s="54">
        <f>L684</f>
        <v/>
      </c>
      <c r="G684" s="54">
        <f>P684</f>
        <v/>
      </c>
      <c r="H684" s="54">
        <f>T684</f>
        <v/>
      </c>
      <c r="I684" s="70" t="n">
        <v>0.381722629</v>
      </c>
      <c r="J684" s="70" t="n">
        <v>0</v>
      </c>
      <c r="K684" s="70" t="n">
        <v>-0.719647408</v>
      </c>
      <c r="L684" s="70" t="n">
        <v>-1.0442766</v>
      </c>
      <c r="M684" s="70" t="n">
        <v>0</v>
      </c>
      <c r="N684" s="70" t="n">
        <v>0.570233464</v>
      </c>
      <c r="O684" s="70" t="n">
        <v>0</v>
      </c>
      <c r="P684" s="70" t="n">
        <v>0.192069337</v>
      </c>
      <c r="Q684" s="70" t="n">
        <v>0.719647408</v>
      </c>
      <c r="R684" s="70" t="n">
        <v>0</v>
      </c>
      <c r="S684" s="70" t="n">
        <v>0.381722629</v>
      </c>
      <c r="T684" s="70" t="n">
        <v>-7.5975852</v>
      </c>
      <c r="U684" s="69">
        <f>U683*'4 Transform Matrices'!Y685+V683*'4 Transform Matrices'!AC685+W683*'4 Transform Matrices'!AG685</f>
        <v/>
      </c>
      <c r="V684" s="69">
        <f>U683*'4 Transform Matrices'!Z685+V683*'4 Transform Matrices'!AD685+W683*'4 Transform Matrices'!AH685</f>
        <v/>
      </c>
      <c r="W684" s="69">
        <f>U683*'4 Transform Matrices'!AA685+V683*'4 Transform Matrices'!AE685+W683*'4 Transform Matrices'!AI685</f>
        <v/>
      </c>
      <c r="X684" s="69">
        <f>U683*'4 Transform Matrices'!AB685+V683*'4 Transform Matrices'!AF685+W683*'4 Transform Matrices'!AJ685+X683</f>
        <v/>
      </c>
      <c r="Y684" s="69">
        <f>Y683*'4 Transform Matrices'!Y685+Z683*'4 Transform Matrices'!AC685+AA683*'4 Transform Matrices'!AG685</f>
        <v/>
      </c>
      <c r="Z684" s="69">
        <f>Y683*'4 Transform Matrices'!Z685+Z683*'4 Transform Matrices'!AD685+AA683*'4 Transform Matrices'!AH685</f>
        <v/>
      </c>
      <c r="AA684" s="69">
        <f>Y683*'4 Transform Matrices'!AA685+Z683*'4 Transform Matrices'!AE685+AA683*'4 Transform Matrices'!AI685</f>
        <v/>
      </c>
      <c r="AB684" s="69">
        <f>Y683*'4 Transform Matrices'!AB685+Z683*'4 Transform Matrices'!AF685+AA683*'4 Transform Matrices'!AJ685+AB683</f>
        <v/>
      </c>
      <c r="AC684" s="69">
        <f>AC683*'4 Transform Matrices'!Y685+AD683*'4 Transform Matrices'!AC685+AE683*'4 Transform Matrices'!AG685</f>
        <v/>
      </c>
      <c r="AD684" s="69">
        <f>AC683*'4 Transform Matrices'!Z685+AD683*'4 Transform Matrices'!AD685+AE683*'4 Transform Matrices'!AH685</f>
        <v/>
      </c>
      <c r="AE684" s="69">
        <f>AC683*'4 Transform Matrices'!AA685+AD683*'4 Transform Matrices'!AE685+AE683*'4 Transform Matrices'!AI685</f>
        <v/>
      </c>
      <c r="AF684" s="69">
        <f>AC683*'4 Transform Matrices'!AB685+AD683*'4 Transform Matrices'!AF685+AE683*'4 Transform Matrices'!AJ685+AF683</f>
        <v/>
      </c>
      <c r="AG684" s="71">
        <f>MAX(ABS(I684-U684),ABS(J684-V684),ABS(K684-W684),ABS(L684-X684),ABS(M684-Y684),ABS(N684-Z684),ABS(O684-AA684),ABS(P684-AB684),ABS(Q684-AC684),ABS(R684-AD684),ABS(S684-AE684),ABS(T684-AF684))</f>
        <v/>
      </c>
    </row>
    <row r="685">
      <c r="A685" s="81" t="inlineStr">
        <is>
          <t>- Bush</t>
        </is>
      </c>
      <c r="B685" s="52" t="inlineStr">
        <is>
          <t>ENV-557</t>
        </is>
      </c>
      <c r="C685" s="59" t="inlineStr">
        <is>
          <t>Sphere</t>
        </is>
      </c>
      <c r="D685" s="52" t="inlineStr">
        <is>
          <t>ENV-555</t>
        </is>
      </c>
      <c r="E685" s="52" t="n">
        <v>3</v>
      </c>
      <c r="F685" s="54">
        <f>L685</f>
        <v/>
      </c>
      <c r="G685" s="54">
        <f>P685</f>
        <v/>
      </c>
      <c r="H685" s="54">
        <f>T685</f>
        <v/>
      </c>
      <c r="I685" s="70" t="n">
        <v>0.233983666</v>
      </c>
      <c r="J685" s="70" t="n">
        <v>0</v>
      </c>
      <c r="K685" s="70" t="n">
        <v>-0.650959194</v>
      </c>
      <c r="L685" s="70" t="n">
        <v>-0.9961490629999999</v>
      </c>
      <c r="M685" s="70" t="n">
        <v>0</v>
      </c>
      <c r="N685" s="70" t="n">
        <v>0.484213918</v>
      </c>
      <c r="O685" s="70" t="n">
        <v>0</v>
      </c>
      <c r="P685" s="70" t="n">
        <v>0.122344971</v>
      </c>
      <c r="Q685" s="70" t="n">
        <v>0.650959194</v>
      </c>
      <c r="R685" s="70" t="n">
        <v>0</v>
      </c>
      <c r="S685" s="70" t="n">
        <v>0.233983666</v>
      </c>
      <c r="T685" s="70" t="n">
        <v>-7.61279488</v>
      </c>
      <c r="U685" s="69">
        <f>U683*'4 Transform Matrices'!Y686+V683*'4 Transform Matrices'!AC686+W683*'4 Transform Matrices'!AG686</f>
        <v/>
      </c>
      <c r="V685" s="69">
        <f>U683*'4 Transform Matrices'!Z686+V683*'4 Transform Matrices'!AD686+W683*'4 Transform Matrices'!AH686</f>
        <v/>
      </c>
      <c r="W685" s="69">
        <f>U683*'4 Transform Matrices'!AA686+V683*'4 Transform Matrices'!AE686+W683*'4 Transform Matrices'!AI686</f>
        <v/>
      </c>
      <c r="X685" s="69">
        <f>U683*'4 Transform Matrices'!AB686+V683*'4 Transform Matrices'!AF686+W683*'4 Transform Matrices'!AJ686+X683</f>
        <v/>
      </c>
      <c r="Y685" s="69">
        <f>Y683*'4 Transform Matrices'!Y686+Z683*'4 Transform Matrices'!AC686+AA683*'4 Transform Matrices'!AG686</f>
        <v/>
      </c>
      <c r="Z685" s="69">
        <f>Y683*'4 Transform Matrices'!Z686+Z683*'4 Transform Matrices'!AD686+AA683*'4 Transform Matrices'!AH686</f>
        <v/>
      </c>
      <c r="AA685" s="69">
        <f>Y683*'4 Transform Matrices'!AA686+Z683*'4 Transform Matrices'!AE686+AA683*'4 Transform Matrices'!AI686</f>
        <v/>
      </c>
      <c r="AB685" s="69">
        <f>Y683*'4 Transform Matrices'!AB686+Z683*'4 Transform Matrices'!AF686+AA683*'4 Transform Matrices'!AJ686+AB683</f>
        <v/>
      </c>
      <c r="AC685" s="69">
        <f>AC683*'4 Transform Matrices'!Y686+AD683*'4 Transform Matrices'!AC686+AE683*'4 Transform Matrices'!AG686</f>
        <v/>
      </c>
      <c r="AD685" s="69">
        <f>AC683*'4 Transform Matrices'!Z686+AD683*'4 Transform Matrices'!AD686+AE683*'4 Transform Matrices'!AH686</f>
        <v/>
      </c>
      <c r="AE685" s="69">
        <f>AC683*'4 Transform Matrices'!AA686+AD683*'4 Transform Matrices'!AE686+AE683*'4 Transform Matrices'!AI686</f>
        <v/>
      </c>
      <c r="AF685" s="69">
        <f>AC683*'4 Transform Matrices'!AB686+AD683*'4 Transform Matrices'!AF686+AE683*'4 Transform Matrices'!AJ686+AF683</f>
        <v/>
      </c>
      <c r="AG685" s="71">
        <f>MAX(ABS(I685-U685),ABS(J685-V685),ABS(K685-W685),ABS(L685-X685),ABS(M685-Y685),ABS(N685-Z685),ABS(O685-AA685),ABS(P685-AB685),ABS(Q685-AC685),ABS(R685-AD685),ABS(S685-AE685),ABS(T685-AF685))</f>
        <v/>
      </c>
    </row>
    <row r="686">
      <c r="A686" s="81" t="inlineStr">
        <is>
          <t>- Bush</t>
        </is>
      </c>
      <c r="B686" s="52" t="inlineStr">
        <is>
          <t>ENV-558</t>
        </is>
      </c>
      <c r="C686" s="59" t="inlineStr">
        <is>
          <t>Sphere</t>
        </is>
      </c>
      <c r="D686" s="52" t="inlineStr">
        <is>
          <t>ENV-555</t>
        </is>
      </c>
      <c r="E686" s="52" t="n">
        <v>3</v>
      </c>
      <c r="F686" s="54">
        <f>L686</f>
        <v/>
      </c>
      <c r="G686" s="54">
        <f>P686</f>
        <v/>
      </c>
      <c r="H686" s="54">
        <f>T686</f>
        <v/>
      </c>
      <c r="I686" s="70" t="n">
        <v>0.374590248</v>
      </c>
      <c r="J686" s="70" t="n">
        <v>0</v>
      </c>
      <c r="K686" s="70" t="n">
        <v>-0.728581488</v>
      </c>
      <c r="L686" s="70" t="n">
        <v>-1.12600183</v>
      </c>
      <c r="M686" s="70" t="n">
        <v>0</v>
      </c>
      <c r="N686" s="70" t="n">
        <v>0.573465705</v>
      </c>
      <c r="O686" s="70" t="n">
        <v>0</v>
      </c>
      <c r="P686" s="70" t="n">
        <v>0.178654537</v>
      </c>
      <c r="Q686" s="70" t="n">
        <v>0.728581488</v>
      </c>
      <c r="R686" s="70" t="n">
        <v>0</v>
      </c>
      <c r="S686" s="70" t="n">
        <v>0.374590248</v>
      </c>
      <c r="T686" s="70" t="n">
        <v>-7.53893852</v>
      </c>
      <c r="U686" s="69">
        <f>U683*'4 Transform Matrices'!Y687+V683*'4 Transform Matrices'!AC687+W683*'4 Transform Matrices'!AG687</f>
        <v/>
      </c>
      <c r="V686" s="69">
        <f>U683*'4 Transform Matrices'!Z687+V683*'4 Transform Matrices'!AD687+W683*'4 Transform Matrices'!AH687</f>
        <v/>
      </c>
      <c r="W686" s="69">
        <f>U683*'4 Transform Matrices'!AA687+V683*'4 Transform Matrices'!AE687+W683*'4 Transform Matrices'!AI687</f>
        <v/>
      </c>
      <c r="X686" s="69">
        <f>U683*'4 Transform Matrices'!AB687+V683*'4 Transform Matrices'!AF687+W683*'4 Transform Matrices'!AJ687+X683</f>
        <v/>
      </c>
      <c r="Y686" s="69">
        <f>Y683*'4 Transform Matrices'!Y687+Z683*'4 Transform Matrices'!AC687+AA683*'4 Transform Matrices'!AG687</f>
        <v/>
      </c>
      <c r="Z686" s="69">
        <f>Y683*'4 Transform Matrices'!Z687+Z683*'4 Transform Matrices'!AD687+AA683*'4 Transform Matrices'!AH687</f>
        <v/>
      </c>
      <c r="AA686" s="69">
        <f>Y683*'4 Transform Matrices'!AA687+Z683*'4 Transform Matrices'!AE687+AA683*'4 Transform Matrices'!AI687</f>
        <v/>
      </c>
      <c r="AB686" s="69">
        <f>Y683*'4 Transform Matrices'!AB687+Z683*'4 Transform Matrices'!AF687+AA683*'4 Transform Matrices'!AJ687+AB683</f>
        <v/>
      </c>
      <c r="AC686" s="69">
        <f>AC683*'4 Transform Matrices'!Y687+AD683*'4 Transform Matrices'!AC687+AE683*'4 Transform Matrices'!AG687</f>
        <v/>
      </c>
      <c r="AD686" s="69">
        <f>AC683*'4 Transform Matrices'!Z687+AD683*'4 Transform Matrices'!AD687+AE683*'4 Transform Matrices'!AH687</f>
        <v/>
      </c>
      <c r="AE686" s="69">
        <f>AC683*'4 Transform Matrices'!AA687+AD683*'4 Transform Matrices'!AE687+AE683*'4 Transform Matrices'!AI687</f>
        <v/>
      </c>
      <c r="AF686" s="69">
        <f>AC683*'4 Transform Matrices'!AB687+AD683*'4 Transform Matrices'!AF687+AE683*'4 Transform Matrices'!AJ687+AF683</f>
        <v/>
      </c>
      <c r="AG686" s="71">
        <f>MAX(ABS(I686-U686),ABS(J686-V686),ABS(K686-W686),ABS(L686-X686),ABS(M686-Y686),ABS(N686-Z686),ABS(O686-AA686),ABS(P686-AB686),ABS(Q686-AC686),ABS(R686-AD686),ABS(S686-AE686),ABS(T686-AF686))</f>
        <v/>
      </c>
    </row>
    <row r="687">
      <c r="A687" s="81" t="inlineStr">
        <is>
          <t>- Bush</t>
        </is>
      </c>
      <c r="B687" s="52" t="inlineStr">
        <is>
          <t>ENV-559</t>
        </is>
      </c>
      <c r="C687" s="59" t="inlineStr">
        <is>
          <t>Sphere</t>
        </is>
      </c>
      <c r="D687" s="52" t="inlineStr">
        <is>
          <t>ENV-555</t>
        </is>
      </c>
      <c r="E687" s="52" t="n">
        <v>3</v>
      </c>
      <c r="F687" s="54">
        <f>L687</f>
        <v/>
      </c>
      <c r="G687" s="54">
        <f>P687</f>
        <v/>
      </c>
      <c r="H687" s="54">
        <f>T687</f>
        <v/>
      </c>
      <c r="I687" s="70" t="n">
        <v>0.5424917339999999</v>
      </c>
      <c r="J687" s="70" t="n">
        <v>0</v>
      </c>
      <c r="K687" s="70" t="n">
        <v>-0.19536908</v>
      </c>
      <c r="L687" s="70" t="n">
        <v>-1.02209282</v>
      </c>
      <c r="M687" s="70" t="n">
        <v>0</v>
      </c>
      <c r="N687" s="70" t="n">
        <v>0.40361926</v>
      </c>
      <c r="O687" s="70" t="n">
        <v>0</v>
      </c>
      <c r="P687" s="70" t="n">
        <v>0.147447363</v>
      </c>
      <c r="Q687" s="70" t="n">
        <v>0.19536908</v>
      </c>
      <c r="R687" s="70" t="n">
        <v>0</v>
      </c>
      <c r="S687" s="70" t="n">
        <v>0.5424917339999999</v>
      </c>
      <c r="T687" s="70" t="n">
        <v>-7.42691851</v>
      </c>
      <c r="U687" s="69">
        <f>U683*'4 Transform Matrices'!Y688+V683*'4 Transform Matrices'!AC688+W683*'4 Transform Matrices'!AG688</f>
        <v/>
      </c>
      <c r="V687" s="69">
        <f>U683*'4 Transform Matrices'!Z688+V683*'4 Transform Matrices'!AD688+W683*'4 Transform Matrices'!AH688</f>
        <v/>
      </c>
      <c r="W687" s="69">
        <f>U683*'4 Transform Matrices'!AA688+V683*'4 Transform Matrices'!AE688+W683*'4 Transform Matrices'!AI688</f>
        <v/>
      </c>
      <c r="X687" s="69">
        <f>U683*'4 Transform Matrices'!AB688+V683*'4 Transform Matrices'!AF688+W683*'4 Transform Matrices'!AJ688+X683</f>
        <v/>
      </c>
      <c r="Y687" s="69">
        <f>Y683*'4 Transform Matrices'!Y688+Z683*'4 Transform Matrices'!AC688+AA683*'4 Transform Matrices'!AG688</f>
        <v/>
      </c>
      <c r="Z687" s="69">
        <f>Y683*'4 Transform Matrices'!Z688+Z683*'4 Transform Matrices'!AD688+AA683*'4 Transform Matrices'!AH688</f>
        <v/>
      </c>
      <c r="AA687" s="69">
        <f>Y683*'4 Transform Matrices'!AA688+Z683*'4 Transform Matrices'!AE688+AA683*'4 Transform Matrices'!AI688</f>
        <v/>
      </c>
      <c r="AB687" s="69">
        <f>Y683*'4 Transform Matrices'!AB688+Z683*'4 Transform Matrices'!AF688+AA683*'4 Transform Matrices'!AJ688+AB683</f>
        <v/>
      </c>
      <c r="AC687" s="69">
        <f>AC683*'4 Transform Matrices'!Y688+AD683*'4 Transform Matrices'!AC688+AE683*'4 Transform Matrices'!AG688</f>
        <v/>
      </c>
      <c r="AD687" s="69">
        <f>AC683*'4 Transform Matrices'!Z688+AD683*'4 Transform Matrices'!AD688+AE683*'4 Transform Matrices'!AH688</f>
        <v/>
      </c>
      <c r="AE687" s="69">
        <f>AC683*'4 Transform Matrices'!AA688+AD683*'4 Transform Matrices'!AE688+AE683*'4 Transform Matrices'!AI688</f>
        <v/>
      </c>
      <c r="AF687" s="69">
        <f>AC683*'4 Transform Matrices'!AB688+AD683*'4 Transform Matrices'!AF688+AE683*'4 Transform Matrices'!AJ688+AF683</f>
        <v/>
      </c>
      <c r="AG687" s="71">
        <f>MAX(ABS(I687-U687),ABS(J687-V687),ABS(K687-W687),ABS(L687-X687),ABS(M687-Y687),ABS(N687-Z687),ABS(O687-AA687),ABS(P687-AB687),ABS(Q687-AC687),ABS(R687-AD687),ABS(S687-AE687),ABS(T687-AF687))</f>
        <v/>
      </c>
    </row>
    <row r="688">
      <c r="A688" s="81" t="inlineStr">
        <is>
          <t>- Bush</t>
        </is>
      </c>
      <c r="B688" s="52" t="inlineStr">
        <is>
          <t>ENV-560</t>
        </is>
      </c>
      <c r="C688" s="59" t="inlineStr">
        <is>
          <t>Sphere</t>
        </is>
      </c>
      <c r="D688" s="52" t="inlineStr">
        <is>
          <t>ENV-555</t>
        </is>
      </c>
      <c r="E688" s="52" t="n">
        <v>3</v>
      </c>
      <c r="F688" s="54">
        <f>L688</f>
        <v/>
      </c>
      <c r="G688" s="54">
        <f>P688</f>
        <v/>
      </c>
      <c r="H688" s="54">
        <f>T688</f>
        <v/>
      </c>
      <c r="I688" s="70" t="n">
        <v>0.471685171</v>
      </c>
      <c r="J688" s="70" t="n">
        <v>0</v>
      </c>
      <c r="K688" s="70" t="n">
        <v>-0.338897645</v>
      </c>
      <c r="L688" s="70" t="n">
        <v>-1.04360461</v>
      </c>
      <c r="M688" s="70" t="n">
        <v>0</v>
      </c>
      <c r="N688" s="70" t="n">
        <v>0.406565905</v>
      </c>
      <c r="O688" s="70" t="n">
        <v>0</v>
      </c>
      <c r="P688" s="70" t="n">
        <v>0.07311938699999999</v>
      </c>
      <c r="Q688" s="70" t="n">
        <v>0.338897645</v>
      </c>
      <c r="R688" s="70" t="n">
        <v>0</v>
      </c>
      <c r="S688" s="70" t="n">
        <v>0.471685171</v>
      </c>
      <c r="T688" s="70" t="n">
        <v>-7.58743954</v>
      </c>
      <c r="U688" s="69">
        <f>U683*'4 Transform Matrices'!Y689+V683*'4 Transform Matrices'!AC689+W683*'4 Transform Matrices'!AG689</f>
        <v/>
      </c>
      <c r="V688" s="69">
        <f>U683*'4 Transform Matrices'!Z689+V683*'4 Transform Matrices'!AD689+W683*'4 Transform Matrices'!AH689</f>
        <v/>
      </c>
      <c r="W688" s="69">
        <f>U683*'4 Transform Matrices'!AA689+V683*'4 Transform Matrices'!AE689+W683*'4 Transform Matrices'!AI689</f>
        <v/>
      </c>
      <c r="X688" s="69">
        <f>U683*'4 Transform Matrices'!AB689+V683*'4 Transform Matrices'!AF689+W683*'4 Transform Matrices'!AJ689+X683</f>
        <v/>
      </c>
      <c r="Y688" s="69">
        <f>Y683*'4 Transform Matrices'!Y689+Z683*'4 Transform Matrices'!AC689+AA683*'4 Transform Matrices'!AG689</f>
        <v/>
      </c>
      <c r="Z688" s="69">
        <f>Y683*'4 Transform Matrices'!Z689+Z683*'4 Transform Matrices'!AD689+AA683*'4 Transform Matrices'!AH689</f>
        <v/>
      </c>
      <c r="AA688" s="69">
        <f>Y683*'4 Transform Matrices'!AA689+Z683*'4 Transform Matrices'!AE689+AA683*'4 Transform Matrices'!AI689</f>
        <v/>
      </c>
      <c r="AB688" s="69">
        <f>Y683*'4 Transform Matrices'!AB689+Z683*'4 Transform Matrices'!AF689+AA683*'4 Transform Matrices'!AJ689+AB683</f>
        <v/>
      </c>
      <c r="AC688" s="69">
        <f>AC683*'4 Transform Matrices'!Y689+AD683*'4 Transform Matrices'!AC689+AE683*'4 Transform Matrices'!AG689</f>
        <v/>
      </c>
      <c r="AD688" s="69">
        <f>AC683*'4 Transform Matrices'!Z689+AD683*'4 Transform Matrices'!AD689+AE683*'4 Transform Matrices'!AH689</f>
        <v/>
      </c>
      <c r="AE688" s="69">
        <f>AC683*'4 Transform Matrices'!AA689+AD683*'4 Transform Matrices'!AE689+AE683*'4 Transform Matrices'!AI689</f>
        <v/>
      </c>
      <c r="AF688" s="69">
        <f>AC683*'4 Transform Matrices'!AB689+AD683*'4 Transform Matrices'!AF689+AE683*'4 Transform Matrices'!AJ689+AF683</f>
        <v/>
      </c>
      <c r="AG688" s="71">
        <f>MAX(ABS(I688-U688),ABS(J688-V688),ABS(K688-W688),ABS(L688-X688),ABS(M688-Y688),ABS(N688-Z688),ABS(O688-AA688),ABS(P688-AB688),ABS(Q688-AC688),ABS(R688-AD688),ABS(S688-AE688),ABS(T688-AF688))</f>
        <v/>
      </c>
    </row>
    <row r="689">
      <c r="A689" s="81" t="inlineStr">
        <is>
          <t>- Bush</t>
        </is>
      </c>
      <c r="B689" s="52" t="inlineStr">
        <is>
          <t>ENV-561</t>
        </is>
      </c>
      <c r="C689" s="59" t="inlineStr">
        <is>
          <t>Sphere</t>
        </is>
      </c>
      <c r="D689" s="52" t="inlineStr">
        <is>
          <t>ENV-555</t>
        </is>
      </c>
      <c r="E689" s="52" t="n">
        <v>3</v>
      </c>
      <c r="F689" s="54">
        <f>L689</f>
        <v/>
      </c>
      <c r="G689" s="54">
        <f>P689</f>
        <v/>
      </c>
      <c r="H689" s="54">
        <f>T689</f>
        <v/>
      </c>
      <c r="I689" s="70" t="n">
        <v>0.00404530764</v>
      </c>
      <c r="J689" s="70" t="n">
        <v>0</v>
      </c>
      <c r="K689" s="70" t="n">
        <v>-0.790385962</v>
      </c>
      <c r="L689" s="70" t="n">
        <v>-1.11719537</v>
      </c>
      <c r="M689" s="70" t="n">
        <v>0</v>
      </c>
      <c r="N689" s="70" t="n">
        <v>0.553277433</v>
      </c>
      <c r="O689" s="70" t="n">
        <v>0</v>
      </c>
      <c r="P689" s="70" t="n">
        <v>0.187467501</v>
      </c>
      <c r="Q689" s="70" t="n">
        <v>0.790385962</v>
      </c>
      <c r="R689" s="70" t="n">
        <v>0</v>
      </c>
      <c r="S689" s="70" t="n">
        <v>0.00404530764</v>
      </c>
      <c r="T689" s="70" t="n">
        <v>-7.91010761</v>
      </c>
      <c r="U689" s="69">
        <f>U683*'4 Transform Matrices'!Y690+V683*'4 Transform Matrices'!AC690+W683*'4 Transform Matrices'!AG690</f>
        <v/>
      </c>
      <c r="V689" s="69">
        <f>U683*'4 Transform Matrices'!Z690+V683*'4 Transform Matrices'!AD690+W683*'4 Transform Matrices'!AH690</f>
        <v/>
      </c>
      <c r="W689" s="69">
        <f>U683*'4 Transform Matrices'!AA690+V683*'4 Transform Matrices'!AE690+W683*'4 Transform Matrices'!AI690</f>
        <v/>
      </c>
      <c r="X689" s="69">
        <f>U683*'4 Transform Matrices'!AB690+V683*'4 Transform Matrices'!AF690+W683*'4 Transform Matrices'!AJ690+X683</f>
        <v/>
      </c>
      <c r="Y689" s="69">
        <f>Y683*'4 Transform Matrices'!Y690+Z683*'4 Transform Matrices'!AC690+AA683*'4 Transform Matrices'!AG690</f>
        <v/>
      </c>
      <c r="Z689" s="69">
        <f>Y683*'4 Transform Matrices'!Z690+Z683*'4 Transform Matrices'!AD690+AA683*'4 Transform Matrices'!AH690</f>
        <v/>
      </c>
      <c r="AA689" s="69">
        <f>Y683*'4 Transform Matrices'!AA690+Z683*'4 Transform Matrices'!AE690+AA683*'4 Transform Matrices'!AI690</f>
        <v/>
      </c>
      <c r="AB689" s="69">
        <f>Y683*'4 Transform Matrices'!AB690+Z683*'4 Transform Matrices'!AF690+AA683*'4 Transform Matrices'!AJ690+AB683</f>
        <v/>
      </c>
      <c r="AC689" s="69">
        <f>AC683*'4 Transform Matrices'!Y690+AD683*'4 Transform Matrices'!AC690+AE683*'4 Transform Matrices'!AG690</f>
        <v/>
      </c>
      <c r="AD689" s="69">
        <f>AC683*'4 Transform Matrices'!Z690+AD683*'4 Transform Matrices'!AD690+AE683*'4 Transform Matrices'!AH690</f>
        <v/>
      </c>
      <c r="AE689" s="69">
        <f>AC683*'4 Transform Matrices'!AA690+AD683*'4 Transform Matrices'!AE690+AE683*'4 Transform Matrices'!AI690</f>
        <v/>
      </c>
      <c r="AF689" s="69">
        <f>AC683*'4 Transform Matrices'!AB690+AD683*'4 Transform Matrices'!AF690+AE683*'4 Transform Matrices'!AJ690+AF683</f>
        <v/>
      </c>
      <c r="AG689" s="71">
        <f>MAX(ABS(I689-U689),ABS(J689-V689),ABS(K689-W689),ABS(L689-X689),ABS(M689-Y689),ABS(N689-Z689),ABS(O689-AA689),ABS(P689-AB689),ABS(Q689-AC689),ABS(R689-AD689),ABS(S689-AE689),ABS(T689-AF689))</f>
        <v/>
      </c>
    </row>
    <row r="690">
      <c r="A690" s="81" t="inlineStr">
        <is>
          <t>- Bush</t>
        </is>
      </c>
      <c r="B690" s="52" t="inlineStr">
        <is>
          <t>ENV-562</t>
        </is>
      </c>
      <c r="C690" s="59" t="inlineStr">
        <is>
          <t>Sphere</t>
        </is>
      </c>
      <c r="D690" s="52" t="inlineStr">
        <is>
          <t>ENV-555</t>
        </is>
      </c>
      <c r="E690" s="52" t="n">
        <v>3</v>
      </c>
      <c r="F690" s="54">
        <f>L690</f>
        <v/>
      </c>
      <c r="G690" s="54">
        <f>P690</f>
        <v/>
      </c>
      <c r="H690" s="54">
        <f>T690</f>
        <v/>
      </c>
      <c r="I690" s="70" t="n">
        <v>0.259733677</v>
      </c>
      <c r="J690" s="70" t="n">
        <v>0</v>
      </c>
      <c r="K690" s="70" t="n">
        <v>-0.4851152</v>
      </c>
      <c r="L690" s="70" t="n">
        <v>-0.709703922</v>
      </c>
      <c r="M690" s="70" t="n">
        <v>0</v>
      </c>
      <c r="N690" s="70" t="n">
        <v>0.385189801</v>
      </c>
      <c r="O690" s="70" t="n">
        <v>0</v>
      </c>
      <c r="P690" s="70" t="n">
        <v>0.08146031200000001</v>
      </c>
      <c r="Q690" s="70" t="n">
        <v>0.4851152</v>
      </c>
      <c r="R690" s="70" t="n">
        <v>0</v>
      </c>
      <c r="S690" s="70" t="n">
        <v>0.259733677</v>
      </c>
      <c r="T690" s="70" t="n">
        <v>-7.66992474</v>
      </c>
      <c r="U690" s="69">
        <f>U683*'4 Transform Matrices'!Y691+V683*'4 Transform Matrices'!AC691+W683*'4 Transform Matrices'!AG691</f>
        <v/>
      </c>
      <c r="V690" s="69">
        <f>U683*'4 Transform Matrices'!Z691+V683*'4 Transform Matrices'!AD691+W683*'4 Transform Matrices'!AH691</f>
        <v/>
      </c>
      <c r="W690" s="69">
        <f>U683*'4 Transform Matrices'!AA691+V683*'4 Transform Matrices'!AE691+W683*'4 Transform Matrices'!AI691</f>
        <v/>
      </c>
      <c r="X690" s="69">
        <f>U683*'4 Transform Matrices'!AB691+V683*'4 Transform Matrices'!AF691+W683*'4 Transform Matrices'!AJ691+X683</f>
        <v/>
      </c>
      <c r="Y690" s="69">
        <f>Y683*'4 Transform Matrices'!Y691+Z683*'4 Transform Matrices'!AC691+AA683*'4 Transform Matrices'!AG691</f>
        <v/>
      </c>
      <c r="Z690" s="69">
        <f>Y683*'4 Transform Matrices'!Z691+Z683*'4 Transform Matrices'!AD691+AA683*'4 Transform Matrices'!AH691</f>
        <v/>
      </c>
      <c r="AA690" s="69">
        <f>Y683*'4 Transform Matrices'!AA691+Z683*'4 Transform Matrices'!AE691+AA683*'4 Transform Matrices'!AI691</f>
        <v/>
      </c>
      <c r="AB690" s="69">
        <f>Y683*'4 Transform Matrices'!AB691+Z683*'4 Transform Matrices'!AF691+AA683*'4 Transform Matrices'!AJ691+AB683</f>
        <v/>
      </c>
      <c r="AC690" s="69">
        <f>AC683*'4 Transform Matrices'!Y691+AD683*'4 Transform Matrices'!AC691+AE683*'4 Transform Matrices'!AG691</f>
        <v/>
      </c>
      <c r="AD690" s="69">
        <f>AC683*'4 Transform Matrices'!Z691+AD683*'4 Transform Matrices'!AD691+AE683*'4 Transform Matrices'!AH691</f>
        <v/>
      </c>
      <c r="AE690" s="69">
        <f>AC683*'4 Transform Matrices'!AA691+AD683*'4 Transform Matrices'!AE691+AE683*'4 Transform Matrices'!AI691</f>
        <v/>
      </c>
      <c r="AF690" s="69">
        <f>AC683*'4 Transform Matrices'!AB691+AD683*'4 Transform Matrices'!AF691+AE683*'4 Transform Matrices'!AJ691+AF683</f>
        <v/>
      </c>
      <c r="AG690" s="71">
        <f>MAX(ABS(I690-U690),ABS(J690-V690),ABS(K690-W690),ABS(L690-X690),ABS(M690-Y690),ABS(N690-Z690),ABS(O690-AA690),ABS(P690-AB690),ABS(Q690-AC690),ABS(R690-AD690),ABS(S690-AE690),ABS(T690-AF690))</f>
        <v/>
      </c>
    </row>
    <row r="691">
      <c r="A691" s="80" t="inlineStr">
        <is>
          <t>- Bush</t>
        </is>
      </c>
      <c r="B691" s="52" t="inlineStr">
        <is>
          <t>ENV-563</t>
        </is>
      </c>
      <c r="C691" s="53" t="inlineStr">
        <is>
          <t>Group</t>
        </is>
      </c>
      <c r="D691" s="52" t="inlineStr">
        <is>
          <t>ENV-540</t>
        </is>
      </c>
      <c r="E691" s="52" t="n">
        <v>2</v>
      </c>
      <c r="F691" s="54">
        <f>L691</f>
        <v/>
      </c>
      <c r="G691" s="54">
        <f>P691</f>
        <v/>
      </c>
      <c r="H691" s="54">
        <f>T691</f>
        <v/>
      </c>
      <c r="I691" s="70" t="n">
        <v>0.866025388</v>
      </c>
      <c r="J691" s="70" t="n">
        <v>0</v>
      </c>
      <c r="K691" s="70" t="n">
        <v>0.5</v>
      </c>
      <c r="L691" s="70" t="n">
        <v>5.5</v>
      </c>
      <c r="M691" s="70" t="n">
        <v>0</v>
      </c>
      <c r="N691" s="70" t="n">
        <v>1</v>
      </c>
      <c r="O691" s="70" t="n">
        <v>0</v>
      </c>
      <c r="P691" s="70" t="n">
        <v>0.0531777665</v>
      </c>
      <c r="Q691" s="70" t="n">
        <v>-0.5</v>
      </c>
      <c r="R691" s="70" t="n">
        <v>0</v>
      </c>
      <c r="S691" s="70" t="n">
        <v>0.866025388</v>
      </c>
      <c r="T691" s="70" t="n">
        <v>-4.5999999</v>
      </c>
      <c r="U691" s="69">
        <f>U668*'4 Transform Matrices'!Y692+V668*'4 Transform Matrices'!AC692+W668*'4 Transform Matrices'!AG692</f>
        <v/>
      </c>
      <c r="V691" s="69">
        <f>U668*'4 Transform Matrices'!Z692+V668*'4 Transform Matrices'!AD692+W668*'4 Transform Matrices'!AH692</f>
        <v/>
      </c>
      <c r="W691" s="69">
        <f>U668*'4 Transform Matrices'!AA692+V668*'4 Transform Matrices'!AE692+W668*'4 Transform Matrices'!AI692</f>
        <v/>
      </c>
      <c r="X691" s="69">
        <f>U668*'4 Transform Matrices'!AB692+V668*'4 Transform Matrices'!AF692+W668*'4 Transform Matrices'!AJ692+X668</f>
        <v/>
      </c>
      <c r="Y691" s="69">
        <f>Y668*'4 Transform Matrices'!Y692+Z668*'4 Transform Matrices'!AC692+AA668*'4 Transform Matrices'!AG692</f>
        <v/>
      </c>
      <c r="Z691" s="69">
        <f>Y668*'4 Transform Matrices'!Z692+Z668*'4 Transform Matrices'!AD692+AA668*'4 Transform Matrices'!AH692</f>
        <v/>
      </c>
      <c r="AA691" s="69">
        <f>Y668*'4 Transform Matrices'!AA692+Z668*'4 Transform Matrices'!AE692+AA668*'4 Transform Matrices'!AI692</f>
        <v/>
      </c>
      <c r="AB691" s="69">
        <f>Y668*'4 Transform Matrices'!AB692+Z668*'4 Transform Matrices'!AF692+AA668*'4 Transform Matrices'!AJ692+AB668</f>
        <v/>
      </c>
      <c r="AC691" s="69">
        <f>AC668*'4 Transform Matrices'!Y692+AD668*'4 Transform Matrices'!AC692+AE668*'4 Transform Matrices'!AG692</f>
        <v/>
      </c>
      <c r="AD691" s="69">
        <f>AC668*'4 Transform Matrices'!Z692+AD668*'4 Transform Matrices'!AD692+AE668*'4 Transform Matrices'!AH692</f>
        <v/>
      </c>
      <c r="AE691" s="69">
        <f>AC668*'4 Transform Matrices'!AA692+AD668*'4 Transform Matrices'!AE692+AE668*'4 Transform Matrices'!AI692</f>
        <v/>
      </c>
      <c r="AF691" s="69">
        <f>AC668*'4 Transform Matrices'!AB692+AD668*'4 Transform Matrices'!AF692+AE668*'4 Transform Matrices'!AJ692+AF668</f>
        <v/>
      </c>
      <c r="AG691" s="71">
        <f>MAX(ABS(I691-U691),ABS(J691-V691),ABS(K691-W691),ABS(L691-X691),ABS(M691-Y691),ABS(N691-Z691),ABS(O691-AA691),ABS(P691-AB691),ABS(Q691-AC691),ABS(R691-AD691),ABS(S691-AE691),ABS(T691-AF691))</f>
        <v/>
      </c>
    </row>
    <row r="692">
      <c r="A692" s="81" t="inlineStr">
        <is>
          <t>- Bush</t>
        </is>
      </c>
      <c r="B692" s="52" t="inlineStr">
        <is>
          <t>ENV-564</t>
        </is>
      </c>
      <c r="C692" s="59" t="inlineStr">
        <is>
          <t>Sphere</t>
        </is>
      </c>
      <c r="D692" s="52" t="inlineStr">
        <is>
          <t>ENV-563</t>
        </is>
      </c>
      <c r="E692" s="52" t="n">
        <v>3</v>
      </c>
      <c r="F692" s="54">
        <f>L692</f>
        <v/>
      </c>
      <c r="G692" s="54">
        <f>P692</f>
        <v/>
      </c>
      <c r="H692" s="54">
        <f>T692</f>
        <v/>
      </c>
      <c r="I692" s="70" t="n">
        <v>0.260522574</v>
      </c>
      <c r="J692" s="70" t="n">
        <v>0</v>
      </c>
      <c r="K692" s="70" t="n">
        <v>-0.627379656</v>
      </c>
      <c r="L692" s="70" t="n">
        <v>5.17575836</v>
      </c>
      <c r="M692" s="70" t="n">
        <v>0</v>
      </c>
      <c r="N692" s="70" t="n">
        <v>0.475524813</v>
      </c>
      <c r="O692" s="70" t="n">
        <v>0</v>
      </c>
      <c r="P692" s="70" t="n">
        <v>0.369070202</v>
      </c>
      <c r="Q692" s="70" t="n">
        <v>0.627379656</v>
      </c>
      <c r="R692" s="70" t="n">
        <v>0</v>
      </c>
      <c r="S692" s="70" t="n">
        <v>0.260522574</v>
      </c>
      <c r="T692" s="70" t="n">
        <v>-4.51155138</v>
      </c>
      <c r="U692" s="69">
        <f>U691*'4 Transform Matrices'!Y693+V691*'4 Transform Matrices'!AC693+W691*'4 Transform Matrices'!AG693</f>
        <v/>
      </c>
      <c r="V692" s="69">
        <f>U691*'4 Transform Matrices'!Z693+V691*'4 Transform Matrices'!AD693+W691*'4 Transform Matrices'!AH693</f>
        <v/>
      </c>
      <c r="W692" s="69">
        <f>U691*'4 Transform Matrices'!AA693+V691*'4 Transform Matrices'!AE693+W691*'4 Transform Matrices'!AI693</f>
        <v/>
      </c>
      <c r="X692" s="69">
        <f>U691*'4 Transform Matrices'!AB693+V691*'4 Transform Matrices'!AF693+W691*'4 Transform Matrices'!AJ693+X691</f>
        <v/>
      </c>
      <c r="Y692" s="69">
        <f>Y691*'4 Transform Matrices'!Y693+Z691*'4 Transform Matrices'!AC693+AA691*'4 Transform Matrices'!AG693</f>
        <v/>
      </c>
      <c r="Z692" s="69">
        <f>Y691*'4 Transform Matrices'!Z693+Z691*'4 Transform Matrices'!AD693+AA691*'4 Transform Matrices'!AH693</f>
        <v/>
      </c>
      <c r="AA692" s="69">
        <f>Y691*'4 Transform Matrices'!AA693+Z691*'4 Transform Matrices'!AE693+AA691*'4 Transform Matrices'!AI693</f>
        <v/>
      </c>
      <c r="AB692" s="69">
        <f>Y691*'4 Transform Matrices'!AB693+Z691*'4 Transform Matrices'!AF693+AA691*'4 Transform Matrices'!AJ693+AB691</f>
        <v/>
      </c>
      <c r="AC692" s="69">
        <f>AC691*'4 Transform Matrices'!Y693+AD691*'4 Transform Matrices'!AC693+AE691*'4 Transform Matrices'!AG693</f>
        <v/>
      </c>
      <c r="AD692" s="69">
        <f>AC691*'4 Transform Matrices'!Z693+AD691*'4 Transform Matrices'!AD693+AE691*'4 Transform Matrices'!AH693</f>
        <v/>
      </c>
      <c r="AE692" s="69">
        <f>AC691*'4 Transform Matrices'!AA693+AD691*'4 Transform Matrices'!AE693+AE691*'4 Transform Matrices'!AI693</f>
        <v/>
      </c>
      <c r="AF692" s="69">
        <f>AC691*'4 Transform Matrices'!AB693+AD691*'4 Transform Matrices'!AF693+AE691*'4 Transform Matrices'!AJ693+AF691</f>
        <v/>
      </c>
      <c r="AG692" s="71">
        <f>MAX(ABS(I692-U692),ABS(J692-V692),ABS(K692-W692),ABS(L692-X692),ABS(M692-Y692),ABS(N692-Z692),ABS(O692-AA692),ABS(P692-AB692),ABS(Q692-AC692),ABS(R692-AD692),ABS(S692-AE692),ABS(T692-AF692))</f>
        <v/>
      </c>
    </row>
    <row r="693">
      <c r="A693" s="81" t="inlineStr">
        <is>
          <t>- Bush</t>
        </is>
      </c>
      <c r="B693" s="52" t="inlineStr">
        <is>
          <t>ENV-565</t>
        </is>
      </c>
      <c r="C693" s="59" t="inlineStr">
        <is>
          <t>Sphere</t>
        </is>
      </c>
      <c r="D693" s="52" t="inlineStr">
        <is>
          <t>ENV-563</t>
        </is>
      </c>
      <c r="E693" s="52" t="n">
        <v>3</v>
      </c>
      <c r="F693" s="54">
        <f>L693</f>
        <v/>
      </c>
      <c r="G693" s="54">
        <f>P693</f>
        <v/>
      </c>
      <c r="H693" s="54">
        <f>T693</f>
        <v/>
      </c>
      <c r="I693" s="70" t="n">
        <v>0.794753551</v>
      </c>
      <c r="J693" s="70" t="n">
        <v>0</v>
      </c>
      <c r="K693" s="70" t="n">
        <v>0.478083819</v>
      </c>
      <c r="L693" s="70" t="n">
        <v>5.48660326</v>
      </c>
      <c r="M693" s="70" t="n">
        <v>0</v>
      </c>
      <c r="N693" s="70" t="n">
        <v>0.649227798</v>
      </c>
      <c r="O693" s="70" t="n">
        <v>0</v>
      </c>
      <c r="P693" s="70" t="n">
        <v>0.39619568</v>
      </c>
      <c r="Q693" s="70" t="n">
        <v>-0.478083819</v>
      </c>
      <c r="R693" s="70" t="n">
        <v>0</v>
      </c>
      <c r="S693" s="70" t="n">
        <v>0.794753551</v>
      </c>
      <c r="T693" s="70" t="n">
        <v>-4.78264332</v>
      </c>
      <c r="U693" s="69">
        <f>U691*'4 Transform Matrices'!Y694+V691*'4 Transform Matrices'!AC694+W691*'4 Transform Matrices'!AG694</f>
        <v/>
      </c>
      <c r="V693" s="69">
        <f>U691*'4 Transform Matrices'!Z694+V691*'4 Transform Matrices'!AD694+W691*'4 Transform Matrices'!AH694</f>
        <v/>
      </c>
      <c r="W693" s="69">
        <f>U691*'4 Transform Matrices'!AA694+V691*'4 Transform Matrices'!AE694+W691*'4 Transform Matrices'!AI694</f>
        <v/>
      </c>
      <c r="X693" s="69">
        <f>U691*'4 Transform Matrices'!AB694+V691*'4 Transform Matrices'!AF694+W691*'4 Transform Matrices'!AJ694+X691</f>
        <v/>
      </c>
      <c r="Y693" s="69">
        <f>Y691*'4 Transform Matrices'!Y694+Z691*'4 Transform Matrices'!AC694+AA691*'4 Transform Matrices'!AG694</f>
        <v/>
      </c>
      <c r="Z693" s="69">
        <f>Y691*'4 Transform Matrices'!Z694+Z691*'4 Transform Matrices'!AD694+AA691*'4 Transform Matrices'!AH694</f>
        <v/>
      </c>
      <c r="AA693" s="69">
        <f>Y691*'4 Transform Matrices'!AA694+Z691*'4 Transform Matrices'!AE694+AA691*'4 Transform Matrices'!AI694</f>
        <v/>
      </c>
      <c r="AB693" s="69">
        <f>Y691*'4 Transform Matrices'!AB694+Z691*'4 Transform Matrices'!AF694+AA691*'4 Transform Matrices'!AJ694+AB691</f>
        <v/>
      </c>
      <c r="AC693" s="69">
        <f>AC691*'4 Transform Matrices'!Y694+AD691*'4 Transform Matrices'!AC694+AE691*'4 Transform Matrices'!AG694</f>
        <v/>
      </c>
      <c r="AD693" s="69">
        <f>AC691*'4 Transform Matrices'!Z694+AD691*'4 Transform Matrices'!AD694+AE691*'4 Transform Matrices'!AH694</f>
        <v/>
      </c>
      <c r="AE693" s="69">
        <f>AC691*'4 Transform Matrices'!AA694+AD691*'4 Transform Matrices'!AE694+AE691*'4 Transform Matrices'!AI694</f>
        <v/>
      </c>
      <c r="AF693" s="69">
        <f>AC691*'4 Transform Matrices'!AB694+AD691*'4 Transform Matrices'!AF694+AE691*'4 Transform Matrices'!AJ694+AF691</f>
        <v/>
      </c>
      <c r="AG693" s="71">
        <f>MAX(ABS(I693-U693),ABS(J693-V693),ABS(K693-W693),ABS(L693-X693),ABS(M693-Y693),ABS(N693-Z693),ABS(O693-AA693),ABS(P693-AB693),ABS(Q693-AC693),ABS(R693-AD693),ABS(S693-AE693),ABS(T693-AF693))</f>
        <v/>
      </c>
    </row>
    <row r="694">
      <c r="A694" s="81" t="inlineStr">
        <is>
          <t>- Bush</t>
        </is>
      </c>
      <c r="B694" s="52" t="inlineStr">
        <is>
          <t>ENV-566</t>
        </is>
      </c>
      <c r="C694" s="59" t="inlineStr">
        <is>
          <t>Sphere</t>
        </is>
      </c>
      <c r="D694" s="52" t="inlineStr">
        <is>
          <t>ENV-563</t>
        </is>
      </c>
      <c r="E694" s="52" t="n">
        <v>3</v>
      </c>
      <c r="F694" s="54">
        <f>L694</f>
        <v/>
      </c>
      <c r="G694" s="54">
        <f>P694</f>
        <v/>
      </c>
      <c r="H694" s="54">
        <f>T694</f>
        <v/>
      </c>
      <c r="I694" s="70" t="n">
        <v>-0.944502056</v>
      </c>
      <c r="J694" s="70" t="n">
        <v>0</v>
      </c>
      <c r="K694" s="70" t="n">
        <v>0.398855686</v>
      </c>
      <c r="L694" s="70" t="n">
        <v>5.57745552</v>
      </c>
      <c r="M694" s="70" t="n">
        <v>0</v>
      </c>
      <c r="N694" s="70" t="n">
        <v>0.717686057</v>
      </c>
      <c r="O694" s="70" t="n">
        <v>0</v>
      </c>
      <c r="P694" s="70" t="n">
        <v>0.374936253</v>
      </c>
      <c r="Q694" s="70" t="n">
        <v>-0.398855686</v>
      </c>
      <c r="R694" s="70" t="n">
        <v>0</v>
      </c>
      <c r="S694" s="70" t="n">
        <v>-0.944502056</v>
      </c>
      <c r="T694" s="70" t="n">
        <v>-4.58716154</v>
      </c>
      <c r="U694" s="69">
        <f>U691*'4 Transform Matrices'!Y695+V691*'4 Transform Matrices'!AC695+W691*'4 Transform Matrices'!AG695</f>
        <v/>
      </c>
      <c r="V694" s="69">
        <f>U691*'4 Transform Matrices'!Z695+V691*'4 Transform Matrices'!AD695+W691*'4 Transform Matrices'!AH695</f>
        <v/>
      </c>
      <c r="W694" s="69">
        <f>U691*'4 Transform Matrices'!AA695+V691*'4 Transform Matrices'!AE695+W691*'4 Transform Matrices'!AI695</f>
        <v/>
      </c>
      <c r="X694" s="69">
        <f>U691*'4 Transform Matrices'!AB695+V691*'4 Transform Matrices'!AF695+W691*'4 Transform Matrices'!AJ695+X691</f>
        <v/>
      </c>
      <c r="Y694" s="69">
        <f>Y691*'4 Transform Matrices'!Y695+Z691*'4 Transform Matrices'!AC695+AA691*'4 Transform Matrices'!AG695</f>
        <v/>
      </c>
      <c r="Z694" s="69">
        <f>Y691*'4 Transform Matrices'!Z695+Z691*'4 Transform Matrices'!AD695+AA691*'4 Transform Matrices'!AH695</f>
        <v/>
      </c>
      <c r="AA694" s="69">
        <f>Y691*'4 Transform Matrices'!AA695+Z691*'4 Transform Matrices'!AE695+AA691*'4 Transform Matrices'!AI695</f>
        <v/>
      </c>
      <c r="AB694" s="69">
        <f>Y691*'4 Transform Matrices'!AB695+Z691*'4 Transform Matrices'!AF695+AA691*'4 Transform Matrices'!AJ695+AB691</f>
        <v/>
      </c>
      <c r="AC694" s="69">
        <f>AC691*'4 Transform Matrices'!Y695+AD691*'4 Transform Matrices'!AC695+AE691*'4 Transform Matrices'!AG695</f>
        <v/>
      </c>
      <c r="AD694" s="69">
        <f>AC691*'4 Transform Matrices'!Z695+AD691*'4 Transform Matrices'!AD695+AE691*'4 Transform Matrices'!AH695</f>
        <v/>
      </c>
      <c r="AE694" s="69">
        <f>AC691*'4 Transform Matrices'!AA695+AD691*'4 Transform Matrices'!AE695+AE691*'4 Transform Matrices'!AI695</f>
        <v/>
      </c>
      <c r="AF694" s="69">
        <f>AC691*'4 Transform Matrices'!AB695+AD691*'4 Transform Matrices'!AF695+AE691*'4 Transform Matrices'!AJ695+AF691</f>
        <v/>
      </c>
      <c r="AG694" s="71">
        <f>MAX(ABS(I694-U694),ABS(J694-V694),ABS(K694-W694),ABS(L694-X694),ABS(M694-Y694),ABS(N694-Z694),ABS(O694-AA694),ABS(P694-AB694),ABS(Q694-AC694),ABS(R694-AD694),ABS(S694-AE694),ABS(T694-AF694))</f>
        <v/>
      </c>
    </row>
    <row r="695">
      <c r="A695" s="81" t="inlineStr">
        <is>
          <t>- Bush</t>
        </is>
      </c>
      <c r="B695" s="52" t="inlineStr">
        <is>
          <t>ENV-567</t>
        </is>
      </c>
      <c r="C695" s="59" t="inlineStr">
        <is>
          <t>Sphere</t>
        </is>
      </c>
      <c r="D695" s="52" t="inlineStr">
        <is>
          <t>ENV-563</t>
        </is>
      </c>
      <c r="E695" s="52" t="n">
        <v>3</v>
      </c>
      <c r="F695" s="54">
        <f>L695</f>
        <v/>
      </c>
      <c r="G695" s="54">
        <f>P695</f>
        <v/>
      </c>
      <c r="H695" s="54">
        <f>T695</f>
        <v/>
      </c>
      <c r="I695" s="70" t="n">
        <v>0.583618164</v>
      </c>
      <c r="J695" s="70" t="n">
        <v>0</v>
      </c>
      <c r="K695" s="70" t="n">
        <v>-0.805853367</v>
      </c>
      <c r="L695" s="70" t="n">
        <v>5.56704664</v>
      </c>
      <c r="M695" s="70" t="n">
        <v>0</v>
      </c>
      <c r="N695" s="70" t="n">
        <v>0.696494639</v>
      </c>
      <c r="O695" s="70" t="n">
        <v>0</v>
      </c>
      <c r="P695" s="70" t="n">
        <v>0.429485261</v>
      </c>
      <c r="Q695" s="70" t="n">
        <v>0.805853367</v>
      </c>
      <c r="R695" s="70" t="n">
        <v>0</v>
      </c>
      <c r="S695" s="70" t="n">
        <v>0.583618164</v>
      </c>
      <c r="T695" s="70" t="n">
        <v>-4.60418701</v>
      </c>
      <c r="U695" s="69">
        <f>U691*'4 Transform Matrices'!Y696+V691*'4 Transform Matrices'!AC696+W691*'4 Transform Matrices'!AG696</f>
        <v/>
      </c>
      <c r="V695" s="69">
        <f>U691*'4 Transform Matrices'!Z696+V691*'4 Transform Matrices'!AD696+W691*'4 Transform Matrices'!AH696</f>
        <v/>
      </c>
      <c r="W695" s="69">
        <f>U691*'4 Transform Matrices'!AA696+V691*'4 Transform Matrices'!AE696+W691*'4 Transform Matrices'!AI696</f>
        <v/>
      </c>
      <c r="X695" s="69">
        <f>U691*'4 Transform Matrices'!AB696+V691*'4 Transform Matrices'!AF696+W691*'4 Transform Matrices'!AJ696+X691</f>
        <v/>
      </c>
      <c r="Y695" s="69">
        <f>Y691*'4 Transform Matrices'!Y696+Z691*'4 Transform Matrices'!AC696+AA691*'4 Transform Matrices'!AG696</f>
        <v/>
      </c>
      <c r="Z695" s="69">
        <f>Y691*'4 Transform Matrices'!Z696+Z691*'4 Transform Matrices'!AD696+AA691*'4 Transform Matrices'!AH696</f>
        <v/>
      </c>
      <c r="AA695" s="69">
        <f>Y691*'4 Transform Matrices'!AA696+Z691*'4 Transform Matrices'!AE696+AA691*'4 Transform Matrices'!AI696</f>
        <v/>
      </c>
      <c r="AB695" s="69">
        <f>Y691*'4 Transform Matrices'!AB696+Z691*'4 Transform Matrices'!AF696+AA691*'4 Transform Matrices'!AJ696+AB691</f>
        <v/>
      </c>
      <c r="AC695" s="69">
        <f>AC691*'4 Transform Matrices'!Y696+AD691*'4 Transform Matrices'!AC696+AE691*'4 Transform Matrices'!AG696</f>
        <v/>
      </c>
      <c r="AD695" s="69">
        <f>AC691*'4 Transform Matrices'!Z696+AD691*'4 Transform Matrices'!AD696+AE691*'4 Transform Matrices'!AH696</f>
        <v/>
      </c>
      <c r="AE695" s="69">
        <f>AC691*'4 Transform Matrices'!AA696+AD691*'4 Transform Matrices'!AE696+AE691*'4 Transform Matrices'!AI696</f>
        <v/>
      </c>
      <c r="AF695" s="69">
        <f>AC691*'4 Transform Matrices'!AB696+AD691*'4 Transform Matrices'!AF696+AE691*'4 Transform Matrices'!AJ696+AF691</f>
        <v/>
      </c>
      <c r="AG695" s="71">
        <f>MAX(ABS(I695-U695),ABS(J695-V695),ABS(K695-W695),ABS(L695-X695),ABS(M695-Y695),ABS(N695-Z695),ABS(O695-AA695),ABS(P695-AB695),ABS(Q695-AC695),ABS(R695-AD695),ABS(S695-AE695),ABS(T695-AF695))</f>
        <v/>
      </c>
    </row>
    <row r="696">
      <c r="A696" s="81" t="inlineStr">
        <is>
          <t>- Bush</t>
        </is>
      </c>
      <c r="B696" s="52" t="inlineStr">
        <is>
          <t>ENV-568</t>
        </is>
      </c>
      <c r="C696" s="59" t="inlineStr">
        <is>
          <t>Sphere</t>
        </is>
      </c>
      <c r="D696" s="52" t="inlineStr">
        <is>
          <t>ENV-563</t>
        </is>
      </c>
      <c r="E696" s="52" t="n">
        <v>3</v>
      </c>
      <c r="F696" s="54">
        <f>L696</f>
        <v/>
      </c>
      <c r="G696" s="54">
        <f>P696</f>
        <v/>
      </c>
      <c r="H696" s="54">
        <f>T696</f>
        <v/>
      </c>
      <c r="I696" s="70" t="n">
        <v>-0.0450516641</v>
      </c>
      <c r="J696" s="70" t="n">
        <v>0</v>
      </c>
      <c r="K696" s="70" t="n">
        <v>0.818324029</v>
      </c>
      <c r="L696" s="70" t="n">
        <v>5.40021086</v>
      </c>
      <c r="M696" s="70" t="n">
        <v>0</v>
      </c>
      <c r="N696" s="70" t="n">
        <v>0.573694229</v>
      </c>
      <c r="O696" s="70" t="n">
        <v>0</v>
      </c>
      <c r="P696" s="70" t="n">
        <v>0.309311241</v>
      </c>
      <c r="Q696" s="70" t="n">
        <v>-0.818324029</v>
      </c>
      <c r="R696" s="70" t="n">
        <v>0</v>
      </c>
      <c r="S696" s="70" t="n">
        <v>-0.0450516641</v>
      </c>
      <c r="T696" s="70" t="n">
        <v>-4.48301125</v>
      </c>
      <c r="U696" s="69">
        <f>U691*'4 Transform Matrices'!Y697+V691*'4 Transform Matrices'!AC697+W691*'4 Transform Matrices'!AG697</f>
        <v/>
      </c>
      <c r="V696" s="69">
        <f>U691*'4 Transform Matrices'!Z697+V691*'4 Transform Matrices'!AD697+W691*'4 Transform Matrices'!AH697</f>
        <v/>
      </c>
      <c r="W696" s="69">
        <f>U691*'4 Transform Matrices'!AA697+V691*'4 Transform Matrices'!AE697+W691*'4 Transform Matrices'!AI697</f>
        <v/>
      </c>
      <c r="X696" s="69">
        <f>U691*'4 Transform Matrices'!AB697+V691*'4 Transform Matrices'!AF697+W691*'4 Transform Matrices'!AJ697+X691</f>
        <v/>
      </c>
      <c r="Y696" s="69">
        <f>Y691*'4 Transform Matrices'!Y697+Z691*'4 Transform Matrices'!AC697+AA691*'4 Transform Matrices'!AG697</f>
        <v/>
      </c>
      <c r="Z696" s="69">
        <f>Y691*'4 Transform Matrices'!Z697+Z691*'4 Transform Matrices'!AD697+AA691*'4 Transform Matrices'!AH697</f>
        <v/>
      </c>
      <c r="AA696" s="69">
        <f>Y691*'4 Transform Matrices'!AA697+Z691*'4 Transform Matrices'!AE697+AA691*'4 Transform Matrices'!AI697</f>
        <v/>
      </c>
      <c r="AB696" s="69">
        <f>Y691*'4 Transform Matrices'!AB697+Z691*'4 Transform Matrices'!AF697+AA691*'4 Transform Matrices'!AJ697+AB691</f>
        <v/>
      </c>
      <c r="AC696" s="69">
        <f>AC691*'4 Transform Matrices'!Y697+AD691*'4 Transform Matrices'!AC697+AE691*'4 Transform Matrices'!AG697</f>
        <v/>
      </c>
      <c r="AD696" s="69">
        <f>AC691*'4 Transform Matrices'!Z697+AD691*'4 Transform Matrices'!AD697+AE691*'4 Transform Matrices'!AH697</f>
        <v/>
      </c>
      <c r="AE696" s="69">
        <f>AC691*'4 Transform Matrices'!AA697+AD691*'4 Transform Matrices'!AE697+AE691*'4 Transform Matrices'!AI697</f>
        <v/>
      </c>
      <c r="AF696" s="69">
        <f>AC691*'4 Transform Matrices'!AB697+AD691*'4 Transform Matrices'!AF697+AE691*'4 Transform Matrices'!AJ697+AF691</f>
        <v/>
      </c>
      <c r="AG696" s="71">
        <f>MAX(ABS(I696-U696),ABS(J696-V696),ABS(K696-W696),ABS(L696-X696),ABS(M696-Y696),ABS(N696-Z696),ABS(O696-AA696),ABS(P696-AB696),ABS(Q696-AC696),ABS(R696-AD696),ABS(S696-AE696),ABS(T696-AF696))</f>
        <v/>
      </c>
    </row>
    <row r="697">
      <c r="A697" s="81" t="inlineStr">
        <is>
          <t>- Bush</t>
        </is>
      </c>
      <c r="B697" s="52" t="inlineStr">
        <is>
          <t>ENV-569</t>
        </is>
      </c>
      <c r="C697" s="59" t="inlineStr">
        <is>
          <t>Sphere</t>
        </is>
      </c>
      <c r="D697" s="52" t="inlineStr">
        <is>
          <t>ENV-563</t>
        </is>
      </c>
      <c r="E697" s="52" t="n">
        <v>3</v>
      </c>
      <c r="F697" s="54">
        <f>L697</f>
        <v/>
      </c>
      <c r="G697" s="54">
        <f>P697</f>
        <v/>
      </c>
      <c r="H697" s="54">
        <f>T697</f>
        <v/>
      </c>
      <c r="I697" s="70" t="n">
        <v>0.236022383</v>
      </c>
      <c r="J697" s="70" t="n">
        <v>0</v>
      </c>
      <c r="K697" s="70" t="n">
        <v>0.7148386839999999</v>
      </c>
      <c r="L697" s="70" t="n">
        <v>5.64719868</v>
      </c>
      <c r="M697" s="70" t="n">
        <v>0</v>
      </c>
      <c r="N697" s="70" t="n">
        <v>0.526956797</v>
      </c>
      <c r="O697" s="70" t="n">
        <v>0</v>
      </c>
      <c r="P697" s="70" t="n">
        <v>0.360243291</v>
      </c>
      <c r="Q697" s="70" t="n">
        <v>-0.7148386839999999</v>
      </c>
      <c r="R697" s="70" t="n">
        <v>0</v>
      </c>
      <c r="S697" s="70" t="n">
        <v>0.236022383</v>
      </c>
      <c r="T697" s="70" t="n">
        <v>-4.6748476</v>
      </c>
      <c r="U697" s="69">
        <f>U691*'4 Transform Matrices'!Y698+V691*'4 Transform Matrices'!AC698+W691*'4 Transform Matrices'!AG698</f>
        <v/>
      </c>
      <c r="V697" s="69">
        <f>U691*'4 Transform Matrices'!Z698+V691*'4 Transform Matrices'!AD698+W691*'4 Transform Matrices'!AH698</f>
        <v/>
      </c>
      <c r="W697" s="69">
        <f>U691*'4 Transform Matrices'!AA698+V691*'4 Transform Matrices'!AE698+W691*'4 Transform Matrices'!AI698</f>
        <v/>
      </c>
      <c r="X697" s="69">
        <f>U691*'4 Transform Matrices'!AB698+V691*'4 Transform Matrices'!AF698+W691*'4 Transform Matrices'!AJ698+X691</f>
        <v/>
      </c>
      <c r="Y697" s="69">
        <f>Y691*'4 Transform Matrices'!Y698+Z691*'4 Transform Matrices'!AC698+AA691*'4 Transform Matrices'!AG698</f>
        <v/>
      </c>
      <c r="Z697" s="69">
        <f>Y691*'4 Transform Matrices'!Z698+Z691*'4 Transform Matrices'!AD698+AA691*'4 Transform Matrices'!AH698</f>
        <v/>
      </c>
      <c r="AA697" s="69">
        <f>Y691*'4 Transform Matrices'!AA698+Z691*'4 Transform Matrices'!AE698+AA691*'4 Transform Matrices'!AI698</f>
        <v/>
      </c>
      <c r="AB697" s="69">
        <f>Y691*'4 Transform Matrices'!AB698+Z691*'4 Transform Matrices'!AF698+AA691*'4 Transform Matrices'!AJ698+AB691</f>
        <v/>
      </c>
      <c r="AC697" s="69">
        <f>AC691*'4 Transform Matrices'!Y698+AD691*'4 Transform Matrices'!AC698+AE691*'4 Transform Matrices'!AG698</f>
        <v/>
      </c>
      <c r="AD697" s="69">
        <f>AC691*'4 Transform Matrices'!Z698+AD691*'4 Transform Matrices'!AD698+AE691*'4 Transform Matrices'!AH698</f>
        <v/>
      </c>
      <c r="AE697" s="69">
        <f>AC691*'4 Transform Matrices'!AA698+AD691*'4 Transform Matrices'!AE698+AE691*'4 Transform Matrices'!AI698</f>
        <v/>
      </c>
      <c r="AF697" s="69">
        <f>AC691*'4 Transform Matrices'!AB698+AD691*'4 Transform Matrices'!AF698+AE691*'4 Transform Matrices'!AJ698+AF691</f>
        <v/>
      </c>
      <c r="AG697" s="71">
        <f>MAX(ABS(I697-U697),ABS(J697-V697),ABS(K697-W697),ABS(L697-X697),ABS(M697-Y697),ABS(N697-Z697),ABS(O697-AA697),ABS(P697-AB697),ABS(Q697-AC697),ABS(R697-AD697),ABS(S697-AE697),ABS(T697-AF697))</f>
        <v/>
      </c>
    </row>
    <row r="698">
      <c r="A698" s="81" t="inlineStr">
        <is>
          <t>- Bush</t>
        </is>
      </c>
      <c r="B698" s="52" t="inlineStr">
        <is>
          <t>ENV-570</t>
        </is>
      </c>
      <c r="C698" s="59" t="inlineStr">
        <is>
          <t>Sphere</t>
        </is>
      </c>
      <c r="D698" s="52" t="inlineStr">
        <is>
          <t>ENV-563</t>
        </is>
      </c>
      <c r="E698" s="52" t="n">
        <v>3</v>
      </c>
      <c r="F698" s="54">
        <f>L698</f>
        <v/>
      </c>
      <c r="G698" s="54">
        <f>P698</f>
        <v/>
      </c>
      <c r="H698" s="54">
        <f>T698</f>
        <v/>
      </c>
      <c r="I698" s="70" t="n">
        <v>-0.195521742</v>
      </c>
      <c r="J698" s="70" t="n">
        <v>0</v>
      </c>
      <c r="K698" s="70" t="n">
        <v>0.964097679</v>
      </c>
      <c r="L698" s="70" t="n">
        <v>5.54140759</v>
      </c>
      <c r="M698" s="70" t="n">
        <v>0</v>
      </c>
      <c r="N698" s="70" t="n">
        <v>0.688606858</v>
      </c>
      <c r="O698" s="70" t="n">
        <v>0</v>
      </c>
      <c r="P698" s="70" t="n">
        <v>0.432595015</v>
      </c>
      <c r="Q698" s="70" t="n">
        <v>-0.964097679</v>
      </c>
      <c r="R698" s="70" t="n">
        <v>0</v>
      </c>
      <c r="S698" s="70" t="n">
        <v>-0.195521742</v>
      </c>
      <c r="T698" s="70" t="n">
        <v>-4.30631828</v>
      </c>
      <c r="U698" s="69">
        <f>U691*'4 Transform Matrices'!Y699+V691*'4 Transform Matrices'!AC699+W691*'4 Transform Matrices'!AG699</f>
        <v/>
      </c>
      <c r="V698" s="69">
        <f>U691*'4 Transform Matrices'!Z699+V691*'4 Transform Matrices'!AD699+W691*'4 Transform Matrices'!AH699</f>
        <v/>
      </c>
      <c r="W698" s="69">
        <f>U691*'4 Transform Matrices'!AA699+V691*'4 Transform Matrices'!AE699+W691*'4 Transform Matrices'!AI699</f>
        <v/>
      </c>
      <c r="X698" s="69">
        <f>U691*'4 Transform Matrices'!AB699+V691*'4 Transform Matrices'!AF699+W691*'4 Transform Matrices'!AJ699+X691</f>
        <v/>
      </c>
      <c r="Y698" s="69">
        <f>Y691*'4 Transform Matrices'!Y699+Z691*'4 Transform Matrices'!AC699+AA691*'4 Transform Matrices'!AG699</f>
        <v/>
      </c>
      <c r="Z698" s="69">
        <f>Y691*'4 Transform Matrices'!Z699+Z691*'4 Transform Matrices'!AD699+AA691*'4 Transform Matrices'!AH699</f>
        <v/>
      </c>
      <c r="AA698" s="69">
        <f>Y691*'4 Transform Matrices'!AA699+Z691*'4 Transform Matrices'!AE699+AA691*'4 Transform Matrices'!AI699</f>
        <v/>
      </c>
      <c r="AB698" s="69">
        <f>Y691*'4 Transform Matrices'!AB699+Z691*'4 Transform Matrices'!AF699+AA691*'4 Transform Matrices'!AJ699+AB691</f>
        <v/>
      </c>
      <c r="AC698" s="69">
        <f>AC691*'4 Transform Matrices'!Y699+AD691*'4 Transform Matrices'!AC699+AE691*'4 Transform Matrices'!AG699</f>
        <v/>
      </c>
      <c r="AD698" s="69">
        <f>AC691*'4 Transform Matrices'!Z699+AD691*'4 Transform Matrices'!AD699+AE691*'4 Transform Matrices'!AH699</f>
        <v/>
      </c>
      <c r="AE698" s="69">
        <f>AC691*'4 Transform Matrices'!AA699+AD691*'4 Transform Matrices'!AE699+AE691*'4 Transform Matrices'!AI699</f>
        <v/>
      </c>
      <c r="AF698" s="69">
        <f>AC691*'4 Transform Matrices'!AB699+AD691*'4 Transform Matrices'!AF699+AE691*'4 Transform Matrices'!AJ699+AF691</f>
        <v/>
      </c>
      <c r="AG698" s="71">
        <f>MAX(ABS(I698-U698),ABS(J698-V698),ABS(K698-W698),ABS(L698-X698),ABS(M698-Y698),ABS(N698-Z698),ABS(O698-AA698),ABS(P698-AB698),ABS(Q698-AC698),ABS(R698-AD698),ABS(S698-AE698),ABS(T698-AF698))</f>
        <v/>
      </c>
    </row>
    <row r="699">
      <c r="A699" s="80" t="inlineStr">
        <is>
          <t>- Bush</t>
        </is>
      </c>
      <c r="B699" s="52" t="inlineStr">
        <is>
          <t>ENV-571</t>
        </is>
      </c>
      <c r="C699" s="53" t="inlineStr">
        <is>
          <t>Group</t>
        </is>
      </c>
      <c r="D699" s="52" t="inlineStr">
        <is>
          <t>ENV-540</t>
        </is>
      </c>
      <c r="E699" s="52" t="n">
        <v>2</v>
      </c>
      <c r="F699" s="54">
        <f>L699</f>
        <v/>
      </c>
      <c r="G699" s="54">
        <f>P699</f>
        <v/>
      </c>
      <c r="H699" s="54">
        <f>T699</f>
        <v/>
      </c>
      <c r="I699" s="70" t="n">
        <v>0.173648104</v>
      </c>
      <c r="J699" s="70" t="n">
        <v>0</v>
      </c>
      <c r="K699" s="70" t="n">
        <v>0.984807789</v>
      </c>
      <c r="L699" s="70" t="n">
        <v>10.5</v>
      </c>
      <c r="M699" s="70" t="n">
        <v>0</v>
      </c>
      <c r="N699" s="70" t="n">
        <v>1</v>
      </c>
      <c r="O699" s="70" t="n">
        <v>0</v>
      </c>
      <c r="P699" s="70" t="n">
        <v>-0.0752651617</v>
      </c>
      <c r="Q699" s="70" t="n">
        <v>-0.984807789</v>
      </c>
      <c r="R699" s="70" t="n">
        <v>0</v>
      </c>
      <c r="S699" s="70" t="n">
        <v>0.173648104</v>
      </c>
      <c r="T699" s="70" t="n">
        <v>-5.5999999</v>
      </c>
      <c r="U699" s="69">
        <f>U668*'4 Transform Matrices'!Y700+V668*'4 Transform Matrices'!AC700+W668*'4 Transform Matrices'!AG700</f>
        <v/>
      </c>
      <c r="V699" s="69">
        <f>U668*'4 Transform Matrices'!Z700+V668*'4 Transform Matrices'!AD700+W668*'4 Transform Matrices'!AH700</f>
        <v/>
      </c>
      <c r="W699" s="69">
        <f>U668*'4 Transform Matrices'!AA700+V668*'4 Transform Matrices'!AE700+W668*'4 Transform Matrices'!AI700</f>
        <v/>
      </c>
      <c r="X699" s="69">
        <f>U668*'4 Transform Matrices'!AB700+V668*'4 Transform Matrices'!AF700+W668*'4 Transform Matrices'!AJ700+X668</f>
        <v/>
      </c>
      <c r="Y699" s="69">
        <f>Y668*'4 Transform Matrices'!Y700+Z668*'4 Transform Matrices'!AC700+AA668*'4 Transform Matrices'!AG700</f>
        <v/>
      </c>
      <c r="Z699" s="69">
        <f>Y668*'4 Transform Matrices'!Z700+Z668*'4 Transform Matrices'!AD700+AA668*'4 Transform Matrices'!AH700</f>
        <v/>
      </c>
      <c r="AA699" s="69">
        <f>Y668*'4 Transform Matrices'!AA700+Z668*'4 Transform Matrices'!AE700+AA668*'4 Transform Matrices'!AI700</f>
        <v/>
      </c>
      <c r="AB699" s="69">
        <f>Y668*'4 Transform Matrices'!AB700+Z668*'4 Transform Matrices'!AF700+AA668*'4 Transform Matrices'!AJ700+AB668</f>
        <v/>
      </c>
      <c r="AC699" s="69">
        <f>AC668*'4 Transform Matrices'!Y700+AD668*'4 Transform Matrices'!AC700+AE668*'4 Transform Matrices'!AG700</f>
        <v/>
      </c>
      <c r="AD699" s="69">
        <f>AC668*'4 Transform Matrices'!Z700+AD668*'4 Transform Matrices'!AD700+AE668*'4 Transform Matrices'!AH700</f>
        <v/>
      </c>
      <c r="AE699" s="69">
        <f>AC668*'4 Transform Matrices'!AA700+AD668*'4 Transform Matrices'!AE700+AE668*'4 Transform Matrices'!AI700</f>
        <v/>
      </c>
      <c r="AF699" s="69">
        <f>AC668*'4 Transform Matrices'!AB700+AD668*'4 Transform Matrices'!AF700+AE668*'4 Transform Matrices'!AJ700+AF668</f>
        <v/>
      </c>
      <c r="AG699" s="71">
        <f>MAX(ABS(I699-U699),ABS(J699-V699),ABS(K699-W699),ABS(L699-X699),ABS(M699-Y699),ABS(N699-Z699),ABS(O699-AA699),ABS(P699-AB699),ABS(Q699-AC699),ABS(R699-AD699),ABS(S699-AE699),ABS(T699-AF699))</f>
        <v/>
      </c>
    </row>
    <row r="700">
      <c r="A700" s="81" t="inlineStr">
        <is>
          <t>- Bush</t>
        </is>
      </c>
      <c r="B700" s="52" t="inlineStr">
        <is>
          <t>ENV-572</t>
        </is>
      </c>
      <c r="C700" s="59" t="inlineStr">
        <is>
          <t>Sphere</t>
        </is>
      </c>
      <c r="D700" s="52" t="inlineStr">
        <is>
          <t>ENV-571</t>
        </is>
      </c>
      <c r="E700" s="52" t="n">
        <v>3</v>
      </c>
      <c r="F700" s="54">
        <f>L700</f>
        <v/>
      </c>
      <c r="G700" s="54">
        <f>P700</f>
        <v/>
      </c>
      <c r="H700" s="54">
        <f>T700</f>
        <v/>
      </c>
      <c r="I700" s="70" t="n">
        <v>-0.406430185</v>
      </c>
      <c r="J700" s="70" t="n">
        <v>0</v>
      </c>
      <c r="K700" s="70" t="n">
        <v>0.741854906</v>
      </c>
      <c r="L700" s="70" t="n">
        <v>10.5419664</v>
      </c>
      <c r="M700" s="70" t="n">
        <v>0</v>
      </c>
      <c r="N700" s="70" t="n">
        <v>0.59212476</v>
      </c>
      <c r="O700" s="70" t="n">
        <v>0</v>
      </c>
      <c r="P700" s="70" t="n">
        <v>0.162419468</v>
      </c>
      <c r="Q700" s="70" t="n">
        <v>-0.741854906</v>
      </c>
      <c r="R700" s="70" t="n">
        <v>0</v>
      </c>
      <c r="S700" s="70" t="n">
        <v>-0.406430185</v>
      </c>
      <c r="T700" s="70" t="n">
        <v>-5.73088217</v>
      </c>
      <c r="U700" s="69">
        <f>U699*'4 Transform Matrices'!Y701+V699*'4 Transform Matrices'!AC701+W699*'4 Transform Matrices'!AG701</f>
        <v/>
      </c>
      <c r="V700" s="69">
        <f>U699*'4 Transform Matrices'!Z701+V699*'4 Transform Matrices'!AD701+W699*'4 Transform Matrices'!AH701</f>
        <v/>
      </c>
      <c r="W700" s="69">
        <f>U699*'4 Transform Matrices'!AA701+V699*'4 Transform Matrices'!AE701+W699*'4 Transform Matrices'!AI701</f>
        <v/>
      </c>
      <c r="X700" s="69">
        <f>U699*'4 Transform Matrices'!AB701+V699*'4 Transform Matrices'!AF701+W699*'4 Transform Matrices'!AJ701+X699</f>
        <v/>
      </c>
      <c r="Y700" s="69">
        <f>Y699*'4 Transform Matrices'!Y701+Z699*'4 Transform Matrices'!AC701+AA699*'4 Transform Matrices'!AG701</f>
        <v/>
      </c>
      <c r="Z700" s="69">
        <f>Y699*'4 Transform Matrices'!Z701+Z699*'4 Transform Matrices'!AD701+AA699*'4 Transform Matrices'!AH701</f>
        <v/>
      </c>
      <c r="AA700" s="69">
        <f>Y699*'4 Transform Matrices'!AA701+Z699*'4 Transform Matrices'!AE701+AA699*'4 Transform Matrices'!AI701</f>
        <v/>
      </c>
      <c r="AB700" s="69">
        <f>Y699*'4 Transform Matrices'!AB701+Z699*'4 Transform Matrices'!AF701+AA699*'4 Transform Matrices'!AJ701+AB699</f>
        <v/>
      </c>
      <c r="AC700" s="69">
        <f>AC699*'4 Transform Matrices'!Y701+AD699*'4 Transform Matrices'!AC701+AE699*'4 Transform Matrices'!AG701</f>
        <v/>
      </c>
      <c r="AD700" s="69">
        <f>AC699*'4 Transform Matrices'!Z701+AD699*'4 Transform Matrices'!AD701+AE699*'4 Transform Matrices'!AH701</f>
        <v/>
      </c>
      <c r="AE700" s="69">
        <f>AC699*'4 Transform Matrices'!AA701+AD699*'4 Transform Matrices'!AE701+AE699*'4 Transform Matrices'!AI701</f>
        <v/>
      </c>
      <c r="AF700" s="69">
        <f>AC699*'4 Transform Matrices'!AB701+AD699*'4 Transform Matrices'!AF701+AE699*'4 Transform Matrices'!AJ701+AF699</f>
        <v/>
      </c>
      <c r="AG700" s="71">
        <f>MAX(ABS(I700-U700),ABS(J700-V700),ABS(K700-W700),ABS(L700-X700),ABS(M700-Y700),ABS(N700-Z700),ABS(O700-AA700),ABS(P700-AB700),ABS(Q700-AC700),ABS(R700-AD700),ABS(S700-AE700),ABS(T700-AF700))</f>
        <v/>
      </c>
    </row>
    <row r="701">
      <c r="A701" s="81" t="inlineStr">
        <is>
          <t>- Bush</t>
        </is>
      </c>
      <c r="B701" s="52" t="inlineStr">
        <is>
          <t>ENV-573</t>
        </is>
      </c>
      <c r="C701" s="59" t="inlineStr">
        <is>
          <t>Sphere</t>
        </is>
      </c>
      <c r="D701" s="52" t="inlineStr">
        <is>
          <t>ENV-571</t>
        </is>
      </c>
      <c r="E701" s="52" t="n">
        <v>3</v>
      </c>
      <c r="F701" s="54">
        <f>L701</f>
        <v/>
      </c>
      <c r="G701" s="54">
        <f>P701</f>
        <v/>
      </c>
      <c r="H701" s="54">
        <f>T701</f>
        <v/>
      </c>
      <c r="I701" s="70" t="n">
        <v>-0.6379987</v>
      </c>
      <c r="J701" s="70" t="n">
        <v>0</v>
      </c>
      <c r="K701" s="70" t="n">
        <v>0.494228363</v>
      </c>
      <c r="L701" s="70" t="n">
        <v>10.3845091</v>
      </c>
      <c r="M701" s="70" t="n">
        <v>0</v>
      </c>
      <c r="N701" s="70" t="n">
        <v>0.564923823</v>
      </c>
      <c r="O701" s="70" t="n">
        <v>0</v>
      </c>
      <c r="P701" s="70" t="n">
        <v>0.164267123</v>
      </c>
      <c r="Q701" s="70" t="n">
        <v>-0.494228363</v>
      </c>
      <c r="R701" s="70" t="n">
        <v>0</v>
      </c>
      <c r="S701" s="70" t="n">
        <v>-0.6379987</v>
      </c>
      <c r="T701" s="70" t="n">
        <v>-5.54401636</v>
      </c>
      <c r="U701" s="69">
        <f>U699*'4 Transform Matrices'!Y702+V699*'4 Transform Matrices'!AC702+W699*'4 Transform Matrices'!AG702</f>
        <v/>
      </c>
      <c r="V701" s="69">
        <f>U699*'4 Transform Matrices'!Z702+V699*'4 Transform Matrices'!AD702+W699*'4 Transform Matrices'!AH702</f>
        <v/>
      </c>
      <c r="W701" s="69">
        <f>U699*'4 Transform Matrices'!AA702+V699*'4 Transform Matrices'!AE702+W699*'4 Transform Matrices'!AI702</f>
        <v/>
      </c>
      <c r="X701" s="69">
        <f>U699*'4 Transform Matrices'!AB702+V699*'4 Transform Matrices'!AF702+W699*'4 Transform Matrices'!AJ702+X699</f>
        <v/>
      </c>
      <c r="Y701" s="69">
        <f>Y699*'4 Transform Matrices'!Y702+Z699*'4 Transform Matrices'!AC702+AA699*'4 Transform Matrices'!AG702</f>
        <v/>
      </c>
      <c r="Z701" s="69">
        <f>Y699*'4 Transform Matrices'!Z702+Z699*'4 Transform Matrices'!AD702+AA699*'4 Transform Matrices'!AH702</f>
        <v/>
      </c>
      <c r="AA701" s="69">
        <f>Y699*'4 Transform Matrices'!AA702+Z699*'4 Transform Matrices'!AE702+AA699*'4 Transform Matrices'!AI702</f>
        <v/>
      </c>
      <c r="AB701" s="69">
        <f>Y699*'4 Transform Matrices'!AB702+Z699*'4 Transform Matrices'!AF702+AA699*'4 Transform Matrices'!AJ702+AB699</f>
        <v/>
      </c>
      <c r="AC701" s="69">
        <f>AC699*'4 Transform Matrices'!Y702+AD699*'4 Transform Matrices'!AC702+AE699*'4 Transform Matrices'!AG702</f>
        <v/>
      </c>
      <c r="AD701" s="69">
        <f>AC699*'4 Transform Matrices'!Z702+AD699*'4 Transform Matrices'!AD702+AE699*'4 Transform Matrices'!AH702</f>
        <v/>
      </c>
      <c r="AE701" s="69">
        <f>AC699*'4 Transform Matrices'!AA702+AD699*'4 Transform Matrices'!AE702+AE699*'4 Transform Matrices'!AI702</f>
        <v/>
      </c>
      <c r="AF701" s="69">
        <f>AC699*'4 Transform Matrices'!AB702+AD699*'4 Transform Matrices'!AF702+AE699*'4 Transform Matrices'!AJ702+AF699</f>
        <v/>
      </c>
      <c r="AG701" s="71">
        <f>MAX(ABS(I701-U701),ABS(J701-V701),ABS(K701-W701),ABS(L701-X701),ABS(M701-Y701),ABS(N701-Z701),ABS(O701-AA701),ABS(P701-AB701),ABS(Q701-AC701),ABS(R701-AD701),ABS(S701-AE701),ABS(T701-AF701))</f>
        <v/>
      </c>
    </row>
    <row r="702">
      <c r="A702" s="81" t="inlineStr">
        <is>
          <t>- Bush</t>
        </is>
      </c>
      <c r="B702" s="52" t="inlineStr">
        <is>
          <t>ENV-574</t>
        </is>
      </c>
      <c r="C702" s="59" t="inlineStr">
        <is>
          <t>Sphere</t>
        </is>
      </c>
      <c r="D702" s="52" t="inlineStr">
        <is>
          <t>ENV-571</t>
        </is>
      </c>
      <c r="E702" s="52" t="n">
        <v>3</v>
      </c>
      <c r="F702" s="54">
        <f>L702</f>
        <v/>
      </c>
      <c r="G702" s="54">
        <f>P702</f>
        <v/>
      </c>
      <c r="H702" s="54">
        <f>T702</f>
        <v/>
      </c>
      <c r="I702" s="70" t="n">
        <v>0.0651382133</v>
      </c>
      <c r="J702" s="70" t="n">
        <v>0</v>
      </c>
      <c r="K702" s="70" t="n">
        <v>-0.568483651</v>
      </c>
      <c r="L702" s="70" t="n">
        <v>10.4239378</v>
      </c>
      <c r="M702" s="70" t="n">
        <v>0</v>
      </c>
      <c r="N702" s="70" t="n">
        <v>0.400542319</v>
      </c>
      <c r="O702" s="70" t="n">
        <v>0</v>
      </c>
      <c r="P702" s="70" t="n">
        <v>0.183976799</v>
      </c>
      <c r="Q702" s="70" t="n">
        <v>0.568483651</v>
      </c>
      <c r="R702" s="70" t="n">
        <v>0</v>
      </c>
      <c r="S702" s="70" t="n">
        <v>0.0651382133</v>
      </c>
      <c r="T702" s="70" t="n">
        <v>-5.70377445</v>
      </c>
      <c r="U702" s="69">
        <f>U699*'4 Transform Matrices'!Y703+V699*'4 Transform Matrices'!AC703+W699*'4 Transform Matrices'!AG703</f>
        <v/>
      </c>
      <c r="V702" s="69">
        <f>U699*'4 Transform Matrices'!Z703+V699*'4 Transform Matrices'!AD703+W699*'4 Transform Matrices'!AH703</f>
        <v/>
      </c>
      <c r="W702" s="69">
        <f>U699*'4 Transform Matrices'!AA703+V699*'4 Transform Matrices'!AE703+W699*'4 Transform Matrices'!AI703</f>
        <v/>
      </c>
      <c r="X702" s="69">
        <f>U699*'4 Transform Matrices'!AB703+V699*'4 Transform Matrices'!AF703+W699*'4 Transform Matrices'!AJ703+X699</f>
        <v/>
      </c>
      <c r="Y702" s="69">
        <f>Y699*'4 Transform Matrices'!Y703+Z699*'4 Transform Matrices'!AC703+AA699*'4 Transform Matrices'!AG703</f>
        <v/>
      </c>
      <c r="Z702" s="69">
        <f>Y699*'4 Transform Matrices'!Z703+Z699*'4 Transform Matrices'!AD703+AA699*'4 Transform Matrices'!AH703</f>
        <v/>
      </c>
      <c r="AA702" s="69">
        <f>Y699*'4 Transform Matrices'!AA703+Z699*'4 Transform Matrices'!AE703+AA699*'4 Transform Matrices'!AI703</f>
        <v/>
      </c>
      <c r="AB702" s="69">
        <f>Y699*'4 Transform Matrices'!AB703+Z699*'4 Transform Matrices'!AF703+AA699*'4 Transform Matrices'!AJ703+AB699</f>
        <v/>
      </c>
      <c r="AC702" s="69">
        <f>AC699*'4 Transform Matrices'!Y703+AD699*'4 Transform Matrices'!AC703+AE699*'4 Transform Matrices'!AG703</f>
        <v/>
      </c>
      <c r="AD702" s="69">
        <f>AC699*'4 Transform Matrices'!Z703+AD699*'4 Transform Matrices'!AD703+AE699*'4 Transform Matrices'!AH703</f>
        <v/>
      </c>
      <c r="AE702" s="69">
        <f>AC699*'4 Transform Matrices'!AA703+AD699*'4 Transform Matrices'!AE703+AE699*'4 Transform Matrices'!AI703</f>
        <v/>
      </c>
      <c r="AF702" s="69">
        <f>AC699*'4 Transform Matrices'!AB703+AD699*'4 Transform Matrices'!AF703+AE699*'4 Transform Matrices'!AJ703+AF699</f>
        <v/>
      </c>
      <c r="AG702" s="71">
        <f>MAX(ABS(I702-U702),ABS(J702-V702),ABS(K702-W702),ABS(L702-X702),ABS(M702-Y702),ABS(N702-Z702),ABS(O702-AA702),ABS(P702-AB702),ABS(Q702-AC702),ABS(R702-AD702),ABS(S702-AE702),ABS(T702-AF702))</f>
        <v/>
      </c>
    </row>
    <row r="703">
      <c r="A703" s="81" t="inlineStr">
        <is>
          <t>- Bush</t>
        </is>
      </c>
      <c r="B703" s="52" t="inlineStr">
        <is>
          <t>ENV-575</t>
        </is>
      </c>
      <c r="C703" s="59" t="inlineStr">
        <is>
          <t>Sphere</t>
        </is>
      </c>
      <c r="D703" s="52" t="inlineStr">
        <is>
          <t>ENV-571</t>
        </is>
      </c>
      <c r="E703" s="52" t="n">
        <v>3</v>
      </c>
      <c r="F703" s="54">
        <f>L703</f>
        <v/>
      </c>
      <c r="G703" s="54">
        <f>P703</f>
        <v/>
      </c>
      <c r="H703" s="54">
        <f>T703</f>
        <v/>
      </c>
      <c r="I703" s="70" t="n">
        <v>-0.0342529714</v>
      </c>
      <c r="J703" s="70" t="n">
        <v>0</v>
      </c>
      <c r="K703" s="70" t="n">
        <v>0.512350082</v>
      </c>
      <c r="L703" s="70" t="n">
        <v>10.3486557</v>
      </c>
      <c r="M703" s="70" t="n">
        <v>0</v>
      </c>
      <c r="N703" s="70" t="n">
        <v>0.359445632</v>
      </c>
      <c r="O703" s="70" t="n">
        <v>0</v>
      </c>
      <c r="P703" s="70" t="n">
        <v>0.127530456</v>
      </c>
      <c r="Q703" s="70" t="n">
        <v>-0.512350082</v>
      </c>
      <c r="R703" s="70" t="n">
        <v>0</v>
      </c>
      <c r="S703" s="70" t="n">
        <v>-0.0342529714</v>
      </c>
      <c r="T703" s="70" t="n">
        <v>-5.52179241</v>
      </c>
      <c r="U703" s="69">
        <f>U699*'4 Transform Matrices'!Y704+V699*'4 Transform Matrices'!AC704+W699*'4 Transform Matrices'!AG704</f>
        <v/>
      </c>
      <c r="V703" s="69">
        <f>U699*'4 Transform Matrices'!Z704+V699*'4 Transform Matrices'!AD704+W699*'4 Transform Matrices'!AH704</f>
        <v/>
      </c>
      <c r="W703" s="69">
        <f>U699*'4 Transform Matrices'!AA704+V699*'4 Transform Matrices'!AE704+W699*'4 Transform Matrices'!AI704</f>
        <v/>
      </c>
      <c r="X703" s="69">
        <f>U699*'4 Transform Matrices'!AB704+V699*'4 Transform Matrices'!AF704+W699*'4 Transform Matrices'!AJ704+X699</f>
        <v/>
      </c>
      <c r="Y703" s="69">
        <f>Y699*'4 Transform Matrices'!Y704+Z699*'4 Transform Matrices'!AC704+AA699*'4 Transform Matrices'!AG704</f>
        <v/>
      </c>
      <c r="Z703" s="69">
        <f>Y699*'4 Transform Matrices'!Z704+Z699*'4 Transform Matrices'!AD704+AA699*'4 Transform Matrices'!AH704</f>
        <v/>
      </c>
      <c r="AA703" s="69">
        <f>Y699*'4 Transform Matrices'!AA704+Z699*'4 Transform Matrices'!AE704+AA699*'4 Transform Matrices'!AI704</f>
        <v/>
      </c>
      <c r="AB703" s="69">
        <f>Y699*'4 Transform Matrices'!AB704+Z699*'4 Transform Matrices'!AF704+AA699*'4 Transform Matrices'!AJ704+AB699</f>
        <v/>
      </c>
      <c r="AC703" s="69">
        <f>AC699*'4 Transform Matrices'!Y704+AD699*'4 Transform Matrices'!AC704+AE699*'4 Transform Matrices'!AG704</f>
        <v/>
      </c>
      <c r="AD703" s="69">
        <f>AC699*'4 Transform Matrices'!Z704+AD699*'4 Transform Matrices'!AD704+AE699*'4 Transform Matrices'!AH704</f>
        <v/>
      </c>
      <c r="AE703" s="69">
        <f>AC699*'4 Transform Matrices'!AA704+AD699*'4 Transform Matrices'!AE704+AE699*'4 Transform Matrices'!AI704</f>
        <v/>
      </c>
      <c r="AF703" s="69">
        <f>AC699*'4 Transform Matrices'!AB704+AD699*'4 Transform Matrices'!AF704+AE699*'4 Transform Matrices'!AJ704+AF699</f>
        <v/>
      </c>
      <c r="AG703" s="71">
        <f>MAX(ABS(I703-U703),ABS(J703-V703),ABS(K703-W703),ABS(L703-X703),ABS(M703-Y703),ABS(N703-Z703),ABS(O703-AA703),ABS(P703-AB703),ABS(Q703-AC703),ABS(R703-AD703),ABS(S703-AE703),ABS(T703-AF703))</f>
        <v/>
      </c>
    </row>
    <row r="704">
      <c r="A704" s="81" t="inlineStr">
        <is>
          <t>- Bush</t>
        </is>
      </c>
      <c r="B704" s="52" t="inlineStr">
        <is>
          <t>ENV-576</t>
        </is>
      </c>
      <c r="C704" s="59" t="inlineStr">
        <is>
          <t>Sphere</t>
        </is>
      </c>
      <c r="D704" s="52" t="inlineStr">
        <is>
          <t>ENV-571</t>
        </is>
      </c>
      <c r="E704" s="52" t="n">
        <v>3</v>
      </c>
      <c r="F704" s="54">
        <f>L704</f>
        <v/>
      </c>
      <c r="G704" s="54">
        <f>P704</f>
        <v/>
      </c>
      <c r="H704" s="54">
        <f>T704</f>
        <v/>
      </c>
      <c r="I704" s="70" t="n">
        <v>0.650548041</v>
      </c>
      <c r="J704" s="70" t="n">
        <v>0</v>
      </c>
      <c r="K704" s="70" t="n">
        <v>-0.33215028</v>
      </c>
      <c r="L704" s="70" t="n">
        <v>10.4156179</v>
      </c>
      <c r="M704" s="70" t="n">
        <v>0</v>
      </c>
      <c r="N704" s="70" t="n">
        <v>0.511305034</v>
      </c>
      <c r="O704" s="70" t="n">
        <v>0</v>
      </c>
      <c r="P704" s="70" t="n">
        <v>0.152690858</v>
      </c>
      <c r="Q704" s="70" t="n">
        <v>0.33215028</v>
      </c>
      <c r="R704" s="70" t="n">
        <v>0</v>
      </c>
      <c r="S704" s="70" t="n">
        <v>0.650548041</v>
      </c>
      <c r="T704" s="70" t="n">
        <v>-5.56469107</v>
      </c>
      <c r="U704" s="69">
        <f>U699*'4 Transform Matrices'!Y705+V699*'4 Transform Matrices'!AC705+W699*'4 Transform Matrices'!AG705</f>
        <v/>
      </c>
      <c r="V704" s="69">
        <f>U699*'4 Transform Matrices'!Z705+V699*'4 Transform Matrices'!AD705+W699*'4 Transform Matrices'!AH705</f>
        <v/>
      </c>
      <c r="W704" s="69">
        <f>U699*'4 Transform Matrices'!AA705+V699*'4 Transform Matrices'!AE705+W699*'4 Transform Matrices'!AI705</f>
        <v/>
      </c>
      <c r="X704" s="69">
        <f>U699*'4 Transform Matrices'!AB705+V699*'4 Transform Matrices'!AF705+W699*'4 Transform Matrices'!AJ705+X699</f>
        <v/>
      </c>
      <c r="Y704" s="69">
        <f>Y699*'4 Transform Matrices'!Y705+Z699*'4 Transform Matrices'!AC705+AA699*'4 Transform Matrices'!AG705</f>
        <v/>
      </c>
      <c r="Z704" s="69">
        <f>Y699*'4 Transform Matrices'!Z705+Z699*'4 Transform Matrices'!AD705+AA699*'4 Transform Matrices'!AH705</f>
        <v/>
      </c>
      <c r="AA704" s="69">
        <f>Y699*'4 Transform Matrices'!AA705+Z699*'4 Transform Matrices'!AE705+AA699*'4 Transform Matrices'!AI705</f>
        <v/>
      </c>
      <c r="AB704" s="69">
        <f>Y699*'4 Transform Matrices'!AB705+Z699*'4 Transform Matrices'!AF705+AA699*'4 Transform Matrices'!AJ705+AB699</f>
        <v/>
      </c>
      <c r="AC704" s="69">
        <f>AC699*'4 Transform Matrices'!Y705+AD699*'4 Transform Matrices'!AC705+AE699*'4 Transform Matrices'!AG705</f>
        <v/>
      </c>
      <c r="AD704" s="69">
        <f>AC699*'4 Transform Matrices'!Z705+AD699*'4 Transform Matrices'!AD705+AE699*'4 Transform Matrices'!AH705</f>
        <v/>
      </c>
      <c r="AE704" s="69">
        <f>AC699*'4 Transform Matrices'!AA705+AD699*'4 Transform Matrices'!AE705+AE699*'4 Transform Matrices'!AI705</f>
        <v/>
      </c>
      <c r="AF704" s="69">
        <f>AC699*'4 Transform Matrices'!AB705+AD699*'4 Transform Matrices'!AF705+AE699*'4 Transform Matrices'!AJ705+AF699</f>
        <v/>
      </c>
      <c r="AG704" s="71">
        <f>MAX(ABS(I704-U704),ABS(J704-V704),ABS(K704-W704),ABS(L704-X704),ABS(M704-Y704),ABS(N704-Z704),ABS(O704-AA704),ABS(P704-AB704),ABS(Q704-AC704),ABS(R704-AD704),ABS(S704-AE704),ABS(T704-AF704))</f>
        <v/>
      </c>
    </row>
    <row r="705">
      <c r="A705" s="81" t="inlineStr">
        <is>
          <t>- Bush</t>
        </is>
      </c>
      <c r="B705" s="52" t="inlineStr">
        <is>
          <t>ENV-577</t>
        </is>
      </c>
      <c r="C705" s="59" t="inlineStr">
        <is>
          <t>Sphere</t>
        </is>
      </c>
      <c r="D705" s="52" t="inlineStr">
        <is>
          <t>ENV-571</t>
        </is>
      </c>
      <c r="E705" s="52" t="n">
        <v>3</v>
      </c>
      <c r="F705" s="54">
        <f>L705</f>
        <v/>
      </c>
      <c r="G705" s="54">
        <f>P705</f>
        <v/>
      </c>
      <c r="H705" s="54">
        <f>T705</f>
        <v/>
      </c>
      <c r="I705" s="70" t="n">
        <v>0.155107334</v>
      </c>
      <c r="J705" s="70" t="n">
        <v>0</v>
      </c>
      <c r="K705" s="70" t="n">
        <v>-0.521370649</v>
      </c>
      <c r="L705" s="70" t="n">
        <v>10.2354851</v>
      </c>
      <c r="M705" s="70" t="n">
        <v>0</v>
      </c>
      <c r="N705" s="70" t="n">
        <v>0.380767584</v>
      </c>
      <c r="O705" s="70" t="n">
        <v>0</v>
      </c>
      <c r="P705" s="70" t="n">
        <v>0.124106757</v>
      </c>
      <c r="Q705" s="70" t="n">
        <v>0.521370649</v>
      </c>
      <c r="R705" s="70" t="n">
        <v>0</v>
      </c>
      <c r="S705" s="70" t="n">
        <v>0.155107334</v>
      </c>
      <c r="T705" s="70" t="n">
        <v>-5.64135313</v>
      </c>
      <c r="U705" s="69">
        <f>U699*'4 Transform Matrices'!Y706+V699*'4 Transform Matrices'!AC706+W699*'4 Transform Matrices'!AG706</f>
        <v/>
      </c>
      <c r="V705" s="69">
        <f>U699*'4 Transform Matrices'!Z706+V699*'4 Transform Matrices'!AD706+W699*'4 Transform Matrices'!AH706</f>
        <v/>
      </c>
      <c r="W705" s="69">
        <f>U699*'4 Transform Matrices'!AA706+V699*'4 Transform Matrices'!AE706+W699*'4 Transform Matrices'!AI706</f>
        <v/>
      </c>
      <c r="X705" s="69">
        <f>U699*'4 Transform Matrices'!AB706+V699*'4 Transform Matrices'!AF706+W699*'4 Transform Matrices'!AJ706+X699</f>
        <v/>
      </c>
      <c r="Y705" s="69">
        <f>Y699*'4 Transform Matrices'!Y706+Z699*'4 Transform Matrices'!AC706+AA699*'4 Transform Matrices'!AG706</f>
        <v/>
      </c>
      <c r="Z705" s="69">
        <f>Y699*'4 Transform Matrices'!Z706+Z699*'4 Transform Matrices'!AD706+AA699*'4 Transform Matrices'!AH706</f>
        <v/>
      </c>
      <c r="AA705" s="69">
        <f>Y699*'4 Transform Matrices'!AA706+Z699*'4 Transform Matrices'!AE706+AA699*'4 Transform Matrices'!AI706</f>
        <v/>
      </c>
      <c r="AB705" s="69">
        <f>Y699*'4 Transform Matrices'!AB706+Z699*'4 Transform Matrices'!AF706+AA699*'4 Transform Matrices'!AJ706+AB699</f>
        <v/>
      </c>
      <c r="AC705" s="69">
        <f>AC699*'4 Transform Matrices'!Y706+AD699*'4 Transform Matrices'!AC706+AE699*'4 Transform Matrices'!AG706</f>
        <v/>
      </c>
      <c r="AD705" s="69">
        <f>AC699*'4 Transform Matrices'!Z706+AD699*'4 Transform Matrices'!AD706+AE699*'4 Transform Matrices'!AH706</f>
        <v/>
      </c>
      <c r="AE705" s="69">
        <f>AC699*'4 Transform Matrices'!AA706+AD699*'4 Transform Matrices'!AE706+AE699*'4 Transform Matrices'!AI706</f>
        <v/>
      </c>
      <c r="AF705" s="69">
        <f>AC699*'4 Transform Matrices'!AB706+AD699*'4 Transform Matrices'!AF706+AE699*'4 Transform Matrices'!AJ706+AF699</f>
        <v/>
      </c>
      <c r="AG705" s="71">
        <f>MAX(ABS(I705-U705),ABS(J705-V705),ABS(K705-W705),ABS(L705-X705),ABS(M705-Y705),ABS(N705-Z705),ABS(O705-AA705),ABS(P705-AB705),ABS(Q705-AC705),ABS(R705-AD705),ABS(S705-AE705),ABS(T705-AF705))</f>
        <v/>
      </c>
    </row>
    <row r="706">
      <c r="A706" s="81" t="inlineStr">
        <is>
          <t>- Bush</t>
        </is>
      </c>
      <c r="B706" s="52" t="inlineStr">
        <is>
          <t>ENV-578</t>
        </is>
      </c>
      <c r="C706" s="59" t="inlineStr">
        <is>
          <t>Sphere</t>
        </is>
      </c>
      <c r="D706" s="52" t="inlineStr">
        <is>
          <t>ENV-571</t>
        </is>
      </c>
      <c r="E706" s="52" t="n">
        <v>3</v>
      </c>
      <c r="F706" s="54">
        <f>L706</f>
        <v/>
      </c>
      <c r="G706" s="54">
        <f>P706</f>
        <v/>
      </c>
      <c r="H706" s="54">
        <f>T706</f>
        <v/>
      </c>
      <c r="I706" s="70" t="n">
        <v>0.240458831</v>
      </c>
      <c r="J706" s="70" t="n">
        <v>0</v>
      </c>
      <c r="K706" s="70" t="n">
        <v>0.520751536</v>
      </c>
      <c r="L706" s="70" t="n">
        <v>10.8282976</v>
      </c>
      <c r="M706" s="70" t="n">
        <v>0</v>
      </c>
      <c r="N706" s="70" t="n">
        <v>0.401511222</v>
      </c>
      <c r="O706" s="70" t="n">
        <v>0</v>
      </c>
      <c r="P706" s="70" t="n">
        <v>0.174196094</v>
      </c>
      <c r="Q706" s="70" t="n">
        <v>-0.520751536</v>
      </c>
      <c r="R706" s="70" t="n">
        <v>0</v>
      </c>
      <c r="S706" s="70" t="n">
        <v>0.240458831</v>
      </c>
      <c r="T706" s="70" t="n">
        <v>-5.51519823</v>
      </c>
      <c r="U706" s="69">
        <f>U699*'4 Transform Matrices'!Y707+V699*'4 Transform Matrices'!AC707+W699*'4 Transform Matrices'!AG707</f>
        <v/>
      </c>
      <c r="V706" s="69">
        <f>U699*'4 Transform Matrices'!Z707+V699*'4 Transform Matrices'!AD707+W699*'4 Transform Matrices'!AH707</f>
        <v/>
      </c>
      <c r="W706" s="69">
        <f>U699*'4 Transform Matrices'!AA707+V699*'4 Transform Matrices'!AE707+W699*'4 Transform Matrices'!AI707</f>
        <v/>
      </c>
      <c r="X706" s="69">
        <f>U699*'4 Transform Matrices'!AB707+V699*'4 Transform Matrices'!AF707+W699*'4 Transform Matrices'!AJ707+X699</f>
        <v/>
      </c>
      <c r="Y706" s="69">
        <f>Y699*'4 Transform Matrices'!Y707+Z699*'4 Transform Matrices'!AC707+AA699*'4 Transform Matrices'!AG707</f>
        <v/>
      </c>
      <c r="Z706" s="69">
        <f>Y699*'4 Transform Matrices'!Z707+Z699*'4 Transform Matrices'!AD707+AA699*'4 Transform Matrices'!AH707</f>
        <v/>
      </c>
      <c r="AA706" s="69">
        <f>Y699*'4 Transform Matrices'!AA707+Z699*'4 Transform Matrices'!AE707+AA699*'4 Transform Matrices'!AI707</f>
        <v/>
      </c>
      <c r="AB706" s="69">
        <f>Y699*'4 Transform Matrices'!AB707+Z699*'4 Transform Matrices'!AF707+AA699*'4 Transform Matrices'!AJ707+AB699</f>
        <v/>
      </c>
      <c r="AC706" s="69">
        <f>AC699*'4 Transform Matrices'!Y707+AD699*'4 Transform Matrices'!AC707+AE699*'4 Transform Matrices'!AG707</f>
        <v/>
      </c>
      <c r="AD706" s="69">
        <f>AC699*'4 Transform Matrices'!Z707+AD699*'4 Transform Matrices'!AD707+AE699*'4 Transform Matrices'!AH707</f>
        <v/>
      </c>
      <c r="AE706" s="69">
        <f>AC699*'4 Transform Matrices'!AA707+AD699*'4 Transform Matrices'!AE707+AE699*'4 Transform Matrices'!AI707</f>
        <v/>
      </c>
      <c r="AF706" s="69">
        <f>AC699*'4 Transform Matrices'!AB707+AD699*'4 Transform Matrices'!AF707+AE699*'4 Transform Matrices'!AJ707+AF699</f>
        <v/>
      </c>
      <c r="AG706" s="71">
        <f>MAX(ABS(I706-U706),ABS(J706-V706),ABS(K706-W706),ABS(L706-X706),ABS(M706-Y706),ABS(N706-Z706),ABS(O706-AA706),ABS(P706-AB706),ABS(Q706-AC706),ABS(R706-AD706),ABS(S706-AE706),ABS(T706-AF706))</f>
        <v/>
      </c>
    </row>
    <row r="707">
      <c r="A707" s="80" t="inlineStr">
        <is>
          <t>- Bush</t>
        </is>
      </c>
      <c r="B707" s="52" t="inlineStr">
        <is>
          <t>ENV-579</t>
        </is>
      </c>
      <c r="C707" s="53" t="inlineStr">
        <is>
          <t>Group</t>
        </is>
      </c>
      <c r="D707" s="52" t="inlineStr">
        <is>
          <t>ENV-540</t>
        </is>
      </c>
      <c r="E707" s="52" t="n">
        <v>2</v>
      </c>
      <c r="F707" s="54">
        <f>L707</f>
        <v/>
      </c>
      <c r="G707" s="54">
        <f>P707</f>
        <v/>
      </c>
      <c r="H707" s="54">
        <f>T707</f>
        <v/>
      </c>
      <c r="I707" s="70" t="n">
        <v>-0.866025507</v>
      </c>
      <c r="J707" s="70" t="n">
        <v>0</v>
      </c>
      <c r="K707" s="70" t="n">
        <v>0.499999821</v>
      </c>
      <c r="L707" s="70" t="n">
        <v>12.5</v>
      </c>
      <c r="M707" s="70" t="n">
        <v>0</v>
      </c>
      <c r="N707" s="70" t="n">
        <v>1</v>
      </c>
      <c r="O707" s="70" t="n">
        <v>0</v>
      </c>
      <c r="P707" s="70" t="n">
        <v>0.0342560709</v>
      </c>
      <c r="Q707" s="70" t="n">
        <v>-0.499999821</v>
      </c>
      <c r="R707" s="70" t="n">
        <v>0</v>
      </c>
      <c r="S707" s="70" t="n">
        <v>-0.866025507</v>
      </c>
      <c r="T707" s="70" t="n">
        <v>-7.5999999</v>
      </c>
      <c r="U707" s="69">
        <f>U668*'4 Transform Matrices'!Y708+V668*'4 Transform Matrices'!AC708+W668*'4 Transform Matrices'!AG708</f>
        <v/>
      </c>
      <c r="V707" s="69">
        <f>U668*'4 Transform Matrices'!Z708+V668*'4 Transform Matrices'!AD708+W668*'4 Transform Matrices'!AH708</f>
        <v/>
      </c>
      <c r="W707" s="69">
        <f>U668*'4 Transform Matrices'!AA708+V668*'4 Transform Matrices'!AE708+W668*'4 Transform Matrices'!AI708</f>
        <v/>
      </c>
      <c r="X707" s="69">
        <f>U668*'4 Transform Matrices'!AB708+V668*'4 Transform Matrices'!AF708+W668*'4 Transform Matrices'!AJ708+X668</f>
        <v/>
      </c>
      <c r="Y707" s="69">
        <f>Y668*'4 Transform Matrices'!Y708+Z668*'4 Transform Matrices'!AC708+AA668*'4 Transform Matrices'!AG708</f>
        <v/>
      </c>
      <c r="Z707" s="69">
        <f>Y668*'4 Transform Matrices'!Z708+Z668*'4 Transform Matrices'!AD708+AA668*'4 Transform Matrices'!AH708</f>
        <v/>
      </c>
      <c r="AA707" s="69">
        <f>Y668*'4 Transform Matrices'!AA708+Z668*'4 Transform Matrices'!AE708+AA668*'4 Transform Matrices'!AI708</f>
        <v/>
      </c>
      <c r="AB707" s="69">
        <f>Y668*'4 Transform Matrices'!AB708+Z668*'4 Transform Matrices'!AF708+AA668*'4 Transform Matrices'!AJ708+AB668</f>
        <v/>
      </c>
      <c r="AC707" s="69">
        <f>AC668*'4 Transform Matrices'!Y708+AD668*'4 Transform Matrices'!AC708+AE668*'4 Transform Matrices'!AG708</f>
        <v/>
      </c>
      <c r="AD707" s="69">
        <f>AC668*'4 Transform Matrices'!Z708+AD668*'4 Transform Matrices'!AD708+AE668*'4 Transform Matrices'!AH708</f>
        <v/>
      </c>
      <c r="AE707" s="69">
        <f>AC668*'4 Transform Matrices'!AA708+AD668*'4 Transform Matrices'!AE708+AE668*'4 Transform Matrices'!AI708</f>
        <v/>
      </c>
      <c r="AF707" s="69">
        <f>AC668*'4 Transform Matrices'!AB708+AD668*'4 Transform Matrices'!AF708+AE668*'4 Transform Matrices'!AJ708+AF668</f>
        <v/>
      </c>
      <c r="AG707" s="71">
        <f>MAX(ABS(I707-U707),ABS(J707-V707),ABS(K707-W707),ABS(L707-X707),ABS(M707-Y707),ABS(N707-Z707),ABS(O707-AA707),ABS(P707-AB707),ABS(Q707-AC707),ABS(R707-AD707),ABS(S707-AE707),ABS(T707-AF707))</f>
        <v/>
      </c>
    </row>
    <row r="708">
      <c r="A708" s="81" t="inlineStr">
        <is>
          <t>- Bush</t>
        </is>
      </c>
      <c r="B708" s="52" t="inlineStr">
        <is>
          <t>ENV-580</t>
        </is>
      </c>
      <c r="C708" s="59" t="inlineStr">
        <is>
          <t>Sphere</t>
        </is>
      </c>
      <c r="D708" s="52" t="inlineStr">
        <is>
          <t>ENV-579</t>
        </is>
      </c>
      <c r="E708" s="52" t="n">
        <v>3</v>
      </c>
      <c r="F708" s="54">
        <f>L708</f>
        <v/>
      </c>
      <c r="G708" s="54">
        <f>P708</f>
        <v/>
      </c>
      <c r="H708" s="54">
        <f>T708</f>
        <v/>
      </c>
      <c r="I708" s="70" t="n">
        <v>-0.448942006</v>
      </c>
      <c r="J708" s="70" t="n">
        <v>0</v>
      </c>
      <c r="K708" s="70" t="n">
        <v>0.346970618</v>
      </c>
      <c r="L708" s="70" t="n">
        <v>12.5412855</v>
      </c>
      <c r="M708" s="70" t="n">
        <v>0</v>
      </c>
      <c r="N708" s="70" t="n">
        <v>0.397176772</v>
      </c>
      <c r="O708" s="70" t="n">
        <v>0</v>
      </c>
      <c r="P708" s="70" t="n">
        <v>0.232208371</v>
      </c>
      <c r="Q708" s="70" t="n">
        <v>-0.346970618</v>
      </c>
      <c r="R708" s="70" t="n">
        <v>0</v>
      </c>
      <c r="S708" s="70" t="n">
        <v>-0.448942006</v>
      </c>
      <c r="T708" s="70" t="n">
        <v>-7.62328053</v>
      </c>
      <c r="U708" s="69">
        <f>U707*'4 Transform Matrices'!Y709+V707*'4 Transform Matrices'!AC709+W707*'4 Transform Matrices'!AG709</f>
        <v/>
      </c>
      <c r="V708" s="69">
        <f>U707*'4 Transform Matrices'!Z709+V707*'4 Transform Matrices'!AD709+W707*'4 Transform Matrices'!AH709</f>
        <v/>
      </c>
      <c r="W708" s="69">
        <f>U707*'4 Transform Matrices'!AA709+V707*'4 Transform Matrices'!AE709+W707*'4 Transform Matrices'!AI709</f>
        <v/>
      </c>
      <c r="X708" s="69">
        <f>U707*'4 Transform Matrices'!AB709+V707*'4 Transform Matrices'!AF709+W707*'4 Transform Matrices'!AJ709+X707</f>
        <v/>
      </c>
      <c r="Y708" s="69">
        <f>Y707*'4 Transform Matrices'!Y709+Z707*'4 Transform Matrices'!AC709+AA707*'4 Transform Matrices'!AG709</f>
        <v/>
      </c>
      <c r="Z708" s="69">
        <f>Y707*'4 Transform Matrices'!Z709+Z707*'4 Transform Matrices'!AD709+AA707*'4 Transform Matrices'!AH709</f>
        <v/>
      </c>
      <c r="AA708" s="69">
        <f>Y707*'4 Transform Matrices'!AA709+Z707*'4 Transform Matrices'!AE709+AA707*'4 Transform Matrices'!AI709</f>
        <v/>
      </c>
      <c r="AB708" s="69">
        <f>Y707*'4 Transform Matrices'!AB709+Z707*'4 Transform Matrices'!AF709+AA707*'4 Transform Matrices'!AJ709+AB707</f>
        <v/>
      </c>
      <c r="AC708" s="69">
        <f>AC707*'4 Transform Matrices'!Y709+AD707*'4 Transform Matrices'!AC709+AE707*'4 Transform Matrices'!AG709</f>
        <v/>
      </c>
      <c r="AD708" s="69">
        <f>AC707*'4 Transform Matrices'!Z709+AD707*'4 Transform Matrices'!AD709+AE707*'4 Transform Matrices'!AH709</f>
        <v/>
      </c>
      <c r="AE708" s="69">
        <f>AC707*'4 Transform Matrices'!AA709+AD707*'4 Transform Matrices'!AE709+AE707*'4 Transform Matrices'!AI709</f>
        <v/>
      </c>
      <c r="AF708" s="69">
        <f>AC707*'4 Transform Matrices'!AB709+AD707*'4 Transform Matrices'!AF709+AE707*'4 Transform Matrices'!AJ709+AF707</f>
        <v/>
      </c>
      <c r="AG708" s="71">
        <f>MAX(ABS(I708-U708),ABS(J708-V708),ABS(K708-W708),ABS(L708-X708),ABS(M708-Y708),ABS(N708-Z708),ABS(O708-AA708),ABS(P708-AB708),ABS(Q708-AC708),ABS(R708-AD708),ABS(S708-AE708),ABS(T708-AF708))</f>
        <v/>
      </c>
    </row>
    <row r="709">
      <c r="A709" s="81" t="inlineStr">
        <is>
          <t>- Bush</t>
        </is>
      </c>
      <c r="B709" s="52" t="inlineStr">
        <is>
          <t>ENV-581</t>
        </is>
      </c>
      <c r="C709" s="59" t="inlineStr">
        <is>
          <t>Sphere</t>
        </is>
      </c>
      <c r="D709" s="52" t="inlineStr">
        <is>
          <t>ENV-579</t>
        </is>
      </c>
      <c r="E709" s="52" t="n">
        <v>3</v>
      </c>
      <c r="F709" s="54">
        <f>L709</f>
        <v/>
      </c>
      <c r="G709" s="54">
        <f>P709</f>
        <v/>
      </c>
      <c r="H709" s="54">
        <f>T709</f>
        <v/>
      </c>
      <c r="I709" s="70" t="n">
        <v>0.321380824</v>
      </c>
      <c r="J709" s="70" t="n">
        <v>0</v>
      </c>
      <c r="K709" s="70" t="n">
        <v>-0.607779324</v>
      </c>
      <c r="L709" s="70" t="n">
        <v>12.4516001</v>
      </c>
      <c r="M709" s="70" t="n">
        <v>0</v>
      </c>
      <c r="N709" s="70" t="n">
        <v>0.481262773</v>
      </c>
      <c r="O709" s="70" t="n">
        <v>0</v>
      </c>
      <c r="P709" s="70" t="n">
        <v>0.243338868</v>
      </c>
      <c r="Q709" s="70" t="n">
        <v>0.607779324</v>
      </c>
      <c r="R709" s="70" t="n">
        <v>0</v>
      </c>
      <c r="S709" s="70" t="n">
        <v>0.321380824</v>
      </c>
      <c r="T709" s="70" t="n">
        <v>-7.62536335</v>
      </c>
      <c r="U709" s="69">
        <f>U707*'4 Transform Matrices'!Y710+V707*'4 Transform Matrices'!AC710+W707*'4 Transform Matrices'!AG710</f>
        <v/>
      </c>
      <c r="V709" s="69">
        <f>U707*'4 Transform Matrices'!Z710+V707*'4 Transform Matrices'!AD710+W707*'4 Transform Matrices'!AH710</f>
        <v/>
      </c>
      <c r="W709" s="69">
        <f>U707*'4 Transform Matrices'!AA710+V707*'4 Transform Matrices'!AE710+W707*'4 Transform Matrices'!AI710</f>
        <v/>
      </c>
      <c r="X709" s="69">
        <f>U707*'4 Transform Matrices'!AB710+V707*'4 Transform Matrices'!AF710+W707*'4 Transform Matrices'!AJ710+X707</f>
        <v/>
      </c>
      <c r="Y709" s="69">
        <f>Y707*'4 Transform Matrices'!Y710+Z707*'4 Transform Matrices'!AC710+AA707*'4 Transform Matrices'!AG710</f>
        <v/>
      </c>
      <c r="Z709" s="69">
        <f>Y707*'4 Transform Matrices'!Z710+Z707*'4 Transform Matrices'!AD710+AA707*'4 Transform Matrices'!AH710</f>
        <v/>
      </c>
      <c r="AA709" s="69">
        <f>Y707*'4 Transform Matrices'!AA710+Z707*'4 Transform Matrices'!AE710+AA707*'4 Transform Matrices'!AI710</f>
        <v/>
      </c>
      <c r="AB709" s="69">
        <f>Y707*'4 Transform Matrices'!AB710+Z707*'4 Transform Matrices'!AF710+AA707*'4 Transform Matrices'!AJ710+AB707</f>
        <v/>
      </c>
      <c r="AC709" s="69">
        <f>AC707*'4 Transform Matrices'!Y710+AD707*'4 Transform Matrices'!AC710+AE707*'4 Transform Matrices'!AG710</f>
        <v/>
      </c>
      <c r="AD709" s="69">
        <f>AC707*'4 Transform Matrices'!Z710+AD707*'4 Transform Matrices'!AD710+AE707*'4 Transform Matrices'!AH710</f>
        <v/>
      </c>
      <c r="AE709" s="69">
        <f>AC707*'4 Transform Matrices'!AA710+AD707*'4 Transform Matrices'!AE710+AE707*'4 Transform Matrices'!AI710</f>
        <v/>
      </c>
      <c r="AF709" s="69">
        <f>AC707*'4 Transform Matrices'!AB710+AD707*'4 Transform Matrices'!AF710+AE707*'4 Transform Matrices'!AJ710+AF707</f>
        <v/>
      </c>
      <c r="AG709" s="71">
        <f>MAX(ABS(I709-U709),ABS(J709-V709),ABS(K709-W709),ABS(L709-X709),ABS(M709-Y709),ABS(N709-Z709),ABS(O709-AA709),ABS(P709-AB709),ABS(Q709-AC709),ABS(R709-AD709),ABS(S709-AE709),ABS(T709-AF709))</f>
        <v/>
      </c>
    </row>
    <row r="710">
      <c r="A710" s="81" t="inlineStr">
        <is>
          <t>- Bush</t>
        </is>
      </c>
      <c r="B710" s="52" t="inlineStr">
        <is>
          <t>ENV-582</t>
        </is>
      </c>
      <c r="C710" s="59" t="inlineStr">
        <is>
          <t>Sphere</t>
        </is>
      </c>
      <c r="D710" s="52" t="inlineStr">
        <is>
          <t>ENV-579</t>
        </is>
      </c>
      <c r="E710" s="52" t="n">
        <v>3</v>
      </c>
      <c r="F710" s="54">
        <f>L710</f>
        <v/>
      </c>
      <c r="G710" s="54">
        <f>P710</f>
        <v/>
      </c>
      <c r="H710" s="54">
        <f>T710</f>
        <v/>
      </c>
      <c r="I710" s="70" t="n">
        <v>0.159792423</v>
      </c>
      <c r="J710" s="70" t="n">
        <v>0</v>
      </c>
      <c r="K710" s="70" t="n">
        <v>-0.720894217</v>
      </c>
      <c r="L710" s="70" t="n">
        <v>12.3111219</v>
      </c>
      <c r="M710" s="70" t="n">
        <v>0</v>
      </c>
      <c r="N710" s="70" t="n">
        <v>0.516874075</v>
      </c>
      <c r="O710" s="70" t="n">
        <v>0</v>
      </c>
      <c r="P710" s="70" t="n">
        <v>0.246861145</v>
      </c>
      <c r="Q710" s="70" t="n">
        <v>0.720894217</v>
      </c>
      <c r="R710" s="70" t="n">
        <v>0</v>
      </c>
      <c r="S710" s="70" t="n">
        <v>0.159792423</v>
      </c>
      <c r="T710" s="70" t="n">
        <v>-7.57762051</v>
      </c>
      <c r="U710" s="69">
        <f>U707*'4 Transform Matrices'!Y711+V707*'4 Transform Matrices'!AC711+W707*'4 Transform Matrices'!AG711</f>
        <v/>
      </c>
      <c r="V710" s="69">
        <f>U707*'4 Transform Matrices'!Z711+V707*'4 Transform Matrices'!AD711+W707*'4 Transform Matrices'!AH711</f>
        <v/>
      </c>
      <c r="W710" s="69">
        <f>U707*'4 Transform Matrices'!AA711+V707*'4 Transform Matrices'!AE711+W707*'4 Transform Matrices'!AI711</f>
        <v/>
      </c>
      <c r="X710" s="69">
        <f>U707*'4 Transform Matrices'!AB711+V707*'4 Transform Matrices'!AF711+W707*'4 Transform Matrices'!AJ711+X707</f>
        <v/>
      </c>
      <c r="Y710" s="69">
        <f>Y707*'4 Transform Matrices'!Y711+Z707*'4 Transform Matrices'!AC711+AA707*'4 Transform Matrices'!AG711</f>
        <v/>
      </c>
      <c r="Z710" s="69">
        <f>Y707*'4 Transform Matrices'!Z711+Z707*'4 Transform Matrices'!AD711+AA707*'4 Transform Matrices'!AH711</f>
        <v/>
      </c>
      <c r="AA710" s="69">
        <f>Y707*'4 Transform Matrices'!AA711+Z707*'4 Transform Matrices'!AE711+AA707*'4 Transform Matrices'!AI711</f>
        <v/>
      </c>
      <c r="AB710" s="69">
        <f>Y707*'4 Transform Matrices'!AB711+Z707*'4 Transform Matrices'!AF711+AA707*'4 Transform Matrices'!AJ711+AB707</f>
        <v/>
      </c>
      <c r="AC710" s="69">
        <f>AC707*'4 Transform Matrices'!Y711+AD707*'4 Transform Matrices'!AC711+AE707*'4 Transform Matrices'!AG711</f>
        <v/>
      </c>
      <c r="AD710" s="69">
        <f>AC707*'4 Transform Matrices'!Z711+AD707*'4 Transform Matrices'!AD711+AE707*'4 Transform Matrices'!AH711</f>
        <v/>
      </c>
      <c r="AE710" s="69">
        <f>AC707*'4 Transform Matrices'!AA711+AD707*'4 Transform Matrices'!AE711+AE707*'4 Transform Matrices'!AI711</f>
        <v/>
      </c>
      <c r="AF710" s="69">
        <f>AC707*'4 Transform Matrices'!AB711+AD707*'4 Transform Matrices'!AF711+AE707*'4 Transform Matrices'!AJ711+AF707</f>
        <v/>
      </c>
      <c r="AG710" s="71">
        <f>MAX(ABS(I710-U710),ABS(J710-V710),ABS(K710-W710),ABS(L710-X710),ABS(M710-Y710),ABS(N710-Z710),ABS(O710-AA710),ABS(P710-AB710),ABS(Q710-AC710),ABS(R710-AD710),ABS(S710-AE710),ABS(T710-AF710))</f>
        <v/>
      </c>
    </row>
    <row r="711">
      <c r="A711" s="81" t="inlineStr">
        <is>
          <t>- Bush</t>
        </is>
      </c>
      <c r="B711" s="52" t="inlineStr">
        <is>
          <t>ENV-583</t>
        </is>
      </c>
      <c r="C711" s="59" t="inlineStr">
        <is>
          <t>Sphere</t>
        </is>
      </c>
      <c r="D711" s="52" t="inlineStr">
        <is>
          <t>ENV-579</t>
        </is>
      </c>
      <c r="E711" s="52" t="n">
        <v>3</v>
      </c>
      <c r="F711" s="54">
        <f>L711</f>
        <v/>
      </c>
      <c r="G711" s="54">
        <f>P711</f>
        <v/>
      </c>
      <c r="H711" s="54">
        <f>T711</f>
        <v/>
      </c>
      <c r="I711" s="70" t="n">
        <v>-0.625725985</v>
      </c>
      <c r="J711" s="70" t="n">
        <v>0</v>
      </c>
      <c r="K711" s="70" t="n">
        <v>0.125564575</v>
      </c>
      <c r="L711" s="70" t="n">
        <v>12.4304447</v>
      </c>
      <c r="M711" s="70" t="n">
        <v>0</v>
      </c>
      <c r="N711" s="70" t="n">
        <v>0.44674015</v>
      </c>
      <c r="O711" s="70" t="n">
        <v>0</v>
      </c>
      <c r="P711" s="70" t="n">
        <v>0.230492547</v>
      </c>
      <c r="Q711" s="70" t="n">
        <v>-0.125564575</v>
      </c>
      <c r="R711" s="70" t="n">
        <v>0</v>
      </c>
      <c r="S711" s="70" t="n">
        <v>-0.625725985</v>
      </c>
      <c r="T711" s="70" t="n">
        <v>-7.55481529</v>
      </c>
      <c r="U711" s="69">
        <f>U707*'4 Transform Matrices'!Y712+V707*'4 Transform Matrices'!AC712+W707*'4 Transform Matrices'!AG712</f>
        <v/>
      </c>
      <c r="V711" s="69">
        <f>U707*'4 Transform Matrices'!Z712+V707*'4 Transform Matrices'!AD712+W707*'4 Transform Matrices'!AH712</f>
        <v/>
      </c>
      <c r="W711" s="69">
        <f>U707*'4 Transform Matrices'!AA712+V707*'4 Transform Matrices'!AE712+W707*'4 Transform Matrices'!AI712</f>
        <v/>
      </c>
      <c r="X711" s="69">
        <f>U707*'4 Transform Matrices'!AB712+V707*'4 Transform Matrices'!AF712+W707*'4 Transform Matrices'!AJ712+X707</f>
        <v/>
      </c>
      <c r="Y711" s="69">
        <f>Y707*'4 Transform Matrices'!Y712+Z707*'4 Transform Matrices'!AC712+AA707*'4 Transform Matrices'!AG712</f>
        <v/>
      </c>
      <c r="Z711" s="69">
        <f>Y707*'4 Transform Matrices'!Z712+Z707*'4 Transform Matrices'!AD712+AA707*'4 Transform Matrices'!AH712</f>
        <v/>
      </c>
      <c r="AA711" s="69">
        <f>Y707*'4 Transform Matrices'!AA712+Z707*'4 Transform Matrices'!AE712+AA707*'4 Transform Matrices'!AI712</f>
        <v/>
      </c>
      <c r="AB711" s="69">
        <f>Y707*'4 Transform Matrices'!AB712+Z707*'4 Transform Matrices'!AF712+AA707*'4 Transform Matrices'!AJ712+AB707</f>
        <v/>
      </c>
      <c r="AC711" s="69">
        <f>AC707*'4 Transform Matrices'!Y712+AD707*'4 Transform Matrices'!AC712+AE707*'4 Transform Matrices'!AG712</f>
        <v/>
      </c>
      <c r="AD711" s="69">
        <f>AC707*'4 Transform Matrices'!Z712+AD707*'4 Transform Matrices'!AD712+AE707*'4 Transform Matrices'!AH712</f>
        <v/>
      </c>
      <c r="AE711" s="69">
        <f>AC707*'4 Transform Matrices'!AA712+AD707*'4 Transform Matrices'!AE712+AE707*'4 Transform Matrices'!AI712</f>
        <v/>
      </c>
      <c r="AF711" s="69">
        <f>AC707*'4 Transform Matrices'!AB712+AD707*'4 Transform Matrices'!AF712+AE707*'4 Transform Matrices'!AJ712+AF707</f>
        <v/>
      </c>
      <c r="AG711" s="71">
        <f>MAX(ABS(I711-U711),ABS(J711-V711),ABS(K711-W711),ABS(L711-X711),ABS(M711-Y711),ABS(N711-Z711),ABS(O711-AA711),ABS(P711-AB711),ABS(Q711-AC711),ABS(R711-AD711),ABS(S711-AE711),ABS(T711-AF711))</f>
        <v/>
      </c>
    </row>
    <row r="712">
      <c r="A712" s="81" t="inlineStr">
        <is>
          <t>- Bush</t>
        </is>
      </c>
      <c r="B712" s="52" t="inlineStr">
        <is>
          <t>ENV-584</t>
        </is>
      </c>
      <c r="C712" s="59" t="inlineStr">
        <is>
          <t>Sphere</t>
        </is>
      </c>
      <c r="D712" s="52" t="inlineStr">
        <is>
          <t>ENV-579</t>
        </is>
      </c>
      <c r="E712" s="52" t="n">
        <v>3</v>
      </c>
      <c r="F712" s="54">
        <f>L712</f>
        <v/>
      </c>
      <c r="G712" s="54">
        <f>P712</f>
        <v/>
      </c>
      <c r="H712" s="54">
        <f>T712</f>
        <v/>
      </c>
      <c r="I712" s="70" t="n">
        <v>-0.424244225</v>
      </c>
      <c r="J712" s="70" t="n">
        <v>0</v>
      </c>
      <c r="K712" s="70" t="n">
        <v>-0.569204807</v>
      </c>
      <c r="L712" s="70" t="n">
        <v>12.7734413</v>
      </c>
      <c r="M712" s="70" t="n">
        <v>0</v>
      </c>
      <c r="N712" s="70" t="n">
        <v>0.49693948</v>
      </c>
      <c r="O712" s="70" t="n">
        <v>0</v>
      </c>
      <c r="P712" s="70" t="n">
        <v>0.288064599</v>
      </c>
      <c r="Q712" s="70" t="n">
        <v>0.569204807</v>
      </c>
      <c r="R712" s="70" t="n">
        <v>0</v>
      </c>
      <c r="S712" s="70" t="n">
        <v>-0.424244225</v>
      </c>
      <c r="T712" s="70" t="n">
        <v>-7.53193951</v>
      </c>
      <c r="U712" s="69">
        <f>U707*'4 Transform Matrices'!Y713+V707*'4 Transform Matrices'!AC713+W707*'4 Transform Matrices'!AG713</f>
        <v/>
      </c>
      <c r="V712" s="69">
        <f>U707*'4 Transform Matrices'!Z713+V707*'4 Transform Matrices'!AD713+W707*'4 Transform Matrices'!AH713</f>
        <v/>
      </c>
      <c r="W712" s="69">
        <f>U707*'4 Transform Matrices'!AA713+V707*'4 Transform Matrices'!AE713+W707*'4 Transform Matrices'!AI713</f>
        <v/>
      </c>
      <c r="X712" s="69">
        <f>U707*'4 Transform Matrices'!AB713+V707*'4 Transform Matrices'!AF713+W707*'4 Transform Matrices'!AJ713+X707</f>
        <v/>
      </c>
      <c r="Y712" s="69">
        <f>Y707*'4 Transform Matrices'!Y713+Z707*'4 Transform Matrices'!AC713+AA707*'4 Transform Matrices'!AG713</f>
        <v/>
      </c>
      <c r="Z712" s="69">
        <f>Y707*'4 Transform Matrices'!Z713+Z707*'4 Transform Matrices'!AD713+AA707*'4 Transform Matrices'!AH713</f>
        <v/>
      </c>
      <c r="AA712" s="69">
        <f>Y707*'4 Transform Matrices'!AA713+Z707*'4 Transform Matrices'!AE713+AA707*'4 Transform Matrices'!AI713</f>
        <v/>
      </c>
      <c r="AB712" s="69">
        <f>Y707*'4 Transform Matrices'!AB713+Z707*'4 Transform Matrices'!AF713+AA707*'4 Transform Matrices'!AJ713+AB707</f>
        <v/>
      </c>
      <c r="AC712" s="69">
        <f>AC707*'4 Transform Matrices'!Y713+AD707*'4 Transform Matrices'!AC713+AE707*'4 Transform Matrices'!AG713</f>
        <v/>
      </c>
      <c r="AD712" s="69">
        <f>AC707*'4 Transform Matrices'!Z713+AD707*'4 Transform Matrices'!AD713+AE707*'4 Transform Matrices'!AH713</f>
        <v/>
      </c>
      <c r="AE712" s="69">
        <f>AC707*'4 Transform Matrices'!AA713+AD707*'4 Transform Matrices'!AE713+AE707*'4 Transform Matrices'!AI713</f>
        <v/>
      </c>
      <c r="AF712" s="69">
        <f>AC707*'4 Transform Matrices'!AB713+AD707*'4 Transform Matrices'!AF713+AE707*'4 Transform Matrices'!AJ713+AF707</f>
        <v/>
      </c>
      <c r="AG712" s="71">
        <f>MAX(ABS(I712-U712),ABS(J712-V712),ABS(K712-W712),ABS(L712-X712),ABS(M712-Y712),ABS(N712-Z712),ABS(O712-AA712),ABS(P712-AB712),ABS(Q712-AC712),ABS(R712-AD712),ABS(S712-AE712),ABS(T712-AF712))</f>
        <v/>
      </c>
    </row>
    <row r="713">
      <c r="A713" s="81" t="inlineStr">
        <is>
          <t>- Bush</t>
        </is>
      </c>
      <c r="B713" s="52" t="inlineStr">
        <is>
          <t>ENV-585</t>
        </is>
      </c>
      <c r="C713" s="59" t="inlineStr">
        <is>
          <t>Sphere</t>
        </is>
      </c>
      <c r="D713" s="52" t="inlineStr">
        <is>
          <t>ENV-579</t>
        </is>
      </c>
      <c r="E713" s="52" t="n">
        <v>3</v>
      </c>
      <c r="F713" s="54">
        <f>L713</f>
        <v/>
      </c>
      <c r="G713" s="54">
        <f>P713</f>
        <v/>
      </c>
      <c r="H713" s="54">
        <f>T713</f>
        <v/>
      </c>
      <c r="I713" s="70" t="n">
        <v>-0.5184136029999999</v>
      </c>
      <c r="J713" s="70" t="n">
        <v>0</v>
      </c>
      <c r="K713" s="70" t="n">
        <v>-0.215945542</v>
      </c>
      <c r="L713" s="70" t="n">
        <v>12.5421581</v>
      </c>
      <c r="M713" s="70" t="n">
        <v>0</v>
      </c>
      <c r="N713" s="70" t="n">
        <v>0.39311412</v>
      </c>
      <c r="O713" s="70" t="n">
        <v>0</v>
      </c>
      <c r="P713" s="70" t="n">
        <v>0.197897807</v>
      </c>
      <c r="Q713" s="70" t="n">
        <v>0.215945542</v>
      </c>
      <c r="R713" s="70" t="n">
        <v>0</v>
      </c>
      <c r="S713" s="70" t="n">
        <v>-0.5184136029999999</v>
      </c>
      <c r="T713" s="70" t="n">
        <v>-7.81348467</v>
      </c>
      <c r="U713" s="69">
        <f>U707*'4 Transform Matrices'!Y714+V707*'4 Transform Matrices'!AC714+W707*'4 Transform Matrices'!AG714</f>
        <v/>
      </c>
      <c r="V713" s="69">
        <f>U707*'4 Transform Matrices'!Z714+V707*'4 Transform Matrices'!AD714+W707*'4 Transform Matrices'!AH714</f>
        <v/>
      </c>
      <c r="W713" s="69">
        <f>U707*'4 Transform Matrices'!AA714+V707*'4 Transform Matrices'!AE714+W707*'4 Transform Matrices'!AI714</f>
        <v/>
      </c>
      <c r="X713" s="69">
        <f>U707*'4 Transform Matrices'!AB714+V707*'4 Transform Matrices'!AF714+W707*'4 Transform Matrices'!AJ714+X707</f>
        <v/>
      </c>
      <c r="Y713" s="69">
        <f>Y707*'4 Transform Matrices'!Y714+Z707*'4 Transform Matrices'!AC714+AA707*'4 Transform Matrices'!AG714</f>
        <v/>
      </c>
      <c r="Z713" s="69">
        <f>Y707*'4 Transform Matrices'!Z714+Z707*'4 Transform Matrices'!AD714+AA707*'4 Transform Matrices'!AH714</f>
        <v/>
      </c>
      <c r="AA713" s="69">
        <f>Y707*'4 Transform Matrices'!AA714+Z707*'4 Transform Matrices'!AE714+AA707*'4 Transform Matrices'!AI714</f>
        <v/>
      </c>
      <c r="AB713" s="69">
        <f>Y707*'4 Transform Matrices'!AB714+Z707*'4 Transform Matrices'!AF714+AA707*'4 Transform Matrices'!AJ714+AB707</f>
        <v/>
      </c>
      <c r="AC713" s="69">
        <f>AC707*'4 Transform Matrices'!Y714+AD707*'4 Transform Matrices'!AC714+AE707*'4 Transform Matrices'!AG714</f>
        <v/>
      </c>
      <c r="AD713" s="69">
        <f>AC707*'4 Transform Matrices'!Z714+AD707*'4 Transform Matrices'!AD714+AE707*'4 Transform Matrices'!AH714</f>
        <v/>
      </c>
      <c r="AE713" s="69">
        <f>AC707*'4 Transform Matrices'!AA714+AD707*'4 Transform Matrices'!AE714+AE707*'4 Transform Matrices'!AI714</f>
        <v/>
      </c>
      <c r="AF713" s="69">
        <f>AC707*'4 Transform Matrices'!AB714+AD707*'4 Transform Matrices'!AF714+AE707*'4 Transform Matrices'!AJ714+AF707</f>
        <v/>
      </c>
      <c r="AG713" s="71">
        <f>MAX(ABS(I713-U713),ABS(J713-V713),ABS(K713-W713),ABS(L713-X713),ABS(M713-Y713),ABS(N713-Z713),ABS(O713-AA713),ABS(P713-AB713),ABS(Q713-AC713),ABS(R713-AD713),ABS(S713-AE713),ABS(T713-AF713))</f>
        <v/>
      </c>
    </row>
    <row r="714">
      <c r="A714" s="80" t="inlineStr">
        <is>
          <t>- Bush</t>
        </is>
      </c>
      <c r="B714" s="52" t="inlineStr">
        <is>
          <t>ENV-586</t>
        </is>
      </c>
      <c r="C714" s="53" t="inlineStr">
        <is>
          <t>Group</t>
        </is>
      </c>
      <c r="D714" s="52" t="inlineStr">
        <is>
          <t>ENV-540</t>
        </is>
      </c>
      <c r="E714" s="52" t="n">
        <v>2</v>
      </c>
      <c r="F714" s="54">
        <f>L714</f>
        <v/>
      </c>
      <c r="G714" s="54">
        <f>P714</f>
        <v/>
      </c>
      <c r="H714" s="54">
        <f>T714</f>
        <v/>
      </c>
      <c r="I714" s="70" t="n">
        <v>0.707106769</v>
      </c>
      <c r="J714" s="70" t="n">
        <v>0</v>
      </c>
      <c r="K714" s="70" t="n">
        <v>0.707106769</v>
      </c>
      <c r="L714" s="70" t="n">
        <v>-15.8000002</v>
      </c>
      <c r="M714" s="70" t="n">
        <v>0</v>
      </c>
      <c r="N714" s="70" t="n">
        <v>1</v>
      </c>
      <c r="O714" s="70" t="n">
        <v>0</v>
      </c>
      <c r="P714" s="70" t="n">
        <v>0.269365549</v>
      </c>
      <c r="Q714" s="70" t="n">
        <v>-0.707106769</v>
      </c>
      <c r="R714" s="70" t="n">
        <v>0</v>
      </c>
      <c r="S714" s="70" t="n">
        <v>0.707106769</v>
      </c>
      <c r="T714" s="70" t="n">
        <v>3.5</v>
      </c>
      <c r="U714" s="69">
        <f>U668*'4 Transform Matrices'!Y715+V668*'4 Transform Matrices'!AC715+W668*'4 Transform Matrices'!AG715</f>
        <v/>
      </c>
      <c r="V714" s="69">
        <f>U668*'4 Transform Matrices'!Z715+V668*'4 Transform Matrices'!AD715+W668*'4 Transform Matrices'!AH715</f>
        <v/>
      </c>
      <c r="W714" s="69">
        <f>U668*'4 Transform Matrices'!AA715+V668*'4 Transform Matrices'!AE715+W668*'4 Transform Matrices'!AI715</f>
        <v/>
      </c>
      <c r="X714" s="69">
        <f>U668*'4 Transform Matrices'!AB715+V668*'4 Transform Matrices'!AF715+W668*'4 Transform Matrices'!AJ715+X668</f>
        <v/>
      </c>
      <c r="Y714" s="69">
        <f>Y668*'4 Transform Matrices'!Y715+Z668*'4 Transform Matrices'!AC715+AA668*'4 Transform Matrices'!AG715</f>
        <v/>
      </c>
      <c r="Z714" s="69">
        <f>Y668*'4 Transform Matrices'!Z715+Z668*'4 Transform Matrices'!AD715+AA668*'4 Transform Matrices'!AH715</f>
        <v/>
      </c>
      <c r="AA714" s="69">
        <f>Y668*'4 Transform Matrices'!AA715+Z668*'4 Transform Matrices'!AE715+AA668*'4 Transform Matrices'!AI715</f>
        <v/>
      </c>
      <c r="AB714" s="69">
        <f>Y668*'4 Transform Matrices'!AB715+Z668*'4 Transform Matrices'!AF715+AA668*'4 Transform Matrices'!AJ715+AB668</f>
        <v/>
      </c>
      <c r="AC714" s="69">
        <f>AC668*'4 Transform Matrices'!Y715+AD668*'4 Transform Matrices'!AC715+AE668*'4 Transform Matrices'!AG715</f>
        <v/>
      </c>
      <c r="AD714" s="69">
        <f>AC668*'4 Transform Matrices'!Z715+AD668*'4 Transform Matrices'!AD715+AE668*'4 Transform Matrices'!AH715</f>
        <v/>
      </c>
      <c r="AE714" s="69">
        <f>AC668*'4 Transform Matrices'!AA715+AD668*'4 Transform Matrices'!AE715+AE668*'4 Transform Matrices'!AI715</f>
        <v/>
      </c>
      <c r="AF714" s="69">
        <f>AC668*'4 Transform Matrices'!AB715+AD668*'4 Transform Matrices'!AF715+AE668*'4 Transform Matrices'!AJ715+AF668</f>
        <v/>
      </c>
      <c r="AG714" s="71">
        <f>MAX(ABS(I714-U714),ABS(J714-V714),ABS(K714-W714),ABS(L714-X714),ABS(M714-Y714),ABS(N714-Z714),ABS(O714-AA714),ABS(P714-AB714),ABS(Q714-AC714),ABS(R714-AD714),ABS(S714-AE714),ABS(T714-AF714))</f>
        <v/>
      </c>
    </row>
    <row r="715">
      <c r="A715" s="81" t="inlineStr">
        <is>
          <t>- Bush</t>
        </is>
      </c>
      <c r="B715" s="52" t="inlineStr">
        <is>
          <t>ENV-587</t>
        </is>
      </c>
      <c r="C715" s="59" t="inlineStr">
        <is>
          <t>Sphere</t>
        </is>
      </c>
      <c r="D715" s="52" t="inlineStr">
        <is>
          <t>ENV-586</t>
        </is>
      </c>
      <c r="E715" s="52" t="n">
        <v>3</v>
      </c>
      <c r="F715" s="54">
        <f>L715</f>
        <v/>
      </c>
      <c r="G715" s="54">
        <f>P715</f>
        <v/>
      </c>
      <c r="H715" s="54">
        <f>T715</f>
        <v/>
      </c>
      <c r="I715" s="70" t="n">
        <v>0.409631073</v>
      </c>
      <c r="J715" s="70" t="n">
        <v>0</v>
      </c>
      <c r="K715" s="70" t="n">
        <v>-0.553158224</v>
      </c>
      <c r="L715" s="70" t="n">
        <v>-15.7039566</v>
      </c>
      <c r="M715" s="70" t="n">
        <v>0</v>
      </c>
      <c r="N715" s="70" t="n">
        <v>0.48182261</v>
      </c>
      <c r="O715" s="70" t="n">
        <v>0</v>
      </c>
      <c r="P715" s="70" t="n">
        <v>0.523144245</v>
      </c>
      <c r="Q715" s="70" t="n">
        <v>0.553158224</v>
      </c>
      <c r="R715" s="70" t="n">
        <v>0</v>
      </c>
      <c r="S715" s="70" t="n">
        <v>0.409631073</v>
      </c>
      <c r="T715" s="70" t="n">
        <v>3.44873929</v>
      </c>
      <c r="U715" s="69">
        <f>U714*'4 Transform Matrices'!Y716+V714*'4 Transform Matrices'!AC716+W714*'4 Transform Matrices'!AG716</f>
        <v/>
      </c>
      <c r="V715" s="69">
        <f>U714*'4 Transform Matrices'!Z716+V714*'4 Transform Matrices'!AD716+W714*'4 Transform Matrices'!AH716</f>
        <v/>
      </c>
      <c r="W715" s="69">
        <f>U714*'4 Transform Matrices'!AA716+V714*'4 Transform Matrices'!AE716+W714*'4 Transform Matrices'!AI716</f>
        <v/>
      </c>
      <c r="X715" s="69">
        <f>U714*'4 Transform Matrices'!AB716+V714*'4 Transform Matrices'!AF716+W714*'4 Transform Matrices'!AJ716+X714</f>
        <v/>
      </c>
      <c r="Y715" s="69">
        <f>Y714*'4 Transform Matrices'!Y716+Z714*'4 Transform Matrices'!AC716+AA714*'4 Transform Matrices'!AG716</f>
        <v/>
      </c>
      <c r="Z715" s="69">
        <f>Y714*'4 Transform Matrices'!Z716+Z714*'4 Transform Matrices'!AD716+AA714*'4 Transform Matrices'!AH716</f>
        <v/>
      </c>
      <c r="AA715" s="69">
        <f>Y714*'4 Transform Matrices'!AA716+Z714*'4 Transform Matrices'!AE716+AA714*'4 Transform Matrices'!AI716</f>
        <v/>
      </c>
      <c r="AB715" s="69">
        <f>Y714*'4 Transform Matrices'!AB716+Z714*'4 Transform Matrices'!AF716+AA714*'4 Transform Matrices'!AJ716+AB714</f>
        <v/>
      </c>
      <c r="AC715" s="69">
        <f>AC714*'4 Transform Matrices'!Y716+AD714*'4 Transform Matrices'!AC716+AE714*'4 Transform Matrices'!AG716</f>
        <v/>
      </c>
      <c r="AD715" s="69">
        <f>AC714*'4 Transform Matrices'!Z716+AD714*'4 Transform Matrices'!AD716+AE714*'4 Transform Matrices'!AH716</f>
        <v/>
      </c>
      <c r="AE715" s="69">
        <f>AC714*'4 Transform Matrices'!AA716+AD714*'4 Transform Matrices'!AE716+AE714*'4 Transform Matrices'!AI716</f>
        <v/>
      </c>
      <c r="AF715" s="69">
        <f>AC714*'4 Transform Matrices'!AB716+AD714*'4 Transform Matrices'!AF716+AE714*'4 Transform Matrices'!AJ716+AF714</f>
        <v/>
      </c>
      <c r="AG715" s="71">
        <f>MAX(ABS(I715-U715),ABS(J715-V715),ABS(K715-W715),ABS(L715-X715),ABS(M715-Y715),ABS(N715-Z715),ABS(O715-AA715),ABS(P715-AB715),ABS(Q715-AC715),ABS(R715-AD715),ABS(S715-AE715),ABS(T715-AF715))</f>
        <v/>
      </c>
    </row>
    <row r="716">
      <c r="A716" s="81" t="inlineStr">
        <is>
          <t>- Bush</t>
        </is>
      </c>
      <c r="B716" s="52" t="inlineStr">
        <is>
          <t>ENV-588</t>
        </is>
      </c>
      <c r="C716" s="59" t="inlineStr">
        <is>
          <t>Sphere</t>
        </is>
      </c>
      <c r="D716" s="52" t="inlineStr">
        <is>
          <t>ENV-586</t>
        </is>
      </c>
      <c r="E716" s="52" t="n">
        <v>3</v>
      </c>
      <c r="F716" s="54">
        <f>L716</f>
        <v/>
      </c>
      <c r="G716" s="54">
        <f>P716</f>
        <v/>
      </c>
      <c r="H716" s="54">
        <f>T716</f>
        <v/>
      </c>
      <c r="I716" s="70" t="n">
        <v>-0.431178123</v>
      </c>
      <c r="J716" s="70" t="n">
        <v>0</v>
      </c>
      <c r="K716" s="70" t="n">
        <v>-0.638452232</v>
      </c>
      <c r="L716" s="70" t="n">
        <v>-15.8255854</v>
      </c>
      <c r="M716" s="70" t="n">
        <v>0</v>
      </c>
      <c r="N716" s="70" t="n">
        <v>0.539288998</v>
      </c>
      <c r="O716" s="70" t="n">
        <v>0</v>
      </c>
      <c r="P716" s="70" t="n">
        <v>0.485576808</v>
      </c>
      <c r="Q716" s="70" t="n">
        <v>0.638452232</v>
      </c>
      <c r="R716" s="70" t="n">
        <v>0</v>
      </c>
      <c r="S716" s="70" t="n">
        <v>-0.431178123</v>
      </c>
      <c r="T716" s="70" t="n">
        <v>3.61606932</v>
      </c>
      <c r="U716" s="69">
        <f>U714*'4 Transform Matrices'!Y717+V714*'4 Transform Matrices'!AC717+W714*'4 Transform Matrices'!AG717</f>
        <v/>
      </c>
      <c r="V716" s="69">
        <f>U714*'4 Transform Matrices'!Z717+V714*'4 Transform Matrices'!AD717+W714*'4 Transform Matrices'!AH717</f>
        <v/>
      </c>
      <c r="W716" s="69">
        <f>U714*'4 Transform Matrices'!AA717+V714*'4 Transform Matrices'!AE717+W714*'4 Transform Matrices'!AI717</f>
        <v/>
      </c>
      <c r="X716" s="69">
        <f>U714*'4 Transform Matrices'!AB717+V714*'4 Transform Matrices'!AF717+W714*'4 Transform Matrices'!AJ717+X714</f>
        <v/>
      </c>
      <c r="Y716" s="69">
        <f>Y714*'4 Transform Matrices'!Y717+Z714*'4 Transform Matrices'!AC717+AA714*'4 Transform Matrices'!AG717</f>
        <v/>
      </c>
      <c r="Z716" s="69">
        <f>Y714*'4 Transform Matrices'!Z717+Z714*'4 Transform Matrices'!AD717+AA714*'4 Transform Matrices'!AH717</f>
        <v/>
      </c>
      <c r="AA716" s="69">
        <f>Y714*'4 Transform Matrices'!AA717+Z714*'4 Transform Matrices'!AE717+AA714*'4 Transform Matrices'!AI717</f>
        <v/>
      </c>
      <c r="AB716" s="69">
        <f>Y714*'4 Transform Matrices'!AB717+Z714*'4 Transform Matrices'!AF717+AA714*'4 Transform Matrices'!AJ717+AB714</f>
        <v/>
      </c>
      <c r="AC716" s="69">
        <f>AC714*'4 Transform Matrices'!Y717+AD714*'4 Transform Matrices'!AC717+AE714*'4 Transform Matrices'!AG717</f>
        <v/>
      </c>
      <c r="AD716" s="69">
        <f>AC714*'4 Transform Matrices'!Z717+AD714*'4 Transform Matrices'!AD717+AE714*'4 Transform Matrices'!AH717</f>
        <v/>
      </c>
      <c r="AE716" s="69">
        <f>AC714*'4 Transform Matrices'!AA717+AD714*'4 Transform Matrices'!AE717+AE714*'4 Transform Matrices'!AI717</f>
        <v/>
      </c>
      <c r="AF716" s="69">
        <f>AC714*'4 Transform Matrices'!AB717+AD714*'4 Transform Matrices'!AF717+AE714*'4 Transform Matrices'!AJ717+AF714</f>
        <v/>
      </c>
      <c r="AG716" s="71">
        <f>MAX(ABS(I716-U716),ABS(J716-V716),ABS(K716-W716),ABS(L716-X716),ABS(M716-Y716),ABS(N716-Z716),ABS(O716-AA716),ABS(P716-AB716),ABS(Q716-AC716),ABS(R716-AD716),ABS(S716-AE716),ABS(T716-AF716))</f>
        <v/>
      </c>
    </row>
    <row r="717">
      <c r="A717" s="81" t="inlineStr">
        <is>
          <t>- Bush</t>
        </is>
      </c>
      <c r="B717" s="52" t="inlineStr">
        <is>
          <t>ENV-589</t>
        </is>
      </c>
      <c r="C717" s="59" t="inlineStr">
        <is>
          <t>Sphere</t>
        </is>
      </c>
      <c r="D717" s="52" t="inlineStr">
        <is>
          <t>ENV-586</t>
        </is>
      </c>
      <c r="E717" s="52" t="n">
        <v>3</v>
      </c>
      <c r="F717" s="54">
        <f>L717</f>
        <v/>
      </c>
      <c r="G717" s="54">
        <f>P717</f>
        <v/>
      </c>
      <c r="H717" s="54">
        <f>T717</f>
        <v/>
      </c>
      <c r="I717" s="70" t="n">
        <v>-0.08068212869999999</v>
      </c>
      <c r="J717" s="70" t="n">
        <v>0</v>
      </c>
      <c r="K717" s="70" t="n">
        <v>-0.681699872</v>
      </c>
      <c r="L717" s="70" t="n">
        <v>-15.7136583</v>
      </c>
      <c r="M717" s="70" t="n">
        <v>0</v>
      </c>
      <c r="N717" s="70" t="n">
        <v>0.480520517</v>
      </c>
      <c r="O717" s="70" t="n">
        <v>0</v>
      </c>
      <c r="P717" s="70" t="n">
        <v>0.572570443</v>
      </c>
      <c r="Q717" s="70" t="n">
        <v>0.681699872</v>
      </c>
      <c r="R717" s="70" t="n">
        <v>0</v>
      </c>
      <c r="S717" s="70" t="n">
        <v>-0.08068212869999999</v>
      </c>
      <c r="T717" s="70" t="n">
        <v>3.69935203</v>
      </c>
      <c r="U717" s="69">
        <f>U714*'4 Transform Matrices'!Y718+V714*'4 Transform Matrices'!AC718+W714*'4 Transform Matrices'!AG718</f>
        <v/>
      </c>
      <c r="V717" s="69">
        <f>U714*'4 Transform Matrices'!Z718+V714*'4 Transform Matrices'!AD718+W714*'4 Transform Matrices'!AH718</f>
        <v/>
      </c>
      <c r="W717" s="69">
        <f>U714*'4 Transform Matrices'!AA718+V714*'4 Transform Matrices'!AE718+W714*'4 Transform Matrices'!AI718</f>
        <v/>
      </c>
      <c r="X717" s="69">
        <f>U714*'4 Transform Matrices'!AB718+V714*'4 Transform Matrices'!AF718+W714*'4 Transform Matrices'!AJ718+X714</f>
        <v/>
      </c>
      <c r="Y717" s="69">
        <f>Y714*'4 Transform Matrices'!Y718+Z714*'4 Transform Matrices'!AC718+AA714*'4 Transform Matrices'!AG718</f>
        <v/>
      </c>
      <c r="Z717" s="69">
        <f>Y714*'4 Transform Matrices'!Z718+Z714*'4 Transform Matrices'!AD718+AA714*'4 Transform Matrices'!AH718</f>
        <v/>
      </c>
      <c r="AA717" s="69">
        <f>Y714*'4 Transform Matrices'!AA718+Z714*'4 Transform Matrices'!AE718+AA714*'4 Transform Matrices'!AI718</f>
        <v/>
      </c>
      <c r="AB717" s="69">
        <f>Y714*'4 Transform Matrices'!AB718+Z714*'4 Transform Matrices'!AF718+AA714*'4 Transform Matrices'!AJ718+AB714</f>
        <v/>
      </c>
      <c r="AC717" s="69">
        <f>AC714*'4 Transform Matrices'!Y718+AD714*'4 Transform Matrices'!AC718+AE714*'4 Transform Matrices'!AG718</f>
        <v/>
      </c>
      <c r="AD717" s="69">
        <f>AC714*'4 Transform Matrices'!Z718+AD714*'4 Transform Matrices'!AD718+AE714*'4 Transform Matrices'!AH718</f>
        <v/>
      </c>
      <c r="AE717" s="69">
        <f>AC714*'4 Transform Matrices'!AA718+AD714*'4 Transform Matrices'!AE718+AE714*'4 Transform Matrices'!AI718</f>
        <v/>
      </c>
      <c r="AF717" s="69">
        <f>AC714*'4 Transform Matrices'!AB718+AD714*'4 Transform Matrices'!AF718+AE714*'4 Transform Matrices'!AJ718+AF714</f>
        <v/>
      </c>
      <c r="AG717" s="71">
        <f>MAX(ABS(I717-U717),ABS(J717-V717),ABS(K717-W717),ABS(L717-X717),ABS(M717-Y717),ABS(N717-Z717),ABS(O717-AA717),ABS(P717-AB717),ABS(Q717-AC717),ABS(R717-AD717),ABS(S717-AE717),ABS(T717-AF717))</f>
        <v/>
      </c>
    </row>
    <row r="718">
      <c r="A718" s="81" t="inlineStr">
        <is>
          <t>- Bush</t>
        </is>
      </c>
      <c r="B718" s="52" t="inlineStr">
        <is>
          <t>ENV-590</t>
        </is>
      </c>
      <c r="C718" s="59" t="inlineStr">
        <is>
          <t>Sphere</t>
        </is>
      </c>
      <c r="D718" s="52" t="inlineStr">
        <is>
          <t>ENV-586</t>
        </is>
      </c>
      <c r="E718" s="52" t="n">
        <v>3</v>
      </c>
      <c r="F718" s="54">
        <f>L718</f>
        <v/>
      </c>
      <c r="G718" s="54">
        <f>P718</f>
        <v/>
      </c>
      <c r="H718" s="54">
        <f>T718</f>
        <v/>
      </c>
      <c r="I718" s="70" t="n">
        <v>0.469144762</v>
      </c>
      <c r="J718" s="70" t="n">
        <v>0</v>
      </c>
      <c r="K718" s="70" t="n">
        <v>-0.488128841</v>
      </c>
      <c r="L718" s="70" t="n">
        <v>-15.8939924</v>
      </c>
      <c r="M718" s="70" t="n">
        <v>0</v>
      </c>
      <c r="N718" s="70" t="n">
        <v>0.473919421</v>
      </c>
      <c r="O718" s="70" t="n">
        <v>0</v>
      </c>
      <c r="P718" s="70" t="n">
        <v>0.501548409</v>
      </c>
      <c r="Q718" s="70" t="n">
        <v>0.488128841</v>
      </c>
      <c r="R718" s="70" t="n">
        <v>0</v>
      </c>
      <c r="S718" s="70" t="n">
        <v>0.469144762</v>
      </c>
      <c r="T718" s="70" t="n">
        <v>3.66969466</v>
      </c>
      <c r="U718" s="69">
        <f>U714*'4 Transform Matrices'!Y719+V714*'4 Transform Matrices'!AC719+W714*'4 Transform Matrices'!AG719</f>
        <v/>
      </c>
      <c r="V718" s="69">
        <f>U714*'4 Transform Matrices'!Z719+V714*'4 Transform Matrices'!AD719+W714*'4 Transform Matrices'!AH719</f>
        <v/>
      </c>
      <c r="W718" s="69">
        <f>U714*'4 Transform Matrices'!AA719+V714*'4 Transform Matrices'!AE719+W714*'4 Transform Matrices'!AI719</f>
        <v/>
      </c>
      <c r="X718" s="69">
        <f>U714*'4 Transform Matrices'!AB719+V714*'4 Transform Matrices'!AF719+W714*'4 Transform Matrices'!AJ719+X714</f>
        <v/>
      </c>
      <c r="Y718" s="69">
        <f>Y714*'4 Transform Matrices'!Y719+Z714*'4 Transform Matrices'!AC719+AA714*'4 Transform Matrices'!AG719</f>
        <v/>
      </c>
      <c r="Z718" s="69">
        <f>Y714*'4 Transform Matrices'!Z719+Z714*'4 Transform Matrices'!AD719+AA714*'4 Transform Matrices'!AH719</f>
        <v/>
      </c>
      <c r="AA718" s="69">
        <f>Y714*'4 Transform Matrices'!AA719+Z714*'4 Transform Matrices'!AE719+AA714*'4 Transform Matrices'!AI719</f>
        <v/>
      </c>
      <c r="AB718" s="69">
        <f>Y714*'4 Transform Matrices'!AB719+Z714*'4 Transform Matrices'!AF719+AA714*'4 Transform Matrices'!AJ719+AB714</f>
        <v/>
      </c>
      <c r="AC718" s="69">
        <f>AC714*'4 Transform Matrices'!Y719+AD714*'4 Transform Matrices'!AC719+AE714*'4 Transform Matrices'!AG719</f>
        <v/>
      </c>
      <c r="AD718" s="69">
        <f>AC714*'4 Transform Matrices'!Z719+AD714*'4 Transform Matrices'!AD719+AE714*'4 Transform Matrices'!AH719</f>
        <v/>
      </c>
      <c r="AE718" s="69">
        <f>AC714*'4 Transform Matrices'!AA719+AD714*'4 Transform Matrices'!AE719+AE714*'4 Transform Matrices'!AI719</f>
        <v/>
      </c>
      <c r="AF718" s="69">
        <f>AC714*'4 Transform Matrices'!AB719+AD714*'4 Transform Matrices'!AF719+AE714*'4 Transform Matrices'!AJ719+AF714</f>
        <v/>
      </c>
      <c r="AG718" s="71">
        <f>MAX(ABS(I718-U718),ABS(J718-V718),ABS(K718-W718),ABS(L718-X718),ABS(M718-Y718),ABS(N718-Z718),ABS(O718-AA718),ABS(P718-AB718),ABS(Q718-AC718),ABS(R718-AD718),ABS(S718-AE718),ABS(T718-AF718))</f>
        <v/>
      </c>
    </row>
    <row r="719">
      <c r="A719" s="81" t="inlineStr">
        <is>
          <t>- Bush</t>
        </is>
      </c>
      <c r="B719" s="52" t="inlineStr">
        <is>
          <t>ENV-591</t>
        </is>
      </c>
      <c r="C719" s="59" t="inlineStr">
        <is>
          <t>Sphere</t>
        </is>
      </c>
      <c r="D719" s="52" t="inlineStr">
        <is>
          <t>ENV-586</t>
        </is>
      </c>
      <c r="E719" s="52" t="n">
        <v>3</v>
      </c>
      <c r="F719" s="54">
        <f>L719</f>
        <v/>
      </c>
      <c r="G719" s="54">
        <f>P719</f>
        <v/>
      </c>
      <c r="H719" s="54">
        <f>T719</f>
        <v/>
      </c>
      <c r="I719" s="70" t="n">
        <v>-0.549890459</v>
      </c>
      <c r="J719" s="70" t="n">
        <v>0</v>
      </c>
      <c r="K719" s="70" t="n">
        <v>-0.618700922</v>
      </c>
      <c r="L719" s="70" t="n">
        <v>-15.7259464</v>
      </c>
      <c r="M719" s="70" t="n">
        <v>0</v>
      </c>
      <c r="N719" s="70" t="n">
        <v>0.579425156</v>
      </c>
      <c r="O719" s="70" t="n">
        <v>0</v>
      </c>
      <c r="P719" s="70" t="n">
        <v>0.555391669</v>
      </c>
      <c r="Q719" s="70" t="n">
        <v>0.618700922</v>
      </c>
      <c r="R719" s="70" t="n">
        <v>0</v>
      </c>
      <c r="S719" s="70" t="n">
        <v>-0.549890459</v>
      </c>
      <c r="T719" s="70" t="n">
        <v>3.45399332</v>
      </c>
      <c r="U719" s="69">
        <f>U714*'4 Transform Matrices'!Y720+V714*'4 Transform Matrices'!AC720+W714*'4 Transform Matrices'!AG720</f>
        <v/>
      </c>
      <c r="V719" s="69">
        <f>U714*'4 Transform Matrices'!Z720+V714*'4 Transform Matrices'!AD720+W714*'4 Transform Matrices'!AH720</f>
        <v/>
      </c>
      <c r="W719" s="69">
        <f>U714*'4 Transform Matrices'!AA720+V714*'4 Transform Matrices'!AE720+W714*'4 Transform Matrices'!AI720</f>
        <v/>
      </c>
      <c r="X719" s="69">
        <f>U714*'4 Transform Matrices'!AB720+V714*'4 Transform Matrices'!AF720+W714*'4 Transform Matrices'!AJ720+X714</f>
        <v/>
      </c>
      <c r="Y719" s="69">
        <f>Y714*'4 Transform Matrices'!Y720+Z714*'4 Transform Matrices'!AC720+AA714*'4 Transform Matrices'!AG720</f>
        <v/>
      </c>
      <c r="Z719" s="69">
        <f>Y714*'4 Transform Matrices'!Z720+Z714*'4 Transform Matrices'!AD720+AA714*'4 Transform Matrices'!AH720</f>
        <v/>
      </c>
      <c r="AA719" s="69">
        <f>Y714*'4 Transform Matrices'!AA720+Z714*'4 Transform Matrices'!AE720+AA714*'4 Transform Matrices'!AI720</f>
        <v/>
      </c>
      <c r="AB719" s="69">
        <f>Y714*'4 Transform Matrices'!AB720+Z714*'4 Transform Matrices'!AF720+AA714*'4 Transform Matrices'!AJ720+AB714</f>
        <v/>
      </c>
      <c r="AC719" s="69">
        <f>AC714*'4 Transform Matrices'!Y720+AD714*'4 Transform Matrices'!AC720+AE714*'4 Transform Matrices'!AG720</f>
        <v/>
      </c>
      <c r="AD719" s="69">
        <f>AC714*'4 Transform Matrices'!Z720+AD714*'4 Transform Matrices'!AD720+AE714*'4 Transform Matrices'!AH720</f>
        <v/>
      </c>
      <c r="AE719" s="69">
        <f>AC714*'4 Transform Matrices'!AA720+AD714*'4 Transform Matrices'!AE720+AE714*'4 Transform Matrices'!AI720</f>
        <v/>
      </c>
      <c r="AF719" s="69">
        <f>AC714*'4 Transform Matrices'!AB720+AD714*'4 Transform Matrices'!AF720+AE714*'4 Transform Matrices'!AJ720+AF714</f>
        <v/>
      </c>
      <c r="AG719" s="71">
        <f>MAX(ABS(I719-U719),ABS(J719-V719),ABS(K719-W719),ABS(L719-X719),ABS(M719-Y719),ABS(N719-Z719),ABS(O719-AA719),ABS(P719-AB719),ABS(Q719-AC719),ABS(R719-AD719),ABS(S719-AE719),ABS(T719-AF719))</f>
        <v/>
      </c>
    </row>
    <row r="720">
      <c r="A720" s="81" t="inlineStr">
        <is>
          <t>- Bush</t>
        </is>
      </c>
      <c r="B720" s="52" t="inlineStr">
        <is>
          <t>ENV-592</t>
        </is>
      </c>
      <c r="C720" s="59" t="inlineStr">
        <is>
          <t>Sphere</t>
        </is>
      </c>
      <c r="D720" s="52" t="inlineStr">
        <is>
          <t>ENV-586</t>
        </is>
      </c>
      <c r="E720" s="52" t="n">
        <v>3</v>
      </c>
      <c r="F720" s="54">
        <f>L720</f>
        <v/>
      </c>
      <c r="G720" s="54">
        <f>P720</f>
        <v/>
      </c>
      <c r="H720" s="54">
        <f>T720</f>
        <v/>
      </c>
      <c r="I720" s="70" t="n">
        <v>0.7834903</v>
      </c>
      <c r="J720" s="70" t="n">
        <v>0</v>
      </c>
      <c r="K720" s="70" t="n">
        <v>0.54132092</v>
      </c>
      <c r="L720" s="70" t="n">
        <v>-15.7971811</v>
      </c>
      <c r="M720" s="70" t="n">
        <v>0</v>
      </c>
      <c r="N720" s="70" t="n">
        <v>0.666613698</v>
      </c>
      <c r="O720" s="70" t="n">
        <v>0</v>
      </c>
      <c r="P720" s="70" t="n">
        <v>0.579425573</v>
      </c>
      <c r="Q720" s="70" t="n">
        <v>-0.54132092</v>
      </c>
      <c r="R720" s="70" t="n">
        <v>0</v>
      </c>
      <c r="S720" s="70" t="n">
        <v>0.7834903</v>
      </c>
      <c r="T720" s="70" t="n">
        <v>3.48618054</v>
      </c>
      <c r="U720" s="69">
        <f>U714*'4 Transform Matrices'!Y721+V714*'4 Transform Matrices'!AC721+W714*'4 Transform Matrices'!AG721</f>
        <v/>
      </c>
      <c r="V720" s="69">
        <f>U714*'4 Transform Matrices'!Z721+V714*'4 Transform Matrices'!AD721+W714*'4 Transform Matrices'!AH721</f>
        <v/>
      </c>
      <c r="W720" s="69">
        <f>U714*'4 Transform Matrices'!AA721+V714*'4 Transform Matrices'!AE721+W714*'4 Transform Matrices'!AI721</f>
        <v/>
      </c>
      <c r="X720" s="69">
        <f>U714*'4 Transform Matrices'!AB721+V714*'4 Transform Matrices'!AF721+W714*'4 Transform Matrices'!AJ721+X714</f>
        <v/>
      </c>
      <c r="Y720" s="69">
        <f>Y714*'4 Transform Matrices'!Y721+Z714*'4 Transform Matrices'!AC721+AA714*'4 Transform Matrices'!AG721</f>
        <v/>
      </c>
      <c r="Z720" s="69">
        <f>Y714*'4 Transform Matrices'!Z721+Z714*'4 Transform Matrices'!AD721+AA714*'4 Transform Matrices'!AH721</f>
        <v/>
      </c>
      <c r="AA720" s="69">
        <f>Y714*'4 Transform Matrices'!AA721+Z714*'4 Transform Matrices'!AE721+AA714*'4 Transform Matrices'!AI721</f>
        <v/>
      </c>
      <c r="AB720" s="69">
        <f>Y714*'4 Transform Matrices'!AB721+Z714*'4 Transform Matrices'!AF721+AA714*'4 Transform Matrices'!AJ721+AB714</f>
        <v/>
      </c>
      <c r="AC720" s="69">
        <f>AC714*'4 Transform Matrices'!Y721+AD714*'4 Transform Matrices'!AC721+AE714*'4 Transform Matrices'!AG721</f>
        <v/>
      </c>
      <c r="AD720" s="69">
        <f>AC714*'4 Transform Matrices'!Z721+AD714*'4 Transform Matrices'!AD721+AE714*'4 Transform Matrices'!AH721</f>
        <v/>
      </c>
      <c r="AE720" s="69">
        <f>AC714*'4 Transform Matrices'!AA721+AD714*'4 Transform Matrices'!AE721+AE714*'4 Transform Matrices'!AI721</f>
        <v/>
      </c>
      <c r="AF720" s="69">
        <f>AC714*'4 Transform Matrices'!AB721+AD714*'4 Transform Matrices'!AF721+AE714*'4 Transform Matrices'!AJ721+AF714</f>
        <v/>
      </c>
      <c r="AG720" s="71">
        <f>MAX(ABS(I720-U720),ABS(J720-V720),ABS(K720-W720),ABS(L720-X720),ABS(M720-Y720),ABS(N720-Z720),ABS(O720-AA720),ABS(P720-AB720),ABS(Q720-AC720),ABS(R720-AD720),ABS(S720-AE720),ABS(T720-AF720))</f>
        <v/>
      </c>
    </row>
    <row r="721">
      <c r="A721" s="80" t="inlineStr">
        <is>
          <t>- Bush</t>
        </is>
      </c>
      <c r="B721" s="52" t="inlineStr">
        <is>
          <t>ENV-593</t>
        </is>
      </c>
      <c r="C721" s="53" t="inlineStr">
        <is>
          <t>Group</t>
        </is>
      </c>
      <c r="D721" s="52" t="inlineStr">
        <is>
          <t>ENV-540</t>
        </is>
      </c>
      <c r="E721" s="52" t="n">
        <v>2</v>
      </c>
      <c r="F721" s="54">
        <f>L721</f>
        <v/>
      </c>
      <c r="G721" s="54">
        <f>P721</f>
        <v/>
      </c>
      <c r="H721" s="54">
        <f>T721</f>
        <v/>
      </c>
      <c r="I721" s="70" t="n">
        <v>0.965925813</v>
      </c>
      <c r="J721" s="70" t="n">
        <v>0</v>
      </c>
      <c r="K721" s="70" t="n">
        <v>0.258819044</v>
      </c>
      <c r="L721" s="70" t="n">
        <v>-12.5</v>
      </c>
      <c r="M721" s="70" t="n">
        <v>0</v>
      </c>
      <c r="N721" s="70" t="n">
        <v>1</v>
      </c>
      <c r="O721" s="70" t="n">
        <v>0</v>
      </c>
      <c r="P721" s="70" t="n">
        <v>0.180636495</v>
      </c>
      <c r="Q721" s="70" t="n">
        <v>-0.258819044</v>
      </c>
      <c r="R721" s="70" t="n">
        <v>0</v>
      </c>
      <c r="S721" s="70" t="n">
        <v>0.965925813</v>
      </c>
      <c r="T721" s="70" t="n">
        <v>13.5</v>
      </c>
      <c r="U721" s="69">
        <f>U668*'4 Transform Matrices'!Y722+V668*'4 Transform Matrices'!AC722+W668*'4 Transform Matrices'!AG722</f>
        <v/>
      </c>
      <c r="V721" s="69">
        <f>U668*'4 Transform Matrices'!Z722+V668*'4 Transform Matrices'!AD722+W668*'4 Transform Matrices'!AH722</f>
        <v/>
      </c>
      <c r="W721" s="69">
        <f>U668*'4 Transform Matrices'!AA722+V668*'4 Transform Matrices'!AE722+W668*'4 Transform Matrices'!AI722</f>
        <v/>
      </c>
      <c r="X721" s="69">
        <f>U668*'4 Transform Matrices'!AB722+V668*'4 Transform Matrices'!AF722+W668*'4 Transform Matrices'!AJ722+X668</f>
        <v/>
      </c>
      <c r="Y721" s="69">
        <f>Y668*'4 Transform Matrices'!Y722+Z668*'4 Transform Matrices'!AC722+AA668*'4 Transform Matrices'!AG722</f>
        <v/>
      </c>
      <c r="Z721" s="69">
        <f>Y668*'4 Transform Matrices'!Z722+Z668*'4 Transform Matrices'!AD722+AA668*'4 Transform Matrices'!AH722</f>
        <v/>
      </c>
      <c r="AA721" s="69">
        <f>Y668*'4 Transform Matrices'!AA722+Z668*'4 Transform Matrices'!AE722+AA668*'4 Transform Matrices'!AI722</f>
        <v/>
      </c>
      <c r="AB721" s="69">
        <f>Y668*'4 Transform Matrices'!AB722+Z668*'4 Transform Matrices'!AF722+AA668*'4 Transform Matrices'!AJ722+AB668</f>
        <v/>
      </c>
      <c r="AC721" s="69">
        <f>AC668*'4 Transform Matrices'!Y722+AD668*'4 Transform Matrices'!AC722+AE668*'4 Transform Matrices'!AG722</f>
        <v/>
      </c>
      <c r="AD721" s="69">
        <f>AC668*'4 Transform Matrices'!Z722+AD668*'4 Transform Matrices'!AD722+AE668*'4 Transform Matrices'!AH722</f>
        <v/>
      </c>
      <c r="AE721" s="69">
        <f>AC668*'4 Transform Matrices'!AA722+AD668*'4 Transform Matrices'!AE722+AE668*'4 Transform Matrices'!AI722</f>
        <v/>
      </c>
      <c r="AF721" s="69">
        <f>AC668*'4 Transform Matrices'!AB722+AD668*'4 Transform Matrices'!AF722+AE668*'4 Transform Matrices'!AJ722+AF668</f>
        <v/>
      </c>
      <c r="AG721" s="71">
        <f>MAX(ABS(I721-U721),ABS(J721-V721),ABS(K721-W721),ABS(L721-X721),ABS(M721-Y721),ABS(N721-Z721),ABS(O721-AA721),ABS(P721-AB721),ABS(Q721-AC721),ABS(R721-AD721),ABS(S721-AE721),ABS(T721-AF721))</f>
        <v/>
      </c>
    </row>
    <row r="722">
      <c r="A722" s="81" t="inlineStr">
        <is>
          <t>- Bush</t>
        </is>
      </c>
      <c r="B722" s="52" t="inlineStr">
        <is>
          <t>ENV-594</t>
        </is>
      </c>
      <c r="C722" s="59" t="inlineStr">
        <is>
          <t>Sphere</t>
        </is>
      </c>
      <c r="D722" s="52" t="inlineStr">
        <is>
          <t>ENV-593</t>
        </is>
      </c>
      <c r="E722" s="52" t="n">
        <v>3</v>
      </c>
      <c r="F722" s="54">
        <f>L722</f>
        <v/>
      </c>
      <c r="G722" s="54">
        <f>P722</f>
        <v/>
      </c>
      <c r="H722" s="54">
        <f>T722</f>
        <v/>
      </c>
      <c r="I722" s="70" t="n">
        <v>0.607194901</v>
      </c>
      <c r="J722" s="70" t="n">
        <v>0</v>
      </c>
      <c r="K722" s="70" t="n">
        <v>-0.0956018418</v>
      </c>
      <c r="L722" s="70" t="n">
        <v>-12.5036068</v>
      </c>
      <c r="M722" s="70" t="n">
        <v>0</v>
      </c>
      <c r="N722" s="70" t="n">
        <v>0.43027252</v>
      </c>
      <c r="O722" s="70" t="n">
        <v>0</v>
      </c>
      <c r="P722" s="70" t="n">
        <v>0.397158682</v>
      </c>
      <c r="Q722" s="70" t="n">
        <v>0.0956018418</v>
      </c>
      <c r="R722" s="70" t="n">
        <v>0</v>
      </c>
      <c r="S722" s="70" t="n">
        <v>0.607194901</v>
      </c>
      <c r="T722" s="70" t="n">
        <v>13.5011692</v>
      </c>
      <c r="U722" s="69">
        <f>U721*'4 Transform Matrices'!Y723+V721*'4 Transform Matrices'!AC723+W721*'4 Transform Matrices'!AG723</f>
        <v/>
      </c>
      <c r="V722" s="69">
        <f>U721*'4 Transform Matrices'!Z723+V721*'4 Transform Matrices'!AD723+W721*'4 Transform Matrices'!AH723</f>
        <v/>
      </c>
      <c r="W722" s="69">
        <f>U721*'4 Transform Matrices'!AA723+V721*'4 Transform Matrices'!AE723+W721*'4 Transform Matrices'!AI723</f>
        <v/>
      </c>
      <c r="X722" s="69">
        <f>U721*'4 Transform Matrices'!AB723+V721*'4 Transform Matrices'!AF723+W721*'4 Transform Matrices'!AJ723+X721</f>
        <v/>
      </c>
      <c r="Y722" s="69">
        <f>Y721*'4 Transform Matrices'!Y723+Z721*'4 Transform Matrices'!AC723+AA721*'4 Transform Matrices'!AG723</f>
        <v/>
      </c>
      <c r="Z722" s="69">
        <f>Y721*'4 Transform Matrices'!Z723+Z721*'4 Transform Matrices'!AD723+AA721*'4 Transform Matrices'!AH723</f>
        <v/>
      </c>
      <c r="AA722" s="69">
        <f>Y721*'4 Transform Matrices'!AA723+Z721*'4 Transform Matrices'!AE723+AA721*'4 Transform Matrices'!AI723</f>
        <v/>
      </c>
      <c r="AB722" s="69">
        <f>Y721*'4 Transform Matrices'!AB723+Z721*'4 Transform Matrices'!AF723+AA721*'4 Transform Matrices'!AJ723+AB721</f>
        <v/>
      </c>
      <c r="AC722" s="69">
        <f>AC721*'4 Transform Matrices'!Y723+AD721*'4 Transform Matrices'!AC723+AE721*'4 Transform Matrices'!AG723</f>
        <v/>
      </c>
      <c r="AD722" s="69">
        <f>AC721*'4 Transform Matrices'!Z723+AD721*'4 Transform Matrices'!AD723+AE721*'4 Transform Matrices'!AH723</f>
        <v/>
      </c>
      <c r="AE722" s="69">
        <f>AC721*'4 Transform Matrices'!AA723+AD721*'4 Transform Matrices'!AE723+AE721*'4 Transform Matrices'!AI723</f>
        <v/>
      </c>
      <c r="AF722" s="69">
        <f>AC721*'4 Transform Matrices'!AB723+AD721*'4 Transform Matrices'!AF723+AE721*'4 Transform Matrices'!AJ723+AF721</f>
        <v/>
      </c>
      <c r="AG722" s="71">
        <f>MAX(ABS(I722-U722),ABS(J722-V722),ABS(K722-W722),ABS(L722-X722),ABS(M722-Y722),ABS(N722-Z722),ABS(O722-AA722),ABS(P722-AB722),ABS(Q722-AC722),ABS(R722-AD722),ABS(S722-AE722),ABS(T722-AF722))</f>
        <v/>
      </c>
    </row>
    <row r="723">
      <c r="A723" s="81" t="inlineStr">
        <is>
          <t>- Bush</t>
        </is>
      </c>
      <c r="B723" s="52" t="inlineStr">
        <is>
          <t>ENV-595</t>
        </is>
      </c>
      <c r="C723" s="59" t="inlineStr">
        <is>
          <t>Sphere</t>
        </is>
      </c>
      <c r="D723" s="52" t="inlineStr">
        <is>
          <t>ENV-593</t>
        </is>
      </c>
      <c r="E723" s="52" t="n">
        <v>3</v>
      </c>
      <c r="F723" s="54">
        <f>L723</f>
        <v/>
      </c>
      <c r="G723" s="54">
        <f>P723</f>
        <v/>
      </c>
      <c r="H723" s="54">
        <f>T723</f>
        <v/>
      </c>
      <c r="I723" s="70" t="n">
        <v>-0.230441809</v>
      </c>
      <c r="J723" s="70" t="n">
        <v>0</v>
      </c>
      <c r="K723" s="70" t="n">
        <v>-0.495250434</v>
      </c>
      <c r="L723" s="70" t="n">
        <v>-12.5252609</v>
      </c>
      <c r="M723" s="70" t="n">
        <v>0</v>
      </c>
      <c r="N723" s="70" t="n">
        <v>0.382366896</v>
      </c>
      <c r="O723" s="70" t="n">
        <v>0</v>
      </c>
      <c r="P723" s="70" t="n">
        <v>0.366968453</v>
      </c>
      <c r="Q723" s="70" t="n">
        <v>0.495250434</v>
      </c>
      <c r="R723" s="70" t="n">
        <v>0</v>
      </c>
      <c r="S723" s="70" t="n">
        <v>-0.230441809</v>
      </c>
      <c r="T723" s="70" t="n">
        <v>13.4287901</v>
      </c>
      <c r="U723" s="69">
        <f>U721*'4 Transform Matrices'!Y724+V721*'4 Transform Matrices'!AC724+W721*'4 Transform Matrices'!AG724</f>
        <v/>
      </c>
      <c r="V723" s="69">
        <f>U721*'4 Transform Matrices'!Z724+V721*'4 Transform Matrices'!AD724+W721*'4 Transform Matrices'!AH724</f>
        <v/>
      </c>
      <c r="W723" s="69">
        <f>U721*'4 Transform Matrices'!AA724+V721*'4 Transform Matrices'!AE724+W721*'4 Transform Matrices'!AI724</f>
        <v/>
      </c>
      <c r="X723" s="69">
        <f>U721*'4 Transform Matrices'!AB724+V721*'4 Transform Matrices'!AF724+W721*'4 Transform Matrices'!AJ724+X721</f>
        <v/>
      </c>
      <c r="Y723" s="69">
        <f>Y721*'4 Transform Matrices'!Y724+Z721*'4 Transform Matrices'!AC724+AA721*'4 Transform Matrices'!AG724</f>
        <v/>
      </c>
      <c r="Z723" s="69">
        <f>Y721*'4 Transform Matrices'!Z724+Z721*'4 Transform Matrices'!AD724+AA721*'4 Transform Matrices'!AH724</f>
        <v/>
      </c>
      <c r="AA723" s="69">
        <f>Y721*'4 Transform Matrices'!AA724+Z721*'4 Transform Matrices'!AE724+AA721*'4 Transform Matrices'!AI724</f>
        <v/>
      </c>
      <c r="AB723" s="69">
        <f>Y721*'4 Transform Matrices'!AB724+Z721*'4 Transform Matrices'!AF724+AA721*'4 Transform Matrices'!AJ724+AB721</f>
        <v/>
      </c>
      <c r="AC723" s="69">
        <f>AC721*'4 Transform Matrices'!Y724+AD721*'4 Transform Matrices'!AC724+AE721*'4 Transform Matrices'!AG724</f>
        <v/>
      </c>
      <c r="AD723" s="69">
        <f>AC721*'4 Transform Matrices'!Z724+AD721*'4 Transform Matrices'!AD724+AE721*'4 Transform Matrices'!AH724</f>
        <v/>
      </c>
      <c r="AE723" s="69">
        <f>AC721*'4 Transform Matrices'!AA724+AD721*'4 Transform Matrices'!AE724+AE721*'4 Transform Matrices'!AI724</f>
        <v/>
      </c>
      <c r="AF723" s="69">
        <f>AC721*'4 Transform Matrices'!AB724+AD721*'4 Transform Matrices'!AF724+AE721*'4 Transform Matrices'!AJ724+AF721</f>
        <v/>
      </c>
      <c r="AG723" s="71">
        <f>MAX(ABS(I723-U723),ABS(J723-V723),ABS(K723-W723),ABS(L723-X723),ABS(M723-Y723),ABS(N723-Z723),ABS(O723-AA723),ABS(P723-AB723),ABS(Q723-AC723),ABS(R723-AD723),ABS(S723-AE723),ABS(T723-AF723))</f>
        <v/>
      </c>
    </row>
    <row r="724">
      <c r="A724" s="81" t="inlineStr">
        <is>
          <t>- Bush</t>
        </is>
      </c>
      <c r="B724" s="52" t="inlineStr">
        <is>
          <t>ENV-596</t>
        </is>
      </c>
      <c r="C724" s="59" t="inlineStr">
        <is>
          <t>Sphere</t>
        </is>
      </c>
      <c r="D724" s="52" t="inlineStr">
        <is>
          <t>ENV-593</t>
        </is>
      </c>
      <c r="E724" s="52" t="n">
        <v>3</v>
      </c>
      <c r="F724" s="54">
        <f>L724</f>
        <v/>
      </c>
      <c r="G724" s="54">
        <f>P724</f>
        <v/>
      </c>
      <c r="H724" s="54">
        <f>T724</f>
        <v/>
      </c>
      <c r="I724" s="70" t="n">
        <v>-0.55746907</v>
      </c>
      <c r="J724" s="70" t="n">
        <v>0</v>
      </c>
      <c r="K724" s="70" t="n">
        <v>0.560901463</v>
      </c>
      <c r="L724" s="70" t="n">
        <v>-12.487834</v>
      </c>
      <c r="M724" s="70" t="n">
        <v>0</v>
      </c>
      <c r="N724" s="70" t="n">
        <v>0.553567767</v>
      </c>
      <c r="O724" s="70" t="n">
        <v>0</v>
      </c>
      <c r="P724" s="70" t="n">
        <v>0.462389648</v>
      </c>
      <c r="Q724" s="70" t="n">
        <v>-0.560901463</v>
      </c>
      <c r="R724" s="70" t="n">
        <v>0</v>
      </c>
      <c r="S724" s="70" t="n">
        <v>-0.55746907</v>
      </c>
      <c r="T724" s="70" t="n">
        <v>13.5565453</v>
      </c>
      <c r="U724" s="69">
        <f>U721*'4 Transform Matrices'!Y725+V721*'4 Transform Matrices'!AC725+W721*'4 Transform Matrices'!AG725</f>
        <v/>
      </c>
      <c r="V724" s="69">
        <f>U721*'4 Transform Matrices'!Z725+V721*'4 Transform Matrices'!AD725+W721*'4 Transform Matrices'!AH725</f>
        <v/>
      </c>
      <c r="W724" s="69">
        <f>U721*'4 Transform Matrices'!AA725+V721*'4 Transform Matrices'!AE725+W721*'4 Transform Matrices'!AI725</f>
        <v/>
      </c>
      <c r="X724" s="69">
        <f>U721*'4 Transform Matrices'!AB725+V721*'4 Transform Matrices'!AF725+W721*'4 Transform Matrices'!AJ725+X721</f>
        <v/>
      </c>
      <c r="Y724" s="69">
        <f>Y721*'4 Transform Matrices'!Y725+Z721*'4 Transform Matrices'!AC725+AA721*'4 Transform Matrices'!AG725</f>
        <v/>
      </c>
      <c r="Z724" s="69">
        <f>Y721*'4 Transform Matrices'!Z725+Z721*'4 Transform Matrices'!AD725+AA721*'4 Transform Matrices'!AH725</f>
        <v/>
      </c>
      <c r="AA724" s="69">
        <f>Y721*'4 Transform Matrices'!AA725+Z721*'4 Transform Matrices'!AE725+AA721*'4 Transform Matrices'!AI725</f>
        <v/>
      </c>
      <c r="AB724" s="69">
        <f>Y721*'4 Transform Matrices'!AB725+Z721*'4 Transform Matrices'!AF725+AA721*'4 Transform Matrices'!AJ725+AB721</f>
        <v/>
      </c>
      <c r="AC724" s="69">
        <f>AC721*'4 Transform Matrices'!Y725+AD721*'4 Transform Matrices'!AC725+AE721*'4 Transform Matrices'!AG725</f>
        <v/>
      </c>
      <c r="AD724" s="69">
        <f>AC721*'4 Transform Matrices'!Z725+AD721*'4 Transform Matrices'!AD725+AE721*'4 Transform Matrices'!AH725</f>
        <v/>
      </c>
      <c r="AE724" s="69">
        <f>AC721*'4 Transform Matrices'!AA725+AD721*'4 Transform Matrices'!AE725+AE721*'4 Transform Matrices'!AI725</f>
        <v/>
      </c>
      <c r="AF724" s="69">
        <f>AC721*'4 Transform Matrices'!AB725+AD721*'4 Transform Matrices'!AF725+AE721*'4 Transform Matrices'!AJ725+AF721</f>
        <v/>
      </c>
      <c r="AG724" s="71">
        <f>MAX(ABS(I724-U724),ABS(J724-V724),ABS(K724-W724),ABS(L724-X724),ABS(M724-Y724),ABS(N724-Z724),ABS(O724-AA724),ABS(P724-AB724),ABS(Q724-AC724),ABS(R724-AD724),ABS(S724-AE724),ABS(T724-AF724))</f>
        <v/>
      </c>
    </row>
    <row r="725">
      <c r="A725" s="81" t="inlineStr">
        <is>
          <t>- Bush</t>
        </is>
      </c>
      <c r="B725" s="52" t="inlineStr">
        <is>
          <t>ENV-597</t>
        </is>
      </c>
      <c r="C725" s="59" t="inlineStr">
        <is>
          <t>Sphere</t>
        </is>
      </c>
      <c r="D725" s="52" t="inlineStr">
        <is>
          <t>ENV-593</t>
        </is>
      </c>
      <c r="E725" s="52" t="n">
        <v>3</v>
      </c>
      <c r="F725" s="54">
        <f>L725</f>
        <v/>
      </c>
      <c r="G725" s="54">
        <f>P725</f>
        <v/>
      </c>
      <c r="H725" s="54">
        <f>T725</f>
        <v/>
      </c>
      <c r="I725" s="70" t="n">
        <v>-0.365118414</v>
      </c>
      <c r="J725" s="70" t="n">
        <v>0</v>
      </c>
      <c r="K725" s="70" t="n">
        <v>-0.52469188</v>
      </c>
      <c r="L725" s="70" t="n">
        <v>-12.4287987</v>
      </c>
      <c r="M725" s="70" t="n">
        <v>0</v>
      </c>
      <c r="N725" s="70" t="n">
        <v>0.447459906</v>
      </c>
      <c r="O725" s="70" t="n">
        <v>0</v>
      </c>
      <c r="P725" s="70" t="n">
        <v>0.410876513</v>
      </c>
      <c r="Q725" s="70" t="n">
        <v>0.52469188</v>
      </c>
      <c r="R725" s="70" t="n">
        <v>0</v>
      </c>
      <c r="S725" s="70" t="n">
        <v>-0.365118414</v>
      </c>
      <c r="T725" s="70" t="n">
        <v>13.2353992</v>
      </c>
      <c r="U725" s="69">
        <f>U721*'4 Transform Matrices'!Y726+V721*'4 Transform Matrices'!AC726+W721*'4 Transform Matrices'!AG726</f>
        <v/>
      </c>
      <c r="V725" s="69">
        <f>U721*'4 Transform Matrices'!Z726+V721*'4 Transform Matrices'!AD726+W721*'4 Transform Matrices'!AH726</f>
        <v/>
      </c>
      <c r="W725" s="69">
        <f>U721*'4 Transform Matrices'!AA726+V721*'4 Transform Matrices'!AE726+W721*'4 Transform Matrices'!AI726</f>
        <v/>
      </c>
      <c r="X725" s="69">
        <f>U721*'4 Transform Matrices'!AB726+V721*'4 Transform Matrices'!AF726+W721*'4 Transform Matrices'!AJ726+X721</f>
        <v/>
      </c>
      <c r="Y725" s="69">
        <f>Y721*'4 Transform Matrices'!Y726+Z721*'4 Transform Matrices'!AC726+AA721*'4 Transform Matrices'!AG726</f>
        <v/>
      </c>
      <c r="Z725" s="69">
        <f>Y721*'4 Transform Matrices'!Z726+Z721*'4 Transform Matrices'!AD726+AA721*'4 Transform Matrices'!AH726</f>
        <v/>
      </c>
      <c r="AA725" s="69">
        <f>Y721*'4 Transform Matrices'!AA726+Z721*'4 Transform Matrices'!AE726+AA721*'4 Transform Matrices'!AI726</f>
        <v/>
      </c>
      <c r="AB725" s="69">
        <f>Y721*'4 Transform Matrices'!AB726+Z721*'4 Transform Matrices'!AF726+AA721*'4 Transform Matrices'!AJ726+AB721</f>
        <v/>
      </c>
      <c r="AC725" s="69">
        <f>AC721*'4 Transform Matrices'!Y726+AD721*'4 Transform Matrices'!AC726+AE721*'4 Transform Matrices'!AG726</f>
        <v/>
      </c>
      <c r="AD725" s="69">
        <f>AC721*'4 Transform Matrices'!Z726+AD721*'4 Transform Matrices'!AD726+AE721*'4 Transform Matrices'!AH726</f>
        <v/>
      </c>
      <c r="AE725" s="69">
        <f>AC721*'4 Transform Matrices'!AA726+AD721*'4 Transform Matrices'!AE726+AE721*'4 Transform Matrices'!AI726</f>
        <v/>
      </c>
      <c r="AF725" s="69">
        <f>AC721*'4 Transform Matrices'!AB726+AD721*'4 Transform Matrices'!AF726+AE721*'4 Transform Matrices'!AJ726+AF721</f>
        <v/>
      </c>
      <c r="AG725" s="71">
        <f>MAX(ABS(I725-U725),ABS(J725-V725),ABS(K725-W725),ABS(L725-X725),ABS(M725-Y725),ABS(N725-Z725),ABS(O725-AA725),ABS(P725-AB725),ABS(Q725-AC725),ABS(R725-AD725),ABS(S725-AE725),ABS(T725-AF725))</f>
        <v/>
      </c>
    </row>
    <row r="726">
      <c r="A726" s="81" t="inlineStr">
        <is>
          <t>- Bush</t>
        </is>
      </c>
      <c r="B726" s="52" t="inlineStr">
        <is>
          <t>ENV-598</t>
        </is>
      </c>
      <c r="C726" s="59" t="inlineStr">
        <is>
          <t>Sphere</t>
        </is>
      </c>
      <c r="D726" s="52" t="inlineStr">
        <is>
          <t>ENV-593</t>
        </is>
      </c>
      <c r="E726" s="52" t="n">
        <v>3</v>
      </c>
      <c r="F726" s="54">
        <f>L726</f>
        <v/>
      </c>
      <c r="G726" s="54">
        <f>P726</f>
        <v/>
      </c>
      <c r="H726" s="54">
        <f>T726</f>
        <v/>
      </c>
      <c r="I726" s="70" t="n">
        <v>0.731958628</v>
      </c>
      <c r="J726" s="70" t="n">
        <v>0</v>
      </c>
      <c r="K726" s="70" t="n">
        <v>0.0935703591</v>
      </c>
      <c r="L726" s="70" t="n">
        <v>-12.5050278</v>
      </c>
      <c r="M726" s="70" t="n">
        <v>0</v>
      </c>
      <c r="N726" s="70" t="n">
        <v>0.5165405870000001</v>
      </c>
      <c r="O726" s="70" t="n">
        <v>0</v>
      </c>
      <c r="P726" s="70" t="n">
        <v>0.438890219</v>
      </c>
      <c r="Q726" s="70" t="n">
        <v>-0.0935703591</v>
      </c>
      <c r="R726" s="70" t="n">
        <v>0</v>
      </c>
      <c r="S726" s="70" t="n">
        <v>0.731958628</v>
      </c>
      <c r="T726" s="70" t="n">
        <v>13.6750927</v>
      </c>
      <c r="U726" s="69">
        <f>U721*'4 Transform Matrices'!Y727+V721*'4 Transform Matrices'!AC727+W721*'4 Transform Matrices'!AG727</f>
        <v/>
      </c>
      <c r="V726" s="69">
        <f>U721*'4 Transform Matrices'!Z727+V721*'4 Transform Matrices'!AD727+W721*'4 Transform Matrices'!AH727</f>
        <v/>
      </c>
      <c r="W726" s="69">
        <f>U721*'4 Transform Matrices'!AA727+V721*'4 Transform Matrices'!AE727+W721*'4 Transform Matrices'!AI727</f>
        <v/>
      </c>
      <c r="X726" s="69">
        <f>U721*'4 Transform Matrices'!AB727+V721*'4 Transform Matrices'!AF727+W721*'4 Transform Matrices'!AJ727+X721</f>
        <v/>
      </c>
      <c r="Y726" s="69">
        <f>Y721*'4 Transform Matrices'!Y727+Z721*'4 Transform Matrices'!AC727+AA721*'4 Transform Matrices'!AG727</f>
        <v/>
      </c>
      <c r="Z726" s="69">
        <f>Y721*'4 Transform Matrices'!Z727+Z721*'4 Transform Matrices'!AD727+AA721*'4 Transform Matrices'!AH727</f>
        <v/>
      </c>
      <c r="AA726" s="69">
        <f>Y721*'4 Transform Matrices'!AA727+Z721*'4 Transform Matrices'!AE727+AA721*'4 Transform Matrices'!AI727</f>
        <v/>
      </c>
      <c r="AB726" s="69">
        <f>Y721*'4 Transform Matrices'!AB727+Z721*'4 Transform Matrices'!AF727+AA721*'4 Transform Matrices'!AJ727+AB721</f>
        <v/>
      </c>
      <c r="AC726" s="69">
        <f>AC721*'4 Transform Matrices'!Y727+AD721*'4 Transform Matrices'!AC727+AE721*'4 Transform Matrices'!AG727</f>
        <v/>
      </c>
      <c r="AD726" s="69">
        <f>AC721*'4 Transform Matrices'!Z727+AD721*'4 Transform Matrices'!AD727+AE721*'4 Transform Matrices'!AH727</f>
        <v/>
      </c>
      <c r="AE726" s="69">
        <f>AC721*'4 Transform Matrices'!AA727+AD721*'4 Transform Matrices'!AE727+AE721*'4 Transform Matrices'!AI727</f>
        <v/>
      </c>
      <c r="AF726" s="69">
        <f>AC721*'4 Transform Matrices'!AB727+AD721*'4 Transform Matrices'!AF727+AE721*'4 Transform Matrices'!AJ727+AF721</f>
        <v/>
      </c>
      <c r="AG726" s="71">
        <f>MAX(ABS(I726-U726),ABS(J726-V726),ABS(K726-W726),ABS(L726-X726),ABS(M726-Y726),ABS(N726-Z726),ABS(O726-AA726),ABS(P726-AB726),ABS(Q726-AC726),ABS(R726-AD726),ABS(S726-AE726),ABS(T726-AF726))</f>
        <v/>
      </c>
    </row>
    <row r="727">
      <c r="A727" s="81" t="inlineStr">
        <is>
          <t>- Bush</t>
        </is>
      </c>
      <c r="B727" s="52" t="inlineStr">
        <is>
          <t>ENV-599</t>
        </is>
      </c>
      <c r="C727" s="59" t="inlineStr">
        <is>
          <t>Sphere</t>
        </is>
      </c>
      <c r="D727" s="52" t="inlineStr">
        <is>
          <t>ENV-593</t>
        </is>
      </c>
      <c r="E727" s="52" t="n">
        <v>3</v>
      </c>
      <c r="F727" s="54">
        <f>L727</f>
        <v/>
      </c>
      <c r="G727" s="54">
        <f>P727</f>
        <v/>
      </c>
      <c r="H727" s="54">
        <f>T727</f>
        <v/>
      </c>
      <c r="I727" s="70" t="n">
        <v>0.649734676</v>
      </c>
      <c r="J727" s="70" t="n">
        <v>0</v>
      </c>
      <c r="K727" s="70" t="n">
        <v>-0.16580005</v>
      </c>
      <c r="L727" s="70" t="n">
        <v>-12.3464489</v>
      </c>
      <c r="M727" s="70" t="n">
        <v>0</v>
      </c>
      <c r="N727" s="70" t="n">
        <v>0.469388902</v>
      </c>
      <c r="O727" s="70" t="n">
        <v>0</v>
      </c>
      <c r="P727" s="70" t="n">
        <v>0.388806283</v>
      </c>
      <c r="Q727" s="70" t="n">
        <v>0.16580005</v>
      </c>
      <c r="R727" s="70" t="n">
        <v>0</v>
      </c>
      <c r="S727" s="70" t="n">
        <v>0.649734676</v>
      </c>
      <c r="T727" s="70" t="n">
        <v>13.6628437</v>
      </c>
      <c r="U727" s="69">
        <f>U721*'4 Transform Matrices'!Y728+V721*'4 Transform Matrices'!AC728+W721*'4 Transform Matrices'!AG728</f>
        <v/>
      </c>
      <c r="V727" s="69">
        <f>U721*'4 Transform Matrices'!Z728+V721*'4 Transform Matrices'!AD728+W721*'4 Transform Matrices'!AH728</f>
        <v/>
      </c>
      <c r="W727" s="69">
        <f>U721*'4 Transform Matrices'!AA728+V721*'4 Transform Matrices'!AE728+W721*'4 Transform Matrices'!AI728</f>
        <v/>
      </c>
      <c r="X727" s="69">
        <f>U721*'4 Transform Matrices'!AB728+V721*'4 Transform Matrices'!AF728+W721*'4 Transform Matrices'!AJ728+X721</f>
        <v/>
      </c>
      <c r="Y727" s="69">
        <f>Y721*'4 Transform Matrices'!Y728+Z721*'4 Transform Matrices'!AC728+AA721*'4 Transform Matrices'!AG728</f>
        <v/>
      </c>
      <c r="Z727" s="69">
        <f>Y721*'4 Transform Matrices'!Z728+Z721*'4 Transform Matrices'!AD728+AA721*'4 Transform Matrices'!AH728</f>
        <v/>
      </c>
      <c r="AA727" s="69">
        <f>Y721*'4 Transform Matrices'!AA728+Z721*'4 Transform Matrices'!AE728+AA721*'4 Transform Matrices'!AI728</f>
        <v/>
      </c>
      <c r="AB727" s="69">
        <f>Y721*'4 Transform Matrices'!AB728+Z721*'4 Transform Matrices'!AF728+AA721*'4 Transform Matrices'!AJ728+AB721</f>
        <v/>
      </c>
      <c r="AC727" s="69">
        <f>AC721*'4 Transform Matrices'!Y728+AD721*'4 Transform Matrices'!AC728+AE721*'4 Transform Matrices'!AG728</f>
        <v/>
      </c>
      <c r="AD727" s="69">
        <f>AC721*'4 Transform Matrices'!Z728+AD721*'4 Transform Matrices'!AD728+AE721*'4 Transform Matrices'!AH728</f>
        <v/>
      </c>
      <c r="AE727" s="69">
        <f>AC721*'4 Transform Matrices'!AA728+AD721*'4 Transform Matrices'!AE728+AE721*'4 Transform Matrices'!AI728</f>
        <v/>
      </c>
      <c r="AF727" s="69">
        <f>AC721*'4 Transform Matrices'!AB728+AD721*'4 Transform Matrices'!AF728+AE721*'4 Transform Matrices'!AJ728+AF721</f>
        <v/>
      </c>
      <c r="AG727" s="71">
        <f>MAX(ABS(I727-U727),ABS(J727-V727),ABS(K727-W727),ABS(L727-X727),ABS(M727-Y727),ABS(N727-Z727),ABS(O727-AA727),ABS(P727-AB727),ABS(Q727-AC727),ABS(R727-AD727),ABS(S727-AE727),ABS(T727-AF727))</f>
        <v/>
      </c>
    </row>
    <row r="728">
      <c r="A728" s="81" t="inlineStr">
        <is>
          <t>- Bush</t>
        </is>
      </c>
      <c r="B728" s="52" t="inlineStr">
        <is>
          <t>ENV-600</t>
        </is>
      </c>
      <c r="C728" s="59" t="inlineStr">
        <is>
          <t>Sphere</t>
        </is>
      </c>
      <c r="D728" s="52" t="inlineStr">
        <is>
          <t>ENV-593</t>
        </is>
      </c>
      <c r="E728" s="52" t="n">
        <v>3</v>
      </c>
      <c r="F728" s="54">
        <f>L728</f>
        <v/>
      </c>
      <c r="G728" s="54">
        <f>P728</f>
        <v/>
      </c>
      <c r="H728" s="54">
        <f>T728</f>
        <v/>
      </c>
      <c r="I728" s="70" t="n">
        <v>-0.594639122</v>
      </c>
      <c r="J728" s="70" t="n">
        <v>0</v>
      </c>
      <c r="K728" s="70" t="n">
        <v>0.200173736</v>
      </c>
      <c r="L728" s="70" t="n">
        <v>-12.5821075</v>
      </c>
      <c r="M728" s="70" t="n">
        <v>0</v>
      </c>
      <c r="N728" s="70" t="n">
        <v>0.439199209</v>
      </c>
      <c r="O728" s="70" t="n">
        <v>0</v>
      </c>
      <c r="P728" s="70" t="n">
        <v>0.408765942</v>
      </c>
      <c r="Q728" s="70" t="n">
        <v>-0.200173736</v>
      </c>
      <c r="R728" s="70" t="n">
        <v>0</v>
      </c>
      <c r="S728" s="70" t="n">
        <v>-0.594639122</v>
      </c>
      <c r="T728" s="70" t="n">
        <v>13.3911648</v>
      </c>
      <c r="U728" s="69">
        <f>U721*'4 Transform Matrices'!Y729+V721*'4 Transform Matrices'!AC729+W721*'4 Transform Matrices'!AG729</f>
        <v/>
      </c>
      <c r="V728" s="69">
        <f>U721*'4 Transform Matrices'!Z729+V721*'4 Transform Matrices'!AD729+W721*'4 Transform Matrices'!AH729</f>
        <v/>
      </c>
      <c r="W728" s="69">
        <f>U721*'4 Transform Matrices'!AA729+V721*'4 Transform Matrices'!AE729+W721*'4 Transform Matrices'!AI729</f>
        <v/>
      </c>
      <c r="X728" s="69">
        <f>U721*'4 Transform Matrices'!AB729+V721*'4 Transform Matrices'!AF729+W721*'4 Transform Matrices'!AJ729+X721</f>
        <v/>
      </c>
      <c r="Y728" s="69">
        <f>Y721*'4 Transform Matrices'!Y729+Z721*'4 Transform Matrices'!AC729+AA721*'4 Transform Matrices'!AG729</f>
        <v/>
      </c>
      <c r="Z728" s="69">
        <f>Y721*'4 Transform Matrices'!Z729+Z721*'4 Transform Matrices'!AD729+AA721*'4 Transform Matrices'!AH729</f>
        <v/>
      </c>
      <c r="AA728" s="69">
        <f>Y721*'4 Transform Matrices'!AA729+Z721*'4 Transform Matrices'!AE729+AA721*'4 Transform Matrices'!AI729</f>
        <v/>
      </c>
      <c r="AB728" s="69">
        <f>Y721*'4 Transform Matrices'!AB729+Z721*'4 Transform Matrices'!AF729+AA721*'4 Transform Matrices'!AJ729+AB721</f>
        <v/>
      </c>
      <c r="AC728" s="69">
        <f>AC721*'4 Transform Matrices'!Y729+AD721*'4 Transform Matrices'!AC729+AE721*'4 Transform Matrices'!AG729</f>
        <v/>
      </c>
      <c r="AD728" s="69">
        <f>AC721*'4 Transform Matrices'!Z729+AD721*'4 Transform Matrices'!AD729+AE721*'4 Transform Matrices'!AH729</f>
        <v/>
      </c>
      <c r="AE728" s="69">
        <f>AC721*'4 Transform Matrices'!AA729+AD721*'4 Transform Matrices'!AE729+AE721*'4 Transform Matrices'!AI729</f>
        <v/>
      </c>
      <c r="AF728" s="69">
        <f>AC721*'4 Transform Matrices'!AB729+AD721*'4 Transform Matrices'!AF729+AE721*'4 Transform Matrices'!AJ729+AF721</f>
        <v/>
      </c>
      <c r="AG728" s="71">
        <f>MAX(ABS(I728-U728),ABS(J728-V728),ABS(K728-W728),ABS(L728-X728),ABS(M728-Y728),ABS(N728-Z728),ABS(O728-AA728),ABS(P728-AB728),ABS(Q728-AC728),ABS(R728-AD728),ABS(S728-AE728),ABS(T728-AF728))</f>
        <v/>
      </c>
    </row>
    <row r="729">
      <c r="A729" s="80" t="inlineStr">
        <is>
          <t>- Bush</t>
        </is>
      </c>
      <c r="B729" s="52" t="inlineStr">
        <is>
          <t>ENV-601</t>
        </is>
      </c>
      <c r="C729" s="53" t="inlineStr">
        <is>
          <t>Group</t>
        </is>
      </c>
      <c r="D729" s="52" t="inlineStr">
        <is>
          <t>ENV-540</t>
        </is>
      </c>
      <c r="E729" s="52" t="n">
        <v>2</v>
      </c>
      <c r="F729" s="54">
        <f>L729</f>
        <v/>
      </c>
      <c r="G729" s="54">
        <f>P729</f>
        <v/>
      </c>
      <c r="H729" s="54">
        <f>T729</f>
        <v/>
      </c>
      <c r="I729" s="70" t="n">
        <v>-0.173648193</v>
      </c>
      <c r="J729" s="70" t="n">
        <v>0</v>
      </c>
      <c r="K729" s="70" t="n">
        <v>0.98480773</v>
      </c>
      <c r="L729" s="70" t="n">
        <v>9</v>
      </c>
      <c r="M729" s="70" t="n">
        <v>0</v>
      </c>
      <c r="N729" s="70" t="n">
        <v>1</v>
      </c>
      <c r="O729" s="70" t="n">
        <v>0</v>
      </c>
      <c r="P729" s="70" t="n">
        <v>0.300398529</v>
      </c>
      <c r="Q729" s="70" t="n">
        <v>-0.98480773</v>
      </c>
      <c r="R729" s="70" t="n">
        <v>0</v>
      </c>
      <c r="S729" s="70" t="n">
        <v>-0.173648193</v>
      </c>
      <c r="T729" s="70" t="n">
        <v>14.6000004</v>
      </c>
      <c r="U729" s="69">
        <f>U668*'4 Transform Matrices'!Y730+V668*'4 Transform Matrices'!AC730+W668*'4 Transform Matrices'!AG730</f>
        <v/>
      </c>
      <c r="V729" s="69">
        <f>U668*'4 Transform Matrices'!Z730+V668*'4 Transform Matrices'!AD730+W668*'4 Transform Matrices'!AH730</f>
        <v/>
      </c>
      <c r="W729" s="69">
        <f>U668*'4 Transform Matrices'!AA730+V668*'4 Transform Matrices'!AE730+W668*'4 Transform Matrices'!AI730</f>
        <v/>
      </c>
      <c r="X729" s="69">
        <f>U668*'4 Transform Matrices'!AB730+V668*'4 Transform Matrices'!AF730+W668*'4 Transform Matrices'!AJ730+X668</f>
        <v/>
      </c>
      <c r="Y729" s="69">
        <f>Y668*'4 Transform Matrices'!Y730+Z668*'4 Transform Matrices'!AC730+AA668*'4 Transform Matrices'!AG730</f>
        <v/>
      </c>
      <c r="Z729" s="69">
        <f>Y668*'4 Transform Matrices'!Z730+Z668*'4 Transform Matrices'!AD730+AA668*'4 Transform Matrices'!AH730</f>
        <v/>
      </c>
      <c r="AA729" s="69">
        <f>Y668*'4 Transform Matrices'!AA730+Z668*'4 Transform Matrices'!AE730+AA668*'4 Transform Matrices'!AI730</f>
        <v/>
      </c>
      <c r="AB729" s="69">
        <f>Y668*'4 Transform Matrices'!AB730+Z668*'4 Transform Matrices'!AF730+AA668*'4 Transform Matrices'!AJ730+AB668</f>
        <v/>
      </c>
      <c r="AC729" s="69">
        <f>AC668*'4 Transform Matrices'!Y730+AD668*'4 Transform Matrices'!AC730+AE668*'4 Transform Matrices'!AG730</f>
        <v/>
      </c>
      <c r="AD729" s="69">
        <f>AC668*'4 Transform Matrices'!Z730+AD668*'4 Transform Matrices'!AD730+AE668*'4 Transform Matrices'!AH730</f>
        <v/>
      </c>
      <c r="AE729" s="69">
        <f>AC668*'4 Transform Matrices'!AA730+AD668*'4 Transform Matrices'!AE730+AE668*'4 Transform Matrices'!AI730</f>
        <v/>
      </c>
      <c r="AF729" s="69">
        <f>AC668*'4 Transform Matrices'!AB730+AD668*'4 Transform Matrices'!AF730+AE668*'4 Transform Matrices'!AJ730+AF668</f>
        <v/>
      </c>
      <c r="AG729" s="71">
        <f>MAX(ABS(I729-U729),ABS(J729-V729),ABS(K729-W729),ABS(L729-X729),ABS(M729-Y729),ABS(N729-Z729),ABS(O729-AA729),ABS(P729-AB729),ABS(Q729-AC729),ABS(R729-AD729),ABS(S729-AE729),ABS(T729-AF729))</f>
        <v/>
      </c>
    </row>
    <row r="730">
      <c r="A730" s="81" t="inlineStr">
        <is>
          <t>- Bush</t>
        </is>
      </c>
      <c r="B730" s="52" t="inlineStr">
        <is>
          <t>ENV-602</t>
        </is>
      </c>
      <c r="C730" s="59" t="inlineStr">
        <is>
          <t>Sphere</t>
        </is>
      </c>
      <c r="D730" s="52" t="inlineStr">
        <is>
          <t>ENV-601</t>
        </is>
      </c>
      <c r="E730" s="52" t="n">
        <v>3</v>
      </c>
      <c r="F730" s="54">
        <f>L730</f>
        <v/>
      </c>
      <c r="G730" s="54">
        <f>P730</f>
        <v/>
      </c>
      <c r="H730" s="54">
        <f>T730</f>
        <v/>
      </c>
      <c r="I730" s="70" t="n">
        <v>-0.459079236</v>
      </c>
      <c r="J730" s="70" t="n">
        <v>0</v>
      </c>
      <c r="K730" s="70" t="n">
        <v>-0.356458724</v>
      </c>
      <c r="L730" s="70" t="n">
        <v>8.81076431</v>
      </c>
      <c r="M730" s="70" t="n">
        <v>0</v>
      </c>
      <c r="N730" s="70" t="n">
        <v>0.406853944</v>
      </c>
      <c r="O730" s="70" t="n">
        <v>0</v>
      </c>
      <c r="P730" s="70" t="n">
        <v>0.568668485</v>
      </c>
      <c r="Q730" s="70" t="n">
        <v>0.356458724</v>
      </c>
      <c r="R730" s="70" t="n">
        <v>0</v>
      </c>
      <c r="S730" s="70" t="n">
        <v>-0.459079236</v>
      </c>
      <c r="T730" s="70" t="n">
        <v>14.3466206</v>
      </c>
      <c r="U730" s="69">
        <f>U729*'4 Transform Matrices'!Y731+V729*'4 Transform Matrices'!AC731+W729*'4 Transform Matrices'!AG731</f>
        <v/>
      </c>
      <c r="V730" s="69">
        <f>U729*'4 Transform Matrices'!Z731+V729*'4 Transform Matrices'!AD731+W729*'4 Transform Matrices'!AH731</f>
        <v/>
      </c>
      <c r="W730" s="69">
        <f>U729*'4 Transform Matrices'!AA731+V729*'4 Transform Matrices'!AE731+W729*'4 Transform Matrices'!AI731</f>
        <v/>
      </c>
      <c r="X730" s="69">
        <f>U729*'4 Transform Matrices'!AB731+V729*'4 Transform Matrices'!AF731+W729*'4 Transform Matrices'!AJ731+X729</f>
        <v/>
      </c>
      <c r="Y730" s="69">
        <f>Y729*'4 Transform Matrices'!Y731+Z729*'4 Transform Matrices'!AC731+AA729*'4 Transform Matrices'!AG731</f>
        <v/>
      </c>
      <c r="Z730" s="69">
        <f>Y729*'4 Transform Matrices'!Z731+Z729*'4 Transform Matrices'!AD731+AA729*'4 Transform Matrices'!AH731</f>
        <v/>
      </c>
      <c r="AA730" s="69">
        <f>Y729*'4 Transform Matrices'!AA731+Z729*'4 Transform Matrices'!AE731+AA729*'4 Transform Matrices'!AI731</f>
        <v/>
      </c>
      <c r="AB730" s="69">
        <f>Y729*'4 Transform Matrices'!AB731+Z729*'4 Transform Matrices'!AF731+AA729*'4 Transform Matrices'!AJ731+AB729</f>
        <v/>
      </c>
      <c r="AC730" s="69">
        <f>AC729*'4 Transform Matrices'!Y731+AD729*'4 Transform Matrices'!AC731+AE729*'4 Transform Matrices'!AG731</f>
        <v/>
      </c>
      <c r="AD730" s="69">
        <f>AC729*'4 Transform Matrices'!Z731+AD729*'4 Transform Matrices'!AD731+AE729*'4 Transform Matrices'!AH731</f>
        <v/>
      </c>
      <c r="AE730" s="69">
        <f>AC729*'4 Transform Matrices'!AA731+AD729*'4 Transform Matrices'!AE731+AE729*'4 Transform Matrices'!AI731</f>
        <v/>
      </c>
      <c r="AF730" s="69">
        <f>AC729*'4 Transform Matrices'!AB731+AD729*'4 Transform Matrices'!AF731+AE729*'4 Transform Matrices'!AJ731+AF729</f>
        <v/>
      </c>
      <c r="AG730" s="71">
        <f>MAX(ABS(I730-U730),ABS(J730-V730),ABS(K730-W730),ABS(L730-X730),ABS(M730-Y730),ABS(N730-Z730),ABS(O730-AA730),ABS(P730-AB730),ABS(Q730-AC730),ABS(R730-AD730),ABS(S730-AE730),ABS(T730-AF730))</f>
        <v/>
      </c>
    </row>
    <row r="731">
      <c r="A731" s="81" t="inlineStr">
        <is>
          <t>- Bush</t>
        </is>
      </c>
      <c r="B731" s="52" t="inlineStr">
        <is>
          <t>ENV-603</t>
        </is>
      </c>
      <c r="C731" s="59" t="inlineStr">
        <is>
          <t>Sphere</t>
        </is>
      </c>
      <c r="D731" s="52" t="inlineStr">
        <is>
          <t>ENV-601</t>
        </is>
      </c>
      <c r="E731" s="52" t="n">
        <v>3</v>
      </c>
      <c r="F731" s="54">
        <f>L731</f>
        <v/>
      </c>
      <c r="G731" s="54">
        <f>P731</f>
        <v/>
      </c>
      <c r="H731" s="54">
        <f>T731</f>
        <v/>
      </c>
      <c r="I731" s="70" t="n">
        <v>0.632340491</v>
      </c>
      <c r="J731" s="70" t="n">
        <v>0</v>
      </c>
      <c r="K731" s="70" t="n">
        <v>0.406514674</v>
      </c>
      <c r="L731" s="70" t="n">
        <v>8.85086918</v>
      </c>
      <c r="M731" s="70" t="n">
        <v>0</v>
      </c>
      <c r="N731" s="70" t="n">
        <v>0.5262159709999999</v>
      </c>
      <c r="O731" s="70" t="n">
        <v>0</v>
      </c>
      <c r="P731" s="70" t="n">
        <v>0.536840618</v>
      </c>
      <c r="Q731" s="70" t="n">
        <v>-0.406514674</v>
      </c>
      <c r="R731" s="70" t="n">
        <v>0</v>
      </c>
      <c r="S731" s="70" t="n">
        <v>0.632340491</v>
      </c>
      <c r="T731" s="70" t="n">
        <v>14.7277536</v>
      </c>
      <c r="U731" s="69">
        <f>U729*'4 Transform Matrices'!Y732+V729*'4 Transform Matrices'!AC732+W729*'4 Transform Matrices'!AG732</f>
        <v/>
      </c>
      <c r="V731" s="69">
        <f>U729*'4 Transform Matrices'!Z732+V729*'4 Transform Matrices'!AD732+W729*'4 Transform Matrices'!AH732</f>
        <v/>
      </c>
      <c r="W731" s="69">
        <f>U729*'4 Transform Matrices'!AA732+V729*'4 Transform Matrices'!AE732+W729*'4 Transform Matrices'!AI732</f>
        <v/>
      </c>
      <c r="X731" s="69">
        <f>U729*'4 Transform Matrices'!AB732+V729*'4 Transform Matrices'!AF732+W729*'4 Transform Matrices'!AJ732+X729</f>
        <v/>
      </c>
      <c r="Y731" s="69">
        <f>Y729*'4 Transform Matrices'!Y732+Z729*'4 Transform Matrices'!AC732+AA729*'4 Transform Matrices'!AG732</f>
        <v/>
      </c>
      <c r="Z731" s="69">
        <f>Y729*'4 Transform Matrices'!Z732+Z729*'4 Transform Matrices'!AD732+AA729*'4 Transform Matrices'!AH732</f>
        <v/>
      </c>
      <c r="AA731" s="69">
        <f>Y729*'4 Transform Matrices'!AA732+Z729*'4 Transform Matrices'!AE732+AA729*'4 Transform Matrices'!AI732</f>
        <v/>
      </c>
      <c r="AB731" s="69">
        <f>Y729*'4 Transform Matrices'!AB732+Z729*'4 Transform Matrices'!AF732+AA729*'4 Transform Matrices'!AJ732+AB729</f>
        <v/>
      </c>
      <c r="AC731" s="69">
        <f>AC729*'4 Transform Matrices'!Y732+AD729*'4 Transform Matrices'!AC732+AE729*'4 Transform Matrices'!AG732</f>
        <v/>
      </c>
      <c r="AD731" s="69">
        <f>AC729*'4 Transform Matrices'!Z732+AD729*'4 Transform Matrices'!AD732+AE729*'4 Transform Matrices'!AH732</f>
        <v/>
      </c>
      <c r="AE731" s="69">
        <f>AC729*'4 Transform Matrices'!AA732+AD729*'4 Transform Matrices'!AE732+AE729*'4 Transform Matrices'!AI732</f>
        <v/>
      </c>
      <c r="AF731" s="69">
        <f>AC729*'4 Transform Matrices'!AB732+AD729*'4 Transform Matrices'!AF732+AE729*'4 Transform Matrices'!AJ732+AF729</f>
        <v/>
      </c>
      <c r="AG731" s="71">
        <f>MAX(ABS(I731-U731),ABS(J731-V731),ABS(K731-W731),ABS(L731-X731),ABS(M731-Y731),ABS(N731-Z731),ABS(O731-AA731),ABS(P731-AB731),ABS(Q731-AC731),ABS(R731-AD731),ABS(S731-AE731),ABS(T731-AF731))</f>
        <v/>
      </c>
    </row>
    <row r="732">
      <c r="A732" s="81" t="inlineStr">
        <is>
          <t>- Bush</t>
        </is>
      </c>
      <c r="B732" s="52" t="inlineStr">
        <is>
          <t>ENV-604</t>
        </is>
      </c>
      <c r="C732" s="59" t="inlineStr">
        <is>
          <t>Sphere</t>
        </is>
      </c>
      <c r="D732" s="52" t="inlineStr">
        <is>
          <t>ENV-601</t>
        </is>
      </c>
      <c r="E732" s="52" t="n">
        <v>3</v>
      </c>
      <c r="F732" s="54">
        <f>L732</f>
        <v/>
      </c>
      <c r="G732" s="54">
        <f>P732</f>
        <v/>
      </c>
      <c r="H732" s="54">
        <f>T732</f>
        <v/>
      </c>
      <c r="I732" s="70" t="n">
        <v>-0.822106123</v>
      </c>
      <c r="J732" s="70" t="n">
        <v>0</v>
      </c>
      <c r="K732" s="70" t="n">
        <v>-0.437184125</v>
      </c>
      <c r="L732" s="70" t="n">
        <v>9.05118847</v>
      </c>
      <c r="M732" s="70" t="n">
        <v>0</v>
      </c>
      <c r="N732" s="70" t="n">
        <v>0.651785493</v>
      </c>
      <c r="O732" s="70" t="n">
        <v>0</v>
      </c>
      <c r="P732" s="70" t="n">
        <v>0.669068336</v>
      </c>
      <c r="Q732" s="70" t="n">
        <v>0.437184125</v>
      </c>
      <c r="R732" s="70" t="n">
        <v>0</v>
      </c>
      <c r="S732" s="70" t="n">
        <v>-0.822106123</v>
      </c>
      <c r="T732" s="70" t="n">
        <v>14.6703653</v>
      </c>
      <c r="U732" s="69">
        <f>U729*'4 Transform Matrices'!Y733+V729*'4 Transform Matrices'!AC733+W729*'4 Transform Matrices'!AG733</f>
        <v/>
      </c>
      <c r="V732" s="69">
        <f>U729*'4 Transform Matrices'!Z733+V729*'4 Transform Matrices'!AD733+W729*'4 Transform Matrices'!AH733</f>
        <v/>
      </c>
      <c r="W732" s="69">
        <f>U729*'4 Transform Matrices'!AA733+V729*'4 Transform Matrices'!AE733+W729*'4 Transform Matrices'!AI733</f>
        <v/>
      </c>
      <c r="X732" s="69">
        <f>U729*'4 Transform Matrices'!AB733+V729*'4 Transform Matrices'!AF733+W729*'4 Transform Matrices'!AJ733+X729</f>
        <v/>
      </c>
      <c r="Y732" s="69">
        <f>Y729*'4 Transform Matrices'!Y733+Z729*'4 Transform Matrices'!AC733+AA729*'4 Transform Matrices'!AG733</f>
        <v/>
      </c>
      <c r="Z732" s="69">
        <f>Y729*'4 Transform Matrices'!Z733+Z729*'4 Transform Matrices'!AD733+AA729*'4 Transform Matrices'!AH733</f>
        <v/>
      </c>
      <c r="AA732" s="69">
        <f>Y729*'4 Transform Matrices'!AA733+Z729*'4 Transform Matrices'!AE733+AA729*'4 Transform Matrices'!AI733</f>
        <v/>
      </c>
      <c r="AB732" s="69">
        <f>Y729*'4 Transform Matrices'!AB733+Z729*'4 Transform Matrices'!AF733+AA729*'4 Transform Matrices'!AJ733+AB729</f>
        <v/>
      </c>
      <c r="AC732" s="69">
        <f>AC729*'4 Transform Matrices'!Y733+AD729*'4 Transform Matrices'!AC733+AE729*'4 Transform Matrices'!AG733</f>
        <v/>
      </c>
      <c r="AD732" s="69">
        <f>AC729*'4 Transform Matrices'!Z733+AD729*'4 Transform Matrices'!AD733+AE729*'4 Transform Matrices'!AH733</f>
        <v/>
      </c>
      <c r="AE732" s="69">
        <f>AC729*'4 Transform Matrices'!AA733+AD729*'4 Transform Matrices'!AE733+AE729*'4 Transform Matrices'!AI733</f>
        <v/>
      </c>
      <c r="AF732" s="69">
        <f>AC729*'4 Transform Matrices'!AB733+AD729*'4 Transform Matrices'!AF733+AE729*'4 Transform Matrices'!AJ733+AF729</f>
        <v/>
      </c>
      <c r="AG732" s="71">
        <f>MAX(ABS(I732-U732),ABS(J732-V732),ABS(K732-W732),ABS(L732-X732),ABS(M732-Y732),ABS(N732-Z732),ABS(O732-AA732),ABS(P732-AB732),ABS(Q732-AC732),ABS(R732-AD732),ABS(S732-AE732),ABS(T732-AF732))</f>
        <v/>
      </c>
    </row>
    <row r="733">
      <c r="A733" s="81" t="inlineStr">
        <is>
          <t>- Bush</t>
        </is>
      </c>
      <c r="B733" s="52" t="inlineStr">
        <is>
          <t>ENV-605</t>
        </is>
      </c>
      <c r="C733" s="59" t="inlineStr">
        <is>
          <t>Sphere</t>
        </is>
      </c>
      <c r="D733" s="52" t="inlineStr">
        <is>
          <t>ENV-601</t>
        </is>
      </c>
      <c r="E733" s="52" t="n">
        <v>3</v>
      </c>
      <c r="F733" s="54">
        <f>L733</f>
        <v/>
      </c>
      <c r="G733" s="54">
        <f>P733</f>
        <v/>
      </c>
      <c r="H733" s="54">
        <f>T733</f>
        <v/>
      </c>
      <c r="I733" s="70" t="n">
        <v>-0.594969511</v>
      </c>
      <c r="J733" s="70" t="n">
        <v>0</v>
      </c>
      <c r="K733" s="70" t="n">
        <v>-0.5615620019999999</v>
      </c>
      <c r="L733" s="70" t="n">
        <v>9.061311720000001</v>
      </c>
      <c r="M733" s="70" t="n">
        <v>0</v>
      </c>
      <c r="N733" s="70" t="n">
        <v>0.572692633</v>
      </c>
      <c r="O733" s="70" t="n">
        <v>0</v>
      </c>
      <c r="P733" s="70" t="n">
        <v>0.612759233</v>
      </c>
      <c r="Q733" s="70" t="n">
        <v>0.5615620019999999</v>
      </c>
      <c r="R733" s="70" t="n">
        <v>0</v>
      </c>
      <c r="S733" s="70" t="n">
        <v>-0.594969511</v>
      </c>
      <c r="T733" s="70" t="n">
        <v>14.798399</v>
      </c>
      <c r="U733" s="69">
        <f>U729*'4 Transform Matrices'!Y734+V729*'4 Transform Matrices'!AC734+W729*'4 Transform Matrices'!AG734</f>
        <v/>
      </c>
      <c r="V733" s="69">
        <f>U729*'4 Transform Matrices'!Z734+V729*'4 Transform Matrices'!AD734+W729*'4 Transform Matrices'!AH734</f>
        <v/>
      </c>
      <c r="W733" s="69">
        <f>U729*'4 Transform Matrices'!AA734+V729*'4 Transform Matrices'!AE734+W729*'4 Transform Matrices'!AI734</f>
        <v/>
      </c>
      <c r="X733" s="69">
        <f>U729*'4 Transform Matrices'!AB734+V729*'4 Transform Matrices'!AF734+W729*'4 Transform Matrices'!AJ734+X729</f>
        <v/>
      </c>
      <c r="Y733" s="69">
        <f>Y729*'4 Transform Matrices'!Y734+Z729*'4 Transform Matrices'!AC734+AA729*'4 Transform Matrices'!AG734</f>
        <v/>
      </c>
      <c r="Z733" s="69">
        <f>Y729*'4 Transform Matrices'!Z734+Z729*'4 Transform Matrices'!AD734+AA729*'4 Transform Matrices'!AH734</f>
        <v/>
      </c>
      <c r="AA733" s="69">
        <f>Y729*'4 Transform Matrices'!AA734+Z729*'4 Transform Matrices'!AE734+AA729*'4 Transform Matrices'!AI734</f>
        <v/>
      </c>
      <c r="AB733" s="69">
        <f>Y729*'4 Transform Matrices'!AB734+Z729*'4 Transform Matrices'!AF734+AA729*'4 Transform Matrices'!AJ734+AB729</f>
        <v/>
      </c>
      <c r="AC733" s="69">
        <f>AC729*'4 Transform Matrices'!Y734+AD729*'4 Transform Matrices'!AC734+AE729*'4 Transform Matrices'!AG734</f>
        <v/>
      </c>
      <c r="AD733" s="69">
        <f>AC729*'4 Transform Matrices'!Z734+AD729*'4 Transform Matrices'!AD734+AE729*'4 Transform Matrices'!AH734</f>
        <v/>
      </c>
      <c r="AE733" s="69">
        <f>AC729*'4 Transform Matrices'!AA734+AD729*'4 Transform Matrices'!AE734+AE729*'4 Transform Matrices'!AI734</f>
        <v/>
      </c>
      <c r="AF733" s="69">
        <f>AC729*'4 Transform Matrices'!AB734+AD729*'4 Transform Matrices'!AF734+AE729*'4 Transform Matrices'!AJ734+AF729</f>
        <v/>
      </c>
      <c r="AG733" s="71">
        <f>MAX(ABS(I733-U733),ABS(J733-V733),ABS(K733-W733),ABS(L733-X733),ABS(M733-Y733),ABS(N733-Z733),ABS(O733-AA733),ABS(P733-AB733),ABS(Q733-AC733),ABS(R733-AD733),ABS(S733-AE733),ABS(T733-AF733))</f>
        <v/>
      </c>
    </row>
    <row r="734">
      <c r="A734" s="81" t="inlineStr">
        <is>
          <t>- Bush</t>
        </is>
      </c>
      <c r="B734" s="52" t="inlineStr">
        <is>
          <t>ENV-606</t>
        </is>
      </c>
      <c r="C734" s="59" t="inlineStr">
        <is>
          <t>Sphere</t>
        </is>
      </c>
      <c r="D734" s="52" t="inlineStr">
        <is>
          <t>ENV-601</t>
        </is>
      </c>
      <c r="E734" s="52" t="n">
        <v>3</v>
      </c>
      <c r="F734" s="54">
        <f>L734</f>
        <v/>
      </c>
      <c r="G734" s="54">
        <f>P734</f>
        <v/>
      </c>
      <c r="H734" s="54">
        <f>T734</f>
        <v/>
      </c>
      <c r="I734" s="70" t="n">
        <v>0.665387154</v>
      </c>
      <c r="J734" s="70" t="n">
        <v>0</v>
      </c>
      <c r="K734" s="70" t="n">
        <v>-0.17679581</v>
      </c>
      <c r="L734" s="70" t="n">
        <v>9.11451817</v>
      </c>
      <c r="M734" s="70" t="n">
        <v>0</v>
      </c>
      <c r="N734" s="70" t="n">
        <v>0.481932014</v>
      </c>
      <c r="O734" s="70" t="n">
        <v>0</v>
      </c>
      <c r="P734" s="70" t="n">
        <v>0.604101062</v>
      </c>
      <c r="Q734" s="70" t="n">
        <v>0.17679581</v>
      </c>
      <c r="R734" s="70" t="n">
        <v>0</v>
      </c>
      <c r="S734" s="70" t="n">
        <v>0.665387154</v>
      </c>
      <c r="T734" s="70" t="n">
        <v>14.2463112</v>
      </c>
      <c r="U734" s="69">
        <f>U729*'4 Transform Matrices'!Y735+V729*'4 Transform Matrices'!AC735+W729*'4 Transform Matrices'!AG735</f>
        <v/>
      </c>
      <c r="V734" s="69">
        <f>U729*'4 Transform Matrices'!Z735+V729*'4 Transform Matrices'!AD735+W729*'4 Transform Matrices'!AH735</f>
        <v/>
      </c>
      <c r="W734" s="69">
        <f>U729*'4 Transform Matrices'!AA735+V729*'4 Transform Matrices'!AE735+W729*'4 Transform Matrices'!AI735</f>
        <v/>
      </c>
      <c r="X734" s="69">
        <f>U729*'4 Transform Matrices'!AB735+V729*'4 Transform Matrices'!AF735+W729*'4 Transform Matrices'!AJ735+X729</f>
        <v/>
      </c>
      <c r="Y734" s="69">
        <f>Y729*'4 Transform Matrices'!Y735+Z729*'4 Transform Matrices'!AC735+AA729*'4 Transform Matrices'!AG735</f>
        <v/>
      </c>
      <c r="Z734" s="69">
        <f>Y729*'4 Transform Matrices'!Z735+Z729*'4 Transform Matrices'!AD735+AA729*'4 Transform Matrices'!AH735</f>
        <v/>
      </c>
      <c r="AA734" s="69">
        <f>Y729*'4 Transform Matrices'!AA735+Z729*'4 Transform Matrices'!AE735+AA729*'4 Transform Matrices'!AI735</f>
        <v/>
      </c>
      <c r="AB734" s="69">
        <f>Y729*'4 Transform Matrices'!AB735+Z729*'4 Transform Matrices'!AF735+AA729*'4 Transform Matrices'!AJ735+AB729</f>
        <v/>
      </c>
      <c r="AC734" s="69">
        <f>AC729*'4 Transform Matrices'!Y735+AD729*'4 Transform Matrices'!AC735+AE729*'4 Transform Matrices'!AG735</f>
        <v/>
      </c>
      <c r="AD734" s="69">
        <f>AC729*'4 Transform Matrices'!Z735+AD729*'4 Transform Matrices'!AD735+AE729*'4 Transform Matrices'!AH735</f>
        <v/>
      </c>
      <c r="AE734" s="69">
        <f>AC729*'4 Transform Matrices'!AA735+AD729*'4 Transform Matrices'!AE735+AE729*'4 Transform Matrices'!AI735</f>
        <v/>
      </c>
      <c r="AF734" s="69">
        <f>AC729*'4 Transform Matrices'!AB735+AD729*'4 Transform Matrices'!AF735+AE729*'4 Transform Matrices'!AJ735+AF729</f>
        <v/>
      </c>
      <c r="AG734" s="71">
        <f>MAX(ABS(I734-U734),ABS(J734-V734),ABS(K734-W734),ABS(L734-X734),ABS(M734-Y734),ABS(N734-Z734),ABS(O734-AA734),ABS(P734-AB734),ABS(Q734-AC734),ABS(R734-AD734),ABS(S734-AE734),ABS(T734-AF734))</f>
        <v/>
      </c>
    </row>
    <row r="735">
      <c r="A735" s="81" t="inlineStr">
        <is>
          <t>- Bush</t>
        </is>
      </c>
      <c r="B735" s="52" t="inlineStr">
        <is>
          <t>ENV-607</t>
        </is>
      </c>
      <c r="C735" s="59" t="inlineStr">
        <is>
          <t>Sphere</t>
        </is>
      </c>
      <c r="D735" s="52" t="inlineStr">
        <is>
          <t>ENV-601</t>
        </is>
      </c>
      <c r="E735" s="52" t="n">
        <v>3</v>
      </c>
      <c r="F735" s="54">
        <f>L735</f>
        <v/>
      </c>
      <c r="G735" s="54">
        <f>P735</f>
        <v/>
      </c>
      <c r="H735" s="54">
        <f>T735</f>
        <v/>
      </c>
      <c r="I735" s="70" t="n">
        <v>0.356328189</v>
      </c>
      <c r="J735" s="70" t="n">
        <v>0</v>
      </c>
      <c r="K735" s="70" t="n">
        <v>0.680390239</v>
      </c>
      <c r="L735" s="70" t="n">
        <v>9.20615387</v>
      </c>
      <c r="M735" s="70" t="n">
        <v>0</v>
      </c>
      <c r="N735" s="70" t="n">
        <v>0.537634909</v>
      </c>
      <c r="O735" s="70" t="n">
        <v>0</v>
      </c>
      <c r="P735" s="70" t="n">
        <v>0.51336205</v>
      </c>
      <c r="Q735" s="70" t="n">
        <v>-0.680390239</v>
      </c>
      <c r="R735" s="70" t="n">
        <v>0</v>
      </c>
      <c r="S735" s="70" t="n">
        <v>0.356328189</v>
      </c>
      <c r="T735" s="70" t="n">
        <v>14.6822691</v>
      </c>
      <c r="U735" s="69">
        <f>U729*'4 Transform Matrices'!Y736+V729*'4 Transform Matrices'!AC736+W729*'4 Transform Matrices'!AG736</f>
        <v/>
      </c>
      <c r="V735" s="69">
        <f>U729*'4 Transform Matrices'!Z736+V729*'4 Transform Matrices'!AD736+W729*'4 Transform Matrices'!AH736</f>
        <v/>
      </c>
      <c r="W735" s="69">
        <f>U729*'4 Transform Matrices'!AA736+V729*'4 Transform Matrices'!AE736+W729*'4 Transform Matrices'!AI736</f>
        <v/>
      </c>
      <c r="X735" s="69">
        <f>U729*'4 Transform Matrices'!AB736+V729*'4 Transform Matrices'!AF736+W729*'4 Transform Matrices'!AJ736+X729</f>
        <v/>
      </c>
      <c r="Y735" s="69">
        <f>Y729*'4 Transform Matrices'!Y736+Z729*'4 Transform Matrices'!AC736+AA729*'4 Transform Matrices'!AG736</f>
        <v/>
      </c>
      <c r="Z735" s="69">
        <f>Y729*'4 Transform Matrices'!Z736+Z729*'4 Transform Matrices'!AD736+AA729*'4 Transform Matrices'!AH736</f>
        <v/>
      </c>
      <c r="AA735" s="69">
        <f>Y729*'4 Transform Matrices'!AA736+Z729*'4 Transform Matrices'!AE736+AA729*'4 Transform Matrices'!AI736</f>
        <v/>
      </c>
      <c r="AB735" s="69">
        <f>Y729*'4 Transform Matrices'!AB736+Z729*'4 Transform Matrices'!AF736+AA729*'4 Transform Matrices'!AJ736+AB729</f>
        <v/>
      </c>
      <c r="AC735" s="69">
        <f>AC729*'4 Transform Matrices'!Y736+AD729*'4 Transform Matrices'!AC736+AE729*'4 Transform Matrices'!AG736</f>
        <v/>
      </c>
      <c r="AD735" s="69">
        <f>AC729*'4 Transform Matrices'!Z736+AD729*'4 Transform Matrices'!AD736+AE729*'4 Transform Matrices'!AH736</f>
        <v/>
      </c>
      <c r="AE735" s="69">
        <f>AC729*'4 Transform Matrices'!AA736+AD729*'4 Transform Matrices'!AE736+AE729*'4 Transform Matrices'!AI736</f>
        <v/>
      </c>
      <c r="AF735" s="69">
        <f>AC729*'4 Transform Matrices'!AB736+AD729*'4 Transform Matrices'!AF736+AE729*'4 Transform Matrices'!AJ736+AF729</f>
        <v/>
      </c>
      <c r="AG735" s="71">
        <f>MAX(ABS(I735-U735),ABS(J735-V735),ABS(K735-W735),ABS(L735-X735),ABS(M735-Y735),ABS(N735-Z735),ABS(O735-AA735),ABS(P735-AB735),ABS(Q735-AC735),ABS(R735-AD735),ABS(S735-AE735),ABS(T735-AF735))</f>
        <v/>
      </c>
    </row>
    <row r="736">
      <c r="A736" s="80" t="inlineStr">
        <is>
          <t>- Bush</t>
        </is>
      </c>
      <c r="B736" s="52" t="inlineStr">
        <is>
          <t>ENV-608</t>
        </is>
      </c>
      <c r="C736" s="53" t="inlineStr">
        <is>
          <t>Group</t>
        </is>
      </c>
      <c r="D736" s="52" t="inlineStr">
        <is>
          <t>ENV-540</t>
        </is>
      </c>
      <c r="E736" s="52" t="n">
        <v>2</v>
      </c>
      <c r="F736" s="54">
        <f>L736</f>
        <v/>
      </c>
      <c r="G736" s="54">
        <f>P736</f>
        <v/>
      </c>
      <c r="H736" s="54">
        <f>T736</f>
        <v/>
      </c>
      <c r="I736" s="70" t="n">
        <v>0.342020035</v>
      </c>
      <c r="J736" s="70" t="n">
        <v>0</v>
      </c>
      <c r="K736" s="70" t="n">
        <v>0.9396926759999999</v>
      </c>
      <c r="L736" s="70" t="n">
        <v>-4.19999981</v>
      </c>
      <c r="M736" s="70" t="n">
        <v>0</v>
      </c>
      <c r="N736" s="70" t="n">
        <v>1</v>
      </c>
      <c r="O736" s="70" t="n">
        <v>0</v>
      </c>
      <c r="P736" s="70" t="n">
        <v>0.639056742</v>
      </c>
      <c r="Q736" s="70" t="n">
        <v>-0.9396926759999999</v>
      </c>
      <c r="R736" s="70" t="n">
        <v>0</v>
      </c>
      <c r="S736" s="70" t="n">
        <v>0.342020035</v>
      </c>
      <c r="T736" s="70" t="n">
        <v>16.2999992</v>
      </c>
      <c r="U736" s="69">
        <f>U668*'4 Transform Matrices'!Y737+V668*'4 Transform Matrices'!AC737+W668*'4 Transform Matrices'!AG737</f>
        <v/>
      </c>
      <c r="V736" s="69">
        <f>U668*'4 Transform Matrices'!Z737+V668*'4 Transform Matrices'!AD737+W668*'4 Transform Matrices'!AH737</f>
        <v/>
      </c>
      <c r="W736" s="69">
        <f>U668*'4 Transform Matrices'!AA737+V668*'4 Transform Matrices'!AE737+W668*'4 Transform Matrices'!AI737</f>
        <v/>
      </c>
      <c r="X736" s="69">
        <f>U668*'4 Transform Matrices'!AB737+V668*'4 Transform Matrices'!AF737+W668*'4 Transform Matrices'!AJ737+X668</f>
        <v/>
      </c>
      <c r="Y736" s="69">
        <f>Y668*'4 Transform Matrices'!Y737+Z668*'4 Transform Matrices'!AC737+AA668*'4 Transform Matrices'!AG737</f>
        <v/>
      </c>
      <c r="Z736" s="69">
        <f>Y668*'4 Transform Matrices'!Z737+Z668*'4 Transform Matrices'!AD737+AA668*'4 Transform Matrices'!AH737</f>
        <v/>
      </c>
      <c r="AA736" s="69">
        <f>Y668*'4 Transform Matrices'!AA737+Z668*'4 Transform Matrices'!AE737+AA668*'4 Transform Matrices'!AI737</f>
        <v/>
      </c>
      <c r="AB736" s="69">
        <f>Y668*'4 Transform Matrices'!AB737+Z668*'4 Transform Matrices'!AF737+AA668*'4 Transform Matrices'!AJ737+AB668</f>
        <v/>
      </c>
      <c r="AC736" s="69">
        <f>AC668*'4 Transform Matrices'!Y737+AD668*'4 Transform Matrices'!AC737+AE668*'4 Transform Matrices'!AG737</f>
        <v/>
      </c>
      <c r="AD736" s="69">
        <f>AC668*'4 Transform Matrices'!Z737+AD668*'4 Transform Matrices'!AD737+AE668*'4 Transform Matrices'!AH737</f>
        <v/>
      </c>
      <c r="AE736" s="69">
        <f>AC668*'4 Transform Matrices'!AA737+AD668*'4 Transform Matrices'!AE737+AE668*'4 Transform Matrices'!AI737</f>
        <v/>
      </c>
      <c r="AF736" s="69">
        <f>AC668*'4 Transform Matrices'!AB737+AD668*'4 Transform Matrices'!AF737+AE668*'4 Transform Matrices'!AJ737+AF668</f>
        <v/>
      </c>
      <c r="AG736" s="71">
        <f>MAX(ABS(I736-U736),ABS(J736-V736),ABS(K736-W736),ABS(L736-X736),ABS(M736-Y736),ABS(N736-Z736),ABS(O736-AA736),ABS(P736-AB736),ABS(Q736-AC736),ABS(R736-AD736),ABS(S736-AE736),ABS(T736-AF736))</f>
        <v/>
      </c>
    </row>
    <row r="737">
      <c r="A737" s="81" t="inlineStr">
        <is>
          <t>- Bush</t>
        </is>
      </c>
      <c r="B737" s="52" t="inlineStr">
        <is>
          <t>ENV-609</t>
        </is>
      </c>
      <c r="C737" s="59" t="inlineStr">
        <is>
          <t>Sphere</t>
        </is>
      </c>
      <c r="D737" s="52" t="inlineStr">
        <is>
          <t>ENV-608</t>
        </is>
      </c>
      <c r="E737" s="52" t="n">
        <v>3</v>
      </c>
      <c r="F737" s="54">
        <f>L737</f>
        <v/>
      </c>
      <c r="G737" s="54">
        <f>P737</f>
        <v/>
      </c>
      <c r="H737" s="54">
        <f>T737</f>
        <v/>
      </c>
      <c r="I737" s="70" t="n">
        <v>-0.603640735</v>
      </c>
      <c r="J737" s="70" t="n">
        <v>0</v>
      </c>
      <c r="K737" s="70" t="n">
        <v>-0.4674384</v>
      </c>
      <c r="L737" s="70" t="n">
        <v>-4.34712124</v>
      </c>
      <c r="M737" s="70" t="n">
        <v>0</v>
      </c>
      <c r="N737" s="70" t="n">
        <v>0.534426391</v>
      </c>
      <c r="O737" s="70" t="n">
        <v>0</v>
      </c>
      <c r="P737" s="70" t="n">
        <v>0.9299403429999999</v>
      </c>
      <c r="Q737" s="70" t="n">
        <v>0.4674384</v>
      </c>
      <c r="R737" s="70" t="n">
        <v>0</v>
      </c>
      <c r="S737" s="70" t="n">
        <v>-0.603640735</v>
      </c>
      <c r="T737" s="70" t="n">
        <v>16.1398411</v>
      </c>
      <c r="U737" s="69">
        <f>U736*'4 Transform Matrices'!Y738+V736*'4 Transform Matrices'!AC738+W736*'4 Transform Matrices'!AG738</f>
        <v/>
      </c>
      <c r="V737" s="69">
        <f>U736*'4 Transform Matrices'!Z738+V736*'4 Transform Matrices'!AD738+W736*'4 Transform Matrices'!AH738</f>
        <v/>
      </c>
      <c r="W737" s="69">
        <f>U736*'4 Transform Matrices'!AA738+V736*'4 Transform Matrices'!AE738+W736*'4 Transform Matrices'!AI738</f>
        <v/>
      </c>
      <c r="X737" s="69">
        <f>U736*'4 Transform Matrices'!AB738+V736*'4 Transform Matrices'!AF738+W736*'4 Transform Matrices'!AJ738+X736</f>
        <v/>
      </c>
      <c r="Y737" s="69">
        <f>Y736*'4 Transform Matrices'!Y738+Z736*'4 Transform Matrices'!AC738+AA736*'4 Transform Matrices'!AG738</f>
        <v/>
      </c>
      <c r="Z737" s="69">
        <f>Y736*'4 Transform Matrices'!Z738+Z736*'4 Transform Matrices'!AD738+AA736*'4 Transform Matrices'!AH738</f>
        <v/>
      </c>
      <c r="AA737" s="69">
        <f>Y736*'4 Transform Matrices'!AA738+Z736*'4 Transform Matrices'!AE738+AA736*'4 Transform Matrices'!AI738</f>
        <v/>
      </c>
      <c r="AB737" s="69">
        <f>Y736*'4 Transform Matrices'!AB738+Z736*'4 Transform Matrices'!AF738+AA736*'4 Transform Matrices'!AJ738+AB736</f>
        <v/>
      </c>
      <c r="AC737" s="69">
        <f>AC736*'4 Transform Matrices'!Y738+AD736*'4 Transform Matrices'!AC738+AE736*'4 Transform Matrices'!AG738</f>
        <v/>
      </c>
      <c r="AD737" s="69">
        <f>AC736*'4 Transform Matrices'!Z738+AD736*'4 Transform Matrices'!AD738+AE736*'4 Transform Matrices'!AH738</f>
        <v/>
      </c>
      <c r="AE737" s="69">
        <f>AC736*'4 Transform Matrices'!AA738+AD736*'4 Transform Matrices'!AE738+AE736*'4 Transform Matrices'!AI738</f>
        <v/>
      </c>
      <c r="AF737" s="69">
        <f>AC736*'4 Transform Matrices'!AB738+AD736*'4 Transform Matrices'!AF738+AE736*'4 Transform Matrices'!AJ738+AF736</f>
        <v/>
      </c>
      <c r="AG737" s="71">
        <f>MAX(ABS(I737-U737),ABS(J737-V737),ABS(K737-W737),ABS(L737-X737),ABS(M737-Y737),ABS(N737-Z737),ABS(O737-AA737),ABS(P737-AB737),ABS(Q737-AC737),ABS(R737-AD737),ABS(S737-AE737),ABS(T737-AF737))</f>
        <v/>
      </c>
    </row>
    <row r="738">
      <c r="A738" s="81" t="inlineStr">
        <is>
          <t>- Bush</t>
        </is>
      </c>
      <c r="B738" s="52" t="inlineStr">
        <is>
          <t>ENV-610</t>
        </is>
      </c>
      <c r="C738" s="59" t="inlineStr">
        <is>
          <t>Sphere</t>
        </is>
      </c>
      <c r="D738" s="52" t="inlineStr">
        <is>
          <t>ENV-608</t>
        </is>
      </c>
      <c r="E738" s="52" t="n">
        <v>3</v>
      </c>
      <c r="F738" s="54">
        <f>L738</f>
        <v/>
      </c>
      <c r="G738" s="54">
        <f>P738</f>
        <v/>
      </c>
      <c r="H738" s="54">
        <f>T738</f>
        <v/>
      </c>
      <c r="I738" s="70" t="n">
        <v>-0.761737466</v>
      </c>
      <c r="J738" s="70" t="n">
        <v>0</v>
      </c>
      <c r="K738" s="70" t="n">
        <v>-0.20462963</v>
      </c>
      <c r="L738" s="70" t="n">
        <v>-4.43220282</v>
      </c>
      <c r="M738" s="70" t="n">
        <v>0</v>
      </c>
      <c r="N738" s="70" t="n">
        <v>0.552120864</v>
      </c>
      <c r="O738" s="70" t="n">
        <v>0</v>
      </c>
      <c r="P738" s="70" t="n">
        <v>0.88786304</v>
      </c>
      <c r="Q738" s="70" t="n">
        <v>0.20462963</v>
      </c>
      <c r="R738" s="70" t="n">
        <v>0</v>
      </c>
      <c r="S738" s="70" t="n">
        <v>-0.761737466</v>
      </c>
      <c r="T738" s="70" t="n">
        <v>16.4022503</v>
      </c>
      <c r="U738" s="69">
        <f>U736*'4 Transform Matrices'!Y739+V736*'4 Transform Matrices'!AC739+W736*'4 Transform Matrices'!AG739</f>
        <v/>
      </c>
      <c r="V738" s="69">
        <f>U736*'4 Transform Matrices'!Z739+V736*'4 Transform Matrices'!AD739+W736*'4 Transform Matrices'!AH739</f>
        <v/>
      </c>
      <c r="W738" s="69">
        <f>U736*'4 Transform Matrices'!AA739+V736*'4 Transform Matrices'!AE739+W736*'4 Transform Matrices'!AI739</f>
        <v/>
      </c>
      <c r="X738" s="69">
        <f>U736*'4 Transform Matrices'!AB739+V736*'4 Transform Matrices'!AF739+W736*'4 Transform Matrices'!AJ739+X736</f>
        <v/>
      </c>
      <c r="Y738" s="69">
        <f>Y736*'4 Transform Matrices'!Y739+Z736*'4 Transform Matrices'!AC739+AA736*'4 Transform Matrices'!AG739</f>
        <v/>
      </c>
      <c r="Z738" s="69">
        <f>Y736*'4 Transform Matrices'!Z739+Z736*'4 Transform Matrices'!AD739+AA736*'4 Transform Matrices'!AH739</f>
        <v/>
      </c>
      <c r="AA738" s="69">
        <f>Y736*'4 Transform Matrices'!AA739+Z736*'4 Transform Matrices'!AE739+AA736*'4 Transform Matrices'!AI739</f>
        <v/>
      </c>
      <c r="AB738" s="69">
        <f>Y736*'4 Transform Matrices'!AB739+Z736*'4 Transform Matrices'!AF739+AA736*'4 Transform Matrices'!AJ739+AB736</f>
        <v/>
      </c>
      <c r="AC738" s="69">
        <f>AC736*'4 Transform Matrices'!Y739+AD736*'4 Transform Matrices'!AC739+AE736*'4 Transform Matrices'!AG739</f>
        <v/>
      </c>
      <c r="AD738" s="69">
        <f>AC736*'4 Transform Matrices'!Z739+AD736*'4 Transform Matrices'!AD739+AE736*'4 Transform Matrices'!AH739</f>
        <v/>
      </c>
      <c r="AE738" s="69">
        <f>AC736*'4 Transform Matrices'!AA739+AD736*'4 Transform Matrices'!AE739+AE736*'4 Transform Matrices'!AI739</f>
        <v/>
      </c>
      <c r="AF738" s="69">
        <f>AC736*'4 Transform Matrices'!AB739+AD736*'4 Transform Matrices'!AF739+AE736*'4 Transform Matrices'!AJ739+AF736</f>
        <v/>
      </c>
      <c r="AG738" s="71">
        <f>MAX(ABS(I738-U738),ABS(J738-V738),ABS(K738-W738),ABS(L738-X738),ABS(M738-Y738),ABS(N738-Z738),ABS(O738-AA738),ABS(P738-AB738),ABS(Q738-AC738),ABS(R738-AD738),ABS(S738-AE738),ABS(T738-AF738))</f>
        <v/>
      </c>
    </row>
    <row r="739">
      <c r="A739" s="81" t="inlineStr">
        <is>
          <t>- Bush</t>
        </is>
      </c>
      <c r="B739" s="52" t="inlineStr">
        <is>
          <t>ENV-611</t>
        </is>
      </c>
      <c r="C739" s="59" t="inlineStr">
        <is>
          <t>Sphere</t>
        </is>
      </c>
      <c r="D739" s="52" t="inlineStr">
        <is>
          <t>ENV-608</t>
        </is>
      </c>
      <c r="E739" s="52" t="n">
        <v>3</v>
      </c>
      <c r="F739" s="54">
        <f>L739</f>
        <v/>
      </c>
      <c r="G739" s="54">
        <f>P739</f>
        <v/>
      </c>
      <c r="H739" s="54">
        <f>T739</f>
        <v/>
      </c>
      <c r="I739" s="70" t="n">
        <v>0.274362862</v>
      </c>
      <c r="J739" s="70" t="n">
        <v>0</v>
      </c>
      <c r="K739" s="70" t="n">
        <v>-0.662541986</v>
      </c>
      <c r="L739" s="70" t="n">
        <v>-4.29636383</v>
      </c>
      <c r="M739" s="70" t="n">
        <v>0</v>
      </c>
      <c r="N739" s="70" t="n">
        <v>0.501972139</v>
      </c>
      <c r="O739" s="70" t="n">
        <v>0</v>
      </c>
      <c r="P739" s="70" t="n">
        <v>0.921529412</v>
      </c>
      <c r="Q739" s="70" t="n">
        <v>0.662541986</v>
      </c>
      <c r="R739" s="70" t="n">
        <v>0</v>
      </c>
      <c r="S739" s="70" t="n">
        <v>0.274362862</v>
      </c>
      <c r="T739" s="70" t="n">
        <v>16.0898418</v>
      </c>
      <c r="U739" s="69">
        <f>U736*'4 Transform Matrices'!Y740+V736*'4 Transform Matrices'!AC740+W736*'4 Transform Matrices'!AG740</f>
        <v/>
      </c>
      <c r="V739" s="69">
        <f>U736*'4 Transform Matrices'!Z740+V736*'4 Transform Matrices'!AD740+W736*'4 Transform Matrices'!AH740</f>
        <v/>
      </c>
      <c r="W739" s="69">
        <f>U736*'4 Transform Matrices'!AA740+V736*'4 Transform Matrices'!AE740+W736*'4 Transform Matrices'!AI740</f>
        <v/>
      </c>
      <c r="X739" s="69">
        <f>U736*'4 Transform Matrices'!AB740+V736*'4 Transform Matrices'!AF740+W736*'4 Transform Matrices'!AJ740+X736</f>
        <v/>
      </c>
      <c r="Y739" s="69">
        <f>Y736*'4 Transform Matrices'!Y740+Z736*'4 Transform Matrices'!AC740+AA736*'4 Transform Matrices'!AG740</f>
        <v/>
      </c>
      <c r="Z739" s="69">
        <f>Y736*'4 Transform Matrices'!Z740+Z736*'4 Transform Matrices'!AD740+AA736*'4 Transform Matrices'!AH740</f>
        <v/>
      </c>
      <c r="AA739" s="69">
        <f>Y736*'4 Transform Matrices'!AA740+Z736*'4 Transform Matrices'!AE740+AA736*'4 Transform Matrices'!AI740</f>
        <v/>
      </c>
      <c r="AB739" s="69">
        <f>Y736*'4 Transform Matrices'!AB740+Z736*'4 Transform Matrices'!AF740+AA736*'4 Transform Matrices'!AJ740+AB736</f>
        <v/>
      </c>
      <c r="AC739" s="69">
        <f>AC736*'4 Transform Matrices'!Y740+AD736*'4 Transform Matrices'!AC740+AE736*'4 Transform Matrices'!AG740</f>
        <v/>
      </c>
      <c r="AD739" s="69">
        <f>AC736*'4 Transform Matrices'!Z740+AD736*'4 Transform Matrices'!AD740+AE736*'4 Transform Matrices'!AH740</f>
        <v/>
      </c>
      <c r="AE739" s="69">
        <f>AC736*'4 Transform Matrices'!AA740+AD736*'4 Transform Matrices'!AE740+AE736*'4 Transform Matrices'!AI740</f>
        <v/>
      </c>
      <c r="AF739" s="69">
        <f>AC736*'4 Transform Matrices'!AB740+AD736*'4 Transform Matrices'!AF740+AE736*'4 Transform Matrices'!AJ740+AF736</f>
        <v/>
      </c>
      <c r="AG739" s="71">
        <f>MAX(ABS(I739-U739),ABS(J739-V739),ABS(K739-W739),ABS(L739-X739),ABS(M739-Y739),ABS(N739-Z739),ABS(O739-AA739),ABS(P739-AB739),ABS(Q739-AC739),ABS(R739-AD739),ABS(S739-AE739),ABS(T739-AF739))</f>
        <v/>
      </c>
    </row>
    <row r="740">
      <c r="A740" s="81" t="inlineStr">
        <is>
          <t>- Bush</t>
        </is>
      </c>
      <c r="B740" s="52" t="inlineStr">
        <is>
          <t>ENV-612</t>
        </is>
      </c>
      <c r="C740" s="59" t="inlineStr">
        <is>
          <t>Sphere</t>
        </is>
      </c>
      <c r="D740" s="52" t="inlineStr">
        <is>
          <t>ENV-608</t>
        </is>
      </c>
      <c r="E740" s="52" t="n">
        <v>3</v>
      </c>
      <c r="F740" s="54">
        <f>L740</f>
        <v/>
      </c>
      <c r="G740" s="54">
        <f>P740</f>
        <v/>
      </c>
      <c r="H740" s="54">
        <f>T740</f>
        <v/>
      </c>
      <c r="I740" s="70" t="n">
        <v>0.739999533</v>
      </c>
      <c r="J740" s="70" t="n">
        <v>0</v>
      </c>
      <c r="K740" s="70" t="n">
        <v>0.17220746</v>
      </c>
      <c r="L740" s="70" t="n">
        <v>-4.20848036</v>
      </c>
      <c r="M740" s="70" t="n">
        <v>0</v>
      </c>
      <c r="N740" s="70" t="n">
        <v>0.5318409200000001</v>
      </c>
      <c r="O740" s="70" t="n">
        <v>0</v>
      </c>
      <c r="P740" s="70" t="n">
        <v>0.870024621</v>
      </c>
      <c r="Q740" s="70" t="n">
        <v>-0.17220746</v>
      </c>
      <c r="R740" s="70" t="n">
        <v>0</v>
      </c>
      <c r="S740" s="70" t="n">
        <v>0.739999533</v>
      </c>
      <c r="T740" s="70" t="n">
        <v>16.2875614</v>
      </c>
      <c r="U740" s="69">
        <f>U736*'4 Transform Matrices'!Y741+V736*'4 Transform Matrices'!AC741+W736*'4 Transform Matrices'!AG741</f>
        <v/>
      </c>
      <c r="V740" s="69">
        <f>U736*'4 Transform Matrices'!Z741+V736*'4 Transform Matrices'!AD741+W736*'4 Transform Matrices'!AH741</f>
        <v/>
      </c>
      <c r="W740" s="69">
        <f>U736*'4 Transform Matrices'!AA741+V736*'4 Transform Matrices'!AE741+W736*'4 Transform Matrices'!AI741</f>
        <v/>
      </c>
      <c r="X740" s="69">
        <f>U736*'4 Transform Matrices'!AB741+V736*'4 Transform Matrices'!AF741+W736*'4 Transform Matrices'!AJ741+X736</f>
        <v/>
      </c>
      <c r="Y740" s="69">
        <f>Y736*'4 Transform Matrices'!Y741+Z736*'4 Transform Matrices'!AC741+AA736*'4 Transform Matrices'!AG741</f>
        <v/>
      </c>
      <c r="Z740" s="69">
        <f>Y736*'4 Transform Matrices'!Z741+Z736*'4 Transform Matrices'!AD741+AA736*'4 Transform Matrices'!AH741</f>
        <v/>
      </c>
      <c r="AA740" s="69">
        <f>Y736*'4 Transform Matrices'!AA741+Z736*'4 Transform Matrices'!AE741+AA736*'4 Transform Matrices'!AI741</f>
        <v/>
      </c>
      <c r="AB740" s="69">
        <f>Y736*'4 Transform Matrices'!AB741+Z736*'4 Transform Matrices'!AF741+AA736*'4 Transform Matrices'!AJ741+AB736</f>
        <v/>
      </c>
      <c r="AC740" s="69">
        <f>AC736*'4 Transform Matrices'!Y741+AD736*'4 Transform Matrices'!AC741+AE736*'4 Transform Matrices'!AG741</f>
        <v/>
      </c>
      <c r="AD740" s="69">
        <f>AC736*'4 Transform Matrices'!Z741+AD736*'4 Transform Matrices'!AD741+AE736*'4 Transform Matrices'!AH741</f>
        <v/>
      </c>
      <c r="AE740" s="69">
        <f>AC736*'4 Transform Matrices'!AA741+AD736*'4 Transform Matrices'!AE741+AE736*'4 Transform Matrices'!AI741</f>
        <v/>
      </c>
      <c r="AF740" s="69">
        <f>AC736*'4 Transform Matrices'!AB741+AD736*'4 Transform Matrices'!AF741+AE736*'4 Transform Matrices'!AJ741+AF736</f>
        <v/>
      </c>
      <c r="AG740" s="71">
        <f>MAX(ABS(I740-U740),ABS(J740-V740),ABS(K740-W740),ABS(L740-X740),ABS(M740-Y740),ABS(N740-Z740),ABS(O740-AA740),ABS(P740-AB740),ABS(Q740-AC740),ABS(R740-AD740),ABS(S740-AE740),ABS(T740-AF740))</f>
        <v/>
      </c>
    </row>
    <row r="741">
      <c r="A741" s="81" t="inlineStr">
        <is>
          <t>- Bush</t>
        </is>
      </c>
      <c r="B741" s="52" t="inlineStr">
        <is>
          <t>ENV-613</t>
        </is>
      </c>
      <c r="C741" s="59" t="inlineStr">
        <is>
          <t>Sphere</t>
        </is>
      </c>
      <c r="D741" s="52" t="inlineStr">
        <is>
          <t>ENV-608</t>
        </is>
      </c>
      <c r="E741" s="52" t="n">
        <v>3</v>
      </c>
      <c r="F741" s="54">
        <f>L741</f>
        <v/>
      </c>
      <c r="G741" s="54">
        <f>P741</f>
        <v/>
      </c>
      <c r="H741" s="54">
        <f>T741</f>
        <v/>
      </c>
      <c r="I741" s="70" t="n">
        <v>-0.184840053</v>
      </c>
      <c r="J741" s="70" t="n">
        <v>0</v>
      </c>
      <c r="K741" s="70" t="n">
        <v>-0.533004701</v>
      </c>
      <c r="L741" s="70" t="n">
        <v>-4.19705963</v>
      </c>
      <c r="M741" s="70" t="n">
        <v>0</v>
      </c>
      <c r="N741" s="70" t="n">
        <v>0.394901693</v>
      </c>
      <c r="O741" s="70" t="n">
        <v>0</v>
      </c>
      <c r="P741" s="70" t="n">
        <v>0.898825526</v>
      </c>
      <c r="Q741" s="70" t="n">
        <v>0.533004701</v>
      </c>
      <c r="R741" s="70" t="n">
        <v>0</v>
      </c>
      <c r="S741" s="70" t="n">
        <v>-0.184840053</v>
      </c>
      <c r="T741" s="70" t="n">
        <v>16.3080406</v>
      </c>
      <c r="U741" s="69">
        <f>U736*'4 Transform Matrices'!Y742+V736*'4 Transform Matrices'!AC742+W736*'4 Transform Matrices'!AG742</f>
        <v/>
      </c>
      <c r="V741" s="69">
        <f>U736*'4 Transform Matrices'!Z742+V736*'4 Transform Matrices'!AD742+W736*'4 Transform Matrices'!AH742</f>
        <v/>
      </c>
      <c r="W741" s="69">
        <f>U736*'4 Transform Matrices'!AA742+V736*'4 Transform Matrices'!AE742+W736*'4 Transform Matrices'!AI742</f>
        <v/>
      </c>
      <c r="X741" s="69">
        <f>U736*'4 Transform Matrices'!AB742+V736*'4 Transform Matrices'!AF742+W736*'4 Transform Matrices'!AJ742+X736</f>
        <v/>
      </c>
      <c r="Y741" s="69">
        <f>Y736*'4 Transform Matrices'!Y742+Z736*'4 Transform Matrices'!AC742+AA736*'4 Transform Matrices'!AG742</f>
        <v/>
      </c>
      <c r="Z741" s="69">
        <f>Y736*'4 Transform Matrices'!Z742+Z736*'4 Transform Matrices'!AD742+AA736*'4 Transform Matrices'!AH742</f>
        <v/>
      </c>
      <c r="AA741" s="69">
        <f>Y736*'4 Transform Matrices'!AA742+Z736*'4 Transform Matrices'!AE742+AA736*'4 Transform Matrices'!AI742</f>
        <v/>
      </c>
      <c r="AB741" s="69">
        <f>Y736*'4 Transform Matrices'!AB742+Z736*'4 Transform Matrices'!AF742+AA736*'4 Transform Matrices'!AJ742+AB736</f>
        <v/>
      </c>
      <c r="AC741" s="69">
        <f>AC736*'4 Transform Matrices'!Y742+AD736*'4 Transform Matrices'!AC742+AE736*'4 Transform Matrices'!AG742</f>
        <v/>
      </c>
      <c r="AD741" s="69">
        <f>AC736*'4 Transform Matrices'!Z742+AD736*'4 Transform Matrices'!AD742+AE736*'4 Transform Matrices'!AH742</f>
        <v/>
      </c>
      <c r="AE741" s="69">
        <f>AC736*'4 Transform Matrices'!AA742+AD736*'4 Transform Matrices'!AE742+AE736*'4 Transform Matrices'!AI742</f>
        <v/>
      </c>
      <c r="AF741" s="69">
        <f>AC736*'4 Transform Matrices'!AB742+AD736*'4 Transform Matrices'!AF742+AE736*'4 Transform Matrices'!AJ742+AF736</f>
        <v/>
      </c>
      <c r="AG741" s="71">
        <f>MAX(ABS(I741-U741),ABS(J741-V741),ABS(K741-W741),ABS(L741-X741),ABS(M741-Y741),ABS(N741-Z741),ABS(O741-AA741),ABS(P741-AB741),ABS(Q741-AC741),ABS(R741-AD741),ABS(S741-AE741),ABS(T741-AF741))</f>
        <v/>
      </c>
    </row>
    <row r="742">
      <c r="A742" s="81" t="inlineStr">
        <is>
          <t>- Bush</t>
        </is>
      </c>
      <c r="B742" s="52" t="inlineStr">
        <is>
          <t>ENV-614</t>
        </is>
      </c>
      <c r="C742" s="59" t="inlineStr">
        <is>
          <t>Sphere</t>
        </is>
      </c>
      <c r="D742" s="52" t="inlineStr">
        <is>
          <t>ENV-608</t>
        </is>
      </c>
      <c r="E742" s="52" t="n">
        <v>3</v>
      </c>
      <c r="F742" s="54">
        <f>L742</f>
        <v/>
      </c>
      <c r="G742" s="54">
        <f>P742</f>
        <v/>
      </c>
      <c r="H742" s="54">
        <f>T742</f>
        <v/>
      </c>
      <c r="I742" s="70" t="n">
        <v>-0.316808939</v>
      </c>
      <c r="J742" s="70" t="n">
        <v>0</v>
      </c>
      <c r="K742" s="70" t="n">
        <v>0.669538558</v>
      </c>
      <c r="L742" s="70" t="n">
        <v>-4.22621775</v>
      </c>
      <c r="M742" s="70" t="n">
        <v>0</v>
      </c>
      <c r="N742" s="70" t="n">
        <v>0.518496275</v>
      </c>
      <c r="O742" s="70" t="n">
        <v>0</v>
      </c>
      <c r="P742" s="70" t="n">
        <v>0.873740673</v>
      </c>
      <c r="Q742" s="70" t="n">
        <v>-0.669538558</v>
      </c>
      <c r="R742" s="70" t="n">
        <v>0</v>
      </c>
      <c r="S742" s="70" t="n">
        <v>-0.316808939</v>
      </c>
      <c r="T742" s="70" t="n">
        <v>16.0448074</v>
      </c>
      <c r="U742" s="69">
        <f>U736*'4 Transform Matrices'!Y743+V736*'4 Transform Matrices'!AC743+W736*'4 Transform Matrices'!AG743</f>
        <v/>
      </c>
      <c r="V742" s="69">
        <f>U736*'4 Transform Matrices'!Z743+V736*'4 Transform Matrices'!AD743+W736*'4 Transform Matrices'!AH743</f>
        <v/>
      </c>
      <c r="W742" s="69">
        <f>U736*'4 Transform Matrices'!AA743+V736*'4 Transform Matrices'!AE743+W736*'4 Transform Matrices'!AI743</f>
        <v/>
      </c>
      <c r="X742" s="69">
        <f>U736*'4 Transform Matrices'!AB743+V736*'4 Transform Matrices'!AF743+W736*'4 Transform Matrices'!AJ743+X736</f>
        <v/>
      </c>
      <c r="Y742" s="69">
        <f>Y736*'4 Transform Matrices'!Y743+Z736*'4 Transform Matrices'!AC743+AA736*'4 Transform Matrices'!AG743</f>
        <v/>
      </c>
      <c r="Z742" s="69">
        <f>Y736*'4 Transform Matrices'!Z743+Z736*'4 Transform Matrices'!AD743+AA736*'4 Transform Matrices'!AH743</f>
        <v/>
      </c>
      <c r="AA742" s="69">
        <f>Y736*'4 Transform Matrices'!AA743+Z736*'4 Transform Matrices'!AE743+AA736*'4 Transform Matrices'!AI743</f>
        <v/>
      </c>
      <c r="AB742" s="69">
        <f>Y736*'4 Transform Matrices'!AB743+Z736*'4 Transform Matrices'!AF743+AA736*'4 Transform Matrices'!AJ743+AB736</f>
        <v/>
      </c>
      <c r="AC742" s="69">
        <f>AC736*'4 Transform Matrices'!Y743+AD736*'4 Transform Matrices'!AC743+AE736*'4 Transform Matrices'!AG743</f>
        <v/>
      </c>
      <c r="AD742" s="69">
        <f>AC736*'4 Transform Matrices'!Z743+AD736*'4 Transform Matrices'!AD743+AE736*'4 Transform Matrices'!AH743</f>
        <v/>
      </c>
      <c r="AE742" s="69">
        <f>AC736*'4 Transform Matrices'!AA743+AD736*'4 Transform Matrices'!AE743+AE736*'4 Transform Matrices'!AI743</f>
        <v/>
      </c>
      <c r="AF742" s="69">
        <f>AC736*'4 Transform Matrices'!AB743+AD736*'4 Transform Matrices'!AF743+AE736*'4 Transform Matrices'!AJ743+AF736</f>
        <v/>
      </c>
      <c r="AG742" s="71">
        <f>MAX(ABS(I742-U742),ABS(J742-V742),ABS(K742-W742),ABS(L742-X742),ABS(M742-Y742),ABS(N742-Z742),ABS(O742-AA742),ABS(P742-AB742),ABS(Q742-AC742),ABS(R742-AD742),ABS(S742-AE742),ABS(T742-AF742))</f>
        <v/>
      </c>
    </row>
    <row r="743">
      <c r="A743" s="80" t="inlineStr">
        <is>
          <t>- Bush</t>
        </is>
      </c>
      <c r="B743" s="52" t="inlineStr">
        <is>
          <t>ENV-615</t>
        </is>
      </c>
      <c r="C743" s="53" t="inlineStr">
        <is>
          <t>Group</t>
        </is>
      </c>
      <c r="D743" s="52" t="inlineStr">
        <is>
          <t>ENV-540</t>
        </is>
      </c>
      <c r="E743" s="52" t="n">
        <v>2</v>
      </c>
      <c r="F743" s="54">
        <f>L743</f>
        <v/>
      </c>
      <c r="G743" s="54">
        <f>P743</f>
        <v/>
      </c>
      <c r="H743" s="54">
        <f>T743</f>
        <v/>
      </c>
      <c r="I743" s="70" t="n">
        <v>0.939692616</v>
      </c>
      <c r="J743" s="70" t="n">
        <v>0</v>
      </c>
      <c r="K743" s="70" t="n">
        <v>0.342020154</v>
      </c>
      <c r="L743" s="70" t="n">
        <v>16.2000008</v>
      </c>
      <c r="M743" s="70" t="n">
        <v>0</v>
      </c>
      <c r="N743" s="70" t="n">
        <v>1</v>
      </c>
      <c r="O743" s="70" t="n">
        <v>0</v>
      </c>
      <c r="P743" s="70" t="n">
        <v>-0.07722813639999999</v>
      </c>
      <c r="Q743" s="70" t="n">
        <v>-0.342020154</v>
      </c>
      <c r="R743" s="70" t="n">
        <v>0</v>
      </c>
      <c r="S743" s="70" t="n">
        <v>0.939692616</v>
      </c>
      <c r="T743" s="70" t="n">
        <v>1</v>
      </c>
      <c r="U743" s="69">
        <f>U668*'4 Transform Matrices'!Y744+V668*'4 Transform Matrices'!AC744+W668*'4 Transform Matrices'!AG744</f>
        <v/>
      </c>
      <c r="V743" s="69">
        <f>U668*'4 Transform Matrices'!Z744+V668*'4 Transform Matrices'!AD744+W668*'4 Transform Matrices'!AH744</f>
        <v/>
      </c>
      <c r="W743" s="69">
        <f>U668*'4 Transform Matrices'!AA744+V668*'4 Transform Matrices'!AE744+W668*'4 Transform Matrices'!AI744</f>
        <v/>
      </c>
      <c r="X743" s="69">
        <f>U668*'4 Transform Matrices'!AB744+V668*'4 Transform Matrices'!AF744+W668*'4 Transform Matrices'!AJ744+X668</f>
        <v/>
      </c>
      <c r="Y743" s="69">
        <f>Y668*'4 Transform Matrices'!Y744+Z668*'4 Transform Matrices'!AC744+AA668*'4 Transform Matrices'!AG744</f>
        <v/>
      </c>
      <c r="Z743" s="69">
        <f>Y668*'4 Transform Matrices'!Z744+Z668*'4 Transform Matrices'!AD744+AA668*'4 Transform Matrices'!AH744</f>
        <v/>
      </c>
      <c r="AA743" s="69">
        <f>Y668*'4 Transform Matrices'!AA744+Z668*'4 Transform Matrices'!AE744+AA668*'4 Transform Matrices'!AI744</f>
        <v/>
      </c>
      <c r="AB743" s="69">
        <f>Y668*'4 Transform Matrices'!AB744+Z668*'4 Transform Matrices'!AF744+AA668*'4 Transform Matrices'!AJ744+AB668</f>
        <v/>
      </c>
      <c r="AC743" s="69">
        <f>AC668*'4 Transform Matrices'!Y744+AD668*'4 Transform Matrices'!AC744+AE668*'4 Transform Matrices'!AG744</f>
        <v/>
      </c>
      <c r="AD743" s="69">
        <f>AC668*'4 Transform Matrices'!Z744+AD668*'4 Transform Matrices'!AD744+AE668*'4 Transform Matrices'!AH744</f>
        <v/>
      </c>
      <c r="AE743" s="69">
        <f>AC668*'4 Transform Matrices'!AA744+AD668*'4 Transform Matrices'!AE744+AE668*'4 Transform Matrices'!AI744</f>
        <v/>
      </c>
      <c r="AF743" s="69">
        <f>AC668*'4 Transform Matrices'!AB744+AD668*'4 Transform Matrices'!AF744+AE668*'4 Transform Matrices'!AJ744+AF668</f>
        <v/>
      </c>
      <c r="AG743" s="71">
        <f>MAX(ABS(I743-U743),ABS(J743-V743),ABS(K743-W743),ABS(L743-X743),ABS(M743-Y743),ABS(N743-Z743),ABS(O743-AA743),ABS(P743-AB743),ABS(Q743-AC743),ABS(R743-AD743),ABS(S743-AE743),ABS(T743-AF743))</f>
        <v/>
      </c>
    </row>
    <row r="744">
      <c r="A744" s="81" t="inlineStr">
        <is>
          <t>- Bush</t>
        </is>
      </c>
      <c r="B744" s="52" t="inlineStr">
        <is>
          <t>ENV-616</t>
        </is>
      </c>
      <c r="C744" s="59" t="inlineStr">
        <is>
          <t>Sphere</t>
        </is>
      </c>
      <c r="D744" s="52" t="inlineStr">
        <is>
          <t>ENV-615</t>
        </is>
      </c>
      <c r="E744" s="52" t="n">
        <v>3</v>
      </c>
      <c r="F744" s="54">
        <f>L744</f>
        <v/>
      </c>
      <c r="G744" s="54">
        <f>P744</f>
        <v/>
      </c>
      <c r="H744" s="54">
        <f>T744</f>
        <v/>
      </c>
      <c r="I744" s="70" t="n">
        <v>0.0361426175</v>
      </c>
      <c r="J744" s="70" t="n">
        <v>0</v>
      </c>
      <c r="K744" s="70" t="n">
        <v>0.874467909</v>
      </c>
      <c r="L744" s="70" t="n">
        <v>15.9375954</v>
      </c>
      <c r="M744" s="70" t="n">
        <v>0</v>
      </c>
      <c r="N744" s="70" t="n">
        <v>0.6126501559999999</v>
      </c>
      <c r="O744" s="70" t="n">
        <v>0</v>
      </c>
      <c r="P744" s="70" t="n">
        <v>0.242869824</v>
      </c>
      <c r="Q744" s="70" t="n">
        <v>-0.874467909</v>
      </c>
      <c r="R744" s="70" t="n">
        <v>0</v>
      </c>
      <c r="S744" s="70" t="n">
        <v>0.0361426175</v>
      </c>
      <c r="T744" s="70" t="n">
        <v>0.815139532</v>
      </c>
      <c r="U744" s="69">
        <f>U743*'4 Transform Matrices'!Y745+V743*'4 Transform Matrices'!AC745+W743*'4 Transform Matrices'!AG745</f>
        <v/>
      </c>
      <c r="V744" s="69">
        <f>U743*'4 Transform Matrices'!Z745+V743*'4 Transform Matrices'!AD745+W743*'4 Transform Matrices'!AH745</f>
        <v/>
      </c>
      <c r="W744" s="69">
        <f>U743*'4 Transform Matrices'!AA745+V743*'4 Transform Matrices'!AE745+W743*'4 Transform Matrices'!AI745</f>
        <v/>
      </c>
      <c r="X744" s="69">
        <f>U743*'4 Transform Matrices'!AB745+V743*'4 Transform Matrices'!AF745+W743*'4 Transform Matrices'!AJ745+X743</f>
        <v/>
      </c>
      <c r="Y744" s="69">
        <f>Y743*'4 Transform Matrices'!Y745+Z743*'4 Transform Matrices'!AC745+AA743*'4 Transform Matrices'!AG745</f>
        <v/>
      </c>
      <c r="Z744" s="69">
        <f>Y743*'4 Transform Matrices'!Z745+Z743*'4 Transform Matrices'!AD745+AA743*'4 Transform Matrices'!AH745</f>
        <v/>
      </c>
      <c r="AA744" s="69">
        <f>Y743*'4 Transform Matrices'!AA745+Z743*'4 Transform Matrices'!AE745+AA743*'4 Transform Matrices'!AI745</f>
        <v/>
      </c>
      <c r="AB744" s="69">
        <f>Y743*'4 Transform Matrices'!AB745+Z743*'4 Transform Matrices'!AF745+AA743*'4 Transform Matrices'!AJ745+AB743</f>
        <v/>
      </c>
      <c r="AC744" s="69">
        <f>AC743*'4 Transform Matrices'!Y745+AD743*'4 Transform Matrices'!AC745+AE743*'4 Transform Matrices'!AG745</f>
        <v/>
      </c>
      <c r="AD744" s="69">
        <f>AC743*'4 Transform Matrices'!Z745+AD743*'4 Transform Matrices'!AD745+AE743*'4 Transform Matrices'!AH745</f>
        <v/>
      </c>
      <c r="AE744" s="69">
        <f>AC743*'4 Transform Matrices'!AA745+AD743*'4 Transform Matrices'!AE745+AE743*'4 Transform Matrices'!AI745</f>
        <v/>
      </c>
      <c r="AF744" s="69">
        <f>AC743*'4 Transform Matrices'!AB745+AD743*'4 Transform Matrices'!AF745+AE743*'4 Transform Matrices'!AJ745+AF743</f>
        <v/>
      </c>
      <c r="AG744" s="71">
        <f>MAX(ABS(I744-U744),ABS(J744-V744),ABS(K744-W744),ABS(L744-X744),ABS(M744-Y744),ABS(N744-Z744),ABS(O744-AA744),ABS(P744-AB744),ABS(Q744-AC744),ABS(R744-AD744),ABS(S744-AE744),ABS(T744-AF744))</f>
        <v/>
      </c>
    </row>
    <row r="745">
      <c r="A745" s="81" t="inlineStr">
        <is>
          <t>- Bush</t>
        </is>
      </c>
      <c r="B745" s="52" t="inlineStr">
        <is>
          <t>ENV-617</t>
        </is>
      </c>
      <c r="C745" s="59" t="inlineStr">
        <is>
          <t>Sphere</t>
        </is>
      </c>
      <c r="D745" s="52" t="inlineStr">
        <is>
          <t>ENV-615</t>
        </is>
      </c>
      <c r="E745" s="52" t="n">
        <v>3</v>
      </c>
      <c r="F745" s="54">
        <f>L745</f>
        <v/>
      </c>
      <c r="G745" s="54">
        <f>P745</f>
        <v/>
      </c>
      <c r="H745" s="54">
        <f>T745</f>
        <v/>
      </c>
      <c r="I745" s="70" t="n">
        <v>0.0197540671</v>
      </c>
      <c r="J745" s="70" t="n">
        <v>0</v>
      </c>
      <c r="K745" s="70" t="n">
        <v>0.717889547</v>
      </c>
      <c r="L745" s="70" t="n">
        <v>16.2542</v>
      </c>
      <c r="M745" s="70" t="n">
        <v>0</v>
      </c>
      <c r="N745" s="70" t="n">
        <v>0.502712905</v>
      </c>
      <c r="O745" s="70" t="n">
        <v>0</v>
      </c>
      <c r="P745" s="70" t="n">
        <v>0.177638918</v>
      </c>
      <c r="Q745" s="70" t="n">
        <v>-0.717889547</v>
      </c>
      <c r="R745" s="70" t="n">
        <v>0</v>
      </c>
      <c r="S745" s="70" t="n">
        <v>0.0197540671</v>
      </c>
      <c r="T745" s="70" t="n">
        <v>0.790703416</v>
      </c>
      <c r="U745" s="69">
        <f>U743*'4 Transform Matrices'!Y746+V743*'4 Transform Matrices'!AC746+W743*'4 Transform Matrices'!AG746</f>
        <v/>
      </c>
      <c r="V745" s="69">
        <f>U743*'4 Transform Matrices'!Z746+V743*'4 Transform Matrices'!AD746+W743*'4 Transform Matrices'!AH746</f>
        <v/>
      </c>
      <c r="W745" s="69">
        <f>U743*'4 Transform Matrices'!AA746+V743*'4 Transform Matrices'!AE746+W743*'4 Transform Matrices'!AI746</f>
        <v/>
      </c>
      <c r="X745" s="69">
        <f>U743*'4 Transform Matrices'!AB746+V743*'4 Transform Matrices'!AF746+W743*'4 Transform Matrices'!AJ746+X743</f>
        <v/>
      </c>
      <c r="Y745" s="69">
        <f>Y743*'4 Transform Matrices'!Y746+Z743*'4 Transform Matrices'!AC746+AA743*'4 Transform Matrices'!AG746</f>
        <v/>
      </c>
      <c r="Z745" s="69">
        <f>Y743*'4 Transform Matrices'!Z746+Z743*'4 Transform Matrices'!AD746+AA743*'4 Transform Matrices'!AH746</f>
        <v/>
      </c>
      <c r="AA745" s="69">
        <f>Y743*'4 Transform Matrices'!AA746+Z743*'4 Transform Matrices'!AE746+AA743*'4 Transform Matrices'!AI746</f>
        <v/>
      </c>
      <c r="AB745" s="69">
        <f>Y743*'4 Transform Matrices'!AB746+Z743*'4 Transform Matrices'!AF746+AA743*'4 Transform Matrices'!AJ746+AB743</f>
        <v/>
      </c>
      <c r="AC745" s="69">
        <f>AC743*'4 Transform Matrices'!Y746+AD743*'4 Transform Matrices'!AC746+AE743*'4 Transform Matrices'!AG746</f>
        <v/>
      </c>
      <c r="AD745" s="69">
        <f>AC743*'4 Transform Matrices'!Z746+AD743*'4 Transform Matrices'!AD746+AE743*'4 Transform Matrices'!AH746</f>
        <v/>
      </c>
      <c r="AE745" s="69">
        <f>AC743*'4 Transform Matrices'!AA746+AD743*'4 Transform Matrices'!AE746+AE743*'4 Transform Matrices'!AI746</f>
        <v/>
      </c>
      <c r="AF745" s="69">
        <f>AC743*'4 Transform Matrices'!AB746+AD743*'4 Transform Matrices'!AF746+AE743*'4 Transform Matrices'!AJ746+AF743</f>
        <v/>
      </c>
      <c r="AG745" s="71">
        <f>MAX(ABS(I745-U745),ABS(J745-V745),ABS(K745-W745),ABS(L745-X745),ABS(M745-Y745),ABS(N745-Z745),ABS(O745-AA745),ABS(P745-AB745),ABS(Q745-AC745),ABS(R745-AD745),ABS(S745-AE745),ABS(T745-AF745))</f>
        <v/>
      </c>
    </row>
    <row r="746">
      <c r="A746" s="81" t="inlineStr">
        <is>
          <t>- Bush</t>
        </is>
      </c>
      <c r="B746" s="52" t="inlineStr">
        <is>
          <t>ENV-618</t>
        </is>
      </c>
      <c r="C746" s="59" t="inlineStr">
        <is>
          <t>Sphere</t>
        </is>
      </c>
      <c r="D746" s="52" t="inlineStr">
        <is>
          <t>ENV-615</t>
        </is>
      </c>
      <c r="E746" s="52" t="n">
        <v>3</v>
      </c>
      <c r="F746" s="54">
        <f>L746</f>
        <v/>
      </c>
      <c r="G746" s="54">
        <f>P746</f>
        <v/>
      </c>
      <c r="H746" s="54">
        <f>T746</f>
        <v/>
      </c>
      <c r="I746" s="70" t="n">
        <v>0.840289176</v>
      </c>
      <c r="J746" s="70" t="n">
        <v>0</v>
      </c>
      <c r="K746" s="70" t="n">
        <v>0.510488749</v>
      </c>
      <c r="L746" s="70" t="n">
        <v>16.2317982</v>
      </c>
      <c r="M746" s="70" t="n">
        <v>0</v>
      </c>
      <c r="N746" s="70" t="n">
        <v>0.688240826</v>
      </c>
      <c r="O746" s="70" t="n">
        <v>0</v>
      </c>
      <c r="P746" s="70" t="n">
        <v>0.285143197</v>
      </c>
      <c r="Q746" s="70" t="n">
        <v>-0.510488749</v>
      </c>
      <c r="R746" s="70" t="n">
        <v>0</v>
      </c>
      <c r="S746" s="70" t="n">
        <v>0.840289176</v>
      </c>
      <c r="T746" s="70" t="n">
        <v>0.999062419</v>
      </c>
      <c r="U746" s="69">
        <f>U743*'4 Transform Matrices'!Y747+V743*'4 Transform Matrices'!AC747+W743*'4 Transform Matrices'!AG747</f>
        <v/>
      </c>
      <c r="V746" s="69">
        <f>U743*'4 Transform Matrices'!Z747+V743*'4 Transform Matrices'!AD747+W743*'4 Transform Matrices'!AH747</f>
        <v/>
      </c>
      <c r="W746" s="69">
        <f>U743*'4 Transform Matrices'!AA747+V743*'4 Transform Matrices'!AE747+W743*'4 Transform Matrices'!AI747</f>
        <v/>
      </c>
      <c r="X746" s="69">
        <f>U743*'4 Transform Matrices'!AB747+V743*'4 Transform Matrices'!AF747+W743*'4 Transform Matrices'!AJ747+X743</f>
        <v/>
      </c>
      <c r="Y746" s="69">
        <f>Y743*'4 Transform Matrices'!Y747+Z743*'4 Transform Matrices'!AC747+AA743*'4 Transform Matrices'!AG747</f>
        <v/>
      </c>
      <c r="Z746" s="69">
        <f>Y743*'4 Transform Matrices'!Z747+Z743*'4 Transform Matrices'!AD747+AA743*'4 Transform Matrices'!AH747</f>
        <v/>
      </c>
      <c r="AA746" s="69">
        <f>Y743*'4 Transform Matrices'!AA747+Z743*'4 Transform Matrices'!AE747+AA743*'4 Transform Matrices'!AI747</f>
        <v/>
      </c>
      <c r="AB746" s="69">
        <f>Y743*'4 Transform Matrices'!AB747+Z743*'4 Transform Matrices'!AF747+AA743*'4 Transform Matrices'!AJ747+AB743</f>
        <v/>
      </c>
      <c r="AC746" s="69">
        <f>AC743*'4 Transform Matrices'!Y747+AD743*'4 Transform Matrices'!AC747+AE743*'4 Transform Matrices'!AG747</f>
        <v/>
      </c>
      <c r="AD746" s="69">
        <f>AC743*'4 Transform Matrices'!Z747+AD743*'4 Transform Matrices'!AD747+AE743*'4 Transform Matrices'!AH747</f>
        <v/>
      </c>
      <c r="AE746" s="69">
        <f>AC743*'4 Transform Matrices'!AA747+AD743*'4 Transform Matrices'!AE747+AE743*'4 Transform Matrices'!AI747</f>
        <v/>
      </c>
      <c r="AF746" s="69">
        <f>AC743*'4 Transform Matrices'!AB747+AD743*'4 Transform Matrices'!AF747+AE743*'4 Transform Matrices'!AJ747+AF743</f>
        <v/>
      </c>
      <c r="AG746" s="71">
        <f>MAX(ABS(I746-U746),ABS(J746-V746),ABS(K746-W746),ABS(L746-X746),ABS(M746-Y746),ABS(N746-Z746),ABS(O746-AA746),ABS(P746-AB746),ABS(Q746-AC746),ABS(R746-AD746),ABS(S746-AE746),ABS(T746-AF746))</f>
        <v/>
      </c>
    </row>
    <row r="747">
      <c r="A747" s="81" t="inlineStr">
        <is>
          <t>- Bush</t>
        </is>
      </c>
      <c r="B747" s="52" t="inlineStr">
        <is>
          <t>ENV-619</t>
        </is>
      </c>
      <c r="C747" s="59" t="inlineStr">
        <is>
          <t>Sphere</t>
        </is>
      </c>
      <c r="D747" s="52" t="inlineStr">
        <is>
          <t>ENV-615</t>
        </is>
      </c>
      <c r="E747" s="52" t="n">
        <v>3</v>
      </c>
      <c r="F747" s="54">
        <f>L747</f>
        <v/>
      </c>
      <c r="G747" s="54">
        <f>P747</f>
        <v/>
      </c>
      <c r="H747" s="54">
        <f>T747</f>
        <v/>
      </c>
      <c r="I747" s="70" t="n">
        <v>0.340803474</v>
      </c>
      <c r="J747" s="70" t="n">
        <v>0</v>
      </c>
      <c r="K747" s="70" t="n">
        <v>0.797616243</v>
      </c>
      <c r="L747" s="70" t="n">
        <v>16.179884</v>
      </c>
      <c r="M747" s="70" t="n">
        <v>0</v>
      </c>
      <c r="N747" s="70" t="n">
        <v>0.6071621780000001</v>
      </c>
      <c r="O747" s="70" t="n">
        <v>0</v>
      </c>
      <c r="P747" s="70" t="n">
        <v>0.171011955</v>
      </c>
      <c r="Q747" s="70" t="n">
        <v>-0.797616243</v>
      </c>
      <c r="R747" s="70" t="n">
        <v>0</v>
      </c>
      <c r="S747" s="70" t="n">
        <v>0.340803474</v>
      </c>
      <c r="T747" s="70" t="n">
        <v>1.24472606</v>
      </c>
      <c r="U747" s="69">
        <f>U743*'4 Transform Matrices'!Y748+V743*'4 Transform Matrices'!AC748+W743*'4 Transform Matrices'!AG748</f>
        <v/>
      </c>
      <c r="V747" s="69">
        <f>U743*'4 Transform Matrices'!Z748+V743*'4 Transform Matrices'!AD748+W743*'4 Transform Matrices'!AH748</f>
        <v/>
      </c>
      <c r="W747" s="69">
        <f>U743*'4 Transform Matrices'!AA748+V743*'4 Transform Matrices'!AE748+W743*'4 Transform Matrices'!AI748</f>
        <v/>
      </c>
      <c r="X747" s="69">
        <f>U743*'4 Transform Matrices'!AB748+V743*'4 Transform Matrices'!AF748+W743*'4 Transform Matrices'!AJ748+X743</f>
        <v/>
      </c>
      <c r="Y747" s="69">
        <f>Y743*'4 Transform Matrices'!Y748+Z743*'4 Transform Matrices'!AC748+AA743*'4 Transform Matrices'!AG748</f>
        <v/>
      </c>
      <c r="Z747" s="69">
        <f>Y743*'4 Transform Matrices'!Z748+Z743*'4 Transform Matrices'!AD748+AA743*'4 Transform Matrices'!AH748</f>
        <v/>
      </c>
      <c r="AA747" s="69">
        <f>Y743*'4 Transform Matrices'!AA748+Z743*'4 Transform Matrices'!AE748+AA743*'4 Transform Matrices'!AI748</f>
        <v/>
      </c>
      <c r="AB747" s="69">
        <f>Y743*'4 Transform Matrices'!AB748+Z743*'4 Transform Matrices'!AF748+AA743*'4 Transform Matrices'!AJ748+AB743</f>
        <v/>
      </c>
      <c r="AC747" s="69">
        <f>AC743*'4 Transform Matrices'!Y748+AD743*'4 Transform Matrices'!AC748+AE743*'4 Transform Matrices'!AG748</f>
        <v/>
      </c>
      <c r="AD747" s="69">
        <f>AC743*'4 Transform Matrices'!Z748+AD743*'4 Transform Matrices'!AD748+AE743*'4 Transform Matrices'!AH748</f>
        <v/>
      </c>
      <c r="AE747" s="69">
        <f>AC743*'4 Transform Matrices'!AA748+AD743*'4 Transform Matrices'!AE748+AE743*'4 Transform Matrices'!AI748</f>
        <v/>
      </c>
      <c r="AF747" s="69">
        <f>AC743*'4 Transform Matrices'!AB748+AD743*'4 Transform Matrices'!AF748+AE743*'4 Transform Matrices'!AJ748+AF743</f>
        <v/>
      </c>
      <c r="AG747" s="71">
        <f>MAX(ABS(I747-U747),ABS(J747-V747),ABS(K747-W747),ABS(L747-X747),ABS(M747-Y747),ABS(N747-Z747),ABS(O747-AA747),ABS(P747-AB747),ABS(Q747-AC747),ABS(R747-AD747),ABS(S747-AE747),ABS(T747-AF747))</f>
        <v/>
      </c>
    </row>
    <row r="748">
      <c r="A748" s="81" t="inlineStr">
        <is>
          <t>- Bush</t>
        </is>
      </c>
      <c r="B748" s="52" t="inlineStr">
        <is>
          <t>ENV-620</t>
        </is>
      </c>
      <c r="C748" s="59" t="inlineStr">
        <is>
          <t>Sphere</t>
        </is>
      </c>
      <c r="D748" s="52" t="inlineStr">
        <is>
          <t>ENV-615</t>
        </is>
      </c>
      <c r="E748" s="52" t="n">
        <v>3</v>
      </c>
      <c r="F748" s="54">
        <f>L748</f>
        <v/>
      </c>
      <c r="G748" s="54">
        <f>P748</f>
        <v/>
      </c>
      <c r="H748" s="54">
        <f>T748</f>
        <v/>
      </c>
      <c r="I748" s="70" t="n">
        <v>0.099778749</v>
      </c>
      <c r="J748" s="70" t="n">
        <v>0</v>
      </c>
      <c r="K748" s="70" t="n">
        <v>-0.643916607</v>
      </c>
      <c r="L748" s="70" t="n">
        <v>16.1887589</v>
      </c>
      <c r="M748" s="70" t="n">
        <v>0</v>
      </c>
      <c r="N748" s="70" t="n">
        <v>0.456120968</v>
      </c>
      <c r="O748" s="70" t="n">
        <v>0</v>
      </c>
      <c r="P748" s="70" t="n">
        <v>0.161561549</v>
      </c>
      <c r="Q748" s="70" t="n">
        <v>0.643916607</v>
      </c>
      <c r="R748" s="70" t="n">
        <v>0</v>
      </c>
      <c r="S748" s="70" t="n">
        <v>0.099778749</v>
      </c>
      <c r="T748" s="70" t="n">
        <v>0.959991276</v>
      </c>
      <c r="U748" s="69">
        <f>U743*'4 Transform Matrices'!Y749+V743*'4 Transform Matrices'!AC749+W743*'4 Transform Matrices'!AG749</f>
        <v/>
      </c>
      <c r="V748" s="69">
        <f>U743*'4 Transform Matrices'!Z749+V743*'4 Transform Matrices'!AD749+W743*'4 Transform Matrices'!AH749</f>
        <v/>
      </c>
      <c r="W748" s="69">
        <f>U743*'4 Transform Matrices'!AA749+V743*'4 Transform Matrices'!AE749+W743*'4 Transform Matrices'!AI749</f>
        <v/>
      </c>
      <c r="X748" s="69">
        <f>U743*'4 Transform Matrices'!AB749+V743*'4 Transform Matrices'!AF749+W743*'4 Transform Matrices'!AJ749+X743</f>
        <v/>
      </c>
      <c r="Y748" s="69">
        <f>Y743*'4 Transform Matrices'!Y749+Z743*'4 Transform Matrices'!AC749+AA743*'4 Transform Matrices'!AG749</f>
        <v/>
      </c>
      <c r="Z748" s="69">
        <f>Y743*'4 Transform Matrices'!Z749+Z743*'4 Transform Matrices'!AD749+AA743*'4 Transform Matrices'!AH749</f>
        <v/>
      </c>
      <c r="AA748" s="69">
        <f>Y743*'4 Transform Matrices'!AA749+Z743*'4 Transform Matrices'!AE749+AA743*'4 Transform Matrices'!AI749</f>
        <v/>
      </c>
      <c r="AB748" s="69">
        <f>Y743*'4 Transform Matrices'!AB749+Z743*'4 Transform Matrices'!AF749+AA743*'4 Transform Matrices'!AJ749+AB743</f>
        <v/>
      </c>
      <c r="AC748" s="69">
        <f>AC743*'4 Transform Matrices'!Y749+AD743*'4 Transform Matrices'!AC749+AE743*'4 Transform Matrices'!AG749</f>
        <v/>
      </c>
      <c r="AD748" s="69">
        <f>AC743*'4 Transform Matrices'!Z749+AD743*'4 Transform Matrices'!AD749+AE743*'4 Transform Matrices'!AH749</f>
        <v/>
      </c>
      <c r="AE748" s="69">
        <f>AC743*'4 Transform Matrices'!AA749+AD743*'4 Transform Matrices'!AE749+AE743*'4 Transform Matrices'!AI749</f>
        <v/>
      </c>
      <c r="AF748" s="69">
        <f>AC743*'4 Transform Matrices'!AB749+AD743*'4 Transform Matrices'!AF749+AE743*'4 Transform Matrices'!AJ749+AF743</f>
        <v/>
      </c>
      <c r="AG748" s="71">
        <f>MAX(ABS(I748-U748),ABS(J748-V748),ABS(K748-W748),ABS(L748-X748),ABS(M748-Y748),ABS(N748-Z748),ABS(O748-AA748),ABS(P748-AB748),ABS(Q748-AC748),ABS(R748-AD748),ABS(S748-AE748),ABS(T748-AF748))</f>
        <v/>
      </c>
    </row>
    <row r="749">
      <c r="A749" s="81" t="inlineStr">
        <is>
          <t>- Bush</t>
        </is>
      </c>
      <c r="B749" s="52" t="inlineStr">
        <is>
          <t>ENV-621</t>
        </is>
      </c>
      <c r="C749" s="59" t="inlineStr">
        <is>
          <t>Sphere</t>
        </is>
      </c>
      <c r="D749" s="52" t="inlineStr">
        <is>
          <t>ENV-615</t>
        </is>
      </c>
      <c r="E749" s="52" t="n">
        <v>3</v>
      </c>
      <c r="F749" s="54">
        <f>L749</f>
        <v/>
      </c>
      <c r="G749" s="54">
        <f>P749</f>
        <v/>
      </c>
      <c r="H749" s="54">
        <f>T749</f>
        <v/>
      </c>
      <c r="I749" s="70" t="n">
        <v>1.02350199</v>
      </c>
      <c r="J749" s="70" t="n">
        <v>0</v>
      </c>
      <c r="K749" s="70" t="n">
        <v>-0.234683961</v>
      </c>
      <c r="L749" s="70" t="n">
        <v>16.487257</v>
      </c>
      <c r="M749" s="70" t="n">
        <v>0</v>
      </c>
      <c r="N749" s="70" t="n">
        <v>0.735044241</v>
      </c>
      <c r="O749" s="70" t="n">
        <v>0</v>
      </c>
      <c r="P749" s="70" t="n">
        <v>0.309059322</v>
      </c>
      <c r="Q749" s="70" t="n">
        <v>0.234683961</v>
      </c>
      <c r="R749" s="70" t="n">
        <v>0</v>
      </c>
      <c r="S749" s="70" t="n">
        <v>1.02350199</v>
      </c>
      <c r="T749" s="70" t="n">
        <v>0.888393044</v>
      </c>
      <c r="U749" s="69">
        <f>U743*'4 Transform Matrices'!Y750+V743*'4 Transform Matrices'!AC750+W743*'4 Transform Matrices'!AG750</f>
        <v/>
      </c>
      <c r="V749" s="69">
        <f>U743*'4 Transform Matrices'!Z750+V743*'4 Transform Matrices'!AD750+W743*'4 Transform Matrices'!AH750</f>
        <v/>
      </c>
      <c r="W749" s="69">
        <f>U743*'4 Transform Matrices'!AA750+V743*'4 Transform Matrices'!AE750+W743*'4 Transform Matrices'!AI750</f>
        <v/>
      </c>
      <c r="X749" s="69">
        <f>U743*'4 Transform Matrices'!AB750+V743*'4 Transform Matrices'!AF750+W743*'4 Transform Matrices'!AJ750+X743</f>
        <v/>
      </c>
      <c r="Y749" s="69">
        <f>Y743*'4 Transform Matrices'!Y750+Z743*'4 Transform Matrices'!AC750+AA743*'4 Transform Matrices'!AG750</f>
        <v/>
      </c>
      <c r="Z749" s="69">
        <f>Y743*'4 Transform Matrices'!Z750+Z743*'4 Transform Matrices'!AD750+AA743*'4 Transform Matrices'!AH750</f>
        <v/>
      </c>
      <c r="AA749" s="69">
        <f>Y743*'4 Transform Matrices'!AA750+Z743*'4 Transform Matrices'!AE750+AA743*'4 Transform Matrices'!AI750</f>
        <v/>
      </c>
      <c r="AB749" s="69">
        <f>Y743*'4 Transform Matrices'!AB750+Z743*'4 Transform Matrices'!AF750+AA743*'4 Transform Matrices'!AJ750+AB743</f>
        <v/>
      </c>
      <c r="AC749" s="69">
        <f>AC743*'4 Transform Matrices'!Y750+AD743*'4 Transform Matrices'!AC750+AE743*'4 Transform Matrices'!AG750</f>
        <v/>
      </c>
      <c r="AD749" s="69">
        <f>AC743*'4 Transform Matrices'!Z750+AD743*'4 Transform Matrices'!AD750+AE743*'4 Transform Matrices'!AH750</f>
        <v/>
      </c>
      <c r="AE749" s="69">
        <f>AC743*'4 Transform Matrices'!AA750+AD743*'4 Transform Matrices'!AE750+AE743*'4 Transform Matrices'!AI750</f>
        <v/>
      </c>
      <c r="AF749" s="69">
        <f>AC743*'4 Transform Matrices'!AB750+AD743*'4 Transform Matrices'!AF750+AE743*'4 Transform Matrices'!AJ750+AF743</f>
        <v/>
      </c>
      <c r="AG749" s="71">
        <f>MAX(ABS(I749-U749),ABS(J749-V749),ABS(K749-W749),ABS(L749-X749),ABS(M749-Y749),ABS(N749-Z749),ABS(O749-AA749),ABS(P749-AB749),ABS(Q749-AC749),ABS(R749-AD749),ABS(S749-AE749),ABS(T749-AF749))</f>
        <v/>
      </c>
    </row>
    <row r="750">
      <c r="A750" s="81" t="inlineStr">
        <is>
          <t>- Bush</t>
        </is>
      </c>
      <c r="B750" s="52" t="inlineStr">
        <is>
          <t>ENV-622</t>
        </is>
      </c>
      <c r="C750" s="59" t="inlineStr">
        <is>
          <t>Sphere</t>
        </is>
      </c>
      <c r="D750" s="52" t="inlineStr">
        <is>
          <t>ENV-615</t>
        </is>
      </c>
      <c r="E750" s="52" t="n">
        <v>3</v>
      </c>
      <c r="F750" s="54">
        <f>L750</f>
        <v/>
      </c>
      <c r="G750" s="54">
        <f>P750</f>
        <v/>
      </c>
      <c r="H750" s="54">
        <f>T750</f>
        <v/>
      </c>
      <c r="I750" s="70" t="n">
        <v>0.68463695</v>
      </c>
      <c r="J750" s="70" t="n">
        <v>0</v>
      </c>
      <c r="K750" s="70" t="n">
        <v>-0.800521255</v>
      </c>
      <c r="L750" s="70" t="n">
        <v>16.1589661</v>
      </c>
      <c r="M750" s="70" t="n">
        <v>0</v>
      </c>
      <c r="N750" s="70" t="n">
        <v>0.737350225</v>
      </c>
      <c r="O750" s="70" t="n">
        <v>0</v>
      </c>
      <c r="P750" s="70" t="n">
        <v>0.330506027</v>
      </c>
      <c r="Q750" s="70" t="n">
        <v>0.800521255</v>
      </c>
      <c r="R750" s="70" t="n">
        <v>0</v>
      </c>
      <c r="S750" s="70" t="n">
        <v>0.68463695</v>
      </c>
      <c r="T750" s="70" t="n">
        <v>1.01713991</v>
      </c>
      <c r="U750" s="69">
        <f>U743*'4 Transform Matrices'!Y751+V743*'4 Transform Matrices'!AC751+W743*'4 Transform Matrices'!AG751</f>
        <v/>
      </c>
      <c r="V750" s="69">
        <f>U743*'4 Transform Matrices'!Z751+V743*'4 Transform Matrices'!AD751+W743*'4 Transform Matrices'!AH751</f>
        <v/>
      </c>
      <c r="W750" s="69">
        <f>U743*'4 Transform Matrices'!AA751+V743*'4 Transform Matrices'!AE751+W743*'4 Transform Matrices'!AI751</f>
        <v/>
      </c>
      <c r="X750" s="69">
        <f>U743*'4 Transform Matrices'!AB751+V743*'4 Transform Matrices'!AF751+W743*'4 Transform Matrices'!AJ751+X743</f>
        <v/>
      </c>
      <c r="Y750" s="69">
        <f>Y743*'4 Transform Matrices'!Y751+Z743*'4 Transform Matrices'!AC751+AA743*'4 Transform Matrices'!AG751</f>
        <v/>
      </c>
      <c r="Z750" s="69">
        <f>Y743*'4 Transform Matrices'!Z751+Z743*'4 Transform Matrices'!AD751+AA743*'4 Transform Matrices'!AH751</f>
        <v/>
      </c>
      <c r="AA750" s="69">
        <f>Y743*'4 Transform Matrices'!AA751+Z743*'4 Transform Matrices'!AE751+AA743*'4 Transform Matrices'!AI751</f>
        <v/>
      </c>
      <c r="AB750" s="69">
        <f>Y743*'4 Transform Matrices'!AB751+Z743*'4 Transform Matrices'!AF751+AA743*'4 Transform Matrices'!AJ751+AB743</f>
        <v/>
      </c>
      <c r="AC750" s="69">
        <f>AC743*'4 Transform Matrices'!Y751+AD743*'4 Transform Matrices'!AC751+AE743*'4 Transform Matrices'!AG751</f>
        <v/>
      </c>
      <c r="AD750" s="69">
        <f>AC743*'4 Transform Matrices'!Z751+AD743*'4 Transform Matrices'!AD751+AE743*'4 Transform Matrices'!AH751</f>
        <v/>
      </c>
      <c r="AE750" s="69">
        <f>AC743*'4 Transform Matrices'!AA751+AD743*'4 Transform Matrices'!AE751+AE743*'4 Transform Matrices'!AI751</f>
        <v/>
      </c>
      <c r="AF750" s="69">
        <f>AC743*'4 Transform Matrices'!AB751+AD743*'4 Transform Matrices'!AF751+AE743*'4 Transform Matrices'!AJ751+AF743</f>
        <v/>
      </c>
      <c r="AG750" s="71">
        <f>MAX(ABS(I750-U750),ABS(J750-V750),ABS(K750-W750),ABS(L750-X750),ABS(M750-Y750),ABS(N750-Z750),ABS(O750-AA750),ABS(P750-AB750),ABS(Q750-AC750),ABS(R750-AD750),ABS(S750-AE750),ABS(T750-AF750))</f>
        <v/>
      </c>
    </row>
    <row r="751">
      <c r="A751" s="80" t="inlineStr">
        <is>
          <t>- Bush</t>
        </is>
      </c>
      <c r="B751" s="52" t="inlineStr">
        <is>
          <t>ENV-623</t>
        </is>
      </c>
      <c r="C751" s="53" t="inlineStr">
        <is>
          <t>Group</t>
        </is>
      </c>
      <c r="D751" s="52" t="inlineStr">
        <is>
          <t>ENV-540</t>
        </is>
      </c>
      <c r="E751" s="52" t="n">
        <v>2</v>
      </c>
      <c r="F751" s="54">
        <f>L751</f>
        <v/>
      </c>
      <c r="G751" s="54">
        <f>P751</f>
        <v/>
      </c>
      <c r="H751" s="54">
        <f>T751</f>
        <v/>
      </c>
      <c r="I751" s="70" t="n">
        <v>-0.766044617</v>
      </c>
      <c r="J751" s="70" t="n">
        <v>0</v>
      </c>
      <c r="K751" s="70" t="n">
        <v>0.642787457</v>
      </c>
      <c r="L751" s="70" t="n">
        <v>3.20000005</v>
      </c>
      <c r="M751" s="70" t="n">
        <v>0</v>
      </c>
      <c r="N751" s="70" t="n">
        <v>1</v>
      </c>
      <c r="O751" s="70" t="n">
        <v>0</v>
      </c>
      <c r="P751" s="70" t="n">
        <v>-0.0522748455</v>
      </c>
      <c r="Q751" s="70" t="n">
        <v>-0.642787457</v>
      </c>
      <c r="R751" s="70" t="n">
        <v>0</v>
      </c>
      <c r="S751" s="70" t="n">
        <v>-0.766044617</v>
      </c>
      <c r="T751" s="70" t="n">
        <v>9.5</v>
      </c>
      <c r="U751" s="69">
        <f>U668*'4 Transform Matrices'!Y752+V668*'4 Transform Matrices'!AC752+W668*'4 Transform Matrices'!AG752</f>
        <v/>
      </c>
      <c r="V751" s="69">
        <f>U668*'4 Transform Matrices'!Z752+V668*'4 Transform Matrices'!AD752+W668*'4 Transform Matrices'!AH752</f>
        <v/>
      </c>
      <c r="W751" s="69">
        <f>U668*'4 Transform Matrices'!AA752+V668*'4 Transform Matrices'!AE752+W668*'4 Transform Matrices'!AI752</f>
        <v/>
      </c>
      <c r="X751" s="69">
        <f>U668*'4 Transform Matrices'!AB752+V668*'4 Transform Matrices'!AF752+W668*'4 Transform Matrices'!AJ752+X668</f>
        <v/>
      </c>
      <c r="Y751" s="69">
        <f>Y668*'4 Transform Matrices'!Y752+Z668*'4 Transform Matrices'!AC752+AA668*'4 Transform Matrices'!AG752</f>
        <v/>
      </c>
      <c r="Z751" s="69">
        <f>Y668*'4 Transform Matrices'!Z752+Z668*'4 Transform Matrices'!AD752+AA668*'4 Transform Matrices'!AH752</f>
        <v/>
      </c>
      <c r="AA751" s="69">
        <f>Y668*'4 Transform Matrices'!AA752+Z668*'4 Transform Matrices'!AE752+AA668*'4 Transform Matrices'!AI752</f>
        <v/>
      </c>
      <c r="AB751" s="69">
        <f>Y668*'4 Transform Matrices'!AB752+Z668*'4 Transform Matrices'!AF752+AA668*'4 Transform Matrices'!AJ752+AB668</f>
        <v/>
      </c>
      <c r="AC751" s="69">
        <f>AC668*'4 Transform Matrices'!Y752+AD668*'4 Transform Matrices'!AC752+AE668*'4 Transform Matrices'!AG752</f>
        <v/>
      </c>
      <c r="AD751" s="69">
        <f>AC668*'4 Transform Matrices'!Z752+AD668*'4 Transform Matrices'!AD752+AE668*'4 Transform Matrices'!AH752</f>
        <v/>
      </c>
      <c r="AE751" s="69">
        <f>AC668*'4 Transform Matrices'!AA752+AD668*'4 Transform Matrices'!AE752+AE668*'4 Transform Matrices'!AI752</f>
        <v/>
      </c>
      <c r="AF751" s="69">
        <f>AC668*'4 Transform Matrices'!AB752+AD668*'4 Transform Matrices'!AF752+AE668*'4 Transform Matrices'!AJ752+AF668</f>
        <v/>
      </c>
      <c r="AG751" s="71">
        <f>MAX(ABS(I751-U751),ABS(J751-V751),ABS(K751-W751),ABS(L751-X751),ABS(M751-Y751),ABS(N751-Z751),ABS(O751-AA751),ABS(P751-AB751),ABS(Q751-AC751),ABS(R751-AD751),ABS(S751-AE751),ABS(T751-AF751))</f>
        <v/>
      </c>
    </row>
    <row r="752">
      <c r="A752" s="81" t="inlineStr">
        <is>
          <t>- Bush</t>
        </is>
      </c>
      <c r="B752" s="52" t="inlineStr">
        <is>
          <t>ENV-624</t>
        </is>
      </c>
      <c r="C752" s="59" t="inlineStr">
        <is>
          <t>Sphere</t>
        </is>
      </c>
      <c r="D752" s="52" t="inlineStr">
        <is>
          <t>ENV-623</t>
        </is>
      </c>
      <c r="E752" s="52" t="n">
        <v>3</v>
      </c>
      <c r="F752" s="54">
        <f>L752</f>
        <v/>
      </c>
      <c r="G752" s="54">
        <f>P752</f>
        <v/>
      </c>
      <c r="H752" s="54">
        <f>T752</f>
        <v/>
      </c>
      <c r="I752" s="70" t="n">
        <v>0.165466592</v>
      </c>
      <c r="J752" s="70" t="n">
        <v>0</v>
      </c>
      <c r="K752" s="70" t="n">
        <v>0.491517633</v>
      </c>
      <c r="L752" s="70" t="n">
        <v>3.33150339</v>
      </c>
      <c r="M752" s="70" t="n">
        <v>0</v>
      </c>
      <c r="N752" s="70" t="n">
        <v>0.363035381</v>
      </c>
      <c r="O752" s="70" t="n">
        <v>0</v>
      </c>
      <c r="P752" s="70" t="n">
        <v>0.0945189223</v>
      </c>
      <c r="Q752" s="70" t="n">
        <v>-0.491517633</v>
      </c>
      <c r="R752" s="70" t="n">
        <v>0</v>
      </c>
      <c r="S752" s="70" t="n">
        <v>0.165466592</v>
      </c>
      <c r="T752" s="70" t="n">
        <v>9.30105972</v>
      </c>
      <c r="U752" s="69">
        <f>U751*'4 Transform Matrices'!Y753+V751*'4 Transform Matrices'!AC753+W751*'4 Transform Matrices'!AG753</f>
        <v/>
      </c>
      <c r="V752" s="69">
        <f>U751*'4 Transform Matrices'!Z753+V751*'4 Transform Matrices'!AD753+W751*'4 Transform Matrices'!AH753</f>
        <v/>
      </c>
      <c r="W752" s="69">
        <f>U751*'4 Transform Matrices'!AA753+V751*'4 Transform Matrices'!AE753+W751*'4 Transform Matrices'!AI753</f>
        <v/>
      </c>
      <c r="X752" s="69">
        <f>U751*'4 Transform Matrices'!AB753+V751*'4 Transform Matrices'!AF753+W751*'4 Transform Matrices'!AJ753+X751</f>
        <v/>
      </c>
      <c r="Y752" s="69">
        <f>Y751*'4 Transform Matrices'!Y753+Z751*'4 Transform Matrices'!AC753+AA751*'4 Transform Matrices'!AG753</f>
        <v/>
      </c>
      <c r="Z752" s="69">
        <f>Y751*'4 Transform Matrices'!Z753+Z751*'4 Transform Matrices'!AD753+AA751*'4 Transform Matrices'!AH753</f>
        <v/>
      </c>
      <c r="AA752" s="69">
        <f>Y751*'4 Transform Matrices'!AA753+Z751*'4 Transform Matrices'!AE753+AA751*'4 Transform Matrices'!AI753</f>
        <v/>
      </c>
      <c r="AB752" s="69">
        <f>Y751*'4 Transform Matrices'!AB753+Z751*'4 Transform Matrices'!AF753+AA751*'4 Transform Matrices'!AJ753+AB751</f>
        <v/>
      </c>
      <c r="AC752" s="69">
        <f>AC751*'4 Transform Matrices'!Y753+AD751*'4 Transform Matrices'!AC753+AE751*'4 Transform Matrices'!AG753</f>
        <v/>
      </c>
      <c r="AD752" s="69">
        <f>AC751*'4 Transform Matrices'!Z753+AD751*'4 Transform Matrices'!AD753+AE751*'4 Transform Matrices'!AH753</f>
        <v/>
      </c>
      <c r="AE752" s="69">
        <f>AC751*'4 Transform Matrices'!AA753+AD751*'4 Transform Matrices'!AE753+AE751*'4 Transform Matrices'!AI753</f>
        <v/>
      </c>
      <c r="AF752" s="69">
        <f>AC751*'4 Transform Matrices'!AB753+AD751*'4 Transform Matrices'!AF753+AE751*'4 Transform Matrices'!AJ753+AF751</f>
        <v/>
      </c>
      <c r="AG752" s="71">
        <f>MAX(ABS(I752-U752),ABS(J752-V752),ABS(K752-W752),ABS(L752-X752),ABS(M752-Y752),ABS(N752-Z752),ABS(O752-AA752),ABS(P752-AB752),ABS(Q752-AC752),ABS(R752-AD752),ABS(S752-AE752),ABS(T752-AF752))</f>
        <v/>
      </c>
    </row>
    <row r="753">
      <c r="A753" s="81" t="inlineStr">
        <is>
          <t>- Bush</t>
        </is>
      </c>
      <c r="B753" s="52" t="inlineStr">
        <is>
          <t>ENV-625</t>
        </is>
      </c>
      <c r="C753" s="59" t="inlineStr">
        <is>
          <t>Sphere</t>
        </is>
      </c>
      <c r="D753" s="52" t="inlineStr">
        <is>
          <t>ENV-623</t>
        </is>
      </c>
      <c r="E753" s="52" t="n">
        <v>3</v>
      </c>
      <c r="F753" s="54">
        <f>L753</f>
        <v/>
      </c>
      <c r="G753" s="54">
        <f>P753</f>
        <v/>
      </c>
      <c r="H753" s="54">
        <f>T753</f>
        <v/>
      </c>
      <c r="I753" s="70" t="n">
        <v>-0.178407982</v>
      </c>
      <c r="J753" s="70" t="n">
        <v>0</v>
      </c>
      <c r="K753" s="70" t="n">
        <v>0.639485002</v>
      </c>
      <c r="L753" s="70" t="n">
        <v>3.2126503</v>
      </c>
      <c r="M753" s="70" t="n">
        <v>0</v>
      </c>
      <c r="N753" s="70" t="n">
        <v>0.464733809</v>
      </c>
      <c r="O753" s="70" t="n">
        <v>0</v>
      </c>
      <c r="P753" s="70" t="n">
        <v>0.171657503</v>
      </c>
      <c r="Q753" s="70" t="n">
        <v>-0.639485002</v>
      </c>
      <c r="R753" s="70" t="n">
        <v>0</v>
      </c>
      <c r="S753" s="70" t="n">
        <v>-0.178407982</v>
      </c>
      <c r="T753" s="70" t="n">
        <v>9.451760289999999</v>
      </c>
      <c r="U753" s="69">
        <f>U751*'4 Transform Matrices'!Y754+V751*'4 Transform Matrices'!AC754+W751*'4 Transform Matrices'!AG754</f>
        <v/>
      </c>
      <c r="V753" s="69">
        <f>U751*'4 Transform Matrices'!Z754+V751*'4 Transform Matrices'!AD754+W751*'4 Transform Matrices'!AH754</f>
        <v/>
      </c>
      <c r="W753" s="69">
        <f>U751*'4 Transform Matrices'!AA754+V751*'4 Transform Matrices'!AE754+W751*'4 Transform Matrices'!AI754</f>
        <v/>
      </c>
      <c r="X753" s="69">
        <f>U751*'4 Transform Matrices'!AB754+V751*'4 Transform Matrices'!AF754+W751*'4 Transform Matrices'!AJ754+X751</f>
        <v/>
      </c>
      <c r="Y753" s="69">
        <f>Y751*'4 Transform Matrices'!Y754+Z751*'4 Transform Matrices'!AC754+AA751*'4 Transform Matrices'!AG754</f>
        <v/>
      </c>
      <c r="Z753" s="69">
        <f>Y751*'4 Transform Matrices'!Z754+Z751*'4 Transform Matrices'!AD754+AA751*'4 Transform Matrices'!AH754</f>
        <v/>
      </c>
      <c r="AA753" s="69">
        <f>Y751*'4 Transform Matrices'!AA754+Z751*'4 Transform Matrices'!AE754+AA751*'4 Transform Matrices'!AI754</f>
        <v/>
      </c>
      <c r="AB753" s="69">
        <f>Y751*'4 Transform Matrices'!AB754+Z751*'4 Transform Matrices'!AF754+AA751*'4 Transform Matrices'!AJ754+AB751</f>
        <v/>
      </c>
      <c r="AC753" s="69">
        <f>AC751*'4 Transform Matrices'!Y754+AD751*'4 Transform Matrices'!AC754+AE751*'4 Transform Matrices'!AG754</f>
        <v/>
      </c>
      <c r="AD753" s="69">
        <f>AC751*'4 Transform Matrices'!Z754+AD751*'4 Transform Matrices'!AD754+AE751*'4 Transform Matrices'!AH754</f>
        <v/>
      </c>
      <c r="AE753" s="69">
        <f>AC751*'4 Transform Matrices'!AA754+AD751*'4 Transform Matrices'!AE754+AE751*'4 Transform Matrices'!AI754</f>
        <v/>
      </c>
      <c r="AF753" s="69">
        <f>AC751*'4 Transform Matrices'!AB754+AD751*'4 Transform Matrices'!AF754+AE751*'4 Transform Matrices'!AJ754+AF751</f>
        <v/>
      </c>
      <c r="AG753" s="71">
        <f>MAX(ABS(I753-U753),ABS(J753-V753),ABS(K753-W753),ABS(L753-X753),ABS(M753-Y753),ABS(N753-Z753),ABS(O753-AA753),ABS(P753-AB753),ABS(Q753-AC753),ABS(R753-AD753),ABS(S753-AE753),ABS(T753-AF753))</f>
        <v/>
      </c>
    </row>
    <row r="754">
      <c r="A754" s="81" t="inlineStr">
        <is>
          <t>- Bush</t>
        </is>
      </c>
      <c r="B754" s="52" t="inlineStr">
        <is>
          <t>ENV-626</t>
        </is>
      </c>
      <c r="C754" s="59" t="inlineStr">
        <is>
          <t>Sphere</t>
        </is>
      </c>
      <c r="D754" s="52" t="inlineStr">
        <is>
          <t>ENV-623</t>
        </is>
      </c>
      <c r="E754" s="52" t="n">
        <v>3</v>
      </c>
      <c r="F754" s="54">
        <f>L754</f>
        <v/>
      </c>
      <c r="G754" s="54">
        <f>P754</f>
        <v/>
      </c>
      <c r="H754" s="54">
        <f>T754</f>
        <v/>
      </c>
      <c r="I754" s="70" t="n">
        <v>0.407620013</v>
      </c>
      <c r="J754" s="70" t="n">
        <v>0</v>
      </c>
      <c r="K754" s="70" t="n">
        <v>-0.126806408</v>
      </c>
      <c r="L754" s="70" t="n">
        <v>2.99956083</v>
      </c>
      <c r="M754" s="70" t="n">
        <v>0</v>
      </c>
      <c r="N754" s="70" t="n">
        <v>0.298822045</v>
      </c>
      <c r="O754" s="70" t="n">
        <v>0</v>
      </c>
      <c r="P754" s="70" t="n">
        <v>0.141160131</v>
      </c>
      <c r="Q754" s="70" t="n">
        <v>0.126806408</v>
      </c>
      <c r="R754" s="70" t="n">
        <v>0</v>
      </c>
      <c r="S754" s="70" t="n">
        <v>0.407620013</v>
      </c>
      <c r="T754" s="70" t="n">
        <v>9.447069170000001</v>
      </c>
      <c r="U754" s="69">
        <f>U751*'4 Transform Matrices'!Y755+V751*'4 Transform Matrices'!AC755+W751*'4 Transform Matrices'!AG755</f>
        <v/>
      </c>
      <c r="V754" s="69">
        <f>U751*'4 Transform Matrices'!Z755+V751*'4 Transform Matrices'!AD755+W751*'4 Transform Matrices'!AH755</f>
        <v/>
      </c>
      <c r="W754" s="69">
        <f>U751*'4 Transform Matrices'!AA755+V751*'4 Transform Matrices'!AE755+W751*'4 Transform Matrices'!AI755</f>
        <v/>
      </c>
      <c r="X754" s="69">
        <f>U751*'4 Transform Matrices'!AB755+V751*'4 Transform Matrices'!AF755+W751*'4 Transform Matrices'!AJ755+X751</f>
        <v/>
      </c>
      <c r="Y754" s="69">
        <f>Y751*'4 Transform Matrices'!Y755+Z751*'4 Transform Matrices'!AC755+AA751*'4 Transform Matrices'!AG755</f>
        <v/>
      </c>
      <c r="Z754" s="69">
        <f>Y751*'4 Transform Matrices'!Z755+Z751*'4 Transform Matrices'!AD755+AA751*'4 Transform Matrices'!AH755</f>
        <v/>
      </c>
      <c r="AA754" s="69">
        <f>Y751*'4 Transform Matrices'!AA755+Z751*'4 Transform Matrices'!AE755+AA751*'4 Transform Matrices'!AI755</f>
        <v/>
      </c>
      <c r="AB754" s="69">
        <f>Y751*'4 Transform Matrices'!AB755+Z751*'4 Transform Matrices'!AF755+AA751*'4 Transform Matrices'!AJ755+AB751</f>
        <v/>
      </c>
      <c r="AC754" s="69">
        <f>AC751*'4 Transform Matrices'!Y755+AD751*'4 Transform Matrices'!AC755+AE751*'4 Transform Matrices'!AG755</f>
        <v/>
      </c>
      <c r="AD754" s="69">
        <f>AC751*'4 Transform Matrices'!Z755+AD751*'4 Transform Matrices'!AD755+AE751*'4 Transform Matrices'!AH755</f>
        <v/>
      </c>
      <c r="AE754" s="69">
        <f>AC751*'4 Transform Matrices'!AA755+AD751*'4 Transform Matrices'!AE755+AE751*'4 Transform Matrices'!AI755</f>
        <v/>
      </c>
      <c r="AF754" s="69">
        <f>AC751*'4 Transform Matrices'!AB755+AD751*'4 Transform Matrices'!AF755+AE751*'4 Transform Matrices'!AJ755+AF751</f>
        <v/>
      </c>
      <c r="AG754" s="71">
        <f>MAX(ABS(I754-U754),ABS(J754-V754),ABS(K754-W754),ABS(L754-X754),ABS(M754-Y754),ABS(N754-Z754),ABS(O754-AA754),ABS(P754-AB754),ABS(Q754-AC754),ABS(R754-AD754),ABS(S754-AE754),ABS(T754-AF754))</f>
        <v/>
      </c>
    </row>
    <row r="755">
      <c r="A755" s="81" t="inlineStr">
        <is>
          <t>- Bush</t>
        </is>
      </c>
      <c r="B755" s="52" t="inlineStr">
        <is>
          <t>ENV-627</t>
        </is>
      </c>
      <c r="C755" s="59" t="inlineStr">
        <is>
          <t>Sphere</t>
        </is>
      </c>
      <c r="D755" s="52" t="inlineStr">
        <is>
          <t>ENV-623</t>
        </is>
      </c>
      <c r="E755" s="52" t="n">
        <v>3</v>
      </c>
      <c r="F755" s="54">
        <f>L755</f>
        <v/>
      </c>
      <c r="G755" s="54">
        <f>P755</f>
        <v/>
      </c>
      <c r="H755" s="54">
        <f>T755</f>
        <v/>
      </c>
      <c r="I755" s="70" t="n">
        <v>0.573686481</v>
      </c>
      <c r="J755" s="70" t="n">
        <v>0</v>
      </c>
      <c r="K755" s="70" t="n">
        <v>0.0105562806</v>
      </c>
      <c r="L755" s="70" t="n">
        <v>3.13110232</v>
      </c>
      <c r="M755" s="70" t="n">
        <v>0</v>
      </c>
      <c r="N755" s="70" t="n">
        <v>0.401648492</v>
      </c>
      <c r="O755" s="70" t="n">
        <v>0</v>
      </c>
      <c r="P755" s="70" t="n">
        <v>0.120800905</v>
      </c>
      <c r="Q755" s="70" t="n">
        <v>-0.0105562806</v>
      </c>
      <c r="R755" s="70" t="n">
        <v>0</v>
      </c>
      <c r="S755" s="70" t="n">
        <v>0.573686481</v>
      </c>
      <c r="T755" s="70" t="n">
        <v>9.468242650000001</v>
      </c>
      <c r="U755" s="69">
        <f>U751*'4 Transform Matrices'!Y756+V751*'4 Transform Matrices'!AC756+W751*'4 Transform Matrices'!AG756</f>
        <v/>
      </c>
      <c r="V755" s="69">
        <f>U751*'4 Transform Matrices'!Z756+V751*'4 Transform Matrices'!AD756+W751*'4 Transform Matrices'!AH756</f>
        <v/>
      </c>
      <c r="W755" s="69">
        <f>U751*'4 Transform Matrices'!AA756+V751*'4 Transform Matrices'!AE756+W751*'4 Transform Matrices'!AI756</f>
        <v/>
      </c>
      <c r="X755" s="69">
        <f>U751*'4 Transform Matrices'!AB756+V751*'4 Transform Matrices'!AF756+W751*'4 Transform Matrices'!AJ756+X751</f>
        <v/>
      </c>
      <c r="Y755" s="69">
        <f>Y751*'4 Transform Matrices'!Y756+Z751*'4 Transform Matrices'!AC756+AA751*'4 Transform Matrices'!AG756</f>
        <v/>
      </c>
      <c r="Z755" s="69">
        <f>Y751*'4 Transform Matrices'!Z756+Z751*'4 Transform Matrices'!AD756+AA751*'4 Transform Matrices'!AH756</f>
        <v/>
      </c>
      <c r="AA755" s="69">
        <f>Y751*'4 Transform Matrices'!AA756+Z751*'4 Transform Matrices'!AE756+AA751*'4 Transform Matrices'!AI756</f>
        <v/>
      </c>
      <c r="AB755" s="69">
        <f>Y751*'4 Transform Matrices'!AB756+Z751*'4 Transform Matrices'!AF756+AA751*'4 Transform Matrices'!AJ756+AB751</f>
        <v/>
      </c>
      <c r="AC755" s="69">
        <f>AC751*'4 Transform Matrices'!Y756+AD751*'4 Transform Matrices'!AC756+AE751*'4 Transform Matrices'!AG756</f>
        <v/>
      </c>
      <c r="AD755" s="69">
        <f>AC751*'4 Transform Matrices'!Z756+AD751*'4 Transform Matrices'!AD756+AE751*'4 Transform Matrices'!AH756</f>
        <v/>
      </c>
      <c r="AE755" s="69">
        <f>AC751*'4 Transform Matrices'!AA756+AD751*'4 Transform Matrices'!AE756+AE751*'4 Transform Matrices'!AI756</f>
        <v/>
      </c>
      <c r="AF755" s="69">
        <f>AC751*'4 Transform Matrices'!AB756+AD751*'4 Transform Matrices'!AF756+AE751*'4 Transform Matrices'!AJ756+AF751</f>
        <v/>
      </c>
      <c r="AG755" s="71">
        <f>MAX(ABS(I755-U755),ABS(J755-V755),ABS(K755-W755),ABS(L755-X755),ABS(M755-Y755),ABS(N755-Z755),ABS(O755-AA755),ABS(P755-AB755),ABS(Q755-AC755),ABS(R755-AD755),ABS(S755-AE755),ABS(T755-AF755))</f>
        <v/>
      </c>
    </row>
    <row r="756">
      <c r="A756" s="81" t="inlineStr">
        <is>
          <t>- Bush</t>
        </is>
      </c>
      <c r="B756" s="52" t="inlineStr">
        <is>
          <t>ENV-628</t>
        </is>
      </c>
      <c r="C756" s="59" t="inlineStr">
        <is>
          <t>Sphere</t>
        </is>
      </c>
      <c r="D756" s="52" t="inlineStr">
        <is>
          <t>ENV-623</t>
        </is>
      </c>
      <c r="E756" s="52" t="n">
        <v>3</v>
      </c>
      <c r="F756" s="54">
        <f>L756</f>
        <v/>
      </c>
      <c r="G756" s="54">
        <f>P756</f>
        <v/>
      </c>
      <c r="H756" s="54">
        <f>T756</f>
        <v/>
      </c>
      <c r="I756" s="70" t="n">
        <v>-0.153690159</v>
      </c>
      <c r="J756" s="70" t="n">
        <v>0</v>
      </c>
      <c r="K756" s="70" t="n">
        <v>0.440724969</v>
      </c>
      <c r="L756" s="70" t="n">
        <v>3.14552212</v>
      </c>
      <c r="M756" s="70" t="n">
        <v>0</v>
      </c>
      <c r="N756" s="70" t="n">
        <v>0.326727688</v>
      </c>
      <c r="O756" s="70" t="n">
        <v>0</v>
      </c>
      <c r="P756" s="70" t="n">
        <v>0.156543881</v>
      </c>
      <c r="Q756" s="70" t="n">
        <v>-0.440724969</v>
      </c>
      <c r="R756" s="70" t="n">
        <v>0</v>
      </c>
      <c r="S756" s="70" t="n">
        <v>-0.153690159</v>
      </c>
      <c r="T756" s="70" t="n">
        <v>9.43498898</v>
      </c>
      <c r="U756" s="69">
        <f>U751*'4 Transform Matrices'!Y757+V751*'4 Transform Matrices'!AC757+W751*'4 Transform Matrices'!AG757</f>
        <v/>
      </c>
      <c r="V756" s="69">
        <f>U751*'4 Transform Matrices'!Z757+V751*'4 Transform Matrices'!AD757+W751*'4 Transform Matrices'!AH757</f>
        <v/>
      </c>
      <c r="W756" s="69">
        <f>U751*'4 Transform Matrices'!AA757+V751*'4 Transform Matrices'!AE757+W751*'4 Transform Matrices'!AI757</f>
        <v/>
      </c>
      <c r="X756" s="69">
        <f>U751*'4 Transform Matrices'!AB757+V751*'4 Transform Matrices'!AF757+W751*'4 Transform Matrices'!AJ757+X751</f>
        <v/>
      </c>
      <c r="Y756" s="69">
        <f>Y751*'4 Transform Matrices'!Y757+Z751*'4 Transform Matrices'!AC757+AA751*'4 Transform Matrices'!AG757</f>
        <v/>
      </c>
      <c r="Z756" s="69">
        <f>Y751*'4 Transform Matrices'!Z757+Z751*'4 Transform Matrices'!AD757+AA751*'4 Transform Matrices'!AH757</f>
        <v/>
      </c>
      <c r="AA756" s="69">
        <f>Y751*'4 Transform Matrices'!AA757+Z751*'4 Transform Matrices'!AE757+AA751*'4 Transform Matrices'!AI757</f>
        <v/>
      </c>
      <c r="AB756" s="69">
        <f>Y751*'4 Transform Matrices'!AB757+Z751*'4 Transform Matrices'!AF757+AA751*'4 Transform Matrices'!AJ757+AB751</f>
        <v/>
      </c>
      <c r="AC756" s="69">
        <f>AC751*'4 Transform Matrices'!Y757+AD751*'4 Transform Matrices'!AC757+AE751*'4 Transform Matrices'!AG757</f>
        <v/>
      </c>
      <c r="AD756" s="69">
        <f>AC751*'4 Transform Matrices'!Z757+AD751*'4 Transform Matrices'!AD757+AE751*'4 Transform Matrices'!AH757</f>
        <v/>
      </c>
      <c r="AE756" s="69">
        <f>AC751*'4 Transform Matrices'!AA757+AD751*'4 Transform Matrices'!AE757+AE751*'4 Transform Matrices'!AI757</f>
        <v/>
      </c>
      <c r="AF756" s="69">
        <f>AC751*'4 Transform Matrices'!AB757+AD751*'4 Transform Matrices'!AF757+AE751*'4 Transform Matrices'!AJ757+AF751</f>
        <v/>
      </c>
      <c r="AG756" s="71">
        <f>MAX(ABS(I756-U756),ABS(J756-V756),ABS(K756-W756),ABS(L756-X756),ABS(M756-Y756),ABS(N756-Z756),ABS(O756-AA756),ABS(P756-AB756),ABS(Q756-AC756),ABS(R756-AD756),ABS(S756-AE756),ABS(T756-AF756))</f>
        <v/>
      </c>
    </row>
    <row r="757">
      <c r="A757" s="81" t="inlineStr">
        <is>
          <t>- Bush</t>
        </is>
      </c>
      <c r="B757" s="52" t="inlineStr">
        <is>
          <t>ENV-629</t>
        </is>
      </c>
      <c r="C757" s="59" t="inlineStr">
        <is>
          <t>Sphere</t>
        </is>
      </c>
      <c r="D757" s="52" t="inlineStr">
        <is>
          <t>ENV-623</t>
        </is>
      </c>
      <c r="E757" s="52" t="n">
        <v>3</v>
      </c>
      <c r="F757" s="54">
        <f>L757</f>
        <v/>
      </c>
      <c r="G757" s="54">
        <f>P757</f>
        <v/>
      </c>
      <c r="H757" s="54">
        <f>T757</f>
        <v/>
      </c>
      <c r="I757" s="70" t="n">
        <v>0.325320572</v>
      </c>
      <c r="J757" s="70" t="n">
        <v>0</v>
      </c>
      <c r="K757" s="70" t="n">
        <v>-0.253769875</v>
      </c>
      <c r="L757" s="70" t="n">
        <v>3.26661348</v>
      </c>
      <c r="M757" s="70" t="n">
        <v>0</v>
      </c>
      <c r="N757" s="70" t="n">
        <v>0.288814783</v>
      </c>
      <c r="O757" s="70" t="n">
        <v>0</v>
      </c>
      <c r="P757" s="70" t="n">
        <v>0.09652880580000001</v>
      </c>
      <c r="Q757" s="70" t="n">
        <v>0.253769875</v>
      </c>
      <c r="R757" s="70" t="n">
        <v>0</v>
      </c>
      <c r="S757" s="70" t="n">
        <v>0.325320572</v>
      </c>
      <c r="T757" s="70" t="n">
        <v>9.374452590000001</v>
      </c>
      <c r="U757" s="69">
        <f>U751*'4 Transform Matrices'!Y758+V751*'4 Transform Matrices'!AC758+W751*'4 Transform Matrices'!AG758</f>
        <v/>
      </c>
      <c r="V757" s="69">
        <f>U751*'4 Transform Matrices'!Z758+V751*'4 Transform Matrices'!AD758+W751*'4 Transform Matrices'!AH758</f>
        <v/>
      </c>
      <c r="W757" s="69">
        <f>U751*'4 Transform Matrices'!AA758+V751*'4 Transform Matrices'!AE758+W751*'4 Transform Matrices'!AI758</f>
        <v/>
      </c>
      <c r="X757" s="69">
        <f>U751*'4 Transform Matrices'!AB758+V751*'4 Transform Matrices'!AF758+W751*'4 Transform Matrices'!AJ758+X751</f>
        <v/>
      </c>
      <c r="Y757" s="69">
        <f>Y751*'4 Transform Matrices'!Y758+Z751*'4 Transform Matrices'!AC758+AA751*'4 Transform Matrices'!AG758</f>
        <v/>
      </c>
      <c r="Z757" s="69">
        <f>Y751*'4 Transform Matrices'!Z758+Z751*'4 Transform Matrices'!AD758+AA751*'4 Transform Matrices'!AH758</f>
        <v/>
      </c>
      <c r="AA757" s="69">
        <f>Y751*'4 Transform Matrices'!AA758+Z751*'4 Transform Matrices'!AE758+AA751*'4 Transform Matrices'!AI758</f>
        <v/>
      </c>
      <c r="AB757" s="69">
        <f>Y751*'4 Transform Matrices'!AB758+Z751*'4 Transform Matrices'!AF758+AA751*'4 Transform Matrices'!AJ758+AB751</f>
        <v/>
      </c>
      <c r="AC757" s="69">
        <f>AC751*'4 Transform Matrices'!Y758+AD751*'4 Transform Matrices'!AC758+AE751*'4 Transform Matrices'!AG758</f>
        <v/>
      </c>
      <c r="AD757" s="69">
        <f>AC751*'4 Transform Matrices'!Z758+AD751*'4 Transform Matrices'!AD758+AE751*'4 Transform Matrices'!AH758</f>
        <v/>
      </c>
      <c r="AE757" s="69">
        <f>AC751*'4 Transform Matrices'!AA758+AD751*'4 Transform Matrices'!AE758+AE751*'4 Transform Matrices'!AI758</f>
        <v/>
      </c>
      <c r="AF757" s="69">
        <f>AC751*'4 Transform Matrices'!AB758+AD751*'4 Transform Matrices'!AF758+AE751*'4 Transform Matrices'!AJ758+AF751</f>
        <v/>
      </c>
      <c r="AG757" s="71">
        <f>MAX(ABS(I757-U757),ABS(J757-V757),ABS(K757-W757),ABS(L757-X757),ABS(M757-Y757),ABS(N757-Z757),ABS(O757-AA757),ABS(P757-AB757),ABS(Q757-AC757),ABS(R757-AD757),ABS(S757-AE757),ABS(T757-AF757))</f>
        <v/>
      </c>
    </row>
    <row r="758">
      <c r="A758" s="80" t="inlineStr">
        <is>
          <t>- Bush</t>
        </is>
      </c>
      <c r="B758" s="52" t="inlineStr">
        <is>
          <t>ENV-630</t>
        </is>
      </c>
      <c r="C758" s="53" t="inlineStr">
        <is>
          <t>Group</t>
        </is>
      </c>
      <c r="D758" s="52" t="inlineStr">
        <is>
          <t>ENV-540</t>
        </is>
      </c>
      <c r="E758" s="52" t="n">
        <v>2</v>
      </c>
      <c r="F758" s="54">
        <f>L758</f>
        <v/>
      </c>
      <c r="G758" s="54">
        <f>P758</f>
        <v/>
      </c>
      <c r="H758" s="54">
        <f>T758</f>
        <v/>
      </c>
      <c r="I758" s="70" t="n">
        <v>0.819151998</v>
      </c>
      <c r="J758" s="70" t="n">
        <v>0</v>
      </c>
      <c r="K758" s="70" t="n">
        <v>0.57357651</v>
      </c>
      <c r="L758" s="70" t="n">
        <v>-3.79999995</v>
      </c>
      <c r="M758" s="70" t="n">
        <v>0</v>
      </c>
      <c r="N758" s="70" t="n">
        <v>1</v>
      </c>
      <c r="O758" s="70" t="n">
        <v>0</v>
      </c>
      <c r="P758" s="70" t="n">
        <v>-0.06496647</v>
      </c>
      <c r="Q758" s="70" t="n">
        <v>-0.57357651</v>
      </c>
      <c r="R758" s="70" t="n">
        <v>0</v>
      </c>
      <c r="S758" s="70" t="n">
        <v>0.819151998</v>
      </c>
      <c r="T758" s="70" t="n">
        <v>10</v>
      </c>
      <c r="U758" s="69">
        <f>U668*'4 Transform Matrices'!Y759+V668*'4 Transform Matrices'!AC759+W668*'4 Transform Matrices'!AG759</f>
        <v/>
      </c>
      <c r="V758" s="69">
        <f>U668*'4 Transform Matrices'!Z759+V668*'4 Transform Matrices'!AD759+W668*'4 Transform Matrices'!AH759</f>
        <v/>
      </c>
      <c r="W758" s="69">
        <f>U668*'4 Transform Matrices'!AA759+V668*'4 Transform Matrices'!AE759+W668*'4 Transform Matrices'!AI759</f>
        <v/>
      </c>
      <c r="X758" s="69">
        <f>U668*'4 Transform Matrices'!AB759+V668*'4 Transform Matrices'!AF759+W668*'4 Transform Matrices'!AJ759+X668</f>
        <v/>
      </c>
      <c r="Y758" s="69">
        <f>Y668*'4 Transform Matrices'!Y759+Z668*'4 Transform Matrices'!AC759+AA668*'4 Transform Matrices'!AG759</f>
        <v/>
      </c>
      <c r="Z758" s="69">
        <f>Y668*'4 Transform Matrices'!Z759+Z668*'4 Transform Matrices'!AD759+AA668*'4 Transform Matrices'!AH759</f>
        <v/>
      </c>
      <c r="AA758" s="69">
        <f>Y668*'4 Transform Matrices'!AA759+Z668*'4 Transform Matrices'!AE759+AA668*'4 Transform Matrices'!AI759</f>
        <v/>
      </c>
      <c r="AB758" s="69">
        <f>Y668*'4 Transform Matrices'!AB759+Z668*'4 Transform Matrices'!AF759+AA668*'4 Transform Matrices'!AJ759+AB668</f>
        <v/>
      </c>
      <c r="AC758" s="69">
        <f>AC668*'4 Transform Matrices'!Y759+AD668*'4 Transform Matrices'!AC759+AE668*'4 Transform Matrices'!AG759</f>
        <v/>
      </c>
      <c r="AD758" s="69">
        <f>AC668*'4 Transform Matrices'!Z759+AD668*'4 Transform Matrices'!AD759+AE668*'4 Transform Matrices'!AH759</f>
        <v/>
      </c>
      <c r="AE758" s="69">
        <f>AC668*'4 Transform Matrices'!AA759+AD668*'4 Transform Matrices'!AE759+AE668*'4 Transform Matrices'!AI759</f>
        <v/>
      </c>
      <c r="AF758" s="69">
        <f>AC668*'4 Transform Matrices'!AB759+AD668*'4 Transform Matrices'!AF759+AE668*'4 Transform Matrices'!AJ759+AF668</f>
        <v/>
      </c>
      <c r="AG758" s="71">
        <f>MAX(ABS(I758-U758),ABS(J758-V758),ABS(K758-W758),ABS(L758-X758),ABS(M758-Y758),ABS(N758-Z758),ABS(O758-AA758),ABS(P758-AB758),ABS(Q758-AC758),ABS(R758-AD758),ABS(S758-AE758),ABS(T758-AF758))</f>
        <v/>
      </c>
    </row>
    <row r="759">
      <c r="A759" s="81" t="inlineStr">
        <is>
          <t>- Bush</t>
        </is>
      </c>
      <c r="B759" s="52" t="inlineStr">
        <is>
          <t>ENV-631</t>
        </is>
      </c>
      <c r="C759" s="59" t="inlineStr">
        <is>
          <t>Sphere</t>
        </is>
      </c>
      <c r="D759" s="52" t="inlineStr">
        <is>
          <t>ENV-630</t>
        </is>
      </c>
      <c r="E759" s="52" t="n">
        <v>3</v>
      </c>
      <c r="F759" s="54">
        <f>L759</f>
        <v/>
      </c>
      <c r="G759" s="54">
        <f>P759</f>
        <v/>
      </c>
      <c r="H759" s="54">
        <f>T759</f>
        <v/>
      </c>
      <c r="I759" s="70" t="n">
        <v>0.621536076</v>
      </c>
      <c r="J759" s="70" t="n">
        <v>0</v>
      </c>
      <c r="K759" s="70" t="n">
        <v>0.028406173</v>
      </c>
      <c r="L759" s="70" t="n">
        <v>-3.78537369</v>
      </c>
      <c r="M759" s="70" t="n">
        <v>0</v>
      </c>
      <c r="N759" s="70" t="n">
        <v>0.435529351</v>
      </c>
      <c r="O759" s="70" t="n">
        <v>0</v>
      </c>
      <c r="P759" s="70" t="n">
        <v>0.116612449</v>
      </c>
      <c r="Q759" s="70" t="n">
        <v>-0.028406173</v>
      </c>
      <c r="R759" s="70" t="n">
        <v>0</v>
      </c>
      <c r="S759" s="70" t="n">
        <v>0.621536076</v>
      </c>
      <c r="T759" s="70" t="n">
        <v>9.74377632</v>
      </c>
      <c r="U759" s="69">
        <f>U758*'4 Transform Matrices'!Y760+V758*'4 Transform Matrices'!AC760+W758*'4 Transform Matrices'!AG760</f>
        <v/>
      </c>
      <c r="V759" s="69">
        <f>U758*'4 Transform Matrices'!Z760+V758*'4 Transform Matrices'!AD760+W758*'4 Transform Matrices'!AH760</f>
        <v/>
      </c>
      <c r="W759" s="69">
        <f>U758*'4 Transform Matrices'!AA760+V758*'4 Transform Matrices'!AE760+W758*'4 Transform Matrices'!AI760</f>
        <v/>
      </c>
      <c r="X759" s="69">
        <f>U758*'4 Transform Matrices'!AB760+V758*'4 Transform Matrices'!AF760+W758*'4 Transform Matrices'!AJ760+X758</f>
        <v/>
      </c>
      <c r="Y759" s="69">
        <f>Y758*'4 Transform Matrices'!Y760+Z758*'4 Transform Matrices'!AC760+AA758*'4 Transform Matrices'!AG760</f>
        <v/>
      </c>
      <c r="Z759" s="69">
        <f>Y758*'4 Transform Matrices'!Z760+Z758*'4 Transform Matrices'!AD760+AA758*'4 Transform Matrices'!AH760</f>
        <v/>
      </c>
      <c r="AA759" s="69">
        <f>Y758*'4 Transform Matrices'!AA760+Z758*'4 Transform Matrices'!AE760+AA758*'4 Transform Matrices'!AI760</f>
        <v/>
      </c>
      <c r="AB759" s="69">
        <f>Y758*'4 Transform Matrices'!AB760+Z758*'4 Transform Matrices'!AF760+AA758*'4 Transform Matrices'!AJ760+AB758</f>
        <v/>
      </c>
      <c r="AC759" s="69">
        <f>AC758*'4 Transform Matrices'!Y760+AD758*'4 Transform Matrices'!AC760+AE758*'4 Transform Matrices'!AG760</f>
        <v/>
      </c>
      <c r="AD759" s="69">
        <f>AC758*'4 Transform Matrices'!Z760+AD758*'4 Transform Matrices'!AD760+AE758*'4 Transform Matrices'!AH760</f>
        <v/>
      </c>
      <c r="AE759" s="69">
        <f>AC758*'4 Transform Matrices'!AA760+AD758*'4 Transform Matrices'!AE760+AE758*'4 Transform Matrices'!AI760</f>
        <v/>
      </c>
      <c r="AF759" s="69">
        <f>AC758*'4 Transform Matrices'!AB760+AD758*'4 Transform Matrices'!AF760+AE758*'4 Transform Matrices'!AJ760+AF758</f>
        <v/>
      </c>
      <c r="AG759" s="71">
        <f>MAX(ABS(I759-U759),ABS(J759-V759),ABS(K759-W759),ABS(L759-X759),ABS(M759-Y759),ABS(N759-Z759),ABS(O759-AA759),ABS(P759-AB759),ABS(Q759-AC759),ABS(R759-AD759),ABS(S759-AE759),ABS(T759-AF759))</f>
        <v/>
      </c>
    </row>
    <row r="760">
      <c r="A760" s="81" t="inlineStr">
        <is>
          <t>- Bush</t>
        </is>
      </c>
      <c r="B760" s="52" t="inlineStr">
        <is>
          <t>ENV-632</t>
        </is>
      </c>
      <c r="C760" s="59" t="inlineStr">
        <is>
          <t>Sphere</t>
        </is>
      </c>
      <c r="D760" s="52" t="inlineStr">
        <is>
          <t>ENV-630</t>
        </is>
      </c>
      <c r="E760" s="52" t="n">
        <v>3</v>
      </c>
      <c r="F760" s="54">
        <f>L760</f>
        <v/>
      </c>
      <c r="G760" s="54">
        <f>P760</f>
        <v/>
      </c>
      <c r="H760" s="54">
        <f>T760</f>
        <v/>
      </c>
      <c r="I760" s="70" t="n">
        <v>-0.637121856</v>
      </c>
      <c r="J760" s="70" t="n">
        <v>0</v>
      </c>
      <c r="K760" s="70" t="n">
        <v>0.0490967929</v>
      </c>
      <c r="L760" s="70" t="n">
        <v>-3.95162654</v>
      </c>
      <c r="M760" s="70" t="n">
        <v>0</v>
      </c>
      <c r="N760" s="70" t="n">
        <v>0.447307557</v>
      </c>
      <c r="O760" s="70" t="n">
        <v>0</v>
      </c>
      <c r="P760" s="70" t="n">
        <v>0.167947114</v>
      </c>
      <c r="Q760" s="70" t="n">
        <v>-0.0490967929</v>
      </c>
      <c r="R760" s="70" t="n">
        <v>0</v>
      </c>
      <c r="S760" s="70" t="n">
        <v>-0.637121856</v>
      </c>
      <c r="T760" s="70" t="n">
        <v>10.0066929</v>
      </c>
      <c r="U760" s="69">
        <f>U758*'4 Transform Matrices'!Y761+V758*'4 Transform Matrices'!AC761+W758*'4 Transform Matrices'!AG761</f>
        <v/>
      </c>
      <c r="V760" s="69">
        <f>U758*'4 Transform Matrices'!Z761+V758*'4 Transform Matrices'!AD761+W758*'4 Transform Matrices'!AH761</f>
        <v/>
      </c>
      <c r="W760" s="69">
        <f>U758*'4 Transform Matrices'!AA761+V758*'4 Transform Matrices'!AE761+W758*'4 Transform Matrices'!AI761</f>
        <v/>
      </c>
      <c r="X760" s="69">
        <f>U758*'4 Transform Matrices'!AB761+V758*'4 Transform Matrices'!AF761+W758*'4 Transform Matrices'!AJ761+X758</f>
        <v/>
      </c>
      <c r="Y760" s="69">
        <f>Y758*'4 Transform Matrices'!Y761+Z758*'4 Transform Matrices'!AC761+AA758*'4 Transform Matrices'!AG761</f>
        <v/>
      </c>
      <c r="Z760" s="69">
        <f>Y758*'4 Transform Matrices'!Z761+Z758*'4 Transform Matrices'!AD761+AA758*'4 Transform Matrices'!AH761</f>
        <v/>
      </c>
      <c r="AA760" s="69">
        <f>Y758*'4 Transform Matrices'!AA761+Z758*'4 Transform Matrices'!AE761+AA758*'4 Transform Matrices'!AI761</f>
        <v/>
      </c>
      <c r="AB760" s="69">
        <f>Y758*'4 Transform Matrices'!AB761+Z758*'4 Transform Matrices'!AF761+AA758*'4 Transform Matrices'!AJ761+AB758</f>
        <v/>
      </c>
      <c r="AC760" s="69">
        <f>AC758*'4 Transform Matrices'!Y761+AD758*'4 Transform Matrices'!AC761+AE758*'4 Transform Matrices'!AG761</f>
        <v/>
      </c>
      <c r="AD760" s="69">
        <f>AC758*'4 Transform Matrices'!Z761+AD758*'4 Transform Matrices'!AD761+AE758*'4 Transform Matrices'!AH761</f>
        <v/>
      </c>
      <c r="AE760" s="69">
        <f>AC758*'4 Transform Matrices'!AA761+AD758*'4 Transform Matrices'!AE761+AE758*'4 Transform Matrices'!AI761</f>
        <v/>
      </c>
      <c r="AF760" s="69">
        <f>AC758*'4 Transform Matrices'!AB761+AD758*'4 Transform Matrices'!AF761+AE758*'4 Transform Matrices'!AJ761+AF758</f>
        <v/>
      </c>
      <c r="AG760" s="71">
        <f>MAX(ABS(I760-U760),ABS(J760-V760),ABS(K760-W760),ABS(L760-X760),ABS(M760-Y760),ABS(N760-Z760),ABS(O760-AA760),ABS(P760-AB760),ABS(Q760-AC760),ABS(R760-AD760),ABS(S760-AE760),ABS(T760-AF760))</f>
        <v/>
      </c>
    </row>
    <row r="761">
      <c r="A761" s="81" t="inlineStr">
        <is>
          <t>- Bush</t>
        </is>
      </c>
      <c r="B761" s="52" t="inlineStr">
        <is>
          <t>ENV-633</t>
        </is>
      </c>
      <c r="C761" s="59" t="inlineStr">
        <is>
          <t>Sphere</t>
        </is>
      </c>
      <c r="D761" s="52" t="inlineStr">
        <is>
          <t>ENV-630</t>
        </is>
      </c>
      <c r="E761" s="52" t="n">
        <v>3</v>
      </c>
      <c r="F761" s="54">
        <f>L761</f>
        <v/>
      </c>
      <c r="G761" s="54">
        <f>P761</f>
        <v/>
      </c>
      <c r="H761" s="54">
        <f>T761</f>
        <v/>
      </c>
      <c r="I761" s="70" t="n">
        <v>0.341014266</v>
      </c>
      <c r="J761" s="70" t="n">
        <v>0</v>
      </c>
      <c r="K761" s="70" t="n">
        <v>0.616477013</v>
      </c>
      <c r="L761" s="70" t="n">
        <v>-4.03482771</v>
      </c>
      <c r="M761" s="70" t="n">
        <v>0</v>
      </c>
      <c r="N761" s="70" t="n">
        <v>0.493157089</v>
      </c>
      <c r="O761" s="70" t="n">
        <v>0</v>
      </c>
      <c r="P761" s="70" t="n">
        <v>0.221930891</v>
      </c>
      <c r="Q761" s="70" t="n">
        <v>-0.616477013</v>
      </c>
      <c r="R761" s="70" t="n">
        <v>0</v>
      </c>
      <c r="S761" s="70" t="n">
        <v>0.341014266</v>
      </c>
      <c r="T761" s="70" t="n">
        <v>10.0224113</v>
      </c>
      <c r="U761" s="69">
        <f>U758*'4 Transform Matrices'!Y762+V758*'4 Transform Matrices'!AC762+W758*'4 Transform Matrices'!AG762</f>
        <v/>
      </c>
      <c r="V761" s="69">
        <f>U758*'4 Transform Matrices'!Z762+V758*'4 Transform Matrices'!AD762+W758*'4 Transform Matrices'!AH762</f>
        <v/>
      </c>
      <c r="W761" s="69">
        <f>U758*'4 Transform Matrices'!AA762+V758*'4 Transform Matrices'!AE762+W758*'4 Transform Matrices'!AI762</f>
        <v/>
      </c>
      <c r="X761" s="69">
        <f>U758*'4 Transform Matrices'!AB762+V758*'4 Transform Matrices'!AF762+W758*'4 Transform Matrices'!AJ762+X758</f>
        <v/>
      </c>
      <c r="Y761" s="69">
        <f>Y758*'4 Transform Matrices'!Y762+Z758*'4 Transform Matrices'!AC762+AA758*'4 Transform Matrices'!AG762</f>
        <v/>
      </c>
      <c r="Z761" s="69">
        <f>Y758*'4 Transform Matrices'!Z762+Z758*'4 Transform Matrices'!AD762+AA758*'4 Transform Matrices'!AH762</f>
        <v/>
      </c>
      <c r="AA761" s="69">
        <f>Y758*'4 Transform Matrices'!AA762+Z758*'4 Transform Matrices'!AE762+AA758*'4 Transform Matrices'!AI762</f>
        <v/>
      </c>
      <c r="AB761" s="69">
        <f>Y758*'4 Transform Matrices'!AB762+Z758*'4 Transform Matrices'!AF762+AA758*'4 Transform Matrices'!AJ762+AB758</f>
        <v/>
      </c>
      <c r="AC761" s="69">
        <f>AC758*'4 Transform Matrices'!Y762+AD758*'4 Transform Matrices'!AC762+AE758*'4 Transform Matrices'!AG762</f>
        <v/>
      </c>
      <c r="AD761" s="69">
        <f>AC758*'4 Transform Matrices'!Z762+AD758*'4 Transform Matrices'!AD762+AE758*'4 Transform Matrices'!AH762</f>
        <v/>
      </c>
      <c r="AE761" s="69">
        <f>AC758*'4 Transform Matrices'!AA762+AD758*'4 Transform Matrices'!AE762+AE758*'4 Transform Matrices'!AI762</f>
        <v/>
      </c>
      <c r="AF761" s="69">
        <f>AC758*'4 Transform Matrices'!AB762+AD758*'4 Transform Matrices'!AF762+AE758*'4 Transform Matrices'!AJ762+AF758</f>
        <v/>
      </c>
      <c r="AG761" s="71">
        <f>MAX(ABS(I761-U761),ABS(J761-V761),ABS(K761-W761),ABS(L761-X761),ABS(M761-Y761),ABS(N761-Z761),ABS(O761-AA761),ABS(P761-AB761),ABS(Q761-AC761),ABS(R761-AD761),ABS(S761-AE761),ABS(T761-AF761))</f>
        <v/>
      </c>
    </row>
    <row r="762">
      <c r="A762" s="81" t="inlineStr">
        <is>
          <t>- Bush</t>
        </is>
      </c>
      <c r="B762" s="52" t="inlineStr">
        <is>
          <t>ENV-634</t>
        </is>
      </c>
      <c r="C762" s="59" t="inlineStr">
        <is>
          <t>Sphere</t>
        </is>
      </c>
      <c r="D762" s="52" t="inlineStr">
        <is>
          <t>ENV-630</t>
        </is>
      </c>
      <c r="E762" s="52" t="n">
        <v>3</v>
      </c>
      <c r="F762" s="54">
        <f>L762</f>
        <v/>
      </c>
      <c r="G762" s="54">
        <f>P762</f>
        <v/>
      </c>
      <c r="H762" s="54">
        <f>T762</f>
        <v/>
      </c>
      <c r="I762" s="70" t="n">
        <v>-0.114635348</v>
      </c>
      <c r="J762" s="70" t="n">
        <v>0</v>
      </c>
      <c r="K762" s="70" t="n">
        <v>-0.662193775</v>
      </c>
      <c r="L762" s="70" t="n">
        <v>-3.82137108</v>
      </c>
      <c r="M762" s="70" t="n">
        <v>0</v>
      </c>
      <c r="N762" s="70" t="n">
        <v>0.470430106</v>
      </c>
      <c r="O762" s="70" t="n">
        <v>0</v>
      </c>
      <c r="P762" s="70" t="n">
        <v>0.20786339</v>
      </c>
      <c r="Q762" s="70" t="n">
        <v>0.662193775</v>
      </c>
      <c r="R762" s="70" t="n">
        <v>0</v>
      </c>
      <c r="S762" s="70" t="n">
        <v>-0.114635348</v>
      </c>
      <c r="T762" s="70" t="n">
        <v>9.988695140000001</v>
      </c>
      <c r="U762" s="69">
        <f>U758*'4 Transform Matrices'!Y763+V758*'4 Transform Matrices'!AC763+W758*'4 Transform Matrices'!AG763</f>
        <v/>
      </c>
      <c r="V762" s="69">
        <f>U758*'4 Transform Matrices'!Z763+V758*'4 Transform Matrices'!AD763+W758*'4 Transform Matrices'!AH763</f>
        <v/>
      </c>
      <c r="W762" s="69">
        <f>U758*'4 Transform Matrices'!AA763+V758*'4 Transform Matrices'!AE763+W758*'4 Transform Matrices'!AI763</f>
        <v/>
      </c>
      <c r="X762" s="69">
        <f>U758*'4 Transform Matrices'!AB763+V758*'4 Transform Matrices'!AF763+W758*'4 Transform Matrices'!AJ763+X758</f>
        <v/>
      </c>
      <c r="Y762" s="69">
        <f>Y758*'4 Transform Matrices'!Y763+Z758*'4 Transform Matrices'!AC763+AA758*'4 Transform Matrices'!AG763</f>
        <v/>
      </c>
      <c r="Z762" s="69">
        <f>Y758*'4 Transform Matrices'!Z763+Z758*'4 Transform Matrices'!AD763+AA758*'4 Transform Matrices'!AH763</f>
        <v/>
      </c>
      <c r="AA762" s="69">
        <f>Y758*'4 Transform Matrices'!AA763+Z758*'4 Transform Matrices'!AE763+AA758*'4 Transform Matrices'!AI763</f>
        <v/>
      </c>
      <c r="AB762" s="69">
        <f>Y758*'4 Transform Matrices'!AB763+Z758*'4 Transform Matrices'!AF763+AA758*'4 Transform Matrices'!AJ763+AB758</f>
        <v/>
      </c>
      <c r="AC762" s="69">
        <f>AC758*'4 Transform Matrices'!Y763+AD758*'4 Transform Matrices'!AC763+AE758*'4 Transform Matrices'!AG763</f>
        <v/>
      </c>
      <c r="AD762" s="69">
        <f>AC758*'4 Transform Matrices'!Z763+AD758*'4 Transform Matrices'!AD763+AE758*'4 Transform Matrices'!AH763</f>
        <v/>
      </c>
      <c r="AE762" s="69">
        <f>AC758*'4 Transform Matrices'!AA763+AD758*'4 Transform Matrices'!AE763+AE758*'4 Transform Matrices'!AI763</f>
        <v/>
      </c>
      <c r="AF762" s="69">
        <f>AC758*'4 Transform Matrices'!AB763+AD758*'4 Transform Matrices'!AF763+AE758*'4 Transform Matrices'!AJ763+AF758</f>
        <v/>
      </c>
      <c r="AG762" s="71">
        <f>MAX(ABS(I762-U762),ABS(J762-V762),ABS(K762-W762),ABS(L762-X762),ABS(M762-Y762),ABS(N762-Z762),ABS(O762-AA762),ABS(P762-AB762),ABS(Q762-AC762),ABS(R762-AD762),ABS(S762-AE762),ABS(T762-AF762))</f>
        <v/>
      </c>
    </row>
    <row r="763">
      <c r="A763" s="81" t="inlineStr">
        <is>
          <t>- Bush</t>
        </is>
      </c>
      <c r="B763" s="52" t="inlineStr">
        <is>
          <t>ENV-635</t>
        </is>
      </c>
      <c r="C763" s="59" t="inlineStr">
        <is>
          <t>Sphere</t>
        </is>
      </c>
      <c r="D763" s="52" t="inlineStr">
        <is>
          <t>ENV-630</t>
        </is>
      </c>
      <c r="E763" s="52" t="n">
        <v>3</v>
      </c>
      <c r="F763" s="54">
        <f>L763</f>
        <v/>
      </c>
      <c r="G763" s="54">
        <f>P763</f>
        <v/>
      </c>
      <c r="H763" s="54">
        <f>T763</f>
        <v/>
      </c>
      <c r="I763" s="70" t="n">
        <v>0.491277754</v>
      </c>
      <c r="J763" s="70" t="n">
        <v>0</v>
      </c>
      <c r="K763" s="70" t="n">
        <v>-0.273415297</v>
      </c>
      <c r="L763" s="70" t="n">
        <v>-3.62665081</v>
      </c>
      <c r="M763" s="70" t="n">
        <v>0</v>
      </c>
      <c r="N763" s="70" t="n">
        <v>0.393565446</v>
      </c>
      <c r="O763" s="70" t="n">
        <v>0</v>
      </c>
      <c r="P763" s="70" t="n">
        <v>0.163229078</v>
      </c>
      <c r="Q763" s="70" t="n">
        <v>0.273415297</v>
      </c>
      <c r="R763" s="70" t="n">
        <v>0</v>
      </c>
      <c r="S763" s="70" t="n">
        <v>0.491277754</v>
      </c>
      <c r="T763" s="70" t="n">
        <v>10.0440788</v>
      </c>
      <c r="U763" s="69">
        <f>U758*'4 Transform Matrices'!Y764+V758*'4 Transform Matrices'!AC764+W758*'4 Transform Matrices'!AG764</f>
        <v/>
      </c>
      <c r="V763" s="69">
        <f>U758*'4 Transform Matrices'!Z764+V758*'4 Transform Matrices'!AD764+W758*'4 Transform Matrices'!AH764</f>
        <v/>
      </c>
      <c r="W763" s="69">
        <f>U758*'4 Transform Matrices'!AA764+V758*'4 Transform Matrices'!AE764+W758*'4 Transform Matrices'!AI764</f>
        <v/>
      </c>
      <c r="X763" s="69">
        <f>U758*'4 Transform Matrices'!AB764+V758*'4 Transform Matrices'!AF764+W758*'4 Transform Matrices'!AJ764+X758</f>
        <v/>
      </c>
      <c r="Y763" s="69">
        <f>Y758*'4 Transform Matrices'!Y764+Z758*'4 Transform Matrices'!AC764+AA758*'4 Transform Matrices'!AG764</f>
        <v/>
      </c>
      <c r="Z763" s="69">
        <f>Y758*'4 Transform Matrices'!Z764+Z758*'4 Transform Matrices'!AD764+AA758*'4 Transform Matrices'!AH764</f>
        <v/>
      </c>
      <c r="AA763" s="69">
        <f>Y758*'4 Transform Matrices'!AA764+Z758*'4 Transform Matrices'!AE764+AA758*'4 Transform Matrices'!AI764</f>
        <v/>
      </c>
      <c r="AB763" s="69">
        <f>Y758*'4 Transform Matrices'!AB764+Z758*'4 Transform Matrices'!AF764+AA758*'4 Transform Matrices'!AJ764+AB758</f>
        <v/>
      </c>
      <c r="AC763" s="69">
        <f>AC758*'4 Transform Matrices'!Y764+AD758*'4 Transform Matrices'!AC764+AE758*'4 Transform Matrices'!AG764</f>
        <v/>
      </c>
      <c r="AD763" s="69">
        <f>AC758*'4 Transform Matrices'!Z764+AD758*'4 Transform Matrices'!AD764+AE758*'4 Transform Matrices'!AH764</f>
        <v/>
      </c>
      <c r="AE763" s="69">
        <f>AC758*'4 Transform Matrices'!AA764+AD758*'4 Transform Matrices'!AE764+AE758*'4 Transform Matrices'!AI764</f>
        <v/>
      </c>
      <c r="AF763" s="69">
        <f>AC758*'4 Transform Matrices'!AB764+AD758*'4 Transform Matrices'!AF764+AE758*'4 Transform Matrices'!AJ764+AF758</f>
        <v/>
      </c>
      <c r="AG763" s="71">
        <f>MAX(ABS(I763-U763),ABS(J763-V763),ABS(K763-W763),ABS(L763-X763),ABS(M763-Y763),ABS(N763-Z763),ABS(O763-AA763),ABS(P763-AB763),ABS(Q763-AC763),ABS(R763-AD763),ABS(S763-AE763),ABS(T763-AF763))</f>
        <v/>
      </c>
    </row>
    <row r="764">
      <c r="A764" s="80" t="inlineStr">
        <is>
          <t>- Bush</t>
        </is>
      </c>
      <c r="B764" s="52" t="inlineStr">
        <is>
          <t>ENV-636</t>
        </is>
      </c>
      <c r="C764" s="53" t="inlineStr">
        <is>
          <t>Group</t>
        </is>
      </c>
      <c r="D764" s="52" t="inlineStr">
        <is>
          <t>ENV-540</t>
        </is>
      </c>
      <c r="E764" s="52" t="n">
        <v>2</v>
      </c>
      <c r="F764" s="54">
        <f>L764</f>
        <v/>
      </c>
      <c r="G764" s="54">
        <f>P764</f>
        <v/>
      </c>
      <c r="H764" s="54">
        <f>T764</f>
        <v/>
      </c>
      <c r="I764" s="70" t="n">
        <v>-0.087155886</v>
      </c>
      <c r="J764" s="70" t="n">
        <v>0</v>
      </c>
      <c r="K764" s="70" t="n">
        <v>0.996194661</v>
      </c>
      <c r="L764" s="70" t="n">
        <v>7.5999999</v>
      </c>
      <c r="M764" s="70" t="n">
        <v>0</v>
      </c>
      <c r="N764" s="70" t="n">
        <v>1</v>
      </c>
      <c r="O764" s="70" t="n">
        <v>0</v>
      </c>
      <c r="P764" s="70" t="n">
        <v>-0.08035808799999999</v>
      </c>
      <c r="Q764" s="70" t="n">
        <v>-0.996194661</v>
      </c>
      <c r="R764" s="70" t="n">
        <v>0</v>
      </c>
      <c r="S764" s="70" t="n">
        <v>-0.087155886</v>
      </c>
      <c r="T764" s="70" t="n">
        <v>-3.5999999</v>
      </c>
      <c r="U764" s="69">
        <f>U668*'4 Transform Matrices'!Y765+V668*'4 Transform Matrices'!AC765+W668*'4 Transform Matrices'!AG765</f>
        <v/>
      </c>
      <c r="V764" s="69">
        <f>U668*'4 Transform Matrices'!Z765+V668*'4 Transform Matrices'!AD765+W668*'4 Transform Matrices'!AH765</f>
        <v/>
      </c>
      <c r="W764" s="69">
        <f>U668*'4 Transform Matrices'!AA765+V668*'4 Transform Matrices'!AE765+W668*'4 Transform Matrices'!AI765</f>
        <v/>
      </c>
      <c r="X764" s="69">
        <f>U668*'4 Transform Matrices'!AB765+V668*'4 Transform Matrices'!AF765+W668*'4 Transform Matrices'!AJ765+X668</f>
        <v/>
      </c>
      <c r="Y764" s="69">
        <f>Y668*'4 Transform Matrices'!Y765+Z668*'4 Transform Matrices'!AC765+AA668*'4 Transform Matrices'!AG765</f>
        <v/>
      </c>
      <c r="Z764" s="69">
        <f>Y668*'4 Transform Matrices'!Z765+Z668*'4 Transform Matrices'!AD765+AA668*'4 Transform Matrices'!AH765</f>
        <v/>
      </c>
      <c r="AA764" s="69">
        <f>Y668*'4 Transform Matrices'!AA765+Z668*'4 Transform Matrices'!AE765+AA668*'4 Transform Matrices'!AI765</f>
        <v/>
      </c>
      <c r="AB764" s="69">
        <f>Y668*'4 Transform Matrices'!AB765+Z668*'4 Transform Matrices'!AF765+AA668*'4 Transform Matrices'!AJ765+AB668</f>
        <v/>
      </c>
      <c r="AC764" s="69">
        <f>AC668*'4 Transform Matrices'!Y765+AD668*'4 Transform Matrices'!AC765+AE668*'4 Transform Matrices'!AG765</f>
        <v/>
      </c>
      <c r="AD764" s="69">
        <f>AC668*'4 Transform Matrices'!Z765+AD668*'4 Transform Matrices'!AD765+AE668*'4 Transform Matrices'!AH765</f>
        <v/>
      </c>
      <c r="AE764" s="69">
        <f>AC668*'4 Transform Matrices'!AA765+AD668*'4 Transform Matrices'!AE765+AE668*'4 Transform Matrices'!AI765</f>
        <v/>
      </c>
      <c r="AF764" s="69">
        <f>AC668*'4 Transform Matrices'!AB765+AD668*'4 Transform Matrices'!AF765+AE668*'4 Transform Matrices'!AJ765+AF668</f>
        <v/>
      </c>
      <c r="AG764" s="71">
        <f>MAX(ABS(I764-U764),ABS(J764-V764),ABS(K764-W764),ABS(L764-X764),ABS(M764-Y764),ABS(N764-Z764),ABS(O764-AA764),ABS(P764-AB764),ABS(Q764-AC764),ABS(R764-AD764),ABS(S764-AE764),ABS(T764-AF764))</f>
        <v/>
      </c>
    </row>
    <row r="765">
      <c r="A765" s="81" t="inlineStr">
        <is>
          <t>- Bush</t>
        </is>
      </c>
      <c r="B765" s="52" t="inlineStr">
        <is>
          <t>ENV-637</t>
        </is>
      </c>
      <c r="C765" s="59" t="inlineStr">
        <is>
          <t>Sphere</t>
        </is>
      </c>
      <c r="D765" s="52" t="inlineStr">
        <is>
          <t>ENV-636</t>
        </is>
      </c>
      <c r="E765" s="52" t="n">
        <v>3</v>
      </c>
      <c r="F765" s="54">
        <f>L765</f>
        <v/>
      </c>
      <c r="G765" s="54">
        <f>P765</f>
        <v/>
      </c>
      <c r="H765" s="54">
        <f>T765</f>
        <v/>
      </c>
      <c r="I765" s="70" t="n">
        <v>0.350718021</v>
      </c>
      <c r="J765" s="70" t="n">
        <v>0</v>
      </c>
      <c r="K765" s="70" t="n">
        <v>-0.316914678</v>
      </c>
      <c r="L765" s="70" t="n">
        <v>7.68627691</v>
      </c>
      <c r="M765" s="70" t="n">
        <v>0</v>
      </c>
      <c r="N765" s="70" t="n">
        <v>0.330884635</v>
      </c>
      <c r="O765" s="70" t="n">
        <v>0</v>
      </c>
      <c r="P765" s="70" t="n">
        <v>0.136670932</v>
      </c>
      <c r="Q765" s="70" t="n">
        <v>0.316914678</v>
      </c>
      <c r="R765" s="70" t="n">
        <v>0</v>
      </c>
      <c r="S765" s="70" t="n">
        <v>0.350718021</v>
      </c>
      <c r="T765" s="70" t="n">
        <v>-3.56301498</v>
      </c>
      <c r="U765" s="69">
        <f>U764*'4 Transform Matrices'!Y766+V764*'4 Transform Matrices'!AC766+W764*'4 Transform Matrices'!AG766</f>
        <v/>
      </c>
      <c r="V765" s="69">
        <f>U764*'4 Transform Matrices'!Z766+V764*'4 Transform Matrices'!AD766+W764*'4 Transform Matrices'!AH766</f>
        <v/>
      </c>
      <c r="W765" s="69">
        <f>U764*'4 Transform Matrices'!AA766+V764*'4 Transform Matrices'!AE766+W764*'4 Transform Matrices'!AI766</f>
        <v/>
      </c>
      <c r="X765" s="69">
        <f>U764*'4 Transform Matrices'!AB766+V764*'4 Transform Matrices'!AF766+W764*'4 Transform Matrices'!AJ766+X764</f>
        <v/>
      </c>
      <c r="Y765" s="69">
        <f>Y764*'4 Transform Matrices'!Y766+Z764*'4 Transform Matrices'!AC766+AA764*'4 Transform Matrices'!AG766</f>
        <v/>
      </c>
      <c r="Z765" s="69">
        <f>Y764*'4 Transform Matrices'!Z766+Z764*'4 Transform Matrices'!AD766+AA764*'4 Transform Matrices'!AH766</f>
        <v/>
      </c>
      <c r="AA765" s="69">
        <f>Y764*'4 Transform Matrices'!AA766+Z764*'4 Transform Matrices'!AE766+AA764*'4 Transform Matrices'!AI766</f>
        <v/>
      </c>
      <c r="AB765" s="69">
        <f>Y764*'4 Transform Matrices'!AB766+Z764*'4 Transform Matrices'!AF766+AA764*'4 Transform Matrices'!AJ766+AB764</f>
        <v/>
      </c>
      <c r="AC765" s="69">
        <f>AC764*'4 Transform Matrices'!Y766+AD764*'4 Transform Matrices'!AC766+AE764*'4 Transform Matrices'!AG766</f>
        <v/>
      </c>
      <c r="AD765" s="69">
        <f>AC764*'4 Transform Matrices'!Z766+AD764*'4 Transform Matrices'!AD766+AE764*'4 Transform Matrices'!AH766</f>
        <v/>
      </c>
      <c r="AE765" s="69">
        <f>AC764*'4 Transform Matrices'!AA766+AD764*'4 Transform Matrices'!AE766+AE764*'4 Transform Matrices'!AI766</f>
        <v/>
      </c>
      <c r="AF765" s="69">
        <f>AC764*'4 Transform Matrices'!AB766+AD764*'4 Transform Matrices'!AF766+AE764*'4 Transform Matrices'!AJ766+AF764</f>
        <v/>
      </c>
      <c r="AG765" s="71">
        <f>MAX(ABS(I765-U765),ABS(J765-V765),ABS(K765-W765),ABS(L765-X765),ABS(M765-Y765),ABS(N765-Z765),ABS(O765-AA765),ABS(P765-AB765),ABS(Q765-AC765),ABS(R765-AD765),ABS(S765-AE765),ABS(T765-AF765))</f>
        <v/>
      </c>
    </row>
    <row r="766">
      <c r="A766" s="81" t="inlineStr">
        <is>
          <t>- Bush</t>
        </is>
      </c>
      <c r="B766" s="52" t="inlineStr">
        <is>
          <t>ENV-638</t>
        </is>
      </c>
      <c r="C766" s="59" t="inlineStr">
        <is>
          <t>Sphere</t>
        </is>
      </c>
      <c r="D766" s="52" t="inlineStr">
        <is>
          <t>ENV-636</t>
        </is>
      </c>
      <c r="E766" s="52" t="n">
        <v>3</v>
      </c>
      <c r="F766" s="54">
        <f>L766</f>
        <v/>
      </c>
      <c r="G766" s="54">
        <f>P766</f>
        <v/>
      </c>
      <c r="H766" s="54">
        <f>T766</f>
        <v/>
      </c>
      <c r="I766" s="70" t="n">
        <v>-0.249115318</v>
      </c>
      <c r="J766" s="70" t="n">
        <v>0</v>
      </c>
      <c r="K766" s="70" t="n">
        <v>-0.684957147</v>
      </c>
      <c r="L766" s="70" t="n">
        <v>7.31225586</v>
      </c>
      <c r="M766" s="70" t="n">
        <v>0</v>
      </c>
      <c r="N766" s="70" t="n">
        <v>0.510196149</v>
      </c>
      <c r="O766" s="70" t="n">
        <v>0</v>
      </c>
      <c r="P766" s="70" t="n">
        <v>0.190921903</v>
      </c>
      <c r="Q766" s="70" t="n">
        <v>0.684957147</v>
      </c>
      <c r="R766" s="70" t="n">
        <v>0</v>
      </c>
      <c r="S766" s="70" t="n">
        <v>-0.249115318</v>
      </c>
      <c r="T766" s="70" t="n">
        <v>-3.61079454</v>
      </c>
      <c r="U766" s="69">
        <f>U764*'4 Transform Matrices'!Y767+V764*'4 Transform Matrices'!AC767+W764*'4 Transform Matrices'!AG767</f>
        <v/>
      </c>
      <c r="V766" s="69">
        <f>U764*'4 Transform Matrices'!Z767+V764*'4 Transform Matrices'!AD767+W764*'4 Transform Matrices'!AH767</f>
        <v/>
      </c>
      <c r="W766" s="69">
        <f>U764*'4 Transform Matrices'!AA767+V764*'4 Transform Matrices'!AE767+W764*'4 Transform Matrices'!AI767</f>
        <v/>
      </c>
      <c r="X766" s="69">
        <f>U764*'4 Transform Matrices'!AB767+V764*'4 Transform Matrices'!AF767+W764*'4 Transform Matrices'!AJ767+X764</f>
        <v/>
      </c>
      <c r="Y766" s="69">
        <f>Y764*'4 Transform Matrices'!Y767+Z764*'4 Transform Matrices'!AC767+AA764*'4 Transform Matrices'!AG767</f>
        <v/>
      </c>
      <c r="Z766" s="69">
        <f>Y764*'4 Transform Matrices'!Z767+Z764*'4 Transform Matrices'!AD767+AA764*'4 Transform Matrices'!AH767</f>
        <v/>
      </c>
      <c r="AA766" s="69">
        <f>Y764*'4 Transform Matrices'!AA767+Z764*'4 Transform Matrices'!AE767+AA764*'4 Transform Matrices'!AI767</f>
        <v/>
      </c>
      <c r="AB766" s="69">
        <f>Y764*'4 Transform Matrices'!AB767+Z764*'4 Transform Matrices'!AF767+AA764*'4 Transform Matrices'!AJ767+AB764</f>
        <v/>
      </c>
      <c r="AC766" s="69">
        <f>AC764*'4 Transform Matrices'!Y767+AD764*'4 Transform Matrices'!AC767+AE764*'4 Transform Matrices'!AG767</f>
        <v/>
      </c>
      <c r="AD766" s="69">
        <f>AC764*'4 Transform Matrices'!Z767+AD764*'4 Transform Matrices'!AD767+AE764*'4 Transform Matrices'!AH767</f>
        <v/>
      </c>
      <c r="AE766" s="69">
        <f>AC764*'4 Transform Matrices'!AA767+AD764*'4 Transform Matrices'!AE767+AE764*'4 Transform Matrices'!AI767</f>
        <v/>
      </c>
      <c r="AF766" s="69">
        <f>AC764*'4 Transform Matrices'!AB767+AD764*'4 Transform Matrices'!AF767+AE764*'4 Transform Matrices'!AJ767+AF764</f>
        <v/>
      </c>
      <c r="AG766" s="71">
        <f>MAX(ABS(I766-U766),ABS(J766-V766),ABS(K766-W766),ABS(L766-X766),ABS(M766-Y766),ABS(N766-Z766),ABS(O766-AA766),ABS(P766-AB766),ABS(Q766-AC766),ABS(R766-AD766),ABS(S766-AE766),ABS(T766-AF766))</f>
        <v/>
      </c>
    </row>
    <row r="767">
      <c r="A767" s="81" t="inlineStr">
        <is>
          <t>- Bush</t>
        </is>
      </c>
      <c r="B767" s="52" t="inlineStr">
        <is>
          <t>ENV-639</t>
        </is>
      </c>
      <c r="C767" s="59" t="inlineStr">
        <is>
          <t>Sphere</t>
        </is>
      </c>
      <c r="D767" s="52" t="inlineStr">
        <is>
          <t>ENV-636</t>
        </is>
      </c>
      <c r="E767" s="52" t="n">
        <v>3</v>
      </c>
      <c r="F767" s="54">
        <f>L767</f>
        <v/>
      </c>
      <c r="G767" s="54">
        <f>P767</f>
        <v/>
      </c>
      <c r="H767" s="54">
        <f>T767</f>
        <v/>
      </c>
      <c r="I767" s="70" t="n">
        <v>0.481675833</v>
      </c>
      <c r="J767" s="70" t="n">
        <v>0</v>
      </c>
      <c r="K767" s="70" t="n">
        <v>0.393565893</v>
      </c>
      <c r="L767" s="70" t="n">
        <v>7.61569595</v>
      </c>
      <c r="M767" s="70" t="n">
        <v>0</v>
      </c>
      <c r="N767" s="70" t="n">
        <v>0.435412258</v>
      </c>
      <c r="O767" s="70" t="n">
        <v>0</v>
      </c>
      <c r="P767" s="70" t="n">
        <v>0.146299556</v>
      </c>
      <c r="Q767" s="70" t="n">
        <v>-0.393565893</v>
      </c>
      <c r="R767" s="70" t="n">
        <v>0</v>
      </c>
      <c r="S767" s="70" t="n">
        <v>0.481675833</v>
      </c>
      <c r="T767" s="70" t="n">
        <v>-3.61211443</v>
      </c>
      <c r="U767" s="69">
        <f>U764*'4 Transform Matrices'!Y768+V764*'4 Transform Matrices'!AC768+W764*'4 Transform Matrices'!AG768</f>
        <v/>
      </c>
      <c r="V767" s="69">
        <f>U764*'4 Transform Matrices'!Z768+V764*'4 Transform Matrices'!AD768+W764*'4 Transform Matrices'!AH768</f>
        <v/>
      </c>
      <c r="W767" s="69">
        <f>U764*'4 Transform Matrices'!AA768+V764*'4 Transform Matrices'!AE768+W764*'4 Transform Matrices'!AI768</f>
        <v/>
      </c>
      <c r="X767" s="69">
        <f>U764*'4 Transform Matrices'!AB768+V764*'4 Transform Matrices'!AF768+W764*'4 Transform Matrices'!AJ768+X764</f>
        <v/>
      </c>
      <c r="Y767" s="69">
        <f>Y764*'4 Transform Matrices'!Y768+Z764*'4 Transform Matrices'!AC768+AA764*'4 Transform Matrices'!AG768</f>
        <v/>
      </c>
      <c r="Z767" s="69">
        <f>Y764*'4 Transform Matrices'!Z768+Z764*'4 Transform Matrices'!AD768+AA764*'4 Transform Matrices'!AH768</f>
        <v/>
      </c>
      <c r="AA767" s="69">
        <f>Y764*'4 Transform Matrices'!AA768+Z764*'4 Transform Matrices'!AE768+AA764*'4 Transform Matrices'!AI768</f>
        <v/>
      </c>
      <c r="AB767" s="69">
        <f>Y764*'4 Transform Matrices'!AB768+Z764*'4 Transform Matrices'!AF768+AA764*'4 Transform Matrices'!AJ768+AB764</f>
        <v/>
      </c>
      <c r="AC767" s="69">
        <f>AC764*'4 Transform Matrices'!Y768+AD764*'4 Transform Matrices'!AC768+AE764*'4 Transform Matrices'!AG768</f>
        <v/>
      </c>
      <c r="AD767" s="69">
        <f>AC764*'4 Transform Matrices'!Z768+AD764*'4 Transform Matrices'!AD768+AE764*'4 Transform Matrices'!AH768</f>
        <v/>
      </c>
      <c r="AE767" s="69">
        <f>AC764*'4 Transform Matrices'!AA768+AD764*'4 Transform Matrices'!AE768+AE764*'4 Transform Matrices'!AI768</f>
        <v/>
      </c>
      <c r="AF767" s="69">
        <f>AC764*'4 Transform Matrices'!AB768+AD764*'4 Transform Matrices'!AF768+AE764*'4 Transform Matrices'!AJ768+AF764</f>
        <v/>
      </c>
      <c r="AG767" s="71">
        <f>MAX(ABS(I767-U767),ABS(J767-V767),ABS(K767-W767),ABS(L767-X767),ABS(M767-Y767),ABS(N767-Z767),ABS(O767-AA767),ABS(P767-AB767),ABS(Q767-AC767),ABS(R767-AD767),ABS(S767-AE767),ABS(T767-AF767))</f>
        <v/>
      </c>
    </row>
    <row r="768">
      <c r="A768" s="81" t="inlineStr">
        <is>
          <t>- Bush</t>
        </is>
      </c>
      <c r="B768" s="52" t="inlineStr">
        <is>
          <t>ENV-640</t>
        </is>
      </c>
      <c r="C768" s="59" t="inlineStr">
        <is>
          <t>Sphere</t>
        </is>
      </c>
      <c r="D768" s="52" t="inlineStr">
        <is>
          <t>ENV-636</t>
        </is>
      </c>
      <c r="E768" s="52" t="n">
        <v>3</v>
      </c>
      <c r="F768" s="54">
        <f>L768</f>
        <v/>
      </c>
      <c r="G768" s="54">
        <f>P768</f>
        <v/>
      </c>
      <c r="H768" s="54">
        <f>T768</f>
        <v/>
      </c>
      <c r="I768" s="70" t="n">
        <v>-0.584523737</v>
      </c>
      <c r="J768" s="70" t="n">
        <v>0</v>
      </c>
      <c r="K768" s="70" t="n">
        <v>0.0124995001</v>
      </c>
      <c r="L768" s="70" t="n">
        <v>7.47492743</v>
      </c>
      <c r="M768" s="70" t="n">
        <v>0</v>
      </c>
      <c r="N768" s="70" t="n">
        <v>0.409260154</v>
      </c>
      <c r="O768" s="70" t="n">
        <v>0</v>
      </c>
      <c r="P768" s="70" t="n">
        <v>0.152735889</v>
      </c>
      <c r="Q768" s="70" t="n">
        <v>-0.0124995001</v>
      </c>
      <c r="R768" s="70" t="n">
        <v>0</v>
      </c>
      <c r="S768" s="70" t="n">
        <v>-0.584523737</v>
      </c>
      <c r="T768" s="70" t="n">
        <v>-3.58997965</v>
      </c>
      <c r="U768" s="69">
        <f>U764*'4 Transform Matrices'!Y769+V764*'4 Transform Matrices'!AC769+W764*'4 Transform Matrices'!AG769</f>
        <v/>
      </c>
      <c r="V768" s="69">
        <f>U764*'4 Transform Matrices'!Z769+V764*'4 Transform Matrices'!AD769+W764*'4 Transform Matrices'!AH769</f>
        <v/>
      </c>
      <c r="W768" s="69">
        <f>U764*'4 Transform Matrices'!AA769+V764*'4 Transform Matrices'!AE769+W764*'4 Transform Matrices'!AI769</f>
        <v/>
      </c>
      <c r="X768" s="69">
        <f>U764*'4 Transform Matrices'!AB769+V764*'4 Transform Matrices'!AF769+W764*'4 Transform Matrices'!AJ769+X764</f>
        <v/>
      </c>
      <c r="Y768" s="69">
        <f>Y764*'4 Transform Matrices'!Y769+Z764*'4 Transform Matrices'!AC769+AA764*'4 Transform Matrices'!AG769</f>
        <v/>
      </c>
      <c r="Z768" s="69">
        <f>Y764*'4 Transform Matrices'!Z769+Z764*'4 Transform Matrices'!AD769+AA764*'4 Transform Matrices'!AH769</f>
        <v/>
      </c>
      <c r="AA768" s="69">
        <f>Y764*'4 Transform Matrices'!AA769+Z764*'4 Transform Matrices'!AE769+AA764*'4 Transform Matrices'!AI769</f>
        <v/>
      </c>
      <c r="AB768" s="69">
        <f>Y764*'4 Transform Matrices'!AB769+Z764*'4 Transform Matrices'!AF769+AA764*'4 Transform Matrices'!AJ769+AB764</f>
        <v/>
      </c>
      <c r="AC768" s="69">
        <f>AC764*'4 Transform Matrices'!Y769+AD764*'4 Transform Matrices'!AC769+AE764*'4 Transform Matrices'!AG769</f>
        <v/>
      </c>
      <c r="AD768" s="69">
        <f>AC764*'4 Transform Matrices'!Z769+AD764*'4 Transform Matrices'!AD769+AE764*'4 Transform Matrices'!AH769</f>
        <v/>
      </c>
      <c r="AE768" s="69">
        <f>AC764*'4 Transform Matrices'!AA769+AD764*'4 Transform Matrices'!AE769+AE764*'4 Transform Matrices'!AI769</f>
        <v/>
      </c>
      <c r="AF768" s="69">
        <f>AC764*'4 Transform Matrices'!AB769+AD764*'4 Transform Matrices'!AF769+AE764*'4 Transform Matrices'!AJ769+AF764</f>
        <v/>
      </c>
      <c r="AG768" s="71">
        <f>MAX(ABS(I768-U768),ABS(J768-V768),ABS(K768-W768),ABS(L768-X768),ABS(M768-Y768),ABS(N768-Z768),ABS(O768-AA768),ABS(P768-AB768),ABS(Q768-AC768),ABS(R768-AD768),ABS(S768-AE768),ABS(T768-AF768))</f>
        <v/>
      </c>
    </row>
    <row r="769">
      <c r="A769" s="81" t="inlineStr">
        <is>
          <t>- Bush</t>
        </is>
      </c>
      <c r="B769" s="52" t="inlineStr">
        <is>
          <t>ENV-641</t>
        </is>
      </c>
      <c r="C769" s="59" t="inlineStr">
        <is>
          <t>Sphere</t>
        </is>
      </c>
      <c r="D769" s="52" t="inlineStr">
        <is>
          <t>ENV-636</t>
        </is>
      </c>
      <c r="E769" s="52" t="n">
        <v>3</v>
      </c>
      <c r="F769" s="54">
        <f>L769</f>
        <v/>
      </c>
      <c r="G769" s="54">
        <f>P769</f>
        <v/>
      </c>
      <c r="H769" s="54">
        <f>T769</f>
        <v/>
      </c>
      <c r="I769" s="70" t="n">
        <v>0.456360698</v>
      </c>
      <c r="J769" s="70" t="n">
        <v>0</v>
      </c>
      <c r="K769" s="70" t="n">
        <v>0.429862708</v>
      </c>
      <c r="L769" s="70" t="n">
        <v>7.57418251</v>
      </c>
      <c r="M769" s="70" t="n">
        <v>0</v>
      </c>
      <c r="N769" s="70" t="n">
        <v>0.438854247</v>
      </c>
      <c r="O769" s="70" t="n">
        <v>0</v>
      </c>
      <c r="P769" s="70" t="n">
        <v>0.09933835269999999</v>
      </c>
      <c r="Q769" s="70" t="n">
        <v>-0.429862708</v>
      </c>
      <c r="R769" s="70" t="n">
        <v>0</v>
      </c>
      <c r="S769" s="70" t="n">
        <v>0.456360698</v>
      </c>
      <c r="T769" s="70" t="n">
        <v>-3.62805414</v>
      </c>
      <c r="U769" s="69">
        <f>U764*'4 Transform Matrices'!Y770+V764*'4 Transform Matrices'!AC770+W764*'4 Transform Matrices'!AG770</f>
        <v/>
      </c>
      <c r="V769" s="69">
        <f>U764*'4 Transform Matrices'!Z770+V764*'4 Transform Matrices'!AD770+W764*'4 Transform Matrices'!AH770</f>
        <v/>
      </c>
      <c r="W769" s="69">
        <f>U764*'4 Transform Matrices'!AA770+V764*'4 Transform Matrices'!AE770+W764*'4 Transform Matrices'!AI770</f>
        <v/>
      </c>
      <c r="X769" s="69">
        <f>U764*'4 Transform Matrices'!AB770+V764*'4 Transform Matrices'!AF770+W764*'4 Transform Matrices'!AJ770+X764</f>
        <v/>
      </c>
      <c r="Y769" s="69">
        <f>Y764*'4 Transform Matrices'!Y770+Z764*'4 Transform Matrices'!AC770+AA764*'4 Transform Matrices'!AG770</f>
        <v/>
      </c>
      <c r="Z769" s="69">
        <f>Y764*'4 Transform Matrices'!Z770+Z764*'4 Transform Matrices'!AD770+AA764*'4 Transform Matrices'!AH770</f>
        <v/>
      </c>
      <c r="AA769" s="69">
        <f>Y764*'4 Transform Matrices'!AA770+Z764*'4 Transform Matrices'!AE770+AA764*'4 Transform Matrices'!AI770</f>
        <v/>
      </c>
      <c r="AB769" s="69">
        <f>Y764*'4 Transform Matrices'!AB770+Z764*'4 Transform Matrices'!AF770+AA764*'4 Transform Matrices'!AJ770+AB764</f>
        <v/>
      </c>
      <c r="AC769" s="69">
        <f>AC764*'4 Transform Matrices'!Y770+AD764*'4 Transform Matrices'!AC770+AE764*'4 Transform Matrices'!AG770</f>
        <v/>
      </c>
      <c r="AD769" s="69">
        <f>AC764*'4 Transform Matrices'!Z770+AD764*'4 Transform Matrices'!AD770+AE764*'4 Transform Matrices'!AH770</f>
        <v/>
      </c>
      <c r="AE769" s="69">
        <f>AC764*'4 Transform Matrices'!AA770+AD764*'4 Transform Matrices'!AE770+AE764*'4 Transform Matrices'!AI770</f>
        <v/>
      </c>
      <c r="AF769" s="69">
        <f>AC764*'4 Transform Matrices'!AB770+AD764*'4 Transform Matrices'!AF770+AE764*'4 Transform Matrices'!AJ770+AF764</f>
        <v/>
      </c>
      <c r="AG769" s="71">
        <f>MAX(ABS(I769-U769),ABS(J769-V769),ABS(K769-W769),ABS(L769-X769),ABS(M769-Y769),ABS(N769-Z769),ABS(O769-AA769),ABS(P769-AB769),ABS(Q769-AC769),ABS(R769-AD769),ABS(S769-AE769),ABS(T769-AF769))</f>
        <v/>
      </c>
    </row>
    <row r="770">
      <c r="A770" s="81" t="inlineStr">
        <is>
          <t>- Bush</t>
        </is>
      </c>
      <c r="B770" s="52" t="inlineStr">
        <is>
          <t>ENV-642</t>
        </is>
      </c>
      <c r="C770" s="59" t="inlineStr">
        <is>
          <t>Sphere</t>
        </is>
      </c>
      <c r="D770" s="52" t="inlineStr">
        <is>
          <t>ENV-636</t>
        </is>
      </c>
      <c r="E770" s="52" t="n">
        <v>3</v>
      </c>
      <c r="F770" s="54">
        <f>L770</f>
        <v/>
      </c>
      <c r="G770" s="54">
        <f>P770</f>
        <v/>
      </c>
      <c r="H770" s="54">
        <f>T770</f>
        <v/>
      </c>
      <c r="I770" s="70" t="n">
        <v>0.58229816</v>
      </c>
      <c r="J770" s="70" t="n">
        <v>0</v>
      </c>
      <c r="K770" s="70" t="n">
        <v>0.26910758</v>
      </c>
      <c r="L770" s="70" t="n">
        <v>7.57234335</v>
      </c>
      <c r="M770" s="70" t="n">
        <v>0</v>
      </c>
      <c r="N770" s="70" t="n">
        <v>0.449032426</v>
      </c>
      <c r="O770" s="70" t="n">
        <v>0</v>
      </c>
      <c r="P770" s="70" t="n">
        <v>0.112535596</v>
      </c>
      <c r="Q770" s="70" t="n">
        <v>-0.26910758</v>
      </c>
      <c r="R770" s="70" t="n">
        <v>0</v>
      </c>
      <c r="S770" s="70" t="n">
        <v>0.58229816</v>
      </c>
      <c r="T770" s="70" t="n">
        <v>-3.43815184</v>
      </c>
      <c r="U770" s="69">
        <f>U764*'4 Transform Matrices'!Y771+V764*'4 Transform Matrices'!AC771+W764*'4 Transform Matrices'!AG771</f>
        <v/>
      </c>
      <c r="V770" s="69">
        <f>U764*'4 Transform Matrices'!Z771+V764*'4 Transform Matrices'!AD771+W764*'4 Transform Matrices'!AH771</f>
        <v/>
      </c>
      <c r="W770" s="69">
        <f>U764*'4 Transform Matrices'!AA771+V764*'4 Transform Matrices'!AE771+W764*'4 Transform Matrices'!AI771</f>
        <v/>
      </c>
      <c r="X770" s="69">
        <f>U764*'4 Transform Matrices'!AB771+V764*'4 Transform Matrices'!AF771+W764*'4 Transform Matrices'!AJ771+X764</f>
        <v/>
      </c>
      <c r="Y770" s="69">
        <f>Y764*'4 Transform Matrices'!Y771+Z764*'4 Transform Matrices'!AC771+AA764*'4 Transform Matrices'!AG771</f>
        <v/>
      </c>
      <c r="Z770" s="69">
        <f>Y764*'4 Transform Matrices'!Z771+Z764*'4 Transform Matrices'!AD771+AA764*'4 Transform Matrices'!AH771</f>
        <v/>
      </c>
      <c r="AA770" s="69">
        <f>Y764*'4 Transform Matrices'!AA771+Z764*'4 Transform Matrices'!AE771+AA764*'4 Transform Matrices'!AI771</f>
        <v/>
      </c>
      <c r="AB770" s="69">
        <f>Y764*'4 Transform Matrices'!AB771+Z764*'4 Transform Matrices'!AF771+AA764*'4 Transform Matrices'!AJ771+AB764</f>
        <v/>
      </c>
      <c r="AC770" s="69">
        <f>AC764*'4 Transform Matrices'!Y771+AD764*'4 Transform Matrices'!AC771+AE764*'4 Transform Matrices'!AG771</f>
        <v/>
      </c>
      <c r="AD770" s="69">
        <f>AC764*'4 Transform Matrices'!Z771+AD764*'4 Transform Matrices'!AD771+AE764*'4 Transform Matrices'!AH771</f>
        <v/>
      </c>
      <c r="AE770" s="69">
        <f>AC764*'4 Transform Matrices'!AA771+AD764*'4 Transform Matrices'!AE771+AE764*'4 Transform Matrices'!AI771</f>
        <v/>
      </c>
      <c r="AF770" s="69">
        <f>AC764*'4 Transform Matrices'!AB771+AD764*'4 Transform Matrices'!AF771+AE764*'4 Transform Matrices'!AJ771+AF764</f>
        <v/>
      </c>
      <c r="AG770" s="71">
        <f>MAX(ABS(I770-U770),ABS(J770-V770),ABS(K770-W770),ABS(L770-X770),ABS(M770-Y770),ABS(N770-Z770),ABS(O770-AA770),ABS(P770-AB770),ABS(Q770-AC770),ABS(R770-AD770),ABS(S770-AE770),ABS(T770-AF770))</f>
        <v/>
      </c>
    </row>
    <row r="771">
      <c r="A771" s="60" t="inlineStr">
        <is>
          <t>- Rocks</t>
        </is>
      </c>
      <c r="B771" s="52" t="inlineStr">
        <is>
          <t>ENV-643</t>
        </is>
      </c>
      <c r="C771" s="53" t="inlineStr">
        <is>
          <t>Group</t>
        </is>
      </c>
      <c r="D771" s="52" t="inlineStr">
        <is>
          <t>ENV-00</t>
        </is>
      </c>
      <c r="E771" s="52" t="n">
        <v>1</v>
      </c>
      <c r="F771" s="54">
        <f>L771</f>
        <v/>
      </c>
      <c r="G771" s="54">
        <f>P771</f>
        <v/>
      </c>
      <c r="H771" s="54">
        <f>T771</f>
        <v/>
      </c>
      <c r="I771" s="70" t="n">
        <v>1</v>
      </c>
      <c r="J771" s="70" t="n">
        <v>0</v>
      </c>
      <c r="K771" s="70" t="n">
        <v>0</v>
      </c>
      <c r="L771" s="70" t="n">
        <v>0</v>
      </c>
      <c r="M771" s="70" t="n">
        <v>0</v>
      </c>
      <c r="N771" s="70" t="n">
        <v>1</v>
      </c>
      <c r="O771" s="70" t="n">
        <v>0</v>
      </c>
      <c r="P771" s="70" t="n">
        <v>0</v>
      </c>
      <c r="Q771" s="70" t="n">
        <v>0</v>
      </c>
      <c r="R771" s="70" t="n">
        <v>0</v>
      </c>
      <c r="S771" s="70" t="n">
        <v>1</v>
      </c>
      <c r="T771" s="70" t="n">
        <v>0</v>
      </c>
      <c r="U771" s="69">
        <f>U128*'4 Transform Matrices'!Y772+V128*'4 Transform Matrices'!AC772+W128*'4 Transform Matrices'!AG772</f>
        <v/>
      </c>
      <c r="V771" s="69">
        <f>U128*'4 Transform Matrices'!Z772+V128*'4 Transform Matrices'!AD772+W128*'4 Transform Matrices'!AH772</f>
        <v/>
      </c>
      <c r="W771" s="69">
        <f>U128*'4 Transform Matrices'!AA772+V128*'4 Transform Matrices'!AE772+W128*'4 Transform Matrices'!AI772</f>
        <v/>
      </c>
      <c r="X771" s="69">
        <f>U128*'4 Transform Matrices'!AB772+V128*'4 Transform Matrices'!AF772+W128*'4 Transform Matrices'!AJ772+X128</f>
        <v/>
      </c>
      <c r="Y771" s="69">
        <f>Y128*'4 Transform Matrices'!Y772+Z128*'4 Transform Matrices'!AC772+AA128*'4 Transform Matrices'!AG772</f>
        <v/>
      </c>
      <c r="Z771" s="69">
        <f>Y128*'4 Transform Matrices'!Z772+Z128*'4 Transform Matrices'!AD772+AA128*'4 Transform Matrices'!AH772</f>
        <v/>
      </c>
      <c r="AA771" s="69">
        <f>Y128*'4 Transform Matrices'!AA772+Z128*'4 Transform Matrices'!AE772+AA128*'4 Transform Matrices'!AI772</f>
        <v/>
      </c>
      <c r="AB771" s="69">
        <f>Y128*'4 Transform Matrices'!AB772+Z128*'4 Transform Matrices'!AF772+AA128*'4 Transform Matrices'!AJ772+AB128</f>
        <v/>
      </c>
      <c r="AC771" s="69">
        <f>AC128*'4 Transform Matrices'!Y772+AD128*'4 Transform Matrices'!AC772+AE128*'4 Transform Matrices'!AG772</f>
        <v/>
      </c>
      <c r="AD771" s="69">
        <f>AC128*'4 Transform Matrices'!Z772+AD128*'4 Transform Matrices'!AD772+AE128*'4 Transform Matrices'!AH772</f>
        <v/>
      </c>
      <c r="AE771" s="69">
        <f>AC128*'4 Transform Matrices'!AA772+AD128*'4 Transform Matrices'!AE772+AE128*'4 Transform Matrices'!AI772</f>
        <v/>
      </c>
      <c r="AF771" s="69">
        <f>AC128*'4 Transform Matrices'!AB772+AD128*'4 Transform Matrices'!AF772+AE128*'4 Transform Matrices'!AJ772+AF128</f>
        <v/>
      </c>
      <c r="AG771" s="71">
        <f>MAX(ABS(I771-U771),ABS(J771-V771),ABS(K771-W771),ABS(L771-X771),ABS(M771-Y771),ABS(N771-Z771),ABS(O771-AA771),ABS(P771-AB771),ABS(Q771-AC771),ABS(R771-AD771),ABS(S771-AE771),ABS(T771-AF771))</f>
        <v/>
      </c>
    </row>
    <row r="772">
      <c r="A772" s="80" t="inlineStr">
        <is>
          <t>- Boulder</t>
        </is>
      </c>
      <c r="B772" s="52" t="inlineStr">
        <is>
          <t>ENV-644</t>
        </is>
      </c>
      <c r="C772" s="53" t="inlineStr">
        <is>
          <t>Group</t>
        </is>
      </c>
      <c r="D772" s="52" t="inlineStr">
        <is>
          <t>ENV-643</t>
        </is>
      </c>
      <c r="E772" s="52" t="n">
        <v>2</v>
      </c>
      <c r="F772" s="54">
        <f>L772</f>
        <v/>
      </c>
      <c r="G772" s="54">
        <f>P772</f>
        <v/>
      </c>
      <c r="H772" s="54">
        <f>T772</f>
        <v/>
      </c>
      <c r="I772" s="70" t="n">
        <v>0.939692616</v>
      </c>
      <c r="J772" s="70" t="n">
        <v>0</v>
      </c>
      <c r="K772" s="70" t="n">
        <v>0.342020154</v>
      </c>
      <c r="L772" s="70" t="n">
        <v>4.30000019</v>
      </c>
      <c r="M772" s="70" t="n">
        <v>0</v>
      </c>
      <c r="N772" s="70" t="n">
        <v>1</v>
      </c>
      <c r="O772" s="70" t="n">
        <v>0</v>
      </c>
      <c r="P772" s="70" t="n">
        <v>0.113339193</v>
      </c>
      <c r="Q772" s="70" t="n">
        <v>-0.342020154</v>
      </c>
      <c r="R772" s="70" t="n">
        <v>0</v>
      </c>
      <c r="S772" s="70" t="n">
        <v>0.939692616</v>
      </c>
      <c r="T772" s="70" t="n">
        <v>-3.70000005</v>
      </c>
      <c r="U772" s="69">
        <f>U771*'4 Transform Matrices'!Y773+V771*'4 Transform Matrices'!AC773+W771*'4 Transform Matrices'!AG773</f>
        <v/>
      </c>
      <c r="V772" s="69">
        <f>U771*'4 Transform Matrices'!Z773+V771*'4 Transform Matrices'!AD773+W771*'4 Transform Matrices'!AH773</f>
        <v/>
      </c>
      <c r="W772" s="69">
        <f>U771*'4 Transform Matrices'!AA773+V771*'4 Transform Matrices'!AE773+W771*'4 Transform Matrices'!AI773</f>
        <v/>
      </c>
      <c r="X772" s="69">
        <f>U771*'4 Transform Matrices'!AB773+V771*'4 Transform Matrices'!AF773+W771*'4 Transform Matrices'!AJ773+X771</f>
        <v/>
      </c>
      <c r="Y772" s="69">
        <f>Y771*'4 Transform Matrices'!Y773+Z771*'4 Transform Matrices'!AC773+AA771*'4 Transform Matrices'!AG773</f>
        <v/>
      </c>
      <c r="Z772" s="69">
        <f>Y771*'4 Transform Matrices'!Z773+Z771*'4 Transform Matrices'!AD773+AA771*'4 Transform Matrices'!AH773</f>
        <v/>
      </c>
      <c r="AA772" s="69">
        <f>Y771*'4 Transform Matrices'!AA773+Z771*'4 Transform Matrices'!AE773+AA771*'4 Transform Matrices'!AI773</f>
        <v/>
      </c>
      <c r="AB772" s="69">
        <f>Y771*'4 Transform Matrices'!AB773+Z771*'4 Transform Matrices'!AF773+AA771*'4 Transform Matrices'!AJ773+AB771</f>
        <v/>
      </c>
      <c r="AC772" s="69">
        <f>AC771*'4 Transform Matrices'!Y773+AD771*'4 Transform Matrices'!AC773+AE771*'4 Transform Matrices'!AG773</f>
        <v/>
      </c>
      <c r="AD772" s="69">
        <f>AC771*'4 Transform Matrices'!Z773+AD771*'4 Transform Matrices'!AD773+AE771*'4 Transform Matrices'!AH773</f>
        <v/>
      </c>
      <c r="AE772" s="69">
        <f>AC771*'4 Transform Matrices'!AA773+AD771*'4 Transform Matrices'!AE773+AE771*'4 Transform Matrices'!AI773</f>
        <v/>
      </c>
      <c r="AF772" s="69">
        <f>AC771*'4 Transform Matrices'!AB773+AD771*'4 Transform Matrices'!AF773+AE771*'4 Transform Matrices'!AJ773+AF771</f>
        <v/>
      </c>
      <c r="AG772" s="71">
        <f>MAX(ABS(I772-U772),ABS(J772-V772),ABS(K772-W772),ABS(L772-X772),ABS(M772-Y772),ABS(N772-Z772),ABS(O772-AA772),ABS(P772-AB772),ABS(Q772-AC772),ABS(R772-AD772),ABS(S772-AE772),ABS(T772-AF772))</f>
        <v/>
      </c>
    </row>
    <row r="773">
      <c r="A773" s="81" t="inlineStr">
        <is>
          <t>- Rock</t>
        </is>
      </c>
      <c r="B773" s="52" t="inlineStr">
        <is>
          <t>ENV-645</t>
        </is>
      </c>
      <c r="C773" s="59" t="inlineStr">
        <is>
          <t>Sphere</t>
        </is>
      </c>
      <c r="D773" s="52" t="inlineStr">
        <is>
          <t>ENV-644</t>
        </is>
      </c>
      <c r="E773" s="52" t="n">
        <v>3</v>
      </c>
      <c r="F773" s="54">
        <f>L773</f>
        <v/>
      </c>
      <c r="G773" s="54">
        <f>P773</f>
        <v/>
      </c>
      <c r="H773" s="54">
        <f>T773</f>
        <v/>
      </c>
      <c r="I773" s="70" t="n">
        <v>0.13205424</v>
      </c>
      <c r="J773" s="70" t="n">
        <v>0.09700554610000001</v>
      </c>
      <c r="K773" s="70" t="n">
        <v>0.89368844</v>
      </c>
      <c r="L773" s="70" t="n">
        <v>4.30000019</v>
      </c>
      <c r="M773" s="70" t="n">
        <v>0.0165326316</v>
      </c>
      <c r="N773" s="70" t="n">
        <v>0.6482985020000001</v>
      </c>
      <c r="O773" s="70" t="n">
        <v>-0.136919513</v>
      </c>
      <c r="P773" s="70" t="n">
        <v>0.257623345</v>
      </c>
      <c r="Q773" s="70" t="n">
        <v>-1.14647257</v>
      </c>
      <c r="R773" s="70" t="n">
        <v>0.0205221362</v>
      </c>
      <c r="S773" s="70" t="n">
        <v>0.100963324</v>
      </c>
      <c r="T773" s="70" t="n">
        <v>-3.70000005</v>
      </c>
      <c r="U773" s="69">
        <f>U772*'4 Transform Matrices'!Y774+V772*'4 Transform Matrices'!AC774+W772*'4 Transform Matrices'!AG774</f>
        <v/>
      </c>
      <c r="V773" s="69">
        <f>U772*'4 Transform Matrices'!Z774+V772*'4 Transform Matrices'!AD774+W772*'4 Transform Matrices'!AH774</f>
        <v/>
      </c>
      <c r="W773" s="69">
        <f>U772*'4 Transform Matrices'!AA774+V772*'4 Transform Matrices'!AE774+W772*'4 Transform Matrices'!AI774</f>
        <v/>
      </c>
      <c r="X773" s="69">
        <f>U772*'4 Transform Matrices'!AB774+V772*'4 Transform Matrices'!AF774+W772*'4 Transform Matrices'!AJ774+X772</f>
        <v/>
      </c>
      <c r="Y773" s="69">
        <f>Y772*'4 Transform Matrices'!Y774+Z772*'4 Transform Matrices'!AC774+AA772*'4 Transform Matrices'!AG774</f>
        <v/>
      </c>
      <c r="Z773" s="69">
        <f>Y772*'4 Transform Matrices'!Z774+Z772*'4 Transform Matrices'!AD774+AA772*'4 Transform Matrices'!AH774</f>
        <v/>
      </c>
      <c r="AA773" s="69">
        <f>Y772*'4 Transform Matrices'!AA774+Z772*'4 Transform Matrices'!AE774+AA772*'4 Transform Matrices'!AI774</f>
        <v/>
      </c>
      <c r="AB773" s="69">
        <f>Y772*'4 Transform Matrices'!AB774+Z772*'4 Transform Matrices'!AF774+AA772*'4 Transform Matrices'!AJ774+AB772</f>
        <v/>
      </c>
      <c r="AC773" s="69">
        <f>AC772*'4 Transform Matrices'!Y774+AD772*'4 Transform Matrices'!AC774+AE772*'4 Transform Matrices'!AG774</f>
        <v/>
      </c>
      <c r="AD773" s="69">
        <f>AC772*'4 Transform Matrices'!Z774+AD772*'4 Transform Matrices'!AD774+AE772*'4 Transform Matrices'!AH774</f>
        <v/>
      </c>
      <c r="AE773" s="69">
        <f>AC772*'4 Transform Matrices'!AA774+AD772*'4 Transform Matrices'!AE774+AE772*'4 Transform Matrices'!AI774</f>
        <v/>
      </c>
      <c r="AF773" s="69">
        <f>AC772*'4 Transform Matrices'!AB774+AD772*'4 Transform Matrices'!AF774+AE772*'4 Transform Matrices'!AJ774+AF772</f>
        <v/>
      </c>
      <c r="AG773" s="71">
        <f>MAX(ABS(I773-U773),ABS(J773-V773),ABS(K773-W773),ABS(L773-X773),ABS(M773-Y773),ABS(N773-Z773),ABS(O773-AA773),ABS(P773-AB773),ABS(Q773-AC773),ABS(R773-AD773),ABS(S773-AE773),ABS(T773-AF773))</f>
        <v/>
      </c>
    </row>
    <row r="774">
      <c r="A774" s="81" t="inlineStr">
        <is>
          <t>- Rock</t>
        </is>
      </c>
      <c r="B774" s="52" t="inlineStr">
        <is>
          <t>ENV-646</t>
        </is>
      </c>
      <c r="C774" s="59" t="inlineStr">
        <is>
          <t>Sphere</t>
        </is>
      </c>
      <c r="D774" s="52" t="inlineStr">
        <is>
          <t>ENV-644</t>
        </is>
      </c>
      <c r="E774" s="52" t="n">
        <v>3</v>
      </c>
      <c r="F774" s="54">
        <f>L774</f>
        <v/>
      </c>
      <c r="G774" s="54">
        <f>P774</f>
        <v/>
      </c>
      <c r="H774" s="54">
        <f>T774</f>
        <v/>
      </c>
      <c r="I774" s="70" t="n">
        <v>0.602923334</v>
      </c>
      <c r="J774" s="70" t="n">
        <v>-0.0223682225</v>
      </c>
      <c r="K774" s="70" t="n">
        <v>-0.07895234230000001</v>
      </c>
      <c r="L774" s="70" t="n">
        <v>4.28577709</v>
      </c>
      <c r="M774" s="70" t="n">
        <v>0.0188542102</v>
      </c>
      <c r="N774" s="70" t="n">
        <v>0.430896461</v>
      </c>
      <c r="O774" s="70" t="n">
        <v>-0.10137897</v>
      </c>
      <c r="P774" s="70" t="n">
        <v>0.234649003</v>
      </c>
      <c r="Q774" s="70" t="n">
        <v>0.07958492640000001</v>
      </c>
      <c r="R774" s="70" t="n">
        <v>0.067375958</v>
      </c>
      <c r="S774" s="70" t="n">
        <v>0.622148037</v>
      </c>
      <c r="T774" s="70" t="n">
        <v>-3.92257977</v>
      </c>
      <c r="U774" s="69">
        <f>U772*'4 Transform Matrices'!Y775+V772*'4 Transform Matrices'!AC775+W772*'4 Transform Matrices'!AG775</f>
        <v/>
      </c>
      <c r="V774" s="69">
        <f>U772*'4 Transform Matrices'!Z775+V772*'4 Transform Matrices'!AD775+W772*'4 Transform Matrices'!AH775</f>
        <v/>
      </c>
      <c r="W774" s="69">
        <f>U772*'4 Transform Matrices'!AA775+V772*'4 Transform Matrices'!AE775+W772*'4 Transform Matrices'!AI775</f>
        <v/>
      </c>
      <c r="X774" s="69">
        <f>U772*'4 Transform Matrices'!AB775+V772*'4 Transform Matrices'!AF775+W772*'4 Transform Matrices'!AJ775+X772</f>
        <v/>
      </c>
      <c r="Y774" s="69">
        <f>Y772*'4 Transform Matrices'!Y775+Z772*'4 Transform Matrices'!AC775+AA772*'4 Transform Matrices'!AG775</f>
        <v/>
      </c>
      <c r="Z774" s="69">
        <f>Y772*'4 Transform Matrices'!Z775+Z772*'4 Transform Matrices'!AD775+AA772*'4 Transform Matrices'!AH775</f>
        <v/>
      </c>
      <c r="AA774" s="69">
        <f>Y772*'4 Transform Matrices'!AA775+Z772*'4 Transform Matrices'!AE775+AA772*'4 Transform Matrices'!AI775</f>
        <v/>
      </c>
      <c r="AB774" s="69">
        <f>Y772*'4 Transform Matrices'!AB775+Z772*'4 Transform Matrices'!AF775+AA772*'4 Transform Matrices'!AJ775+AB772</f>
        <v/>
      </c>
      <c r="AC774" s="69">
        <f>AC772*'4 Transform Matrices'!Y775+AD772*'4 Transform Matrices'!AC775+AE772*'4 Transform Matrices'!AG775</f>
        <v/>
      </c>
      <c r="AD774" s="69">
        <f>AC772*'4 Transform Matrices'!Z775+AD772*'4 Transform Matrices'!AD775+AE772*'4 Transform Matrices'!AH775</f>
        <v/>
      </c>
      <c r="AE774" s="69">
        <f>AC772*'4 Transform Matrices'!AA775+AD772*'4 Transform Matrices'!AE775+AE772*'4 Transform Matrices'!AI775</f>
        <v/>
      </c>
      <c r="AF774" s="69">
        <f>AC772*'4 Transform Matrices'!AB775+AD772*'4 Transform Matrices'!AF775+AE772*'4 Transform Matrices'!AJ775+AF772</f>
        <v/>
      </c>
      <c r="AG774" s="71">
        <f>MAX(ABS(I774-U774),ABS(J774-V774),ABS(K774-W774),ABS(L774-X774),ABS(M774-Y774),ABS(N774-Z774),ABS(O774-AA774),ABS(P774-AB774),ABS(Q774-AC774),ABS(R774-AD774),ABS(S774-AE774),ABS(T774-AF774))</f>
        <v/>
      </c>
    </row>
    <row r="775">
      <c r="A775" s="81" t="inlineStr">
        <is>
          <t>- Rock</t>
        </is>
      </c>
      <c r="B775" s="52" t="inlineStr">
        <is>
          <t>ENV-647</t>
        </is>
      </c>
      <c r="C775" s="59" t="inlineStr">
        <is>
          <t>Sphere</t>
        </is>
      </c>
      <c r="D775" s="52" t="inlineStr">
        <is>
          <t>ENV-644</t>
        </is>
      </c>
      <c r="E775" s="52" t="n">
        <v>3</v>
      </c>
      <c r="F775" s="54">
        <f>L775</f>
        <v/>
      </c>
      <c r="G775" s="54">
        <f>P775</f>
        <v/>
      </c>
      <c r="H775" s="54">
        <f>T775</f>
        <v/>
      </c>
      <c r="I775" s="70" t="n">
        <v>0.490682244</v>
      </c>
      <c r="J775" s="70" t="n">
        <v>-0.10607291</v>
      </c>
      <c r="K775" s="70" t="n">
        <v>-0.214956194</v>
      </c>
      <c r="L775" s="70" t="n">
        <v>4.39201355</v>
      </c>
      <c r="M775" s="70" t="n">
        <v>0.188413993</v>
      </c>
      <c r="N775" s="70" t="n">
        <v>0.340099812</v>
      </c>
      <c r="O775" s="70" t="n">
        <v>-0.00571517041</v>
      </c>
      <c r="P775" s="70" t="n">
        <v>0.264470786</v>
      </c>
      <c r="Q775" s="70" t="n">
        <v>0.247919694</v>
      </c>
      <c r="R775" s="70" t="n">
        <v>-0.0485296845</v>
      </c>
      <c r="S775" s="70" t="n">
        <v>0.429784328</v>
      </c>
      <c r="T775" s="70" t="n">
        <v>-3.67018795</v>
      </c>
      <c r="U775" s="69">
        <f>U772*'4 Transform Matrices'!Y776+V772*'4 Transform Matrices'!AC776+W772*'4 Transform Matrices'!AG776</f>
        <v/>
      </c>
      <c r="V775" s="69">
        <f>U772*'4 Transform Matrices'!Z776+V772*'4 Transform Matrices'!AD776+W772*'4 Transform Matrices'!AH776</f>
        <v/>
      </c>
      <c r="W775" s="69">
        <f>U772*'4 Transform Matrices'!AA776+V772*'4 Transform Matrices'!AE776+W772*'4 Transform Matrices'!AI776</f>
        <v/>
      </c>
      <c r="X775" s="69">
        <f>U772*'4 Transform Matrices'!AB776+V772*'4 Transform Matrices'!AF776+W772*'4 Transform Matrices'!AJ776+X772</f>
        <v/>
      </c>
      <c r="Y775" s="69">
        <f>Y772*'4 Transform Matrices'!Y776+Z772*'4 Transform Matrices'!AC776+AA772*'4 Transform Matrices'!AG776</f>
        <v/>
      </c>
      <c r="Z775" s="69">
        <f>Y772*'4 Transform Matrices'!Z776+Z772*'4 Transform Matrices'!AD776+AA772*'4 Transform Matrices'!AH776</f>
        <v/>
      </c>
      <c r="AA775" s="69">
        <f>Y772*'4 Transform Matrices'!AA776+Z772*'4 Transform Matrices'!AE776+AA772*'4 Transform Matrices'!AI776</f>
        <v/>
      </c>
      <c r="AB775" s="69">
        <f>Y772*'4 Transform Matrices'!AB776+Z772*'4 Transform Matrices'!AF776+AA772*'4 Transform Matrices'!AJ776+AB772</f>
        <v/>
      </c>
      <c r="AC775" s="69">
        <f>AC772*'4 Transform Matrices'!Y776+AD772*'4 Transform Matrices'!AC776+AE772*'4 Transform Matrices'!AG776</f>
        <v/>
      </c>
      <c r="AD775" s="69">
        <f>AC772*'4 Transform Matrices'!Z776+AD772*'4 Transform Matrices'!AD776+AE772*'4 Transform Matrices'!AH776</f>
        <v/>
      </c>
      <c r="AE775" s="69">
        <f>AC772*'4 Transform Matrices'!AA776+AD772*'4 Transform Matrices'!AE776+AE772*'4 Transform Matrices'!AI776</f>
        <v/>
      </c>
      <c r="AF775" s="69">
        <f>AC772*'4 Transform Matrices'!AB776+AD772*'4 Transform Matrices'!AF776+AE772*'4 Transform Matrices'!AJ776+AF772</f>
        <v/>
      </c>
      <c r="AG775" s="71">
        <f>MAX(ABS(I775-U775),ABS(J775-V775),ABS(K775-W775),ABS(L775-X775),ABS(M775-Y775),ABS(N775-Z775),ABS(O775-AA775),ABS(P775-AB775),ABS(Q775-AC775),ABS(R775-AD775),ABS(S775-AE775),ABS(T775-AF775))</f>
        <v/>
      </c>
    </row>
    <row r="776">
      <c r="A776" s="80" t="inlineStr">
        <is>
          <t>- Boulder</t>
        </is>
      </c>
      <c r="B776" s="52" t="inlineStr">
        <is>
          <t>ENV-648</t>
        </is>
      </c>
      <c r="C776" s="53" t="inlineStr">
        <is>
          <t>Group</t>
        </is>
      </c>
      <c r="D776" s="52" t="inlineStr">
        <is>
          <t>ENV-643</t>
        </is>
      </c>
      <c r="E776" s="52" t="n">
        <v>2</v>
      </c>
      <c r="F776" s="54">
        <f>L776</f>
        <v/>
      </c>
      <c r="G776" s="54">
        <f>P776</f>
        <v/>
      </c>
      <c r="H776" s="54">
        <f>T776</f>
        <v/>
      </c>
      <c r="I776" s="70" t="n">
        <v>0.42261824</v>
      </c>
      <c r="J776" s="70" t="n">
        <v>0</v>
      </c>
      <c r="K776" s="70" t="n">
        <v>0.906307817</v>
      </c>
      <c r="L776" s="70" t="n">
        <v>-3.29999995</v>
      </c>
      <c r="M776" s="70" t="n">
        <v>0</v>
      </c>
      <c r="N776" s="70" t="n">
        <v>1</v>
      </c>
      <c r="O776" s="70" t="n">
        <v>0</v>
      </c>
      <c r="P776" s="70" t="n">
        <v>0.062246237</v>
      </c>
      <c r="Q776" s="70" t="n">
        <v>-0.906307817</v>
      </c>
      <c r="R776" s="70" t="n">
        <v>0</v>
      </c>
      <c r="S776" s="70" t="n">
        <v>0.42261824</v>
      </c>
      <c r="T776" s="70" t="n">
        <v>-4.0999999</v>
      </c>
      <c r="U776" s="69">
        <f>U771*'4 Transform Matrices'!Y777+V771*'4 Transform Matrices'!AC777+W771*'4 Transform Matrices'!AG777</f>
        <v/>
      </c>
      <c r="V776" s="69">
        <f>U771*'4 Transform Matrices'!Z777+V771*'4 Transform Matrices'!AD777+W771*'4 Transform Matrices'!AH777</f>
        <v/>
      </c>
      <c r="W776" s="69">
        <f>U771*'4 Transform Matrices'!AA777+V771*'4 Transform Matrices'!AE777+W771*'4 Transform Matrices'!AI777</f>
        <v/>
      </c>
      <c r="X776" s="69">
        <f>U771*'4 Transform Matrices'!AB777+V771*'4 Transform Matrices'!AF777+W771*'4 Transform Matrices'!AJ777+X771</f>
        <v/>
      </c>
      <c r="Y776" s="69">
        <f>Y771*'4 Transform Matrices'!Y777+Z771*'4 Transform Matrices'!AC777+AA771*'4 Transform Matrices'!AG777</f>
        <v/>
      </c>
      <c r="Z776" s="69">
        <f>Y771*'4 Transform Matrices'!Z777+Z771*'4 Transform Matrices'!AD777+AA771*'4 Transform Matrices'!AH777</f>
        <v/>
      </c>
      <c r="AA776" s="69">
        <f>Y771*'4 Transform Matrices'!AA777+Z771*'4 Transform Matrices'!AE777+AA771*'4 Transform Matrices'!AI777</f>
        <v/>
      </c>
      <c r="AB776" s="69">
        <f>Y771*'4 Transform Matrices'!AB777+Z771*'4 Transform Matrices'!AF777+AA771*'4 Transform Matrices'!AJ777+AB771</f>
        <v/>
      </c>
      <c r="AC776" s="69">
        <f>AC771*'4 Transform Matrices'!Y777+AD771*'4 Transform Matrices'!AC777+AE771*'4 Transform Matrices'!AG777</f>
        <v/>
      </c>
      <c r="AD776" s="69">
        <f>AC771*'4 Transform Matrices'!Z777+AD771*'4 Transform Matrices'!AD777+AE771*'4 Transform Matrices'!AH777</f>
        <v/>
      </c>
      <c r="AE776" s="69">
        <f>AC771*'4 Transform Matrices'!AA777+AD771*'4 Transform Matrices'!AE777+AE771*'4 Transform Matrices'!AI777</f>
        <v/>
      </c>
      <c r="AF776" s="69">
        <f>AC771*'4 Transform Matrices'!AB777+AD771*'4 Transform Matrices'!AF777+AE771*'4 Transform Matrices'!AJ777+AF771</f>
        <v/>
      </c>
      <c r="AG776" s="71">
        <f>MAX(ABS(I776-U776),ABS(J776-V776),ABS(K776-W776),ABS(L776-X776),ABS(M776-Y776),ABS(N776-Z776),ABS(O776-AA776),ABS(P776-AB776),ABS(Q776-AC776),ABS(R776-AD776),ABS(S776-AE776),ABS(T776-AF776))</f>
        <v/>
      </c>
    </row>
    <row r="777">
      <c r="A777" s="81" t="inlineStr">
        <is>
          <t>- Rock</t>
        </is>
      </c>
      <c r="B777" s="52" t="inlineStr">
        <is>
          <t>ENV-649</t>
        </is>
      </c>
      <c r="C777" s="59" t="inlineStr">
        <is>
          <t>Sphere</t>
        </is>
      </c>
      <c r="D777" s="52" t="inlineStr">
        <is>
          <t>ENV-648</t>
        </is>
      </c>
      <c r="E777" s="52" t="n">
        <v>3</v>
      </c>
      <c r="F777" s="54">
        <f>L777</f>
        <v/>
      </c>
      <c r="G777" s="54">
        <f>P777</f>
        <v/>
      </c>
      <c r="H777" s="54">
        <f>T777</f>
        <v/>
      </c>
      <c r="I777" s="70" t="n">
        <v>0.333675921</v>
      </c>
      <c r="J777" s="70" t="n">
        <v>-0.0408158824</v>
      </c>
      <c r="K777" s="70" t="n">
        <v>0.6171477440000001</v>
      </c>
      <c r="L777" s="70" t="n">
        <v>-3.29999995</v>
      </c>
      <c r="M777" s="70" t="n">
        <v>-0.0522278734</v>
      </c>
      <c r="N777" s="70" t="n">
        <v>0.524663806</v>
      </c>
      <c r="O777" s="70" t="n">
        <v>0.0779206306</v>
      </c>
      <c r="P777" s="70" t="n">
        <v>0.17868571</v>
      </c>
      <c r="Q777" s="70" t="n">
        <v>-0.726404965</v>
      </c>
      <c r="R777" s="70" t="n">
        <v>-0.0564717427</v>
      </c>
      <c r="S777" s="70" t="n">
        <v>0.277885944</v>
      </c>
      <c r="T777" s="70" t="n">
        <v>-4.0999999</v>
      </c>
      <c r="U777" s="69">
        <f>U776*'4 Transform Matrices'!Y778+V776*'4 Transform Matrices'!AC778+W776*'4 Transform Matrices'!AG778</f>
        <v/>
      </c>
      <c r="V777" s="69">
        <f>U776*'4 Transform Matrices'!Z778+V776*'4 Transform Matrices'!AD778+W776*'4 Transform Matrices'!AH778</f>
        <v/>
      </c>
      <c r="W777" s="69">
        <f>U776*'4 Transform Matrices'!AA778+V776*'4 Transform Matrices'!AE778+W776*'4 Transform Matrices'!AI778</f>
        <v/>
      </c>
      <c r="X777" s="69">
        <f>U776*'4 Transform Matrices'!AB778+V776*'4 Transform Matrices'!AF778+W776*'4 Transform Matrices'!AJ778+X776</f>
        <v/>
      </c>
      <c r="Y777" s="69">
        <f>Y776*'4 Transform Matrices'!Y778+Z776*'4 Transform Matrices'!AC778+AA776*'4 Transform Matrices'!AG778</f>
        <v/>
      </c>
      <c r="Z777" s="69">
        <f>Y776*'4 Transform Matrices'!Z778+Z776*'4 Transform Matrices'!AD778+AA776*'4 Transform Matrices'!AH778</f>
        <v/>
      </c>
      <c r="AA777" s="69">
        <f>Y776*'4 Transform Matrices'!AA778+Z776*'4 Transform Matrices'!AE778+AA776*'4 Transform Matrices'!AI778</f>
        <v/>
      </c>
      <c r="AB777" s="69">
        <f>Y776*'4 Transform Matrices'!AB778+Z776*'4 Transform Matrices'!AF778+AA776*'4 Transform Matrices'!AJ778+AB776</f>
        <v/>
      </c>
      <c r="AC777" s="69">
        <f>AC776*'4 Transform Matrices'!Y778+AD776*'4 Transform Matrices'!AC778+AE776*'4 Transform Matrices'!AG778</f>
        <v/>
      </c>
      <c r="AD777" s="69">
        <f>AC776*'4 Transform Matrices'!Z778+AD776*'4 Transform Matrices'!AD778+AE776*'4 Transform Matrices'!AH778</f>
        <v/>
      </c>
      <c r="AE777" s="69">
        <f>AC776*'4 Transform Matrices'!AA778+AD776*'4 Transform Matrices'!AE778+AE776*'4 Transform Matrices'!AI778</f>
        <v/>
      </c>
      <c r="AF777" s="69">
        <f>AC776*'4 Transform Matrices'!AB778+AD776*'4 Transform Matrices'!AF778+AE776*'4 Transform Matrices'!AJ778+AF776</f>
        <v/>
      </c>
      <c r="AG777" s="71">
        <f>MAX(ABS(I777-U777),ABS(J777-V777),ABS(K777-W777),ABS(L777-X777),ABS(M777-Y777),ABS(N777-Z777),ABS(O777-AA777),ABS(P777-AB777),ABS(Q777-AC777),ABS(R777-AD777),ABS(S777-AE777),ABS(T777-AF777))</f>
        <v/>
      </c>
    </row>
    <row r="778">
      <c r="A778" s="81" t="inlineStr">
        <is>
          <t>- Rock</t>
        </is>
      </c>
      <c r="B778" s="52" t="inlineStr">
        <is>
          <t>ENV-650</t>
        </is>
      </c>
      <c r="C778" s="59" t="inlineStr">
        <is>
          <t>Sphere</t>
        </is>
      </c>
      <c r="D778" s="52" t="inlineStr">
        <is>
          <t>ENV-648</t>
        </is>
      </c>
      <c r="E778" s="52" t="n">
        <v>3</v>
      </c>
      <c r="F778" s="54">
        <f>L778</f>
        <v/>
      </c>
      <c r="G778" s="54">
        <f>P778</f>
        <v/>
      </c>
      <c r="H778" s="54">
        <f>T778</f>
        <v/>
      </c>
      <c r="I778" s="70" t="n">
        <v>-0.559121788</v>
      </c>
      <c r="J778" s="70" t="n">
        <v>0.132379532</v>
      </c>
      <c r="K778" s="70" t="n">
        <v>0.00990834832</v>
      </c>
      <c r="L778" s="70" t="n">
        <v>-3.17267609</v>
      </c>
      <c r="M778" s="70" t="n">
        <v>0.205126375</v>
      </c>
      <c r="N778" s="70" t="n">
        <v>0.354216278</v>
      </c>
      <c r="O778" s="70" t="n">
        <v>0.0776129812</v>
      </c>
      <c r="P778" s="70" t="n">
        <v>0.127708539</v>
      </c>
      <c r="Q778" s="70" t="n">
        <v>0.0221158713</v>
      </c>
      <c r="R778" s="70" t="n">
        <v>0.0613663979</v>
      </c>
      <c r="S778" s="70" t="n">
        <v>-0.469368398</v>
      </c>
      <c r="T778" s="70" t="n">
        <v>-4.16343498</v>
      </c>
      <c r="U778" s="69">
        <f>U776*'4 Transform Matrices'!Y779+V776*'4 Transform Matrices'!AC779+W776*'4 Transform Matrices'!AG779</f>
        <v/>
      </c>
      <c r="V778" s="69">
        <f>U776*'4 Transform Matrices'!Z779+V776*'4 Transform Matrices'!AD779+W776*'4 Transform Matrices'!AH779</f>
        <v/>
      </c>
      <c r="W778" s="69">
        <f>U776*'4 Transform Matrices'!AA779+V776*'4 Transform Matrices'!AE779+W776*'4 Transform Matrices'!AI779</f>
        <v/>
      </c>
      <c r="X778" s="69">
        <f>U776*'4 Transform Matrices'!AB779+V776*'4 Transform Matrices'!AF779+W776*'4 Transform Matrices'!AJ779+X776</f>
        <v/>
      </c>
      <c r="Y778" s="69">
        <f>Y776*'4 Transform Matrices'!Y779+Z776*'4 Transform Matrices'!AC779+AA776*'4 Transform Matrices'!AG779</f>
        <v/>
      </c>
      <c r="Z778" s="69">
        <f>Y776*'4 Transform Matrices'!Z779+Z776*'4 Transform Matrices'!AD779+AA776*'4 Transform Matrices'!AH779</f>
        <v/>
      </c>
      <c r="AA778" s="69">
        <f>Y776*'4 Transform Matrices'!AA779+Z776*'4 Transform Matrices'!AE779+AA776*'4 Transform Matrices'!AI779</f>
        <v/>
      </c>
      <c r="AB778" s="69">
        <f>Y776*'4 Transform Matrices'!AB779+Z776*'4 Transform Matrices'!AF779+AA776*'4 Transform Matrices'!AJ779+AB776</f>
        <v/>
      </c>
      <c r="AC778" s="69">
        <f>AC776*'4 Transform Matrices'!Y779+AD776*'4 Transform Matrices'!AC779+AE776*'4 Transform Matrices'!AG779</f>
        <v/>
      </c>
      <c r="AD778" s="69">
        <f>AC776*'4 Transform Matrices'!Z779+AD776*'4 Transform Matrices'!AD779+AE776*'4 Transform Matrices'!AH779</f>
        <v/>
      </c>
      <c r="AE778" s="69">
        <f>AC776*'4 Transform Matrices'!AA779+AD776*'4 Transform Matrices'!AE779+AE776*'4 Transform Matrices'!AI779</f>
        <v/>
      </c>
      <c r="AF778" s="69">
        <f>AC776*'4 Transform Matrices'!AB779+AD776*'4 Transform Matrices'!AF779+AE776*'4 Transform Matrices'!AJ779+AF776</f>
        <v/>
      </c>
      <c r="AG778" s="71">
        <f>MAX(ABS(I778-U778),ABS(J778-V778),ABS(K778-W778),ABS(L778-X778),ABS(M778-Y778),ABS(N778-Z778),ABS(O778-AA778),ABS(P778-AB778),ABS(Q778-AC778),ABS(R778-AD778),ABS(S778-AE778),ABS(T778-AF778))</f>
        <v/>
      </c>
    </row>
    <row r="779">
      <c r="A779" s="81" t="inlineStr">
        <is>
          <t>- Rock</t>
        </is>
      </c>
      <c r="B779" s="52" t="inlineStr">
        <is>
          <t>ENV-651</t>
        </is>
      </c>
      <c r="C779" s="59" t="inlineStr">
        <is>
          <t>Sphere</t>
        </is>
      </c>
      <c r="D779" s="52" t="inlineStr">
        <is>
          <t>ENV-648</t>
        </is>
      </c>
      <c r="E779" s="52" t="n">
        <v>3</v>
      </c>
      <c r="F779" s="54">
        <f>L779</f>
        <v/>
      </c>
      <c r="G779" s="54">
        <f>P779</f>
        <v/>
      </c>
      <c r="H779" s="54">
        <f>T779</f>
        <v/>
      </c>
      <c r="I779" s="70" t="n">
        <v>0.47550416</v>
      </c>
      <c r="J779" s="70" t="n">
        <v>-0.0592592992</v>
      </c>
      <c r="K779" s="70" t="n">
        <v>-0.0760786161</v>
      </c>
      <c r="L779" s="70" t="n">
        <v>-3.20849037</v>
      </c>
      <c r="M779" s="70" t="n">
        <v>0.0548089258</v>
      </c>
      <c r="N779" s="70" t="n">
        <v>0.286182314</v>
      </c>
      <c r="O779" s="70" t="n">
        <v>-0.154085115</v>
      </c>
      <c r="P779" s="70" t="n">
        <v>0.121876255</v>
      </c>
      <c r="Q779" s="70" t="n">
        <v>0.118663013</v>
      </c>
      <c r="R779" s="70" t="n">
        <v>0.105278812</v>
      </c>
      <c r="S779" s="70" t="n">
        <v>0.376030773</v>
      </c>
      <c r="T779" s="70" t="n">
        <v>-4.3093524</v>
      </c>
      <c r="U779" s="69">
        <f>U776*'4 Transform Matrices'!Y780+V776*'4 Transform Matrices'!AC780+W776*'4 Transform Matrices'!AG780</f>
        <v/>
      </c>
      <c r="V779" s="69">
        <f>U776*'4 Transform Matrices'!Z780+V776*'4 Transform Matrices'!AD780+W776*'4 Transform Matrices'!AH780</f>
        <v/>
      </c>
      <c r="W779" s="69">
        <f>U776*'4 Transform Matrices'!AA780+V776*'4 Transform Matrices'!AE780+W776*'4 Transform Matrices'!AI780</f>
        <v/>
      </c>
      <c r="X779" s="69">
        <f>U776*'4 Transform Matrices'!AB780+V776*'4 Transform Matrices'!AF780+W776*'4 Transform Matrices'!AJ780+X776</f>
        <v/>
      </c>
      <c r="Y779" s="69">
        <f>Y776*'4 Transform Matrices'!Y780+Z776*'4 Transform Matrices'!AC780+AA776*'4 Transform Matrices'!AG780</f>
        <v/>
      </c>
      <c r="Z779" s="69">
        <f>Y776*'4 Transform Matrices'!Z780+Z776*'4 Transform Matrices'!AD780+AA776*'4 Transform Matrices'!AH780</f>
        <v/>
      </c>
      <c r="AA779" s="69">
        <f>Y776*'4 Transform Matrices'!AA780+Z776*'4 Transform Matrices'!AE780+AA776*'4 Transform Matrices'!AI780</f>
        <v/>
      </c>
      <c r="AB779" s="69">
        <f>Y776*'4 Transform Matrices'!AB780+Z776*'4 Transform Matrices'!AF780+AA776*'4 Transform Matrices'!AJ780+AB776</f>
        <v/>
      </c>
      <c r="AC779" s="69">
        <f>AC776*'4 Transform Matrices'!Y780+AD776*'4 Transform Matrices'!AC780+AE776*'4 Transform Matrices'!AG780</f>
        <v/>
      </c>
      <c r="AD779" s="69">
        <f>AC776*'4 Transform Matrices'!Z780+AD776*'4 Transform Matrices'!AD780+AE776*'4 Transform Matrices'!AH780</f>
        <v/>
      </c>
      <c r="AE779" s="69">
        <f>AC776*'4 Transform Matrices'!AA780+AD776*'4 Transform Matrices'!AE780+AE776*'4 Transform Matrices'!AI780</f>
        <v/>
      </c>
      <c r="AF779" s="69">
        <f>AC776*'4 Transform Matrices'!AB780+AD776*'4 Transform Matrices'!AF780+AE776*'4 Transform Matrices'!AJ780+AF776</f>
        <v/>
      </c>
      <c r="AG779" s="71">
        <f>MAX(ABS(I779-U779),ABS(J779-V779),ABS(K779-W779),ABS(L779-X779),ABS(M779-Y779),ABS(N779-Z779),ABS(O779-AA779),ABS(P779-AB779),ABS(Q779-AC779),ABS(R779-AD779),ABS(S779-AE779),ABS(T779-AF779))</f>
        <v/>
      </c>
    </row>
    <row r="780">
      <c r="A780" s="80" t="inlineStr">
        <is>
          <t>- Boulder</t>
        </is>
      </c>
      <c r="B780" s="52" t="inlineStr">
        <is>
          <t>ENV-652</t>
        </is>
      </c>
      <c r="C780" s="53" t="inlineStr">
        <is>
          <t>Group</t>
        </is>
      </c>
      <c r="D780" s="52" t="inlineStr">
        <is>
          <t>ENV-643</t>
        </is>
      </c>
      <c r="E780" s="52" t="n">
        <v>2</v>
      </c>
      <c r="F780" s="54">
        <f>L780</f>
        <v/>
      </c>
      <c r="G780" s="54">
        <f>P780</f>
        <v/>
      </c>
      <c r="H780" s="54">
        <f>T780</f>
        <v/>
      </c>
      <c r="I780" s="70" t="n">
        <v>0.98480773</v>
      </c>
      <c r="J780" s="70" t="n">
        <v>0</v>
      </c>
      <c r="K780" s="70" t="n">
        <v>0.173648193</v>
      </c>
      <c r="L780" s="70" t="n">
        <v>6.9000001</v>
      </c>
      <c r="M780" s="70" t="n">
        <v>0</v>
      </c>
      <c r="N780" s="70" t="n">
        <v>1</v>
      </c>
      <c r="O780" s="70" t="n">
        <v>0</v>
      </c>
      <c r="P780" s="70" t="n">
        <v>0.0352575183</v>
      </c>
      <c r="Q780" s="70" t="n">
        <v>-0.173648193</v>
      </c>
      <c r="R780" s="70" t="n">
        <v>0</v>
      </c>
      <c r="S780" s="70" t="n">
        <v>0.98480773</v>
      </c>
      <c r="T780" s="70" t="n">
        <v>-1.39999998</v>
      </c>
      <c r="U780" s="69">
        <f>U771*'4 Transform Matrices'!Y781+V771*'4 Transform Matrices'!AC781+W771*'4 Transform Matrices'!AG781</f>
        <v/>
      </c>
      <c r="V780" s="69">
        <f>U771*'4 Transform Matrices'!Z781+V771*'4 Transform Matrices'!AD781+W771*'4 Transform Matrices'!AH781</f>
        <v/>
      </c>
      <c r="W780" s="69">
        <f>U771*'4 Transform Matrices'!AA781+V771*'4 Transform Matrices'!AE781+W771*'4 Transform Matrices'!AI781</f>
        <v/>
      </c>
      <c r="X780" s="69">
        <f>U771*'4 Transform Matrices'!AB781+V771*'4 Transform Matrices'!AF781+W771*'4 Transform Matrices'!AJ781+X771</f>
        <v/>
      </c>
      <c r="Y780" s="69">
        <f>Y771*'4 Transform Matrices'!Y781+Z771*'4 Transform Matrices'!AC781+AA771*'4 Transform Matrices'!AG781</f>
        <v/>
      </c>
      <c r="Z780" s="69">
        <f>Y771*'4 Transform Matrices'!Z781+Z771*'4 Transform Matrices'!AD781+AA771*'4 Transform Matrices'!AH781</f>
        <v/>
      </c>
      <c r="AA780" s="69">
        <f>Y771*'4 Transform Matrices'!AA781+Z771*'4 Transform Matrices'!AE781+AA771*'4 Transform Matrices'!AI781</f>
        <v/>
      </c>
      <c r="AB780" s="69">
        <f>Y771*'4 Transform Matrices'!AB781+Z771*'4 Transform Matrices'!AF781+AA771*'4 Transform Matrices'!AJ781+AB771</f>
        <v/>
      </c>
      <c r="AC780" s="69">
        <f>AC771*'4 Transform Matrices'!Y781+AD771*'4 Transform Matrices'!AC781+AE771*'4 Transform Matrices'!AG781</f>
        <v/>
      </c>
      <c r="AD780" s="69">
        <f>AC771*'4 Transform Matrices'!Z781+AD771*'4 Transform Matrices'!AD781+AE771*'4 Transform Matrices'!AH781</f>
        <v/>
      </c>
      <c r="AE780" s="69">
        <f>AC771*'4 Transform Matrices'!AA781+AD771*'4 Transform Matrices'!AE781+AE771*'4 Transform Matrices'!AI781</f>
        <v/>
      </c>
      <c r="AF780" s="69">
        <f>AC771*'4 Transform Matrices'!AB781+AD771*'4 Transform Matrices'!AF781+AE771*'4 Transform Matrices'!AJ781+AF771</f>
        <v/>
      </c>
      <c r="AG780" s="71">
        <f>MAX(ABS(I780-U780),ABS(J780-V780),ABS(K780-W780),ABS(L780-X780),ABS(M780-Y780),ABS(N780-Z780),ABS(O780-AA780),ABS(P780-AB780),ABS(Q780-AC780),ABS(R780-AD780),ABS(S780-AE780),ABS(T780-AF780))</f>
        <v/>
      </c>
    </row>
    <row r="781">
      <c r="A781" s="81" t="inlineStr">
        <is>
          <t>- Rock</t>
        </is>
      </c>
      <c r="B781" s="52" t="inlineStr">
        <is>
          <t>ENV-653</t>
        </is>
      </c>
      <c r="C781" s="59" t="inlineStr">
        <is>
          <t>Sphere</t>
        </is>
      </c>
      <c r="D781" s="52" t="inlineStr">
        <is>
          <t>ENV-652</t>
        </is>
      </c>
      <c r="E781" s="52" t="n">
        <v>3</v>
      </c>
      <c r="F781" s="54">
        <f>L781</f>
        <v/>
      </c>
      <c r="G781" s="54">
        <f>P781</f>
        <v/>
      </c>
      <c r="H781" s="54">
        <f>T781</f>
        <v/>
      </c>
      <c r="I781" s="70" t="n">
        <v>-0.176411837</v>
      </c>
      <c r="J781" s="70" t="n">
        <v>-0.104404137</v>
      </c>
      <c r="K781" s="70" t="n">
        <v>-0.613280535</v>
      </c>
      <c r="L781" s="70" t="n">
        <v>6.9000001</v>
      </c>
      <c r="M781" s="70" t="n">
        <v>-0.130926952</v>
      </c>
      <c r="N781" s="70" t="n">
        <v>0.358385354</v>
      </c>
      <c r="O781" s="70" t="n">
        <v>-0.139545351</v>
      </c>
      <c r="P781" s="70" t="n">
        <v>0.118305691</v>
      </c>
      <c r="Q781" s="70" t="n">
        <v>0.50709337</v>
      </c>
      <c r="R781" s="70" t="n">
        <v>0.056210909</v>
      </c>
      <c r="S781" s="70" t="n">
        <v>-0.249382436</v>
      </c>
      <c r="T781" s="70" t="n">
        <v>-1.39999998</v>
      </c>
      <c r="U781" s="69">
        <f>U780*'4 Transform Matrices'!Y782+V780*'4 Transform Matrices'!AC782+W780*'4 Transform Matrices'!AG782</f>
        <v/>
      </c>
      <c r="V781" s="69">
        <f>U780*'4 Transform Matrices'!Z782+V780*'4 Transform Matrices'!AD782+W780*'4 Transform Matrices'!AH782</f>
        <v/>
      </c>
      <c r="W781" s="69">
        <f>U780*'4 Transform Matrices'!AA782+V780*'4 Transform Matrices'!AE782+W780*'4 Transform Matrices'!AI782</f>
        <v/>
      </c>
      <c r="X781" s="69">
        <f>U780*'4 Transform Matrices'!AB782+V780*'4 Transform Matrices'!AF782+W780*'4 Transform Matrices'!AJ782+X780</f>
        <v/>
      </c>
      <c r="Y781" s="69">
        <f>Y780*'4 Transform Matrices'!Y782+Z780*'4 Transform Matrices'!AC782+AA780*'4 Transform Matrices'!AG782</f>
        <v/>
      </c>
      <c r="Z781" s="69">
        <f>Y780*'4 Transform Matrices'!Z782+Z780*'4 Transform Matrices'!AD782+AA780*'4 Transform Matrices'!AH782</f>
        <v/>
      </c>
      <c r="AA781" s="69">
        <f>Y780*'4 Transform Matrices'!AA782+Z780*'4 Transform Matrices'!AE782+AA780*'4 Transform Matrices'!AI782</f>
        <v/>
      </c>
      <c r="AB781" s="69">
        <f>Y780*'4 Transform Matrices'!AB782+Z780*'4 Transform Matrices'!AF782+AA780*'4 Transform Matrices'!AJ782+AB780</f>
        <v/>
      </c>
      <c r="AC781" s="69">
        <f>AC780*'4 Transform Matrices'!Y782+AD780*'4 Transform Matrices'!AC782+AE780*'4 Transform Matrices'!AG782</f>
        <v/>
      </c>
      <c r="AD781" s="69">
        <f>AC780*'4 Transform Matrices'!Z782+AD780*'4 Transform Matrices'!AD782+AE780*'4 Transform Matrices'!AH782</f>
        <v/>
      </c>
      <c r="AE781" s="69">
        <f>AC780*'4 Transform Matrices'!AA782+AD780*'4 Transform Matrices'!AE782+AE780*'4 Transform Matrices'!AI782</f>
        <v/>
      </c>
      <c r="AF781" s="69">
        <f>AC780*'4 Transform Matrices'!AB782+AD780*'4 Transform Matrices'!AF782+AE780*'4 Transform Matrices'!AJ782+AF780</f>
        <v/>
      </c>
      <c r="AG781" s="71">
        <f>MAX(ABS(I781-U781),ABS(J781-V781),ABS(K781-W781),ABS(L781-X781),ABS(M781-Y781),ABS(N781-Z781),ABS(O781-AA781),ABS(P781-AB781),ABS(Q781-AC781),ABS(R781-AD781),ABS(S781-AE781),ABS(T781-AF781))</f>
        <v/>
      </c>
    </row>
    <row r="782">
      <c r="A782" s="81" t="inlineStr">
        <is>
          <t>- Rock</t>
        </is>
      </c>
      <c r="B782" s="52" t="inlineStr">
        <is>
          <t>ENV-654</t>
        </is>
      </c>
      <c r="C782" s="59" t="inlineStr">
        <is>
          <t>Sphere</t>
        </is>
      </c>
      <c r="D782" s="52" t="inlineStr">
        <is>
          <t>ENV-652</t>
        </is>
      </c>
      <c r="E782" s="52" t="n">
        <v>3</v>
      </c>
      <c r="F782" s="54">
        <f>L782</f>
        <v/>
      </c>
      <c r="G782" s="54">
        <f>P782</f>
        <v/>
      </c>
      <c r="H782" s="54">
        <f>T782</f>
        <v/>
      </c>
      <c r="I782" s="70" t="n">
        <v>0.0698836446</v>
      </c>
      <c r="J782" s="70" t="n">
        <v>-0.00267452886</v>
      </c>
      <c r="K782" s="70" t="n">
        <v>-0.314959973</v>
      </c>
      <c r="L782" s="70" t="n">
        <v>6.87396097</v>
      </c>
      <c r="M782" s="70" t="n">
        <v>0.067989327</v>
      </c>
      <c r="N782" s="70" t="n">
        <v>0.160133958</v>
      </c>
      <c r="O782" s="70" t="n">
        <v>0.0189369768</v>
      </c>
      <c r="P782" s="70" t="n">
        <v>0.121376164</v>
      </c>
      <c r="Q782" s="70" t="n">
        <v>0.239222854</v>
      </c>
      <c r="R782" s="70" t="n">
        <v>-0.0447302237</v>
      </c>
      <c r="S782" s="70" t="n">
        <v>0.0866264924</v>
      </c>
      <c r="T782" s="70" t="n">
        <v>-1.59792399</v>
      </c>
      <c r="U782" s="69">
        <f>U780*'4 Transform Matrices'!Y783+V780*'4 Transform Matrices'!AC783+W780*'4 Transform Matrices'!AG783</f>
        <v/>
      </c>
      <c r="V782" s="69">
        <f>U780*'4 Transform Matrices'!Z783+V780*'4 Transform Matrices'!AD783+W780*'4 Transform Matrices'!AH783</f>
        <v/>
      </c>
      <c r="W782" s="69">
        <f>U780*'4 Transform Matrices'!AA783+V780*'4 Transform Matrices'!AE783+W780*'4 Transform Matrices'!AI783</f>
        <v/>
      </c>
      <c r="X782" s="69">
        <f>U780*'4 Transform Matrices'!AB783+V780*'4 Transform Matrices'!AF783+W780*'4 Transform Matrices'!AJ783+X780</f>
        <v/>
      </c>
      <c r="Y782" s="69">
        <f>Y780*'4 Transform Matrices'!Y783+Z780*'4 Transform Matrices'!AC783+AA780*'4 Transform Matrices'!AG783</f>
        <v/>
      </c>
      <c r="Z782" s="69">
        <f>Y780*'4 Transform Matrices'!Z783+Z780*'4 Transform Matrices'!AD783+AA780*'4 Transform Matrices'!AH783</f>
        <v/>
      </c>
      <c r="AA782" s="69">
        <f>Y780*'4 Transform Matrices'!AA783+Z780*'4 Transform Matrices'!AE783+AA780*'4 Transform Matrices'!AI783</f>
        <v/>
      </c>
      <c r="AB782" s="69">
        <f>Y780*'4 Transform Matrices'!AB783+Z780*'4 Transform Matrices'!AF783+AA780*'4 Transform Matrices'!AJ783+AB780</f>
        <v/>
      </c>
      <c r="AC782" s="69">
        <f>AC780*'4 Transform Matrices'!Y783+AD780*'4 Transform Matrices'!AC783+AE780*'4 Transform Matrices'!AG783</f>
        <v/>
      </c>
      <c r="AD782" s="69">
        <f>AC780*'4 Transform Matrices'!Z783+AD780*'4 Transform Matrices'!AD783+AE780*'4 Transform Matrices'!AH783</f>
        <v/>
      </c>
      <c r="AE782" s="69">
        <f>AC780*'4 Transform Matrices'!AA783+AD780*'4 Transform Matrices'!AE783+AE780*'4 Transform Matrices'!AI783</f>
        <v/>
      </c>
      <c r="AF782" s="69">
        <f>AC780*'4 Transform Matrices'!AB783+AD780*'4 Transform Matrices'!AF783+AE780*'4 Transform Matrices'!AJ783+AF780</f>
        <v/>
      </c>
      <c r="AG782" s="71">
        <f>MAX(ABS(I782-U782),ABS(J782-V782),ABS(K782-W782),ABS(L782-X782),ABS(M782-Y782),ABS(N782-Z782),ABS(O782-AA782),ABS(P782-AB782),ABS(Q782-AC782),ABS(R782-AD782),ABS(S782-AE782),ABS(T782-AF782))</f>
        <v/>
      </c>
    </row>
    <row r="783">
      <c r="A783" s="81" t="inlineStr">
        <is>
          <t>- Rock</t>
        </is>
      </c>
      <c r="B783" s="52" t="inlineStr">
        <is>
          <t>ENV-655</t>
        </is>
      </c>
      <c r="C783" s="59" t="inlineStr">
        <is>
          <t>Sphere</t>
        </is>
      </c>
      <c r="D783" s="52" t="inlineStr">
        <is>
          <t>ENV-652</t>
        </is>
      </c>
      <c r="E783" s="52" t="n">
        <v>3</v>
      </c>
      <c r="F783" s="54">
        <f>L783</f>
        <v/>
      </c>
      <c r="G783" s="54">
        <f>P783</f>
        <v/>
      </c>
      <c r="H783" s="54">
        <f>T783</f>
        <v/>
      </c>
      <c r="I783" s="70" t="n">
        <v>0.0226824451</v>
      </c>
      <c r="J783" s="70" t="n">
        <v>-0.0600794144</v>
      </c>
      <c r="K783" s="70" t="n">
        <v>-0.363039523</v>
      </c>
      <c r="L783" s="70" t="n">
        <v>7.00809097</v>
      </c>
      <c r="M783" s="70" t="n">
        <v>-0.0236110855</v>
      </c>
      <c r="N783" s="70" t="n">
        <v>0.148206785</v>
      </c>
      <c r="O783" s="70" t="n">
        <v>-0.14885217</v>
      </c>
      <c r="P783" s="70" t="n">
        <v>0.0872538835</v>
      </c>
      <c r="Q783" s="70" t="n">
        <v>0.303165287</v>
      </c>
      <c r="R783" s="70" t="n">
        <v>0.0160376877</v>
      </c>
      <c r="S783" s="70" t="n">
        <v>0.0155692697</v>
      </c>
      <c r="T783" s="70" t="n">
        <v>-1.62829363</v>
      </c>
      <c r="U783" s="69">
        <f>U780*'4 Transform Matrices'!Y784+V780*'4 Transform Matrices'!AC784+W780*'4 Transform Matrices'!AG784</f>
        <v/>
      </c>
      <c r="V783" s="69">
        <f>U780*'4 Transform Matrices'!Z784+V780*'4 Transform Matrices'!AD784+W780*'4 Transform Matrices'!AH784</f>
        <v/>
      </c>
      <c r="W783" s="69">
        <f>U780*'4 Transform Matrices'!AA784+V780*'4 Transform Matrices'!AE784+W780*'4 Transform Matrices'!AI784</f>
        <v/>
      </c>
      <c r="X783" s="69">
        <f>U780*'4 Transform Matrices'!AB784+V780*'4 Transform Matrices'!AF784+W780*'4 Transform Matrices'!AJ784+X780</f>
        <v/>
      </c>
      <c r="Y783" s="69">
        <f>Y780*'4 Transform Matrices'!Y784+Z780*'4 Transform Matrices'!AC784+AA780*'4 Transform Matrices'!AG784</f>
        <v/>
      </c>
      <c r="Z783" s="69">
        <f>Y780*'4 Transform Matrices'!Z784+Z780*'4 Transform Matrices'!AD784+AA780*'4 Transform Matrices'!AH784</f>
        <v/>
      </c>
      <c r="AA783" s="69">
        <f>Y780*'4 Transform Matrices'!AA784+Z780*'4 Transform Matrices'!AE784+AA780*'4 Transform Matrices'!AI784</f>
        <v/>
      </c>
      <c r="AB783" s="69">
        <f>Y780*'4 Transform Matrices'!AB784+Z780*'4 Transform Matrices'!AF784+AA780*'4 Transform Matrices'!AJ784+AB780</f>
        <v/>
      </c>
      <c r="AC783" s="69">
        <f>AC780*'4 Transform Matrices'!Y784+AD780*'4 Transform Matrices'!AC784+AE780*'4 Transform Matrices'!AG784</f>
        <v/>
      </c>
      <c r="AD783" s="69">
        <f>AC780*'4 Transform Matrices'!Z784+AD780*'4 Transform Matrices'!AD784+AE780*'4 Transform Matrices'!AH784</f>
        <v/>
      </c>
      <c r="AE783" s="69">
        <f>AC780*'4 Transform Matrices'!AA784+AD780*'4 Transform Matrices'!AE784+AE780*'4 Transform Matrices'!AI784</f>
        <v/>
      </c>
      <c r="AF783" s="69">
        <f>AC780*'4 Transform Matrices'!AB784+AD780*'4 Transform Matrices'!AF784+AE780*'4 Transform Matrices'!AJ784+AF780</f>
        <v/>
      </c>
      <c r="AG783" s="71">
        <f>MAX(ABS(I783-U783),ABS(J783-V783),ABS(K783-W783),ABS(L783-X783),ABS(M783-Y783),ABS(N783-Z783),ABS(O783-AA783),ABS(P783-AB783),ABS(Q783-AC783),ABS(R783-AD783),ABS(S783-AE783),ABS(T783-AF783))</f>
        <v/>
      </c>
    </row>
    <row r="784">
      <c r="A784" s="81" t="inlineStr">
        <is>
          <t>- Rock</t>
        </is>
      </c>
      <c r="B784" s="52" t="inlineStr">
        <is>
          <t>ENV-656</t>
        </is>
      </c>
      <c r="C784" s="59" t="inlineStr">
        <is>
          <t>Sphere</t>
        </is>
      </c>
      <c r="D784" s="52" t="inlineStr">
        <is>
          <t>ENV-652</t>
        </is>
      </c>
      <c r="E784" s="52" t="n">
        <v>3</v>
      </c>
      <c r="F784" s="54">
        <f>L784</f>
        <v/>
      </c>
      <c r="G784" s="54">
        <f>P784</f>
        <v/>
      </c>
      <c r="H784" s="54">
        <f>T784</f>
        <v/>
      </c>
      <c r="I784" s="70" t="n">
        <v>-0.43266505</v>
      </c>
      <c r="J784" s="70" t="n">
        <v>0.0177590232</v>
      </c>
      <c r="K784" s="70" t="n">
        <v>0.13701421</v>
      </c>
      <c r="L784" s="70" t="n">
        <v>6.88872862</v>
      </c>
      <c r="M784" s="70" t="n">
        <v>0.0456945151</v>
      </c>
      <c r="N784" s="70" t="n">
        <v>0.288119495</v>
      </c>
      <c r="O784" s="70" t="n">
        <v>0.0604405068</v>
      </c>
      <c r="P784" s="70" t="n">
        <v>0.0850985944</v>
      </c>
      <c r="Q784" s="70" t="n">
        <v>-0.124941982</v>
      </c>
      <c r="R784" s="70" t="n">
        <v>0.0438745283</v>
      </c>
      <c r="S784" s="70" t="n">
        <v>-0.452365577</v>
      </c>
      <c r="T784" s="70" t="n">
        <v>-1.46013117</v>
      </c>
      <c r="U784" s="69">
        <f>U780*'4 Transform Matrices'!Y785+V780*'4 Transform Matrices'!AC785+W780*'4 Transform Matrices'!AG785</f>
        <v/>
      </c>
      <c r="V784" s="69">
        <f>U780*'4 Transform Matrices'!Z785+V780*'4 Transform Matrices'!AD785+W780*'4 Transform Matrices'!AH785</f>
        <v/>
      </c>
      <c r="W784" s="69">
        <f>U780*'4 Transform Matrices'!AA785+V780*'4 Transform Matrices'!AE785+W780*'4 Transform Matrices'!AI785</f>
        <v/>
      </c>
      <c r="X784" s="69">
        <f>U780*'4 Transform Matrices'!AB785+V780*'4 Transform Matrices'!AF785+W780*'4 Transform Matrices'!AJ785+X780</f>
        <v/>
      </c>
      <c r="Y784" s="69">
        <f>Y780*'4 Transform Matrices'!Y785+Z780*'4 Transform Matrices'!AC785+AA780*'4 Transform Matrices'!AG785</f>
        <v/>
      </c>
      <c r="Z784" s="69">
        <f>Y780*'4 Transform Matrices'!Z785+Z780*'4 Transform Matrices'!AD785+AA780*'4 Transform Matrices'!AH785</f>
        <v/>
      </c>
      <c r="AA784" s="69">
        <f>Y780*'4 Transform Matrices'!AA785+Z780*'4 Transform Matrices'!AE785+AA780*'4 Transform Matrices'!AI785</f>
        <v/>
      </c>
      <c r="AB784" s="69">
        <f>Y780*'4 Transform Matrices'!AB785+Z780*'4 Transform Matrices'!AF785+AA780*'4 Transform Matrices'!AJ785+AB780</f>
        <v/>
      </c>
      <c r="AC784" s="69">
        <f>AC780*'4 Transform Matrices'!Y785+AD780*'4 Transform Matrices'!AC785+AE780*'4 Transform Matrices'!AG785</f>
        <v/>
      </c>
      <c r="AD784" s="69">
        <f>AC780*'4 Transform Matrices'!Z785+AD780*'4 Transform Matrices'!AD785+AE780*'4 Transform Matrices'!AH785</f>
        <v/>
      </c>
      <c r="AE784" s="69">
        <f>AC780*'4 Transform Matrices'!AA785+AD780*'4 Transform Matrices'!AE785+AE780*'4 Transform Matrices'!AI785</f>
        <v/>
      </c>
      <c r="AF784" s="69">
        <f>AC780*'4 Transform Matrices'!AB785+AD780*'4 Transform Matrices'!AF785+AE780*'4 Transform Matrices'!AJ785+AF780</f>
        <v/>
      </c>
      <c r="AG784" s="71">
        <f>MAX(ABS(I784-U784),ABS(J784-V784),ABS(K784-W784),ABS(L784-X784),ABS(M784-Y784),ABS(N784-Z784),ABS(O784-AA784),ABS(P784-AB784),ABS(Q784-AC784),ABS(R784-AD784),ABS(S784-AE784),ABS(T784-AF784))</f>
        <v/>
      </c>
    </row>
    <row r="785">
      <c r="A785" s="80" t="inlineStr">
        <is>
          <t>- Boulder</t>
        </is>
      </c>
      <c r="B785" s="52" t="inlineStr">
        <is>
          <t>ENV-657</t>
        </is>
      </c>
      <c r="C785" s="53" t="inlineStr">
        <is>
          <t>Group</t>
        </is>
      </c>
      <c r="D785" s="52" t="inlineStr">
        <is>
          <t>ENV-643</t>
        </is>
      </c>
      <c r="E785" s="52" t="n">
        <v>2</v>
      </c>
      <c r="F785" s="54">
        <f>L785</f>
        <v/>
      </c>
      <c r="G785" s="54">
        <f>P785</f>
        <v/>
      </c>
      <c r="H785" s="54">
        <f>T785</f>
        <v/>
      </c>
      <c r="I785" s="70" t="n">
        <v>0.173648104</v>
      </c>
      <c r="J785" s="70" t="n">
        <v>0</v>
      </c>
      <c r="K785" s="70" t="n">
        <v>0.984807789</v>
      </c>
      <c r="L785" s="70" t="n">
        <v>-7.0999999</v>
      </c>
      <c r="M785" s="70" t="n">
        <v>0</v>
      </c>
      <c r="N785" s="70" t="n">
        <v>1</v>
      </c>
      <c r="O785" s="70" t="n">
        <v>0</v>
      </c>
      <c r="P785" s="70" t="n">
        <v>-0.269031733</v>
      </c>
      <c r="Q785" s="70" t="n">
        <v>-0.984807789</v>
      </c>
      <c r="R785" s="70" t="n">
        <v>0</v>
      </c>
      <c r="S785" s="70" t="n">
        <v>0.173648104</v>
      </c>
      <c r="T785" s="70" t="n">
        <v>-1.10000002</v>
      </c>
      <c r="U785" s="69">
        <f>U771*'4 Transform Matrices'!Y786+V771*'4 Transform Matrices'!AC786+W771*'4 Transform Matrices'!AG786</f>
        <v/>
      </c>
      <c r="V785" s="69">
        <f>U771*'4 Transform Matrices'!Z786+V771*'4 Transform Matrices'!AD786+W771*'4 Transform Matrices'!AH786</f>
        <v/>
      </c>
      <c r="W785" s="69">
        <f>U771*'4 Transform Matrices'!AA786+V771*'4 Transform Matrices'!AE786+W771*'4 Transform Matrices'!AI786</f>
        <v/>
      </c>
      <c r="X785" s="69">
        <f>U771*'4 Transform Matrices'!AB786+V771*'4 Transform Matrices'!AF786+W771*'4 Transform Matrices'!AJ786+X771</f>
        <v/>
      </c>
      <c r="Y785" s="69">
        <f>Y771*'4 Transform Matrices'!Y786+Z771*'4 Transform Matrices'!AC786+AA771*'4 Transform Matrices'!AG786</f>
        <v/>
      </c>
      <c r="Z785" s="69">
        <f>Y771*'4 Transform Matrices'!Z786+Z771*'4 Transform Matrices'!AD786+AA771*'4 Transform Matrices'!AH786</f>
        <v/>
      </c>
      <c r="AA785" s="69">
        <f>Y771*'4 Transform Matrices'!AA786+Z771*'4 Transform Matrices'!AE786+AA771*'4 Transform Matrices'!AI786</f>
        <v/>
      </c>
      <c r="AB785" s="69">
        <f>Y771*'4 Transform Matrices'!AB786+Z771*'4 Transform Matrices'!AF786+AA771*'4 Transform Matrices'!AJ786+AB771</f>
        <v/>
      </c>
      <c r="AC785" s="69">
        <f>AC771*'4 Transform Matrices'!Y786+AD771*'4 Transform Matrices'!AC786+AE771*'4 Transform Matrices'!AG786</f>
        <v/>
      </c>
      <c r="AD785" s="69">
        <f>AC771*'4 Transform Matrices'!Z786+AD771*'4 Transform Matrices'!AD786+AE771*'4 Transform Matrices'!AH786</f>
        <v/>
      </c>
      <c r="AE785" s="69">
        <f>AC771*'4 Transform Matrices'!AA786+AD771*'4 Transform Matrices'!AE786+AE771*'4 Transform Matrices'!AI786</f>
        <v/>
      </c>
      <c r="AF785" s="69">
        <f>AC771*'4 Transform Matrices'!AB786+AD771*'4 Transform Matrices'!AF786+AE771*'4 Transform Matrices'!AJ786+AF771</f>
        <v/>
      </c>
      <c r="AG785" s="71">
        <f>MAX(ABS(I785-U785),ABS(J785-V785),ABS(K785-W785),ABS(L785-X785),ABS(M785-Y785),ABS(N785-Z785),ABS(O785-AA785),ABS(P785-AB785),ABS(Q785-AC785),ABS(R785-AD785),ABS(S785-AE785),ABS(T785-AF785))</f>
        <v/>
      </c>
    </row>
    <row r="786">
      <c r="A786" s="81" t="inlineStr">
        <is>
          <t>- Rock</t>
        </is>
      </c>
      <c r="B786" s="52" t="inlineStr">
        <is>
          <t>ENV-658</t>
        </is>
      </c>
      <c r="C786" s="59" t="inlineStr">
        <is>
          <t>Sphere</t>
        </is>
      </c>
      <c r="D786" s="52" t="inlineStr">
        <is>
          <t>ENV-657</t>
        </is>
      </c>
      <c r="E786" s="52" t="n">
        <v>3</v>
      </c>
      <c r="F786" s="54">
        <f>L786</f>
        <v/>
      </c>
      <c r="G786" s="54">
        <f>P786</f>
        <v/>
      </c>
      <c r="H786" s="54">
        <f>T786</f>
        <v/>
      </c>
      <c r="I786" s="70" t="n">
        <v>-0.316946268</v>
      </c>
      <c r="J786" s="70" t="n">
        <v>0.177032098</v>
      </c>
      <c r="K786" s="70" t="n">
        <v>0.744834542</v>
      </c>
      <c r="L786" s="70" t="n">
        <v>-7.0999999</v>
      </c>
      <c r="M786" s="70" t="n">
        <v>0.275252432</v>
      </c>
      <c r="N786" s="70" t="n">
        <v>0.426747203</v>
      </c>
      <c r="O786" s="70" t="n">
        <v>-0.240047261</v>
      </c>
      <c r="P786" s="70" t="n">
        <v>-0.165976912</v>
      </c>
      <c r="Q786" s="70" t="n">
        <v>-0.793790996</v>
      </c>
      <c r="R786" s="70" t="n">
        <v>0.07729184629999999</v>
      </c>
      <c r="S786" s="70" t="n">
        <v>-0.38063693</v>
      </c>
      <c r="T786" s="70" t="n">
        <v>-1.10000002</v>
      </c>
      <c r="U786" s="69">
        <f>U785*'4 Transform Matrices'!Y787+V785*'4 Transform Matrices'!AC787+W785*'4 Transform Matrices'!AG787</f>
        <v/>
      </c>
      <c r="V786" s="69">
        <f>U785*'4 Transform Matrices'!Z787+V785*'4 Transform Matrices'!AD787+W785*'4 Transform Matrices'!AH787</f>
        <v/>
      </c>
      <c r="W786" s="69">
        <f>U785*'4 Transform Matrices'!AA787+V785*'4 Transform Matrices'!AE787+W785*'4 Transform Matrices'!AI787</f>
        <v/>
      </c>
      <c r="X786" s="69">
        <f>U785*'4 Transform Matrices'!AB787+V785*'4 Transform Matrices'!AF787+W785*'4 Transform Matrices'!AJ787+X785</f>
        <v/>
      </c>
      <c r="Y786" s="69">
        <f>Y785*'4 Transform Matrices'!Y787+Z785*'4 Transform Matrices'!AC787+AA785*'4 Transform Matrices'!AG787</f>
        <v/>
      </c>
      <c r="Z786" s="69">
        <f>Y785*'4 Transform Matrices'!Z787+Z785*'4 Transform Matrices'!AD787+AA785*'4 Transform Matrices'!AH787</f>
        <v/>
      </c>
      <c r="AA786" s="69">
        <f>Y785*'4 Transform Matrices'!AA787+Z785*'4 Transform Matrices'!AE787+AA785*'4 Transform Matrices'!AI787</f>
        <v/>
      </c>
      <c r="AB786" s="69">
        <f>Y785*'4 Transform Matrices'!AB787+Z785*'4 Transform Matrices'!AF787+AA785*'4 Transform Matrices'!AJ787+AB785</f>
        <v/>
      </c>
      <c r="AC786" s="69">
        <f>AC785*'4 Transform Matrices'!Y787+AD785*'4 Transform Matrices'!AC787+AE785*'4 Transform Matrices'!AG787</f>
        <v/>
      </c>
      <c r="AD786" s="69">
        <f>AC785*'4 Transform Matrices'!Z787+AD785*'4 Transform Matrices'!AD787+AE785*'4 Transform Matrices'!AH787</f>
        <v/>
      </c>
      <c r="AE786" s="69">
        <f>AC785*'4 Transform Matrices'!AA787+AD785*'4 Transform Matrices'!AE787+AE785*'4 Transform Matrices'!AI787</f>
        <v/>
      </c>
      <c r="AF786" s="69">
        <f>AC785*'4 Transform Matrices'!AB787+AD785*'4 Transform Matrices'!AF787+AE785*'4 Transform Matrices'!AJ787+AF785</f>
        <v/>
      </c>
      <c r="AG786" s="71">
        <f>MAX(ABS(I786-U786),ABS(J786-V786),ABS(K786-W786),ABS(L786-X786),ABS(M786-Y786),ABS(N786-Z786),ABS(O786-AA786),ABS(P786-AB786),ABS(Q786-AC786),ABS(R786-AD786),ABS(S786-AE786),ABS(T786-AF786))</f>
        <v/>
      </c>
    </row>
    <row r="787">
      <c r="A787" s="81" t="inlineStr">
        <is>
          <t>- Rock</t>
        </is>
      </c>
      <c r="B787" s="52" t="inlineStr">
        <is>
          <t>ENV-659</t>
        </is>
      </c>
      <c r="C787" s="59" t="inlineStr">
        <is>
          <t>Sphere</t>
        </is>
      </c>
      <c r="D787" s="52" t="inlineStr">
        <is>
          <t>ENV-657</t>
        </is>
      </c>
      <c r="E787" s="52" t="n">
        <v>3</v>
      </c>
      <c r="F787" s="54">
        <f>L787</f>
        <v/>
      </c>
      <c r="G787" s="54">
        <f>P787</f>
        <v/>
      </c>
      <c r="H787" s="54">
        <f>T787</f>
        <v/>
      </c>
      <c r="I787" s="70" t="n">
        <v>0.339409828</v>
      </c>
      <c r="J787" s="70" t="n">
        <v>-0.0442653969</v>
      </c>
      <c r="K787" s="70" t="n">
        <v>-0.426866055</v>
      </c>
      <c r="L787" s="70" t="n">
        <v>-7.23953915</v>
      </c>
      <c r="M787" s="70" t="n">
        <v>-0.0389635675</v>
      </c>
      <c r="N787" s="70" t="n">
        <v>0.345696956</v>
      </c>
      <c r="O787" s="70" t="n">
        <v>-0.09542939810000001</v>
      </c>
      <c r="P787" s="70" t="n">
        <v>-0.1096223</v>
      </c>
      <c r="Q787" s="70" t="n">
        <v>0.534214556</v>
      </c>
      <c r="R787" s="70" t="n">
        <v>0.0533375479</v>
      </c>
      <c r="S787" s="70" t="n">
        <v>0.264246374</v>
      </c>
      <c r="T787" s="70" t="n">
        <v>-0.96974194</v>
      </c>
      <c r="U787" s="69">
        <f>U785*'4 Transform Matrices'!Y788+V785*'4 Transform Matrices'!AC788+W785*'4 Transform Matrices'!AG788</f>
        <v/>
      </c>
      <c r="V787" s="69">
        <f>U785*'4 Transform Matrices'!Z788+V785*'4 Transform Matrices'!AD788+W785*'4 Transform Matrices'!AH788</f>
        <v/>
      </c>
      <c r="W787" s="69">
        <f>U785*'4 Transform Matrices'!AA788+V785*'4 Transform Matrices'!AE788+W785*'4 Transform Matrices'!AI788</f>
        <v/>
      </c>
      <c r="X787" s="69">
        <f>U785*'4 Transform Matrices'!AB788+V785*'4 Transform Matrices'!AF788+W785*'4 Transform Matrices'!AJ788+X785</f>
        <v/>
      </c>
      <c r="Y787" s="69">
        <f>Y785*'4 Transform Matrices'!Y788+Z785*'4 Transform Matrices'!AC788+AA785*'4 Transform Matrices'!AG788</f>
        <v/>
      </c>
      <c r="Z787" s="69">
        <f>Y785*'4 Transform Matrices'!Z788+Z785*'4 Transform Matrices'!AD788+AA785*'4 Transform Matrices'!AH788</f>
        <v/>
      </c>
      <c r="AA787" s="69">
        <f>Y785*'4 Transform Matrices'!AA788+Z785*'4 Transform Matrices'!AE788+AA785*'4 Transform Matrices'!AI788</f>
        <v/>
      </c>
      <c r="AB787" s="69">
        <f>Y785*'4 Transform Matrices'!AB788+Z785*'4 Transform Matrices'!AF788+AA785*'4 Transform Matrices'!AJ788+AB785</f>
        <v/>
      </c>
      <c r="AC787" s="69">
        <f>AC785*'4 Transform Matrices'!Y788+AD785*'4 Transform Matrices'!AC788+AE785*'4 Transform Matrices'!AG788</f>
        <v/>
      </c>
      <c r="AD787" s="69">
        <f>AC785*'4 Transform Matrices'!Z788+AD785*'4 Transform Matrices'!AD788+AE785*'4 Transform Matrices'!AH788</f>
        <v/>
      </c>
      <c r="AE787" s="69">
        <f>AC785*'4 Transform Matrices'!AA788+AD785*'4 Transform Matrices'!AE788+AE785*'4 Transform Matrices'!AI788</f>
        <v/>
      </c>
      <c r="AF787" s="69">
        <f>AC785*'4 Transform Matrices'!AB788+AD785*'4 Transform Matrices'!AF788+AE785*'4 Transform Matrices'!AJ788+AF785</f>
        <v/>
      </c>
      <c r="AG787" s="71">
        <f>MAX(ABS(I787-U787),ABS(J787-V787),ABS(K787-W787),ABS(L787-X787),ABS(M787-Y787),ABS(N787-Z787),ABS(O787-AA787),ABS(P787-AB787),ABS(Q787-AC787),ABS(R787-AD787),ABS(S787-AE787),ABS(T787-AF787))</f>
        <v/>
      </c>
    </row>
    <row r="788">
      <c r="A788" s="81" t="inlineStr">
        <is>
          <t>- Rock</t>
        </is>
      </c>
      <c r="B788" s="52" t="inlineStr">
        <is>
          <t>ENV-660</t>
        </is>
      </c>
      <c r="C788" s="59" t="inlineStr">
        <is>
          <t>Sphere</t>
        </is>
      </c>
      <c r="D788" s="52" t="inlineStr">
        <is>
          <t>ENV-657</t>
        </is>
      </c>
      <c r="E788" s="52" t="n">
        <v>3</v>
      </c>
      <c r="F788" s="54">
        <f>L788</f>
        <v/>
      </c>
      <c r="G788" s="54">
        <f>P788</f>
        <v/>
      </c>
      <c r="H788" s="54">
        <f>T788</f>
        <v/>
      </c>
      <c r="I788" s="70" t="n">
        <v>0.42825973</v>
      </c>
      <c r="J788" s="70" t="n">
        <v>0.0746844411</v>
      </c>
      <c r="K788" s="70" t="n">
        <v>0.248492286</v>
      </c>
      <c r="L788" s="70" t="n">
        <v>-7.25151587</v>
      </c>
      <c r="M788" s="70" t="n">
        <v>-0.0959453359</v>
      </c>
      <c r="N788" s="70" t="n">
        <v>0.357619196</v>
      </c>
      <c r="O788" s="70" t="n">
        <v>-0.0406723134</v>
      </c>
      <c r="P788" s="70" t="n">
        <v>-0.107356966</v>
      </c>
      <c r="Q788" s="70" t="n">
        <v>-0.252946496</v>
      </c>
      <c r="R788" s="70" t="n">
        <v>-0.00920175854</v>
      </c>
      <c r="S788" s="70" t="n">
        <v>0.436145842</v>
      </c>
      <c r="T788" s="70" t="n">
        <v>-1.1968888</v>
      </c>
      <c r="U788" s="69">
        <f>U785*'4 Transform Matrices'!Y789+V785*'4 Transform Matrices'!AC789+W785*'4 Transform Matrices'!AG789</f>
        <v/>
      </c>
      <c r="V788" s="69">
        <f>U785*'4 Transform Matrices'!Z789+V785*'4 Transform Matrices'!AD789+W785*'4 Transform Matrices'!AH789</f>
        <v/>
      </c>
      <c r="W788" s="69">
        <f>U785*'4 Transform Matrices'!AA789+V785*'4 Transform Matrices'!AE789+W785*'4 Transform Matrices'!AI789</f>
        <v/>
      </c>
      <c r="X788" s="69">
        <f>U785*'4 Transform Matrices'!AB789+V785*'4 Transform Matrices'!AF789+W785*'4 Transform Matrices'!AJ789+X785</f>
        <v/>
      </c>
      <c r="Y788" s="69">
        <f>Y785*'4 Transform Matrices'!Y789+Z785*'4 Transform Matrices'!AC789+AA785*'4 Transform Matrices'!AG789</f>
        <v/>
      </c>
      <c r="Z788" s="69">
        <f>Y785*'4 Transform Matrices'!Z789+Z785*'4 Transform Matrices'!AD789+AA785*'4 Transform Matrices'!AH789</f>
        <v/>
      </c>
      <c r="AA788" s="69">
        <f>Y785*'4 Transform Matrices'!AA789+Z785*'4 Transform Matrices'!AE789+AA785*'4 Transform Matrices'!AI789</f>
        <v/>
      </c>
      <c r="AB788" s="69">
        <f>Y785*'4 Transform Matrices'!AB789+Z785*'4 Transform Matrices'!AF789+AA785*'4 Transform Matrices'!AJ789+AB785</f>
        <v/>
      </c>
      <c r="AC788" s="69">
        <f>AC785*'4 Transform Matrices'!Y789+AD785*'4 Transform Matrices'!AC789+AE785*'4 Transform Matrices'!AG789</f>
        <v/>
      </c>
      <c r="AD788" s="69">
        <f>AC785*'4 Transform Matrices'!Z789+AD785*'4 Transform Matrices'!AD789+AE785*'4 Transform Matrices'!AH789</f>
        <v/>
      </c>
      <c r="AE788" s="69">
        <f>AC785*'4 Transform Matrices'!AA789+AD785*'4 Transform Matrices'!AE789+AE785*'4 Transform Matrices'!AI789</f>
        <v/>
      </c>
      <c r="AF788" s="69">
        <f>AC785*'4 Transform Matrices'!AB789+AD785*'4 Transform Matrices'!AF789+AE785*'4 Transform Matrices'!AJ789+AF785</f>
        <v/>
      </c>
      <c r="AG788" s="71">
        <f>MAX(ABS(I788-U788),ABS(J788-V788),ABS(K788-W788),ABS(L788-X788),ABS(M788-Y788),ABS(N788-Z788),ABS(O788-AA788),ABS(P788-AB788),ABS(Q788-AC788),ABS(R788-AD788),ABS(S788-AE788),ABS(T788-AF788))</f>
        <v/>
      </c>
    </row>
    <row r="789">
      <c r="A789" s="81" t="inlineStr">
        <is>
          <t>- Rock</t>
        </is>
      </c>
      <c r="B789" s="52" t="inlineStr">
        <is>
          <t>ENV-661</t>
        </is>
      </c>
      <c r="C789" s="59" t="inlineStr">
        <is>
          <t>Sphere</t>
        </is>
      </c>
      <c r="D789" s="52" t="inlineStr">
        <is>
          <t>ENV-657</t>
        </is>
      </c>
      <c r="E789" s="52" t="n">
        <v>3</v>
      </c>
      <c r="F789" s="54">
        <f>L789</f>
        <v/>
      </c>
      <c r="G789" s="54">
        <f>P789</f>
        <v/>
      </c>
      <c r="H789" s="54">
        <f>T789</f>
        <v/>
      </c>
      <c r="I789" s="70" t="n">
        <v>-0.30313316</v>
      </c>
      <c r="J789" s="70" t="n">
        <v>0.0115474509</v>
      </c>
      <c r="K789" s="70" t="n">
        <v>0.24802509</v>
      </c>
      <c r="L789" s="70" t="n">
        <v>-7.15039539</v>
      </c>
      <c r="M789" s="70" t="n">
        <v>-0.0597928688</v>
      </c>
      <c r="N789" s="70" t="n">
        <v>0.234904528</v>
      </c>
      <c r="O789" s="70" t="n">
        <v>-0.111660898</v>
      </c>
      <c r="P789" s="70" t="n">
        <v>-0.126214728</v>
      </c>
      <c r="Q789" s="70" t="n">
        <v>-0.226815119</v>
      </c>
      <c r="R789" s="70" t="n">
        <v>-0.0773582906</v>
      </c>
      <c r="S789" s="70" t="n">
        <v>-0.302043796</v>
      </c>
      <c r="T789" s="70" t="n">
        <v>-1.35344601</v>
      </c>
      <c r="U789" s="69">
        <f>U785*'4 Transform Matrices'!Y790+V785*'4 Transform Matrices'!AC790+W785*'4 Transform Matrices'!AG790</f>
        <v/>
      </c>
      <c r="V789" s="69">
        <f>U785*'4 Transform Matrices'!Z790+V785*'4 Transform Matrices'!AD790+W785*'4 Transform Matrices'!AH790</f>
        <v/>
      </c>
      <c r="W789" s="69">
        <f>U785*'4 Transform Matrices'!AA790+V785*'4 Transform Matrices'!AE790+W785*'4 Transform Matrices'!AI790</f>
        <v/>
      </c>
      <c r="X789" s="69">
        <f>U785*'4 Transform Matrices'!AB790+V785*'4 Transform Matrices'!AF790+W785*'4 Transform Matrices'!AJ790+X785</f>
        <v/>
      </c>
      <c r="Y789" s="69">
        <f>Y785*'4 Transform Matrices'!Y790+Z785*'4 Transform Matrices'!AC790+AA785*'4 Transform Matrices'!AG790</f>
        <v/>
      </c>
      <c r="Z789" s="69">
        <f>Y785*'4 Transform Matrices'!Z790+Z785*'4 Transform Matrices'!AD790+AA785*'4 Transform Matrices'!AH790</f>
        <v/>
      </c>
      <c r="AA789" s="69">
        <f>Y785*'4 Transform Matrices'!AA790+Z785*'4 Transform Matrices'!AE790+AA785*'4 Transform Matrices'!AI790</f>
        <v/>
      </c>
      <c r="AB789" s="69">
        <f>Y785*'4 Transform Matrices'!AB790+Z785*'4 Transform Matrices'!AF790+AA785*'4 Transform Matrices'!AJ790+AB785</f>
        <v/>
      </c>
      <c r="AC789" s="69">
        <f>AC785*'4 Transform Matrices'!Y790+AD785*'4 Transform Matrices'!AC790+AE785*'4 Transform Matrices'!AG790</f>
        <v/>
      </c>
      <c r="AD789" s="69">
        <f>AC785*'4 Transform Matrices'!Z790+AD785*'4 Transform Matrices'!AD790+AE785*'4 Transform Matrices'!AH790</f>
        <v/>
      </c>
      <c r="AE789" s="69">
        <f>AC785*'4 Transform Matrices'!AA790+AD785*'4 Transform Matrices'!AE790+AE785*'4 Transform Matrices'!AI790</f>
        <v/>
      </c>
      <c r="AF789" s="69">
        <f>AC785*'4 Transform Matrices'!AB790+AD785*'4 Transform Matrices'!AF790+AE785*'4 Transform Matrices'!AJ790+AF785</f>
        <v/>
      </c>
      <c r="AG789" s="71">
        <f>MAX(ABS(I789-U789),ABS(J789-V789),ABS(K789-W789),ABS(L789-X789),ABS(M789-Y789),ABS(N789-Z789),ABS(O789-AA789),ABS(P789-AB789),ABS(Q789-AC789),ABS(R789-AD789),ABS(S789-AE789),ABS(T789-AF789))</f>
        <v/>
      </c>
    </row>
    <row r="790">
      <c r="A790" s="80" t="inlineStr">
        <is>
          <t>- Boulder</t>
        </is>
      </c>
      <c r="B790" s="52" t="inlineStr">
        <is>
          <t>ENV-662</t>
        </is>
      </c>
      <c r="C790" s="53" t="inlineStr">
        <is>
          <t>Group</t>
        </is>
      </c>
      <c r="D790" s="52" t="inlineStr">
        <is>
          <t>ENV-643</t>
        </is>
      </c>
      <c r="E790" s="52" t="n">
        <v>2</v>
      </c>
      <c r="F790" s="54">
        <f>L790</f>
        <v/>
      </c>
      <c r="G790" s="54">
        <f>P790</f>
        <v/>
      </c>
      <c r="H790" s="54">
        <f>T790</f>
        <v/>
      </c>
      <c r="I790" s="70" t="n">
        <v>0.819151998</v>
      </c>
      <c r="J790" s="70" t="n">
        <v>0</v>
      </c>
      <c r="K790" s="70" t="n">
        <v>0.57357651</v>
      </c>
      <c r="L790" s="70" t="n">
        <v>3.79999995</v>
      </c>
      <c r="M790" s="70" t="n">
        <v>0</v>
      </c>
      <c r="N790" s="70" t="n">
        <v>1</v>
      </c>
      <c r="O790" s="70" t="n">
        <v>0</v>
      </c>
      <c r="P790" s="70" t="n">
        <v>0.228647679</v>
      </c>
      <c r="Q790" s="70" t="n">
        <v>-0.57357651</v>
      </c>
      <c r="R790" s="70" t="n">
        <v>0</v>
      </c>
      <c r="S790" s="70" t="n">
        <v>0.819151998</v>
      </c>
      <c r="T790" s="70" t="n">
        <v>7</v>
      </c>
      <c r="U790" s="69">
        <f>U771*'4 Transform Matrices'!Y791+V771*'4 Transform Matrices'!AC791+W771*'4 Transform Matrices'!AG791</f>
        <v/>
      </c>
      <c r="V790" s="69">
        <f>U771*'4 Transform Matrices'!Z791+V771*'4 Transform Matrices'!AD791+W771*'4 Transform Matrices'!AH791</f>
        <v/>
      </c>
      <c r="W790" s="69">
        <f>U771*'4 Transform Matrices'!AA791+V771*'4 Transform Matrices'!AE791+W771*'4 Transform Matrices'!AI791</f>
        <v/>
      </c>
      <c r="X790" s="69">
        <f>U771*'4 Transform Matrices'!AB791+V771*'4 Transform Matrices'!AF791+W771*'4 Transform Matrices'!AJ791+X771</f>
        <v/>
      </c>
      <c r="Y790" s="69">
        <f>Y771*'4 Transform Matrices'!Y791+Z771*'4 Transform Matrices'!AC791+AA771*'4 Transform Matrices'!AG791</f>
        <v/>
      </c>
      <c r="Z790" s="69">
        <f>Y771*'4 Transform Matrices'!Z791+Z771*'4 Transform Matrices'!AD791+AA771*'4 Transform Matrices'!AH791</f>
        <v/>
      </c>
      <c r="AA790" s="69">
        <f>Y771*'4 Transform Matrices'!AA791+Z771*'4 Transform Matrices'!AE791+AA771*'4 Transform Matrices'!AI791</f>
        <v/>
      </c>
      <c r="AB790" s="69">
        <f>Y771*'4 Transform Matrices'!AB791+Z771*'4 Transform Matrices'!AF791+AA771*'4 Transform Matrices'!AJ791+AB771</f>
        <v/>
      </c>
      <c r="AC790" s="69">
        <f>AC771*'4 Transform Matrices'!Y791+AD771*'4 Transform Matrices'!AC791+AE771*'4 Transform Matrices'!AG791</f>
        <v/>
      </c>
      <c r="AD790" s="69">
        <f>AC771*'4 Transform Matrices'!Z791+AD771*'4 Transform Matrices'!AD791+AE771*'4 Transform Matrices'!AH791</f>
        <v/>
      </c>
      <c r="AE790" s="69">
        <f>AC771*'4 Transform Matrices'!AA791+AD771*'4 Transform Matrices'!AE791+AE771*'4 Transform Matrices'!AI791</f>
        <v/>
      </c>
      <c r="AF790" s="69">
        <f>AC771*'4 Transform Matrices'!AB791+AD771*'4 Transform Matrices'!AF791+AE771*'4 Transform Matrices'!AJ791+AF771</f>
        <v/>
      </c>
      <c r="AG790" s="71">
        <f>MAX(ABS(I790-U790),ABS(J790-V790),ABS(K790-W790),ABS(L790-X790),ABS(M790-Y790),ABS(N790-Z790),ABS(O790-AA790),ABS(P790-AB790),ABS(Q790-AC790),ABS(R790-AD790),ABS(S790-AE790),ABS(T790-AF790))</f>
        <v/>
      </c>
    </row>
    <row r="791">
      <c r="A791" s="81" t="inlineStr">
        <is>
          <t>- Rock</t>
        </is>
      </c>
      <c r="B791" s="52" t="inlineStr">
        <is>
          <t>ENV-663</t>
        </is>
      </c>
      <c r="C791" s="59" t="inlineStr">
        <is>
          <t>Sphere</t>
        </is>
      </c>
      <c r="D791" s="52" t="inlineStr">
        <is>
          <t>ENV-662</t>
        </is>
      </c>
      <c r="E791" s="52" t="n">
        <v>3</v>
      </c>
      <c r="F791" s="54">
        <f>L791</f>
        <v/>
      </c>
      <c r="G791" s="54">
        <f>P791</f>
        <v/>
      </c>
      <c r="H791" s="54">
        <f>T791</f>
        <v/>
      </c>
      <c r="I791" s="70" t="n">
        <v>-0.602268457</v>
      </c>
      <c r="J791" s="70" t="n">
        <v>0.00344741717</v>
      </c>
      <c r="K791" s="70" t="n">
        <v>0.367410004</v>
      </c>
      <c r="L791" s="70" t="n">
        <v>3.79999995</v>
      </c>
      <c r="M791" s="70" t="n">
        <v>-0.116066597</v>
      </c>
      <c r="N791" s="70" t="n">
        <v>0.332967609</v>
      </c>
      <c r="O791" s="70" t="n">
        <v>-0.123692743</v>
      </c>
      <c r="P791" s="70" t="n">
        <v>0.30445531</v>
      </c>
      <c r="Q791" s="70" t="n">
        <v>-0.459443659</v>
      </c>
      <c r="R791" s="70" t="n">
        <v>-0.08863478900000001</v>
      </c>
      <c r="S791" s="70" t="n">
        <v>-0.450376987</v>
      </c>
      <c r="T791" s="70" t="n">
        <v>7</v>
      </c>
      <c r="U791" s="69">
        <f>U790*'4 Transform Matrices'!Y792+V790*'4 Transform Matrices'!AC792+W790*'4 Transform Matrices'!AG792</f>
        <v/>
      </c>
      <c r="V791" s="69">
        <f>U790*'4 Transform Matrices'!Z792+V790*'4 Transform Matrices'!AD792+W790*'4 Transform Matrices'!AH792</f>
        <v/>
      </c>
      <c r="W791" s="69">
        <f>U790*'4 Transform Matrices'!AA792+V790*'4 Transform Matrices'!AE792+W790*'4 Transform Matrices'!AI792</f>
        <v/>
      </c>
      <c r="X791" s="69">
        <f>U790*'4 Transform Matrices'!AB792+V790*'4 Transform Matrices'!AF792+W790*'4 Transform Matrices'!AJ792+X790</f>
        <v/>
      </c>
      <c r="Y791" s="69">
        <f>Y790*'4 Transform Matrices'!Y792+Z790*'4 Transform Matrices'!AC792+AA790*'4 Transform Matrices'!AG792</f>
        <v/>
      </c>
      <c r="Z791" s="69">
        <f>Y790*'4 Transform Matrices'!Z792+Z790*'4 Transform Matrices'!AD792+AA790*'4 Transform Matrices'!AH792</f>
        <v/>
      </c>
      <c r="AA791" s="69">
        <f>Y790*'4 Transform Matrices'!AA792+Z790*'4 Transform Matrices'!AE792+AA790*'4 Transform Matrices'!AI792</f>
        <v/>
      </c>
      <c r="AB791" s="69">
        <f>Y790*'4 Transform Matrices'!AB792+Z790*'4 Transform Matrices'!AF792+AA790*'4 Transform Matrices'!AJ792+AB790</f>
        <v/>
      </c>
      <c r="AC791" s="69">
        <f>AC790*'4 Transform Matrices'!Y792+AD790*'4 Transform Matrices'!AC792+AE790*'4 Transform Matrices'!AG792</f>
        <v/>
      </c>
      <c r="AD791" s="69">
        <f>AC790*'4 Transform Matrices'!Z792+AD790*'4 Transform Matrices'!AD792+AE790*'4 Transform Matrices'!AH792</f>
        <v/>
      </c>
      <c r="AE791" s="69">
        <f>AC790*'4 Transform Matrices'!AA792+AD790*'4 Transform Matrices'!AE792+AE790*'4 Transform Matrices'!AI792</f>
        <v/>
      </c>
      <c r="AF791" s="69">
        <f>AC790*'4 Transform Matrices'!AB792+AD790*'4 Transform Matrices'!AF792+AE790*'4 Transform Matrices'!AJ792+AF790</f>
        <v/>
      </c>
      <c r="AG791" s="71">
        <f>MAX(ABS(I791-U791),ABS(J791-V791),ABS(K791-W791),ABS(L791-X791),ABS(M791-Y791),ABS(N791-Z791),ABS(O791-AA791),ABS(P791-AB791),ABS(Q791-AC791),ABS(R791-AD791),ABS(S791-AE791),ABS(T791-AF791))</f>
        <v/>
      </c>
    </row>
    <row r="792">
      <c r="A792" s="81" t="inlineStr">
        <is>
          <t>- Rock</t>
        </is>
      </c>
      <c r="B792" s="52" t="inlineStr">
        <is>
          <t>ENV-664</t>
        </is>
      </c>
      <c r="C792" s="59" t="inlineStr">
        <is>
          <t>Sphere</t>
        </is>
      </c>
      <c r="D792" s="52" t="inlineStr">
        <is>
          <t>ENV-662</t>
        </is>
      </c>
      <c r="E792" s="52" t="n">
        <v>3</v>
      </c>
      <c r="F792" s="54">
        <f>L792</f>
        <v/>
      </c>
      <c r="G792" s="54">
        <f>P792</f>
        <v/>
      </c>
      <c r="H792" s="54">
        <f>T792</f>
        <v/>
      </c>
      <c r="I792" s="70" t="n">
        <v>-0.325738281</v>
      </c>
      <c r="J792" s="70" t="n">
        <v>0.0133540146</v>
      </c>
      <c r="K792" s="70" t="n">
        <v>-0.220055044</v>
      </c>
      <c r="L792" s="70" t="n">
        <v>3.7315824</v>
      </c>
      <c r="M792" s="70" t="n">
        <v>0.109158061</v>
      </c>
      <c r="N792" s="70" t="n">
        <v>0.232794151</v>
      </c>
      <c r="O792" s="70" t="n">
        <v>-0.124954283</v>
      </c>
      <c r="P792" s="70" t="n">
        <v>0.32396099</v>
      </c>
      <c r="Q792" s="70" t="n">
        <v>0.195366532</v>
      </c>
      <c r="R792" s="70" t="n">
        <v>-0.107804775</v>
      </c>
      <c r="S792" s="70" t="n">
        <v>-0.297085613</v>
      </c>
      <c r="T792" s="70" t="n">
        <v>7.00522375</v>
      </c>
      <c r="U792" s="69">
        <f>U790*'4 Transform Matrices'!Y793+V790*'4 Transform Matrices'!AC793+W790*'4 Transform Matrices'!AG793</f>
        <v/>
      </c>
      <c r="V792" s="69">
        <f>U790*'4 Transform Matrices'!Z793+V790*'4 Transform Matrices'!AD793+W790*'4 Transform Matrices'!AH793</f>
        <v/>
      </c>
      <c r="W792" s="69">
        <f>U790*'4 Transform Matrices'!AA793+V790*'4 Transform Matrices'!AE793+W790*'4 Transform Matrices'!AI793</f>
        <v/>
      </c>
      <c r="X792" s="69">
        <f>U790*'4 Transform Matrices'!AB793+V790*'4 Transform Matrices'!AF793+W790*'4 Transform Matrices'!AJ793+X790</f>
        <v/>
      </c>
      <c r="Y792" s="69">
        <f>Y790*'4 Transform Matrices'!Y793+Z790*'4 Transform Matrices'!AC793+AA790*'4 Transform Matrices'!AG793</f>
        <v/>
      </c>
      <c r="Z792" s="69">
        <f>Y790*'4 Transform Matrices'!Z793+Z790*'4 Transform Matrices'!AD793+AA790*'4 Transform Matrices'!AH793</f>
        <v/>
      </c>
      <c r="AA792" s="69">
        <f>Y790*'4 Transform Matrices'!AA793+Z790*'4 Transform Matrices'!AE793+AA790*'4 Transform Matrices'!AI793</f>
        <v/>
      </c>
      <c r="AB792" s="69">
        <f>Y790*'4 Transform Matrices'!AB793+Z790*'4 Transform Matrices'!AF793+AA790*'4 Transform Matrices'!AJ793+AB790</f>
        <v/>
      </c>
      <c r="AC792" s="69">
        <f>AC790*'4 Transform Matrices'!Y793+AD790*'4 Transform Matrices'!AC793+AE790*'4 Transform Matrices'!AG793</f>
        <v/>
      </c>
      <c r="AD792" s="69">
        <f>AC790*'4 Transform Matrices'!Z793+AD790*'4 Transform Matrices'!AD793+AE790*'4 Transform Matrices'!AH793</f>
        <v/>
      </c>
      <c r="AE792" s="69">
        <f>AC790*'4 Transform Matrices'!AA793+AD790*'4 Transform Matrices'!AE793+AE790*'4 Transform Matrices'!AI793</f>
        <v/>
      </c>
      <c r="AF792" s="69">
        <f>AC790*'4 Transform Matrices'!AB793+AD790*'4 Transform Matrices'!AF793+AE790*'4 Transform Matrices'!AJ793+AF790</f>
        <v/>
      </c>
      <c r="AG792" s="71">
        <f>MAX(ABS(I792-U792),ABS(J792-V792),ABS(K792-W792),ABS(L792-X792),ABS(M792-Y792),ABS(N792-Z792),ABS(O792-AA792),ABS(P792-AB792),ABS(Q792-AC792),ABS(R792-AD792),ABS(S792-AE792),ABS(T792-AF792))</f>
        <v/>
      </c>
    </row>
    <row r="793">
      <c r="A793" s="81" t="inlineStr">
        <is>
          <t>- Rock</t>
        </is>
      </c>
      <c r="B793" s="52" t="inlineStr">
        <is>
          <t>ENV-665</t>
        </is>
      </c>
      <c r="C793" s="59" t="inlineStr">
        <is>
          <t>Sphere</t>
        </is>
      </c>
      <c r="D793" s="52" t="inlineStr">
        <is>
          <t>ENV-662</t>
        </is>
      </c>
      <c r="E793" s="52" t="n">
        <v>3</v>
      </c>
      <c r="F793" s="54">
        <f>L793</f>
        <v/>
      </c>
      <c r="G793" s="54">
        <f>P793</f>
        <v/>
      </c>
      <c r="H793" s="54">
        <f>T793</f>
        <v/>
      </c>
      <c r="I793" s="70" t="n">
        <v>-0.0483984053</v>
      </c>
      <c r="J793" s="70" t="n">
        <v>-0.0266571455</v>
      </c>
      <c r="K793" s="70" t="n">
        <v>0.323543221</v>
      </c>
      <c r="L793" s="70" t="n">
        <v>3.82484174</v>
      </c>
      <c r="M793" s="70" t="n">
        <v>-0.139850274</v>
      </c>
      <c r="N793" s="70" t="n">
        <v>0.194194525</v>
      </c>
      <c r="O793" s="70" t="n">
        <v>0.0281499326</v>
      </c>
      <c r="P793" s="70" t="n">
        <v>0.278069645</v>
      </c>
      <c r="Q793" s="70" t="n">
        <v>-0.400630623</v>
      </c>
      <c r="R793" s="70" t="n">
        <v>-0.06456819179999999</v>
      </c>
      <c r="S793" s="70" t="n">
        <v>-0.0489122644</v>
      </c>
      <c r="T793" s="70" t="n">
        <v>6.81825304</v>
      </c>
      <c r="U793" s="69">
        <f>U790*'4 Transform Matrices'!Y794+V790*'4 Transform Matrices'!AC794+W790*'4 Transform Matrices'!AG794</f>
        <v/>
      </c>
      <c r="V793" s="69">
        <f>U790*'4 Transform Matrices'!Z794+V790*'4 Transform Matrices'!AD794+W790*'4 Transform Matrices'!AH794</f>
        <v/>
      </c>
      <c r="W793" s="69">
        <f>U790*'4 Transform Matrices'!AA794+V790*'4 Transform Matrices'!AE794+W790*'4 Transform Matrices'!AI794</f>
        <v/>
      </c>
      <c r="X793" s="69">
        <f>U790*'4 Transform Matrices'!AB794+V790*'4 Transform Matrices'!AF794+W790*'4 Transform Matrices'!AJ794+X790</f>
        <v/>
      </c>
      <c r="Y793" s="69">
        <f>Y790*'4 Transform Matrices'!Y794+Z790*'4 Transform Matrices'!AC794+AA790*'4 Transform Matrices'!AG794</f>
        <v/>
      </c>
      <c r="Z793" s="69">
        <f>Y790*'4 Transform Matrices'!Z794+Z790*'4 Transform Matrices'!AD794+AA790*'4 Transform Matrices'!AH794</f>
        <v/>
      </c>
      <c r="AA793" s="69">
        <f>Y790*'4 Transform Matrices'!AA794+Z790*'4 Transform Matrices'!AE794+AA790*'4 Transform Matrices'!AI794</f>
        <v/>
      </c>
      <c r="AB793" s="69">
        <f>Y790*'4 Transform Matrices'!AB794+Z790*'4 Transform Matrices'!AF794+AA790*'4 Transform Matrices'!AJ794+AB790</f>
        <v/>
      </c>
      <c r="AC793" s="69">
        <f>AC790*'4 Transform Matrices'!Y794+AD790*'4 Transform Matrices'!AC794+AE790*'4 Transform Matrices'!AG794</f>
        <v/>
      </c>
      <c r="AD793" s="69">
        <f>AC790*'4 Transform Matrices'!Z794+AD790*'4 Transform Matrices'!AD794+AE790*'4 Transform Matrices'!AH794</f>
        <v/>
      </c>
      <c r="AE793" s="69">
        <f>AC790*'4 Transform Matrices'!AA794+AD790*'4 Transform Matrices'!AE794+AE790*'4 Transform Matrices'!AI794</f>
        <v/>
      </c>
      <c r="AF793" s="69">
        <f>AC790*'4 Transform Matrices'!AB794+AD790*'4 Transform Matrices'!AF794+AE790*'4 Transform Matrices'!AJ794+AF790</f>
        <v/>
      </c>
      <c r="AG793" s="71">
        <f>MAX(ABS(I793-U793),ABS(J793-V793),ABS(K793-W793),ABS(L793-X793),ABS(M793-Y793),ABS(N793-Z793),ABS(O793-AA793),ABS(P793-AB793),ABS(Q793-AC793),ABS(R793-AD793),ABS(S793-AE793),ABS(T793-AF793))</f>
        <v/>
      </c>
    </row>
    <row r="794">
      <c r="A794" s="80" t="inlineStr">
        <is>
          <t>- Boulder</t>
        </is>
      </c>
      <c r="B794" s="52" t="inlineStr">
        <is>
          <t>ENV-666</t>
        </is>
      </c>
      <c r="C794" s="53" t="inlineStr">
        <is>
          <t>Group</t>
        </is>
      </c>
      <c r="D794" s="52" t="inlineStr">
        <is>
          <t>ENV-643</t>
        </is>
      </c>
      <c r="E794" s="52" t="n">
        <v>2</v>
      </c>
      <c r="F794" s="54">
        <f>L794</f>
        <v/>
      </c>
      <c r="G794" s="54">
        <f>P794</f>
        <v/>
      </c>
      <c r="H794" s="54">
        <f>T794</f>
        <v/>
      </c>
      <c r="I794" s="70" t="n">
        <v>0.087155737</v>
      </c>
      <c r="J794" s="70" t="n">
        <v>0</v>
      </c>
      <c r="K794" s="70" t="n">
        <v>0.99619472</v>
      </c>
      <c r="L794" s="70" t="n">
        <v>-11</v>
      </c>
      <c r="M794" s="70" t="n">
        <v>0</v>
      </c>
      <c r="N794" s="70" t="n">
        <v>1</v>
      </c>
      <c r="O794" s="70" t="n">
        <v>0</v>
      </c>
      <c r="P794" s="70" t="n">
        <v>-0.100138485</v>
      </c>
      <c r="Q794" s="70" t="n">
        <v>-0.99619472</v>
      </c>
      <c r="R794" s="70" t="n">
        <v>0</v>
      </c>
      <c r="S794" s="70" t="n">
        <v>0.087155737</v>
      </c>
      <c r="T794" s="70" t="n">
        <v>-11.2613535</v>
      </c>
      <c r="U794" s="69">
        <f>U771*'4 Transform Matrices'!Y795+V771*'4 Transform Matrices'!AC795+W771*'4 Transform Matrices'!AG795</f>
        <v/>
      </c>
      <c r="V794" s="69">
        <f>U771*'4 Transform Matrices'!Z795+V771*'4 Transform Matrices'!AD795+W771*'4 Transform Matrices'!AH795</f>
        <v/>
      </c>
      <c r="W794" s="69">
        <f>U771*'4 Transform Matrices'!AA795+V771*'4 Transform Matrices'!AE795+W771*'4 Transform Matrices'!AI795</f>
        <v/>
      </c>
      <c r="X794" s="69">
        <f>U771*'4 Transform Matrices'!AB795+V771*'4 Transform Matrices'!AF795+W771*'4 Transform Matrices'!AJ795+X771</f>
        <v/>
      </c>
      <c r="Y794" s="69">
        <f>Y771*'4 Transform Matrices'!Y795+Z771*'4 Transform Matrices'!AC795+AA771*'4 Transform Matrices'!AG795</f>
        <v/>
      </c>
      <c r="Z794" s="69">
        <f>Y771*'4 Transform Matrices'!Z795+Z771*'4 Transform Matrices'!AD795+AA771*'4 Transform Matrices'!AH795</f>
        <v/>
      </c>
      <c r="AA794" s="69">
        <f>Y771*'4 Transform Matrices'!AA795+Z771*'4 Transform Matrices'!AE795+AA771*'4 Transform Matrices'!AI795</f>
        <v/>
      </c>
      <c r="AB794" s="69">
        <f>Y771*'4 Transform Matrices'!AB795+Z771*'4 Transform Matrices'!AF795+AA771*'4 Transform Matrices'!AJ795+AB771</f>
        <v/>
      </c>
      <c r="AC794" s="69">
        <f>AC771*'4 Transform Matrices'!Y795+AD771*'4 Transform Matrices'!AC795+AE771*'4 Transform Matrices'!AG795</f>
        <v/>
      </c>
      <c r="AD794" s="69">
        <f>AC771*'4 Transform Matrices'!Z795+AD771*'4 Transform Matrices'!AD795+AE771*'4 Transform Matrices'!AH795</f>
        <v/>
      </c>
      <c r="AE794" s="69">
        <f>AC771*'4 Transform Matrices'!AA795+AD771*'4 Transform Matrices'!AE795+AE771*'4 Transform Matrices'!AI795</f>
        <v/>
      </c>
      <c r="AF794" s="69">
        <f>AC771*'4 Transform Matrices'!AB795+AD771*'4 Transform Matrices'!AF795+AE771*'4 Transform Matrices'!AJ795+AF771</f>
        <v/>
      </c>
      <c r="AG794" s="71">
        <f>MAX(ABS(I794-U794),ABS(J794-V794),ABS(K794-W794),ABS(L794-X794),ABS(M794-Y794),ABS(N794-Z794),ABS(O794-AA794),ABS(P794-AB794),ABS(Q794-AC794),ABS(R794-AD794),ABS(S794-AE794),ABS(T794-AF794))</f>
        <v/>
      </c>
    </row>
    <row r="795">
      <c r="A795" s="81" t="inlineStr">
        <is>
          <t>- Rock</t>
        </is>
      </c>
      <c r="B795" s="52" t="inlineStr">
        <is>
          <t>ENV-667</t>
        </is>
      </c>
      <c r="C795" s="59" t="inlineStr">
        <is>
          <t>Sphere</t>
        </is>
      </c>
      <c r="D795" s="52" t="inlineStr">
        <is>
          <t>ENV-666</t>
        </is>
      </c>
      <c r="E795" s="52" t="n">
        <v>3</v>
      </c>
      <c r="F795" s="54">
        <f>L795</f>
        <v/>
      </c>
      <c r="G795" s="54">
        <f>P795</f>
        <v/>
      </c>
      <c r="H795" s="54">
        <f>T795</f>
        <v/>
      </c>
      <c r="I795" s="70" t="n">
        <v>0.332173645</v>
      </c>
      <c r="J795" s="70" t="n">
        <v>0.0212697685</v>
      </c>
      <c r="K795" s="70" t="n">
        <v>-0.41341418</v>
      </c>
      <c r="L795" s="70" t="n">
        <v>-11</v>
      </c>
      <c r="M795" s="70" t="n">
        <v>0.103437506</v>
      </c>
      <c r="N795" s="70" t="n">
        <v>0.237059757</v>
      </c>
      <c r="O795" s="70" t="n">
        <v>0.11389152</v>
      </c>
      <c r="P795" s="70" t="n">
        <v>-0.0457000658</v>
      </c>
      <c r="Q795" s="70" t="n">
        <v>0.466704071</v>
      </c>
      <c r="R795" s="70" t="n">
        <v>-0.0676791519</v>
      </c>
      <c r="S795" s="70" t="n">
        <v>0.269002736</v>
      </c>
      <c r="T795" s="70" t="n">
        <v>-11.2613535</v>
      </c>
      <c r="U795" s="69">
        <f>U794*'4 Transform Matrices'!Y796+V794*'4 Transform Matrices'!AC796+W794*'4 Transform Matrices'!AG796</f>
        <v/>
      </c>
      <c r="V795" s="69">
        <f>U794*'4 Transform Matrices'!Z796+V794*'4 Transform Matrices'!AD796+W794*'4 Transform Matrices'!AH796</f>
        <v/>
      </c>
      <c r="W795" s="69">
        <f>U794*'4 Transform Matrices'!AA796+V794*'4 Transform Matrices'!AE796+W794*'4 Transform Matrices'!AI796</f>
        <v/>
      </c>
      <c r="X795" s="69">
        <f>U794*'4 Transform Matrices'!AB796+V794*'4 Transform Matrices'!AF796+W794*'4 Transform Matrices'!AJ796+X794</f>
        <v/>
      </c>
      <c r="Y795" s="69">
        <f>Y794*'4 Transform Matrices'!Y796+Z794*'4 Transform Matrices'!AC796+AA794*'4 Transform Matrices'!AG796</f>
        <v/>
      </c>
      <c r="Z795" s="69">
        <f>Y794*'4 Transform Matrices'!Z796+Z794*'4 Transform Matrices'!AD796+AA794*'4 Transform Matrices'!AH796</f>
        <v/>
      </c>
      <c r="AA795" s="69">
        <f>Y794*'4 Transform Matrices'!AA796+Z794*'4 Transform Matrices'!AE796+AA794*'4 Transform Matrices'!AI796</f>
        <v/>
      </c>
      <c r="AB795" s="69">
        <f>Y794*'4 Transform Matrices'!AB796+Z794*'4 Transform Matrices'!AF796+AA794*'4 Transform Matrices'!AJ796+AB794</f>
        <v/>
      </c>
      <c r="AC795" s="69">
        <f>AC794*'4 Transform Matrices'!Y796+AD794*'4 Transform Matrices'!AC796+AE794*'4 Transform Matrices'!AG796</f>
        <v/>
      </c>
      <c r="AD795" s="69">
        <f>AC794*'4 Transform Matrices'!Z796+AD794*'4 Transform Matrices'!AD796+AE794*'4 Transform Matrices'!AH796</f>
        <v/>
      </c>
      <c r="AE795" s="69">
        <f>AC794*'4 Transform Matrices'!AA796+AD794*'4 Transform Matrices'!AE796+AE794*'4 Transform Matrices'!AI796</f>
        <v/>
      </c>
      <c r="AF795" s="69">
        <f>AC794*'4 Transform Matrices'!AB796+AD794*'4 Transform Matrices'!AF796+AE794*'4 Transform Matrices'!AJ796+AF794</f>
        <v/>
      </c>
      <c r="AG795" s="71">
        <f>MAX(ABS(I795-U795),ABS(J795-V795),ABS(K795-W795),ABS(L795-X795),ABS(M795-Y795),ABS(N795-Z795),ABS(O795-AA795),ABS(P795-AB795),ABS(Q795-AC795),ABS(R795-AD795),ABS(S795-AE795),ABS(T795-AF795))</f>
        <v/>
      </c>
    </row>
    <row r="796">
      <c r="A796" s="81" t="inlineStr">
        <is>
          <t>- Rock</t>
        </is>
      </c>
      <c r="B796" s="52" t="inlineStr">
        <is>
          <t>ENV-668</t>
        </is>
      </c>
      <c r="C796" s="59" t="inlineStr">
        <is>
          <t>Sphere</t>
        </is>
      </c>
      <c r="D796" s="52" t="inlineStr">
        <is>
          <t>ENV-666</t>
        </is>
      </c>
      <c r="E796" s="52" t="n">
        <v>3</v>
      </c>
      <c r="F796" s="54">
        <f>L796</f>
        <v/>
      </c>
      <c r="G796" s="54">
        <f>P796</f>
        <v/>
      </c>
      <c r="H796" s="54">
        <f>T796</f>
        <v/>
      </c>
      <c r="I796" s="70" t="n">
        <v>-0.217018038</v>
      </c>
      <c r="J796" s="70" t="n">
        <v>-0.0298205987</v>
      </c>
      <c r="K796" s="70" t="n">
        <v>0.30441308</v>
      </c>
      <c r="L796" s="70" t="n">
        <v>-11.0378714</v>
      </c>
      <c r="M796" s="70" t="n">
        <v>-0.183519885</v>
      </c>
      <c r="N796" s="70" t="n">
        <v>0.172165111</v>
      </c>
      <c r="O796" s="70" t="n">
        <v>-0.0267875902</v>
      </c>
      <c r="P796" s="70" t="n">
        <v>-0.0272959545</v>
      </c>
      <c r="Q796" s="70" t="n">
        <v>-0.33499375</v>
      </c>
      <c r="R796" s="70" t="n">
        <v>-0.0749987513</v>
      </c>
      <c r="S796" s="70" t="n">
        <v>-0.182531953</v>
      </c>
      <c r="T796" s="70" t="n">
        <v>-11.2589197</v>
      </c>
      <c r="U796" s="69">
        <f>U794*'4 Transform Matrices'!Y797+V794*'4 Transform Matrices'!AC797+W794*'4 Transform Matrices'!AG797</f>
        <v/>
      </c>
      <c r="V796" s="69">
        <f>U794*'4 Transform Matrices'!Z797+V794*'4 Transform Matrices'!AD797+W794*'4 Transform Matrices'!AH797</f>
        <v/>
      </c>
      <c r="W796" s="69">
        <f>U794*'4 Transform Matrices'!AA797+V794*'4 Transform Matrices'!AE797+W794*'4 Transform Matrices'!AI797</f>
        <v/>
      </c>
      <c r="X796" s="69">
        <f>U794*'4 Transform Matrices'!AB797+V794*'4 Transform Matrices'!AF797+W794*'4 Transform Matrices'!AJ797+X794</f>
        <v/>
      </c>
      <c r="Y796" s="69">
        <f>Y794*'4 Transform Matrices'!Y797+Z794*'4 Transform Matrices'!AC797+AA794*'4 Transform Matrices'!AG797</f>
        <v/>
      </c>
      <c r="Z796" s="69">
        <f>Y794*'4 Transform Matrices'!Z797+Z794*'4 Transform Matrices'!AD797+AA794*'4 Transform Matrices'!AH797</f>
        <v/>
      </c>
      <c r="AA796" s="69">
        <f>Y794*'4 Transform Matrices'!AA797+Z794*'4 Transform Matrices'!AE797+AA794*'4 Transform Matrices'!AI797</f>
        <v/>
      </c>
      <c r="AB796" s="69">
        <f>Y794*'4 Transform Matrices'!AB797+Z794*'4 Transform Matrices'!AF797+AA794*'4 Transform Matrices'!AJ797+AB794</f>
        <v/>
      </c>
      <c r="AC796" s="69">
        <f>AC794*'4 Transform Matrices'!Y797+AD794*'4 Transform Matrices'!AC797+AE794*'4 Transform Matrices'!AG797</f>
        <v/>
      </c>
      <c r="AD796" s="69">
        <f>AC794*'4 Transform Matrices'!Z797+AD794*'4 Transform Matrices'!AD797+AE794*'4 Transform Matrices'!AH797</f>
        <v/>
      </c>
      <c r="AE796" s="69">
        <f>AC794*'4 Transform Matrices'!AA797+AD794*'4 Transform Matrices'!AE797+AE794*'4 Transform Matrices'!AI797</f>
        <v/>
      </c>
      <c r="AF796" s="69">
        <f>AC794*'4 Transform Matrices'!AB797+AD794*'4 Transform Matrices'!AF797+AE794*'4 Transform Matrices'!AJ797+AF794</f>
        <v/>
      </c>
      <c r="AG796" s="71">
        <f>MAX(ABS(I796-U796),ABS(J796-V796),ABS(K796-W796),ABS(L796-X796),ABS(M796-Y796),ABS(N796-Z796),ABS(O796-AA796),ABS(P796-AB796),ABS(Q796-AC796),ABS(R796-AD796),ABS(S796-AE796),ABS(T796-AF796))</f>
        <v/>
      </c>
    </row>
    <row r="797">
      <c r="A797" s="81" t="inlineStr">
        <is>
          <t>- Rock</t>
        </is>
      </c>
      <c r="B797" s="52" t="inlineStr">
        <is>
          <t>ENV-669</t>
        </is>
      </c>
      <c r="C797" s="59" t="inlineStr">
        <is>
          <t>Sphere</t>
        </is>
      </c>
      <c r="D797" s="52" t="inlineStr">
        <is>
          <t>ENV-666</t>
        </is>
      </c>
      <c r="E797" s="52" t="n">
        <v>3</v>
      </c>
      <c r="F797" s="54">
        <f>L797</f>
        <v/>
      </c>
      <c r="G797" s="54">
        <f>P797</f>
        <v/>
      </c>
      <c r="H797" s="54">
        <f>T797</f>
        <v/>
      </c>
      <c r="I797" s="70" t="n">
        <v>0.253265768</v>
      </c>
      <c r="J797" s="70" t="n">
        <v>-0.031636674</v>
      </c>
      <c r="K797" s="70" t="n">
        <v>0.127244353</v>
      </c>
      <c r="L797" s="70" t="n">
        <v>-10.9710064</v>
      </c>
      <c r="M797" s="70" t="n">
        <v>0.0492348783</v>
      </c>
      <c r="N797" s="70" t="n">
        <v>0.145042151</v>
      </c>
      <c r="O797" s="70" t="n">
        <v>0.0387411974</v>
      </c>
      <c r="P797" s="70" t="n">
        <v>-0.0491906926</v>
      </c>
      <c r="Q797" s="70" t="n">
        <v>-0.136619493</v>
      </c>
      <c r="R797" s="70" t="n">
        <v>-0.00637796056</v>
      </c>
      <c r="S797" s="70" t="n">
        <v>0.249847606</v>
      </c>
      <c r="T797" s="70" t="n">
        <v>-11.2945137</v>
      </c>
      <c r="U797" s="69">
        <f>U794*'4 Transform Matrices'!Y798+V794*'4 Transform Matrices'!AC798+W794*'4 Transform Matrices'!AG798</f>
        <v/>
      </c>
      <c r="V797" s="69">
        <f>U794*'4 Transform Matrices'!Z798+V794*'4 Transform Matrices'!AD798+W794*'4 Transform Matrices'!AH798</f>
        <v/>
      </c>
      <c r="W797" s="69">
        <f>U794*'4 Transform Matrices'!AA798+V794*'4 Transform Matrices'!AE798+W794*'4 Transform Matrices'!AI798</f>
        <v/>
      </c>
      <c r="X797" s="69">
        <f>U794*'4 Transform Matrices'!AB798+V794*'4 Transform Matrices'!AF798+W794*'4 Transform Matrices'!AJ798+X794</f>
        <v/>
      </c>
      <c r="Y797" s="69">
        <f>Y794*'4 Transform Matrices'!Y798+Z794*'4 Transform Matrices'!AC798+AA794*'4 Transform Matrices'!AG798</f>
        <v/>
      </c>
      <c r="Z797" s="69">
        <f>Y794*'4 Transform Matrices'!Z798+Z794*'4 Transform Matrices'!AD798+AA794*'4 Transform Matrices'!AH798</f>
        <v/>
      </c>
      <c r="AA797" s="69">
        <f>Y794*'4 Transform Matrices'!AA798+Z794*'4 Transform Matrices'!AE798+AA794*'4 Transform Matrices'!AI798</f>
        <v/>
      </c>
      <c r="AB797" s="69">
        <f>Y794*'4 Transform Matrices'!AB798+Z794*'4 Transform Matrices'!AF798+AA794*'4 Transform Matrices'!AJ798+AB794</f>
        <v/>
      </c>
      <c r="AC797" s="69">
        <f>AC794*'4 Transform Matrices'!Y798+AD794*'4 Transform Matrices'!AC798+AE794*'4 Transform Matrices'!AG798</f>
        <v/>
      </c>
      <c r="AD797" s="69">
        <f>AC794*'4 Transform Matrices'!Z798+AD794*'4 Transform Matrices'!AD798+AE794*'4 Transform Matrices'!AH798</f>
        <v/>
      </c>
      <c r="AE797" s="69">
        <f>AC794*'4 Transform Matrices'!AA798+AD794*'4 Transform Matrices'!AE798+AE794*'4 Transform Matrices'!AI798</f>
        <v/>
      </c>
      <c r="AF797" s="69">
        <f>AC794*'4 Transform Matrices'!AB798+AD794*'4 Transform Matrices'!AF798+AE794*'4 Transform Matrices'!AJ798+AF794</f>
        <v/>
      </c>
      <c r="AG797" s="71">
        <f>MAX(ABS(I797-U797),ABS(J797-V797),ABS(K797-W797),ABS(L797-X797),ABS(M797-Y797),ABS(N797-Z797),ABS(O797-AA797),ABS(P797-AB797),ABS(Q797-AC797),ABS(R797-AD797),ABS(S797-AE797),ABS(T797-AF797))</f>
        <v/>
      </c>
    </row>
    <row r="798">
      <c r="A798" s="80" t="inlineStr">
        <is>
          <t>- Boulder</t>
        </is>
      </c>
      <c r="B798" s="52" t="inlineStr">
        <is>
          <t>ENV-670</t>
        </is>
      </c>
      <c r="C798" s="53" t="inlineStr">
        <is>
          <t>Group</t>
        </is>
      </c>
      <c r="D798" s="52" t="inlineStr">
        <is>
          <t>ENV-643</t>
        </is>
      </c>
      <c r="E798" s="52" t="n">
        <v>2</v>
      </c>
      <c r="F798" s="54">
        <f>L798</f>
        <v/>
      </c>
      <c r="G798" s="54">
        <f>P798</f>
        <v/>
      </c>
      <c r="H798" s="54">
        <f>T798</f>
        <v/>
      </c>
      <c r="I798" s="70" t="n">
        <v>-0.737277329</v>
      </c>
      <c r="J798" s="70" t="n">
        <v>0</v>
      </c>
      <c r="K798" s="70" t="n">
        <v>-0.675590217</v>
      </c>
      <c r="L798" s="70" t="n">
        <v>-5.5</v>
      </c>
      <c r="M798" s="70" t="n">
        <v>0</v>
      </c>
      <c r="N798" s="70" t="n">
        <v>1</v>
      </c>
      <c r="O798" s="70" t="n">
        <v>0</v>
      </c>
      <c r="P798" s="70" t="n">
        <v>-0.171429828</v>
      </c>
      <c r="Q798" s="70" t="n">
        <v>0.675590217</v>
      </c>
      <c r="R798" s="70" t="n">
        <v>0</v>
      </c>
      <c r="S798" s="70" t="n">
        <v>-0.737277329</v>
      </c>
      <c r="T798" s="70" t="n">
        <v>-10.2671852</v>
      </c>
      <c r="U798" s="69">
        <f>U771*'4 Transform Matrices'!Y799+V771*'4 Transform Matrices'!AC799+W771*'4 Transform Matrices'!AG799</f>
        <v/>
      </c>
      <c r="V798" s="69">
        <f>U771*'4 Transform Matrices'!Z799+V771*'4 Transform Matrices'!AD799+W771*'4 Transform Matrices'!AH799</f>
        <v/>
      </c>
      <c r="W798" s="69">
        <f>U771*'4 Transform Matrices'!AA799+V771*'4 Transform Matrices'!AE799+W771*'4 Transform Matrices'!AI799</f>
        <v/>
      </c>
      <c r="X798" s="69">
        <f>U771*'4 Transform Matrices'!AB799+V771*'4 Transform Matrices'!AF799+W771*'4 Transform Matrices'!AJ799+X771</f>
        <v/>
      </c>
      <c r="Y798" s="69">
        <f>Y771*'4 Transform Matrices'!Y799+Z771*'4 Transform Matrices'!AC799+AA771*'4 Transform Matrices'!AG799</f>
        <v/>
      </c>
      <c r="Z798" s="69">
        <f>Y771*'4 Transform Matrices'!Z799+Z771*'4 Transform Matrices'!AD799+AA771*'4 Transform Matrices'!AH799</f>
        <v/>
      </c>
      <c r="AA798" s="69">
        <f>Y771*'4 Transform Matrices'!AA799+Z771*'4 Transform Matrices'!AE799+AA771*'4 Transform Matrices'!AI799</f>
        <v/>
      </c>
      <c r="AB798" s="69">
        <f>Y771*'4 Transform Matrices'!AB799+Z771*'4 Transform Matrices'!AF799+AA771*'4 Transform Matrices'!AJ799+AB771</f>
        <v/>
      </c>
      <c r="AC798" s="69">
        <f>AC771*'4 Transform Matrices'!Y799+AD771*'4 Transform Matrices'!AC799+AE771*'4 Transform Matrices'!AG799</f>
        <v/>
      </c>
      <c r="AD798" s="69">
        <f>AC771*'4 Transform Matrices'!Z799+AD771*'4 Transform Matrices'!AD799+AE771*'4 Transform Matrices'!AH799</f>
        <v/>
      </c>
      <c r="AE798" s="69">
        <f>AC771*'4 Transform Matrices'!AA799+AD771*'4 Transform Matrices'!AE799+AE771*'4 Transform Matrices'!AI799</f>
        <v/>
      </c>
      <c r="AF798" s="69">
        <f>AC771*'4 Transform Matrices'!AB799+AD771*'4 Transform Matrices'!AF799+AE771*'4 Transform Matrices'!AJ799+AF771</f>
        <v/>
      </c>
      <c r="AG798" s="71">
        <f>MAX(ABS(I798-U798),ABS(J798-V798),ABS(K798-W798),ABS(L798-X798),ABS(M798-Y798),ABS(N798-Z798),ABS(O798-AA798),ABS(P798-AB798),ABS(Q798-AC798),ABS(R798-AD798),ABS(S798-AE798),ABS(T798-AF798))</f>
        <v/>
      </c>
    </row>
    <row r="799">
      <c r="A799" s="81" t="inlineStr">
        <is>
          <t>- Rock</t>
        </is>
      </c>
      <c r="B799" s="52" t="inlineStr">
        <is>
          <t>ENV-671</t>
        </is>
      </c>
      <c r="C799" s="59" t="inlineStr">
        <is>
          <t>Sphere</t>
        </is>
      </c>
      <c r="D799" s="52" t="inlineStr">
        <is>
          <t>ENV-670</t>
        </is>
      </c>
      <c r="E799" s="52" t="n">
        <v>3</v>
      </c>
      <c r="F799" s="54">
        <f>L799</f>
        <v/>
      </c>
      <c r="G799" s="54">
        <f>P799</f>
        <v/>
      </c>
      <c r="H799" s="54">
        <f>T799</f>
        <v/>
      </c>
      <c r="I799" s="70" t="n">
        <v>-0.445457101</v>
      </c>
      <c r="J799" s="70" t="n">
        <v>0.0368287563</v>
      </c>
      <c r="K799" s="70" t="n">
        <v>0.28559956</v>
      </c>
      <c r="L799" s="70" t="n">
        <v>-5.5</v>
      </c>
      <c r="M799" s="70" t="n">
        <v>-0.0732953548</v>
      </c>
      <c r="N799" s="70" t="n">
        <v>0.229113251</v>
      </c>
      <c r="O799" s="70" t="n">
        <v>-0.201514438</v>
      </c>
      <c r="P799" s="70" t="n">
        <v>-0.115611203</v>
      </c>
      <c r="Q799" s="70" t="n">
        <v>-0.323597968</v>
      </c>
      <c r="R799" s="70" t="n">
        <v>-0.102592014</v>
      </c>
      <c r="S799" s="70" t="n">
        <v>-0.347506106</v>
      </c>
      <c r="T799" s="70" t="n">
        <v>-10.2671852</v>
      </c>
      <c r="U799" s="69">
        <f>U798*'4 Transform Matrices'!Y800+V798*'4 Transform Matrices'!AC800+W798*'4 Transform Matrices'!AG800</f>
        <v/>
      </c>
      <c r="V799" s="69">
        <f>U798*'4 Transform Matrices'!Z800+V798*'4 Transform Matrices'!AD800+W798*'4 Transform Matrices'!AH800</f>
        <v/>
      </c>
      <c r="W799" s="69">
        <f>U798*'4 Transform Matrices'!AA800+V798*'4 Transform Matrices'!AE800+W798*'4 Transform Matrices'!AI800</f>
        <v/>
      </c>
      <c r="X799" s="69">
        <f>U798*'4 Transform Matrices'!AB800+V798*'4 Transform Matrices'!AF800+W798*'4 Transform Matrices'!AJ800+X798</f>
        <v/>
      </c>
      <c r="Y799" s="69">
        <f>Y798*'4 Transform Matrices'!Y800+Z798*'4 Transform Matrices'!AC800+AA798*'4 Transform Matrices'!AG800</f>
        <v/>
      </c>
      <c r="Z799" s="69">
        <f>Y798*'4 Transform Matrices'!Z800+Z798*'4 Transform Matrices'!AD800+AA798*'4 Transform Matrices'!AH800</f>
        <v/>
      </c>
      <c r="AA799" s="69">
        <f>Y798*'4 Transform Matrices'!AA800+Z798*'4 Transform Matrices'!AE800+AA798*'4 Transform Matrices'!AI800</f>
        <v/>
      </c>
      <c r="AB799" s="69">
        <f>Y798*'4 Transform Matrices'!AB800+Z798*'4 Transform Matrices'!AF800+AA798*'4 Transform Matrices'!AJ800+AB798</f>
        <v/>
      </c>
      <c r="AC799" s="69">
        <f>AC798*'4 Transform Matrices'!Y800+AD798*'4 Transform Matrices'!AC800+AE798*'4 Transform Matrices'!AG800</f>
        <v/>
      </c>
      <c r="AD799" s="69">
        <f>AC798*'4 Transform Matrices'!Z800+AD798*'4 Transform Matrices'!AD800+AE798*'4 Transform Matrices'!AH800</f>
        <v/>
      </c>
      <c r="AE799" s="69">
        <f>AC798*'4 Transform Matrices'!AA800+AD798*'4 Transform Matrices'!AE800+AE798*'4 Transform Matrices'!AI800</f>
        <v/>
      </c>
      <c r="AF799" s="69">
        <f>AC798*'4 Transform Matrices'!AB800+AD798*'4 Transform Matrices'!AF800+AE798*'4 Transform Matrices'!AJ800+AF798</f>
        <v/>
      </c>
      <c r="AG799" s="71">
        <f>MAX(ABS(I799-U799),ABS(J799-V799),ABS(K799-W799),ABS(L799-X799),ABS(M799-Y799),ABS(N799-Z799),ABS(O799-AA799),ABS(P799-AB799),ABS(Q799-AC799),ABS(R799-AD799),ABS(S799-AE799),ABS(T799-AF799))</f>
        <v/>
      </c>
    </row>
    <row r="800">
      <c r="A800" s="81" t="inlineStr">
        <is>
          <t>- Rock</t>
        </is>
      </c>
      <c r="B800" s="52" t="inlineStr">
        <is>
          <t>ENV-672</t>
        </is>
      </c>
      <c r="C800" s="59" t="inlineStr">
        <is>
          <t>Sphere</t>
        </is>
      </c>
      <c r="D800" s="52" t="inlineStr">
        <is>
          <t>ENV-670</t>
        </is>
      </c>
      <c r="E800" s="52" t="n">
        <v>3</v>
      </c>
      <c r="F800" s="54">
        <f>L800</f>
        <v/>
      </c>
      <c r="G800" s="54">
        <f>P800</f>
        <v/>
      </c>
      <c r="H800" s="54">
        <f>T800</f>
        <v/>
      </c>
      <c r="I800" s="70" t="n">
        <v>0.156275332</v>
      </c>
      <c r="J800" s="70" t="n">
        <v>0.0726425126</v>
      </c>
      <c r="K800" s="70" t="n">
        <v>0.265766948</v>
      </c>
      <c r="L800" s="70" t="n">
        <v>-5.29572153</v>
      </c>
      <c r="M800" s="70" t="n">
        <v>0.0136698727</v>
      </c>
      <c r="N800" s="70" t="n">
        <v>0.19929029</v>
      </c>
      <c r="O800" s="70" t="n">
        <v>-0.126417562</v>
      </c>
      <c r="P800" s="70" t="n">
        <v>-0.0795920938</v>
      </c>
      <c r="Q800" s="70" t="n">
        <v>-0.308487594</v>
      </c>
      <c r="R800" s="70" t="n">
        <v>0.0456307083</v>
      </c>
      <c r="S800" s="70" t="n">
        <v>0.129031807</v>
      </c>
      <c r="T800" s="70" t="n">
        <v>-10.2238665</v>
      </c>
      <c r="U800" s="69">
        <f>U798*'4 Transform Matrices'!Y801+V798*'4 Transform Matrices'!AC801+W798*'4 Transform Matrices'!AG801</f>
        <v/>
      </c>
      <c r="V800" s="69">
        <f>U798*'4 Transform Matrices'!Z801+V798*'4 Transform Matrices'!AD801+W798*'4 Transform Matrices'!AH801</f>
        <v/>
      </c>
      <c r="W800" s="69">
        <f>U798*'4 Transform Matrices'!AA801+V798*'4 Transform Matrices'!AE801+W798*'4 Transform Matrices'!AI801</f>
        <v/>
      </c>
      <c r="X800" s="69">
        <f>U798*'4 Transform Matrices'!AB801+V798*'4 Transform Matrices'!AF801+W798*'4 Transform Matrices'!AJ801+X798</f>
        <v/>
      </c>
      <c r="Y800" s="69">
        <f>Y798*'4 Transform Matrices'!Y801+Z798*'4 Transform Matrices'!AC801+AA798*'4 Transform Matrices'!AG801</f>
        <v/>
      </c>
      <c r="Z800" s="69">
        <f>Y798*'4 Transform Matrices'!Z801+Z798*'4 Transform Matrices'!AD801+AA798*'4 Transform Matrices'!AH801</f>
        <v/>
      </c>
      <c r="AA800" s="69">
        <f>Y798*'4 Transform Matrices'!AA801+Z798*'4 Transform Matrices'!AE801+AA798*'4 Transform Matrices'!AI801</f>
        <v/>
      </c>
      <c r="AB800" s="69">
        <f>Y798*'4 Transform Matrices'!AB801+Z798*'4 Transform Matrices'!AF801+AA798*'4 Transform Matrices'!AJ801+AB798</f>
        <v/>
      </c>
      <c r="AC800" s="69">
        <f>AC798*'4 Transform Matrices'!Y801+AD798*'4 Transform Matrices'!AC801+AE798*'4 Transform Matrices'!AG801</f>
        <v/>
      </c>
      <c r="AD800" s="69">
        <f>AC798*'4 Transform Matrices'!Z801+AD798*'4 Transform Matrices'!AD801+AE798*'4 Transform Matrices'!AH801</f>
        <v/>
      </c>
      <c r="AE800" s="69">
        <f>AC798*'4 Transform Matrices'!AA801+AD798*'4 Transform Matrices'!AE801+AE798*'4 Transform Matrices'!AI801</f>
        <v/>
      </c>
      <c r="AF800" s="69">
        <f>AC798*'4 Transform Matrices'!AB801+AD798*'4 Transform Matrices'!AF801+AE798*'4 Transform Matrices'!AJ801+AF798</f>
        <v/>
      </c>
      <c r="AG800" s="71">
        <f>MAX(ABS(I800-U800),ABS(J800-V800),ABS(K800-W800),ABS(L800-X800),ABS(M800-Y800),ABS(N800-Z800),ABS(O800-AA800),ABS(P800-AB800),ABS(Q800-AC800),ABS(R800-AD800),ABS(S800-AE800),ABS(T800-AF800))</f>
        <v/>
      </c>
    </row>
    <row r="801">
      <c r="A801" s="81" t="inlineStr">
        <is>
          <t>- Rock</t>
        </is>
      </c>
      <c r="B801" s="52" t="inlineStr">
        <is>
          <t>ENV-673</t>
        </is>
      </c>
      <c r="C801" s="59" t="inlineStr">
        <is>
          <t>Sphere</t>
        </is>
      </c>
      <c r="D801" s="52" t="inlineStr">
        <is>
          <t>ENV-670</t>
        </is>
      </c>
      <c r="E801" s="52" t="n">
        <v>3</v>
      </c>
      <c r="F801" s="54">
        <f>L801</f>
        <v/>
      </c>
      <c r="G801" s="54">
        <f>P801</f>
        <v/>
      </c>
      <c r="H801" s="54">
        <f>T801</f>
        <v/>
      </c>
      <c r="I801" s="70" t="n">
        <v>-0.353032202</v>
      </c>
      <c r="J801" s="70" t="n">
        <v>0.0322874971</v>
      </c>
      <c r="K801" s="70" t="n">
        <v>0.0926742405</v>
      </c>
      <c r="L801" s="70" t="n">
        <v>-5.30697727</v>
      </c>
      <c r="M801" s="70" t="n">
        <v>0.0512820147</v>
      </c>
      <c r="N801" s="70" t="n">
        <v>0.187750533</v>
      </c>
      <c r="O801" s="70" t="n">
        <v>-0.0532696247</v>
      </c>
      <c r="P801" s="70" t="n">
        <v>-0.126967311</v>
      </c>
      <c r="Q801" s="70" t="n">
        <v>-0.0946216434</v>
      </c>
      <c r="R801" s="70" t="n">
        <v>-0.0187092666</v>
      </c>
      <c r="S801" s="70" t="n">
        <v>-0.374636918</v>
      </c>
      <c r="T801" s="70" t="n">
        <v>-10.3306456</v>
      </c>
      <c r="U801" s="69">
        <f>U798*'4 Transform Matrices'!Y802+V798*'4 Transform Matrices'!AC802+W798*'4 Transform Matrices'!AG802</f>
        <v/>
      </c>
      <c r="V801" s="69">
        <f>U798*'4 Transform Matrices'!Z802+V798*'4 Transform Matrices'!AD802+W798*'4 Transform Matrices'!AH802</f>
        <v/>
      </c>
      <c r="W801" s="69">
        <f>U798*'4 Transform Matrices'!AA802+V798*'4 Transform Matrices'!AE802+W798*'4 Transform Matrices'!AI802</f>
        <v/>
      </c>
      <c r="X801" s="69">
        <f>U798*'4 Transform Matrices'!AB802+V798*'4 Transform Matrices'!AF802+W798*'4 Transform Matrices'!AJ802+X798</f>
        <v/>
      </c>
      <c r="Y801" s="69">
        <f>Y798*'4 Transform Matrices'!Y802+Z798*'4 Transform Matrices'!AC802+AA798*'4 Transform Matrices'!AG802</f>
        <v/>
      </c>
      <c r="Z801" s="69">
        <f>Y798*'4 Transform Matrices'!Z802+Z798*'4 Transform Matrices'!AD802+AA798*'4 Transform Matrices'!AH802</f>
        <v/>
      </c>
      <c r="AA801" s="69">
        <f>Y798*'4 Transform Matrices'!AA802+Z798*'4 Transform Matrices'!AE802+AA798*'4 Transform Matrices'!AI802</f>
        <v/>
      </c>
      <c r="AB801" s="69">
        <f>Y798*'4 Transform Matrices'!AB802+Z798*'4 Transform Matrices'!AF802+AA798*'4 Transform Matrices'!AJ802+AB798</f>
        <v/>
      </c>
      <c r="AC801" s="69">
        <f>AC798*'4 Transform Matrices'!Y802+AD798*'4 Transform Matrices'!AC802+AE798*'4 Transform Matrices'!AG802</f>
        <v/>
      </c>
      <c r="AD801" s="69">
        <f>AC798*'4 Transform Matrices'!Z802+AD798*'4 Transform Matrices'!AD802+AE798*'4 Transform Matrices'!AH802</f>
        <v/>
      </c>
      <c r="AE801" s="69">
        <f>AC798*'4 Transform Matrices'!AA802+AD798*'4 Transform Matrices'!AE802+AE798*'4 Transform Matrices'!AI802</f>
        <v/>
      </c>
      <c r="AF801" s="69">
        <f>AC798*'4 Transform Matrices'!AB802+AD798*'4 Transform Matrices'!AF802+AE798*'4 Transform Matrices'!AJ802+AF798</f>
        <v/>
      </c>
      <c r="AG801" s="71">
        <f>MAX(ABS(I801-U801),ABS(J801-V801),ABS(K801-W801),ABS(L801-X801),ABS(M801-Y801),ABS(N801-Z801),ABS(O801-AA801),ABS(P801-AB801),ABS(Q801-AC801),ABS(R801-AD801),ABS(S801-AE801),ABS(T801-AF801))</f>
        <v/>
      </c>
    </row>
    <row r="802">
      <c r="A802" s="81" t="inlineStr">
        <is>
          <t>- Rock</t>
        </is>
      </c>
      <c r="B802" s="52" t="inlineStr">
        <is>
          <t>ENV-674</t>
        </is>
      </c>
      <c r="C802" s="59" t="inlineStr">
        <is>
          <t>Sphere</t>
        </is>
      </c>
      <c r="D802" s="52" t="inlineStr">
        <is>
          <t>ENV-670</t>
        </is>
      </c>
      <c r="E802" s="52" t="n">
        <v>3</v>
      </c>
      <c r="F802" s="54">
        <f>L802</f>
        <v/>
      </c>
      <c r="G802" s="54">
        <f>P802</f>
        <v/>
      </c>
      <c r="H802" s="54">
        <f>T802</f>
        <v/>
      </c>
      <c r="I802" s="70" t="n">
        <v>0.294464946</v>
      </c>
      <c r="J802" s="70" t="n">
        <v>0.0103953928</v>
      </c>
      <c r="K802" s="70" t="n">
        <v>0.0828552917</v>
      </c>
      <c r="L802" s="70" t="n">
        <v>-5.58035278</v>
      </c>
      <c r="M802" s="70" t="n">
        <v>-0.0653792545</v>
      </c>
      <c r="N802" s="70" t="n">
        <v>0.154269457</v>
      </c>
      <c r="O802" s="70" t="n">
        <v>0.100846119</v>
      </c>
      <c r="P802" s="70" t="n">
        <v>-0.122943267</v>
      </c>
      <c r="Q802" s="70" t="n">
        <v>-0.0872807801</v>
      </c>
      <c r="R802" s="70" t="n">
        <v>-0.08048672229999999</v>
      </c>
      <c r="S802" s="70" t="n">
        <v>0.203993753</v>
      </c>
      <c r="T802" s="70" t="n">
        <v>-10.2662964</v>
      </c>
      <c r="U802" s="69">
        <f>U798*'4 Transform Matrices'!Y803+V798*'4 Transform Matrices'!AC803+W798*'4 Transform Matrices'!AG803</f>
        <v/>
      </c>
      <c r="V802" s="69">
        <f>U798*'4 Transform Matrices'!Z803+V798*'4 Transform Matrices'!AD803+W798*'4 Transform Matrices'!AH803</f>
        <v/>
      </c>
      <c r="W802" s="69">
        <f>U798*'4 Transform Matrices'!AA803+V798*'4 Transform Matrices'!AE803+W798*'4 Transform Matrices'!AI803</f>
        <v/>
      </c>
      <c r="X802" s="69">
        <f>U798*'4 Transform Matrices'!AB803+V798*'4 Transform Matrices'!AF803+W798*'4 Transform Matrices'!AJ803+X798</f>
        <v/>
      </c>
      <c r="Y802" s="69">
        <f>Y798*'4 Transform Matrices'!Y803+Z798*'4 Transform Matrices'!AC803+AA798*'4 Transform Matrices'!AG803</f>
        <v/>
      </c>
      <c r="Z802" s="69">
        <f>Y798*'4 Transform Matrices'!Z803+Z798*'4 Transform Matrices'!AD803+AA798*'4 Transform Matrices'!AH803</f>
        <v/>
      </c>
      <c r="AA802" s="69">
        <f>Y798*'4 Transform Matrices'!AA803+Z798*'4 Transform Matrices'!AE803+AA798*'4 Transform Matrices'!AI803</f>
        <v/>
      </c>
      <c r="AB802" s="69">
        <f>Y798*'4 Transform Matrices'!AB803+Z798*'4 Transform Matrices'!AF803+AA798*'4 Transform Matrices'!AJ803+AB798</f>
        <v/>
      </c>
      <c r="AC802" s="69">
        <f>AC798*'4 Transform Matrices'!Y803+AD798*'4 Transform Matrices'!AC803+AE798*'4 Transform Matrices'!AG803</f>
        <v/>
      </c>
      <c r="AD802" s="69">
        <f>AC798*'4 Transform Matrices'!Z803+AD798*'4 Transform Matrices'!AD803+AE798*'4 Transform Matrices'!AH803</f>
        <v/>
      </c>
      <c r="AE802" s="69">
        <f>AC798*'4 Transform Matrices'!AA803+AD798*'4 Transform Matrices'!AE803+AE798*'4 Transform Matrices'!AI803</f>
        <v/>
      </c>
      <c r="AF802" s="69">
        <f>AC798*'4 Transform Matrices'!AB803+AD798*'4 Transform Matrices'!AF803+AE798*'4 Transform Matrices'!AJ803+AF798</f>
        <v/>
      </c>
      <c r="AG802" s="71">
        <f>MAX(ABS(I802-U802),ABS(J802-V802),ABS(K802-W802),ABS(L802-X802),ABS(M802-Y802),ABS(N802-Z802),ABS(O802-AA802),ABS(P802-AB802),ABS(Q802-AC802),ABS(R802-AD802),ABS(S802-AE802),ABS(T802-AF802))</f>
        <v/>
      </c>
    </row>
    <row r="803">
      <c r="A803" s="80" t="inlineStr">
        <is>
          <t>- Boulder</t>
        </is>
      </c>
      <c r="B803" s="52" t="inlineStr">
        <is>
          <t>ENV-675</t>
        </is>
      </c>
      <c r="C803" s="53" t="inlineStr">
        <is>
          <t>Group</t>
        </is>
      </c>
      <c r="D803" s="52" t="inlineStr">
        <is>
          <t>ENV-643</t>
        </is>
      </c>
      <c r="E803" s="52" t="n">
        <v>2</v>
      </c>
      <c r="F803" s="54">
        <f>L803</f>
        <v/>
      </c>
      <c r="G803" s="54">
        <f>P803</f>
        <v/>
      </c>
      <c r="H803" s="54">
        <f>T803</f>
        <v/>
      </c>
      <c r="I803" s="70" t="n">
        <v>0.976296008</v>
      </c>
      <c r="J803" s="70" t="n">
        <v>0</v>
      </c>
      <c r="K803" s="70" t="n">
        <v>0.21643962</v>
      </c>
      <c r="L803" s="70" t="n">
        <v>0.5</v>
      </c>
      <c r="M803" s="70" t="n">
        <v>0</v>
      </c>
      <c r="N803" s="70" t="n">
        <v>1</v>
      </c>
      <c r="O803" s="70" t="n">
        <v>0</v>
      </c>
      <c r="P803" s="70" t="n">
        <v>-0.270000011</v>
      </c>
      <c r="Q803" s="70" t="n">
        <v>-0.21643962</v>
      </c>
      <c r="R803" s="70" t="n">
        <v>0</v>
      </c>
      <c r="S803" s="70" t="n">
        <v>0.976296008</v>
      </c>
      <c r="T803" s="70" t="n">
        <v>-7.93763256</v>
      </c>
      <c r="U803" s="69">
        <f>U771*'4 Transform Matrices'!Y804+V771*'4 Transform Matrices'!AC804+W771*'4 Transform Matrices'!AG804</f>
        <v/>
      </c>
      <c r="V803" s="69">
        <f>U771*'4 Transform Matrices'!Z804+V771*'4 Transform Matrices'!AD804+W771*'4 Transform Matrices'!AH804</f>
        <v/>
      </c>
      <c r="W803" s="69">
        <f>U771*'4 Transform Matrices'!AA804+V771*'4 Transform Matrices'!AE804+W771*'4 Transform Matrices'!AI804</f>
        <v/>
      </c>
      <c r="X803" s="69">
        <f>U771*'4 Transform Matrices'!AB804+V771*'4 Transform Matrices'!AF804+W771*'4 Transform Matrices'!AJ804+X771</f>
        <v/>
      </c>
      <c r="Y803" s="69">
        <f>Y771*'4 Transform Matrices'!Y804+Z771*'4 Transform Matrices'!AC804+AA771*'4 Transform Matrices'!AG804</f>
        <v/>
      </c>
      <c r="Z803" s="69">
        <f>Y771*'4 Transform Matrices'!Z804+Z771*'4 Transform Matrices'!AD804+AA771*'4 Transform Matrices'!AH804</f>
        <v/>
      </c>
      <c r="AA803" s="69">
        <f>Y771*'4 Transform Matrices'!AA804+Z771*'4 Transform Matrices'!AE804+AA771*'4 Transform Matrices'!AI804</f>
        <v/>
      </c>
      <c r="AB803" s="69">
        <f>Y771*'4 Transform Matrices'!AB804+Z771*'4 Transform Matrices'!AF804+AA771*'4 Transform Matrices'!AJ804+AB771</f>
        <v/>
      </c>
      <c r="AC803" s="69">
        <f>AC771*'4 Transform Matrices'!Y804+AD771*'4 Transform Matrices'!AC804+AE771*'4 Transform Matrices'!AG804</f>
        <v/>
      </c>
      <c r="AD803" s="69">
        <f>AC771*'4 Transform Matrices'!Z804+AD771*'4 Transform Matrices'!AD804+AE771*'4 Transform Matrices'!AH804</f>
        <v/>
      </c>
      <c r="AE803" s="69">
        <f>AC771*'4 Transform Matrices'!AA804+AD771*'4 Transform Matrices'!AE804+AE771*'4 Transform Matrices'!AI804</f>
        <v/>
      </c>
      <c r="AF803" s="69">
        <f>AC771*'4 Transform Matrices'!AB804+AD771*'4 Transform Matrices'!AF804+AE771*'4 Transform Matrices'!AJ804+AF771</f>
        <v/>
      </c>
      <c r="AG803" s="71">
        <f>MAX(ABS(I803-U803),ABS(J803-V803),ABS(K803-W803),ABS(L803-X803),ABS(M803-Y803),ABS(N803-Z803),ABS(O803-AA803),ABS(P803-AB803),ABS(Q803-AC803),ABS(R803-AD803),ABS(S803-AE803),ABS(T803-AF803))</f>
        <v/>
      </c>
    </row>
    <row r="804">
      <c r="A804" s="81" t="inlineStr">
        <is>
          <t>- Rock</t>
        </is>
      </c>
      <c r="B804" s="52" t="inlineStr">
        <is>
          <t>ENV-676</t>
        </is>
      </c>
      <c r="C804" s="59" t="inlineStr">
        <is>
          <t>Sphere</t>
        </is>
      </c>
      <c r="D804" s="52" t="inlineStr">
        <is>
          <t>ENV-675</t>
        </is>
      </c>
      <c r="E804" s="52" t="n">
        <v>3</v>
      </c>
      <c r="F804" s="54">
        <f>L804</f>
        <v/>
      </c>
      <c r="G804" s="54">
        <f>P804</f>
        <v/>
      </c>
      <c r="H804" s="54">
        <f>T804</f>
        <v/>
      </c>
      <c r="I804" s="70" t="n">
        <v>-0.578177035</v>
      </c>
      <c r="J804" s="70" t="n">
        <v>0.0437743403</v>
      </c>
      <c r="K804" s="70" t="n">
        <v>-0.106565297</v>
      </c>
      <c r="L804" s="70" t="n">
        <v>0.5</v>
      </c>
      <c r="M804" s="70" t="n">
        <v>0.0152769778</v>
      </c>
      <c r="N804" s="70" t="n">
        <v>0.282675266</v>
      </c>
      <c r="O804" s="70" t="n">
        <v>0.182207897</v>
      </c>
      <c r="P804" s="70" t="n">
        <v>-0.201449722</v>
      </c>
      <c r="Q804" s="70" t="n">
        <v>0.169877797</v>
      </c>
      <c r="R804" s="70" t="n">
        <v>0.123564675</v>
      </c>
      <c r="S804" s="70" t="n">
        <v>-0.379079551</v>
      </c>
      <c r="T804" s="70" t="n">
        <v>-7.93763256</v>
      </c>
      <c r="U804" s="69">
        <f>U803*'4 Transform Matrices'!Y805+V803*'4 Transform Matrices'!AC805+W803*'4 Transform Matrices'!AG805</f>
        <v/>
      </c>
      <c r="V804" s="69">
        <f>U803*'4 Transform Matrices'!Z805+V803*'4 Transform Matrices'!AD805+W803*'4 Transform Matrices'!AH805</f>
        <v/>
      </c>
      <c r="W804" s="69">
        <f>U803*'4 Transform Matrices'!AA805+V803*'4 Transform Matrices'!AE805+W803*'4 Transform Matrices'!AI805</f>
        <v/>
      </c>
      <c r="X804" s="69">
        <f>U803*'4 Transform Matrices'!AB805+V803*'4 Transform Matrices'!AF805+W803*'4 Transform Matrices'!AJ805+X803</f>
        <v/>
      </c>
      <c r="Y804" s="69">
        <f>Y803*'4 Transform Matrices'!Y805+Z803*'4 Transform Matrices'!AC805+AA803*'4 Transform Matrices'!AG805</f>
        <v/>
      </c>
      <c r="Z804" s="69">
        <f>Y803*'4 Transform Matrices'!Z805+Z803*'4 Transform Matrices'!AD805+AA803*'4 Transform Matrices'!AH805</f>
        <v/>
      </c>
      <c r="AA804" s="69">
        <f>Y803*'4 Transform Matrices'!AA805+Z803*'4 Transform Matrices'!AE805+AA803*'4 Transform Matrices'!AI805</f>
        <v/>
      </c>
      <c r="AB804" s="69">
        <f>Y803*'4 Transform Matrices'!AB805+Z803*'4 Transform Matrices'!AF805+AA803*'4 Transform Matrices'!AJ805+AB803</f>
        <v/>
      </c>
      <c r="AC804" s="69">
        <f>AC803*'4 Transform Matrices'!Y805+AD803*'4 Transform Matrices'!AC805+AE803*'4 Transform Matrices'!AG805</f>
        <v/>
      </c>
      <c r="AD804" s="69">
        <f>AC803*'4 Transform Matrices'!Z805+AD803*'4 Transform Matrices'!AD805+AE803*'4 Transform Matrices'!AH805</f>
        <v/>
      </c>
      <c r="AE804" s="69">
        <f>AC803*'4 Transform Matrices'!AA805+AD803*'4 Transform Matrices'!AE805+AE803*'4 Transform Matrices'!AI805</f>
        <v/>
      </c>
      <c r="AF804" s="69">
        <f>AC803*'4 Transform Matrices'!AB805+AD803*'4 Transform Matrices'!AF805+AE803*'4 Transform Matrices'!AJ805+AF803</f>
        <v/>
      </c>
      <c r="AG804" s="71">
        <f>MAX(ABS(I804-U804),ABS(J804-V804),ABS(K804-W804),ABS(L804-X804),ABS(M804-Y804),ABS(N804-Z804),ABS(O804-AA804),ABS(P804-AB804),ABS(Q804-AC804),ABS(R804-AD804),ABS(S804-AE804),ABS(T804-AF804))</f>
        <v/>
      </c>
    </row>
    <row r="805">
      <c r="A805" s="81" t="inlineStr">
        <is>
          <t>- Rock</t>
        </is>
      </c>
      <c r="B805" s="52" t="inlineStr">
        <is>
          <t>ENV-677</t>
        </is>
      </c>
      <c r="C805" s="59" t="inlineStr">
        <is>
          <t>Sphere</t>
        </is>
      </c>
      <c r="D805" s="52" t="inlineStr">
        <is>
          <t>ENV-675</t>
        </is>
      </c>
      <c r="E805" s="52" t="n">
        <v>3</v>
      </c>
      <c r="F805" s="54">
        <f>L805</f>
        <v/>
      </c>
      <c r="G805" s="54">
        <f>P805</f>
        <v/>
      </c>
      <c r="H805" s="54">
        <f>T805</f>
        <v/>
      </c>
      <c r="I805" s="70" t="n">
        <v>-0.257615954</v>
      </c>
      <c r="J805" s="70" t="n">
        <v>0.0281291194</v>
      </c>
      <c r="K805" s="70" t="n">
        <v>-0.103429943</v>
      </c>
      <c r="L805" s="70" t="n">
        <v>0.437767088</v>
      </c>
      <c r="M805" s="70" t="n">
        <v>0.0864435509</v>
      </c>
      <c r="N805" s="70" t="n">
        <v>0.128985494</v>
      </c>
      <c r="O805" s="70" t="n">
        <v>-0.0498768389</v>
      </c>
      <c r="P805" s="70" t="n">
        <v>-0.258030415</v>
      </c>
      <c r="Q805" s="70" t="n">
        <v>0.0965976417</v>
      </c>
      <c r="R805" s="70" t="n">
        <v>-0.0404094271</v>
      </c>
      <c r="S805" s="70" t="n">
        <v>-0.231203064</v>
      </c>
      <c r="T805" s="70" t="n">
        <v>-7.90857172</v>
      </c>
      <c r="U805" s="69">
        <f>U803*'4 Transform Matrices'!Y806+V803*'4 Transform Matrices'!AC806+W803*'4 Transform Matrices'!AG806</f>
        <v/>
      </c>
      <c r="V805" s="69">
        <f>U803*'4 Transform Matrices'!Z806+V803*'4 Transform Matrices'!AD806+W803*'4 Transform Matrices'!AH806</f>
        <v/>
      </c>
      <c r="W805" s="69">
        <f>U803*'4 Transform Matrices'!AA806+V803*'4 Transform Matrices'!AE806+W803*'4 Transform Matrices'!AI806</f>
        <v/>
      </c>
      <c r="X805" s="69">
        <f>U803*'4 Transform Matrices'!AB806+V803*'4 Transform Matrices'!AF806+W803*'4 Transform Matrices'!AJ806+X803</f>
        <v/>
      </c>
      <c r="Y805" s="69">
        <f>Y803*'4 Transform Matrices'!Y806+Z803*'4 Transform Matrices'!AC806+AA803*'4 Transform Matrices'!AG806</f>
        <v/>
      </c>
      <c r="Z805" s="69">
        <f>Y803*'4 Transform Matrices'!Z806+Z803*'4 Transform Matrices'!AD806+AA803*'4 Transform Matrices'!AH806</f>
        <v/>
      </c>
      <c r="AA805" s="69">
        <f>Y803*'4 Transform Matrices'!AA806+Z803*'4 Transform Matrices'!AE806+AA803*'4 Transform Matrices'!AI806</f>
        <v/>
      </c>
      <c r="AB805" s="69">
        <f>Y803*'4 Transform Matrices'!AB806+Z803*'4 Transform Matrices'!AF806+AA803*'4 Transform Matrices'!AJ806+AB803</f>
        <v/>
      </c>
      <c r="AC805" s="69">
        <f>AC803*'4 Transform Matrices'!Y806+AD803*'4 Transform Matrices'!AC806+AE803*'4 Transform Matrices'!AG806</f>
        <v/>
      </c>
      <c r="AD805" s="69">
        <f>AC803*'4 Transform Matrices'!Z806+AD803*'4 Transform Matrices'!AD806+AE803*'4 Transform Matrices'!AH806</f>
        <v/>
      </c>
      <c r="AE805" s="69">
        <f>AC803*'4 Transform Matrices'!AA806+AD803*'4 Transform Matrices'!AE806+AE803*'4 Transform Matrices'!AI806</f>
        <v/>
      </c>
      <c r="AF805" s="69">
        <f>AC803*'4 Transform Matrices'!AB806+AD803*'4 Transform Matrices'!AF806+AE803*'4 Transform Matrices'!AJ806+AF803</f>
        <v/>
      </c>
      <c r="AG805" s="71">
        <f>MAX(ABS(I805-U805),ABS(J805-V805),ABS(K805-W805),ABS(L805-X805),ABS(M805-Y805),ABS(N805-Z805),ABS(O805-AA805),ABS(P805-AB805),ABS(Q805-AC805),ABS(R805-AD805),ABS(S805-AE805),ABS(T805-AF805))</f>
        <v/>
      </c>
    </row>
    <row r="806">
      <c r="A806" s="81" t="inlineStr">
        <is>
          <t>- Rock</t>
        </is>
      </c>
      <c r="B806" s="52" t="inlineStr">
        <is>
          <t>ENV-678</t>
        </is>
      </c>
      <c r="C806" s="59" t="inlineStr">
        <is>
          <t>Sphere</t>
        </is>
      </c>
      <c r="D806" s="52" t="inlineStr">
        <is>
          <t>ENV-675</t>
        </is>
      </c>
      <c r="E806" s="52" t="n">
        <v>3</v>
      </c>
      <c r="F806" s="54">
        <f>L806</f>
        <v/>
      </c>
      <c r="G806" s="54">
        <f>P806</f>
        <v/>
      </c>
      <c r="H806" s="54">
        <f>T806</f>
        <v/>
      </c>
      <c r="I806" s="70" t="n">
        <v>-0.18893148</v>
      </c>
      <c r="J806" s="70" t="n">
        <v>-0.0542957075</v>
      </c>
      <c r="K806" s="70" t="n">
        <v>-0.122300088</v>
      </c>
      <c r="L806" s="70" t="n">
        <v>0.670089364</v>
      </c>
      <c r="M806" s="70" t="n">
        <v>-0.044767946</v>
      </c>
      <c r="N806" s="70" t="n">
        <v>0.156430751</v>
      </c>
      <c r="O806" s="70" t="n">
        <v>-0.0637830794</v>
      </c>
      <c r="P806" s="70" t="n">
        <v>-0.213537514</v>
      </c>
      <c r="Q806" s="70" t="n">
        <v>0.15913032</v>
      </c>
      <c r="R806" s="70" t="n">
        <v>-0.0204554591</v>
      </c>
      <c r="S806" s="70" t="n">
        <v>-0.163147882</v>
      </c>
      <c r="T806" s="70" t="n">
        <v>-7.87827873</v>
      </c>
      <c r="U806" s="69">
        <f>U803*'4 Transform Matrices'!Y807+V803*'4 Transform Matrices'!AC807+W803*'4 Transform Matrices'!AG807</f>
        <v/>
      </c>
      <c r="V806" s="69">
        <f>U803*'4 Transform Matrices'!Z807+V803*'4 Transform Matrices'!AD807+W803*'4 Transform Matrices'!AH807</f>
        <v/>
      </c>
      <c r="W806" s="69">
        <f>U803*'4 Transform Matrices'!AA807+V803*'4 Transform Matrices'!AE807+W803*'4 Transform Matrices'!AI807</f>
        <v/>
      </c>
      <c r="X806" s="69">
        <f>U803*'4 Transform Matrices'!AB807+V803*'4 Transform Matrices'!AF807+W803*'4 Transform Matrices'!AJ807+X803</f>
        <v/>
      </c>
      <c r="Y806" s="69">
        <f>Y803*'4 Transform Matrices'!Y807+Z803*'4 Transform Matrices'!AC807+AA803*'4 Transform Matrices'!AG807</f>
        <v/>
      </c>
      <c r="Z806" s="69">
        <f>Y803*'4 Transform Matrices'!Z807+Z803*'4 Transform Matrices'!AD807+AA803*'4 Transform Matrices'!AH807</f>
        <v/>
      </c>
      <c r="AA806" s="69">
        <f>Y803*'4 Transform Matrices'!AA807+Z803*'4 Transform Matrices'!AE807+AA803*'4 Transform Matrices'!AI807</f>
        <v/>
      </c>
      <c r="AB806" s="69">
        <f>Y803*'4 Transform Matrices'!AB807+Z803*'4 Transform Matrices'!AF807+AA803*'4 Transform Matrices'!AJ807+AB803</f>
        <v/>
      </c>
      <c r="AC806" s="69">
        <f>AC803*'4 Transform Matrices'!Y807+AD803*'4 Transform Matrices'!AC807+AE803*'4 Transform Matrices'!AG807</f>
        <v/>
      </c>
      <c r="AD806" s="69">
        <f>AC803*'4 Transform Matrices'!Z807+AD803*'4 Transform Matrices'!AD807+AE803*'4 Transform Matrices'!AH807</f>
        <v/>
      </c>
      <c r="AE806" s="69">
        <f>AC803*'4 Transform Matrices'!AA807+AD803*'4 Transform Matrices'!AE807+AE803*'4 Transform Matrices'!AI807</f>
        <v/>
      </c>
      <c r="AF806" s="69">
        <f>AC803*'4 Transform Matrices'!AB807+AD803*'4 Transform Matrices'!AF807+AE803*'4 Transform Matrices'!AJ807+AF803</f>
        <v/>
      </c>
      <c r="AG806" s="71">
        <f>MAX(ABS(I806-U806),ABS(J806-V806),ABS(K806-W806),ABS(L806-X806),ABS(M806-Y806),ABS(N806-Z806),ABS(O806-AA806),ABS(P806-AB806),ABS(Q806-AC806),ABS(R806-AD806),ABS(S806-AE806),ABS(T806-AF806))</f>
        <v/>
      </c>
    </row>
    <row r="807">
      <c r="A807" s="80" t="inlineStr">
        <is>
          <t>- Boulder</t>
        </is>
      </c>
      <c r="B807" s="52" t="inlineStr">
        <is>
          <t>ENV-679</t>
        </is>
      </c>
      <c r="C807" s="53" t="inlineStr">
        <is>
          <t>Group</t>
        </is>
      </c>
      <c r="D807" s="52" t="inlineStr">
        <is>
          <t>ENV-643</t>
        </is>
      </c>
      <c r="E807" s="52" t="n">
        <v>2</v>
      </c>
      <c r="F807" s="54">
        <f>L807</f>
        <v/>
      </c>
      <c r="G807" s="54">
        <f>P807</f>
        <v/>
      </c>
      <c r="H807" s="54">
        <f>T807</f>
        <v/>
      </c>
      <c r="I807" s="70" t="n">
        <v>-0.866025507</v>
      </c>
      <c r="J807" s="70" t="n">
        <v>0</v>
      </c>
      <c r="K807" s="70" t="n">
        <v>0.499999821</v>
      </c>
      <c r="L807" s="70" t="n">
        <v>6</v>
      </c>
      <c r="M807" s="70" t="n">
        <v>0</v>
      </c>
      <c r="N807" s="70" t="n">
        <v>1</v>
      </c>
      <c r="O807" s="70" t="n">
        <v>0</v>
      </c>
      <c r="P807" s="70" t="n">
        <v>-0.270000011</v>
      </c>
      <c r="Q807" s="70" t="n">
        <v>-0.499999821</v>
      </c>
      <c r="R807" s="70" t="n">
        <v>0</v>
      </c>
      <c r="S807" s="70" t="n">
        <v>-0.866025507</v>
      </c>
      <c r="T807" s="70" t="n">
        <v>-6.95388603</v>
      </c>
      <c r="U807" s="69">
        <f>U771*'4 Transform Matrices'!Y808+V771*'4 Transform Matrices'!AC808+W771*'4 Transform Matrices'!AG808</f>
        <v/>
      </c>
      <c r="V807" s="69">
        <f>U771*'4 Transform Matrices'!Z808+V771*'4 Transform Matrices'!AD808+W771*'4 Transform Matrices'!AH808</f>
        <v/>
      </c>
      <c r="W807" s="69">
        <f>U771*'4 Transform Matrices'!AA808+V771*'4 Transform Matrices'!AE808+W771*'4 Transform Matrices'!AI808</f>
        <v/>
      </c>
      <c r="X807" s="69">
        <f>U771*'4 Transform Matrices'!AB808+V771*'4 Transform Matrices'!AF808+W771*'4 Transform Matrices'!AJ808+X771</f>
        <v/>
      </c>
      <c r="Y807" s="69">
        <f>Y771*'4 Transform Matrices'!Y808+Z771*'4 Transform Matrices'!AC808+AA771*'4 Transform Matrices'!AG808</f>
        <v/>
      </c>
      <c r="Z807" s="69">
        <f>Y771*'4 Transform Matrices'!Z808+Z771*'4 Transform Matrices'!AD808+AA771*'4 Transform Matrices'!AH808</f>
        <v/>
      </c>
      <c r="AA807" s="69">
        <f>Y771*'4 Transform Matrices'!AA808+Z771*'4 Transform Matrices'!AE808+AA771*'4 Transform Matrices'!AI808</f>
        <v/>
      </c>
      <c r="AB807" s="69">
        <f>Y771*'4 Transform Matrices'!AB808+Z771*'4 Transform Matrices'!AF808+AA771*'4 Transform Matrices'!AJ808+AB771</f>
        <v/>
      </c>
      <c r="AC807" s="69">
        <f>AC771*'4 Transform Matrices'!Y808+AD771*'4 Transform Matrices'!AC808+AE771*'4 Transform Matrices'!AG808</f>
        <v/>
      </c>
      <c r="AD807" s="69">
        <f>AC771*'4 Transform Matrices'!Z808+AD771*'4 Transform Matrices'!AD808+AE771*'4 Transform Matrices'!AH808</f>
        <v/>
      </c>
      <c r="AE807" s="69">
        <f>AC771*'4 Transform Matrices'!AA808+AD771*'4 Transform Matrices'!AE808+AE771*'4 Transform Matrices'!AI808</f>
        <v/>
      </c>
      <c r="AF807" s="69">
        <f>AC771*'4 Transform Matrices'!AB808+AD771*'4 Transform Matrices'!AF808+AE771*'4 Transform Matrices'!AJ808+AF771</f>
        <v/>
      </c>
      <c r="AG807" s="71">
        <f>MAX(ABS(I807-U807),ABS(J807-V807),ABS(K807-W807),ABS(L807-X807),ABS(M807-Y807),ABS(N807-Z807),ABS(O807-AA807),ABS(P807-AB807),ABS(Q807-AC807),ABS(R807-AD807),ABS(S807-AE807),ABS(T807-AF807))</f>
        <v/>
      </c>
    </row>
    <row r="808">
      <c r="A808" s="81" t="inlineStr">
        <is>
          <t>- Rock</t>
        </is>
      </c>
      <c r="B808" s="52" t="inlineStr">
        <is>
          <t>ENV-680</t>
        </is>
      </c>
      <c r="C808" s="59" t="inlineStr">
        <is>
          <t>Sphere</t>
        </is>
      </c>
      <c r="D808" s="52" t="inlineStr">
        <is>
          <t>ENV-679</t>
        </is>
      </c>
      <c r="E808" s="52" t="n">
        <v>3</v>
      </c>
      <c r="F808" s="54">
        <f>L808</f>
        <v/>
      </c>
      <c r="G808" s="54">
        <f>P808</f>
        <v/>
      </c>
      <c r="H808" s="54">
        <f>T808</f>
        <v/>
      </c>
      <c r="I808" s="70" t="n">
        <v>0.525288165</v>
      </c>
      <c r="J808" s="70" t="n">
        <v>-0.0969742537</v>
      </c>
      <c r="K808" s="70" t="n">
        <v>-0.147754833</v>
      </c>
      <c r="L808" s="70" t="n">
        <v>6</v>
      </c>
      <c r="M808" s="70" t="n">
        <v>0.174006432</v>
      </c>
      <c r="N808" s="70" t="n">
        <v>0.329106599</v>
      </c>
      <c r="O808" s="70" t="n">
        <v>-0.000887929753</v>
      </c>
      <c r="P808" s="70" t="n">
        <v>-0.194153547</v>
      </c>
      <c r="Q808" s="70" t="n">
        <v>0.187233508</v>
      </c>
      <c r="R808" s="70" t="n">
        <v>-0.0337932408</v>
      </c>
      <c r="S808" s="70" t="n">
        <v>0.415354967</v>
      </c>
      <c r="T808" s="70" t="n">
        <v>-6.95388603</v>
      </c>
      <c r="U808" s="69">
        <f>U807*'4 Transform Matrices'!Y809+V807*'4 Transform Matrices'!AC809+W807*'4 Transform Matrices'!AG809</f>
        <v/>
      </c>
      <c r="V808" s="69">
        <f>U807*'4 Transform Matrices'!Z809+V807*'4 Transform Matrices'!AD809+W807*'4 Transform Matrices'!AH809</f>
        <v/>
      </c>
      <c r="W808" s="69">
        <f>U807*'4 Transform Matrices'!AA809+V807*'4 Transform Matrices'!AE809+W807*'4 Transform Matrices'!AI809</f>
        <v/>
      </c>
      <c r="X808" s="69">
        <f>U807*'4 Transform Matrices'!AB809+V807*'4 Transform Matrices'!AF809+W807*'4 Transform Matrices'!AJ809+X807</f>
        <v/>
      </c>
      <c r="Y808" s="69">
        <f>Y807*'4 Transform Matrices'!Y809+Z807*'4 Transform Matrices'!AC809+AA807*'4 Transform Matrices'!AG809</f>
        <v/>
      </c>
      <c r="Z808" s="69">
        <f>Y807*'4 Transform Matrices'!Z809+Z807*'4 Transform Matrices'!AD809+AA807*'4 Transform Matrices'!AH809</f>
        <v/>
      </c>
      <c r="AA808" s="69">
        <f>Y807*'4 Transform Matrices'!AA809+Z807*'4 Transform Matrices'!AE809+AA807*'4 Transform Matrices'!AI809</f>
        <v/>
      </c>
      <c r="AB808" s="69">
        <f>Y807*'4 Transform Matrices'!AB809+Z807*'4 Transform Matrices'!AF809+AA807*'4 Transform Matrices'!AJ809+AB807</f>
        <v/>
      </c>
      <c r="AC808" s="69">
        <f>AC807*'4 Transform Matrices'!Y809+AD807*'4 Transform Matrices'!AC809+AE807*'4 Transform Matrices'!AG809</f>
        <v/>
      </c>
      <c r="AD808" s="69">
        <f>AC807*'4 Transform Matrices'!Z809+AD807*'4 Transform Matrices'!AD809+AE807*'4 Transform Matrices'!AH809</f>
        <v/>
      </c>
      <c r="AE808" s="69">
        <f>AC807*'4 Transform Matrices'!AA809+AD807*'4 Transform Matrices'!AE809+AE807*'4 Transform Matrices'!AI809</f>
        <v/>
      </c>
      <c r="AF808" s="69">
        <f>AC807*'4 Transform Matrices'!AB809+AD807*'4 Transform Matrices'!AF809+AE807*'4 Transform Matrices'!AJ809+AF807</f>
        <v/>
      </c>
      <c r="AG808" s="71">
        <f>MAX(ABS(I808-U808),ABS(J808-V808),ABS(K808-W808),ABS(L808-X808),ABS(M808-Y808),ABS(N808-Z808),ABS(O808-AA808),ABS(P808-AB808),ABS(Q808-AC808),ABS(R808-AD808),ABS(S808-AE808),ABS(T808-AF808))</f>
        <v/>
      </c>
    </row>
    <row r="809">
      <c r="A809" s="81" t="inlineStr">
        <is>
          <t>- Rock</t>
        </is>
      </c>
      <c r="B809" s="52" t="inlineStr">
        <is>
          <t>ENV-681</t>
        </is>
      </c>
      <c r="C809" s="59" t="inlineStr">
        <is>
          <t>Sphere</t>
        </is>
      </c>
      <c r="D809" s="52" t="inlineStr">
        <is>
          <t>ENV-679</t>
        </is>
      </c>
      <c r="E809" s="52" t="n">
        <v>3</v>
      </c>
      <c r="F809" s="54">
        <f>L809</f>
        <v/>
      </c>
      <c r="G809" s="54">
        <f>P809</f>
        <v/>
      </c>
      <c r="H809" s="54">
        <f>T809</f>
        <v/>
      </c>
      <c r="I809" s="70" t="n">
        <v>-0.00903490931</v>
      </c>
      <c r="J809" s="70" t="n">
        <v>0.0458763614</v>
      </c>
      <c r="K809" s="70" t="n">
        <v>0.196791768</v>
      </c>
      <c r="L809" s="70" t="n">
        <v>5.80001545</v>
      </c>
      <c r="M809" s="70" t="n">
        <v>0.07511224599999999</v>
      </c>
      <c r="N809" s="70" t="n">
        <v>0.113147773</v>
      </c>
      <c r="O809" s="70" t="n">
        <v>-0.0673831999</v>
      </c>
      <c r="P809" s="70" t="n">
        <v>-0.2283355</v>
      </c>
      <c r="Q809" s="70" t="n">
        <v>-0.198458403</v>
      </c>
      <c r="R809" s="70" t="n">
        <v>0.0407354608</v>
      </c>
      <c r="S809" s="70" t="n">
        <v>-0.0344621241</v>
      </c>
      <c r="T809" s="70" t="n">
        <v>-6.98967648</v>
      </c>
      <c r="U809" s="69">
        <f>U807*'4 Transform Matrices'!Y810+V807*'4 Transform Matrices'!AC810+W807*'4 Transform Matrices'!AG810</f>
        <v/>
      </c>
      <c r="V809" s="69">
        <f>U807*'4 Transform Matrices'!Z810+V807*'4 Transform Matrices'!AD810+W807*'4 Transform Matrices'!AH810</f>
        <v/>
      </c>
      <c r="W809" s="69">
        <f>U807*'4 Transform Matrices'!AA810+V807*'4 Transform Matrices'!AE810+W807*'4 Transform Matrices'!AI810</f>
        <v/>
      </c>
      <c r="X809" s="69">
        <f>U807*'4 Transform Matrices'!AB810+V807*'4 Transform Matrices'!AF810+W807*'4 Transform Matrices'!AJ810+X807</f>
        <v/>
      </c>
      <c r="Y809" s="69">
        <f>Y807*'4 Transform Matrices'!Y810+Z807*'4 Transform Matrices'!AC810+AA807*'4 Transform Matrices'!AG810</f>
        <v/>
      </c>
      <c r="Z809" s="69">
        <f>Y807*'4 Transform Matrices'!Z810+Z807*'4 Transform Matrices'!AD810+AA807*'4 Transform Matrices'!AH810</f>
        <v/>
      </c>
      <c r="AA809" s="69">
        <f>Y807*'4 Transform Matrices'!AA810+Z807*'4 Transform Matrices'!AE810+AA807*'4 Transform Matrices'!AI810</f>
        <v/>
      </c>
      <c r="AB809" s="69">
        <f>Y807*'4 Transform Matrices'!AB810+Z807*'4 Transform Matrices'!AF810+AA807*'4 Transform Matrices'!AJ810+AB807</f>
        <v/>
      </c>
      <c r="AC809" s="69">
        <f>AC807*'4 Transform Matrices'!Y810+AD807*'4 Transform Matrices'!AC810+AE807*'4 Transform Matrices'!AG810</f>
        <v/>
      </c>
      <c r="AD809" s="69">
        <f>AC807*'4 Transform Matrices'!Z810+AD807*'4 Transform Matrices'!AD810+AE807*'4 Transform Matrices'!AH810</f>
        <v/>
      </c>
      <c r="AE809" s="69">
        <f>AC807*'4 Transform Matrices'!AA810+AD807*'4 Transform Matrices'!AE810+AE807*'4 Transform Matrices'!AI810</f>
        <v/>
      </c>
      <c r="AF809" s="69">
        <f>AC807*'4 Transform Matrices'!AB810+AD807*'4 Transform Matrices'!AF810+AE807*'4 Transform Matrices'!AJ810+AF807</f>
        <v/>
      </c>
      <c r="AG809" s="71">
        <f>MAX(ABS(I809-U809),ABS(J809-V809),ABS(K809-W809),ABS(L809-X809),ABS(M809-Y809),ABS(N809-Z809),ABS(O809-AA809),ABS(P809-AB809),ABS(Q809-AC809),ABS(R809-AD809),ABS(S809-AE809),ABS(T809-AF809))</f>
        <v/>
      </c>
    </row>
    <row r="810">
      <c r="A810" s="81" t="inlineStr">
        <is>
          <t>- Rock</t>
        </is>
      </c>
      <c r="B810" s="52" t="inlineStr">
        <is>
          <t>ENV-682</t>
        </is>
      </c>
      <c r="C810" s="59" t="inlineStr">
        <is>
          <t>Sphere</t>
        </is>
      </c>
      <c r="D810" s="52" t="inlineStr">
        <is>
          <t>ENV-679</t>
        </is>
      </c>
      <c r="E810" s="52" t="n">
        <v>3</v>
      </c>
      <c r="F810" s="54">
        <f>L810</f>
        <v/>
      </c>
      <c r="G810" s="54">
        <f>P810</f>
        <v/>
      </c>
      <c r="H810" s="54">
        <f>T810</f>
        <v/>
      </c>
      <c r="I810" s="70" t="n">
        <v>0.165186778</v>
      </c>
      <c r="J810" s="70" t="n">
        <v>0.0238125473</v>
      </c>
      <c r="K810" s="70" t="n">
        <v>0.232267812</v>
      </c>
      <c r="L810" s="70" t="n">
        <v>6.02082491</v>
      </c>
      <c r="M810" s="70" t="n">
        <v>-0.00475282921</v>
      </c>
      <c r="N810" s="70" t="n">
        <v>0.164949492</v>
      </c>
      <c r="O810" s="70" t="n">
        <v>-0.0482337028</v>
      </c>
      <c r="P810" s="70" t="n">
        <v>-0.186158642</v>
      </c>
      <c r="Q810" s="70" t="n">
        <v>-0.223883614</v>
      </c>
      <c r="R810" s="70" t="n">
        <v>0.0140677607</v>
      </c>
      <c r="S810" s="70" t="n">
        <v>0.172396794</v>
      </c>
      <c r="T810" s="70" t="n">
        <v>-6.79544449</v>
      </c>
      <c r="U810" s="69">
        <f>U807*'4 Transform Matrices'!Y811+V807*'4 Transform Matrices'!AC811+W807*'4 Transform Matrices'!AG811</f>
        <v/>
      </c>
      <c r="V810" s="69">
        <f>U807*'4 Transform Matrices'!Z811+V807*'4 Transform Matrices'!AD811+W807*'4 Transform Matrices'!AH811</f>
        <v/>
      </c>
      <c r="W810" s="69">
        <f>U807*'4 Transform Matrices'!AA811+V807*'4 Transform Matrices'!AE811+W807*'4 Transform Matrices'!AI811</f>
        <v/>
      </c>
      <c r="X810" s="69">
        <f>U807*'4 Transform Matrices'!AB811+V807*'4 Transform Matrices'!AF811+W807*'4 Transform Matrices'!AJ811+X807</f>
        <v/>
      </c>
      <c r="Y810" s="69">
        <f>Y807*'4 Transform Matrices'!Y811+Z807*'4 Transform Matrices'!AC811+AA807*'4 Transform Matrices'!AG811</f>
        <v/>
      </c>
      <c r="Z810" s="69">
        <f>Y807*'4 Transform Matrices'!Z811+Z807*'4 Transform Matrices'!AD811+AA807*'4 Transform Matrices'!AH811</f>
        <v/>
      </c>
      <c r="AA810" s="69">
        <f>Y807*'4 Transform Matrices'!AA811+Z807*'4 Transform Matrices'!AE811+AA807*'4 Transform Matrices'!AI811</f>
        <v/>
      </c>
      <c r="AB810" s="69">
        <f>Y807*'4 Transform Matrices'!AB811+Z807*'4 Transform Matrices'!AF811+AA807*'4 Transform Matrices'!AJ811+AB807</f>
        <v/>
      </c>
      <c r="AC810" s="69">
        <f>AC807*'4 Transform Matrices'!Y811+AD807*'4 Transform Matrices'!AC811+AE807*'4 Transform Matrices'!AG811</f>
        <v/>
      </c>
      <c r="AD810" s="69">
        <f>AC807*'4 Transform Matrices'!Z811+AD807*'4 Transform Matrices'!AD811+AE807*'4 Transform Matrices'!AH811</f>
        <v/>
      </c>
      <c r="AE810" s="69">
        <f>AC807*'4 Transform Matrices'!AA811+AD807*'4 Transform Matrices'!AE811+AE807*'4 Transform Matrices'!AI811</f>
        <v/>
      </c>
      <c r="AF810" s="69">
        <f>AC807*'4 Transform Matrices'!AB811+AD807*'4 Transform Matrices'!AF811+AE807*'4 Transform Matrices'!AJ811+AF807</f>
        <v/>
      </c>
      <c r="AG810" s="71">
        <f>MAX(ABS(I810-U810),ABS(J810-V810),ABS(K810-W810),ABS(L810-X810),ABS(M810-Y810),ABS(N810-Z810),ABS(O810-AA810),ABS(P810-AB810),ABS(Q810-AC810),ABS(R810-AD810),ABS(S810-AE810),ABS(T810-AF810))</f>
        <v/>
      </c>
    </row>
    <row r="811">
      <c r="A811" s="80" t="inlineStr">
        <is>
          <t>- Boulder</t>
        </is>
      </c>
      <c r="B811" s="52" t="inlineStr">
        <is>
          <t>ENV-683</t>
        </is>
      </c>
      <c r="C811" s="53" t="inlineStr">
        <is>
          <t>Group</t>
        </is>
      </c>
      <c r="D811" s="52" t="inlineStr">
        <is>
          <t>ENV-643</t>
        </is>
      </c>
      <c r="E811" s="52" t="n">
        <v>2</v>
      </c>
      <c r="F811" s="54">
        <f>L811</f>
        <v/>
      </c>
      <c r="G811" s="54">
        <f>P811</f>
        <v/>
      </c>
      <c r="H811" s="54">
        <f>T811</f>
        <v/>
      </c>
      <c r="I811" s="70" t="n">
        <v>0.300705969</v>
      </c>
      <c r="J811" s="70" t="n">
        <v>0</v>
      </c>
      <c r="K811" s="70" t="n">
        <v>-0.953716874</v>
      </c>
      <c r="L811" s="70" t="n">
        <v>11.5</v>
      </c>
      <c r="M811" s="70" t="n">
        <v>0</v>
      </c>
      <c r="N811" s="70" t="n">
        <v>1</v>
      </c>
      <c r="O811" s="70" t="n">
        <v>0</v>
      </c>
      <c r="P811" s="70" t="n">
        <v>-0.269635975</v>
      </c>
      <c r="Q811" s="70" t="n">
        <v>0.953716874</v>
      </c>
      <c r="R811" s="70" t="n">
        <v>0</v>
      </c>
      <c r="S811" s="70" t="n">
        <v>0.300705969</v>
      </c>
      <c r="T811" s="70" t="n">
        <v>-8.95521164</v>
      </c>
      <c r="U811" s="69">
        <f>U771*'4 Transform Matrices'!Y812+V771*'4 Transform Matrices'!AC812+W771*'4 Transform Matrices'!AG812</f>
        <v/>
      </c>
      <c r="V811" s="69">
        <f>U771*'4 Transform Matrices'!Z812+V771*'4 Transform Matrices'!AD812+W771*'4 Transform Matrices'!AH812</f>
        <v/>
      </c>
      <c r="W811" s="69">
        <f>U771*'4 Transform Matrices'!AA812+V771*'4 Transform Matrices'!AE812+W771*'4 Transform Matrices'!AI812</f>
        <v/>
      </c>
      <c r="X811" s="69">
        <f>U771*'4 Transform Matrices'!AB812+V771*'4 Transform Matrices'!AF812+W771*'4 Transform Matrices'!AJ812+X771</f>
        <v/>
      </c>
      <c r="Y811" s="69">
        <f>Y771*'4 Transform Matrices'!Y812+Z771*'4 Transform Matrices'!AC812+AA771*'4 Transform Matrices'!AG812</f>
        <v/>
      </c>
      <c r="Z811" s="69">
        <f>Y771*'4 Transform Matrices'!Z812+Z771*'4 Transform Matrices'!AD812+AA771*'4 Transform Matrices'!AH812</f>
        <v/>
      </c>
      <c r="AA811" s="69">
        <f>Y771*'4 Transform Matrices'!AA812+Z771*'4 Transform Matrices'!AE812+AA771*'4 Transform Matrices'!AI812</f>
        <v/>
      </c>
      <c r="AB811" s="69">
        <f>Y771*'4 Transform Matrices'!AB812+Z771*'4 Transform Matrices'!AF812+AA771*'4 Transform Matrices'!AJ812+AB771</f>
        <v/>
      </c>
      <c r="AC811" s="69">
        <f>AC771*'4 Transform Matrices'!Y812+AD771*'4 Transform Matrices'!AC812+AE771*'4 Transform Matrices'!AG812</f>
        <v/>
      </c>
      <c r="AD811" s="69">
        <f>AC771*'4 Transform Matrices'!Z812+AD771*'4 Transform Matrices'!AD812+AE771*'4 Transform Matrices'!AH812</f>
        <v/>
      </c>
      <c r="AE811" s="69">
        <f>AC771*'4 Transform Matrices'!AA812+AD771*'4 Transform Matrices'!AE812+AE771*'4 Transform Matrices'!AI812</f>
        <v/>
      </c>
      <c r="AF811" s="69">
        <f>AC771*'4 Transform Matrices'!AB812+AD771*'4 Transform Matrices'!AF812+AE771*'4 Transform Matrices'!AJ812+AF771</f>
        <v/>
      </c>
      <c r="AG811" s="71">
        <f>MAX(ABS(I811-U811),ABS(J811-V811),ABS(K811-W811),ABS(L811-X811),ABS(M811-Y811),ABS(N811-Z811),ABS(O811-AA811),ABS(P811-AB811),ABS(Q811-AC811),ABS(R811-AD811),ABS(S811-AE811),ABS(T811-AF811))</f>
        <v/>
      </c>
    </row>
    <row r="812">
      <c r="A812" s="81" t="inlineStr">
        <is>
          <t>- Rock</t>
        </is>
      </c>
      <c r="B812" s="52" t="inlineStr">
        <is>
          <t>ENV-684</t>
        </is>
      </c>
      <c r="C812" s="59" t="inlineStr">
        <is>
          <t>Sphere</t>
        </is>
      </c>
      <c r="D812" s="52" t="inlineStr">
        <is>
          <t>ENV-683</t>
        </is>
      </c>
      <c r="E812" s="52" t="n">
        <v>3</v>
      </c>
      <c r="F812" s="54">
        <f>L812</f>
        <v/>
      </c>
      <c r="G812" s="54">
        <f>P812</f>
        <v/>
      </c>
      <c r="H812" s="54">
        <f>T812</f>
        <v/>
      </c>
      <c r="I812" s="70" t="n">
        <v>-0.312200695</v>
      </c>
      <c r="J812" s="70" t="n">
        <v>-0.161262348</v>
      </c>
      <c r="K812" s="70" t="n">
        <v>0.299042881</v>
      </c>
      <c r="L812" s="70" t="n">
        <v>11.5</v>
      </c>
      <c r="M812" s="70" t="n">
        <v>-0.194523662</v>
      </c>
      <c r="N812" s="70" t="n">
        <v>0.28501451</v>
      </c>
      <c r="O812" s="70" t="n">
        <v>0.151052788</v>
      </c>
      <c r="P812" s="70" t="n">
        <v>-0.197519749</v>
      </c>
      <c r="Q812" s="70" t="n">
        <v>-0.347756714</v>
      </c>
      <c r="R812" s="70" t="n">
        <v>-0.0146534741</v>
      </c>
      <c r="S812" s="70" t="n">
        <v>-0.352961481</v>
      </c>
      <c r="T812" s="70" t="n">
        <v>-8.95521164</v>
      </c>
      <c r="U812" s="69">
        <f>U811*'4 Transform Matrices'!Y813+V811*'4 Transform Matrices'!AC813+W811*'4 Transform Matrices'!AG813</f>
        <v/>
      </c>
      <c r="V812" s="69">
        <f>U811*'4 Transform Matrices'!Z813+V811*'4 Transform Matrices'!AD813+W811*'4 Transform Matrices'!AH813</f>
        <v/>
      </c>
      <c r="W812" s="69">
        <f>U811*'4 Transform Matrices'!AA813+V811*'4 Transform Matrices'!AE813+W811*'4 Transform Matrices'!AI813</f>
        <v/>
      </c>
      <c r="X812" s="69">
        <f>U811*'4 Transform Matrices'!AB813+V811*'4 Transform Matrices'!AF813+W811*'4 Transform Matrices'!AJ813+X811</f>
        <v/>
      </c>
      <c r="Y812" s="69">
        <f>Y811*'4 Transform Matrices'!Y813+Z811*'4 Transform Matrices'!AC813+AA811*'4 Transform Matrices'!AG813</f>
        <v/>
      </c>
      <c r="Z812" s="69">
        <f>Y811*'4 Transform Matrices'!Z813+Z811*'4 Transform Matrices'!AD813+AA811*'4 Transform Matrices'!AH813</f>
        <v/>
      </c>
      <c r="AA812" s="69">
        <f>Y811*'4 Transform Matrices'!AA813+Z811*'4 Transform Matrices'!AE813+AA811*'4 Transform Matrices'!AI813</f>
        <v/>
      </c>
      <c r="AB812" s="69">
        <f>Y811*'4 Transform Matrices'!AB813+Z811*'4 Transform Matrices'!AF813+AA811*'4 Transform Matrices'!AJ813+AB811</f>
        <v/>
      </c>
      <c r="AC812" s="69">
        <f>AC811*'4 Transform Matrices'!Y813+AD811*'4 Transform Matrices'!AC813+AE811*'4 Transform Matrices'!AG813</f>
        <v/>
      </c>
      <c r="AD812" s="69">
        <f>AC811*'4 Transform Matrices'!Z813+AD811*'4 Transform Matrices'!AD813+AE811*'4 Transform Matrices'!AH813</f>
        <v/>
      </c>
      <c r="AE812" s="69">
        <f>AC811*'4 Transform Matrices'!AA813+AD811*'4 Transform Matrices'!AE813+AE811*'4 Transform Matrices'!AI813</f>
        <v/>
      </c>
      <c r="AF812" s="69">
        <f>AC811*'4 Transform Matrices'!AB813+AD811*'4 Transform Matrices'!AF813+AE811*'4 Transform Matrices'!AJ813+AF811</f>
        <v/>
      </c>
      <c r="AG812" s="71">
        <f>MAX(ABS(I812-U812),ABS(J812-V812),ABS(K812-W812),ABS(L812-X812),ABS(M812-Y812),ABS(N812-Z812),ABS(O812-AA812),ABS(P812-AB812),ABS(Q812-AC812),ABS(R812-AD812),ABS(S812-AE812),ABS(T812-AF812))</f>
        <v/>
      </c>
    </row>
    <row r="813">
      <c r="A813" s="81" t="inlineStr">
        <is>
          <t>- Rock</t>
        </is>
      </c>
      <c r="B813" s="52" t="inlineStr">
        <is>
          <t>ENV-685</t>
        </is>
      </c>
      <c r="C813" s="59" t="inlineStr">
        <is>
          <t>Sphere</t>
        </is>
      </c>
      <c r="D813" s="52" t="inlineStr">
        <is>
          <t>ENV-683</t>
        </is>
      </c>
      <c r="E813" s="52" t="n">
        <v>3</v>
      </c>
      <c r="F813" s="54">
        <f>L813</f>
        <v/>
      </c>
      <c r="G813" s="54">
        <f>P813</f>
        <v/>
      </c>
      <c r="H813" s="54">
        <f>T813</f>
        <v/>
      </c>
      <c r="I813" s="70" t="n">
        <v>-0.276188999</v>
      </c>
      <c r="J813" s="70" t="n">
        <v>-0.00638620742</v>
      </c>
      <c r="K813" s="70" t="n">
        <v>-0.209897056</v>
      </c>
      <c r="L813" s="70" t="n">
        <v>11.4565468</v>
      </c>
      <c r="M813" s="70" t="n">
        <v>0.113991626</v>
      </c>
      <c r="N813" s="70" t="n">
        <v>0.193168491</v>
      </c>
      <c r="O813" s="70" t="n">
        <v>-0.09854362160000001</v>
      </c>
      <c r="P813" s="70" t="n">
        <v>-0.251217425</v>
      </c>
      <c r="Q813" s="70" t="n">
        <v>0.250637621</v>
      </c>
      <c r="R813" s="70" t="n">
        <v>-0.0948915333</v>
      </c>
      <c r="S813" s="70" t="n">
        <v>-0.186476871</v>
      </c>
      <c r="T813" s="70" t="n">
        <v>-8.8154974</v>
      </c>
      <c r="U813" s="69">
        <f>U811*'4 Transform Matrices'!Y814+V811*'4 Transform Matrices'!AC814+W811*'4 Transform Matrices'!AG814</f>
        <v/>
      </c>
      <c r="V813" s="69">
        <f>U811*'4 Transform Matrices'!Z814+V811*'4 Transform Matrices'!AD814+W811*'4 Transform Matrices'!AH814</f>
        <v/>
      </c>
      <c r="W813" s="69">
        <f>U811*'4 Transform Matrices'!AA814+V811*'4 Transform Matrices'!AE814+W811*'4 Transform Matrices'!AI814</f>
        <v/>
      </c>
      <c r="X813" s="69">
        <f>U811*'4 Transform Matrices'!AB814+V811*'4 Transform Matrices'!AF814+W811*'4 Transform Matrices'!AJ814+X811</f>
        <v/>
      </c>
      <c r="Y813" s="69">
        <f>Y811*'4 Transform Matrices'!Y814+Z811*'4 Transform Matrices'!AC814+AA811*'4 Transform Matrices'!AG814</f>
        <v/>
      </c>
      <c r="Z813" s="69">
        <f>Y811*'4 Transform Matrices'!Z814+Z811*'4 Transform Matrices'!AD814+AA811*'4 Transform Matrices'!AH814</f>
        <v/>
      </c>
      <c r="AA813" s="69">
        <f>Y811*'4 Transform Matrices'!AA814+Z811*'4 Transform Matrices'!AE814+AA811*'4 Transform Matrices'!AI814</f>
        <v/>
      </c>
      <c r="AB813" s="69">
        <f>Y811*'4 Transform Matrices'!AB814+Z811*'4 Transform Matrices'!AF814+AA811*'4 Transform Matrices'!AJ814+AB811</f>
        <v/>
      </c>
      <c r="AC813" s="69">
        <f>AC811*'4 Transform Matrices'!Y814+AD811*'4 Transform Matrices'!AC814+AE811*'4 Transform Matrices'!AG814</f>
        <v/>
      </c>
      <c r="AD813" s="69">
        <f>AC811*'4 Transform Matrices'!Z814+AD811*'4 Transform Matrices'!AD814+AE811*'4 Transform Matrices'!AH814</f>
        <v/>
      </c>
      <c r="AE813" s="69">
        <f>AC811*'4 Transform Matrices'!AA814+AD811*'4 Transform Matrices'!AE814+AE811*'4 Transform Matrices'!AI814</f>
        <v/>
      </c>
      <c r="AF813" s="69">
        <f>AC811*'4 Transform Matrices'!AB814+AD811*'4 Transform Matrices'!AF814+AE811*'4 Transform Matrices'!AJ814+AF811</f>
        <v/>
      </c>
      <c r="AG813" s="71">
        <f>MAX(ABS(I813-U813),ABS(J813-V813),ABS(K813-W813),ABS(L813-X813),ABS(M813-Y813),ABS(N813-Z813),ABS(O813-AA813),ABS(P813-AB813),ABS(Q813-AC813),ABS(R813-AD813),ABS(S813-AE813),ABS(T813-AF813))</f>
        <v/>
      </c>
    </row>
    <row r="814">
      <c r="A814" s="81" t="inlineStr">
        <is>
          <t>- Rock</t>
        </is>
      </c>
      <c r="B814" s="52" t="inlineStr">
        <is>
          <t>ENV-686</t>
        </is>
      </c>
      <c r="C814" s="59" t="inlineStr">
        <is>
          <t>Sphere</t>
        </is>
      </c>
      <c r="D814" s="52" t="inlineStr">
        <is>
          <t>ENV-683</t>
        </is>
      </c>
      <c r="E814" s="52" t="n">
        <v>3</v>
      </c>
      <c r="F814" s="54">
        <f>L814</f>
        <v/>
      </c>
      <c r="G814" s="54">
        <f>P814</f>
        <v/>
      </c>
      <c r="H814" s="54">
        <f>T814</f>
        <v/>
      </c>
      <c r="I814" s="70" t="n">
        <v>0.194200337</v>
      </c>
      <c r="J814" s="70" t="n">
        <v>0.06817372889999999</v>
      </c>
      <c r="K814" s="70" t="n">
        <v>-0.245983317</v>
      </c>
      <c r="L814" s="70" t="n">
        <v>11.4931946</v>
      </c>
      <c r="M814" s="70" t="n">
        <v>-0.162665039</v>
      </c>
      <c r="N814" s="70" t="n">
        <v>0.2091759</v>
      </c>
      <c r="O814" s="70" t="n">
        <v>0.0308236796</v>
      </c>
      <c r="P814" s="70" t="n">
        <v>-0.200019062</v>
      </c>
      <c r="Q814" s="70" t="n">
        <v>0.326029241</v>
      </c>
      <c r="R814" s="70" t="n">
        <v>0.063755773</v>
      </c>
      <c r="S814" s="70" t="n">
        <v>0.161899507</v>
      </c>
      <c r="T814" s="70" t="n">
        <v>-9.14618301</v>
      </c>
      <c r="U814" s="69">
        <f>U811*'4 Transform Matrices'!Y815+V811*'4 Transform Matrices'!AC815+W811*'4 Transform Matrices'!AG815</f>
        <v/>
      </c>
      <c r="V814" s="69">
        <f>U811*'4 Transform Matrices'!Z815+V811*'4 Transform Matrices'!AD815+W811*'4 Transform Matrices'!AH815</f>
        <v/>
      </c>
      <c r="W814" s="69">
        <f>U811*'4 Transform Matrices'!AA815+V811*'4 Transform Matrices'!AE815+W811*'4 Transform Matrices'!AI815</f>
        <v/>
      </c>
      <c r="X814" s="69">
        <f>U811*'4 Transform Matrices'!AB815+V811*'4 Transform Matrices'!AF815+W811*'4 Transform Matrices'!AJ815+X811</f>
        <v/>
      </c>
      <c r="Y814" s="69">
        <f>Y811*'4 Transform Matrices'!Y815+Z811*'4 Transform Matrices'!AC815+AA811*'4 Transform Matrices'!AG815</f>
        <v/>
      </c>
      <c r="Z814" s="69">
        <f>Y811*'4 Transform Matrices'!Z815+Z811*'4 Transform Matrices'!AD815+AA811*'4 Transform Matrices'!AH815</f>
        <v/>
      </c>
      <c r="AA814" s="69">
        <f>Y811*'4 Transform Matrices'!AA815+Z811*'4 Transform Matrices'!AE815+AA811*'4 Transform Matrices'!AI815</f>
        <v/>
      </c>
      <c r="AB814" s="69">
        <f>Y811*'4 Transform Matrices'!AB815+Z811*'4 Transform Matrices'!AF815+AA811*'4 Transform Matrices'!AJ815+AB811</f>
        <v/>
      </c>
      <c r="AC814" s="69">
        <f>AC811*'4 Transform Matrices'!Y815+AD811*'4 Transform Matrices'!AC815+AE811*'4 Transform Matrices'!AG815</f>
        <v/>
      </c>
      <c r="AD814" s="69">
        <f>AC811*'4 Transform Matrices'!Z815+AD811*'4 Transform Matrices'!AD815+AE811*'4 Transform Matrices'!AH815</f>
        <v/>
      </c>
      <c r="AE814" s="69">
        <f>AC811*'4 Transform Matrices'!AA815+AD811*'4 Transform Matrices'!AE815+AE811*'4 Transform Matrices'!AI815</f>
        <v/>
      </c>
      <c r="AF814" s="69">
        <f>AC811*'4 Transform Matrices'!AB815+AD811*'4 Transform Matrices'!AF815+AE811*'4 Transform Matrices'!AJ815+AF811</f>
        <v/>
      </c>
      <c r="AG814" s="71">
        <f>MAX(ABS(I814-U814),ABS(J814-V814),ABS(K814-W814),ABS(L814-X814),ABS(M814-Y814),ABS(N814-Z814),ABS(O814-AA814),ABS(P814-AB814),ABS(Q814-AC814),ABS(R814-AD814),ABS(S814-AE814),ABS(T814-AF814))</f>
        <v/>
      </c>
    </row>
    <row r="815">
      <c r="A815" s="81" t="inlineStr">
        <is>
          <t>- Rock</t>
        </is>
      </c>
      <c r="B815" s="52" t="inlineStr">
        <is>
          <t>ENV-687</t>
        </is>
      </c>
      <c r="C815" s="59" t="inlineStr">
        <is>
          <t>Sphere</t>
        </is>
      </c>
      <c r="D815" s="52" t="inlineStr">
        <is>
          <t>ENV-683</t>
        </is>
      </c>
      <c r="E815" s="52" t="n">
        <v>3</v>
      </c>
      <c r="F815" s="54">
        <f>L815</f>
        <v/>
      </c>
      <c r="G815" s="54">
        <f>P815</f>
        <v/>
      </c>
      <c r="H815" s="54">
        <f>T815</f>
        <v/>
      </c>
      <c r="I815" s="70" t="n">
        <v>0.313046396</v>
      </c>
      <c r="J815" s="70" t="n">
        <v>0.010654537</v>
      </c>
      <c r="K815" s="70" t="n">
        <v>0.0304381959</v>
      </c>
      <c r="L815" s="70" t="n">
        <v>11.5794678</v>
      </c>
      <c r="M815" s="70" t="n">
        <v>-0.00538415276</v>
      </c>
      <c r="N815" s="70" t="n">
        <v>0.193556085</v>
      </c>
      <c r="O815" s="70" t="n">
        <v>-0.106270552</v>
      </c>
      <c r="P815" s="70" t="n">
        <v>-0.184824675</v>
      </c>
      <c r="Q815" s="70" t="n">
        <v>-0.033825282</v>
      </c>
      <c r="R815" s="70" t="n">
        <v>0.0677963048</v>
      </c>
      <c r="S815" s="70" t="n">
        <v>0.298615217</v>
      </c>
      <c r="T815" s="70" t="n">
        <v>-8.97982788</v>
      </c>
      <c r="U815" s="69">
        <f>U811*'4 Transform Matrices'!Y816+V811*'4 Transform Matrices'!AC816+W811*'4 Transform Matrices'!AG816</f>
        <v/>
      </c>
      <c r="V815" s="69">
        <f>U811*'4 Transform Matrices'!Z816+V811*'4 Transform Matrices'!AD816+W811*'4 Transform Matrices'!AH816</f>
        <v/>
      </c>
      <c r="W815" s="69">
        <f>U811*'4 Transform Matrices'!AA816+V811*'4 Transform Matrices'!AE816+W811*'4 Transform Matrices'!AI816</f>
        <v/>
      </c>
      <c r="X815" s="69">
        <f>U811*'4 Transform Matrices'!AB816+V811*'4 Transform Matrices'!AF816+W811*'4 Transform Matrices'!AJ816+X811</f>
        <v/>
      </c>
      <c r="Y815" s="69">
        <f>Y811*'4 Transform Matrices'!Y816+Z811*'4 Transform Matrices'!AC816+AA811*'4 Transform Matrices'!AG816</f>
        <v/>
      </c>
      <c r="Z815" s="69">
        <f>Y811*'4 Transform Matrices'!Z816+Z811*'4 Transform Matrices'!AD816+AA811*'4 Transform Matrices'!AH816</f>
        <v/>
      </c>
      <c r="AA815" s="69">
        <f>Y811*'4 Transform Matrices'!AA816+Z811*'4 Transform Matrices'!AE816+AA811*'4 Transform Matrices'!AI816</f>
        <v/>
      </c>
      <c r="AB815" s="69">
        <f>Y811*'4 Transform Matrices'!AB816+Z811*'4 Transform Matrices'!AF816+AA811*'4 Transform Matrices'!AJ816+AB811</f>
        <v/>
      </c>
      <c r="AC815" s="69">
        <f>AC811*'4 Transform Matrices'!Y816+AD811*'4 Transform Matrices'!AC816+AE811*'4 Transform Matrices'!AG816</f>
        <v/>
      </c>
      <c r="AD815" s="69">
        <f>AC811*'4 Transform Matrices'!Z816+AD811*'4 Transform Matrices'!AD816+AE811*'4 Transform Matrices'!AH816</f>
        <v/>
      </c>
      <c r="AE815" s="69">
        <f>AC811*'4 Transform Matrices'!AA816+AD811*'4 Transform Matrices'!AE816+AE811*'4 Transform Matrices'!AI816</f>
        <v/>
      </c>
      <c r="AF815" s="69">
        <f>AC811*'4 Transform Matrices'!AB816+AD811*'4 Transform Matrices'!AF816+AE811*'4 Transform Matrices'!AJ816+AF811</f>
        <v/>
      </c>
      <c r="AG815" s="71">
        <f>MAX(ABS(I815-U815),ABS(J815-V815),ABS(K815-W815),ABS(L815-X815),ABS(M815-Y815),ABS(N815-Z815),ABS(O815-AA815),ABS(P815-AB815),ABS(Q815-AC815),ABS(R815-AD815),ABS(S815-AE815),ABS(T815-AF815))</f>
        <v/>
      </c>
    </row>
    <row r="816">
      <c r="A816" s="80" t="inlineStr">
        <is>
          <t>- Boulder</t>
        </is>
      </c>
      <c r="B816" s="52" t="inlineStr">
        <is>
          <t>ENV-688</t>
        </is>
      </c>
      <c r="C816" s="53" t="inlineStr">
        <is>
          <t>Group</t>
        </is>
      </c>
      <c r="D816" s="52" t="inlineStr">
        <is>
          <t>ENV-643</t>
        </is>
      </c>
      <c r="E816" s="52" t="n">
        <v>2</v>
      </c>
      <c r="F816" s="54">
        <f>L816</f>
        <v/>
      </c>
      <c r="G816" s="54">
        <f>P816</f>
        <v/>
      </c>
      <c r="H816" s="54">
        <f>T816</f>
        <v/>
      </c>
      <c r="I816" s="70" t="n">
        <v>0.766044438</v>
      </c>
      <c r="J816" s="70" t="n">
        <v>0</v>
      </c>
      <c r="K816" s="70" t="n">
        <v>0.642787635</v>
      </c>
      <c r="L816" s="70" t="n">
        <v>-16</v>
      </c>
      <c r="M816" s="70" t="n">
        <v>0</v>
      </c>
      <c r="N816" s="70" t="n">
        <v>1</v>
      </c>
      <c r="O816" s="70" t="n">
        <v>0</v>
      </c>
      <c r="P816" s="70" t="n">
        <v>0.439927518</v>
      </c>
      <c r="Q816" s="70" t="n">
        <v>-0.642787635</v>
      </c>
      <c r="R816" s="70" t="n">
        <v>0</v>
      </c>
      <c r="S816" s="70" t="n">
        <v>0.766044438</v>
      </c>
      <c r="T816" s="70" t="n">
        <v>7.5</v>
      </c>
      <c r="U816" s="69">
        <f>U771*'4 Transform Matrices'!Y817+V771*'4 Transform Matrices'!AC817+W771*'4 Transform Matrices'!AG817</f>
        <v/>
      </c>
      <c r="V816" s="69">
        <f>U771*'4 Transform Matrices'!Z817+V771*'4 Transform Matrices'!AD817+W771*'4 Transform Matrices'!AH817</f>
        <v/>
      </c>
      <c r="W816" s="69">
        <f>U771*'4 Transform Matrices'!AA817+V771*'4 Transform Matrices'!AE817+W771*'4 Transform Matrices'!AI817</f>
        <v/>
      </c>
      <c r="X816" s="69">
        <f>U771*'4 Transform Matrices'!AB817+V771*'4 Transform Matrices'!AF817+W771*'4 Transform Matrices'!AJ817+X771</f>
        <v/>
      </c>
      <c r="Y816" s="69">
        <f>Y771*'4 Transform Matrices'!Y817+Z771*'4 Transform Matrices'!AC817+AA771*'4 Transform Matrices'!AG817</f>
        <v/>
      </c>
      <c r="Z816" s="69">
        <f>Y771*'4 Transform Matrices'!Z817+Z771*'4 Transform Matrices'!AD817+AA771*'4 Transform Matrices'!AH817</f>
        <v/>
      </c>
      <c r="AA816" s="69">
        <f>Y771*'4 Transform Matrices'!AA817+Z771*'4 Transform Matrices'!AE817+AA771*'4 Transform Matrices'!AI817</f>
        <v/>
      </c>
      <c r="AB816" s="69">
        <f>Y771*'4 Transform Matrices'!AB817+Z771*'4 Transform Matrices'!AF817+AA771*'4 Transform Matrices'!AJ817+AB771</f>
        <v/>
      </c>
      <c r="AC816" s="69">
        <f>AC771*'4 Transform Matrices'!Y817+AD771*'4 Transform Matrices'!AC817+AE771*'4 Transform Matrices'!AG817</f>
        <v/>
      </c>
      <c r="AD816" s="69">
        <f>AC771*'4 Transform Matrices'!Z817+AD771*'4 Transform Matrices'!AD817+AE771*'4 Transform Matrices'!AH817</f>
        <v/>
      </c>
      <c r="AE816" s="69">
        <f>AC771*'4 Transform Matrices'!AA817+AD771*'4 Transform Matrices'!AE817+AE771*'4 Transform Matrices'!AI817</f>
        <v/>
      </c>
      <c r="AF816" s="69">
        <f>AC771*'4 Transform Matrices'!AB817+AD771*'4 Transform Matrices'!AF817+AE771*'4 Transform Matrices'!AJ817+AF771</f>
        <v/>
      </c>
      <c r="AG816" s="71">
        <f>MAX(ABS(I816-U816),ABS(J816-V816),ABS(K816-W816),ABS(L816-X816),ABS(M816-Y816),ABS(N816-Z816),ABS(O816-AA816),ABS(P816-AB816),ABS(Q816-AC816),ABS(R816-AD816),ABS(S816-AE816),ABS(T816-AF816))</f>
        <v/>
      </c>
    </row>
    <row r="817">
      <c r="A817" s="81" t="inlineStr">
        <is>
          <t>- Rock</t>
        </is>
      </c>
      <c r="B817" s="52" t="inlineStr">
        <is>
          <t>ENV-689</t>
        </is>
      </c>
      <c r="C817" s="59" t="inlineStr">
        <is>
          <t>Sphere</t>
        </is>
      </c>
      <c r="D817" s="52" t="inlineStr">
        <is>
          <t>ENV-688</t>
        </is>
      </c>
      <c r="E817" s="52" t="n">
        <v>3</v>
      </c>
      <c r="F817" s="54">
        <f>L817</f>
        <v/>
      </c>
      <c r="G817" s="54">
        <f>P817</f>
        <v/>
      </c>
      <c r="H817" s="54">
        <f>T817</f>
        <v/>
      </c>
      <c r="I817" s="70" t="n">
        <v>-1.60256124</v>
      </c>
      <c r="J817" s="70" t="n">
        <v>0.0101359487</v>
      </c>
      <c r="K817" s="70" t="n">
        <v>0.144138873</v>
      </c>
      <c r="L817" s="70" t="n">
        <v>-16</v>
      </c>
      <c r="M817" s="70" t="n">
        <v>-0.0114436233</v>
      </c>
      <c r="N817" s="70" t="n">
        <v>0.811845362</v>
      </c>
      <c r="O817" s="70" t="n">
        <v>-0.174605608</v>
      </c>
      <c r="P817" s="70" t="n">
        <v>0.620654404</v>
      </c>
      <c r="Q817" s="70" t="n">
        <v>-0.204152167</v>
      </c>
      <c r="R817" s="70" t="n">
        <v>-0.125072971</v>
      </c>
      <c r="S817" s="70" t="n">
        <v>-1.12167931</v>
      </c>
      <c r="T817" s="70" t="n">
        <v>7.5</v>
      </c>
      <c r="U817" s="69">
        <f>U816*'4 Transform Matrices'!Y818+V816*'4 Transform Matrices'!AC818+W816*'4 Transform Matrices'!AG818</f>
        <v/>
      </c>
      <c r="V817" s="69">
        <f>U816*'4 Transform Matrices'!Z818+V816*'4 Transform Matrices'!AD818+W816*'4 Transform Matrices'!AH818</f>
        <v/>
      </c>
      <c r="W817" s="69">
        <f>U816*'4 Transform Matrices'!AA818+V816*'4 Transform Matrices'!AE818+W816*'4 Transform Matrices'!AI818</f>
        <v/>
      </c>
      <c r="X817" s="69">
        <f>U816*'4 Transform Matrices'!AB818+V816*'4 Transform Matrices'!AF818+W816*'4 Transform Matrices'!AJ818+X816</f>
        <v/>
      </c>
      <c r="Y817" s="69">
        <f>Y816*'4 Transform Matrices'!Y818+Z816*'4 Transform Matrices'!AC818+AA816*'4 Transform Matrices'!AG818</f>
        <v/>
      </c>
      <c r="Z817" s="69">
        <f>Y816*'4 Transform Matrices'!Z818+Z816*'4 Transform Matrices'!AD818+AA816*'4 Transform Matrices'!AH818</f>
        <v/>
      </c>
      <c r="AA817" s="69">
        <f>Y816*'4 Transform Matrices'!AA818+Z816*'4 Transform Matrices'!AE818+AA816*'4 Transform Matrices'!AI818</f>
        <v/>
      </c>
      <c r="AB817" s="69">
        <f>Y816*'4 Transform Matrices'!AB818+Z816*'4 Transform Matrices'!AF818+AA816*'4 Transform Matrices'!AJ818+AB816</f>
        <v/>
      </c>
      <c r="AC817" s="69">
        <f>AC816*'4 Transform Matrices'!Y818+AD816*'4 Transform Matrices'!AC818+AE816*'4 Transform Matrices'!AG818</f>
        <v/>
      </c>
      <c r="AD817" s="69">
        <f>AC816*'4 Transform Matrices'!Z818+AD816*'4 Transform Matrices'!AD818+AE816*'4 Transform Matrices'!AH818</f>
        <v/>
      </c>
      <c r="AE817" s="69">
        <f>AC816*'4 Transform Matrices'!AA818+AD816*'4 Transform Matrices'!AE818+AE816*'4 Transform Matrices'!AI818</f>
        <v/>
      </c>
      <c r="AF817" s="69">
        <f>AC816*'4 Transform Matrices'!AB818+AD816*'4 Transform Matrices'!AF818+AE816*'4 Transform Matrices'!AJ818+AF816</f>
        <v/>
      </c>
      <c r="AG817" s="71">
        <f>MAX(ABS(I817-U817),ABS(J817-V817),ABS(K817-W817),ABS(L817-X817),ABS(M817-Y817),ABS(N817-Z817),ABS(O817-AA817),ABS(P817-AB817),ABS(Q817-AC817),ABS(R817-AD817),ABS(S817-AE817),ABS(T817-AF817))</f>
        <v/>
      </c>
    </row>
    <row r="818">
      <c r="A818" s="81" t="inlineStr">
        <is>
          <t>- Rock</t>
        </is>
      </c>
      <c r="B818" s="52" t="inlineStr">
        <is>
          <t>ENV-690</t>
        </is>
      </c>
      <c r="C818" s="59" t="inlineStr">
        <is>
          <t>Sphere</t>
        </is>
      </c>
      <c r="D818" s="52" t="inlineStr">
        <is>
          <t>ENV-688</t>
        </is>
      </c>
      <c r="E818" s="52" t="n">
        <v>3</v>
      </c>
      <c r="F818" s="54">
        <f>L818</f>
        <v/>
      </c>
      <c r="G818" s="54">
        <f>P818</f>
        <v/>
      </c>
      <c r="H818" s="54">
        <f>T818</f>
        <v/>
      </c>
      <c r="I818" s="70" t="n">
        <v>-0.08496606349999999</v>
      </c>
      <c r="J818" s="70" t="n">
        <v>0.14493002</v>
      </c>
      <c r="K818" s="70" t="n">
        <v>0.726309061</v>
      </c>
      <c r="L818" s="70" t="n">
        <v>-16.2090797</v>
      </c>
      <c r="M818" s="70" t="n">
        <v>0.17007412</v>
      </c>
      <c r="N818" s="70" t="n">
        <v>0.430440128</v>
      </c>
      <c r="O818" s="70" t="n">
        <v>-0.228533685</v>
      </c>
      <c r="P818" s="70" t="n">
        <v>0.669352412</v>
      </c>
      <c r="Q818" s="70" t="n">
        <v>-0.942547858</v>
      </c>
      <c r="R818" s="70" t="n">
        <v>0.0646042377</v>
      </c>
      <c r="S818" s="70" t="n">
        <v>-0.106710047</v>
      </c>
      <c r="T818" s="70" t="n">
        <v>7.40451288</v>
      </c>
      <c r="U818" s="69">
        <f>U816*'4 Transform Matrices'!Y819+V816*'4 Transform Matrices'!AC819+W816*'4 Transform Matrices'!AG819</f>
        <v/>
      </c>
      <c r="V818" s="69">
        <f>U816*'4 Transform Matrices'!Z819+V816*'4 Transform Matrices'!AD819+W816*'4 Transform Matrices'!AH819</f>
        <v/>
      </c>
      <c r="W818" s="69">
        <f>U816*'4 Transform Matrices'!AA819+V816*'4 Transform Matrices'!AE819+W816*'4 Transform Matrices'!AI819</f>
        <v/>
      </c>
      <c r="X818" s="69">
        <f>U816*'4 Transform Matrices'!AB819+V816*'4 Transform Matrices'!AF819+W816*'4 Transform Matrices'!AJ819+X816</f>
        <v/>
      </c>
      <c r="Y818" s="69">
        <f>Y816*'4 Transform Matrices'!Y819+Z816*'4 Transform Matrices'!AC819+AA816*'4 Transform Matrices'!AG819</f>
        <v/>
      </c>
      <c r="Z818" s="69">
        <f>Y816*'4 Transform Matrices'!Z819+Z816*'4 Transform Matrices'!AD819+AA816*'4 Transform Matrices'!AH819</f>
        <v/>
      </c>
      <c r="AA818" s="69">
        <f>Y816*'4 Transform Matrices'!AA819+Z816*'4 Transform Matrices'!AE819+AA816*'4 Transform Matrices'!AI819</f>
        <v/>
      </c>
      <c r="AB818" s="69">
        <f>Y816*'4 Transform Matrices'!AB819+Z816*'4 Transform Matrices'!AF819+AA816*'4 Transform Matrices'!AJ819+AB816</f>
        <v/>
      </c>
      <c r="AC818" s="69">
        <f>AC816*'4 Transform Matrices'!Y819+AD816*'4 Transform Matrices'!AC819+AE816*'4 Transform Matrices'!AG819</f>
        <v/>
      </c>
      <c r="AD818" s="69">
        <f>AC816*'4 Transform Matrices'!Z819+AD816*'4 Transform Matrices'!AD819+AE816*'4 Transform Matrices'!AH819</f>
        <v/>
      </c>
      <c r="AE818" s="69">
        <f>AC816*'4 Transform Matrices'!AA819+AD816*'4 Transform Matrices'!AE819+AE816*'4 Transform Matrices'!AI819</f>
        <v/>
      </c>
      <c r="AF818" s="69">
        <f>AC816*'4 Transform Matrices'!AB819+AD816*'4 Transform Matrices'!AF819+AE816*'4 Transform Matrices'!AJ819+AF816</f>
        <v/>
      </c>
      <c r="AG818" s="71">
        <f>MAX(ABS(I818-U818),ABS(J818-V818),ABS(K818-W818),ABS(L818-X818),ABS(M818-Y818),ABS(N818-Z818),ABS(O818-AA818),ABS(P818-AB818),ABS(Q818-AC818),ABS(R818-AD818),ABS(S818-AE818),ABS(T818-AF818))</f>
        <v/>
      </c>
    </row>
    <row r="819">
      <c r="A819" s="81" t="inlineStr">
        <is>
          <t>- Rock</t>
        </is>
      </c>
      <c r="B819" s="52" t="inlineStr">
        <is>
          <t>ENV-691</t>
        </is>
      </c>
      <c r="C819" s="59" t="inlineStr">
        <is>
          <t>Sphere</t>
        </is>
      </c>
      <c r="D819" s="52" t="inlineStr">
        <is>
          <t>ENV-688</t>
        </is>
      </c>
      <c r="E819" s="52" t="n">
        <v>3</v>
      </c>
      <c r="F819" s="54">
        <f>L819</f>
        <v/>
      </c>
      <c r="G819" s="54">
        <f>P819</f>
        <v/>
      </c>
      <c r="H819" s="54">
        <f>T819</f>
        <v/>
      </c>
      <c r="I819" s="70" t="n">
        <v>0.131533593</v>
      </c>
      <c r="J819" s="70" t="n">
        <v>0.143554628</v>
      </c>
      <c r="K819" s="70" t="n">
        <v>0.50465858</v>
      </c>
      <c r="L819" s="70" t="n">
        <v>-16.1510048</v>
      </c>
      <c r="M819" s="70" t="n">
        <v>0.0590386689</v>
      </c>
      <c r="N819" s="70" t="n">
        <v>0.370713562</v>
      </c>
      <c r="O819" s="70" t="n">
        <v>-0.211097389</v>
      </c>
      <c r="P819" s="70" t="n">
        <v>0.5604993700000001</v>
      </c>
      <c r="Q819" s="70" t="n">
        <v>-0.615055919</v>
      </c>
      <c r="R819" s="70" t="n">
        <v>0.0662845299</v>
      </c>
      <c r="S819" s="70" t="n">
        <v>0.0876613706</v>
      </c>
      <c r="T819" s="70" t="n">
        <v>7.11743975</v>
      </c>
      <c r="U819" s="69">
        <f>U816*'4 Transform Matrices'!Y820+V816*'4 Transform Matrices'!AC820+W816*'4 Transform Matrices'!AG820</f>
        <v/>
      </c>
      <c r="V819" s="69">
        <f>U816*'4 Transform Matrices'!Z820+V816*'4 Transform Matrices'!AD820+W816*'4 Transform Matrices'!AH820</f>
        <v/>
      </c>
      <c r="W819" s="69">
        <f>U816*'4 Transform Matrices'!AA820+V816*'4 Transform Matrices'!AE820+W816*'4 Transform Matrices'!AI820</f>
        <v/>
      </c>
      <c r="X819" s="69">
        <f>U816*'4 Transform Matrices'!AB820+V816*'4 Transform Matrices'!AF820+W816*'4 Transform Matrices'!AJ820+X816</f>
        <v/>
      </c>
      <c r="Y819" s="69">
        <f>Y816*'4 Transform Matrices'!Y820+Z816*'4 Transform Matrices'!AC820+AA816*'4 Transform Matrices'!AG820</f>
        <v/>
      </c>
      <c r="Z819" s="69">
        <f>Y816*'4 Transform Matrices'!Z820+Z816*'4 Transform Matrices'!AD820+AA816*'4 Transform Matrices'!AH820</f>
        <v/>
      </c>
      <c r="AA819" s="69">
        <f>Y816*'4 Transform Matrices'!AA820+Z816*'4 Transform Matrices'!AE820+AA816*'4 Transform Matrices'!AI820</f>
        <v/>
      </c>
      <c r="AB819" s="69">
        <f>Y816*'4 Transform Matrices'!AB820+Z816*'4 Transform Matrices'!AF820+AA816*'4 Transform Matrices'!AJ820+AB816</f>
        <v/>
      </c>
      <c r="AC819" s="69">
        <f>AC816*'4 Transform Matrices'!Y820+AD816*'4 Transform Matrices'!AC820+AE816*'4 Transform Matrices'!AG820</f>
        <v/>
      </c>
      <c r="AD819" s="69">
        <f>AC816*'4 Transform Matrices'!Z820+AD816*'4 Transform Matrices'!AD820+AE816*'4 Transform Matrices'!AH820</f>
        <v/>
      </c>
      <c r="AE819" s="69">
        <f>AC816*'4 Transform Matrices'!AA820+AD816*'4 Transform Matrices'!AE820+AE816*'4 Transform Matrices'!AI820</f>
        <v/>
      </c>
      <c r="AF819" s="69">
        <f>AC816*'4 Transform Matrices'!AB820+AD816*'4 Transform Matrices'!AF820+AE816*'4 Transform Matrices'!AJ820+AF816</f>
        <v/>
      </c>
      <c r="AG819" s="71">
        <f>MAX(ABS(I819-U819),ABS(J819-V819),ABS(K819-W819),ABS(L819-X819),ABS(M819-Y819),ABS(N819-Z819),ABS(O819-AA819),ABS(P819-AB819),ABS(Q819-AC819),ABS(R819-AD819),ABS(S819-AE819),ABS(T819-AF819))</f>
        <v/>
      </c>
    </row>
    <row r="820">
      <c r="A820" s="81" t="inlineStr">
        <is>
          <t>- Rock</t>
        </is>
      </c>
      <c r="B820" s="52" t="inlineStr">
        <is>
          <t>ENV-692</t>
        </is>
      </c>
      <c r="C820" s="59" t="inlineStr">
        <is>
          <t>Sphere</t>
        </is>
      </c>
      <c r="D820" s="52" t="inlineStr">
        <is>
          <t>ENV-688</t>
        </is>
      </c>
      <c r="E820" s="52" t="n">
        <v>3</v>
      </c>
      <c r="F820" s="54">
        <f>L820</f>
        <v/>
      </c>
      <c r="G820" s="54">
        <f>P820</f>
        <v/>
      </c>
      <c r="H820" s="54">
        <f>T820</f>
        <v/>
      </c>
      <c r="I820" s="70" t="n">
        <v>0.671112478</v>
      </c>
      <c r="J820" s="70" t="n">
        <v>0.0239964128</v>
      </c>
      <c r="K820" s="70" t="n">
        <v>-0.566754162</v>
      </c>
      <c r="L820" s="70" t="n">
        <v>-16.4798794</v>
      </c>
      <c r="M820" s="70" t="n">
        <v>-0.326746464</v>
      </c>
      <c r="N820" s="70" t="n">
        <v>0.435991317</v>
      </c>
      <c r="O820" s="70" t="n">
        <v>-0.272956222</v>
      </c>
      <c r="P820" s="70" t="n">
        <v>0.643788338</v>
      </c>
      <c r="Q820" s="70" t="n">
        <v>0.52672565</v>
      </c>
      <c r="R820" s="70" t="n">
        <v>0.239886433</v>
      </c>
      <c r="S820" s="70" t="n">
        <v>0.552789271</v>
      </c>
      <c r="T820" s="70" t="n">
        <v>7.64852476</v>
      </c>
      <c r="U820" s="69">
        <f>U816*'4 Transform Matrices'!Y821+V816*'4 Transform Matrices'!AC821+W816*'4 Transform Matrices'!AG821</f>
        <v/>
      </c>
      <c r="V820" s="69">
        <f>U816*'4 Transform Matrices'!Z821+V816*'4 Transform Matrices'!AD821+W816*'4 Transform Matrices'!AH821</f>
        <v/>
      </c>
      <c r="W820" s="69">
        <f>U816*'4 Transform Matrices'!AA821+V816*'4 Transform Matrices'!AE821+W816*'4 Transform Matrices'!AI821</f>
        <v/>
      </c>
      <c r="X820" s="69">
        <f>U816*'4 Transform Matrices'!AB821+V816*'4 Transform Matrices'!AF821+W816*'4 Transform Matrices'!AJ821+X816</f>
        <v/>
      </c>
      <c r="Y820" s="69">
        <f>Y816*'4 Transform Matrices'!Y821+Z816*'4 Transform Matrices'!AC821+AA816*'4 Transform Matrices'!AG821</f>
        <v/>
      </c>
      <c r="Z820" s="69">
        <f>Y816*'4 Transform Matrices'!Z821+Z816*'4 Transform Matrices'!AD821+AA816*'4 Transform Matrices'!AH821</f>
        <v/>
      </c>
      <c r="AA820" s="69">
        <f>Y816*'4 Transform Matrices'!AA821+Z816*'4 Transform Matrices'!AE821+AA816*'4 Transform Matrices'!AI821</f>
        <v/>
      </c>
      <c r="AB820" s="69">
        <f>Y816*'4 Transform Matrices'!AB821+Z816*'4 Transform Matrices'!AF821+AA816*'4 Transform Matrices'!AJ821+AB816</f>
        <v/>
      </c>
      <c r="AC820" s="69">
        <f>AC816*'4 Transform Matrices'!Y821+AD816*'4 Transform Matrices'!AC821+AE816*'4 Transform Matrices'!AG821</f>
        <v/>
      </c>
      <c r="AD820" s="69">
        <f>AC816*'4 Transform Matrices'!Z821+AD816*'4 Transform Matrices'!AD821+AE816*'4 Transform Matrices'!AH821</f>
        <v/>
      </c>
      <c r="AE820" s="69">
        <f>AC816*'4 Transform Matrices'!AA821+AD816*'4 Transform Matrices'!AE821+AE816*'4 Transform Matrices'!AI821</f>
        <v/>
      </c>
      <c r="AF820" s="69">
        <f>AC816*'4 Transform Matrices'!AB821+AD816*'4 Transform Matrices'!AF821+AE816*'4 Transform Matrices'!AJ821+AF816</f>
        <v/>
      </c>
      <c r="AG820" s="71">
        <f>MAX(ABS(I820-U820),ABS(J820-V820),ABS(K820-W820),ABS(L820-X820),ABS(M820-Y820),ABS(N820-Z820),ABS(O820-AA820),ABS(P820-AB820),ABS(Q820-AC820),ABS(R820-AD820),ABS(S820-AE820),ABS(T820-AF820))</f>
        <v/>
      </c>
    </row>
    <row r="821">
      <c r="A821" s="80" t="inlineStr">
        <is>
          <t>- Boulder</t>
        </is>
      </c>
      <c r="B821" s="52" t="inlineStr">
        <is>
          <t>ENV-693</t>
        </is>
      </c>
      <c r="C821" s="53" t="inlineStr">
        <is>
          <t>Group</t>
        </is>
      </c>
      <c r="D821" s="52" t="inlineStr">
        <is>
          <t>ENV-643</t>
        </is>
      </c>
      <c r="E821" s="52" t="n">
        <v>2</v>
      </c>
      <c r="F821" s="54">
        <f>L821</f>
        <v/>
      </c>
      <c r="G821" s="54">
        <f>P821</f>
        <v/>
      </c>
      <c r="H821" s="54">
        <f>T821</f>
        <v/>
      </c>
      <c r="I821" s="70" t="n">
        <v>0.258818954</v>
      </c>
      <c r="J821" s="70" t="n">
        <v>0</v>
      </c>
      <c r="K821" s="70" t="n">
        <v>0.965925872</v>
      </c>
      <c r="L821" s="70" t="n">
        <v>11</v>
      </c>
      <c r="M821" s="70" t="n">
        <v>0</v>
      </c>
      <c r="N821" s="70" t="n">
        <v>1</v>
      </c>
      <c r="O821" s="70" t="n">
        <v>0</v>
      </c>
      <c r="P821" s="70" t="n">
        <v>0.0624508783</v>
      </c>
      <c r="Q821" s="70" t="n">
        <v>-0.965925872</v>
      </c>
      <c r="R821" s="70" t="n">
        <v>0</v>
      </c>
      <c r="S821" s="70" t="n">
        <v>0.258818954</v>
      </c>
      <c r="T821" s="70" t="n">
        <v>-15.1999998</v>
      </c>
      <c r="U821" s="69">
        <f>U771*'4 Transform Matrices'!Y822+V771*'4 Transform Matrices'!AC822+W771*'4 Transform Matrices'!AG822</f>
        <v/>
      </c>
      <c r="V821" s="69">
        <f>U771*'4 Transform Matrices'!Z822+V771*'4 Transform Matrices'!AD822+W771*'4 Transform Matrices'!AH822</f>
        <v/>
      </c>
      <c r="W821" s="69">
        <f>U771*'4 Transform Matrices'!AA822+V771*'4 Transform Matrices'!AE822+W771*'4 Transform Matrices'!AI822</f>
        <v/>
      </c>
      <c r="X821" s="69">
        <f>U771*'4 Transform Matrices'!AB822+V771*'4 Transform Matrices'!AF822+W771*'4 Transform Matrices'!AJ822+X771</f>
        <v/>
      </c>
      <c r="Y821" s="69">
        <f>Y771*'4 Transform Matrices'!Y822+Z771*'4 Transform Matrices'!AC822+AA771*'4 Transform Matrices'!AG822</f>
        <v/>
      </c>
      <c r="Z821" s="69">
        <f>Y771*'4 Transform Matrices'!Z822+Z771*'4 Transform Matrices'!AD822+AA771*'4 Transform Matrices'!AH822</f>
        <v/>
      </c>
      <c r="AA821" s="69">
        <f>Y771*'4 Transform Matrices'!AA822+Z771*'4 Transform Matrices'!AE822+AA771*'4 Transform Matrices'!AI822</f>
        <v/>
      </c>
      <c r="AB821" s="69">
        <f>Y771*'4 Transform Matrices'!AB822+Z771*'4 Transform Matrices'!AF822+AA771*'4 Transform Matrices'!AJ822+AB771</f>
        <v/>
      </c>
      <c r="AC821" s="69">
        <f>AC771*'4 Transform Matrices'!Y822+AD771*'4 Transform Matrices'!AC822+AE771*'4 Transform Matrices'!AG822</f>
        <v/>
      </c>
      <c r="AD821" s="69">
        <f>AC771*'4 Transform Matrices'!Z822+AD771*'4 Transform Matrices'!AD822+AE771*'4 Transform Matrices'!AH822</f>
        <v/>
      </c>
      <c r="AE821" s="69">
        <f>AC771*'4 Transform Matrices'!AA822+AD771*'4 Transform Matrices'!AE822+AE771*'4 Transform Matrices'!AI822</f>
        <v/>
      </c>
      <c r="AF821" s="69">
        <f>AC771*'4 Transform Matrices'!AB822+AD771*'4 Transform Matrices'!AF822+AE771*'4 Transform Matrices'!AJ822+AF771</f>
        <v/>
      </c>
      <c r="AG821" s="71">
        <f>MAX(ABS(I821-U821),ABS(J821-V821),ABS(K821-W821),ABS(L821-X821),ABS(M821-Y821),ABS(N821-Z821),ABS(O821-AA821),ABS(P821-AB821),ABS(Q821-AC821),ABS(R821-AD821),ABS(S821-AE821),ABS(T821-AF821))</f>
        <v/>
      </c>
    </row>
    <row r="822">
      <c r="A822" s="81" t="inlineStr">
        <is>
          <t>- Rock</t>
        </is>
      </c>
      <c r="B822" s="52" t="inlineStr">
        <is>
          <t>ENV-694</t>
        </is>
      </c>
      <c r="C822" s="59" t="inlineStr">
        <is>
          <t>Sphere</t>
        </is>
      </c>
      <c r="D822" s="52" t="inlineStr">
        <is>
          <t>ENV-693</t>
        </is>
      </c>
      <c r="E822" s="52" t="n">
        <v>3</v>
      </c>
      <c r="F822" s="54">
        <f>L822</f>
        <v/>
      </c>
      <c r="G822" s="54">
        <f>P822</f>
        <v/>
      </c>
      <c r="H822" s="54">
        <f>T822</f>
        <v/>
      </c>
      <c r="I822" s="70" t="n">
        <v>0.803806126</v>
      </c>
      <c r="J822" s="70" t="n">
        <v>-0.0119869262</v>
      </c>
      <c r="K822" s="70" t="n">
        <v>0.627554774</v>
      </c>
      <c r="L822" s="70" t="n">
        <v>11</v>
      </c>
      <c r="M822" s="70" t="n">
        <v>0.151158556</v>
      </c>
      <c r="N822" s="70" t="n">
        <v>0.610052824</v>
      </c>
      <c r="O822" s="70" t="n">
        <v>-0.116433486</v>
      </c>
      <c r="P822" s="70" t="n">
        <v>0.199069411</v>
      </c>
      <c r="Q822" s="70" t="n">
        <v>-0.715392709</v>
      </c>
      <c r="R822" s="70" t="n">
        <v>0.115432456</v>
      </c>
      <c r="S822" s="70" t="n">
        <v>0.680510819</v>
      </c>
      <c r="T822" s="70" t="n">
        <v>-15.1999998</v>
      </c>
      <c r="U822" s="69">
        <f>U821*'4 Transform Matrices'!Y823+V821*'4 Transform Matrices'!AC823+W821*'4 Transform Matrices'!AG823</f>
        <v/>
      </c>
      <c r="V822" s="69">
        <f>U821*'4 Transform Matrices'!Z823+V821*'4 Transform Matrices'!AD823+W821*'4 Transform Matrices'!AH823</f>
        <v/>
      </c>
      <c r="W822" s="69">
        <f>U821*'4 Transform Matrices'!AA823+V821*'4 Transform Matrices'!AE823+W821*'4 Transform Matrices'!AI823</f>
        <v/>
      </c>
      <c r="X822" s="69">
        <f>U821*'4 Transform Matrices'!AB823+V821*'4 Transform Matrices'!AF823+W821*'4 Transform Matrices'!AJ823+X821</f>
        <v/>
      </c>
      <c r="Y822" s="69">
        <f>Y821*'4 Transform Matrices'!Y823+Z821*'4 Transform Matrices'!AC823+AA821*'4 Transform Matrices'!AG823</f>
        <v/>
      </c>
      <c r="Z822" s="69">
        <f>Y821*'4 Transform Matrices'!Z823+Z821*'4 Transform Matrices'!AD823+AA821*'4 Transform Matrices'!AH823</f>
        <v/>
      </c>
      <c r="AA822" s="69">
        <f>Y821*'4 Transform Matrices'!AA823+Z821*'4 Transform Matrices'!AE823+AA821*'4 Transform Matrices'!AI823</f>
        <v/>
      </c>
      <c r="AB822" s="69">
        <f>Y821*'4 Transform Matrices'!AB823+Z821*'4 Transform Matrices'!AF823+AA821*'4 Transform Matrices'!AJ823+AB821</f>
        <v/>
      </c>
      <c r="AC822" s="69">
        <f>AC821*'4 Transform Matrices'!Y823+AD821*'4 Transform Matrices'!AC823+AE821*'4 Transform Matrices'!AG823</f>
        <v/>
      </c>
      <c r="AD822" s="69">
        <f>AC821*'4 Transform Matrices'!Z823+AD821*'4 Transform Matrices'!AD823+AE821*'4 Transform Matrices'!AH823</f>
        <v/>
      </c>
      <c r="AE822" s="69">
        <f>AC821*'4 Transform Matrices'!AA823+AD821*'4 Transform Matrices'!AE823+AE821*'4 Transform Matrices'!AI823</f>
        <v/>
      </c>
      <c r="AF822" s="69">
        <f>AC821*'4 Transform Matrices'!AB823+AD821*'4 Transform Matrices'!AF823+AE821*'4 Transform Matrices'!AJ823+AF821</f>
        <v/>
      </c>
      <c r="AG822" s="71">
        <f>MAX(ABS(I822-U822),ABS(J822-V822),ABS(K822-W822),ABS(L822-X822),ABS(M822-Y822),ABS(N822-Z822),ABS(O822-AA822),ABS(P822-AB822),ABS(Q822-AC822),ABS(R822-AD822),ABS(S822-AE822),ABS(T822-AF822))</f>
        <v/>
      </c>
    </row>
    <row r="823">
      <c r="A823" s="81" t="inlineStr">
        <is>
          <t>- Rock</t>
        </is>
      </c>
      <c r="B823" s="52" t="inlineStr">
        <is>
          <t>ENV-695</t>
        </is>
      </c>
      <c r="C823" s="59" t="inlineStr">
        <is>
          <t>Sphere</t>
        </is>
      </c>
      <c r="D823" s="52" t="inlineStr">
        <is>
          <t>ENV-693</t>
        </is>
      </c>
      <c r="E823" s="52" t="n">
        <v>3</v>
      </c>
      <c r="F823" s="54">
        <f>L823</f>
        <v/>
      </c>
      <c r="G823" s="54">
        <f>P823</f>
        <v/>
      </c>
      <c r="H823" s="54">
        <f>T823</f>
        <v/>
      </c>
      <c r="I823" s="70" t="n">
        <v>0.7269214389999999</v>
      </c>
      <c r="J823" s="70" t="n">
        <v>-0.0575558841</v>
      </c>
      <c r="K823" s="70" t="n">
        <v>0.183135152</v>
      </c>
      <c r="L823" s="70" t="n">
        <v>10.8388252</v>
      </c>
      <c r="M823" s="70" t="n">
        <v>0.149517044</v>
      </c>
      <c r="N823" s="70" t="n">
        <v>0.426369309</v>
      </c>
      <c r="O823" s="70" t="n">
        <v>-0.231217131</v>
      </c>
      <c r="P823" s="70" t="n">
        <v>0.219320089</v>
      </c>
      <c r="Q823" s="70" t="n">
        <v>-0.140671462</v>
      </c>
      <c r="R823" s="70" t="n">
        <v>0.155759186</v>
      </c>
      <c r="S823" s="70" t="n">
        <v>0.700596869</v>
      </c>
      <c r="T823" s="70" t="n">
        <v>-14.9328203</v>
      </c>
      <c r="U823" s="69">
        <f>U821*'4 Transform Matrices'!Y824+V821*'4 Transform Matrices'!AC824+W821*'4 Transform Matrices'!AG824</f>
        <v/>
      </c>
      <c r="V823" s="69">
        <f>U821*'4 Transform Matrices'!Z824+V821*'4 Transform Matrices'!AD824+W821*'4 Transform Matrices'!AH824</f>
        <v/>
      </c>
      <c r="W823" s="69">
        <f>U821*'4 Transform Matrices'!AA824+V821*'4 Transform Matrices'!AE824+W821*'4 Transform Matrices'!AI824</f>
        <v/>
      </c>
      <c r="X823" s="69">
        <f>U821*'4 Transform Matrices'!AB824+V821*'4 Transform Matrices'!AF824+W821*'4 Transform Matrices'!AJ824+X821</f>
        <v/>
      </c>
      <c r="Y823" s="69">
        <f>Y821*'4 Transform Matrices'!Y824+Z821*'4 Transform Matrices'!AC824+AA821*'4 Transform Matrices'!AG824</f>
        <v/>
      </c>
      <c r="Z823" s="69">
        <f>Y821*'4 Transform Matrices'!Z824+Z821*'4 Transform Matrices'!AD824+AA821*'4 Transform Matrices'!AH824</f>
        <v/>
      </c>
      <c r="AA823" s="69">
        <f>Y821*'4 Transform Matrices'!AA824+Z821*'4 Transform Matrices'!AE824+AA821*'4 Transform Matrices'!AI824</f>
        <v/>
      </c>
      <c r="AB823" s="69">
        <f>Y821*'4 Transform Matrices'!AB824+Z821*'4 Transform Matrices'!AF824+AA821*'4 Transform Matrices'!AJ824+AB821</f>
        <v/>
      </c>
      <c r="AC823" s="69">
        <f>AC821*'4 Transform Matrices'!Y824+AD821*'4 Transform Matrices'!AC824+AE821*'4 Transform Matrices'!AG824</f>
        <v/>
      </c>
      <c r="AD823" s="69">
        <f>AC821*'4 Transform Matrices'!Z824+AD821*'4 Transform Matrices'!AD824+AE821*'4 Transform Matrices'!AH824</f>
        <v/>
      </c>
      <c r="AE823" s="69">
        <f>AC821*'4 Transform Matrices'!AA824+AD821*'4 Transform Matrices'!AE824+AE821*'4 Transform Matrices'!AI824</f>
        <v/>
      </c>
      <c r="AF823" s="69">
        <f>AC821*'4 Transform Matrices'!AB824+AD821*'4 Transform Matrices'!AF824+AE821*'4 Transform Matrices'!AJ824+AF821</f>
        <v/>
      </c>
      <c r="AG823" s="71">
        <f>MAX(ABS(I823-U823),ABS(J823-V823),ABS(K823-W823),ABS(L823-X823),ABS(M823-Y823),ABS(N823-Z823),ABS(O823-AA823),ABS(P823-AB823),ABS(Q823-AC823),ABS(R823-AD823),ABS(S823-AE823),ABS(T823-AF823))</f>
        <v/>
      </c>
    </row>
    <row r="824">
      <c r="A824" s="81" t="inlineStr">
        <is>
          <t>- Rock</t>
        </is>
      </c>
      <c r="B824" s="52" t="inlineStr">
        <is>
          <t>ENV-696</t>
        </is>
      </c>
      <c r="C824" s="59" t="inlineStr">
        <is>
          <t>Sphere</t>
        </is>
      </c>
      <c r="D824" s="52" t="inlineStr">
        <is>
          <t>ENV-693</t>
        </is>
      </c>
      <c r="E824" s="52" t="n">
        <v>3</v>
      </c>
      <c r="F824" s="54">
        <f>L824</f>
        <v/>
      </c>
      <c r="G824" s="54">
        <f>P824</f>
        <v/>
      </c>
      <c r="H824" s="54">
        <f>T824</f>
        <v/>
      </c>
      <c r="I824" s="70" t="n">
        <v>-0.76652962</v>
      </c>
      <c r="J824" s="70" t="n">
        <v>0.0117412023</v>
      </c>
      <c r="K824" s="70" t="n">
        <v>-0.08578950170000001</v>
      </c>
      <c r="L824" s="70" t="n">
        <v>11.0521259</v>
      </c>
      <c r="M824" s="70" t="n">
        <v>-0.007953191179999999</v>
      </c>
      <c r="N824" s="70" t="n">
        <v>0.507375419</v>
      </c>
      <c r="O824" s="70" t="n">
        <v>0.230563104</v>
      </c>
      <c r="P824" s="70" t="n">
        <v>0.220441669</v>
      </c>
      <c r="Q824" s="70" t="n">
        <v>0.0847652704</v>
      </c>
      <c r="R824" s="70" t="n">
        <v>0.153780341</v>
      </c>
      <c r="S824" s="70" t="n">
        <v>-0.754158854</v>
      </c>
      <c r="T824" s="70" t="n">
        <v>-15.2975082</v>
      </c>
      <c r="U824" s="69">
        <f>U821*'4 Transform Matrices'!Y825+V821*'4 Transform Matrices'!AC825+W821*'4 Transform Matrices'!AG825</f>
        <v/>
      </c>
      <c r="V824" s="69">
        <f>U821*'4 Transform Matrices'!Z825+V821*'4 Transform Matrices'!AD825+W821*'4 Transform Matrices'!AH825</f>
        <v/>
      </c>
      <c r="W824" s="69">
        <f>U821*'4 Transform Matrices'!AA825+V821*'4 Transform Matrices'!AE825+W821*'4 Transform Matrices'!AI825</f>
        <v/>
      </c>
      <c r="X824" s="69">
        <f>U821*'4 Transform Matrices'!AB825+V821*'4 Transform Matrices'!AF825+W821*'4 Transform Matrices'!AJ825+X821</f>
        <v/>
      </c>
      <c r="Y824" s="69">
        <f>Y821*'4 Transform Matrices'!Y825+Z821*'4 Transform Matrices'!AC825+AA821*'4 Transform Matrices'!AG825</f>
        <v/>
      </c>
      <c r="Z824" s="69">
        <f>Y821*'4 Transform Matrices'!Z825+Z821*'4 Transform Matrices'!AD825+AA821*'4 Transform Matrices'!AH825</f>
        <v/>
      </c>
      <c r="AA824" s="69">
        <f>Y821*'4 Transform Matrices'!AA825+Z821*'4 Transform Matrices'!AE825+AA821*'4 Transform Matrices'!AI825</f>
        <v/>
      </c>
      <c r="AB824" s="69">
        <f>Y821*'4 Transform Matrices'!AB825+Z821*'4 Transform Matrices'!AF825+AA821*'4 Transform Matrices'!AJ825+AB821</f>
        <v/>
      </c>
      <c r="AC824" s="69">
        <f>AC821*'4 Transform Matrices'!Y825+AD821*'4 Transform Matrices'!AC825+AE821*'4 Transform Matrices'!AG825</f>
        <v/>
      </c>
      <c r="AD824" s="69">
        <f>AC821*'4 Transform Matrices'!Z825+AD821*'4 Transform Matrices'!AD825+AE821*'4 Transform Matrices'!AH825</f>
        <v/>
      </c>
      <c r="AE824" s="69">
        <f>AC821*'4 Transform Matrices'!AA825+AD821*'4 Transform Matrices'!AE825+AE821*'4 Transform Matrices'!AI825</f>
        <v/>
      </c>
      <c r="AF824" s="69">
        <f>AC821*'4 Transform Matrices'!AB825+AD821*'4 Transform Matrices'!AF825+AE821*'4 Transform Matrices'!AJ825+AF821</f>
        <v/>
      </c>
      <c r="AG824" s="71">
        <f>MAX(ABS(I824-U824),ABS(J824-V824),ABS(K824-W824),ABS(L824-X824),ABS(M824-Y824),ABS(N824-Z824),ABS(O824-AA824),ABS(P824-AB824),ABS(Q824-AC824),ABS(R824-AD824),ABS(S824-AE824),ABS(T824-AF824))</f>
        <v/>
      </c>
    </row>
    <row r="825">
      <c r="A825" s="81" t="inlineStr">
        <is>
          <t>- Rock</t>
        </is>
      </c>
      <c r="B825" s="52" t="inlineStr">
        <is>
          <t>ENV-697</t>
        </is>
      </c>
      <c r="C825" s="59" t="inlineStr">
        <is>
          <t>Sphere</t>
        </is>
      </c>
      <c r="D825" s="52" t="inlineStr">
        <is>
          <t>ENV-693</t>
        </is>
      </c>
      <c r="E825" s="52" t="n">
        <v>3</v>
      </c>
      <c r="F825" s="54">
        <f>L825</f>
        <v/>
      </c>
      <c r="G825" s="54">
        <f>P825</f>
        <v/>
      </c>
      <c r="H825" s="54">
        <f>T825</f>
        <v/>
      </c>
      <c r="I825" s="70" t="n">
        <v>0.782758176</v>
      </c>
      <c r="J825" s="70" t="n">
        <v>-0.107761979</v>
      </c>
      <c r="K825" s="70" t="n">
        <v>0.169627249</v>
      </c>
      <c r="L825" s="70" t="n">
        <v>11.2971249</v>
      </c>
      <c r="M825" s="70" t="n">
        <v>0.228914574</v>
      </c>
      <c r="N825" s="70" t="n">
        <v>0.456145436</v>
      </c>
      <c r="O825" s="70" t="n">
        <v>-0.0622407347</v>
      </c>
      <c r="P825" s="70" t="n">
        <v>0.140489399</v>
      </c>
      <c r="Q825" s="70" t="n">
        <v>-0.225752056</v>
      </c>
      <c r="R825" s="70" t="n">
        <v>0.0888885185</v>
      </c>
      <c r="S825" s="70" t="n">
        <v>0.525041938</v>
      </c>
      <c r="T825" s="70" t="n">
        <v>-15.5781212</v>
      </c>
      <c r="U825" s="69">
        <f>U821*'4 Transform Matrices'!Y826+V821*'4 Transform Matrices'!AC826+W821*'4 Transform Matrices'!AG826</f>
        <v/>
      </c>
      <c r="V825" s="69">
        <f>U821*'4 Transform Matrices'!Z826+V821*'4 Transform Matrices'!AD826+W821*'4 Transform Matrices'!AH826</f>
        <v/>
      </c>
      <c r="W825" s="69">
        <f>U821*'4 Transform Matrices'!AA826+V821*'4 Transform Matrices'!AE826+W821*'4 Transform Matrices'!AI826</f>
        <v/>
      </c>
      <c r="X825" s="69">
        <f>U821*'4 Transform Matrices'!AB826+V821*'4 Transform Matrices'!AF826+W821*'4 Transform Matrices'!AJ826+X821</f>
        <v/>
      </c>
      <c r="Y825" s="69">
        <f>Y821*'4 Transform Matrices'!Y826+Z821*'4 Transform Matrices'!AC826+AA821*'4 Transform Matrices'!AG826</f>
        <v/>
      </c>
      <c r="Z825" s="69">
        <f>Y821*'4 Transform Matrices'!Z826+Z821*'4 Transform Matrices'!AD826+AA821*'4 Transform Matrices'!AH826</f>
        <v/>
      </c>
      <c r="AA825" s="69">
        <f>Y821*'4 Transform Matrices'!AA826+Z821*'4 Transform Matrices'!AE826+AA821*'4 Transform Matrices'!AI826</f>
        <v/>
      </c>
      <c r="AB825" s="69">
        <f>Y821*'4 Transform Matrices'!AB826+Z821*'4 Transform Matrices'!AF826+AA821*'4 Transform Matrices'!AJ826+AB821</f>
        <v/>
      </c>
      <c r="AC825" s="69">
        <f>AC821*'4 Transform Matrices'!Y826+AD821*'4 Transform Matrices'!AC826+AE821*'4 Transform Matrices'!AG826</f>
        <v/>
      </c>
      <c r="AD825" s="69">
        <f>AC821*'4 Transform Matrices'!Z826+AD821*'4 Transform Matrices'!AD826+AE821*'4 Transform Matrices'!AH826</f>
        <v/>
      </c>
      <c r="AE825" s="69">
        <f>AC821*'4 Transform Matrices'!AA826+AD821*'4 Transform Matrices'!AE826+AE821*'4 Transform Matrices'!AI826</f>
        <v/>
      </c>
      <c r="AF825" s="69">
        <f>AC821*'4 Transform Matrices'!AB826+AD821*'4 Transform Matrices'!AF826+AE821*'4 Transform Matrices'!AJ826+AF821</f>
        <v/>
      </c>
      <c r="AG825" s="71">
        <f>MAX(ABS(I825-U825),ABS(J825-V825),ABS(K825-W825),ABS(L825-X825),ABS(M825-Y825),ABS(N825-Z825),ABS(O825-AA825),ABS(P825-AB825),ABS(Q825-AC825),ABS(R825-AD825),ABS(S825-AE825),ABS(T825-AF825))</f>
        <v/>
      </c>
    </row>
    <row r="826">
      <c r="A826" s="80" t="inlineStr">
        <is>
          <t>- Boulder</t>
        </is>
      </c>
      <c r="B826" s="52" t="inlineStr">
        <is>
          <t>ENV-698</t>
        </is>
      </c>
      <c r="C826" s="53" t="inlineStr">
        <is>
          <t>Group</t>
        </is>
      </c>
      <c r="D826" s="52" t="inlineStr">
        <is>
          <t>ENV-643</t>
        </is>
      </c>
      <c r="E826" s="52" t="n">
        <v>2</v>
      </c>
      <c r="F826" s="54">
        <f>L826</f>
        <v/>
      </c>
      <c r="G826" s="54">
        <f>P826</f>
        <v/>
      </c>
      <c r="H826" s="54">
        <f>T826</f>
        <v/>
      </c>
      <c r="I826" s="70" t="n">
        <v>0.965925813</v>
      </c>
      <c r="J826" s="70" t="n">
        <v>0</v>
      </c>
      <c r="K826" s="70" t="n">
        <v>0.258819044</v>
      </c>
      <c r="L826" s="70" t="n">
        <v>16.3999996</v>
      </c>
      <c r="M826" s="70" t="n">
        <v>0</v>
      </c>
      <c r="N826" s="70" t="n">
        <v>1</v>
      </c>
      <c r="O826" s="70" t="n">
        <v>0</v>
      </c>
      <c r="P826" s="70" t="n">
        <v>0.242998987</v>
      </c>
      <c r="Q826" s="70" t="n">
        <v>-0.258819044</v>
      </c>
      <c r="R826" s="70" t="n">
        <v>0</v>
      </c>
      <c r="S826" s="70" t="n">
        <v>0.965925813</v>
      </c>
      <c r="T826" s="70" t="n">
        <v>7.19999981</v>
      </c>
      <c r="U826" s="69">
        <f>U771*'4 Transform Matrices'!Y827+V771*'4 Transform Matrices'!AC827+W771*'4 Transform Matrices'!AG827</f>
        <v/>
      </c>
      <c r="V826" s="69">
        <f>U771*'4 Transform Matrices'!Z827+V771*'4 Transform Matrices'!AD827+W771*'4 Transform Matrices'!AH827</f>
        <v/>
      </c>
      <c r="W826" s="69">
        <f>U771*'4 Transform Matrices'!AA827+V771*'4 Transform Matrices'!AE827+W771*'4 Transform Matrices'!AI827</f>
        <v/>
      </c>
      <c r="X826" s="69">
        <f>U771*'4 Transform Matrices'!AB827+V771*'4 Transform Matrices'!AF827+W771*'4 Transform Matrices'!AJ827+X771</f>
        <v/>
      </c>
      <c r="Y826" s="69">
        <f>Y771*'4 Transform Matrices'!Y827+Z771*'4 Transform Matrices'!AC827+AA771*'4 Transform Matrices'!AG827</f>
        <v/>
      </c>
      <c r="Z826" s="69">
        <f>Y771*'4 Transform Matrices'!Z827+Z771*'4 Transform Matrices'!AD827+AA771*'4 Transform Matrices'!AH827</f>
        <v/>
      </c>
      <c r="AA826" s="69">
        <f>Y771*'4 Transform Matrices'!AA827+Z771*'4 Transform Matrices'!AE827+AA771*'4 Transform Matrices'!AI827</f>
        <v/>
      </c>
      <c r="AB826" s="69">
        <f>Y771*'4 Transform Matrices'!AB827+Z771*'4 Transform Matrices'!AF827+AA771*'4 Transform Matrices'!AJ827+AB771</f>
        <v/>
      </c>
      <c r="AC826" s="69">
        <f>AC771*'4 Transform Matrices'!Y827+AD771*'4 Transform Matrices'!AC827+AE771*'4 Transform Matrices'!AG827</f>
        <v/>
      </c>
      <c r="AD826" s="69">
        <f>AC771*'4 Transform Matrices'!Z827+AD771*'4 Transform Matrices'!AD827+AE771*'4 Transform Matrices'!AH827</f>
        <v/>
      </c>
      <c r="AE826" s="69">
        <f>AC771*'4 Transform Matrices'!AA827+AD771*'4 Transform Matrices'!AE827+AE771*'4 Transform Matrices'!AI827</f>
        <v/>
      </c>
      <c r="AF826" s="69">
        <f>AC771*'4 Transform Matrices'!AB827+AD771*'4 Transform Matrices'!AF827+AE771*'4 Transform Matrices'!AJ827+AF771</f>
        <v/>
      </c>
      <c r="AG826" s="71">
        <f>MAX(ABS(I826-U826),ABS(J826-V826),ABS(K826-W826),ABS(L826-X826),ABS(M826-Y826),ABS(N826-Z826),ABS(O826-AA826),ABS(P826-AB826),ABS(Q826-AC826),ABS(R826-AD826),ABS(S826-AE826),ABS(T826-AF826))</f>
        <v/>
      </c>
    </row>
    <row r="827">
      <c r="A827" s="81" t="inlineStr">
        <is>
          <t>- Rock</t>
        </is>
      </c>
      <c r="B827" s="52" t="inlineStr">
        <is>
          <t>ENV-699</t>
        </is>
      </c>
      <c r="C827" s="59" t="inlineStr">
        <is>
          <t>Sphere</t>
        </is>
      </c>
      <c r="D827" s="52" t="inlineStr">
        <is>
          <t>ENV-698</t>
        </is>
      </c>
      <c r="E827" s="52" t="n">
        <v>3</v>
      </c>
      <c r="F827" s="54">
        <f>L827</f>
        <v/>
      </c>
      <c r="G827" s="54">
        <f>P827</f>
        <v/>
      </c>
      <c r="H827" s="54">
        <f>T827</f>
        <v/>
      </c>
      <c r="I827" s="70" t="n">
        <v>0.90395999</v>
      </c>
      <c r="J827" s="70" t="n">
        <v>-0.0864981189</v>
      </c>
      <c r="K827" s="70" t="n">
        <v>-0.140740916</v>
      </c>
      <c r="L827" s="70" t="n">
        <v>16.3999996</v>
      </c>
      <c r="M827" s="70" t="n">
        <v>0.114620529</v>
      </c>
      <c r="N827" s="70" t="n">
        <v>0.417041838</v>
      </c>
      <c r="O827" s="70" t="n">
        <v>-0.238044038</v>
      </c>
      <c r="P827" s="70" t="n">
        <v>0.341025472</v>
      </c>
      <c r="Q827" s="70" t="n">
        <v>0.232180953</v>
      </c>
      <c r="R827" s="70" t="n">
        <v>0.130886152</v>
      </c>
      <c r="S827" s="70" t="n">
        <v>0.66546762</v>
      </c>
      <c r="T827" s="70" t="n">
        <v>7.19999981</v>
      </c>
      <c r="U827" s="69">
        <f>U826*'4 Transform Matrices'!Y828+V826*'4 Transform Matrices'!AC828+W826*'4 Transform Matrices'!AG828</f>
        <v/>
      </c>
      <c r="V827" s="69">
        <f>U826*'4 Transform Matrices'!Z828+V826*'4 Transform Matrices'!AD828+W826*'4 Transform Matrices'!AH828</f>
        <v/>
      </c>
      <c r="W827" s="69">
        <f>U826*'4 Transform Matrices'!AA828+V826*'4 Transform Matrices'!AE828+W826*'4 Transform Matrices'!AI828</f>
        <v/>
      </c>
      <c r="X827" s="69">
        <f>U826*'4 Transform Matrices'!AB828+V826*'4 Transform Matrices'!AF828+W826*'4 Transform Matrices'!AJ828+X826</f>
        <v/>
      </c>
      <c r="Y827" s="69">
        <f>Y826*'4 Transform Matrices'!Y828+Z826*'4 Transform Matrices'!AC828+AA826*'4 Transform Matrices'!AG828</f>
        <v/>
      </c>
      <c r="Z827" s="69">
        <f>Y826*'4 Transform Matrices'!Z828+Z826*'4 Transform Matrices'!AD828+AA826*'4 Transform Matrices'!AH828</f>
        <v/>
      </c>
      <c r="AA827" s="69">
        <f>Y826*'4 Transform Matrices'!AA828+Z826*'4 Transform Matrices'!AE828+AA826*'4 Transform Matrices'!AI828</f>
        <v/>
      </c>
      <c r="AB827" s="69">
        <f>Y826*'4 Transform Matrices'!AB828+Z826*'4 Transform Matrices'!AF828+AA826*'4 Transform Matrices'!AJ828+AB826</f>
        <v/>
      </c>
      <c r="AC827" s="69">
        <f>AC826*'4 Transform Matrices'!Y828+AD826*'4 Transform Matrices'!AC828+AE826*'4 Transform Matrices'!AG828</f>
        <v/>
      </c>
      <c r="AD827" s="69">
        <f>AC826*'4 Transform Matrices'!Z828+AD826*'4 Transform Matrices'!AD828+AE826*'4 Transform Matrices'!AH828</f>
        <v/>
      </c>
      <c r="AE827" s="69">
        <f>AC826*'4 Transform Matrices'!AA828+AD826*'4 Transform Matrices'!AE828+AE826*'4 Transform Matrices'!AI828</f>
        <v/>
      </c>
      <c r="AF827" s="69">
        <f>AC826*'4 Transform Matrices'!AB828+AD826*'4 Transform Matrices'!AF828+AE826*'4 Transform Matrices'!AJ828+AF826</f>
        <v/>
      </c>
      <c r="AG827" s="71">
        <f>MAX(ABS(I827-U827),ABS(J827-V827),ABS(K827-W827),ABS(L827-X827),ABS(M827-Y827),ABS(N827-Z827),ABS(O827-AA827),ABS(P827-AB827),ABS(Q827-AC827),ABS(R827-AD827),ABS(S827-AE827),ABS(T827-AF827))</f>
        <v/>
      </c>
    </row>
    <row r="828">
      <c r="A828" s="81" t="inlineStr">
        <is>
          <t>- Rock</t>
        </is>
      </c>
      <c r="B828" s="52" t="inlineStr">
        <is>
          <t>ENV-700</t>
        </is>
      </c>
      <c r="C828" s="59" t="inlineStr">
        <is>
          <t>Sphere</t>
        </is>
      </c>
      <c r="D828" s="52" t="inlineStr">
        <is>
          <t>ENV-698</t>
        </is>
      </c>
      <c r="E828" s="52" t="n">
        <v>3</v>
      </c>
      <c r="F828" s="54">
        <f>L828</f>
        <v/>
      </c>
      <c r="G828" s="54">
        <f>P828</f>
        <v/>
      </c>
      <c r="H828" s="54">
        <f>T828</f>
        <v/>
      </c>
      <c r="I828" s="70" t="n">
        <v>0.0291336924</v>
      </c>
      <c r="J828" s="70" t="n">
        <v>-0.0270529203</v>
      </c>
      <c r="K828" s="70" t="n">
        <v>0.448650569</v>
      </c>
      <c r="L828" s="70" t="n">
        <v>16.3596191</v>
      </c>
      <c r="M828" s="70" t="n">
        <v>0.132880315</v>
      </c>
      <c r="N828" s="70" t="n">
        <v>0.267930716</v>
      </c>
      <c r="O828" s="70" t="n">
        <v>0.0357949845</v>
      </c>
      <c r="P828" s="70" t="n">
        <v>0.378528833</v>
      </c>
      <c r="Q828" s="70" t="n">
        <v>-0.493664354</v>
      </c>
      <c r="R828" s="70" t="n">
        <v>0.0705227479</v>
      </c>
      <c r="S828" s="70" t="n">
        <v>0.0361121818</v>
      </c>
      <c r="T828" s="70" t="n">
        <v>7.29280806</v>
      </c>
      <c r="U828" s="69">
        <f>U826*'4 Transform Matrices'!Y829+V826*'4 Transform Matrices'!AC829+W826*'4 Transform Matrices'!AG829</f>
        <v/>
      </c>
      <c r="V828" s="69">
        <f>U826*'4 Transform Matrices'!Z829+V826*'4 Transform Matrices'!AD829+W826*'4 Transform Matrices'!AH829</f>
        <v/>
      </c>
      <c r="W828" s="69">
        <f>U826*'4 Transform Matrices'!AA829+V826*'4 Transform Matrices'!AE829+W826*'4 Transform Matrices'!AI829</f>
        <v/>
      </c>
      <c r="X828" s="69">
        <f>U826*'4 Transform Matrices'!AB829+V826*'4 Transform Matrices'!AF829+W826*'4 Transform Matrices'!AJ829+X826</f>
        <v/>
      </c>
      <c r="Y828" s="69">
        <f>Y826*'4 Transform Matrices'!Y829+Z826*'4 Transform Matrices'!AC829+AA826*'4 Transform Matrices'!AG829</f>
        <v/>
      </c>
      <c r="Z828" s="69">
        <f>Y826*'4 Transform Matrices'!Z829+Z826*'4 Transform Matrices'!AD829+AA826*'4 Transform Matrices'!AH829</f>
        <v/>
      </c>
      <c r="AA828" s="69">
        <f>Y826*'4 Transform Matrices'!AA829+Z826*'4 Transform Matrices'!AE829+AA826*'4 Transform Matrices'!AI829</f>
        <v/>
      </c>
      <c r="AB828" s="69">
        <f>Y826*'4 Transform Matrices'!AB829+Z826*'4 Transform Matrices'!AF829+AA826*'4 Transform Matrices'!AJ829+AB826</f>
        <v/>
      </c>
      <c r="AC828" s="69">
        <f>AC826*'4 Transform Matrices'!Y829+AD826*'4 Transform Matrices'!AC829+AE826*'4 Transform Matrices'!AG829</f>
        <v/>
      </c>
      <c r="AD828" s="69">
        <f>AC826*'4 Transform Matrices'!Z829+AD826*'4 Transform Matrices'!AD829+AE826*'4 Transform Matrices'!AH829</f>
        <v/>
      </c>
      <c r="AE828" s="69">
        <f>AC826*'4 Transform Matrices'!AA829+AD826*'4 Transform Matrices'!AE829+AE826*'4 Transform Matrices'!AI829</f>
        <v/>
      </c>
      <c r="AF828" s="69">
        <f>AC826*'4 Transform Matrices'!AB829+AD826*'4 Transform Matrices'!AF829+AE826*'4 Transform Matrices'!AJ829+AF826</f>
        <v/>
      </c>
      <c r="AG828" s="71">
        <f>MAX(ABS(I828-U828),ABS(J828-V828),ABS(K828-W828),ABS(L828-X828),ABS(M828-Y828),ABS(N828-Z828),ABS(O828-AA828),ABS(P828-AB828),ABS(Q828-AC828),ABS(R828-AD828),ABS(S828-AE828),ABS(T828-AF828))</f>
        <v/>
      </c>
    </row>
    <row r="829">
      <c r="A829" s="81" t="inlineStr">
        <is>
          <t>- Rock</t>
        </is>
      </c>
      <c r="B829" s="52" t="inlineStr">
        <is>
          <t>ENV-701</t>
        </is>
      </c>
      <c r="C829" s="59" t="inlineStr">
        <is>
          <t>Sphere</t>
        </is>
      </c>
      <c r="D829" s="52" t="inlineStr">
        <is>
          <t>ENV-698</t>
        </is>
      </c>
      <c r="E829" s="52" t="n">
        <v>3</v>
      </c>
      <c r="F829" s="54">
        <f>L829</f>
        <v/>
      </c>
      <c r="G829" s="54">
        <f>P829</f>
        <v/>
      </c>
      <c r="H829" s="54">
        <f>T829</f>
        <v/>
      </c>
      <c r="I829" s="70" t="n">
        <v>-0.4235259</v>
      </c>
      <c r="J829" s="70" t="n">
        <v>0.08563621339999999</v>
      </c>
      <c r="K829" s="70" t="n">
        <v>-0.128038704</v>
      </c>
      <c r="L829" s="70" t="n">
        <v>16.1316814</v>
      </c>
      <c r="M829" s="70" t="n">
        <v>0.162109554</v>
      </c>
      <c r="N829" s="70" t="n">
        <v>0.261814296</v>
      </c>
      <c r="O829" s="70" t="n">
        <v>-0.218435571</v>
      </c>
      <c r="P829" s="70" t="n">
        <v>0.275701314</v>
      </c>
      <c r="Q829" s="70" t="n">
        <v>0.0412852168</v>
      </c>
      <c r="R829" s="70" t="n">
        <v>-0.149531484</v>
      </c>
      <c r="S829" s="70" t="n">
        <v>-0.455785722</v>
      </c>
      <c r="T829" s="70" t="n">
        <v>7.3682909</v>
      </c>
      <c r="U829" s="69">
        <f>U826*'4 Transform Matrices'!Y830+V826*'4 Transform Matrices'!AC830+W826*'4 Transform Matrices'!AG830</f>
        <v/>
      </c>
      <c r="V829" s="69">
        <f>U826*'4 Transform Matrices'!Z830+V826*'4 Transform Matrices'!AD830+W826*'4 Transform Matrices'!AH830</f>
        <v/>
      </c>
      <c r="W829" s="69">
        <f>U826*'4 Transform Matrices'!AA830+V826*'4 Transform Matrices'!AE830+W826*'4 Transform Matrices'!AI830</f>
        <v/>
      </c>
      <c r="X829" s="69">
        <f>U826*'4 Transform Matrices'!AB830+V826*'4 Transform Matrices'!AF830+W826*'4 Transform Matrices'!AJ830+X826</f>
        <v/>
      </c>
      <c r="Y829" s="69">
        <f>Y826*'4 Transform Matrices'!Y830+Z826*'4 Transform Matrices'!AC830+AA826*'4 Transform Matrices'!AG830</f>
        <v/>
      </c>
      <c r="Z829" s="69">
        <f>Y826*'4 Transform Matrices'!Z830+Z826*'4 Transform Matrices'!AD830+AA826*'4 Transform Matrices'!AH830</f>
        <v/>
      </c>
      <c r="AA829" s="69">
        <f>Y826*'4 Transform Matrices'!AA830+Z826*'4 Transform Matrices'!AE830+AA826*'4 Transform Matrices'!AI830</f>
        <v/>
      </c>
      <c r="AB829" s="69">
        <f>Y826*'4 Transform Matrices'!AB830+Z826*'4 Transform Matrices'!AF830+AA826*'4 Transform Matrices'!AJ830+AB826</f>
        <v/>
      </c>
      <c r="AC829" s="69">
        <f>AC826*'4 Transform Matrices'!Y830+AD826*'4 Transform Matrices'!AC830+AE826*'4 Transform Matrices'!AG830</f>
        <v/>
      </c>
      <c r="AD829" s="69">
        <f>AC826*'4 Transform Matrices'!Z830+AD826*'4 Transform Matrices'!AD830+AE826*'4 Transform Matrices'!AH830</f>
        <v/>
      </c>
      <c r="AE829" s="69">
        <f>AC826*'4 Transform Matrices'!AA830+AD826*'4 Transform Matrices'!AE830+AE826*'4 Transform Matrices'!AI830</f>
        <v/>
      </c>
      <c r="AF829" s="69">
        <f>AC826*'4 Transform Matrices'!AB830+AD826*'4 Transform Matrices'!AF830+AE826*'4 Transform Matrices'!AJ830+AF826</f>
        <v/>
      </c>
      <c r="AG829" s="71">
        <f>MAX(ABS(I829-U829),ABS(J829-V829),ABS(K829-W829),ABS(L829-X829),ABS(M829-Y829),ABS(N829-Z829),ABS(O829-AA829),ABS(P829-AB829),ABS(Q829-AC829),ABS(R829-AD829),ABS(S829-AE829),ABS(T829-AF829))</f>
        <v/>
      </c>
    </row>
    <row r="830">
      <c r="A830" s="60" t="inlineStr">
        <is>
          <t>- Moon</t>
        </is>
      </c>
      <c r="B830" s="52" t="inlineStr">
        <is>
          <t>ENV-702</t>
        </is>
      </c>
      <c r="C830" s="59" t="inlineStr">
        <is>
          <t>Sphere</t>
        </is>
      </c>
      <c r="D830" s="52" t="inlineStr">
        <is>
          <t>ENV-00</t>
        </is>
      </c>
      <c r="E830" s="52" t="n">
        <v>1</v>
      </c>
      <c r="F830" s="54">
        <f>L830</f>
        <v/>
      </c>
      <c r="G830" s="54">
        <f>P830</f>
        <v/>
      </c>
      <c r="H830" s="54">
        <f>T830</f>
        <v/>
      </c>
      <c r="I830" s="70" t="n">
        <v>14</v>
      </c>
      <c r="J830" s="70" t="n">
        <v>0</v>
      </c>
      <c r="K830" s="70" t="n">
        <v>0</v>
      </c>
      <c r="L830" s="70" t="n">
        <v>167.939468</v>
      </c>
      <c r="M830" s="70" t="n">
        <v>0</v>
      </c>
      <c r="N830" s="70" t="n">
        <v>14</v>
      </c>
      <c r="O830" s="70" t="n">
        <v>0</v>
      </c>
      <c r="P830" s="70" t="n">
        <v>116.030907</v>
      </c>
      <c r="Q830" s="70" t="n">
        <v>0</v>
      </c>
      <c r="R830" s="70" t="n">
        <v>0</v>
      </c>
      <c r="S830" s="70" t="n">
        <v>14</v>
      </c>
      <c r="T830" s="70" t="n">
        <v>-219.848053</v>
      </c>
      <c r="U830" s="69">
        <f>U128*'4 Transform Matrices'!Y831+V128*'4 Transform Matrices'!AC831+W128*'4 Transform Matrices'!AG831</f>
        <v/>
      </c>
      <c r="V830" s="69">
        <f>U128*'4 Transform Matrices'!Z831+V128*'4 Transform Matrices'!AD831+W128*'4 Transform Matrices'!AH831</f>
        <v/>
      </c>
      <c r="W830" s="69">
        <f>U128*'4 Transform Matrices'!AA831+V128*'4 Transform Matrices'!AE831+W128*'4 Transform Matrices'!AI831</f>
        <v/>
      </c>
      <c r="X830" s="69">
        <f>U128*'4 Transform Matrices'!AB831+V128*'4 Transform Matrices'!AF831+W128*'4 Transform Matrices'!AJ831+X128</f>
        <v/>
      </c>
      <c r="Y830" s="69">
        <f>Y128*'4 Transform Matrices'!Y831+Z128*'4 Transform Matrices'!AC831+AA128*'4 Transform Matrices'!AG831</f>
        <v/>
      </c>
      <c r="Z830" s="69">
        <f>Y128*'4 Transform Matrices'!Z831+Z128*'4 Transform Matrices'!AD831+AA128*'4 Transform Matrices'!AH831</f>
        <v/>
      </c>
      <c r="AA830" s="69">
        <f>Y128*'4 Transform Matrices'!AA831+Z128*'4 Transform Matrices'!AE831+AA128*'4 Transform Matrices'!AI831</f>
        <v/>
      </c>
      <c r="AB830" s="69">
        <f>Y128*'4 Transform Matrices'!AB831+Z128*'4 Transform Matrices'!AF831+AA128*'4 Transform Matrices'!AJ831+AB128</f>
        <v/>
      </c>
      <c r="AC830" s="69">
        <f>AC128*'4 Transform Matrices'!Y831+AD128*'4 Transform Matrices'!AC831+AE128*'4 Transform Matrices'!AG831</f>
        <v/>
      </c>
      <c r="AD830" s="69">
        <f>AC128*'4 Transform Matrices'!Z831+AD128*'4 Transform Matrices'!AD831+AE128*'4 Transform Matrices'!AH831</f>
        <v/>
      </c>
      <c r="AE830" s="69">
        <f>AC128*'4 Transform Matrices'!AA831+AD128*'4 Transform Matrices'!AE831+AE128*'4 Transform Matrices'!AI831</f>
        <v/>
      </c>
      <c r="AF830" s="69">
        <f>AC128*'4 Transform Matrices'!AB831+AD128*'4 Transform Matrices'!AF831+AE128*'4 Transform Matrices'!AJ831+AF128</f>
        <v/>
      </c>
      <c r="AG830" s="71">
        <f>MAX(ABS(I830-U830),ABS(J830-V830),ABS(K830-W830),ABS(L830-X830),ABS(M830-Y830),ABS(N830-Z830),ABS(O830-AA830),ABS(P830-AB830),ABS(Q830-AC830),ABS(R830-AD830),ABS(S830-AE830),ABS(T830-AF830))</f>
        <v/>
      </c>
    </row>
    <row r="831">
      <c r="A831" s="78" t="inlineStr">
        <is>
          <t>Command Bunker</t>
        </is>
      </c>
      <c r="B831" s="79" t="inlineStr">
        <is>
          <t>BNK-00</t>
        </is>
      </c>
      <c r="C831" s="53" t="inlineStr">
        <is>
          <t>Group</t>
        </is>
      </c>
      <c r="D831" s="79" t="inlineStr">
        <is>
          <t>World</t>
        </is>
      </c>
      <c r="E831" s="79" t="n">
        <v>0</v>
      </c>
      <c r="F831" s="54">
        <f>L831</f>
        <v/>
      </c>
      <c r="G831" s="54">
        <f>P831</f>
        <v/>
      </c>
      <c r="H831" s="54">
        <f>T831</f>
        <v/>
      </c>
      <c r="I831" s="70" t="n">
        <v>1</v>
      </c>
      <c r="J831" s="70" t="n">
        <v>0</v>
      </c>
      <c r="K831" s="70" t="n">
        <v>0</v>
      </c>
      <c r="L831" s="70" t="n">
        <v>0</v>
      </c>
      <c r="M831" s="70" t="n">
        <v>0</v>
      </c>
      <c r="N831" s="70" t="n">
        <v>1</v>
      </c>
      <c r="O831" s="70" t="n">
        <v>0</v>
      </c>
      <c r="P831" s="70" t="n">
        <v>0</v>
      </c>
      <c r="Q831" s="70" t="n">
        <v>0</v>
      </c>
      <c r="R831" s="70" t="n">
        <v>0</v>
      </c>
      <c r="S831" s="70" t="n">
        <v>1</v>
      </c>
      <c r="T831" s="70" t="n">
        <v>0</v>
      </c>
      <c r="U831" s="69">
        <f>'4 Transform Matrices'!Y832</f>
        <v/>
      </c>
      <c r="V831" s="69">
        <f>'4 Transform Matrices'!Z832</f>
        <v/>
      </c>
      <c r="W831" s="69">
        <f>'4 Transform Matrices'!AA832</f>
        <v/>
      </c>
      <c r="X831" s="69">
        <f>'4 Transform Matrices'!AB832</f>
        <v/>
      </c>
      <c r="Y831" s="69">
        <f>'4 Transform Matrices'!AC832</f>
        <v/>
      </c>
      <c r="Z831" s="69">
        <f>'4 Transform Matrices'!AD832</f>
        <v/>
      </c>
      <c r="AA831" s="69">
        <f>'4 Transform Matrices'!AE832</f>
        <v/>
      </c>
      <c r="AB831" s="69">
        <f>'4 Transform Matrices'!AF832</f>
        <v/>
      </c>
      <c r="AC831" s="69">
        <f>'4 Transform Matrices'!AG832</f>
        <v/>
      </c>
      <c r="AD831" s="69">
        <f>'4 Transform Matrices'!AH832</f>
        <v/>
      </c>
      <c r="AE831" s="69">
        <f>'4 Transform Matrices'!AI832</f>
        <v/>
      </c>
      <c r="AF831" s="69">
        <f>'4 Transform Matrices'!AJ832</f>
        <v/>
      </c>
      <c r="AG831" s="71">
        <f>MAX(ABS(I831-U831),ABS(J831-V831),ABS(K831-W831),ABS(L831-X831),ABS(M831-Y831),ABS(N831-Z831),ABS(O831-AA831),ABS(P831-AB831),ABS(Q831-AC831),ABS(R831-AD831),ABS(S831-AE831),ABS(T831-AF831))</f>
        <v/>
      </c>
    </row>
    <row r="832">
      <c r="A832" s="60" t="inlineStr">
        <is>
          <t>- Foundation slab</t>
        </is>
      </c>
      <c r="B832" s="52" t="inlineStr">
        <is>
          <t>BNK-01</t>
        </is>
      </c>
      <c r="C832" s="63" t="inlineStr">
        <is>
          <t>Cube</t>
        </is>
      </c>
      <c r="D832" s="52" t="inlineStr">
        <is>
          <t>BNK-00</t>
        </is>
      </c>
      <c r="E832" s="52" t="n">
        <v>1</v>
      </c>
      <c r="F832" s="54">
        <f>L832</f>
        <v/>
      </c>
      <c r="G832" s="54">
        <f>P832</f>
        <v/>
      </c>
      <c r="H832" s="54">
        <f>T832</f>
        <v/>
      </c>
      <c r="I832" s="70" t="n">
        <v>3.79999995</v>
      </c>
      <c r="J832" s="70" t="n">
        <v>0</v>
      </c>
      <c r="K832" s="70" t="n">
        <v>0</v>
      </c>
      <c r="L832" s="70" t="n">
        <v>0</v>
      </c>
      <c r="M832" s="70" t="n">
        <v>0</v>
      </c>
      <c r="N832" s="70" t="n">
        <v>0.200000003</v>
      </c>
      <c r="O832" s="70" t="n">
        <v>0</v>
      </c>
      <c r="P832" s="70" t="n">
        <v>0.100000001</v>
      </c>
      <c r="Q832" s="70" t="n">
        <v>0</v>
      </c>
      <c r="R832" s="70" t="n">
        <v>0</v>
      </c>
      <c r="S832" s="70" t="n">
        <v>3</v>
      </c>
      <c r="T832" s="70" t="n">
        <v>0</v>
      </c>
      <c r="U832" s="69">
        <f>U831*'4 Transform Matrices'!Y833+V831*'4 Transform Matrices'!AC833+W831*'4 Transform Matrices'!AG833</f>
        <v/>
      </c>
      <c r="V832" s="69">
        <f>U831*'4 Transform Matrices'!Z833+V831*'4 Transform Matrices'!AD833+W831*'4 Transform Matrices'!AH833</f>
        <v/>
      </c>
      <c r="W832" s="69">
        <f>U831*'4 Transform Matrices'!AA833+V831*'4 Transform Matrices'!AE833+W831*'4 Transform Matrices'!AI833</f>
        <v/>
      </c>
      <c r="X832" s="69">
        <f>U831*'4 Transform Matrices'!AB833+V831*'4 Transform Matrices'!AF833+W831*'4 Transform Matrices'!AJ833+X831</f>
        <v/>
      </c>
      <c r="Y832" s="69">
        <f>Y831*'4 Transform Matrices'!Y833+Z831*'4 Transform Matrices'!AC833+AA831*'4 Transform Matrices'!AG833</f>
        <v/>
      </c>
      <c r="Z832" s="69">
        <f>Y831*'4 Transform Matrices'!Z833+Z831*'4 Transform Matrices'!AD833+AA831*'4 Transform Matrices'!AH833</f>
        <v/>
      </c>
      <c r="AA832" s="69">
        <f>Y831*'4 Transform Matrices'!AA833+Z831*'4 Transform Matrices'!AE833+AA831*'4 Transform Matrices'!AI833</f>
        <v/>
      </c>
      <c r="AB832" s="69">
        <f>Y831*'4 Transform Matrices'!AB833+Z831*'4 Transform Matrices'!AF833+AA831*'4 Transform Matrices'!AJ833+AB831</f>
        <v/>
      </c>
      <c r="AC832" s="69">
        <f>AC831*'4 Transform Matrices'!Y833+AD831*'4 Transform Matrices'!AC833+AE831*'4 Transform Matrices'!AG833</f>
        <v/>
      </c>
      <c r="AD832" s="69">
        <f>AC831*'4 Transform Matrices'!Z833+AD831*'4 Transform Matrices'!AD833+AE831*'4 Transform Matrices'!AH833</f>
        <v/>
      </c>
      <c r="AE832" s="69">
        <f>AC831*'4 Transform Matrices'!AA833+AD831*'4 Transform Matrices'!AE833+AE831*'4 Transform Matrices'!AI833</f>
        <v/>
      </c>
      <c r="AF832" s="69">
        <f>AC831*'4 Transform Matrices'!AB833+AD831*'4 Transform Matrices'!AF833+AE831*'4 Transform Matrices'!AJ833+AF831</f>
        <v/>
      </c>
      <c r="AG832" s="71">
        <f>MAX(ABS(I832-U832),ABS(J832-V832),ABS(K832-W832),ABS(L832-X832),ABS(M832-Y832),ABS(N832-Z832),ABS(O832-AA832),ABS(P832-AB832),ABS(Q832-AC832),ABS(R832-AD832),ABS(S832-AE832),ABS(T832-AF832))</f>
        <v/>
      </c>
    </row>
    <row r="833">
      <c r="A833" s="60" t="inlineStr">
        <is>
          <t>- Main block</t>
        </is>
      </c>
      <c r="B833" s="52" t="inlineStr">
        <is>
          <t>BNK-02</t>
        </is>
      </c>
      <c r="C833" s="63" t="inlineStr">
        <is>
          <t>Cube</t>
        </is>
      </c>
      <c r="D833" s="52" t="inlineStr">
        <is>
          <t>BNK-00</t>
        </is>
      </c>
      <c r="E833" s="52" t="n">
        <v>1</v>
      </c>
      <c r="F833" s="54">
        <f>L833</f>
        <v/>
      </c>
      <c r="G833" s="54">
        <f>P833</f>
        <v/>
      </c>
      <c r="H833" s="54">
        <f>T833</f>
        <v/>
      </c>
      <c r="I833" s="70" t="n">
        <v>3.20000005</v>
      </c>
      <c r="J833" s="70" t="n">
        <v>0</v>
      </c>
      <c r="K833" s="70" t="n">
        <v>0</v>
      </c>
      <c r="L833" s="70" t="n">
        <v>0</v>
      </c>
      <c r="M833" s="70" t="n">
        <v>0</v>
      </c>
      <c r="N833" s="70" t="n">
        <v>1.60000002</v>
      </c>
      <c r="O833" s="70" t="n">
        <v>0</v>
      </c>
      <c r="P833" s="70" t="n">
        <v>1</v>
      </c>
      <c r="Q833" s="70" t="n">
        <v>0</v>
      </c>
      <c r="R833" s="70" t="n">
        <v>0</v>
      </c>
      <c r="S833" s="70" t="n">
        <v>2.4000001</v>
      </c>
      <c r="T833" s="70" t="n">
        <v>0</v>
      </c>
      <c r="U833" s="69">
        <f>U831*'4 Transform Matrices'!Y834+V831*'4 Transform Matrices'!AC834+W831*'4 Transform Matrices'!AG834</f>
        <v/>
      </c>
      <c r="V833" s="69">
        <f>U831*'4 Transform Matrices'!Z834+V831*'4 Transform Matrices'!AD834+W831*'4 Transform Matrices'!AH834</f>
        <v/>
      </c>
      <c r="W833" s="69">
        <f>U831*'4 Transform Matrices'!AA834+V831*'4 Transform Matrices'!AE834+W831*'4 Transform Matrices'!AI834</f>
        <v/>
      </c>
      <c r="X833" s="69">
        <f>U831*'4 Transform Matrices'!AB834+V831*'4 Transform Matrices'!AF834+W831*'4 Transform Matrices'!AJ834+X831</f>
        <v/>
      </c>
      <c r="Y833" s="69">
        <f>Y831*'4 Transform Matrices'!Y834+Z831*'4 Transform Matrices'!AC834+AA831*'4 Transform Matrices'!AG834</f>
        <v/>
      </c>
      <c r="Z833" s="69">
        <f>Y831*'4 Transform Matrices'!Z834+Z831*'4 Transform Matrices'!AD834+AA831*'4 Transform Matrices'!AH834</f>
        <v/>
      </c>
      <c r="AA833" s="69">
        <f>Y831*'4 Transform Matrices'!AA834+Z831*'4 Transform Matrices'!AE834+AA831*'4 Transform Matrices'!AI834</f>
        <v/>
      </c>
      <c r="AB833" s="69">
        <f>Y831*'4 Transform Matrices'!AB834+Z831*'4 Transform Matrices'!AF834+AA831*'4 Transform Matrices'!AJ834+AB831</f>
        <v/>
      </c>
      <c r="AC833" s="69">
        <f>AC831*'4 Transform Matrices'!Y834+AD831*'4 Transform Matrices'!AC834+AE831*'4 Transform Matrices'!AG834</f>
        <v/>
      </c>
      <c r="AD833" s="69">
        <f>AC831*'4 Transform Matrices'!Z834+AD831*'4 Transform Matrices'!AD834+AE831*'4 Transform Matrices'!AH834</f>
        <v/>
      </c>
      <c r="AE833" s="69">
        <f>AC831*'4 Transform Matrices'!AA834+AD831*'4 Transform Matrices'!AE834+AE831*'4 Transform Matrices'!AI834</f>
        <v/>
      </c>
      <c r="AF833" s="69">
        <f>AC831*'4 Transform Matrices'!AB834+AD831*'4 Transform Matrices'!AF834+AE831*'4 Transform Matrices'!AJ834+AF831</f>
        <v/>
      </c>
      <c r="AG833" s="71">
        <f>MAX(ABS(I833-U833),ABS(J833-V833),ABS(K833-W833),ABS(L833-X833),ABS(M833-Y833),ABS(N833-Z833),ABS(O833-AA833),ABS(P833-AB833),ABS(Q833-AC833),ABS(R833-AD833),ABS(S833-AE833),ABS(T833-AF833))</f>
        <v/>
      </c>
    </row>
    <row r="834">
      <c r="A834" s="60" t="inlineStr">
        <is>
          <t>- Roof slab</t>
        </is>
      </c>
      <c r="B834" s="52" t="inlineStr">
        <is>
          <t>BNK-03</t>
        </is>
      </c>
      <c r="C834" s="63" t="inlineStr">
        <is>
          <t>Cube</t>
        </is>
      </c>
      <c r="D834" s="52" t="inlineStr">
        <is>
          <t>BNK-00</t>
        </is>
      </c>
      <c r="E834" s="52" t="n">
        <v>1</v>
      </c>
      <c r="F834" s="54">
        <f>L834</f>
        <v/>
      </c>
      <c r="G834" s="54">
        <f>P834</f>
        <v/>
      </c>
      <c r="H834" s="54">
        <f>T834</f>
        <v/>
      </c>
      <c r="I834" s="70" t="n">
        <v>3.5</v>
      </c>
      <c r="J834" s="70" t="n">
        <v>0</v>
      </c>
      <c r="K834" s="70" t="n">
        <v>0</v>
      </c>
      <c r="L834" s="70" t="n">
        <v>0</v>
      </c>
      <c r="M834" s="70" t="n">
        <v>0</v>
      </c>
      <c r="N834" s="70" t="n">
        <v>0.180000007</v>
      </c>
      <c r="O834" s="70" t="n">
        <v>0</v>
      </c>
      <c r="P834" s="70" t="n">
        <v>1.88999999</v>
      </c>
      <c r="Q834" s="70" t="n">
        <v>0</v>
      </c>
      <c r="R834" s="70" t="n">
        <v>0</v>
      </c>
      <c r="S834" s="70" t="n">
        <v>2.70000005</v>
      </c>
      <c r="T834" s="70" t="n">
        <v>0</v>
      </c>
      <c r="U834" s="69">
        <f>U831*'4 Transform Matrices'!Y835+V831*'4 Transform Matrices'!AC835+W831*'4 Transform Matrices'!AG835</f>
        <v/>
      </c>
      <c r="V834" s="69">
        <f>U831*'4 Transform Matrices'!Z835+V831*'4 Transform Matrices'!AD835+W831*'4 Transform Matrices'!AH835</f>
        <v/>
      </c>
      <c r="W834" s="69">
        <f>U831*'4 Transform Matrices'!AA835+V831*'4 Transform Matrices'!AE835+W831*'4 Transform Matrices'!AI835</f>
        <v/>
      </c>
      <c r="X834" s="69">
        <f>U831*'4 Transform Matrices'!AB835+V831*'4 Transform Matrices'!AF835+W831*'4 Transform Matrices'!AJ835+X831</f>
        <v/>
      </c>
      <c r="Y834" s="69">
        <f>Y831*'4 Transform Matrices'!Y835+Z831*'4 Transform Matrices'!AC835+AA831*'4 Transform Matrices'!AG835</f>
        <v/>
      </c>
      <c r="Z834" s="69">
        <f>Y831*'4 Transform Matrices'!Z835+Z831*'4 Transform Matrices'!AD835+AA831*'4 Transform Matrices'!AH835</f>
        <v/>
      </c>
      <c r="AA834" s="69">
        <f>Y831*'4 Transform Matrices'!AA835+Z831*'4 Transform Matrices'!AE835+AA831*'4 Transform Matrices'!AI835</f>
        <v/>
      </c>
      <c r="AB834" s="69">
        <f>Y831*'4 Transform Matrices'!AB835+Z831*'4 Transform Matrices'!AF835+AA831*'4 Transform Matrices'!AJ835+AB831</f>
        <v/>
      </c>
      <c r="AC834" s="69">
        <f>AC831*'4 Transform Matrices'!Y835+AD831*'4 Transform Matrices'!AC835+AE831*'4 Transform Matrices'!AG835</f>
        <v/>
      </c>
      <c r="AD834" s="69">
        <f>AC831*'4 Transform Matrices'!Z835+AD831*'4 Transform Matrices'!AD835+AE831*'4 Transform Matrices'!AH835</f>
        <v/>
      </c>
      <c r="AE834" s="69">
        <f>AC831*'4 Transform Matrices'!AA835+AD831*'4 Transform Matrices'!AE835+AE831*'4 Transform Matrices'!AI835</f>
        <v/>
      </c>
      <c r="AF834" s="69">
        <f>AC831*'4 Transform Matrices'!AB835+AD831*'4 Transform Matrices'!AF835+AE831*'4 Transform Matrices'!AJ835+AF831</f>
        <v/>
      </c>
      <c r="AG834" s="71">
        <f>MAX(ABS(I834-U834),ABS(J834-V834),ABS(K834-W834),ABS(L834-X834),ABS(M834-Y834),ABS(N834-Z834),ABS(O834-AA834),ABS(P834-AB834),ABS(Q834-AC834),ABS(R834-AD834),ABS(S834-AE834),ABS(T834-AF834))</f>
        <v/>
      </c>
    </row>
    <row r="835">
      <c r="A835" s="60" t="inlineStr">
        <is>
          <t>- Entrance vestibule</t>
        </is>
      </c>
      <c r="B835" s="52" t="inlineStr">
        <is>
          <t>BNK-04</t>
        </is>
      </c>
      <c r="C835" s="63" t="inlineStr">
        <is>
          <t>Cube</t>
        </is>
      </c>
      <c r="D835" s="52" t="inlineStr">
        <is>
          <t>BNK-00</t>
        </is>
      </c>
      <c r="E835" s="52" t="n">
        <v>1</v>
      </c>
      <c r="F835" s="54">
        <f>L835</f>
        <v/>
      </c>
      <c r="G835" s="54">
        <f>P835</f>
        <v/>
      </c>
      <c r="H835" s="54">
        <f>T835</f>
        <v/>
      </c>
      <c r="I835" s="70" t="n">
        <v>1</v>
      </c>
      <c r="J835" s="70" t="n">
        <v>0</v>
      </c>
      <c r="K835" s="70" t="n">
        <v>0</v>
      </c>
      <c r="L835" s="70" t="n">
        <v>0</v>
      </c>
      <c r="M835" s="70" t="n">
        <v>0</v>
      </c>
      <c r="N835" s="70" t="n">
        <v>1.20000005</v>
      </c>
      <c r="O835" s="70" t="n">
        <v>0</v>
      </c>
      <c r="P835" s="70" t="n">
        <v>0.800000012</v>
      </c>
      <c r="Q835" s="70" t="n">
        <v>0</v>
      </c>
      <c r="R835" s="70" t="n">
        <v>0</v>
      </c>
      <c r="S835" s="70" t="n">
        <v>0.699999988</v>
      </c>
      <c r="T835" s="70" t="n">
        <v>1.54999995</v>
      </c>
      <c r="U835" s="69">
        <f>U831*'4 Transform Matrices'!Y836+V831*'4 Transform Matrices'!AC836+W831*'4 Transform Matrices'!AG836</f>
        <v/>
      </c>
      <c r="V835" s="69">
        <f>U831*'4 Transform Matrices'!Z836+V831*'4 Transform Matrices'!AD836+W831*'4 Transform Matrices'!AH836</f>
        <v/>
      </c>
      <c r="W835" s="69">
        <f>U831*'4 Transform Matrices'!AA836+V831*'4 Transform Matrices'!AE836+W831*'4 Transform Matrices'!AI836</f>
        <v/>
      </c>
      <c r="X835" s="69">
        <f>U831*'4 Transform Matrices'!AB836+V831*'4 Transform Matrices'!AF836+W831*'4 Transform Matrices'!AJ836+X831</f>
        <v/>
      </c>
      <c r="Y835" s="69">
        <f>Y831*'4 Transform Matrices'!Y836+Z831*'4 Transform Matrices'!AC836+AA831*'4 Transform Matrices'!AG836</f>
        <v/>
      </c>
      <c r="Z835" s="69">
        <f>Y831*'4 Transform Matrices'!Z836+Z831*'4 Transform Matrices'!AD836+AA831*'4 Transform Matrices'!AH836</f>
        <v/>
      </c>
      <c r="AA835" s="69">
        <f>Y831*'4 Transform Matrices'!AA836+Z831*'4 Transform Matrices'!AE836+AA831*'4 Transform Matrices'!AI836</f>
        <v/>
      </c>
      <c r="AB835" s="69">
        <f>Y831*'4 Transform Matrices'!AB836+Z831*'4 Transform Matrices'!AF836+AA831*'4 Transform Matrices'!AJ836+AB831</f>
        <v/>
      </c>
      <c r="AC835" s="69">
        <f>AC831*'4 Transform Matrices'!Y836+AD831*'4 Transform Matrices'!AC836+AE831*'4 Transform Matrices'!AG836</f>
        <v/>
      </c>
      <c r="AD835" s="69">
        <f>AC831*'4 Transform Matrices'!Z836+AD831*'4 Transform Matrices'!AD836+AE831*'4 Transform Matrices'!AH836</f>
        <v/>
      </c>
      <c r="AE835" s="69">
        <f>AC831*'4 Transform Matrices'!AA836+AD831*'4 Transform Matrices'!AE836+AE831*'4 Transform Matrices'!AI836</f>
        <v/>
      </c>
      <c r="AF835" s="69">
        <f>AC831*'4 Transform Matrices'!AB836+AD831*'4 Transform Matrices'!AF836+AE831*'4 Transform Matrices'!AJ836+AF831</f>
        <v/>
      </c>
      <c r="AG835" s="71">
        <f>MAX(ABS(I835-U835),ABS(J835-V835),ABS(K835-W835),ABS(L835-X835),ABS(M835-Y835),ABS(N835-Z835),ABS(O835-AA835),ABS(P835-AB835),ABS(Q835-AC835),ABS(R835-AD835),ABS(S835-AE835),ABS(T835-AF835))</f>
        <v/>
      </c>
    </row>
    <row r="836">
      <c r="A836" s="60" t="inlineStr">
        <is>
          <t>- Door</t>
        </is>
      </c>
      <c r="B836" s="52" t="inlineStr">
        <is>
          <t>BNK-05</t>
        </is>
      </c>
      <c r="C836" s="63" t="inlineStr">
        <is>
          <t>Cube</t>
        </is>
      </c>
      <c r="D836" s="52" t="inlineStr">
        <is>
          <t>BNK-00</t>
        </is>
      </c>
      <c r="E836" s="52" t="n">
        <v>1</v>
      </c>
      <c r="F836" s="54">
        <f>L836</f>
        <v/>
      </c>
      <c r="G836" s="54">
        <f>P836</f>
        <v/>
      </c>
      <c r="H836" s="54">
        <f>T836</f>
        <v/>
      </c>
      <c r="I836" s="70" t="n">
        <v>0.600000024</v>
      </c>
      <c r="J836" s="70" t="n">
        <v>0</v>
      </c>
      <c r="K836" s="70" t="n">
        <v>0</v>
      </c>
      <c r="L836" s="70" t="n">
        <v>0</v>
      </c>
      <c r="M836" s="70" t="n">
        <v>0</v>
      </c>
      <c r="N836" s="70" t="n">
        <v>0.949999988</v>
      </c>
      <c r="O836" s="70" t="n">
        <v>0</v>
      </c>
      <c r="P836" s="70" t="n">
        <v>0.680000007</v>
      </c>
      <c r="Q836" s="70" t="n">
        <v>0</v>
      </c>
      <c r="R836" s="70" t="n">
        <v>0</v>
      </c>
      <c r="S836" s="70" t="n">
        <v>0.0399999991</v>
      </c>
      <c r="T836" s="70" t="n">
        <v>1.90999997</v>
      </c>
      <c r="U836" s="69">
        <f>U831*'4 Transform Matrices'!Y837+V831*'4 Transform Matrices'!AC837+W831*'4 Transform Matrices'!AG837</f>
        <v/>
      </c>
      <c r="V836" s="69">
        <f>U831*'4 Transform Matrices'!Z837+V831*'4 Transform Matrices'!AD837+W831*'4 Transform Matrices'!AH837</f>
        <v/>
      </c>
      <c r="W836" s="69">
        <f>U831*'4 Transform Matrices'!AA837+V831*'4 Transform Matrices'!AE837+W831*'4 Transform Matrices'!AI837</f>
        <v/>
      </c>
      <c r="X836" s="69">
        <f>U831*'4 Transform Matrices'!AB837+V831*'4 Transform Matrices'!AF837+W831*'4 Transform Matrices'!AJ837+X831</f>
        <v/>
      </c>
      <c r="Y836" s="69">
        <f>Y831*'4 Transform Matrices'!Y837+Z831*'4 Transform Matrices'!AC837+AA831*'4 Transform Matrices'!AG837</f>
        <v/>
      </c>
      <c r="Z836" s="69">
        <f>Y831*'4 Transform Matrices'!Z837+Z831*'4 Transform Matrices'!AD837+AA831*'4 Transform Matrices'!AH837</f>
        <v/>
      </c>
      <c r="AA836" s="69">
        <f>Y831*'4 Transform Matrices'!AA837+Z831*'4 Transform Matrices'!AE837+AA831*'4 Transform Matrices'!AI837</f>
        <v/>
      </c>
      <c r="AB836" s="69">
        <f>Y831*'4 Transform Matrices'!AB837+Z831*'4 Transform Matrices'!AF837+AA831*'4 Transform Matrices'!AJ837+AB831</f>
        <v/>
      </c>
      <c r="AC836" s="69">
        <f>AC831*'4 Transform Matrices'!Y837+AD831*'4 Transform Matrices'!AC837+AE831*'4 Transform Matrices'!AG837</f>
        <v/>
      </c>
      <c r="AD836" s="69">
        <f>AC831*'4 Transform Matrices'!Z837+AD831*'4 Transform Matrices'!AD837+AE831*'4 Transform Matrices'!AH837</f>
        <v/>
      </c>
      <c r="AE836" s="69">
        <f>AC831*'4 Transform Matrices'!AA837+AD831*'4 Transform Matrices'!AE837+AE831*'4 Transform Matrices'!AI837</f>
        <v/>
      </c>
      <c r="AF836" s="69">
        <f>AC831*'4 Transform Matrices'!AB837+AD831*'4 Transform Matrices'!AF837+AE831*'4 Transform Matrices'!AJ837+AF831</f>
        <v/>
      </c>
      <c r="AG836" s="71">
        <f>MAX(ABS(I836-U836),ABS(J836-V836),ABS(K836-W836),ABS(L836-X836),ABS(M836-Y836),ABS(N836-Z836),ABS(O836-AA836),ABS(P836-AB836),ABS(Q836-AC836),ABS(R836-AD836),ABS(S836-AE836),ABS(T836-AF836))</f>
        <v/>
      </c>
    </row>
    <row r="837">
      <c r="A837" s="60" t="inlineStr">
        <is>
          <t>- Door lamp housing</t>
        </is>
      </c>
      <c r="B837" s="52" t="inlineStr">
        <is>
          <t>BNK-06</t>
        </is>
      </c>
      <c r="C837" s="63" t="inlineStr">
        <is>
          <t>Cube</t>
        </is>
      </c>
      <c r="D837" s="52" t="inlineStr">
        <is>
          <t>BNK-00</t>
        </is>
      </c>
      <c r="E837" s="52" t="n">
        <v>1</v>
      </c>
      <c r="F837" s="54">
        <f>L837</f>
        <v/>
      </c>
      <c r="G837" s="54">
        <f>P837</f>
        <v/>
      </c>
      <c r="H837" s="54">
        <f>T837</f>
        <v/>
      </c>
      <c r="I837" s="70" t="n">
        <v>0.159999996</v>
      </c>
      <c r="J837" s="70" t="n">
        <v>0</v>
      </c>
      <c r="K837" s="70" t="n">
        <v>0</v>
      </c>
      <c r="L837" s="70" t="n">
        <v>0</v>
      </c>
      <c r="M837" s="70" t="n">
        <v>0</v>
      </c>
      <c r="N837" s="70" t="n">
        <v>0.07999999820000001</v>
      </c>
      <c r="O837" s="70" t="n">
        <v>0</v>
      </c>
      <c r="P837" s="70" t="n">
        <v>1.46000004</v>
      </c>
      <c r="Q837" s="70" t="n">
        <v>0</v>
      </c>
      <c r="R837" s="70" t="n">
        <v>0</v>
      </c>
      <c r="S837" s="70" t="n">
        <v>0.140000001</v>
      </c>
      <c r="T837" s="70" t="n">
        <v>1.95000005</v>
      </c>
      <c r="U837" s="69">
        <f>U831*'4 Transform Matrices'!Y838+V831*'4 Transform Matrices'!AC838+W831*'4 Transform Matrices'!AG838</f>
        <v/>
      </c>
      <c r="V837" s="69">
        <f>U831*'4 Transform Matrices'!Z838+V831*'4 Transform Matrices'!AD838+W831*'4 Transform Matrices'!AH838</f>
        <v/>
      </c>
      <c r="W837" s="69">
        <f>U831*'4 Transform Matrices'!AA838+V831*'4 Transform Matrices'!AE838+W831*'4 Transform Matrices'!AI838</f>
        <v/>
      </c>
      <c r="X837" s="69">
        <f>U831*'4 Transform Matrices'!AB838+V831*'4 Transform Matrices'!AF838+W831*'4 Transform Matrices'!AJ838+X831</f>
        <v/>
      </c>
      <c r="Y837" s="69">
        <f>Y831*'4 Transform Matrices'!Y838+Z831*'4 Transform Matrices'!AC838+AA831*'4 Transform Matrices'!AG838</f>
        <v/>
      </c>
      <c r="Z837" s="69">
        <f>Y831*'4 Transform Matrices'!Z838+Z831*'4 Transform Matrices'!AD838+AA831*'4 Transform Matrices'!AH838</f>
        <v/>
      </c>
      <c r="AA837" s="69">
        <f>Y831*'4 Transform Matrices'!AA838+Z831*'4 Transform Matrices'!AE838+AA831*'4 Transform Matrices'!AI838</f>
        <v/>
      </c>
      <c r="AB837" s="69">
        <f>Y831*'4 Transform Matrices'!AB838+Z831*'4 Transform Matrices'!AF838+AA831*'4 Transform Matrices'!AJ838+AB831</f>
        <v/>
      </c>
      <c r="AC837" s="69">
        <f>AC831*'4 Transform Matrices'!Y838+AD831*'4 Transform Matrices'!AC838+AE831*'4 Transform Matrices'!AG838</f>
        <v/>
      </c>
      <c r="AD837" s="69">
        <f>AC831*'4 Transform Matrices'!Z838+AD831*'4 Transform Matrices'!AD838+AE831*'4 Transform Matrices'!AH838</f>
        <v/>
      </c>
      <c r="AE837" s="69">
        <f>AC831*'4 Transform Matrices'!AA838+AD831*'4 Transform Matrices'!AE838+AE831*'4 Transform Matrices'!AI838</f>
        <v/>
      </c>
      <c r="AF837" s="69">
        <f>AC831*'4 Transform Matrices'!AB838+AD831*'4 Transform Matrices'!AF838+AE831*'4 Transform Matrices'!AJ838+AF831</f>
        <v/>
      </c>
      <c r="AG837" s="71">
        <f>MAX(ABS(I837-U837),ABS(J837-V837),ABS(K837-W837),ABS(L837-X837),ABS(M837-Y837),ABS(N837-Z837),ABS(O837-AA837),ABS(P837-AB837),ABS(Q837-AC837),ABS(R837-AD837),ABS(S837-AE837),ABS(T837-AF837))</f>
        <v/>
      </c>
    </row>
    <row r="838">
      <c r="A838" s="60" t="inlineStr">
        <is>
          <t>- Door lamp</t>
        </is>
      </c>
      <c r="B838" s="52" t="inlineStr">
        <is>
          <t>BNK-07</t>
        </is>
      </c>
      <c r="C838" s="59" t="inlineStr">
        <is>
          <t>Sphere</t>
        </is>
      </c>
      <c r="D838" s="52" t="inlineStr">
        <is>
          <t>BNK-00</t>
        </is>
      </c>
      <c r="E838" s="52" t="n">
        <v>1</v>
      </c>
      <c r="F838" s="54">
        <f>L838</f>
        <v/>
      </c>
      <c r="G838" s="54">
        <f>P838</f>
        <v/>
      </c>
      <c r="H838" s="54">
        <f>T838</f>
        <v/>
      </c>
      <c r="I838" s="70" t="n">
        <v>0.0900000036</v>
      </c>
      <c r="J838" s="70" t="n">
        <v>0</v>
      </c>
      <c r="K838" s="70" t="n">
        <v>0</v>
      </c>
      <c r="L838" s="70" t="n">
        <v>0</v>
      </c>
      <c r="M838" s="70" t="n">
        <v>0</v>
      </c>
      <c r="N838" s="70" t="n">
        <v>0.0900000036</v>
      </c>
      <c r="O838" s="70" t="n">
        <v>0</v>
      </c>
      <c r="P838" s="70" t="n">
        <v>1.38999999</v>
      </c>
      <c r="Q838" s="70" t="n">
        <v>0</v>
      </c>
      <c r="R838" s="70" t="n">
        <v>0</v>
      </c>
      <c r="S838" s="70" t="n">
        <v>0.0900000036</v>
      </c>
      <c r="T838" s="70" t="n">
        <v>1.97000003</v>
      </c>
      <c r="U838" s="69">
        <f>U831*'4 Transform Matrices'!Y839+V831*'4 Transform Matrices'!AC839+W831*'4 Transform Matrices'!AG839</f>
        <v/>
      </c>
      <c r="V838" s="69">
        <f>U831*'4 Transform Matrices'!Z839+V831*'4 Transform Matrices'!AD839+W831*'4 Transform Matrices'!AH839</f>
        <v/>
      </c>
      <c r="W838" s="69">
        <f>U831*'4 Transform Matrices'!AA839+V831*'4 Transform Matrices'!AE839+W831*'4 Transform Matrices'!AI839</f>
        <v/>
      </c>
      <c r="X838" s="69">
        <f>U831*'4 Transform Matrices'!AB839+V831*'4 Transform Matrices'!AF839+W831*'4 Transform Matrices'!AJ839+X831</f>
        <v/>
      </c>
      <c r="Y838" s="69">
        <f>Y831*'4 Transform Matrices'!Y839+Z831*'4 Transform Matrices'!AC839+AA831*'4 Transform Matrices'!AG839</f>
        <v/>
      </c>
      <c r="Z838" s="69">
        <f>Y831*'4 Transform Matrices'!Z839+Z831*'4 Transform Matrices'!AD839+AA831*'4 Transform Matrices'!AH839</f>
        <v/>
      </c>
      <c r="AA838" s="69">
        <f>Y831*'4 Transform Matrices'!AA839+Z831*'4 Transform Matrices'!AE839+AA831*'4 Transform Matrices'!AI839</f>
        <v/>
      </c>
      <c r="AB838" s="69">
        <f>Y831*'4 Transform Matrices'!AB839+Z831*'4 Transform Matrices'!AF839+AA831*'4 Transform Matrices'!AJ839+AB831</f>
        <v/>
      </c>
      <c r="AC838" s="69">
        <f>AC831*'4 Transform Matrices'!Y839+AD831*'4 Transform Matrices'!AC839+AE831*'4 Transform Matrices'!AG839</f>
        <v/>
      </c>
      <c r="AD838" s="69">
        <f>AC831*'4 Transform Matrices'!Z839+AD831*'4 Transform Matrices'!AD839+AE831*'4 Transform Matrices'!AH839</f>
        <v/>
      </c>
      <c r="AE838" s="69">
        <f>AC831*'4 Transform Matrices'!AA839+AD831*'4 Transform Matrices'!AE839+AE831*'4 Transform Matrices'!AI839</f>
        <v/>
      </c>
      <c r="AF838" s="69">
        <f>AC831*'4 Transform Matrices'!AB839+AD831*'4 Transform Matrices'!AF839+AE831*'4 Transform Matrices'!AJ839+AF831</f>
        <v/>
      </c>
      <c r="AG838" s="71">
        <f>MAX(ABS(I838-U838),ABS(J838-V838),ABS(K838-W838),ABS(L838-X838),ABS(M838-Y838),ABS(N838-Z838),ABS(O838-AA838),ABS(P838-AB838),ABS(Q838-AC838),ABS(R838-AD838),ABS(S838-AE838),ABS(T838-AF838))</f>
        <v/>
      </c>
    </row>
    <row r="839">
      <c r="A839" s="60" t="inlineStr">
        <is>
          <t>- Firing slit L</t>
        </is>
      </c>
      <c r="B839" s="52" t="inlineStr">
        <is>
          <t>BNK-08</t>
        </is>
      </c>
      <c r="C839" s="63" t="inlineStr">
        <is>
          <t>Cube</t>
        </is>
      </c>
      <c r="D839" s="52" t="inlineStr">
        <is>
          <t>BNK-00</t>
        </is>
      </c>
      <c r="E839" s="52" t="n">
        <v>1</v>
      </c>
      <c r="F839" s="54">
        <f>L839</f>
        <v/>
      </c>
      <c r="G839" s="54">
        <f>P839</f>
        <v/>
      </c>
      <c r="H839" s="54">
        <f>T839</f>
        <v/>
      </c>
      <c r="I839" s="70" t="n">
        <v>0.600000024</v>
      </c>
      <c r="J839" s="70" t="n">
        <v>0</v>
      </c>
      <c r="K839" s="70" t="n">
        <v>0</v>
      </c>
      <c r="L839" s="70" t="n">
        <v>-0.949999988</v>
      </c>
      <c r="M839" s="70" t="n">
        <v>0</v>
      </c>
      <c r="N839" s="70" t="n">
        <v>0.07999999820000001</v>
      </c>
      <c r="O839" s="70" t="n">
        <v>0</v>
      </c>
      <c r="P839" s="70" t="n">
        <v>1.45000005</v>
      </c>
      <c r="Q839" s="70" t="n">
        <v>0</v>
      </c>
      <c r="R839" s="70" t="n">
        <v>0</v>
      </c>
      <c r="S839" s="70" t="n">
        <v>0.0399999991</v>
      </c>
      <c r="T839" s="70" t="n">
        <v>1.20000005</v>
      </c>
      <c r="U839" s="69">
        <f>U831*'4 Transform Matrices'!Y840+V831*'4 Transform Matrices'!AC840+W831*'4 Transform Matrices'!AG840</f>
        <v/>
      </c>
      <c r="V839" s="69">
        <f>U831*'4 Transform Matrices'!Z840+V831*'4 Transform Matrices'!AD840+W831*'4 Transform Matrices'!AH840</f>
        <v/>
      </c>
      <c r="W839" s="69">
        <f>U831*'4 Transform Matrices'!AA840+V831*'4 Transform Matrices'!AE840+W831*'4 Transform Matrices'!AI840</f>
        <v/>
      </c>
      <c r="X839" s="69">
        <f>U831*'4 Transform Matrices'!AB840+V831*'4 Transform Matrices'!AF840+W831*'4 Transform Matrices'!AJ840+X831</f>
        <v/>
      </c>
      <c r="Y839" s="69">
        <f>Y831*'4 Transform Matrices'!Y840+Z831*'4 Transform Matrices'!AC840+AA831*'4 Transform Matrices'!AG840</f>
        <v/>
      </c>
      <c r="Z839" s="69">
        <f>Y831*'4 Transform Matrices'!Z840+Z831*'4 Transform Matrices'!AD840+AA831*'4 Transform Matrices'!AH840</f>
        <v/>
      </c>
      <c r="AA839" s="69">
        <f>Y831*'4 Transform Matrices'!AA840+Z831*'4 Transform Matrices'!AE840+AA831*'4 Transform Matrices'!AI840</f>
        <v/>
      </c>
      <c r="AB839" s="69">
        <f>Y831*'4 Transform Matrices'!AB840+Z831*'4 Transform Matrices'!AF840+AA831*'4 Transform Matrices'!AJ840+AB831</f>
        <v/>
      </c>
      <c r="AC839" s="69">
        <f>AC831*'4 Transform Matrices'!Y840+AD831*'4 Transform Matrices'!AC840+AE831*'4 Transform Matrices'!AG840</f>
        <v/>
      </c>
      <c r="AD839" s="69">
        <f>AC831*'4 Transform Matrices'!Z840+AD831*'4 Transform Matrices'!AD840+AE831*'4 Transform Matrices'!AH840</f>
        <v/>
      </c>
      <c r="AE839" s="69">
        <f>AC831*'4 Transform Matrices'!AA840+AD831*'4 Transform Matrices'!AE840+AE831*'4 Transform Matrices'!AI840</f>
        <v/>
      </c>
      <c r="AF839" s="69">
        <f>AC831*'4 Transform Matrices'!AB840+AD831*'4 Transform Matrices'!AF840+AE831*'4 Transform Matrices'!AJ840+AF831</f>
        <v/>
      </c>
      <c r="AG839" s="71">
        <f>MAX(ABS(I839-U839),ABS(J839-V839),ABS(K839-W839),ABS(L839-X839),ABS(M839-Y839),ABS(N839-Z839),ABS(O839-AA839),ABS(P839-AB839),ABS(Q839-AC839),ABS(R839-AD839),ABS(S839-AE839),ABS(T839-AF839))</f>
        <v/>
      </c>
    </row>
    <row r="840">
      <c r="A840" s="60" t="inlineStr">
        <is>
          <t>- Firing slit R</t>
        </is>
      </c>
      <c r="B840" s="52" t="inlineStr">
        <is>
          <t>BNK-09</t>
        </is>
      </c>
      <c r="C840" s="63" t="inlineStr">
        <is>
          <t>Cube</t>
        </is>
      </c>
      <c r="D840" s="52" t="inlineStr">
        <is>
          <t>BNK-00</t>
        </is>
      </c>
      <c r="E840" s="52" t="n">
        <v>1</v>
      </c>
      <c r="F840" s="54">
        <f>L840</f>
        <v/>
      </c>
      <c r="G840" s="54">
        <f>P840</f>
        <v/>
      </c>
      <c r="H840" s="54">
        <f>T840</f>
        <v/>
      </c>
      <c r="I840" s="70" t="n">
        <v>0.600000024</v>
      </c>
      <c r="J840" s="70" t="n">
        <v>0</v>
      </c>
      <c r="K840" s="70" t="n">
        <v>0</v>
      </c>
      <c r="L840" s="70" t="n">
        <v>0.949999988</v>
      </c>
      <c r="M840" s="70" t="n">
        <v>0</v>
      </c>
      <c r="N840" s="70" t="n">
        <v>0.07999999820000001</v>
      </c>
      <c r="O840" s="70" t="n">
        <v>0</v>
      </c>
      <c r="P840" s="70" t="n">
        <v>1.45000005</v>
      </c>
      <c r="Q840" s="70" t="n">
        <v>0</v>
      </c>
      <c r="R840" s="70" t="n">
        <v>0</v>
      </c>
      <c r="S840" s="70" t="n">
        <v>0.0399999991</v>
      </c>
      <c r="T840" s="70" t="n">
        <v>1.20000005</v>
      </c>
      <c r="U840" s="69">
        <f>U831*'4 Transform Matrices'!Y841+V831*'4 Transform Matrices'!AC841+W831*'4 Transform Matrices'!AG841</f>
        <v/>
      </c>
      <c r="V840" s="69">
        <f>U831*'4 Transform Matrices'!Z841+V831*'4 Transform Matrices'!AD841+W831*'4 Transform Matrices'!AH841</f>
        <v/>
      </c>
      <c r="W840" s="69">
        <f>U831*'4 Transform Matrices'!AA841+V831*'4 Transform Matrices'!AE841+W831*'4 Transform Matrices'!AI841</f>
        <v/>
      </c>
      <c r="X840" s="69">
        <f>U831*'4 Transform Matrices'!AB841+V831*'4 Transform Matrices'!AF841+W831*'4 Transform Matrices'!AJ841+X831</f>
        <v/>
      </c>
      <c r="Y840" s="69">
        <f>Y831*'4 Transform Matrices'!Y841+Z831*'4 Transform Matrices'!AC841+AA831*'4 Transform Matrices'!AG841</f>
        <v/>
      </c>
      <c r="Z840" s="69">
        <f>Y831*'4 Transform Matrices'!Z841+Z831*'4 Transform Matrices'!AD841+AA831*'4 Transform Matrices'!AH841</f>
        <v/>
      </c>
      <c r="AA840" s="69">
        <f>Y831*'4 Transform Matrices'!AA841+Z831*'4 Transform Matrices'!AE841+AA831*'4 Transform Matrices'!AI841</f>
        <v/>
      </c>
      <c r="AB840" s="69">
        <f>Y831*'4 Transform Matrices'!AB841+Z831*'4 Transform Matrices'!AF841+AA831*'4 Transform Matrices'!AJ841+AB831</f>
        <v/>
      </c>
      <c r="AC840" s="69">
        <f>AC831*'4 Transform Matrices'!Y841+AD831*'4 Transform Matrices'!AC841+AE831*'4 Transform Matrices'!AG841</f>
        <v/>
      </c>
      <c r="AD840" s="69">
        <f>AC831*'4 Transform Matrices'!Z841+AD831*'4 Transform Matrices'!AD841+AE831*'4 Transform Matrices'!AH841</f>
        <v/>
      </c>
      <c r="AE840" s="69">
        <f>AC831*'4 Transform Matrices'!AA841+AD831*'4 Transform Matrices'!AE841+AE831*'4 Transform Matrices'!AI841</f>
        <v/>
      </c>
      <c r="AF840" s="69">
        <f>AC831*'4 Transform Matrices'!AB841+AD831*'4 Transform Matrices'!AF841+AE831*'4 Transform Matrices'!AJ841+AF831</f>
        <v/>
      </c>
      <c r="AG840" s="71">
        <f>MAX(ABS(I840-U840),ABS(J840-V840),ABS(K840-W840),ABS(L840-X840),ABS(M840-Y840),ABS(N840-Z840),ABS(O840-AA840),ABS(P840-AB840),ABS(Q840-AC840),ABS(R840-AD840),ABS(S840-AE840),ABS(T840-AF840))</f>
        <v/>
      </c>
    </row>
    <row r="841">
      <c r="A841" s="60" t="inlineStr">
        <is>
          <t>- Side slit W</t>
        </is>
      </c>
      <c r="B841" s="52" t="inlineStr">
        <is>
          <t>BNK-10</t>
        </is>
      </c>
      <c r="C841" s="63" t="inlineStr">
        <is>
          <t>Cube</t>
        </is>
      </c>
      <c r="D841" s="52" t="inlineStr">
        <is>
          <t>BNK-00</t>
        </is>
      </c>
      <c r="E841" s="52" t="n">
        <v>1</v>
      </c>
      <c r="F841" s="54">
        <f>L841</f>
        <v/>
      </c>
      <c r="G841" s="54">
        <f>P841</f>
        <v/>
      </c>
      <c r="H841" s="54">
        <f>T841</f>
        <v/>
      </c>
      <c r="I841" s="70" t="n">
        <v>0.0399999991</v>
      </c>
      <c r="J841" s="70" t="n">
        <v>0</v>
      </c>
      <c r="K841" s="70" t="n">
        <v>0</v>
      </c>
      <c r="L841" s="70" t="n">
        <v>-1.60000002</v>
      </c>
      <c r="M841" s="70" t="n">
        <v>0</v>
      </c>
      <c r="N841" s="70" t="n">
        <v>0.07999999820000001</v>
      </c>
      <c r="O841" s="70" t="n">
        <v>0</v>
      </c>
      <c r="P841" s="70" t="n">
        <v>1.45000005</v>
      </c>
      <c r="Q841" s="70" t="n">
        <v>0</v>
      </c>
      <c r="R841" s="70" t="n">
        <v>0</v>
      </c>
      <c r="S841" s="70" t="n">
        <v>0.600000024</v>
      </c>
      <c r="T841" s="70" t="n">
        <v>0</v>
      </c>
      <c r="U841" s="69">
        <f>U831*'4 Transform Matrices'!Y842+V831*'4 Transform Matrices'!AC842+W831*'4 Transform Matrices'!AG842</f>
        <v/>
      </c>
      <c r="V841" s="69">
        <f>U831*'4 Transform Matrices'!Z842+V831*'4 Transform Matrices'!AD842+W831*'4 Transform Matrices'!AH842</f>
        <v/>
      </c>
      <c r="W841" s="69">
        <f>U831*'4 Transform Matrices'!AA842+V831*'4 Transform Matrices'!AE842+W831*'4 Transform Matrices'!AI842</f>
        <v/>
      </c>
      <c r="X841" s="69">
        <f>U831*'4 Transform Matrices'!AB842+V831*'4 Transform Matrices'!AF842+W831*'4 Transform Matrices'!AJ842+X831</f>
        <v/>
      </c>
      <c r="Y841" s="69">
        <f>Y831*'4 Transform Matrices'!Y842+Z831*'4 Transform Matrices'!AC842+AA831*'4 Transform Matrices'!AG842</f>
        <v/>
      </c>
      <c r="Z841" s="69">
        <f>Y831*'4 Transform Matrices'!Z842+Z831*'4 Transform Matrices'!AD842+AA831*'4 Transform Matrices'!AH842</f>
        <v/>
      </c>
      <c r="AA841" s="69">
        <f>Y831*'4 Transform Matrices'!AA842+Z831*'4 Transform Matrices'!AE842+AA831*'4 Transform Matrices'!AI842</f>
        <v/>
      </c>
      <c r="AB841" s="69">
        <f>Y831*'4 Transform Matrices'!AB842+Z831*'4 Transform Matrices'!AF842+AA831*'4 Transform Matrices'!AJ842+AB831</f>
        <v/>
      </c>
      <c r="AC841" s="69">
        <f>AC831*'4 Transform Matrices'!Y842+AD831*'4 Transform Matrices'!AC842+AE831*'4 Transform Matrices'!AG842</f>
        <v/>
      </c>
      <c r="AD841" s="69">
        <f>AC831*'4 Transform Matrices'!Z842+AD831*'4 Transform Matrices'!AD842+AE831*'4 Transform Matrices'!AH842</f>
        <v/>
      </c>
      <c r="AE841" s="69">
        <f>AC831*'4 Transform Matrices'!AA842+AD831*'4 Transform Matrices'!AE842+AE831*'4 Transform Matrices'!AI842</f>
        <v/>
      </c>
      <c r="AF841" s="69">
        <f>AC831*'4 Transform Matrices'!AB842+AD831*'4 Transform Matrices'!AF842+AE831*'4 Transform Matrices'!AJ842+AF831</f>
        <v/>
      </c>
      <c r="AG841" s="71">
        <f>MAX(ABS(I841-U841),ABS(J841-V841),ABS(K841-W841),ABS(L841-X841),ABS(M841-Y841),ABS(N841-Z841),ABS(O841-AA841),ABS(P841-AB841),ABS(Q841-AC841),ABS(R841-AD841),ABS(S841-AE841),ABS(T841-AF841))</f>
        <v/>
      </c>
    </row>
    <row r="842">
      <c r="A842" s="60" t="inlineStr">
        <is>
          <t>- Side slit E</t>
        </is>
      </c>
      <c r="B842" s="52" t="inlineStr">
        <is>
          <t>BNK-11</t>
        </is>
      </c>
      <c r="C842" s="63" t="inlineStr">
        <is>
          <t>Cube</t>
        </is>
      </c>
      <c r="D842" s="52" t="inlineStr">
        <is>
          <t>BNK-00</t>
        </is>
      </c>
      <c r="E842" s="52" t="n">
        <v>1</v>
      </c>
      <c r="F842" s="54">
        <f>L842</f>
        <v/>
      </c>
      <c r="G842" s="54">
        <f>P842</f>
        <v/>
      </c>
      <c r="H842" s="54">
        <f>T842</f>
        <v/>
      </c>
      <c r="I842" s="70" t="n">
        <v>0.0399999991</v>
      </c>
      <c r="J842" s="70" t="n">
        <v>0</v>
      </c>
      <c r="K842" s="70" t="n">
        <v>0</v>
      </c>
      <c r="L842" s="70" t="n">
        <v>1.60000002</v>
      </c>
      <c r="M842" s="70" t="n">
        <v>0</v>
      </c>
      <c r="N842" s="70" t="n">
        <v>0.07999999820000001</v>
      </c>
      <c r="O842" s="70" t="n">
        <v>0</v>
      </c>
      <c r="P842" s="70" t="n">
        <v>1.45000005</v>
      </c>
      <c r="Q842" s="70" t="n">
        <v>0</v>
      </c>
      <c r="R842" s="70" t="n">
        <v>0</v>
      </c>
      <c r="S842" s="70" t="n">
        <v>0.600000024</v>
      </c>
      <c r="T842" s="70" t="n">
        <v>0</v>
      </c>
      <c r="U842" s="69">
        <f>U831*'4 Transform Matrices'!Y843+V831*'4 Transform Matrices'!AC843+W831*'4 Transform Matrices'!AG843</f>
        <v/>
      </c>
      <c r="V842" s="69">
        <f>U831*'4 Transform Matrices'!Z843+V831*'4 Transform Matrices'!AD843+W831*'4 Transform Matrices'!AH843</f>
        <v/>
      </c>
      <c r="W842" s="69">
        <f>U831*'4 Transform Matrices'!AA843+V831*'4 Transform Matrices'!AE843+W831*'4 Transform Matrices'!AI843</f>
        <v/>
      </c>
      <c r="X842" s="69">
        <f>U831*'4 Transform Matrices'!AB843+V831*'4 Transform Matrices'!AF843+W831*'4 Transform Matrices'!AJ843+X831</f>
        <v/>
      </c>
      <c r="Y842" s="69">
        <f>Y831*'4 Transform Matrices'!Y843+Z831*'4 Transform Matrices'!AC843+AA831*'4 Transform Matrices'!AG843</f>
        <v/>
      </c>
      <c r="Z842" s="69">
        <f>Y831*'4 Transform Matrices'!Z843+Z831*'4 Transform Matrices'!AD843+AA831*'4 Transform Matrices'!AH843</f>
        <v/>
      </c>
      <c r="AA842" s="69">
        <f>Y831*'4 Transform Matrices'!AA843+Z831*'4 Transform Matrices'!AE843+AA831*'4 Transform Matrices'!AI843</f>
        <v/>
      </c>
      <c r="AB842" s="69">
        <f>Y831*'4 Transform Matrices'!AB843+Z831*'4 Transform Matrices'!AF843+AA831*'4 Transform Matrices'!AJ843+AB831</f>
        <v/>
      </c>
      <c r="AC842" s="69">
        <f>AC831*'4 Transform Matrices'!Y843+AD831*'4 Transform Matrices'!AC843+AE831*'4 Transform Matrices'!AG843</f>
        <v/>
      </c>
      <c r="AD842" s="69">
        <f>AC831*'4 Transform Matrices'!Z843+AD831*'4 Transform Matrices'!AD843+AE831*'4 Transform Matrices'!AH843</f>
        <v/>
      </c>
      <c r="AE842" s="69">
        <f>AC831*'4 Transform Matrices'!AA843+AD831*'4 Transform Matrices'!AE843+AE831*'4 Transform Matrices'!AI843</f>
        <v/>
      </c>
      <c r="AF842" s="69">
        <f>AC831*'4 Transform Matrices'!AB843+AD831*'4 Transform Matrices'!AF843+AE831*'4 Transform Matrices'!AJ843+AF831</f>
        <v/>
      </c>
      <c r="AG842" s="71">
        <f>MAX(ABS(I842-U842),ABS(J842-V842),ABS(K842-W842),ABS(L842-X842),ABS(M842-Y842),ABS(N842-Z842),ABS(O842-AA842),ABS(P842-AB842),ABS(Q842-AC842),ABS(R842-AD842),ABS(S842-AE842),ABS(T842-AF842))</f>
        <v/>
      </c>
    </row>
    <row r="843">
      <c r="A843" s="60" t="inlineStr">
        <is>
          <t>- Turret ring</t>
        </is>
      </c>
      <c r="B843" s="52" t="inlineStr">
        <is>
          <t>BNK-12</t>
        </is>
      </c>
      <c r="C843" s="58" t="inlineStr">
        <is>
          <t>Cylinder</t>
        </is>
      </c>
      <c r="D843" s="52" t="inlineStr">
        <is>
          <t>BNK-00</t>
        </is>
      </c>
      <c r="E843" s="52" t="n">
        <v>1</v>
      </c>
      <c r="F843" s="54">
        <f>L843</f>
        <v/>
      </c>
      <c r="G843" s="54">
        <f>P843</f>
        <v/>
      </c>
      <c r="H843" s="54">
        <f>T843</f>
        <v/>
      </c>
      <c r="I843" s="70" t="n">
        <v>1.10000002</v>
      </c>
      <c r="J843" s="70" t="n">
        <v>0</v>
      </c>
      <c r="K843" s="70" t="n">
        <v>0</v>
      </c>
      <c r="L843" s="70" t="n">
        <v>-0.800000012</v>
      </c>
      <c r="M843" s="70" t="n">
        <v>0</v>
      </c>
      <c r="N843" s="70" t="n">
        <v>-4.80825264e-08</v>
      </c>
      <c r="O843" s="70" t="n">
        <v>-0.449999988</v>
      </c>
      <c r="P843" s="70" t="n">
        <v>2.20000005</v>
      </c>
      <c r="Q843" s="70" t="n">
        <v>0</v>
      </c>
      <c r="R843" s="70" t="n">
        <v>1.10000002</v>
      </c>
      <c r="S843" s="70" t="n">
        <v>-1.96701251e-08</v>
      </c>
      <c r="T843" s="70" t="n">
        <v>-0.300000012</v>
      </c>
      <c r="U843" s="69">
        <f>U831*'4 Transform Matrices'!Y844+V831*'4 Transform Matrices'!AC844+W831*'4 Transform Matrices'!AG844</f>
        <v/>
      </c>
      <c r="V843" s="69">
        <f>U831*'4 Transform Matrices'!Z844+V831*'4 Transform Matrices'!AD844+W831*'4 Transform Matrices'!AH844</f>
        <v/>
      </c>
      <c r="W843" s="69">
        <f>U831*'4 Transform Matrices'!AA844+V831*'4 Transform Matrices'!AE844+W831*'4 Transform Matrices'!AI844</f>
        <v/>
      </c>
      <c r="X843" s="69">
        <f>U831*'4 Transform Matrices'!AB844+V831*'4 Transform Matrices'!AF844+W831*'4 Transform Matrices'!AJ844+X831</f>
        <v/>
      </c>
      <c r="Y843" s="69">
        <f>Y831*'4 Transform Matrices'!Y844+Z831*'4 Transform Matrices'!AC844+AA831*'4 Transform Matrices'!AG844</f>
        <v/>
      </c>
      <c r="Z843" s="69">
        <f>Y831*'4 Transform Matrices'!Z844+Z831*'4 Transform Matrices'!AD844+AA831*'4 Transform Matrices'!AH844</f>
        <v/>
      </c>
      <c r="AA843" s="69">
        <f>Y831*'4 Transform Matrices'!AA844+Z831*'4 Transform Matrices'!AE844+AA831*'4 Transform Matrices'!AI844</f>
        <v/>
      </c>
      <c r="AB843" s="69">
        <f>Y831*'4 Transform Matrices'!AB844+Z831*'4 Transform Matrices'!AF844+AA831*'4 Transform Matrices'!AJ844+AB831</f>
        <v/>
      </c>
      <c r="AC843" s="69">
        <f>AC831*'4 Transform Matrices'!Y844+AD831*'4 Transform Matrices'!AC844+AE831*'4 Transform Matrices'!AG844</f>
        <v/>
      </c>
      <c r="AD843" s="69">
        <f>AC831*'4 Transform Matrices'!Z844+AD831*'4 Transform Matrices'!AD844+AE831*'4 Transform Matrices'!AH844</f>
        <v/>
      </c>
      <c r="AE843" s="69">
        <f>AC831*'4 Transform Matrices'!AA844+AD831*'4 Transform Matrices'!AE844+AE831*'4 Transform Matrices'!AI844</f>
        <v/>
      </c>
      <c r="AF843" s="69">
        <f>AC831*'4 Transform Matrices'!AB844+AD831*'4 Transform Matrices'!AF844+AE831*'4 Transform Matrices'!AJ844+AF831</f>
        <v/>
      </c>
      <c r="AG843" s="71">
        <f>MAX(ABS(I843-U843),ABS(J843-V843),ABS(K843-W843),ABS(L843-X843),ABS(M843-Y843),ABS(N843-Z843),ABS(O843-AA843),ABS(P843-AB843),ABS(Q843-AC843),ABS(R843-AD843),ABS(S843-AE843),ABS(T843-AF843))</f>
        <v/>
      </c>
    </row>
    <row r="844">
      <c r="A844" s="60" t="inlineStr">
        <is>
          <t>- Turret dome</t>
        </is>
      </c>
      <c r="B844" s="52" t="inlineStr">
        <is>
          <t>BNK-13</t>
        </is>
      </c>
      <c r="C844" s="59" t="inlineStr">
        <is>
          <t>Sphere</t>
        </is>
      </c>
      <c r="D844" s="52" t="inlineStr">
        <is>
          <t>BNK-00</t>
        </is>
      </c>
      <c r="E844" s="52" t="n">
        <v>1</v>
      </c>
      <c r="F844" s="54">
        <f>L844</f>
        <v/>
      </c>
      <c r="G844" s="54">
        <f>P844</f>
        <v/>
      </c>
      <c r="H844" s="54">
        <f>T844</f>
        <v/>
      </c>
      <c r="I844" s="70" t="n">
        <v>1</v>
      </c>
      <c r="J844" s="70" t="n">
        <v>0</v>
      </c>
      <c r="K844" s="70" t="n">
        <v>0</v>
      </c>
      <c r="L844" s="70" t="n">
        <v>-0.800000012</v>
      </c>
      <c r="M844" s="70" t="n">
        <v>0</v>
      </c>
      <c r="N844" s="70" t="n">
        <v>0.5</v>
      </c>
      <c r="O844" s="70" t="n">
        <v>0</v>
      </c>
      <c r="P844" s="70" t="n">
        <v>2.43000007</v>
      </c>
      <c r="Q844" s="70" t="n">
        <v>0</v>
      </c>
      <c r="R844" s="70" t="n">
        <v>0</v>
      </c>
      <c r="S844" s="70" t="n">
        <v>1</v>
      </c>
      <c r="T844" s="70" t="n">
        <v>-0.300000012</v>
      </c>
      <c r="U844" s="69">
        <f>U831*'4 Transform Matrices'!Y845+V831*'4 Transform Matrices'!AC845+W831*'4 Transform Matrices'!AG845</f>
        <v/>
      </c>
      <c r="V844" s="69">
        <f>U831*'4 Transform Matrices'!Z845+V831*'4 Transform Matrices'!AD845+W831*'4 Transform Matrices'!AH845</f>
        <v/>
      </c>
      <c r="W844" s="69">
        <f>U831*'4 Transform Matrices'!AA845+V831*'4 Transform Matrices'!AE845+W831*'4 Transform Matrices'!AI845</f>
        <v/>
      </c>
      <c r="X844" s="69">
        <f>U831*'4 Transform Matrices'!AB845+V831*'4 Transform Matrices'!AF845+W831*'4 Transform Matrices'!AJ845+X831</f>
        <v/>
      </c>
      <c r="Y844" s="69">
        <f>Y831*'4 Transform Matrices'!Y845+Z831*'4 Transform Matrices'!AC845+AA831*'4 Transform Matrices'!AG845</f>
        <v/>
      </c>
      <c r="Z844" s="69">
        <f>Y831*'4 Transform Matrices'!Z845+Z831*'4 Transform Matrices'!AD845+AA831*'4 Transform Matrices'!AH845</f>
        <v/>
      </c>
      <c r="AA844" s="69">
        <f>Y831*'4 Transform Matrices'!AA845+Z831*'4 Transform Matrices'!AE845+AA831*'4 Transform Matrices'!AI845</f>
        <v/>
      </c>
      <c r="AB844" s="69">
        <f>Y831*'4 Transform Matrices'!AB845+Z831*'4 Transform Matrices'!AF845+AA831*'4 Transform Matrices'!AJ845+AB831</f>
        <v/>
      </c>
      <c r="AC844" s="69">
        <f>AC831*'4 Transform Matrices'!Y845+AD831*'4 Transform Matrices'!AC845+AE831*'4 Transform Matrices'!AG845</f>
        <v/>
      </c>
      <c r="AD844" s="69">
        <f>AC831*'4 Transform Matrices'!Z845+AD831*'4 Transform Matrices'!AD845+AE831*'4 Transform Matrices'!AH845</f>
        <v/>
      </c>
      <c r="AE844" s="69">
        <f>AC831*'4 Transform Matrices'!AA845+AD831*'4 Transform Matrices'!AE845+AE831*'4 Transform Matrices'!AI845</f>
        <v/>
      </c>
      <c r="AF844" s="69">
        <f>AC831*'4 Transform Matrices'!AB845+AD831*'4 Transform Matrices'!AF845+AE831*'4 Transform Matrices'!AJ845+AF831</f>
        <v/>
      </c>
      <c r="AG844" s="71">
        <f>MAX(ABS(I844-U844),ABS(J844-V844),ABS(K844-W844),ABS(L844-X844),ABS(M844-Y844),ABS(N844-Z844),ABS(O844-AA844),ABS(P844-AB844),ABS(Q844-AC844),ABS(R844-AD844),ABS(S844-AE844),ABS(T844-AF844))</f>
        <v/>
      </c>
    </row>
    <row r="845">
      <c r="A845" s="60" t="inlineStr">
        <is>
          <t>- Turret slit</t>
        </is>
      </c>
      <c r="B845" s="52" t="inlineStr">
        <is>
          <t>BNK-14</t>
        </is>
      </c>
      <c r="C845" s="63" t="inlineStr">
        <is>
          <t>Cube</t>
        </is>
      </c>
      <c r="D845" s="52" t="inlineStr">
        <is>
          <t>BNK-00</t>
        </is>
      </c>
      <c r="E845" s="52" t="n">
        <v>1</v>
      </c>
      <c r="F845" s="54">
        <f>L845</f>
        <v/>
      </c>
      <c r="G845" s="54">
        <f>P845</f>
        <v/>
      </c>
      <c r="H845" s="54">
        <f>T845</f>
        <v/>
      </c>
      <c r="I845" s="70" t="n">
        <v>0.449999988</v>
      </c>
      <c r="J845" s="70" t="n">
        <v>0</v>
      </c>
      <c r="K845" s="70" t="n">
        <v>0</v>
      </c>
      <c r="L845" s="70" t="n">
        <v>-0.800000012</v>
      </c>
      <c r="M845" s="70" t="n">
        <v>0</v>
      </c>
      <c r="N845" s="70" t="n">
        <v>0.0599999987</v>
      </c>
      <c r="O845" s="70" t="n">
        <v>0</v>
      </c>
      <c r="P845" s="70" t="n">
        <v>2.27999997</v>
      </c>
      <c r="Q845" s="70" t="n">
        <v>0</v>
      </c>
      <c r="R845" s="70" t="n">
        <v>0</v>
      </c>
      <c r="S845" s="70" t="n">
        <v>0.0500000007</v>
      </c>
      <c r="T845" s="70" t="n">
        <v>0.239999995</v>
      </c>
      <c r="U845" s="69">
        <f>U831*'4 Transform Matrices'!Y846+V831*'4 Transform Matrices'!AC846+W831*'4 Transform Matrices'!AG846</f>
        <v/>
      </c>
      <c r="V845" s="69">
        <f>U831*'4 Transform Matrices'!Z846+V831*'4 Transform Matrices'!AD846+W831*'4 Transform Matrices'!AH846</f>
        <v/>
      </c>
      <c r="W845" s="69">
        <f>U831*'4 Transform Matrices'!AA846+V831*'4 Transform Matrices'!AE846+W831*'4 Transform Matrices'!AI846</f>
        <v/>
      </c>
      <c r="X845" s="69">
        <f>U831*'4 Transform Matrices'!AB846+V831*'4 Transform Matrices'!AF846+W831*'4 Transform Matrices'!AJ846+X831</f>
        <v/>
      </c>
      <c r="Y845" s="69">
        <f>Y831*'4 Transform Matrices'!Y846+Z831*'4 Transform Matrices'!AC846+AA831*'4 Transform Matrices'!AG846</f>
        <v/>
      </c>
      <c r="Z845" s="69">
        <f>Y831*'4 Transform Matrices'!Z846+Z831*'4 Transform Matrices'!AD846+AA831*'4 Transform Matrices'!AH846</f>
        <v/>
      </c>
      <c r="AA845" s="69">
        <f>Y831*'4 Transform Matrices'!AA846+Z831*'4 Transform Matrices'!AE846+AA831*'4 Transform Matrices'!AI846</f>
        <v/>
      </c>
      <c r="AB845" s="69">
        <f>Y831*'4 Transform Matrices'!AB846+Z831*'4 Transform Matrices'!AF846+AA831*'4 Transform Matrices'!AJ846+AB831</f>
        <v/>
      </c>
      <c r="AC845" s="69">
        <f>AC831*'4 Transform Matrices'!Y846+AD831*'4 Transform Matrices'!AC846+AE831*'4 Transform Matrices'!AG846</f>
        <v/>
      </c>
      <c r="AD845" s="69">
        <f>AC831*'4 Transform Matrices'!Z846+AD831*'4 Transform Matrices'!AD846+AE831*'4 Transform Matrices'!AH846</f>
        <v/>
      </c>
      <c r="AE845" s="69">
        <f>AC831*'4 Transform Matrices'!AA846+AD831*'4 Transform Matrices'!AE846+AE831*'4 Transform Matrices'!AI846</f>
        <v/>
      </c>
      <c r="AF845" s="69">
        <f>AC831*'4 Transform Matrices'!AB846+AD831*'4 Transform Matrices'!AF846+AE831*'4 Transform Matrices'!AJ846+AF831</f>
        <v/>
      </c>
      <c r="AG845" s="71">
        <f>MAX(ABS(I845-U845),ABS(J845-V845),ABS(K845-W845),ABS(L845-X845),ABS(M845-Y845),ABS(N845-Z845),ABS(O845-AA845),ABS(P845-AB845),ABS(Q845-AC845),ABS(R845-AD845),ABS(S845-AE845),ABS(T845-AF845))</f>
        <v/>
      </c>
    </row>
    <row r="846">
      <c r="A846" s="60" t="inlineStr">
        <is>
          <t>- Vent housing A</t>
        </is>
      </c>
      <c r="B846" s="52" t="inlineStr">
        <is>
          <t>BNK-15</t>
        </is>
      </c>
      <c r="C846" s="63" t="inlineStr">
        <is>
          <t>Cube</t>
        </is>
      </c>
      <c r="D846" s="52" t="inlineStr">
        <is>
          <t>BNK-00</t>
        </is>
      </c>
      <c r="E846" s="52" t="n">
        <v>1</v>
      </c>
      <c r="F846" s="54">
        <f>L846</f>
        <v/>
      </c>
      <c r="G846" s="54">
        <f>P846</f>
        <v/>
      </c>
      <c r="H846" s="54">
        <f>T846</f>
        <v/>
      </c>
      <c r="I846" s="70" t="n">
        <v>0.400000006</v>
      </c>
      <c r="J846" s="70" t="n">
        <v>0</v>
      </c>
      <c r="K846" s="70" t="n">
        <v>0</v>
      </c>
      <c r="L846" s="70" t="n">
        <v>0.649999976</v>
      </c>
      <c r="M846" s="70" t="n">
        <v>0</v>
      </c>
      <c r="N846" s="70" t="n">
        <v>0.25</v>
      </c>
      <c r="O846" s="70" t="n">
        <v>0</v>
      </c>
      <c r="P846" s="70" t="n">
        <v>2.0999999</v>
      </c>
      <c r="Q846" s="70" t="n">
        <v>0</v>
      </c>
      <c r="R846" s="70" t="n">
        <v>0</v>
      </c>
      <c r="S846" s="70" t="n">
        <v>0.400000006</v>
      </c>
      <c r="T846" s="70" t="n">
        <v>-0.600000024</v>
      </c>
      <c r="U846" s="69">
        <f>U831*'4 Transform Matrices'!Y847+V831*'4 Transform Matrices'!AC847+W831*'4 Transform Matrices'!AG847</f>
        <v/>
      </c>
      <c r="V846" s="69">
        <f>U831*'4 Transform Matrices'!Z847+V831*'4 Transform Matrices'!AD847+W831*'4 Transform Matrices'!AH847</f>
        <v/>
      </c>
      <c r="W846" s="69">
        <f>U831*'4 Transform Matrices'!AA847+V831*'4 Transform Matrices'!AE847+W831*'4 Transform Matrices'!AI847</f>
        <v/>
      </c>
      <c r="X846" s="69">
        <f>U831*'4 Transform Matrices'!AB847+V831*'4 Transform Matrices'!AF847+W831*'4 Transform Matrices'!AJ847+X831</f>
        <v/>
      </c>
      <c r="Y846" s="69">
        <f>Y831*'4 Transform Matrices'!Y847+Z831*'4 Transform Matrices'!AC847+AA831*'4 Transform Matrices'!AG847</f>
        <v/>
      </c>
      <c r="Z846" s="69">
        <f>Y831*'4 Transform Matrices'!Z847+Z831*'4 Transform Matrices'!AD847+AA831*'4 Transform Matrices'!AH847</f>
        <v/>
      </c>
      <c r="AA846" s="69">
        <f>Y831*'4 Transform Matrices'!AA847+Z831*'4 Transform Matrices'!AE847+AA831*'4 Transform Matrices'!AI847</f>
        <v/>
      </c>
      <c r="AB846" s="69">
        <f>Y831*'4 Transform Matrices'!AB847+Z831*'4 Transform Matrices'!AF847+AA831*'4 Transform Matrices'!AJ847+AB831</f>
        <v/>
      </c>
      <c r="AC846" s="69">
        <f>AC831*'4 Transform Matrices'!Y847+AD831*'4 Transform Matrices'!AC847+AE831*'4 Transform Matrices'!AG847</f>
        <v/>
      </c>
      <c r="AD846" s="69">
        <f>AC831*'4 Transform Matrices'!Z847+AD831*'4 Transform Matrices'!AD847+AE831*'4 Transform Matrices'!AH847</f>
        <v/>
      </c>
      <c r="AE846" s="69">
        <f>AC831*'4 Transform Matrices'!AA847+AD831*'4 Transform Matrices'!AE847+AE831*'4 Transform Matrices'!AI847</f>
        <v/>
      </c>
      <c r="AF846" s="69">
        <f>AC831*'4 Transform Matrices'!AB847+AD831*'4 Transform Matrices'!AF847+AE831*'4 Transform Matrices'!AJ847+AF831</f>
        <v/>
      </c>
      <c r="AG846" s="71">
        <f>MAX(ABS(I846-U846),ABS(J846-V846),ABS(K846-W846),ABS(L846-X846),ABS(M846-Y846),ABS(N846-Z846),ABS(O846-AA846),ABS(P846-AB846),ABS(Q846-AC846),ABS(R846-AD846),ABS(S846-AE846),ABS(T846-AF846))</f>
        <v/>
      </c>
    </row>
    <row r="847">
      <c r="A847" s="60" t="inlineStr">
        <is>
          <t>- Vent housing B</t>
        </is>
      </c>
      <c r="B847" s="52" t="inlineStr">
        <is>
          <t>BNK-16</t>
        </is>
      </c>
      <c r="C847" s="63" t="inlineStr">
        <is>
          <t>Cube</t>
        </is>
      </c>
      <c r="D847" s="52" t="inlineStr">
        <is>
          <t>BNK-00</t>
        </is>
      </c>
      <c r="E847" s="52" t="n">
        <v>1</v>
      </c>
      <c r="F847" s="54">
        <f>L847</f>
        <v/>
      </c>
      <c r="G847" s="54">
        <f>P847</f>
        <v/>
      </c>
      <c r="H847" s="54">
        <f>T847</f>
        <v/>
      </c>
      <c r="I847" s="70" t="n">
        <v>0.400000006</v>
      </c>
      <c r="J847" s="70" t="n">
        <v>0</v>
      </c>
      <c r="K847" s="70" t="n">
        <v>0</v>
      </c>
      <c r="L847" s="70" t="n">
        <v>1.20000005</v>
      </c>
      <c r="M847" s="70" t="n">
        <v>0</v>
      </c>
      <c r="N847" s="70" t="n">
        <v>0.25</v>
      </c>
      <c r="O847" s="70" t="n">
        <v>0</v>
      </c>
      <c r="P847" s="70" t="n">
        <v>2.0999999</v>
      </c>
      <c r="Q847" s="70" t="n">
        <v>0</v>
      </c>
      <c r="R847" s="70" t="n">
        <v>0</v>
      </c>
      <c r="S847" s="70" t="n">
        <v>0.400000006</v>
      </c>
      <c r="T847" s="70" t="n">
        <v>-0.600000024</v>
      </c>
      <c r="U847" s="69">
        <f>U831*'4 Transform Matrices'!Y848+V831*'4 Transform Matrices'!AC848+W831*'4 Transform Matrices'!AG848</f>
        <v/>
      </c>
      <c r="V847" s="69">
        <f>U831*'4 Transform Matrices'!Z848+V831*'4 Transform Matrices'!AD848+W831*'4 Transform Matrices'!AH848</f>
        <v/>
      </c>
      <c r="W847" s="69">
        <f>U831*'4 Transform Matrices'!AA848+V831*'4 Transform Matrices'!AE848+W831*'4 Transform Matrices'!AI848</f>
        <v/>
      </c>
      <c r="X847" s="69">
        <f>U831*'4 Transform Matrices'!AB848+V831*'4 Transform Matrices'!AF848+W831*'4 Transform Matrices'!AJ848+X831</f>
        <v/>
      </c>
      <c r="Y847" s="69">
        <f>Y831*'4 Transform Matrices'!Y848+Z831*'4 Transform Matrices'!AC848+AA831*'4 Transform Matrices'!AG848</f>
        <v/>
      </c>
      <c r="Z847" s="69">
        <f>Y831*'4 Transform Matrices'!Z848+Z831*'4 Transform Matrices'!AD848+AA831*'4 Transform Matrices'!AH848</f>
        <v/>
      </c>
      <c r="AA847" s="69">
        <f>Y831*'4 Transform Matrices'!AA848+Z831*'4 Transform Matrices'!AE848+AA831*'4 Transform Matrices'!AI848</f>
        <v/>
      </c>
      <c r="AB847" s="69">
        <f>Y831*'4 Transform Matrices'!AB848+Z831*'4 Transform Matrices'!AF848+AA831*'4 Transform Matrices'!AJ848+AB831</f>
        <v/>
      </c>
      <c r="AC847" s="69">
        <f>AC831*'4 Transform Matrices'!Y848+AD831*'4 Transform Matrices'!AC848+AE831*'4 Transform Matrices'!AG848</f>
        <v/>
      </c>
      <c r="AD847" s="69">
        <f>AC831*'4 Transform Matrices'!Z848+AD831*'4 Transform Matrices'!AD848+AE831*'4 Transform Matrices'!AH848</f>
        <v/>
      </c>
      <c r="AE847" s="69">
        <f>AC831*'4 Transform Matrices'!AA848+AD831*'4 Transform Matrices'!AE848+AE831*'4 Transform Matrices'!AI848</f>
        <v/>
      </c>
      <c r="AF847" s="69">
        <f>AC831*'4 Transform Matrices'!AB848+AD831*'4 Transform Matrices'!AF848+AE831*'4 Transform Matrices'!AJ848+AF831</f>
        <v/>
      </c>
      <c r="AG847" s="71">
        <f>MAX(ABS(I847-U847),ABS(J847-V847),ABS(K847-W847),ABS(L847-X847),ABS(M847-Y847),ABS(N847-Z847),ABS(O847-AA847),ABS(P847-AB847),ABS(Q847-AC847),ABS(R847-AD847),ABS(S847-AE847),ABS(T847-AF847))</f>
        <v/>
      </c>
    </row>
    <row r="848">
      <c r="A848" s="60" t="inlineStr">
        <is>
          <t>- Fan cap A</t>
        </is>
      </c>
      <c r="B848" s="52" t="inlineStr">
        <is>
          <t>BNK-17</t>
        </is>
      </c>
      <c r="C848" s="58" t="inlineStr">
        <is>
          <t>Cylinder</t>
        </is>
      </c>
      <c r="D848" s="52" t="inlineStr">
        <is>
          <t>BNK-00</t>
        </is>
      </c>
      <c r="E848" s="52" t="n">
        <v>1</v>
      </c>
      <c r="F848" s="54">
        <f>L848</f>
        <v/>
      </c>
      <c r="G848" s="54">
        <f>P848</f>
        <v/>
      </c>
      <c r="H848" s="54">
        <f>T848</f>
        <v/>
      </c>
      <c r="I848" s="70" t="n">
        <v>0.300000012</v>
      </c>
      <c r="J848" s="70" t="n">
        <v>0</v>
      </c>
      <c r="K848" s="70" t="n">
        <v>0</v>
      </c>
      <c r="L848" s="70" t="n">
        <v>0.649999976</v>
      </c>
      <c r="M848" s="70" t="n">
        <v>0</v>
      </c>
      <c r="N848" s="70" t="n">
        <v>-1.3113417e-08</v>
      </c>
      <c r="O848" s="70" t="n">
        <v>-0.0399999991</v>
      </c>
      <c r="P848" s="70" t="n">
        <v>2.24499989</v>
      </c>
      <c r="Q848" s="70" t="n">
        <v>0</v>
      </c>
      <c r="R848" s="70" t="n">
        <v>0.300000012</v>
      </c>
      <c r="S848" s="70" t="n">
        <v>-1.74845549e-09</v>
      </c>
      <c r="T848" s="70" t="n">
        <v>-0.600000024</v>
      </c>
      <c r="U848" s="69">
        <f>U831*'4 Transform Matrices'!Y849+V831*'4 Transform Matrices'!AC849+W831*'4 Transform Matrices'!AG849</f>
        <v/>
      </c>
      <c r="V848" s="69">
        <f>U831*'4 Transform Matrices'!Z849+V831*'4 Transform Matrices'!AD849+W831*'4 Transform Matrices'!AH849</f>
        <v/>
      </c>
      <c r="W848" s="69">
        <f>U831*'4 Transform Matrices'!AA849+V831*'4 Transform Matrices'!AE849+W831*'4 Transform Matrices'!AI849</f>
        <v/>
      </c>
      <c r="X848" s="69">
        <f>U831*'4 Transform Matrices'!AB849+V831*'4 Transform Matrices'!AF849+W831*'4 Transform Matrices'!AJ849+X831</f>
        <v/>
      </c>
      <c r="Y848" s="69">
        <f>Y831*'4 Transform Matrices'!Y849+Z831*'4 Transform Matrices'!AC849+AA831*'4 Transform Matrices'!AG849</f>
        <v/>
      </c>
      <c r="Z848" s="69">
        <f>Y831*'4 Transform Matrices'!Z849+Z831*'4 Transform Matrices'!AD849+AA831*'4 Transform Matrices'!AH849</f>
        <v/>
      </c>
      <c r="AA848" s="69">
        <f>Y831*'4 Transform Matrices'!AA849+Z831*'4 Transform Matrices'!AE849+AA831*'4 Transform Matrices'!AI849</f>
        <v/>
      </c>
      <c r="AB848" s="69">
        <f>Y831*'4 Transform Matrices'!AB849+Z831*'4 Transform Matrices'!AF849+AA831*'4 Transform Matrices'!AJ849+AB831</f>
        <v/>
      </c>
      <c r="AC848" s="69">
        <f>AC831*'4 Transform Matrices'!Y849+AD831*'4 Transform Matrices'!AC849+AE831*'4 Transform Matrices'!AG849</f>
        <v/>
      </c>
      <c r="AD848" s="69">
        <f>AC831*'4 Transform Matrices'!Z849+AD831*'4 Transform Matrices'!AD849+AE831*'4 Transform Matrices'!AH849</f>
        <v/>
      </c>
      <c r="AE848" s="69">
        <f>AC831*'4 Transform Matrices'!AA849+AD831*'4 Transform Matrices'!AE849+AE831*'4 Transform Matrices'!AI849</f>
        <v/>
      </c>
      <c r="AF848" s="69">
        <f>AC831*'4 Transform Matrices'!AB849+AD831*'4 Transform Matrices'!AF849+AE831*'4 Transform Matrices'!AJ849+AF831</f>
        <v/>
      </c>
      <c r="AG848" s="71">
        <f>MAX(ABS(I848-U848),ABS(J848-V848),ABS(K848-W848),ABS(L848-X848),ABS(M848-Y848),ABS(N848-Z848),ABS(O848-AA848),ABS(P848-AB848),ABS(Q848-AC848),ABS(R848-AD848),ABS(S848-AE848),ABS(T848-AF848))</f>
        <v/>
      </c>
    </row>
    <row r="849">
      <c r="A849" s="60" t="inlineStr">
        <is>
          <t>- Fan cap B</t>
        </is>
      </c>
      <c r="B849" s="52" t="inlineStr">
        <is>
          <t>BNK-18</t>
        </is>
      </c>
      <c r="C849" s="58" t="inlineStr">
        <is>
          <t>Cylinder</t>
        </is>
      </c>
      <c r="D849" s="52" t="inlineStr">
        <is>
          <t>BNK-00</t>
        </is>
      </c>
      <c r="E849" s="52" t="n">
        <v>1</v>
      </c>
      <c r="F849" s="54">
        <f>L849</f>
        <v/>
      </c>
      <c r="G849" s="54">
        <f>P849</f>
        <v/>
      </c>
      <c r="H849" s="54">
        <f>T849</f>
        <v/>
      </c>
      <c r="I849" s="70" t="n">
        <v>0.300000012</v>
      </c>
      <c r="J849" s="70" t="n">
        <v>0</v>
      </c>
      <c r="K849" s="70" t="n">
        <v>0</v>
      </c>
      <c r="L849" s="70" t="n">
        <v>1.20000005</v>
      </c>
      <c r="M849" s="70" t="n">
        <v>0</v>
      </c>
      <c r="N849" s="70" t="n">
        <v>-1.3113417e-08</v>
      </c>
      <c r="O849" s="70" t="n">
        <v>-0.0399999991</v>
      </c>
      <c r="P849" s="70" t="n">
        <v>2.24499989</v>
      </c>
      <c r="Q849" s="70" t="n">
        <v>0</v>
      </c>
      <c r="R849" s="70" t="n">
        <v>0.300000012</v>
      </c>
      <c r="S849" s="70" t="n">
        <v>-1.74845549e-09</v>
      </c>
      <c r="T849" s="70" t="n">
        <v>-0.600000024</v>
      </c>
      <c r="U849" s="69">
        <f>U831*'4 Transform Matrices'!Y850+V831*'4 Transform Matrices'!AC850+W831*'4 Transform Matrices'!AG850</f>
        <v/>
      </c>
      <c r="V849" s="69">
        <f>U831*'4 Transform Matrices'!Z850+V831*'4 Transform Matrices'!AD850+W831*'4 Transform Matrices'!AH850</f>
        <v/>
      </c>
      <c r="W849" s="69">
        <f>U831*'4 Transform Matrices'!AA850+V831*'4 Transform Matrices'!AE850+W831*'4 Transform Matrices'!AI850</f>
        <v/>
      </c>
      <c r="X849" s="69">
        <f>U831*'4 Transform Matrices'!AB850+V831*'4 Transform Matrices'!AF850+W831*'4 Transform Matrices'!AJ850+X831</f>
        <v/>
      </c>
      <c r="Y849" s="69">
        <f>Y831*'4 Transform Matrices'!Y850+Z831*'4 Transform Matrices'!AC850+AA831*'4 Transform Matrices'!AG850</f>
        <v/>
      </c>
      <c r="Z849" s="69">
        <f>Y831*'4 Transform Matrices'!Z850+Z831*'4 Transform Matrices'!AD850+AA831*'4 Transform Matrices'!AH850</f>
        <v/>
      </c>
      <c r="AA849" s="69">
        <f>Y831*'4 Transform Matrices'!AA850+Z831*'4 Transform Matrices'!AE850+AA831*'4 Transform Matrices'!AI850</f>
        <v/>
      </c>
      <c r="AB849" s="69">
        <f>Y831*'4 Transform Matrices'!AB850+Z831*'4 Transform Matrices'!AF850+AA831*'4 Transform Matrices'!AJ850+AB831</f>
        <v/>
      </c>
      <c r="AC849" s="69">
        <f>AC831*'4 Transform Matrices'!Y850+AD831*'4 Transform Matrices'!AC850+AE831*'4 Transform Matrices'!AG850</f>
        <v/>
      </c>
      <c r="AD849" s="69">
        <f>AC831*'4 Transform Matrices'!Z850+AD831*'4 Transform Matrices'!AD850+AE831*'4 Transform Matrices'!AH850</f>
        <v/>
      </c>
      <c r="AE849" s="69">
        <f>AC831*'4 Transform Matrices'!AA850+AD831*'4 Transform Matrices'!AE850+AE831*'4 Transform Matrices'!AI850</f>
        <v/>
      </c>
      <c r="AF849" s="69">
        <f>AC831*'4 Transform Matrices'!AB850+AD831*'4 Transform Matrices'!AF850+AE831*'4 Transform Matrices'!AJ850+AF831</f>
        <v/>
      </c>
      <c r="AG849" s="71">
        <f>MAX(ABS(I849-U849),ABS(J849-V849),ABS(K849-W849),ABS(L849-X849),ABS(M849-Y849),ABS(N849-Z849),ABS(O849-AA849),ABS(P849-AB849),ABS(Q849-AC849),ABS(R849-AD849),ABS(S849-AE849),ABS(T849-AF849))</f>
        <v/>
      </c>
    </row>
    <row r="850">
      <c r="A850" s="60" t="inlineStr">
        <is>
          <t>- Antenna mast</t>
        </is>
      </c>
      <c r="B850" s="52" t="inlineStr">
        <is>
          <t>BNK-19</t>
        </is>
      </c>
      <c r="C850" s="58" t="inlineStr">
        <is>
          <t>Cylinder</t>
        </is>
      </c>
      <c r="D850" s="52" t="inlineStr">
        <is>
          <t>BNK-00</t>
        </is>
      </c>
      <c r="E850" s="52" t="n">
        <v>1</v>
      </c>
      <c r="F850" s="54">
        <f>L850</f>
        <v/>
      </c>
      <c r="G850" s="54">
        <f>P850</f>
        <v/>
      </c>
      <c r="H850" s="54">
        <f>T850</f>
        <v/>
      </c>
      <c r="I850" s="70" t="n">
        <v>0.0599999987</v>
      </c>
      <c r="J850" s="70" t="n">
        <v>0</v>
      </c>
      <c r="K850" s="70" t="n">
        <v>0</v>
      </c>
      <c r="L850" s="70" t="n">
        <v>1.29999995</v>
      </c>
      <c r="M850" s="70" t="n">
        <v>0</v>
      </c>
      <c r="N850" s="70" t="n">
        <v>-2.62268318e-09</v>
      </c>
      <c r="O850" s="70" t="n">
        <v>-1.60000002</v>
      </c>
      <c r="P850" s="70" t="n">
        <v>2.77999997</v>
      </c>
      <c r="Q850" s="70" t="n">
        <v>0</v>
      </c>
      <c r="R850" s="70" t="n">
        <v>0.0599999987</v>
      </c>
      <c r="S850" s="70" t="n">
        <v>-6.99382241e-08</v>
      </c>
      <c r="T850" s="70" t="n">
        <v>0.800000012</v>
      </c>
      <c r="U850" s="69">
        <f>U831*'4 Transform Matrices'!Y851+V831*'4 Transform Matrices'!AC851+W831*'4 Transform Matrices'!AG851</f>
        <v/>
      </c>
      <c r="V850" s="69">
        <f>U831*'4 Transform Matrices'!Z851+V831*'4 Transform Matrices'!AD851+W831*'4 Transform Matrices'!AH851</f>
        <v/>
      </c>
      <c r="W850" s="69">
        <f>U831*'4 Transform Matrices'!AA851+V831*'4 Transform Matrices'!AE851+W831*'4 Transform Matrices'!AI851</f>
        <v/>
      </c>
      <c r="X850" s="69">
        <f>U831*'4 Transform Matrices'!AB851+V831*'4 Transform Matrices'!AF851+W831*'4 Transform Matrices'!AJ851+X831</f>
        <v/>
      </c>
      <c r="Y850" s="69">
        <f>Y831*'4 Transform Matrices'!Y851+Z831*'4 Transform Matrices'!AC851+AA831*'4 Transform Matrices'!AG851</f>
        <v/>
      </c>
      <c r="Z850" s="69">
        <f>Y831*'4 Transform Matrices'!Z851+Z831*'4 Transform Matrices'!AD851+AA831*'4 Transform Matrices'!AH851</f>
        <v/>
      </c>
      <c r="AA850" s="69">
        <f>Y831*'4 Transform Matrices'!AA851+Z831*'4 Transform Matrices'!AE851+AA831*'4 Transform Matrices'!AI851</f>
        <v/>
      </c>
      <c r="AB850" s="69">
        <f>Y831*'4 Transform Matrices'!AB851+Z831*'4 Transform Matrices'!AF851+AA831*'4 Transform Matrices'!AJ851+AB831</f>
        <v/>
      </c>
      <c r="AC850" s="69">
        <f>AC831*'4 Transform Matrices'!Y851+AD831*'4 Transform Matrices'!AC851+AE831*'4 Transform Matrices'!AG851</f>
        <v/>
      </c>
      <c r="AD850" s="69">
        <f>AC831*'4 Transform Matrices'!Z851+AD831*'4 Transform Matrices'!AD851+AE831*'4 Transform Matrices'!AH851</f>
        <v/>
      </c>
      <c r="AE850" s="69">
        <f>AC831*'4 Transform Matrices'!AA851+AD831*'4 Transform Matrices'!AE851+AE831*'4 Transform Matrices'!AI851</f>
        <v/>
      </c>
      <c r="AF850" s="69">
        <f>AC831*'4 Transform Matrices'!AB851+AD831*'4 Transform Matrices'!AF851+AE831*'4 Transform Matrices'!AJ851+AF831</f>
        <v/>
      </c>
      <c r="AG850" s="71">
        <f>MAX(ABS(I850-U850),ABS(J850-V850),ABS(K850-W850),ABS(L850-X850),ABS(M850-Y850),ABS(N850-Z850),ABS(O850-AA850),ABS(P850-AB850),ABS(Q850-AC850),ABS(R850-AD850),ABS(S850-AE850),ABS(T850-AF850))</f>
        <v/>
      </c>
    </row>
    <row r="851">
      <c r="A851" s="60" t="inlineStr">
        <is>
          <t>- Beacon housing</t>
        </is>
      </c>
      <c r="B851" s="52" t="inlineStr">
        <is>
          <t>BNK-20</t>
        </is>
      </c>
      <c r="C851" s="58" t="inlineStr">
        <is>
          <t>Cylinder</t>
        </is>
      </c>
      <c r="D851" s="52" t="inlineStr">
        <is>
          <t>BNK-00</t>
        </is>
      </c>
      <c r="E851" s="52" t="n">
        <v>1</v>
      </c>
      <c r="F851" s="54">
        <f>L851</f>
        <v/>
      </c>
      <c r="G851" s="54">
        <f>P851</f>
        <v/>
      </c>
      <c r="H851" s="54">
        <f>T851</f>
        <v/>
      </c>
      <c r="I851" s="70" t="n">
        <v>0.159999996</v>
      </c>
      <c r="J851" s="70" t="n">
        <v>0</v>
      </c>
      <c r="K851" s="70" t="n">
        <v>0</v>
      </c>
      <c r="L851" s="70" t="n">
        <v>1.29999995</v>
      </c>
      <c r="M851" s="70" t="n">
        <v>0</v>
      </c>
      <c r="N851" s="70" t="n">
        <v>-6.99382197e-09</v>
      </c>
      <c r="O851" s="70" t="n">
        <v>-0.07999999820000001</v>
      </c>
      <c r="P851" s="70" t="n">
        <v>3.5999999</v>
      </c>
      <c r="Q851" s="70" t="n">
        <v>0</v>
      </c>
      <c r="R851" s="70" t="n">
        <v>0.159999996</v>
      </c>
      <c r="S851" s="70" t="n">
        <v>-3.49691098e-09</v>
      </c>
      <c r="T851" s="70" t="n">
        <v>0.800000012</v>
      </c>
      <c r="U851" s="69">
        <f>U831*'4 Transform Matrices'!Y852+V831*'4 Transform Matrices'!AC852+W831*'4 Transform Matrices'!AG852</f>
        <v/>
      </c>
      <c r="V851" s="69">
        <f>U831*'4 Transform Matrices'!Z852+V831*'4 Transform Matrices'!AD852+W831*'4 Transform Matrices'!AH852</f>
        <v/>
      </c>
      <c r="W851" s="69">
        <f>U831*'4 Transform Matrices'!AA852+V831*'4 Transform Matrices'!AE852+W831*'4 Transform Matrices'!AI852</f>
        <v/>
      </c>
      <c r="X851" s="69">
        <f>U831*'4 Transform Matrices'!AB852+V831*'4 Transform Matrices'!AF852+W831*'4 Transform Matrices'!AJ852+X831</f>
        <v/>
      </c>
      <c r="Y851" s="69">
        <f>Y831*'4 Transform Matrices'!Y852+Z831*'4 Transform Matrices'!AC852+AA831*'4 Transform Matrices'!AG852</f>
        <v/>
      </c>
      <c r="Z851" s="69">
        <f>Y831*'4 Transform Matrices'!Z852+Z831*'4 Transform Matrices'!AD852+AA831*'4 Transform Matrices'!AH852</f>
        <v/>
      </c>
      <c r="AA851" s="69">
        <f>Y831*'4 Transform Matrices'!AA852+Z831*'4 Transform Matrices'!AE852+AA831*'4 Transform Matrices'!AI852</f>
        <v/>
      </c>
      <c r="AB851" s="69">
        <f>Y831*'4 Transform Matrices'!AB852+Z831*'4 Transform Matrices'!AF852+AA831*'4 Transform Matrices'!AJ852+AB831</f>
        <v/>
      </c>
      <c r="AC851" s="69">
        <f>AC831*'4 Transform Matrices'!Y852+AD831*'4 Transform Matrices'!AC852+AE831*'4 Transform Matrices'!AG852</f>
        <v/>
      </c>
      <c r="AD851" s="69">
        <f>AC831*'4 Transform Matrices'!Z852+AD831*'4 Transform Matrices'!AD852+AE831*'4 Transform Matrices'!AH852</f>
        <v/>
      </c>
      <c r="AE851" s="69">
        <f>AC831*'4 Transform Matrices'!AA852+AD831*'4 Transform Matrices'!AE852+AE831*'4 Transform Matrices'!AI852</f>
        <v/>
      </c>
      <c r="AF851" s="69">
        <f>AC831*'4 Transform Matrices'!AB852+AD831*'4 Transform Matrices'!AF852+AE831*'4 Transform Matrices'!AJ852+AF831</f>
        <v/>
      </c>
      <c r="AG851" s="71">
        <f>MAX(ABS(I851-U851),ABS(J851-V851),ABS(K851-W851),ABS(L851-X851),ABS(M851-Y851),ABS(N851-Z851),ABS(O851-AA851),ABS(P851-AB851),ABS(Q851-AC851),ABS(R851-AD851),ABS(S851-AE851),ABS(T851-AF851))</f>
        <v/>
      </c>
    </row>
    <row r="852">
      <c r="A852" s="60" t="inlineStr">
        <is>
          <t>- Beacon bulb</t>
        </is>
      </c>
      <c r="B852" s="52" t="inlineStr">
        <is>
          <t>BNK-21</t>
        </is>
      </c>
      <c r="C852" s="59" t="inlineStr">
        <is>
          <t>Sphere</t>
        </is>
      </c>
      <c r="D852" s="52" t="inlineStr">
        <is>
          <t>BNK-00</t>
        </is>
      </c>
      <c r="E852" s="52" t="n">
        <v>1</v>
      </c>
      <c r="F852" s="54">
        <f>L852</f>
        <v/>
      </c>
      <c r="G852" s="54">
        <f>P852</f>
        <v/>
      </c>
      <c r="H852" s="54">
        <f>T852</f>
        <v/>
      </c>
      <c r="I852" s="70" t="n">
        <v>0.140000001</v>
      </c>
      <c r="J852" s="70" t="n">
        <v>0</v>
      </c>
      <c r="K852" s="70" t="n">
        <v>0</v>
      </c>
      <c r="L852" s="70" t="n">
        <v>1.29999995</v>
      </c>
      <c r="M852" s="70" t="n">
        <v>0</v>
      </c>
      <c r="N852" s="70" t="n">
        <v>0.140000001</v>
      </c>
      <c r="O852" s="70" t="n">
        <v>0</v>
      </c>
      <c r="P852" s="70" t="n">
        <v>3.70000005</v>
      </c>
      <c r="Q852" s="70" t="n">
        <v>0</v>
      </c>
      <c r="R852" s="70" t="n">
        <v>0</v>
      </c>
      <c r="S852" s="70" t="n">
        <v>0.140000001</v>
      </c>
      <c r="T852" s="70" t="n">
        <v>0.800000012</v>
      </c>
      <c r="U852" s="69">
        <f>U831*'4 Transform Matrices'!Y853+V831*'4 Transform Matrices'!AC853+W831*'4 Transform Matrices'!AG853</f>
        <v/>
      </c>
      <c r="V852" s="69">
        <f>U831*'4 Transform Matrices'!Z853+V831*'4 Transform Matrices'!AD853+W831*'4 Transform Matrices'!AH853</f>
        <v/>
      </c>
      <c r="W852" s="69">
        <f>U831*'4 Transform Matrices'!AA853+V831*'4 Transform Matrices'!AE853+W831*'4 Transform Matrices'!AI853</f>
        <v/>
      </c>
      <c r="X852" s="69">
        <f>U831*'4 Transform Matrices'!AB853+V831*'4 Transform Matrices'!AF853+W831*'4 Transform Matrices'!AJ853+X831</f>
        <v/>
      </c>
      <c r="Y852" s="69">
        <f>Y831*'4 Transform Matrices'!Y853+Z831*'4 Transform Matrices'!AC853+AA831*'4 Transform Matrices'!AG853</f>
        <v/>
      </c>
      <c r="Z852" s="69">
        <f>Y831*'4 Transform Matrices'!Z853+Z831*'4 Transform Matrices'!AD853+AA831*'4 Transform Matrices'!AH853</f>
        <v/>
      </c>
      <c r="AA852" s="69">
        <f>Y831*'4 Transform Matrices'!AA853+Z831*'4 Transform Matrices'!AE853+AA831*'4 Transform Matrices'!AI853</f>
        <v/>
      </c>
      <c r="AB852" s="69">
        <f>Y831*'4 Transform Matrices'!AB853+Z831*'4 Transform Matrices'!AF853+AA831*'4 Transform Matrices'!AJ853+AB831</f>
        <v/>
      </c>
      <c r="AC852" s="69">
        <f>AC831*'4 Transform Matrices'!Y853+AD831*'4 Transform Matrices'!AC853+AE831*'4 Transform Matrices'!AG853</f>
        <v/>
      </c>
      <c r="AD852" s="69">
        <f>AC831*'4 Transform Matrices'!Z853+AD831*'4 Transform Matrices'!AD853+AE831*'4 Transform Matrices'!AH853</f>
        <v/>
      </c>
      <c r="AE852" s="69">
        <f>AC831*'4 Transform Matrices'!AA853+AD831*'4 Transform Matrices'!AE853+AE831*'4 Transform Matrices'!AI853</f>
        <v/>
      </c>
      <c r="AF852" s="69">
        <f>AC831*'4 Transform Matrices'!AB853+AD831*'4 Transform Matrices'!AF853+AE831*'4 Transform Matrices'!AJ853+AF831</f>
        <v/>
      </c>
      <c r="AG852" s="71">
        <f>MAX(ABS(I852-U852),ABS(J852-V852),ABS(K852-W852),ABS(L852-X852),ABS(M852-Y852),ABS(N852-Z852),ABS(O852-AA852),ABS(P852-AB852),ABS(Q852-AC852),ABS(R852-AD852),ABS(S852-AE852),ABS(T852-AF852))</f>
        <v/>
      </c>
    </row>
    <row r="853">
      <c r="A853" s="60" t="inlineStr">
        <is>
          <t>- Sandbag W</t>
        </is>
      </c>
      <c r="B853" s="52" t="inlineStr">
        <is>
          <t>BNK-22</t>
        </is>
      </c>
      <c r="C853" s="58" t="inlineStr">
        <is>
          <t>Cylinder</t>
        </is>
      </c>
      <c r="D853" s="52" t="inlineStr">
        <is>
          <t>BNK-00</t>
        </is>
      </c>
      <c r="E853" s="52" t="n">
        <v>1</v>
      </c>
      <c r="F853" s="54">
        <f>L853</f>
        <v/>
      </c>
      <c r="G853" s="54">
        <f>P853</f>
        <v/>
      </c>
      <c r="H853" s="54">
        <f>T853</f>
        <v/>
      </c>
      <c r="I853" s="70" t="n">
        <v>-9.61650581e-09</v>
      </c>
      <c r="J853" s="70" t="n">
        <v>0</v>
      </c>
      <c r="K853" s="70" t="n">
        <v>0.5</v>
      </c>
      <c r="L853" s="70" t="n">
        <v>-0.949999988</v>
      </c>
      <c r="M853" s="70" t="n">
        <v>0</v>
      </c>
      <c r="N853" s="70" t="n">
        <v>0.180000007</v>
      </c>
      <c r="O853" s="70" t="n">
        <v>0</v>
      </c>
      <c r="P853" s="70" t="n">
        <v>0.0900000036</v>
      </c>
      <c r="Q853" s="70" t="n">
        <v>-0.219999999</v>
      </c>
      <c r="R853" s="70" t="n">
        <v>0</v>
      </c>
      <c r="S853" s="70" t="n">
        <v>-2.18556941e-08</v>
      </c>
      <c r="T853" s="70" t="n">
        <v>2.04999995</v>
      </c>
      <c r="U853" s="69">
        <f>U831*'4 Transform Matrices'!Y854+V831*'4 Transform Matrices'!AC854+W831*'4 Transform Matrices'!AG854</f>
        <v/>
      </c>
      <c r="V853" s="69">
        <f>U831*'4 Transform Matrices'!Z854+V831*'4 Transform Matrices'!AD854+W831*'4 Transform Matrices'!AH854</f>
        <v/>
      </c>
      <c r="W853" s="69">
        <f>U831*'4 Transform Matrices'!AA854+V831*'4 Transform Matrices'!AE854+W831*'4 Transform Matrices'!AI854</f>
        <v/>
      </c>
      <c r="X853" s="69">
        <f>U831*'4 Transform Matrices'!AB854+V831*'4 Transform Matrices'!AF854+W831*'4 Transform Matrices'!AJ854+X831</f>
        <v/>
      </c>
      <c r="Y853" s="69">
        <f>Y831*'4 Transform Matrices'!Y854+Z831*'4 Transform Matrices'!AC854+AA831*'4 Transform Matrices'!AG854</f>
        <v/>
      </c>
      <c r="Z853" s="69">
        <f>Y831*'4 Transform Matrices'!Z854+Z831*'4 Transform Matrices'!AD854+AA831*'4 Transform Matrices'!AH854</f>
        <v/>
      </c>
      <c r="AA853" s="69">
        <f>Y831*'4 Transform Matrices'!AA854+Z831*'4 Transform Matrices'!AE854+AA831*'4 Transform Matrices'!AI854</f>
        <v/>
      </c>
      <c r="AB853" s="69">
        <f>Y831*'4 Transform Matrices'!AB854+Z831*'4 Transform Matrices'!AF854+AA831*'4 Transform Matrices'!AJ854+AB831</f>
        <v/>
      </c>
      <c r="AC853" s="69">
        <f>AC831*'4 Transform Matrices'!Y854+AD831*'4 Transform Matrices'!AC854+AE831*'4 Transform Matrices'!AG854</f>
        <v/>
      </c>
      <c r="AD853" s="69">
        <f>AC831*'4 Transform Matrices'!Z854+AD831*'4 Transform Matrices'!AD854+AE831*'4 Transform Matrices'!AH854</f>
        <v/>
      </c>
      <c r="AE853" s="69">
        <f>AC831*'4 Transform Matrices'!AA854+AD831*'4 Transform Matrices'!AE854+AE831*'4 Transform Matrices'!AI854</f>
        <v/>
      </c>
      <c r="AF853" s="69">
        <f>AC831*'4 Transform Matrices'!AB854+AD831*'4 Transform Matrices'!AF854+AE831*'4 Transform Matrices'!AJ854+AF831</f>
        <v/>
      </c>
      <c r="AG853" s="71">
        <f>MAX(ABS(I853-U853),ABS(J853-V853),ABS(K853-W853),ABS(L853-X853),ABS(M853-Y853),ABS(N853-Z853),ABS(O853-AA853),ABS(P853-AB853),ABS(Q853-AC853),ABS(R853-AD853),ABS(S853-AE853),ABS(T853-AF853))</f>
        <v/>
      </c>
    </row>
    <row r="854">
      <c r="A854" s="60" t="inlineStr">
        <is>
          <t>- Sandbag W</t>
        </is>
      </c>
      <c r="B854" s="52" t="inlineStr">
        <is>
          <t>BNK-23</t>
        </is>
      </c>
      <c r="C854" s="58" t="inlineStr">
        <is>
          <t>Cylinder</t>
        </is>
      </c>
      <c r="D854" s="52" t="inlineStr">
        <is>
          <t>BNK-00</t>
        </is>
      </c>
      <c r="E854" s="52" t="n">
        <v>1</v>
      </c>
      <c r="F854" s="54">
        <f>L854</f>
        <v/>
      </c>
      <c r="G854" s="54">
        <f>P854</f>
        <v/>
      </c>
      <c r="H854" s="54">
        <f>T854</f>
        <v/>
      </c>
      <c r="I854" s="70" t="n">
        <v>-9.61650581e-09</v>
      </c>
      <c r="J854" s="70" t="n">
        <v>0</v>
      </c>
      <c r="K854" s="70" t="n">
        <v>0.5</v>
      </c>
      <c r="L854" s="70" t="n">
        <v>-1.45000005</v>
      </c>
      <c r="M854" s="70" t="n">
        <v>0</v>
      </c>
      <c r="N854" s="70" t="n">
        <v>0.180000007</v>
      </c>
      <c r="O854" s="70" t="n">
        <v>0</v>
      </c>
      <c r="P854" s="70" t="n">
        <v>0.0900000036</v>
      </c>
      <c r="Q854" s="70" t="n">
        <v>-0.219999999</v>
      </c>
      <c r="R854" s="70" t="n">
        <v>0</v>
      </c>
      <c r="S854" s="70" t="n">
        <v>-2.18556941e-08</v>
      </c>
      <c r="T854" s="70" t="n">
        <v>2.04999995</v>
      </c>
      <c r="U854" s="69">
        <f>U831*'4 Transform Matrices'!Y855+V831*'4 Transform Matrices'!AC855+W831*'4 Transform Matrices'!AG855</f>
        <v/>
      </c>
      <c r="V854" s="69">
        <f>U831*'4 Transform Matrices'!Z855+V831*'4 Transform Matrices'!AD855+W831*'4 Transform Matrices'!AH855</f>
        <v/>
      </c>
      <c r="W854" s="69">
        <f>U831*'4 Transform Matrices'!AA855+V831*'4 Transform Matrices'!AE855+W831*'4 Transform Matrices'!AI855</f>
        <v/>
      </c>
      <c r="X854" s="69">
        <f>U831*'4 Transform Matrices'!AB855+V831*'4 Transform Matrices'!AF855+W831*'4 Transform Matrices'!AJ855+X831</f>
        <v/>
      </c>
      <c r="Y854" s="69">
        <f>Y831*'4 Transform Matrices'!Y855+Z831*'4 Transform Matrices'!AC855+AA831*'4 Transform Matrices'!AG855</f>
        <v/>
      </c>
      <c r="Z854" s="69">
        <f>Y831*'4 Transform Matrices'!Z855+Z831*'4 Transform Matrices'!AD855+AA831*'4 Transform Matrices'!AH855</f>
        <v/>
      </c>
      <c r="AA854" s="69">
        <f>Y831*'4 Transform Matrices'!AA855+Z831*'4 Transform Matrices'!AE855+AA831*'4 Transform Matrices'!AI855</f>
        <v/>
      </c>
      <c r="AB854" s="69">
        <f>Y831*'4 Transform Matrices'!AB855+Z831*'4 Transform Matrices'!AF855+AA831*'4 Transform Matrices'!AJ855+AB831</f>
        <v/>
      </c>
      <c r="AC854" s="69">
        <f>AC831*'4 Transform Matrices'!Y855+AD831*'4 Transform Matrices'!AC855+AE831*'4 Transform Matrices'!AG855</f>
        <v/>
      </c>
      <c r="AD854" s="69">
        <f>AC831*'4 Transform Matrices'!Z855+AD831*'4 Transform Matrices'!AD855+AE831*'4 Transform Matrices'!AH855</f>
        <v/>
      </c>
      <c r="AE854" s="69">
        <f>AC831*'4 Transform Matrices'!AA855+AD831*'4 Transform Matrices'!AE855+AE831*'4 Transform Matrices'!AI855</f>
        <v/>
      </c>
      <c r="AF854" s="69">
        <f>AC831*'4 Transform Matrices'!AB855+AD831*'4 Transform Matrices'!AF855+AE831*'4 Transform Matrices'!AJ855+AF831</f>
        <v/>
      </c>
      <c r="AG854" s="71">
        <f>MAX(ABS(I854-U854),ABS(J854-V854),ABS(K854-W854),ABS(L854-X854),ABS(M854-Y854),ABS(N854-Z854),ABS(O854-AA854),ABS(P854-AB854),ABS(Q854-AC854),ABS(R854-AD854),ABS(S854-AE854),ABS(T854-AF854))</f>
        <v/>
      </c>
    </row>
    <row r="855">
      <c r="A855" s="60" t="inlineStr">
        <is>
          <t>- Sandbag W</t>
        </is>
      </c>
      <c r="B855" s="52" t="inlineStr">
        <is>
          <t>BNK-24</t>
        </is>
      </c>
      <c r="C855" s="58" t="inlineStr">
        <is>
          <t>Cylinder</t>
        </is>
      </c>
      <c r="D855" s="52" t="inlineStr">
        <is>
          <t>BNK-00</t>
        </is>
      </c>
      <c r="E855" s="52" t="n">
        <v>1</v>
      </c>
      <c r="F855" s="54">
        <f>L855</f>
        <v/>
      </c>
      <c r="G855" s="54">
        <f>P855</f>
        <v/>
      </c>
      <c r="H855" s="54">
        <f>T855</f>
        <v/>
      </c>
      <c r="I855" s="70" t="n">
        <v>-9.61650581e-09</v>
      </c>
      <c r="J855" s="70" t="n">
        <v>0</v>
      </c>
      <c r="K855" s="70" t="n">
        <v>0.5</v>
      </c>
      <c r="L855" s="70" t="n">
        <v>-1.20000005</v>
      </c>
      <c r="M855" s="70" t="n">
        <v>0</v>
      </c>
      <c r="N855" s="70" t="n">
        <v>0.180000007</v>
      </c>
      <c r="O855" s="70" t="n">
        <v>0</v>
      </c>
      <c r="P855" s="70" t="n">
        <v>0.25</v>
      </c>
      <c r="Q855" s="70" t="n">
        <v>-0.219999999</v>
      </c>
      <c r="R855" s="70" t="n">
        <v>0</v>
      </c>
      <c r="S855" s="70" t="n">
        <v>-2.18556941e-08</v>
      </c>
      <c r="T855" s="70" t="n">
        <v>2.04999995</v>
      </c>
      <c r="U855" s="69">
        <f>U831*'4 Transform Matrices'!Y856+V831*'4 Transform Matrices'!AC856+W831*'4 Transform Matrices'!AG856</f>
        <v/>
      </c>
      <c r="V855" s="69">
        <f>U831*'4 Transform Matrices'!Z856+V831*'4 Transform Matrices'!AD856+W831*'4 Transform Matrices'!AH856</f>
        <v/>
      </c>
      <c r="W855" s="69">
        <f>U831*'4 Transform Matrices'!AA856+V831*'4 Transform Matrices'!AE856+W831*'4 Transform Matrices'!AI856</f>
        <v/>
      </c>
      <c r="X855" s="69">
        <f>U831*'4 Transform Matrices'!AB856+V831*'4 Transform Matrices'!AF856+W831*'4 Transform Matrices'!AJ856+X831</f>
        <v/>
      </c>
      <c r="Y855" s="69">
        <f>Y831*'4 Transform Matrices'!Y856+Z831*'4 Transform Matrices'!AC856+AA831*'4 Transform Matrices'!AG856</f>
        <v/>
      </c>
      <c r="Z855" s="69">
        <f>Y831*'4 Transform Matrices'!Z856+Z831*'4 Transform Matrices'!AD856+AA831*'4 Transform Matrices'!AH856</f>
        <v/>
      </c>
      <c r="AA855" s="69">
        <f>Y831*'4 Transform Matrices'!AA856+Z831*'4 Transform Matrices'!AE856+AA831*'4 Transform Matrices'!AI856</f>
        <v/>
      </c>
      <c r="AB855" s="69">
        <f>Y831*'4 Transform Matrices'!AB856+Z831*'4 Transform Matrices'!AF856+AA831*'4 Transform Matrices'!AJ856+AB831</f>
        <v/>
      </c>
      <c r="AC855" s="69">
        <f>AC831*'4 Transform Matrices'!Y856+AD831*'4 Transform Matrices'!AC856+AE831*'4 Transform Matrices'!AG856</f>
        <v/>
      </c>
      <c r="AD855" s="69">
        <f>AC831*'4 Transform Matrices'!Z856+AD831*'4 Transform Matrices'!AD856+AE831*'4 Transform Matrices'!AH856</f>
        <v/>
      </c>
      <c r="AE855" s="69">
        <f>AC831*'4 Transform Matrices'!AA856+AD831*'4 Transform Matrices'!AE856+AE831*'4 Transform Matrices'!AI856</f>
        <v/>
      </c>
      <c r="AF855" s="69">
        <f>AC831*'4 Transform Matrices'!AB856+AD831*'4 Transform Matrices'!AF856+AE831*'4 Transform Matrices'!AJ856+AF831</f>
        <v/>
      </c>
      <c r="AG855" s="71">
        <f>MAX(ABS(I855-U855),ABS(J855-V855),ABS(K855-W855),ABS(L855-X855),ABS(M855-Y855),ABS(N855-Z855),ABS(O855-AA855),ABS(P855-AB855),ABS(Q855-AC855),ABS(R855-AD855),ABS(S855-AE855),ABS(T855-AF855))</f>
        <v/>
      </c>
    </row>
    <row r="856">
      <c r="A856" s="60" t="inlineStr">
        <is>
          <t>- Sandbag E</t>
        </is>
      </c>
      <c r="B856" s="52" t="inlineStr">
        <is>
          <t>BNK-25</t>
        </is>
      </c>
      <c r="C856" s="58" t="inlineStr">
        <is>
          <t>Cylinder</t>
        </is>
      </c>
      <c r="D856" s="52" t="inlineStr">
        <is>
          <t>BNK-00</t>
        </is>
      </c>
      <c r="E856" s="52" t="n">
        <v>1</v>
      </c>
      <c r="F856" s="54">
        <f>L856</f>
        <v/>
      </c>
      <c r="G856" s="54">
        <f>P856</f>
        <v/>
      </c>
      <c r="H856" s="54">
        <f>T856</f>
        <v/>
      </c>
      <c r="I856" s="70" t="n">
        <v>-9.61650581e-09</v>
      </c>
      <c r="J856" s="70" t="n">
        <v>0</v>
      </c>
      <c r="K856" s="70" t="n">
        <v>0.5</v>
      </c>
      <c r="L856" s="70" t="n">
        <v>0.949999988</v>
      </c>
      <c r="M856" s="70" t="n">
        <v>0</v>
      </c>
      <c r="N856" s="70" t="n">
        <v>0.180000007</v>
      </c>
      <c r="O856" s="70" t="n">
        <v>0</v>
      </c>
      <c r="P856" s="70" t="n">
        <v>0.0900000036</v>
      </c>
      <c r="Q856" s="70" t="n">
        <v>-0.219999999</v>
      </c>
      <c r="R856" s="70" t="n">
        <v>0</v>
      </c>
      <c r="S856" s="70" t="n">
        <v>-2.18556941e-08</v>
      </c>
      <c r="T856" s="70" t="n">
        <v>2.04999995</v>
      </c>
      <c r="U856" s="69">
        <f>U831*'4 Transform Matrices'!Y857+V831*'4 Transform Matrices'!AC857+W831*'4 Transform Matrices'!AG857</f>
        <v/>
      </c>
      <c r="V856" s="69">
        <f>U831*'4 Transform Matrices'!Z857+V831*'4 Transform Matrices'!AD857+W831*'4 Transform Matrices'!AH857</f>
        <v/>
      </c>
      <c r="W856" s="69">
        <f>U831*'4 Transform Matrices'!AA857+V831*'4 Transform Matrices'!AE857+W831*'4 Transform Matrices'!AI857</f>
        <v/>
      </c>
      <c r="X856" s="69">
        <f>U831*'4 Transform Matrices'!AB857+V831*'4 Transform Matrices'!AF857+W831*'4 Transform Matrices'!AJ857+X831</f>
        <v/>
      </c>
      <c r="Y856" s="69">
        <f>Y831*'4 Transform Matrices'!Y857+Z831*'4 Transform Matrices'!AC857+AA831*'4 Transform Matrices'!AG857</f>
        <v/>
      </c>
      <c r="Z856" s="69">
        <f>Y831*'4 Transform Matrices'!Z857+Z831*'4 Transform Matrices'!AD857+AA831*'4 Transform Matrices'!AH857</f>
        <v/>
      </c>
      <c r="AA856" s="69">
        <f>Y831*'4 Transform Matrices'!AA857+Z831*'4 Transform Matrices'!AE857+AA831*'4 Transform Matrices'!AI857</f>
        <v/>
      </c>
      <c r="AB856" s="69">
        <f>Y831*'4 Transform Matrices'!AB857+Z831*'4 Transform Matrices'!AF857+AA831*'4 Transform Matrices'!AJ857+AB831</f>
        <v/>
      </c>
      <c r="AC856" s="69">
        <f>AC831*'4 Transform Matrices'!Y857+AD831*'4 Transform Matrices'!AC857+AE831*'4 Transform Matrices'!AG857</f>
        <v/>
      </c>
      <c r="AD856" s="69">
        <f>AC831*'4 Transform Matrices'!Z857+AD831*'4 Transform Matrices'!AD857+AE831*'4 Transform Matrices'!AH857</f>
        <v/>
      </c>
      <c r="AE856" s="69">
        <f>AC831*'4 Transform Matrices'!AA857+AD831*'4 Transform Matrices'!AE857+AE831*'4 Transform Matrices'!AI857</f>
        <v/>
      </c>
      <c r="AF856" s="69">
        <f>AC831*'4 Transform Matrices'!AB857+AD831*'4 Transform Matrices'!AF857+AE831*'4 Transform Matrices'!AJ857+AF831</f>
        <v/>
      </c>
      <c r="AG856" s="71">
        <f>MAX(ABS(I856-U856),ABS(J856-V856),ABS(K856-W856),ABS(L856-X856),ABS(M856-Y856),ABS(N856-Z856),ABS(O856-AA856),ABS(P856-AB856),ABS(Q856-AC856),ABS(R856-AD856),ABS(S856-AE856),ABS(T856-AF856))</f>
        <v/>
      </c>
    </row>
    <row r="857">
      <c r="A857" s="60" t="inlineStr">
        <is>
          <t>- Sandbag E</t>
        </is>
      </c>
      <c r="B857" s="52" t="inlineStr">
        <is>
          <t>BNK-26</t>
        </is>
      </c>
      <c r="C857" s="58" t="inlineStr">
        <is>
          <t>Cylinder</t>
        </is>
      </c>
      <c r="D857" s="52" t="inlineStr">
        <is>
          <t>BNK-00</t>
        </is>
      </c>
      <c r="E857" s="52" t="n">
        <v>1</v>
      </c>
      <c r="F857" s="54">
        <f>L857</f>
        <v/>
      </c>
      <c r="G857" s="54">
        <f>P857</f>
        <v/>
      </c>
      <c r="H857" s="54">
        <f>T857</f>
        <v/>
      </c>
      <c r="I857" s="70" t="n">
        <v>-9.61650581e-09</v>
      </c>
      <c r="J857" s="70" t="n">
        <v>0</v>
      </c>
      <c r="K857" s="70" t="n">
        <v>0.5</v>
      </c>
      <c r="L857" s="70" t="n">
        <v>1.45000005</v>
      </c>
      <c r="M857" s="70" t="n">
        <v>0</v>
      </c>
      <c r="N857" s="70" t="n">
        <v>0.180000007</v>
      </c>
      <c r="O857" s="70" t="n">
        <v>0</v>
      </c>
      <c r="P857" s="70" t="n">
        <v>0.0900000036</v>
      </c>
      <c r="Q857" s="70" t="n">
        <v>-0.219999999</v>
      </c>
      <c r="R857" s="70" t="n">
        <v>0</v>
      </c>
      <c r="S857" s="70" t="n">
        <v>-2.18556941e-08</v>
      </c>
      <c r="T857" s="70" t="n">
        <v>2.04999995</v>
      </c>
      <c r="U857" s="69">
        <f>U831*'4 Transform Matrices'!Y858+V831*'4 Transform Matrices'!AC858+W831*'4 Transform Matrices'!AG858</f>
        <v/>
      </c>
      <c r="V857" s="69">
        <f>U831*'4 Transform Matrices'!Z858+V831*'4 Transform Matrices'!AD858+W831*'4 Transform Matrices'!AH858</f>
        <v/>
      </c>
      <c r="W857" s="69">
        <f>U831*'4 Transform Matrices'!AA858+V831*'4 Transform Matrices'!AE858+W831*'4 Transform Matrices'!AI858</f>
        <v/>
      </c>
      <c r="X857" s="69">
        <f>U831*'4 Transform Matrices'!AB858+V831*'4 Transform Matrices'!AF858+W831*'4 Transform Matrices'!AJ858+X831</f>
        <v/>
      </c>
      <c r="Y857" s="69">
        <f>Y831*'4 Transform Matrices'!Y858+Z831*'4 Transform Matrices'!AC858+AA831*'4 Transform Matrices'!AG858</f>
        <v/>
      </c>
      <c r="Z857" s="69">
        <f>Y831*'4 Transform Matrices'!Z858+Z831*'4 Transform Matrices'!AD858+AA831*'4 Transform Matrices'!AH858</f>
        <v/>
      </c>
      <c r="AA857" s="69">
        <f>Y831*'4 Transform Matrices'!AA858+Z831*'4 Transform Matrices'!AE858+AA831*'4 Transform Matrices'!AI858</f>
        <v/>
      </c>
      <c r="AB857" s="69">
        <f>Y831*'4 Transform Matrices'!AB858+Z831*'4 Transform Matrices'!AF858+AA831*'4 Transform Matrices'!AJ858+AB831</f>
        <v/>
      </c>
      <c r="AC857" s="69">
        <f>AC831*'4 Transform Matrices'!Y858+AD831*'4 Transform Matrices'!AC858+AE831*'4 Transform Matrices'!AG858</f>
        <v/>
      </c>
      <c r="AD857" s="69">
        <f>AC831*'4 Transform Matrices'!Z858+AD831*'4 Transform Matrices'!AD858+AE831*'4 Transform Matrices'!AH858</f>
        <v/>
      </c>
      <c r="AE857" s="69">
        <f>AC831*'4 Transform Matrices'!AA858+AD831*'4 Transform Matrices'!AE858+AE831*'4 Transform Matrices'!AI858</f>
        <v/>
      </c>
      <c r="AF857" s="69">
        <f>AC831*'4 Transform Matrices'!AB858+AD831*'4 Transform Matrices'!AF858+AE831*'4 Transform Matrices'!AJ858+AF831</f>
        <v/>
      </c>
      <c r="AG857" s="71">
        <f>MAX(ABS(I857-U857),ABS(J857-V857),ABS(K857-W857),ABS(L857-X857),ABS(M857-Y857),ABS(N857-Z857),ABS(O857-AA857),ABS(P857-AB857),ABS(Q857-AC857),ABS(R857-AD857),ABS(S857-AE857),ABS(T857-AF857))</f>
        <v/>
      </c>
    </row>
    <row r="858">
      <c r="A858" s="60" t="inlineStr">
        <is>
          <t>- Sandbag E</t>
        </is>
      </c>
      <c r="B858" s="52" t="inlineStr">
        <is>
          <t>BNK-27</t>
        </is>
      </c>
      <c r="C858" s="58" t="inlineStr">
        <is>
          <t>Cylinder</t>
        </is>
      </c>
      <c r="D858" s="52" t="inlineStr">
        <is>
          <t>BNK-00</t>
        </is>
      </c>
      <c r="E858" s="52" t="n">
        <v>1</v>
      </c>
      <c r="F858" s="54">
        <f>L858</f>
        <v/>
      </c>
      <c r="G858" s="54">
        <f>P858</f>
        <v/>
      </c>
      <c r="H858" s="54">
        <f>T858</f>
        <v/>
      </c>
      <c r="I858" s="70" t="n">
        <v>-9.61650581e-09</v>
      </c>
      <c r="J858" s="70" t="n">
        <v>0</v>
      </c>
      <c r="K858" s="70" t="n">
        <v>0.5</v>
      </c>
      <c r="L858" s="70" t="n">
        <v>1.20000005</v>
      </c>
      <c r="M858" s="70" t="n">
        <v>0</v>
      </c>
      <c r="N858" s="70" t="n">
        <v>0.180000007</v>
      </c>
      <c r="O858" s="70" t="n">
        <v>0</v>
      </c>
      <c r="P858" s="70" t="n">
        <v>0.25</v>
      </c>
      <c r="Q858" s="70" t="n">
        <v>-0.219999999</v>
      </c>
      <c r="R858" s="70" t="n">
        <v>0</v>
      </c>
      <c r="S858" s="70" t="n">
        <v>-2.18556941e-08</v>
      </c>
      <c r="T858" s="70" t="n">
        <v>2.04999995</v>
      </c>
      <c r="U858" s="69">
        <f>U831*'4 Transform Matrices'!Y859+V831*'4 Transform Matrices'!AC859+W831*'4 Transform Matrices'!AG859</f>
        <v/>
      </c>
      <c r="V858" s="69">
        <f>U831*'4 Transform Matrices'!Z859+V831*'4 Transform Matrices'!AD859+W831*'4 Transform Matrices'!AH859</f>
        <v/>
      </c>
      <c r="W858" s="69">
        <f>U831*'4 Transform Matrices'!AA859+V831*'4 Transform Matrices'!AE859+W831*'4 Transform Matrices'!AI859</f>
        <v/>
      </c>
      <c r="X858" s="69">
        <f>U831*'4 Transform Matrices'!AB859+V831*'4 Transform Matrices'!AF859+W831*'4 Transform Matrices'!AJ859+X831</f>
        <v/>
      </c>
      <c r="Y858" s="69">
        <f>Y831*'4 Transform Matrices'!Y859+Z831*'4 Transform Matrices'!AC859+AA831*'4 Transform Matrices'!AG859</f>
        <v/>
      </c>
      <c r="Z858" s="69">
        <f>Y831*'4 Transform Matrices'!Z859+Z831*'4 Transform Matrices'!AD859+AA831*'4 Transform Matrices'!AH859</f>
        <v/>
      </c>
      <c r="AA858" s="69">
        <f>Y831*'4 Transform Matrices'!AA859+Z831*'4 Transform Matrices'!AE859+AA831*'4 Transform Matrices'!AI859</f>
        <v/>
      </c>
      <c r="AB858" s="69">
        <f>Y831*'4 Transform Matrices'!AB859+Z831*'4 Transform Matrices'!AF859+AA831*'4 Transform Matrices'!AJ859+AB831</f>
        <v/>
      </c>
      <c r="AC858" s="69">
        <f>AC831*'4 Transform Matrices'!Y859+AD831*'4 Transform Matrices'!AC859+AE831*'4 Transform Matrices'!AG859</f>
        <v/>
      </c>
      <c r="AD858" s="69">
        <f>AC831*'4 Transform Matrices'!Z859+AD831*'4 Transform Matrices'!AD859+AE831*'4 Transform Matrices'!AH859</f>
        <v/>
      </c>
      <c r="AE858" s="69">
        <f>AC831*'4 Transform Matrices'!AA859+AD831*'4 Transform Matrices'!AE859+AE831*'4 Transform Matrices'!AI859</f>
        <v/>
      </c>
      <c r="AF858" s="69">
        <f>AC831*'4 Transform Matrices'!AB859+AD831*'4 Transform Matrices'!AF859+AE831*'4 Transform Matrices'!AJ859+AF831</f>
        <v/>
      </c>
      <c r="AG858" s="71">
        <f>MAX(ABS(I858-U858),ABS(J858-V858),ABS(K858-W858),ABS(L858-X858),ABS(M858-Y858),ABS(N858-Z858),ABS(O858-AA858),ABS(P858-AB858),ABS(Q858-AC858),ABS(R858-AD858),ABS(S858-AE858),ABS(T858-AF858))</f>
        <v/>
      </c>
    </row>
    <row r="859">
      <c r="A859" s="60" t="inlineStr">
        <is>
          <t>- Generator block</t>
        </is>
      </c>
      <c r="B859" s="52" t="inlineStr">
        <is>
          <t>BNK-28</t>
        </is>
      </c>
      <c r="C859" s="63" t="inlineStr">
        <is>
          <t>Cube</t>
        </is>
      </c>
      <c r="D859" s="52" t="inlineStr">
        <is>
          <t>BNK-00</t>
        </is>
      </c>
      <c r="E859" s="52" t="n">
        <v>1</v>
      </c>
      <c r="F859" s="54">
        <f>L859</f>
        <v/>
      </c>
      <c r="G859" s="54">
        <f>P859</f>
        <v/>
      </c>
      <c r="H859" s="54">
        <f>T859</f>
        <v/>
      </c>
      <c r="I859" s="70" t="n">
        <v>0.600000024</v>
      </c>
      <c r="J859" s="70" t="n">
        <v>0</v>
      </c>
      <c r="K859" s="70" t="n">
        <v>0</v>
      </c>
      <c r="L859" s="70" t="n">
        <v>2.3499999</v>
      </c>
      <c r="M859" s="70" t="n">
        <v>0</v>
      </c>
      <c r="N859" s="70" t="n">
        <v>0.449999988</v>
      </c>
      <c r="O859" s="70" t="n">
        <v>0</v>
      </c>
      <c r="P859" s="70" t="n">
        <v>0.224999994</v>
      </c>
      <c r="Q859" s="70" t="n">
        <v>0</v>
      </c>
      <c r="R859" s="70" t="n">
        <v>0</v>
      </c>
      <c r="S859" s="70" t="n">
        <v>0.400000006</v>
      </c>
      <c r="T859" s="70" t="n">
        <v>-0.600000024</v>
      </c>
      <c r="U859" s="69">
        <f>U831*'4 Transform Matrices'!Y860+V831*'4 Transform Matrices'!AC860+W831*'4 Transform Matrices'!AG860</f>
        <v/>
      </c>
      <c r="V859" s="69">
        <f>U831*'4 Transform Matrices'!Z860+V831*'4 Transform Matrices'!AD860+W831*'4 Transform Matrices'!AH860</f>
        <v/>
      </c>
      <c r="W859" s="69">
        <f>U831*'4 Transform Matrices'!AA860+V831*'4 Transform Matrices'!AE860+W831*'4 Transform Matrices'!AI860</f>
        <v/>
      </c>
      <c r="X859" s="69">
        <f>U831*'4 Transform Matrices'!AB860+V831*'4 Transform Matrices'!AF860+W831*'4 Transform Matrices'!AJ860+X831</f>
        <v/>
      </c>
      <c r="Y859" s="69">
        <f>Y831*'4 Transform Matrices'!Y860+Z831*'4 Transform Matrices'!AC860+AA831*'4 Transform Matrices'!AG860</f>
        <v/>
      </c>
      <c r="Z859" s="69">
        <f>Y831*'4 Transform Matrices'!Z860+Z831*'4 Transform Matrices'!AD860+AA831*'4 Transform Matrices'!AH860</f>
        <v/>
      </c>
      <c r="AA859" s="69">
        <f>Y831*'4 Transform Matrices'!AA860+Z831*'4 Transform Matrices'!AE860+AA831*'4 Transform Matrices'!AI860</f>
        <v/>
      </c>
      <c r="AB859" s="69">
        <f>Y831*'4 Transform Matrices'!AB860+Z831*'4 Transform Matrices'!AF860+AA831*'4 Transform Matrices'!AJ860+AB831</f>
        <v/>
      </c>
      <c r="AC859" s="69">
        <f>AC831*'4 Transform Matrices'!Y860+AD831*'4 Transform Matrices'!AC860+AE831*'4 Transform Matrices'!AG860</f>
        <v/>
      </c>
      <c r="AD859" s="69">
        <f>AC831*'4 Transform Matrices'!Z860+AD831*'4 Transform Matrices'!AD860+AE831*'4 Transform Matrices'!AH860</f>
        <v/>
      </c>
      <c r="AE859" s="69">
        <f>AC831*'4 Transform Matrices'!AA860+AD831*'4 Transform Matrices'!AE860+AE831*'4 Transform Matrices'!AI860</f>
        <v/>
      </c>
      <c r="AF859" s="69">
        <f>AC831*'4 Transform Matrices'!AB860+AD831*'4 Transform Matrices'!AF860+AE831*'4 Transform Matrices'!AJ860+AF831</f>
        <v/>
      </c>
      <c r="AG859" s="71">
        <f>MAX(ABS(I859-U859),ABS(J859-V859),ABS(K859-W859),ABS(L859-X859),ABS(M859-Y859),ABS(N859-Z859),ABS(O859-AA859),ABS(P859-AB859),ABS(Q859-AC859),ABS(R859-AD859),ABS(S859-AE859),ABS(T859-AF859))</f>
        <v/>
      </c>
    </row>
    <row r="860">
      <c r="A860" s="60" t="inlineStr">
        <is>
          <t>- Generator exhaust</t>
        </is>
      </c>
      <c r="B860" s="52" t="inlineStr">
        <is>
          <t>BNK-29</t>
        </is>
      </c>
      <c r="C860" s="58" t="inlineStr">
        <is>
          <t>Cylinder</t>
        </is>
      </c>
      <c r="D860" s="52" t="inlineStr">
        <is>
          <t>BNK-00</t>
        </is>
      </c>
      <c r="E860" s="52" t="n">
        <v>1</v>
      </c>
      <c r="F860" s="54">
        <f>L860</f>
        <v/>
      </c>
      <c r="G860" s="54">
        <f>P860</f>
        <v/>
      </c>
      <c r="H860" s="54">
        <f>T860</f>
        <v/>
      </c>
      <c r="I860" s="70" t="n">
        <v>0.0599999987</v>
      </c>
      <c r="J860" s="70" t="n">
        <v>0</v>
      </c>
      <c r="K860" s="70" t="n">
        <v>0</v>
      </c>
      <c r="L860" s="70" t="n">
        <v>2.54999995</v>
      </c>
      <c r="M860" s="70" t="n">
        <v>0</v>
      </c>
      <c r="N860" s="70" t="n">
        <v>-2.62268318e-09</v>
      </c>
      <c r="O860" s="70" t="n">
        <v>-0.349999994</v>
      </c>
      <c r="P860" s="70" t="n">
        <v>0.600000024</v>
      </c>
      <c r="Q860" s="70" t="n">
        <v>0</v>
      </c>
      <c r="R860" s="70" t="n">
        <v>0.0599999987</v>
      </c>
      <c r="S860" s="70" t="n">
        <v>-1.52989852e-08</v>
      </c>
      <c r="T860" s="70" t="n">
        <v>-0.699999988</v>
      </c>
      <c r="U860" s="69">
        <f>U831*'4 Transform Matrices'!Y861+V831*'4 Transform Matrices'!AC861+W831*'4 Transform Matrices'!AG861</f>
        <v/>
      </c>
      <c r="V860" s="69">
        <f>U831*'4 Transform Matrices'!Z861+V831*'4 Transform Matrices'!AD861+W831*'4 Transform Matrices'!AH861</f>
        <v/>
      </c>
      <c r="W860" s="69">
        <f>U831*'4 Transform Matrices'!AA861+V831*'4 Transform Matrices'!AE861+W831*'4 Transform Matrices'!AI861</f>
        <v/>
      </c>
      <c r="X860" s="69">
        <f>U831*'4 Transform Matrices'!AB861+V831*'4 Transform Matrices'!AF861+W831*'4 Transform Matrices'!AJ861+X831</f>
        <v/>
      </c>
      <c r="Y860" s="69">
        <f>Y831*'4 Transform Matrices'!Y861+Z831*'4 Transform Matrices'!AC861+AA831*'4 Transform Matrices'!AG861</f>
        <v/>
      </c>
      <c r="Z860" s="69">
        <f>Y831*'4 Transform Matrices'!Z861+Z831*'4 Transform Matrices'!AD861+AA831*'4 Transform Matrices'!AH861</f>
        <v/>
      </c>
      <c r="AA860" s="69">
        <f>Y831*'4 Transform Matrices'!AA861+Z831*'4 Transform Matrices'!AE861+AA831*'4 Transform Matrices'!AI861</f>
        <v/>
      </c>
      <c r="AB860" s="69">
        <f>Y831*'4 Transform Matrices'!AB861+Z831*'4 Transform Matrices'!AF861+AA831*'4 Transform Matrices'!AJ861+AB831</f>
        <v/>
      </c>
      <c r="AC860" s="69">
        <f>AC831*'4 Transform Matrices'!Y861+AD831*'4 Transform Matrices'!AC861+AE831*'4 Transform Matrices'!AG861</f>
        <v/>
      </c>
      <c r="AD860" s="69">
        <f>AC831*'4 Transform Matrices'!Z861+AD831*'4 Transform Matrices'!AD861+AE831*'4 Transform Matrices'!AH861</f>
        <v/>
      </c>
      <c r="AE860" s="69">
        <f>AC831*'4 Transform Matrices'!AA861+AD831*'4 Transform Matrices'!AE861+AE831*'4 Transform Matrices'!AI861</f>
        <v/>
      </c>
      <c r="AF860" s="69">
        <f>AC831*'4 Transform Matrices'!AB861+AD831*'4 Transform Matrices'!AF861+AE831*'4 Transform Matrices'!AJ861+AF831</f>
        <v/>
      </c>
      <c r="AG860" s="71">
        <f>MAX(ABS(I860-U860),ABS(J860-V860),ABS(K860-W860),ABS(L860-X860),ABS(M860-Y860),ABS(N860-Z860),ABS(O860-AA860),ABS(P860-AB860),ABS(Q860-AC860),ABS(R860-AD860),ABS(S860-AE860),ABS(T860-AF860))</f>
        <v/>
      </c>
    </row>
    <row r="861">
      <c r="A861" s="78" t="inlineStr">
        <is>
          <t>Target Rover</t>
        </is>
      </c>
      <c r="B861" s="79" t="inlineStr">
        <is>
          <t>ROV-00</t>
        </is>
      </c>
      <c r="C861" s="53" t="inlineStr">
        <is>
          <t>Group</t>
        </is>
      </c>
      <c r="D861" s="79" t="inlineStr">
        <is>
          <t>World</t>
        </is>
      </c>
      <c r="E861" s="79" t="n">
        <v>0</v>
      </c>
      <c r="F861" s="54">
        <f>L861</f>
        <v/>
      </c>
      <c r="G861" s="54">
        <f>P861</f>
        <v/>
      </c>
      <c r="H861" s="54">
        <f>T861</f>
        <v/>
      </c>
      <c r="I861" s="70" t="n">
        <v>0.998712242</v>
      </c>
      <c r="J861" s="70" t="n">
        <v>-0.0507334769</v>
      </c>
      <c r="K861" s="70" t="n">
        <v>0</v>
      </c>
      <c r="L861" s="70" t="n">
        <v>6</v>
      </c>
      <c r="M861" s="70" t="n">
        <v>0.0504147187</v>
      </c>
      <c r="N861" s="70" t="n">
        <v>0.992437363</v>
      </c>
      <c r="O861" s="70" t="n">
        <v>-0.111921676</v>
      </c>
      <c r="P861" s="70" t="n">
        <v>0.13719964</v>
      </c>
      <c r="Q861" s="70" t="n">
        <v>0.00567817595</v>
      </c>
      <c r="R861" s="70" t="n">
        <v>0.111777544</v>
      </c>
      <c r="S861" s="70" t="n">
        <v>0.993717015</v>
      </c>
      <c r="T861" s="70" t="n">
        <v>7.5</v>
      </c>
      <c r="U861" s="69">
        <f>'4 Transform Matrices'!Y862</f>
        <v/>
      </c>
      <c r="V861" s="69">
        <f>'4 Transform Matrices'!Z862</f>
        <v/>
      </c>
      <c r="W861" s="69">
        <f>'4 Transform Matrices'!AA862</f>
        <v/>
      </c>
      <c r="X861" s="69">
        <f>'4 Transform Matrices'!AB862</f>
        <v/>
      </c>
      <c r="Y861" s="69">
        <f>'4 Transform Matrices'!AC862</f>
        <v/>
      </c>
      <c r="Z861" s="69">
        <f>'4 Transform Matrices'!AD862</f>
        <v/>
      </c>
      <c r="AA861" s="69">
        <f>'4 Transform Matrices'!AE862</f>
        <v/>
      </c>
      <c r="AB861" s="69">
        <f>'4 Transform Matrices'!AF862</f>
        <v/>
      </c>
      <c r="AC861" s="69">
        <f>'4 Transform Matrices'!AG862</f>
        <v/>
      </c>
      <c r="AD861" s="69">
        <f>'4 Transform Matrices'!AH862</f>
        <v/>
      </c>
      <c r="AE861" s="69">
        <f>'4 Transform Matrices'!AI862</f>
        <v/>
      </c>
      <c r="AF861" s="69">
        <f>'4 Transform Matrices'!AJ862</f>
        <v/>
      </c>
      <c r="AG861" s="71">
        <f>MAX(ABS(I861-U861),ABS(J861-V861),ABS(K861-W861),ABS(L861-X861),ABS(M861-Y861),ABS(N861-Z861),ABS(O861-AA861),ABS(P861-AB861),ABS(Q861-AC861),ABS(R861-AD861),ABS(S861-AE861),ABS(T861-AF861))</f>
        <v/>
      </c>
    </row>
    <row r="862">
      <c r="A862" s="60" t="inlineStr">
        <is>
          <t>- Chassis</t>
        </is>
      </c>
      <c r="B862" s="52" t="inlineStr">
        <is>
          <t>ROV-01</t>
        </is>
      </c>
      <c r="C862" s="63" t="inlineStr">
        <is>
          <t>Cube</t>
        </is>
      </c>
      <c r="D862" s="52" t="inlineStr">
        <is>
          <t>ROV-00</t>
        </is>
      </c>
      <c r="E862" s="52" t="n">
        <v>1</v>
      </c>
      <c r="F862" s="54">
        <f>L862</f>
        <v/>
      </c>
      <c r="G862" s="54">
        <f>P862</f>
        <v/>
      </c>
      <c r="H862" s="54">
        <f>T862</f>
        <v/>
      </c>
      <c r="I862" s="70" t="n">
        <v>0.419459134</v>
      </c>
      <c r="J862" s="70" t="n">
        <v>-0.00507334759</v>
      </c>
      <c r="K862" s="70" t="n">
        <v>0</v>
      </c>
      <c r="L862" s="70" t="n">
        <v>5.99289751</v>
      </c>
      <c r="M862" s="70" t="n">
        <v>0.0211741813</v>
      </c>
      <c r="N862" s="70" t="n">
        <v>0.0992437378</v>
      </c>
      <c r="O862" s="70" t="n">
        <v>-0.06939143690000001</v>
      </c>
      <c r="P862" s="70" t="n">
        <v>0.276140869</v>
      </c>
      <c r="Q862" s="70" t="n">
        <v>0.00238483376</v>
      </c>
      <c r="R862" s="70" t="n">
        <v>0.011177755</v>
      </c>
      <c r="S862" s="70" t="n">
        <v>0.6161045429999999</v>
      </c>
      <c r="T862" s="70" t="n">
        <v>7.51564884</v>
      </c>
      <c r="U862" s="69">
        <f>U861*'4 Transform Matrices'!Y863+V861*'4 Transform Matrices'!AC863+W861*'4 Transform Matrices'!AG863</f>
        <v/>
      </c>
      <c r="V862" s="69">
        <f>U861*'4 Transform Matrices'!Z863+V861*'4 Transform Matrices'!AD863+W861*'4 Transform Matrices'!AH863</f>
        <v/>
      </c>
      <c r="W862" s="69">
        <f>U861*'4 Transform Matrices'!AA863+V861*'4 Transform Matrices'!AE863+W861*'4 Transform Matrices'!AI863</f>
        <v/>
      </c>
      <c r="X862" s="69">
        <f>U861*'4 Transform Matrices'!AB863+V861*'4 Transform Matrices'!AF863+W861*'4 Transform Matrices'!AJ863+X861</f>
        <v/>
      </c>
      <c r="Y862" s="69">
        <f>Y861*'4 Transform Matrices'!Y863+Z861*'4 Transform Matrices'!AC863+AA861*'4 Transform Matrices'!AG863</f>
        <v/>
      </c>
      <c r="Z862" s="69">
        <f>Y861*'4 Transform Matrices'!Z863+Z861*'4 Transform Matrices'!AD863+AA861*'4 Transform Matrices'!AH863</f>
        <v/>
      </c>
      <c r="AA862" s="69">
        <f>Y861*'4 Transform Matrices'!AA863+Z861*'4 Transform Matrices'!AE863+AA861*'4 Transform Matrices'!AI863</f>
        <v/>
      </c>
      <c r="AB862" s="69">
        <f>Y861*'4 Transform Matrices'!AB863+Z861*'4 Transform Matrices'!AF863+AA861*'4 Transform Matrices'!AJ863+AB861</f>
        <v/>
      </c>
      <c r="AC862" s="69">
        <f>AC861*'4 Transform Matrices'!Y863+AD861*'4 Transform Matrices'!AC863+AE861*'4 Transform Matrices'!AG863</f>
        <v/>
      </c>
      <c r="AD862" s="69">
        <f>AC861*'4 Transform Matrices'!Z863+AD861*'4 Transform Matrices'!AD863+AE861*'4 Transform Matrices'!AH863</f>
        <v/>
      </c>
      <c r="AE862" s="69">
        <f>AC861*'4 Transform Matrices'!AA863+AD861*'4 Transform Matrices'!AE863+AE861*'4 Transform Matrices'!AI863</f>
        <v/>
      </c>
      <c r="AF862" s="69">
        <f>AC861*'4 Transform Matrices'!AB863+AD861*'4 Transform Matrices'!AF863+AE861*'4 Transform Matrices'!AJ863+AF861</f>
        <v/>
      </c>
      <c r="AG862" s="71">
        <f>MAX(ABS(I862-U862),ABS(J862-V862),ABS(K862-W862),ABS(L862-X862),ABS(M862-Y862),ABS(N862-Z862),ABS(O862-AA862),ABS(P862-AB862),ABS(Q862-AC862),ABS(R862-AD862),ABS(S862-AE862),ABS(T862-AF862))</f>
        <v/>
      </c>
    </row>
    <row r="863">
      <c r="A863" s="60" t="inlineStr">
        <is>
          <t>- Upper hull</t>
        </is>
      </c>
      <c r="B863" s="52" t="inlineStr">
        <is>
          <t>ROV-02</t>
        </is>
      </c>
      <c r="C863" s="63" t="inlineStr">
        <is>
          <t>Cube</t>
        </is>
      </c>
      <c r="D863" s="52" t="inlineStr">
        <is>
          <t>ROV-00</t>
        </is>
      </c>
      <c r="E863" s="52" t="n">
        <v>1</v>
      </c>
      <c r="F863" s="54">
        <f>L863</f>
        <v/>
      </c>
      <c r="G863" s="54">
        <f>P863</f>
        <v/>
      </c>
      <c r="H863" s="54">
        <f>T863</f>
        <v/>
      </c>
      <c r="I863" s="70" t="n">
        <v>0.339562178</v>
      </c>
      <c r="J863" s="70" t="n">
        <v>-0.00507334759</v>
      </c>
      <c r="K863" s="70" t="n">
        <v>0</v>
      </c>
      <c r="L863" s="70" t="n">
        <v>5.98782396</v>
      </c>
      <c r="M863" s="70" t="n">
        <v>0.017141005</v>
      </c>
      <c r="N863" s="70" t="n">
        <v>0.0992437378</v>
      </c>
      <c r="O863" s="70" t="n">
        <v>-0.0447686724</v>
      </c>
      <c r="P863" s="70" t="n">
        <v>0.379861474</v>
      </c>
      <c r="Q863" s="70" t="n">
        <v>0.00193057989</v>
      </c>
      <c r="R863" s="70" t="n">
        <v>0.011177755</v>
      </c>
      <c r="S863" s="70" t="n">
        <v>0.397486806</v>
      </c>
      <c r="T863" s="70" t="n">
        <v>7.48707771</v>
      </c>
      <c r="U863" s="69">
        <f>U861*'4 Transform Matrices'!Y864+V861*'4 Transform Matrices'!AC864+W861*'4 Transform Matrices'!AG864</f>
        <v/>
      </c>
      <c r="V863" s="69">
        <f>U861*'4 Transform Matrices'!Z864+V861*'4 Transform Matrices'!AD864+W861*'4 Transform Matrices'!AH864</f>
        <v/>
      </c>
      <c r="W863" s="69">
        <f>U861*'4 Transform Matrices'!AA864+V861*'4 Transform Matrices'!AE864+W861*'4 Transform Matrices'!AI864</f>
        <v/>
      </c>
      <c r="X863" s="69">
        <f>U861*'4 Transform Matrices'!AB864+V861*'4 Transform Matrices'!AF864+W861*'4 Transform Matrices'!AJ864+X861</f>
        <v/>
      </c>
      <c r="Y863" s="69">
        <f>Y861*'4 Transform Matrices'!Y864+Z861*'4 Transform Matrices'!AC864+AA861*'4 Transform Matrices'!AG864</f>
        <v/>
      </c>
      <c r="Z863" s="69">
        <f>Y861*'4 Transform Matrices'!Z864+Z861*'4 Transform Matrices'!AD864+AA861*'4 Transform Matrices'!AH864</f>
        <v/>
      </c>
      <c r="AA863" s="69">
        <f>Y861*'4 Transform Matrices'!AA864+Z861*'4 Transform Matrices'!AE864+AA861*'4 Transform Matrices'!AI864</f>
        <v/>
      </c>
      <c r="AB863" s="69">
        <f>Y861*'4 Transform Matrices'!AB864+Z861*'4 Transform Matrices'!AF864+AA861*'4 Transform Matrices'!AJ864+AB861</f>
        <v/>
      </c>
      <c r="AC863" s="69">
        <f>AC861*'4 Transform Matrices'!Y864+AD861*'4 Transform Matrices'!AC864+AE861*'4 Transform Matrices'!AG864</f>
        <v/>
      </c>
      <c r="AD863" s="69">
        <f>AC861*'4 Transform Matrices'!Z864+AD861*'4 Transform Matrices'!AD864+AE861*'4 Transform Matrices'!AH864</f>
        <v/>
      </c>
      <c r="AE863" s="69">
        <f>AC861*'4 Transform Matrices'!AA864+AD861*'4 Transform Matrices'!AE864+AE861*'4 Transform Matrices'!AI864</f>
        <v/>
      </c>
      <c r="AF863" s="69">
        <f>AC861*'4 Transform Matrices'!AB864+AD861*'4 Transform Matrices'!AF864+AE861*'4 Transform Matrices'!AJ864+AF861</f>
        <v/>
      </c>
      <c r="AG863" s="71">
        <f>MAX(ABS(I863-U863),ABS(J863-V863),ABS(K863-W863),ABS(L863-X863),ABS(M863-Y863),ABS(N863-Z863),ABS(O863-AA863),ABS(P863-AB863),ABS(Q863-AC863),ABS(R863-AD863),ABS(S863-AE863),ABS(T863-AF863))</f>
        <v/>
      </c>
    </row>
    <row r="864">
      <c r="A864" s="60" t="inlineStr">
        <is>
          <t>- Motor + battery box</t>
        </is>
      </c>
      <c r="B864" s="52" t="inlineStr">
        <is>
          <t>ROV-03</t>
        </is>
      </c>
      <c r="C864" s="63" t="inlineStr">
        <is>
          <t>Cube</t>
        </is>
      </c>
      <c r="D864" s="52" t="inlineStr">
        <is>
          <t>ROV-00</t>
        </is>
      </c>
      <c r="E864" s="52" t="n">
        <v>1</v>
      </c>
      <c r="F864" s="54">
        <f>L864</f>
        <v/>
      </c>
      <c r="G864" s="54">
        <f>P864</f>
        <v/>
      </c>
      <c r="H864" s="54">
        <f>T864</f>
        <v/>
      </c>
      <c r="I864" s="70" t="n">
        <v>0.219716698</v>
      </c>
      <c r="J864" s="70" t="n">
        <v>-0.00355134346</v>
      </c>
      <c r="K864" s="70" t="n">
        <v>0</v>
      </c>
      <c r="L864" s="70" t="n">
        <v>5.98351145</v>
      </c>
      <c r="M864" s="70" t="n">
        <v>0.0110912379</v>
      </c>
      <c r="N864" s="70" t="n">
        <v>0.0694706142</v>
      </c>
      <c r="O864" s="70" t="n">
        <v>-0.0179074686</v>
      </c>
      <c r="P864" s="70" t="n">
        <v>0.475410819</v>
      </c>
      <c r="Q864" s="70" t="n">
        <v>0.00124919869</v>
      </c>
      <c r="R864" s="70" t="n">
        <v>0.00782442838</v>
      </c>
      <c r="S864" s="70" t="n">
        <v>0.158994719</v>
      </c>
      <c r="T864" s="70" t="n">
        <v>7.39720726</v>
      </c>
      <c r="U864" s="69">
        <f>U861*'4 Transform Matrices'!Y865+V861*'4 Transform Matrices'!AC865+W861*'4 Transform Matrices'!AG865</f>
        <v/>
      </c>
      <c r="V864" s="69">
        <f>U861*'4 Transform Matrices'!Z865+V861*'4 Transform Matrices'!AD865+W861*'4 Transform Matrices'!AH865</f>
        <v/>
      </c>
      <c r="W864" s="69">
        <f>U861*'4 Transform Matrices'!AA865+V861*'4 Transform Matrices'!AE865+W861*'4 Transform Matrices'!AI865</f>
        <v/>
      </c>
      <c r="X864" s="69">
        <f>U861*'4 Transform Matrices'!AB865+V861*'4 Transform Matrices'!AF865+W861*'4 Transform Matrices'!AJ865+X861</f>
        <v/>
      </c>
      <c r="Y864" s="69">
        <f>Y861*'4 Transform Matrices'!Y865+Z861*'4 Transform Matrices'!AC865+AA861*'4 Transform Matrices'!AG865</f>
        <v/>
      </c>
      <c r="Z864" s="69">
        <f>Y861*'4 Transform Matrices'!Z865+Z861*'4 Transform Matrices'!AD865+AA861*'4 Transform Matrices'!AH865</f>
        <v/>
      </c>
      <c r="AA864" s="69">
        <f>Y861*'4 Transform Matrices'!AA865+Z861*'4 Transform Matrices'!AE865+AA861*'4 Transform Matrices'!AI865</f>
        <v/>
      </c>
      <c r="AB864" s="69">
        <f>Y861*'4 Transform Matrices'!AB865+Z861*'4 Transform Matrices'!AF865+AA861*'4 Transform Matrices'!AJ865+AB861</f>
        <v/>
      </c>
      <c r="AC864" s="69">
        <f>AC861*'4 Transform Matrices'!Y865+AD861*'4 Transform Matrices'!AC865+AE861*'4 Transform Matrices'!AG865</f>
        <v/>
      </c>
      <c r="AD864" s="69">
        <f>AC861*'4 Transform Matrices'!Z865+AD861*'4 Transform Matrices'!AD865+AE861*'4 Transform Matrices'!AH865</f>
        <v/>
      </c>
      <c r="AE864" s="69">
        <f>AC861*'4 Transform Matrices'!AA865+AD861*'4 Transform Matrices'!AE865+AE861*'4 Transform Matrices'!AI865</f>
        <v/>
      </c>
      <c r="AF864" s="69">
        <f>AC861*'4 Transform Matrices'!AB865+AD861*'4 Transform Matrices'!AF865+AE861*'4 Transform Matrices'!AJ865+AF861</f>
        <v/>
      </c>
      <c r="AG864" s="71">
        <f>MAX(ABS(I864-U864),ABS(J864-V864),ABS(K864-W864),ABS(L864-X864),ABS(M864-Y864),ABS(N864-Z864),ABS(O864-AA864),ABS(P864-AB864),ABS(Q864-AC864),ABS(R864-AD864),ABS(S864-AE864),ABS(T864-AF864))</f>
        <v/>
      </c>
    </row>
    <row r="865">
      <c r="A865" s="60" t="inlineStr">
        <is>
          <t>- Front bumper</t>
        </is>
      </c>
      <c r="B865" s="52" t="inlineStr">
        <is>
          <t>ROV-04</t>
        </is>
      </c>
      <c r="C865" s="63" t="inlineStr">
        <is>
          <t>Cube</t>
        </is>
      </c>
      <c r="D865" s="52" t="inlineStr">
        <is>
          <t>ROV-00</t>
        </is>
      </c>
      <c r="E865" s="52" t="n">
        <v>1</v>
      </c>
      <c r="F865" s="54">
        <f>L865</f>
        <v/>
      </c>
      <c r="G865" s="54">
        <f>P865</f>
        <v/>
      </c>
      <c r="H865" s="54">
        <f>T865</f>
        <v/>
      </c>
      <c r="I865" s="70" t="n">
        <v>0.439433396</v>
      </c>
      <c r="J865" s="70" t="n">
        <v>-0.0025366738</v>
      </c>
      <c r="K865" s="70" t="n">
        <v>0</v>
      </c>
      <c r="L865" s="70" t="n">
        <v>5.99391222</v>
      </c>
      <c r="M865" s="70" t="n">
        <v>0.0221824758</v>
      </c>
      <c r="N865" s="70" t="n">
        <v>0.0496218689</v>
      </c>
      <c r="O865" s="70" t="n">
        <v>-0.00447686715</v>
      </c>
      <c r="P865" s="70" t="n">
        <v>0.219357967</v>
      </c>
      <c r="Q865" s="70" t="n">
        <v>0.00249839737</v>
      </c>
      <c r="R865" s="70" t="n">
        <v>0.00558887748</v>
      </c>
      <c r="S865" s="70" t="n">
        <v>0.0397486798</v>
      </c>
      <c r="T865" s="70" t="n">
        <v>7.84134007</v>
      </c>
      <c r="U865" s="69">
        <f>U861*'4 Transform Matrices'!Y866+V861*'4 Transform Matrices'!AC866+W861*'4 Transform Matrices'!AG866</f>
        <v/>
      </c>
      <c r="V865" s="69">
        <f>U861*'4 Transform Matrices'!Z866+V861*'4 Transform Matrices'!AD866+W861*'4 Transform Matrices'!AH866</f>
        <v/>
      </c>
      <c r="W865" s="69">
        <f>U861*'4 Transform Matrices'!AA866+V861*'4 Transform Matrices'!AE866+W861*'4 Transform Matrices'!AI866</f>
        <v/>
      </c>
      <c r="X865" s="69">
        <f>U861*'4 Transform Matrices'!AB866+V861*'4 Transform Matrices'!AF866+W861*'4 Transform Matrices'!AJ866+X861</f>
        <v/>
      </c>
      <c r="Y865" s="69">
        <f>Y861*'4 Transform Matrices'!Y866+Z861*'4 Transform Matrices'!AC866+AA861*'4 Transform Matrices'!AG866</f>
        <v/>
      </c>
      <c r="Z865" s="69">
        <f>Y861*'4 Transform Matrices'!Z866+Z861*'4 Transform Matrices'!AD866+AA861*'4 Transform Matrices'!AH866</f>
        <v/>
      </c>
      <c r="AA865" s="69">
        <f>Y861*'4 Transform Matrices'!AA866+Z861*'4 Transform Matrices'!AE866+AA861*'4 Transform Matrices'!AI866</f>
        <v/>
      </c>
      <c r="AB865" s="69">
        <f>Y861*'4 Transform Matrices'!AB866+Z861*'4 Transform Matrices'!AF866+AA861*'4 Transform Matrices'!AJ866+AB861</f>
        <v/>
      </c>
      <c r="AC865" s="69">
        <f>AC861*'4 Transform Matrices'!Y866+AD861*'4 Transform Matrices'!AC866+AE861*'4 Transform Matrices'!AG866</f>
        <v/>
      </c>
      <c r="AD865" s="69">
        <f>AC861*'4 Transform Matrices'!Z866+AD861*'4 Transform Matrices'!AD866+AE861*'4 Transform Matrices'!AH866</f>
        <v/>
      </c>
      <c r="AE865" s="69">
        <f>AC861*'4 Transform Matrices'!AA866+AD861*'4 Transform Matrices'!AE866+AE861*'4 Transform Matrices'!AI866</f>
        <v/>
      </c>
      <c r="AF865" s="69">
        <f>AC861*'4 Transform Matrices'!AB866+AD861*'4 Transform Matrices'!AF866+AE861*'4 Transform Matrices'!AJ866+AF861</f>
        <v/>
      </c>
      <c r="AG865" s="71">
        <f>MAX(ABS(I865-U865),ABS(J865-V865),ABS(K865-W865),ABS(L865-X865),ABS(M865-Y865),ABS(N865-Z865),ABS(O865-AA865),ABS(P865-AB865),ABS(Q865-AC865),ABS(R865-AD865),ABS(S865-AE865),ABS(T865-AF865))</f>
        <v/>
      </c>
    </row>
    <row r="866">
      <c r="A866" s="60" t="inlineStr">
        <is>
          <t>- Wheel L</t>
        </is>
      </c>
      <c r="B866" s="52" t="inlineStr">
        <is>
          <t>ROV-05</t>
        </is>
      </c>
      <c r="C866" s="58" t="inlineStr">
        <is>
          <t>Cylinder</t>
        </is>
      </c>
      <c r="D866" s="52" t="inlineStr">
        <is>
          <t>ROV-00</t>
        </is>
      </c>
      <c r="E866" s="52" t="n">
        <v>1</v>
      </c>
      <c r="F866" s="54">
        <f>L866</f>
        <v/>
      </c>
      <c r="G866" s="54">
        <f>P866</f>
        <v/>
      </c>
      <c r="H866" s="54">
        <f>T866</f>
        <v/>
      </c>
      <c r="I866" s="70" t="n">
        <v>-6.98481539e-09</v>
      </c>
      <c r="J866" s="70" t="n">
        <v>-0.00811735634</v>
      </c>
      <c r="K866" s="70" t="n">
        <v>0.0699098557</v>
      </c>
      <c r="L866" s="70" t="n">
        <v>6.2456193</v>
      </c>
      <c r="M866" s="70" t="n">
        <v>0.0179074686</v>
      </c>
      <c r="N866" s="70" t="n">
        <v>0.158789977</v>
      </c>
      <c r="O866" s="70" t="n">
        <v>0.0035290306</v>
      </c>
      <c r="P866" s="70" t="n">
        <v>0.253821075</v>
      </c>
      <c r="Q866" s="70" t="n">
        <v>-0.158994719</v>
      </c>
      <c r="R866" s="70" t="n">
        <v>0.0178844072</v>
      </c>
      <c r="S866" s="70" t="n">
        <v>0.000397469295</v>
      </c>
      <c r="T866" s="70" t="n">
        <v>7.29174423</v>
      </c>
      <c r="U866" s="69">
        <f>U861*'4 Transform Matrices'!Y867+V861*'4 Transform Matrices'!AC867+W861*'4 Transform Matrices'!AG867</f>
        <v/>
      </c>
      <c r="V866" s="69">
        <f>U861*'4 Transform Matrices'!Z867+V861*'4 Transform Matrices'!AD867+W861*'4 Transform Matrices'!AH867</f>
        <v/>
      </c>
      <c r="W866" s="69">
        <f>U861*'4 Transform Matrices'!AA867+V861*'4 Transform Matrices'!AE867+W861*'4 Transform Matrices'!AI867</f>
        <v/>
      </c>
      <c r="X866" s="69">
        <f>U861*'4 Transform Matrices'!AB867+V861*'4 Transform Matrices'!AF867+W861*'4 Transform Matrices'!AJ867+X861</f>
        <v/>
      </c>
      <c r="Y866" s="69">
        <f>Y861*'4 Transform Matrices'!Y867+Z861*'4 Transform Matrices'!AC867+AA861*'4 Transform Matrices'!AG867</f>
        <v/>
      </c>
      <c r="Z866" s="69">
        <f>Y861*'4 Transform Matrices'!Z867+Z861*'4 Transform Matrices'!AD867+AA861*'4 Transform Matrices'!AH867</f>
        <v/>
      </c>
      <c r="AA866" s="69">
        <f>Y861*'4 Transform Matrices'!AA867+Z861*'4 Transform Matrices'!AE867+AA861*'4 Transform Matrices'!AI867</f>
        <v/>
      </c>
      <c r="AB866" s="69">
        <f>Y861*'4 Transform Matrices'!AB867+Z861*'4 Transform Matrices'!AF867+AA861*'4 Transform Matrices'!AJ867+AB861</f>
        <v/>
      </c>
      <c r="AC866" s="69">
        <f>AC861*'4 Transform Matrices'!Y867+AD861*'4 Transform Matrices'!AC867+AE861*'4 Transform Matrices'!AG867</f>
        <v/>
      </c>
      <c r="AD866" s="69">
        <f>AC861*'4 Transform Matrices'!Z867+AD861*'4 Transform Matrices'!AD867+AE861*'4 Transform Matrices'!AH867</f>
        <v/>
      </c>
      <c r="AE866" s="69">
        <f>AC861*'4 Transform Matrices'!AA867+AD861*'4 Transform Matrices'!AE867+AE861*'4 Transform Matrices'!AI867</f>
        <v/>
      </c>
      <c r="AF866" s="69">
        <f>AC861*'4 Transform Matrices'!AB867+AD861*'4 Transform Matrices'!AF867+AE861*'4 Transform Matrices'!AJ867+AF861</f>
        <v/>
      </c>
      <c r="AG866" s="71">
        <f>MAX(ABS(I866-U866),ABS(J866-V866),ABS(K866-W866),ABS(L866-X866),ABS(M866-Y866),ABS(N866-Z866),ABS(O866-AA866),ABS(P866-AB866),ABS(Q866-AC866),ABS(R866-AD866),ABS(S866-AE866),ABS(T866-AF866))</f>
        <v/>
      </c>
    </row>
    <row r="867">
      <c r="A867" s="60" t="inlineStr">
        <is>
          <t>- Wheel R</t>
        </is>
      </c>
      <c r="B867" s="52" t="inlineStr">
        <is>
          <t>ROV-06</t>
        </is>
      </c>
      <c r="C867" s="58" t="inlineStr">
        <is>
          <t>Cylinder</t>
        </is>
      </c>
      <c r="D867" s="52" t="inlineStr">
        <is>
          <t>ROV-00</t>
        </is>
      </c>
      <c r="E867" s="52" t="n">
        <v>1</v>
      </c>
      <c r="F867" s="54">
        <f>L867</f>
        <v/>
      </c>
      <c r="G867" s="54">
        <f>P867</f>
        <v/>
      </c>
      <c r="H867" s="54">
        <f>T867</f>
        <v/>
      </c>
      <c r="I867" s="70" t="n">
        <v>-6.98481539e-09</v>
      </c>
      <c r="J867" s="70" t="n">
        <v>-0.00811735634</v>
      </c>
      <c r="K867" s="70" t="n">
        <v>0.0699098557</v>
      </c>
      <c r="L867" s="70" t="n">
        <v>5.7462635</v>
      </c>
      <c r="M867" s="70" t="n">
        <v>0.0179074686</v>
      </c>
      <c r="N867" s="70" t="n">
        <v>0.158789977</v>
      </c>
      <c r="O867" s="70" t="n">
        <v>0.0035290306</v>
      </c>
      <c r="P867" s="70" t="n">
        <v>0.228613719</v>
      </c>
      <c r="Q867" s="70" t="n">
        <v>-0.158994719</v>
      </c>
      <c r="R867" s="70" t="n">
        <v>0.0178844072</v>
      </c>
      <c r="S867" s="70" t="n">
        <v>0.000397469295</v>
      </c>
      <c r="T867" s="70" t="n">
        <v>7.28890514</v>
      </c>
      <c r="U867" s="69">
        <f>U861*'4 Transform Matrices'!Y868+V861*'4 Transform Matrices'!AC868+W861*'4 Transform Matrices'!AG868</f>
        <v/>
      </c>
      <c r="V867" s="69">
        <f>U861*'4 Transform Matrices'!Z868+V861*'4 Transform Matrices'!AD868+W861*'4 Transform Matrices'!AH868</f>
        <v/>
      </c>
      <c r="W867" s="69">
        <f>U861*'4 Transform Matrices'!AA868+V861*'4 Transform Matrices'!AE868+W861*'4 Transform Matrices'!AI868</f>
        <v/>
      </c>
      <c r="X867" s="69">
        <f>U861*'4 Transform Matrices'!AB868+V861*'4 Transform Matrices'!AF868+W861*'4 Transform Matrices'!AJ868+X861</f>
        <v/>
      </c>
      <c r="Y867" s="69">
        <f>Y861*'4 Transform Matrices'!Y868+Z861*'4 Transform Matrices'!AC868+AA861*'4 Transform Matrices'!AG868</f>
        <v/>
      </c>
      <c r="Z867" s="69">
        <f>Y861*'4 Transform Matrices'!Z868+Z861*'4 Transform Matrices'!AD868+AA861*'4 Transform Matrices'!AH868</f>
        <v/>
      </c>
      <c r="AA867" s="69">
        <f>Y861*'4 Transform Matrices'!AA868+Z861*'4 Transform Matrices'!AE868+AA861*'4 Transform Matrices'!AI868</f>
        <v/>
      </c>
      <c r="AB867" s="69">
        <f>Y861*'4 Transform Matrices'!AB868+Z861*'4 Transform Matrices'!AF868+AA861*'4 Transform Matrices'!AJ868+AB861</f>
        <v/>
      </c>
      <c r="AC867" s="69">
        <f>AC861*'4 Transform Matrices'!Y868+AD861*'4 Transform Matrices'!AC868+AE861*'4 Transform Matrices'!AG868</f>
        <v/>
      </c>
      <c r="AD867" s="69">
        <f>AC861*'4 Transform Matrices'!Z868+AD861*'4 Transform Matrices'!AD868+AE861*'4 Transform Matrices'!AH868</f>
        <v/>
      </c>
      <c r="AE867" s="69">
        <f>AC861*'4 Transform Matrices'!AA868+AD861*'4 Transform Matrices'!AE868+AE861*'4 Transform Matrices'!AI868</f>
        <v/>
      </c>
      <c r="AF867" s="69">
        <f>AC861*'4 Transform Matrices'!AB868+AD861*'4 Transform Matrices'!AF868+AE861*'4 Transform Matrices'!AJ868+AF861</f>
        <v/>
      </c>
      <c r="AG867" s="71">
        <f>MAX(ABS(I867-U867),ABS(J867-V867),ABS(K867-W867),ABS(L867-X867),ABS(M867-Y867),ABS(N867-Z867),ABS(O867-AA867),ABS(P867-AB867),ABS(Q867-AC867),ABS(R867-AD867),ABS(S867-AE867),ABS(T867-AF867))</f>
        <v/>
      </c>
    </row>
    <row r="868">
      <c r="A868" s="60" t="inlineStr">
        <is>
          <t>- Hub L</t>
        </is>
      </c>
      <c r="B868" s="52" t="inlineStr">
        <is>
          <t>ROV-07</t>
        </is>
      </c>
      <c r="C868" s="59" t="inlineStr">
        <is>
          <t>Sphere</t>
        </is>
      </c>
      <c r="D868" s="52" t="inlineStr">
        <is>
          <t>ROV-00</t>
        </is>
      </c>
      <c r="E868" s="52" t="n">
        <v>1</v>
      </c>
      <c r="F868" s="54">
        <f>L868</f>
        <v/>
      </c>
      <c r="G868" s="54">
        <f>P868</f>
        <v/>
      </c>
      <c r="H868" s="54">
        <f>T868</f>
        <v/>
      </c>
      <c r="I868" s="70" t="n">
        <v>-3.0558569e-09</v>
      </c>
      <c r="J868" s="70" t="n">
        <v>-0.00355134346</v>
      </c>
      <c r="K868" s="70" t="n">
        <v>0.0299613662</v>
      </c>
      <c r="L868" s="70" t="n">
        <v>6.28556776</v>
      </c>
      <c r="M868" s="70" t="n">
        <v>0.007834517399999999</v>
      </c>
      <c r="N868" s="70" t="n">
        <v>0.0694706142</v>
      </c>
      <c r="O868" s="70" t="n">
        <v>0.00151244167</v>
      </c>
      <c r="P868" s="70" t="n">
        <v>0.255837679</v>
      </c>
      <c r="Q868" s="70" t="n">
        <v>-0.06956019250000001</v>
      </c>
      <c r="R868" s="70" t="n">
        <v>0.00782442838</v>
      </c>
      <c r="S868" s="70" t="n">
        <v>0.000170343963</v>
      </c>
      <c r="T868" s="70" t="n">
        <v>7.29197121</v>
      </c>
      <c r="U868" s="69">
        <f>U861*'4 Transform Matrices'!Y869+V861*'4 Transform Matrices'!AC869+W861*'4 Transform Matrices'!AG869</f>
        <v/>
      </c>
      <c r="V868" s="69">
        <f>U861*'4 Transform Matrices'!Z869+V861*'4 Transform Matrices'!AD869+W861*'4 Transform Matrices'!AH869</f>
        <v/>
      </c>
      <c r="W868" s="69">
        <f>U861*'4 Transform Matrices'!AA869+V861*'4 Transform Matrices'!AE869+W861*'4 Transform Matrices'!AI869</f>
        <v/>
      </c>
      <c r="X868" s="69">
        <f>U861*'4 Transform Matrices'!AB869+V861*'4 Transform Matrices'!AF869+W861*'4 Transform Matrices'!AJ869+X861</f>
        <v/>
      </c>
      <c r="Y868" s="69">
        <f>Y861*'4 Transform Matrices'!Y869+Z861*'4 Transform Matrices'!AC869+AA861*'4 Transform Matrices'!AG869</f>
        <v/>
      </c>
      <c r="Z868" s="69">
        <f>Y861*'4 Transform Matrices'!Z869+Z861*'4 Transform Matrices'!AD869+AA861*'4 Transform Matrices'!AH869</f>
        <v/>
      </c>
      <c r="AA868" s="69">
        <f>Y861*'4 Transform Matrices'!AA869+Z861*'4 Transform Matrices'!AE869+AA861*'4 Transform Matrices'!AI869</f>
        <v/>
      </c>
      <c r="AB868" s="69">
        <f>Y861*'4 Transform Matrices'!AB869+Z861*'4 Transform Matrices'!AF869+AA861*'4 Transform Matrices'!AJ869+AB861</f>
        <v/>
      </c>
      <c r="AC868" s="69">
        <f>AC861*'4 Transform Matrices'!Y869+AD861*'4 Transform Matrices'!AC869+AE861*'4 Transform Matrices'!AG869</f>
        <v/>
      </c>
      <c r="AD868" s="69">
        <f>AC861*'4 Transform Matrices'!Z869+AD861*'4 Transform Matrices'!AD869+AE861*'4 Transform Matrices'!AH869</f>
        <v/>
      </c>
      <c r="AE868" s="69">
        <f>AC861*'4 Transform Matrices'!AA869+AD861*'4 Transform Matrices'!AE869+AE861*'4 Transform Matrices'!AI869</f>
        <v/>
      </c>
      <c r="AF868" s="69">
        <f>AC861*'4 Transform Matrices'!AB869+AD861*'4 Transform Matrices'!AF869+AE861*'4 Transform Matrices'!AJ869+AF861</f>
        <v/>
      </c>
      <c r="AG868" s="71">
        <f>MAX(ABS(I868-U868),ABS(J868-V868),ABS(K868-W868),ABS(L868-X868),ABS(M868-Y868),ABS(N868-Z868),ABS(O868-AA868),ABS(P868-AB868),ABS(Q868-AC868),ABS(R868-AD868),ABS(S868-AE868),ABS(T868-AF868))</f>
        <v/>
      </c>
    </row>
    <row r="869">
      <c r="A869" s="60" t="inlineStr">
        <is>
          <t>- Hub R</t>
        </is>
      </c>
      <c r="B869" s="52" t="inlineStr">
        <is>
          <t>ROV-08</t>
        </is>
      </c>
      <c r="C869" s="59" t="inlineStr">
        <is>
          <t>Sphere</t>
        </is>
      </c>
      <c r="D869" s="52" t="inlineStr">
        <is>
          <t>ROV-00</t>
        </is>
      </c>
      <c r="E869" s="52" t="n">
        <v>1</v>
      </c>
      <c r="F869" s="54">
        <f>L869</f>
        <v/>
      </c>
      <c r="G869" s="54">
        <f>P869</f>
        <v/>
      </c>
      <c r="H869" s="54">
        <f>T869</f>
        <v/>
      </c>
      <c r="I869" s="70" t="n">
        <v>-3.0558569e-09</v>
      </c>
      <c r="J869" s="70" t="n">
        <v>-0.00355134346</v>
      </c>
      <c r="K869" s="70" t="n">
        <v>0.0299613662</v>
      </c>
      <c r="L869" s="70" t="n">
        <v>5.70631456</v>
      </c>
      <c r="M869" s="70" t="n">
        <v>0.007834517399999999</v>
      </c>
      <c r="N869" s="70" t="n">
        <v>0.0694706142</v>
      </c>
      <c r="O869" s="70" t="n">
        <v>0.00151244167</v>
      </c>
      <c r="P869" s="70" t="n">
        <v>0.22659713</v>
      </c>
      <c r="Q869" s="70" t="n">
        <v>-0.06956019250000001</v>
      </c>
      <c r="R869" s="70" t="n">
        <v>0.00782442838</v>
      </c>
      <c r="S869" s="70" t="n">
        <v>0.000170343963</v>
      </c>
      <c r="T869" s="70" t="n">
        <v>7.28867769</v>
      </c>
      <c r="U869" s="69">
        <f>U861*'4 Transform Matrices'!Y870+V861*'4 Transform Matrices'!AC870+W861*'4 Transform Matrices'!AG870</f>
        <v/>
      </c>
      <c r="V869" s="69">
        <f>U861*'4 Transform Matrices'!Z870+V861*'4 Transform Matrices'!AD870+W861*'4 Transform Matrices'!AH870</f>
        <v/>
      </c>
      <c r="W869" s="69">
        <f>U861*'4 Transform Matrices'!AA870+V861*'4 Transform Matrices'!AE870+W861*'4 Transform Matrices'!AI870</f>
        <v/>
      </c>
      <c r="X869" s="69">
        <f>U861*'4 Transform Matrices'!AB870+V861*'4 Transform Matrices'!AF870+W861*'4 Transform Matrices'!AJ870+X861</f>
        <v/>
      </c>
      <c r="Y869" s="69">
        <f>Y861*'4 Transform Matrices'!Y870+Z861*'4 Transform Matrices'!AC870+AA861*'4 Transform Matrices'!AG870</f>
        <v/>
      </c>
      <c r="Z869" s="69">
        <f>Y861*'4 Transform Matrices'!Z870+Z861*'4 Transform Matrices'!AD870+AA861*'4 Transform Matrices'!AH870</f>
        <v/>
      </c>
      <c r="AA869" s="69">
        <f>Y861*'4 Transform Matrices'!AA870+Z861*'4 Transform Matrices'!AE870+AA861*'4 Transform Matrices'!AI870</f>
        <v/>
      </c>
      <c r="AB869" s="69">
        <f>Y861*'4 Transform Matrices'!AB870+Z861*'4 Transform Matrices'!AF870+AA861*'4 Transform Matrices'!AJ870+AB861</f>
        <v/>
      </c>
      <c r="AC869" s="69">
        <f>AC861*'4 Transform Matrices'!Y870+AD861*'4 Transform Matrices'!AC870+AE861*'4 Transform Matrices'!AG870</f>
        <v/>
      </c>
      <c r="AD869" s="69">
        <f>AC861*'4 Transform Matrices'!Z870+AD861*'4 Transform Matrices'!AD870+AE861*'4 Transform Matrices'!AH870</f>
        <v/>
      </c>
      <c r="AE869" s="69">
        <f>AC861*'4 Transform Matrices'!AA870+AD861*'4 Transform Matrices'!AE870+AE861*'4 Transform Matrices'!AI870</f>
        <v/>
      </c>
      <c r="AF869" s="69">
        <f>AC861*'4 Transform Matrices'!AB870+AD861*'4 Transform Matrices'!AF870+AE861*'4 Transform Matrices'!AJ870+AF861</f>
        <v/>
      </c>
      <c r="AG869" s="71">
        <f>MAX(ABS(I869-U869),ABS(J869-V869),ABS(K869-W869),ABS(L869-X869),ABS(M869-Y869),ABS(N869-Z869),ABS(O869-AA869),ABS(P869-AB869),ABS(Q869-AC869),ABS(R869-AD869),ABS(S869-AE869),ABS(T869-AF869))</f>
        <v/>
      </c>
    </row>
    <row r="870">
      <c r="A870" s="60" t="inlineStr">
        <is>
          <t>- Wheel L</t>
        </is>
      </c>
      <c r="B870" s="52" t="inlineStr">
        <is>
          <t>ROV-09</t>
        </is>
      </c>
      <c r="C870" s="58" t="inlineStr">
        <is>
          <t>Cylinder</t>
        </is>
      </c>
      <c r="D870" s="52" t="inlineStr">
        <is>
          <t>ROV-00</t>
        </is>
      </c>
      <c r="E870" s="52" t="n">
        <v>1</v>
      </c>
      <c r="F870" s="54">
        <f>L870</f>
        <v/>
      </c>
      <c r="G870" s="54">
        <f>P870</f>
        <v/>
      </c>
      <c r="H870" s="54">
        <f>T870</f>
        <v/>
      </c>
      <c r="I870" s="70" t="n">
        <v>-6.98481539e-09</v>
      </c>
      <c r="J870" s="70" t="n">
        <v>-0.00811735634</v>
      </c>
      <c r="K870" s="70" t="n">
        <v>0.0699098557</v>
      </c>
      <c r="L870" s="70" t="n">
        <v>6.2456193</v>
      </c>
      <c r="M870" s="70" t="n">
        <v>0.0179074686</v>
      </c>
      <c r="N870" s="70" t="n">
        <v>0.158789977</v>
      </c>
      <c r="O870" s="70" t="n">
        <v>0.0035290306</v>
      </c>
      <c r="P870" s="70" t="n">
        <v>0.229198307</v>
      </c>
      <c r="Q870" s="70" t="n">
        <v>-0.158994719</v>
      </c>
      <c r="R870" s="70" t="n">
        <v>0.0178844072</v>
      </c>
      <c r="S870" s="70" t="n">
        <v>0.000397469295</v>
      </c>
      <c r="T870" s="70" t="n">
        <v>7.51036167</v>
      </c>
      <c r="U870" s="69">
        <f>U861*'4 Transform Matrices'!Y871+V861*'4 Transform Matrices'!AC871+W861*'4 Transform Matrices'!AG871</f>
        <v/>
      </c>
      <c r="V870" s="69">
        <f>U861*'4 Transform Matrices'!Z871+V861*'4 Transform Matrices'!AD871+W861*'4 Transform Matrices'!AH871</f>
        <v/>
      </c>
      <c r="W870" s="69">
        <f>U861*'4 Transform Matrices'!AA871+V861*'4 Transform Matrices'!AE871+W861*'4 Transform Matrices'!AI871</f>
        <v/>
      </c>
      <c r="X870" s="69">
        <f>U861*'4 Transform Matrices'!AB871+V861*'4 Transform Matrices'!AF871+W861*'4 Transform Matrices'!AJ871+X861</f>
        <v/>
      </c>
      <c r="Y870" s="69">
        <f>Y861*'4 Transform Matrices'!Y871+Z861*'4 Transform Matrices'!AC871+AA861*'4 Transform Matrices'!AG871</f>
        <v/>
      </c>
      <c r="Z870" s="69">
        <f>Y861*'4 Transform Matrices'!Z871+Z861*'4 Transform Matrices'!AD871+AA861*'4 Transform Matrices'!AH871</f>
        <v/>
      </c>
      <c r="AA870" s="69">
        <f>Y861*'4 Transform Matrices'!AA871+Z861*'4 Transform Matrices'!AE871+AA861*'4 Transform Matrices'!AI871</f>
        <v/>
      </c>
      <c r="AB870" s="69">
        <f>Y861*'4 Transform Matrices'!AB871+Z861*'4 Transform Matrices'!AF871+AA861*'4 Transform Matrices'!AJ871+AB861</f>
        <v/>
      </c>
      <c r="AC870" s="69">
        <f>AC861*'4 Transform Matrices'!Y871+AD861*'4 Transform Matrices'!AC871+AE861*'4 Transform Matrices'!AG871</f>
        <v/>
      </c>
      <c r="AD870" s="69">
        <f>AC861*'4 Transform Matrices'!Z871+AD861*'4 Transform Matrices'!AD871+AE861*'4 Transform Matrices'!AH871</f>
        <v/>
      </c>
      <c r="AE870" s="69">
        <f>AC861*'4 Transform Matrices'!AA871+AD861*'4 Transform Matrices'!AE871+AE861*'4 Transform Matrices'!AI871</f>
        <v/>
      </c>
      <c r="AF870" s="69">
        <f>AC861*'4 Transform Matrices'!AB871+AD861*'4 Transform Matrices'!AF871+AE861*'4 Transform Matrices'!AJ871+AF861</f>
        <v/>
      </c>
      <c r="AG870" s="71">
        <f>MAX(ABS(I870-U870),ABS(J870-V870),ABS(K870-W870),ABS(L870-X870),ABS(M870-Y870),ABS(N870-Z870),ABS(O870-AA870),ABS(P870-AB870),ABS(Q870-AC870),ABS(R870-AD870),ABS(S870-AE870),ABS(T870-AF870))</f>
        <v/>
      </c>
    </row>
    <row r="871">
      <c r="A871" s="60" t="inlineStr">
        <is>
          <t>- Wheel R</t>
        </is>
      </c>
      <c r="B871" s="52" t="inlineStr">
        <is>
          <t>ROV-10</t>
        </is>
      </c>
      <c r="C871" s="58" t="inlineStr">
        <is>
          <t>Cylinder</t>
        </is>
      </c>
      <c r="D871" s="52" t="inlineStr">
        <is>
          <t>ROV-00</t>
        </is>
      </c>
      <c r="E871" s="52" t="n">
        <v>1</v>
      </c>
      <c r="F871" s="54">
        <f>L871</f>
        <v/>
      </c>
      <c r="G871" s="54">
        <f>P871</f>
        <v/>
      </c>
      <c r="H871" s="54">
        <f>T871</f>
        <v/>
      </c>
      <c r="I871" s="70" t="n">
        <v>-6.98481539e-09</v>
      </c>
      <c r="J871" s="70" t="n">
        <v>-0.00811735634</v>
      </c>
      <c r="K871" s="70" t="n">
        <v>0.0699098557</v>
      </c>
      <c r="L871" s="70" t="n">
        <v>5.7462635</v>
      </c>
      <c r="M871" s="70" t="n">
        <v>0.0179074686</v>
      </c>
      <c r="N871" s="70" t="n">
        <v>0.158789977</v>
      </c>
      <c r="O871" s="70" t="n">
        <v>0.0035290306</v>
      </c>
      <c r="P871" s="70" t="n">
        <v>0.203990951</v>
      </c>
      <c r="Q871" s="70" t="n">
        <v>-0.158994719</v>
      </c>
      <c r="R871" s="70" t="n">
        <v>0.0178844072</v>
      </c>
      <c r="S871" s="70" t="n">
        <v>0.000397469295</v>
      </c>
      <c r="T871" s="70" t="n">
        <v>7.50752258</v>
      </c>
      <c r="U871" s="69">
        <f>U861*'4 Transform Matrices'!Y872+V861*'4 Transform Matrices'!AC872+W861*'4 Transform Matrices'!AG872</f>
        <v/>
      </c>
      <c r="V871" s="69">
        <f>U861*'4 Transform Matrices'!Z872+V861*'4 Transform Matrices'!AD872+W861*'4 Transform Matrices'!AH872</f>
        <v/>
      </c>
      <c r="W871" s="69">
        <f>U861*'4 Transform Matrices'!AA872+V861*'4 Transform Matrices'!AE872+W861*'4 Transform Matrices'!AI872</f>
        <v/>
      </c>
      <c r="X871" s="69">
        <f>U861*'4 Transform Matrices'!AB872+V861*'4 Transform Matrices'!AF872+W861*'4 Transform Matrices'!AJ872+X861</f>
        <v/>
      </c>
      <c r="Y871" s="69">
        <f>Y861*'4 Transform Matrices'!Y872+Z861*'4 Transform Matrices'!AC872+AA861*'4 Transform Matrices'!AG872</f>
        <v/>
      </c>
      <c r="Z871" s="69">
        <f>Y861*'4 Transform Matrices'!Z872+Z861*'4 Transform Matrices'!AD872+AA861*'4 Transform Matrices'!AH872</f>
        <v/>
      </c>
      <c r="AA871" s="69">
        <f>Y861*'4 Transform Matrices'!AA872+Z861*'4 Transform Matrices'!AE872+AA861*'4 Transform Matrices'!AI872</f>
        <v/>
      </c>
      <c r="AB871" s="69">
        <f>Y861*'4 Transform Matrices'!AB872+Z861*'4 Transform Matrices'!AF872+AA861*'4 Transform Matrices'!AJ872+AB861</f>
        <v/>
      </c>
      <c r="AC871" s="69">
        <f>AC861*'4 Transform Matrices'!Y872+AD861*'4 Transform Matrices'!AC872+AE861*'4 Transform Matrices'!AG872</f>
        <v/>
      </c>
      <c r="AD871" s="69">
        <f>AC861*'4 Transform Matrices'!Z872+AD861*'4 Transform Matrices'!AD872+AE861*'4 Transform Matrices'!AH872</f>
        <v/>
      </c>
      <c r="AE871" s="69">
        <f>AC861*'4 Transform Matrices'!AA872+AD861*'4 Transform Matrices'!AE872+AE861*'4 Transform Matrices'!AI872</f>
        <v/>
      </c>
      <c r="AF871" s="69">
        <f>AC861*'4 Transform Matrices'!AB872+AD861*'4 Transform Matrices'!AF872+AE861*'4 Transform Matrices'!AJ872+AF861</f>
        <v/>
      </c>
      <c r="AG871" s="71">
        <f>MAX(ABS(I871-U871),ABS(J871-V871),ABS(K871-W871),ABS(L871-X871),ABS(M871-Y871),ABS(N871-Z871),ABS(O871-AA871),ABS(P871-AB871),ABS(Q871-AC871),ABS(R871-AD871),ABS(S871-AE871),ABS(T871-AF871))</f>
        <v/>
      </c>
    </row>
    <row r="872">
      <c r="A872" s="60" t="inlineStr">
        <is>
          <t>- Hub L</t>
        </is>
      </c>
      <c r="B872" s="52" t="inlineStr">
        <is>
          <t>ROV-11</t>
        </is>
      </c>
      <c r="C872" s="59" t="inlineStr">
        <is>
          <t>Sphere</t>
        </is>
      </c>
      <c r="D872" s="52" t="inlineStr">
        <is>
          <t>ROV-00</t>
        </is>
      </c>
      <c r="E872" s="52" t="n">
        <v>1</v>
      </c>
      <c r="F872" s="54">
        <f>L872</f>
        <v/>
      </c>
      <c r="G872" s="54">
        <f>P872</f>
        <v/>
      </c>
      <c r="H872" s="54">
        <f>T872</f>
        <v/>
      </c>
      <c r="I872" s="70" t="n">
        <v>-3.0558569e-09</v>
      </c>
      <c r="J872" s="70" t="n">
        <v>-0.00355134346</v>
      </c>
      <c r="K872" s="70" t="n">
        <v>0.0299613662</v>
      </c>
      <c r="L872" s="70" t="n">
        <v>6.28556776</v>
      </c>
      <c r="M872" s="70" t="n">
        <v>0.007834517399999999</v>
      </c>
      <c r="N872" s="70" t="n">
        <v>0.0694706142</v>
      </c>
      <c r="O872" s="70" t="n">
        <v>0.00151244167</v>
      </c>
      <c r="P872" s="70" t="n">
        <v>0.231214896</v>
      </c>
      <c r="Q872" s="70" t="n">
        <v>-0.06956019250000001</v>
      </c>
      <c r="R872" s="70" t="n">
        <v>0.00782442838</v>
      </c>
      <c r="S872" s="70" t="n">
        <v>0.000170343963</v>
      </c>
      <c r="T872" s="70" t="n">
        <v>7.51058865</v>
      </c>
      <c r="U872" s="69">
        <f>U861*'4 Transform Matrices'!Y873+V861*'4 Transform Matrices'!AC873+W861*'4 Transform Matrices'!AG873</f>
        <v/>
      </c>
      <c r="V872" s="69">
        <f>U861*'4 Transform Matrices'!Z873+V861*'4 Transform Matrices'!AD873+W861*'4 Transform Matrices'!AH873</f>
        <v/>
      </c>
      <c r="W872" s="69">
        <f>U861*'4 Transform Matrices'!AA873+V861*'4 Transform Matrices'!AE873+W861*'4 Transform Matrices'!AI873</f>
        <v/>
      </c>
      <c r="X872" s="69">
        <f>U861*'4 Transform Matrices'!AB873+V861*'4 Transform Matrices'!AF873+W861*'4 Transform Matrices'!AJ873+X861</f>
        <v/>
      </c>
      <c r="Y872" s="69">
        <f>Y861*'4 Transform Matrices'!Y873+Z861*'4 Transform Matrices'!AC873+AA861*'4 Transform Matrices'!AG873</f>
        <v/>
      </c>
      <c r="Z872" s="69">
        <f>Y861*'4 Transform Matrices'!Z873+Z861*'4 Transform Matrices'!AD873+AA861*'4 Transform Matrices'!AH873</f>
        <v/>
      </c>
      <c r="AA872" s="69">
        <f>Y861*'4 Transform Matrices'!AA873+Z861*'4 Transform Matrices'!AE873+AA861*'4 Transform Matrices'!AI873</f>
        <v/>
      </c>
      <c r="AB872" s="69">
        <f>Y861*'4 Transform Matrices'!AB873+Z861*'4 Transform Matrices'!AF873+AA861*'4 Transform Matrices'!AJ873+AB861</f>
        <v/>
      </c>
      <c r="AC872" s="69">
        <f>AC861*'4 Transform Matrices'!Y873+AD861*'4 Transform Matrices'!AC873+AE861*'4 Transform Matrices'!AG873</f>
        <v/>
      </c>
      <c r="AD872" s="69">
        <f>AC861*'4 Transform Matrices'!Z873+AD861*'4 Transform Matrices'!AD873+AE861*'4 Transform Matrices'!AH873</f>
        <v/>
      </c>
      <c r="AE872" s="69">
        <f>AC861*'4 Transform Matrices'!AA873+AD861*'4 Transform Matrices'!AE873+AE861*'4 Transform Matrices'!AI873</f>
        <v/>
      </c>
      <c r="AF872" s="69">
        <f>AC861*'4 Transform Matrices'!AB873+AD861*'4 Transform Matrices'!AF873+AE861*'4 Transform Matrices'!AJ873+AF861</f>
        <v/>
      </c>
      <c r="AG872" s="71">
        <f>MAX(ABS(I872-U872),ABS(J872-V872),ABS(K872-W872),ABS(L872-X872),ABS(M872-Y872),ABS(N872-Z872),ABS(O872-AA872),ABS(P872-AB872),ABS(Q872-AC872),ABS(R872-AD872),ABS(S872-AE872),ABS(T872-AF872))</f>
        <v/>
      </c>
    </row>
    <row r="873">
      <c r="A873" s="60" t="inlineStr">
        <is>
          <t>- Hub R</t>
        </is>
      </c>
      <c r="B873" s="52" t="inlineStr">
        <is>
          <t>ROV-12</t>
        </is>
      </c>
      <c r="C873" s="59" t="inlineStr">
        <is>
          <t>Sphere</t>
        </is>
      </c>
      <c r="D873" s="52" t="inlineStr">
        <is>
          <t>ROV-00</t>
        </is>
      </c>
      <c r="E873" s="52" t="n">
        <v>1</v>
      </c>
      <c r="F873" s="54">
        <f>L873</f>
        <v/>
      </c>
      <c r="G873" s="54">
        <f>P873</f>
        <v/>
      </c>
      <c r="H873" s="54">
        <f>T873</f>
        <v/>
      </c>
      <c r="I873" s="70" t="n">
        <v>-3.0558569e-09</v>
      </c>
      <c r="J873" s="70" t="n">
        <v>-0.00355134346</v>
      </c>
      <c r="K873" s="70" t="n">
        <v>0.0299613662</v>
      </c>
      <c r="L873" s="70" t="n">
        <v>5.70631456</v>
      </c>
      <c r="M873" s="70" t="n">
        <v>0.007834517399999999</v>
      </c>
      <c r="N873" s="70" t="n">
        <v>0.0694706142</v>
      </c>
      <c r="O873" s="70" t="n">
        <v>0.00151244167</v>
      </c>
      <c r="P873" s="70" t="n">
        <v>0.201974362</v>
      </c>
      <c r="Q873" s="70" t="n">
        <v>-0.06956019250000001</v>
      </c>
      <c r="R873" s="70" t="n">
        <v>0.00782442838</v>
      </c>
      <c r="S873" s="70" t="n">
        <v>0.000170343963</v>
      </c>
      <c r="T873" s="70" t="n">
        <v>7.50729561</v>
      </c>
      <c r="U873" s="69">
        <f>U861*'4 Transform Matrices'!Y874+V861*'4 Transform Matrices'!AC874+W861*'4 Transform Matrices'!AG874</f>
        <v/>
      </c>
      <c r="V873" s="69">
        <f>U861*'4 Transform Matrices'!Z874+V861*'4 Transform Matrices'!AD874+W861*'4 Transform Matrices'!AH874</f>
        <v/>
      </c>
      <c r="W873" s="69">
        <f>U861*'4 Transform Matrices'!AA874+V861*'4 Transform Matrices'!AE874+W861*'4 Transform Matrices'!AI874</f>
        <v/>
      </c>
      <c r="X873" s="69">
        <f>U861*'4 Transform Matrices'!AB874+V861*'4 Transform Matrices'!AF874+W861*'4 Transform Matrices'!AJ874+X861</f>
        <v/>
      </c>
      <c r="Y873" s="69">
        <f>Y861*'4 Transform Matrices'!Y874+Z861*'4 Transform Matrices'!AC874+AA861*'4 Transform Matrices'!AG874</f>
        <v/>
      </c>
      <c r="Z873" s="69">
        <f>Y861*'4 Transform Matrices'!Z874+Z861*'4 Transform Matrices'!AD874+AA861*'4 Transform Matrices'!AH874</f>
        <v/>
      </c>
      <c r="AA873" s="69">
        <f>Y861*'4 Transform Matrices'!AA874+Z861*'4 Transform Matrices'!AE874+AA861*'4 Transform Matrices'!AI874</f>
        <v/>
      </c>
      <c r="AB873" s="69">
        <f>Y861*'4 Transform Matrices'!AB874+Z861*'4 Transform Matrices'!AF874+AA861*'4 Transform Matrices'!AJ874+AB861</f>
        <v/>
      </c>
      <c r="AC873" s="69">
        <f>AC861*'4 Transform Matrices'!Y874+AD861*'4 Transform Matrices'!AC874+AE861*'4 Transform Matrices'!AG874</f>
        <v/>
      </c>
      <c r="AD873" s="69">
        <f>AC861*'4 Transform Matrices'!Z874+AD861*'4 Transform Matrices'!AD874+AE861*'4 Transform Matrices'!AH874</f>
        <v/>
      </c>
      <c r="AE873" s="69">
        <f>AC861*'4 Transform Matrices'!AA874+AD861*'4 Transform Matrices'!AE874+AE861*'4 Transform Matrices'!AI874</f>
        <v/>
      </c>
      <c r="AF873" s="69">
        <f>AC861*'4 Transform Matrices'!AB874+AD861*'4 Transform Matrices'!AF874+AE861*'4 Transform Matrices'!AJ874+AF861</f>
        <v/>
      </c>
      <c r="AG873" s="71">
        <f>MAX(ABS(I873-U873),ABS(J873-V873),ABS(K873-W873),ABS(L873-X873),ABS(M873-Y873),ABS(N873-Z873),ABS(O873-AA873),ABS(P873-AB873),ABS(Q873-AC873),ABS(R873-AD873),ABS(S873-AE873),ABS(T873-AF873))</f>
        <v/>
      </c>
    </row>
    <row r="874">
      <c r="A874" s="60" t="inlineStr">
        <is>
          <t>- Wheel L</t>
        </is>
      </c>
      <c r="B874" s="52" t="inlineStr">
        <is>
          <t>ROV-13</t>
        </is>
      </c>
      <c r="C874" s="58" t="inlineStr">
        <is>
          <t>Cylinder</t>
        </is>
      </c>
      <c r="D874" s="52" t="inlineStr">
        <is>
          <t>ROV-00</t>
        </is>
      </c>
      <c r="E874" s="52" t="n">
        <v>1</v>
      </c>
      <c r="F874" s="54">
        <f>L874</f>
        <v/>
      </c>
      <c r="G874" s="54">
        <f>P874</f>
        <v/>
      </c>
      <c r="H874" s="54">
        <f>T874</f>
        <v/>
      </c>
      <c r="I874" s="70" t="n">
        <v>-6.98481539e-09</v>
      </c>
      <c r="J874" s="70" t="n">
        <v>-0.00811735634</v>
      </c>
      <c r="K874" s="70" t="n">
        <v>0.0699098557</v>
      </c>
      <c r="L874" s="70" t="n">
        <v>6.2456193</v>
      </c>
      <c r="M874" s="70" t="n">
        <v>0.0179074686</v>
      </c>
      <c r="N874" s="70" t="n">
        <v>0.158789977</v>
      </c>
      <c r="O874" s="70" t="n">
        <v>0.0035290306</v>
      </c>
      <c r="P874" s="70" t="n">
        <v>0.204575539</v>
      </c>
      <c r="Q874" s="70" t="n">
        <v>-0.158994719</v>
      </c>
      <c r="R874" s="70" t="n">
        <v>0.0178844072</v>
      </c>
      <c r="S874" s="70" t="n">
        <v>0.000397469295</v>
      </c>
      <c r="T874" s="70" t="n">
        <v>7.72897959</v>
      </c>
      <c r="U874" s="69">
        <f>U861*'4 Transform Matrices'!Y875+V861*'4 Transform Matrices'!AC875+W861*'4 Transform Matrices'!AG875</f>
        <v/>
      </c>
      <c r="V874" s="69">
        <f>U861*'4 Transform Matrices'!Z875+V861*'4 Transform Matrices'!AD875+W861*'4 Transform Matrices'!AH875</f>
        <v/>
      </c>
      <c r="W874" s="69">
        <f>U861*'4 Transform Matrices'!AA875+V861*'4 Transform Matrices'!AE875+W861*'4 Transform Matrices'!AI875</f>
        <v/>
      </c>
      <c r="X874" s="69">
        <f>U861*'4 Transform Matrices'!AB875+V861*'4 Transform Matrices'!AF875+W861*'4 Transform Matrices'!AJ875+X861</f>
        <v/>
      </c>
      <c r="Y874" s="69">
        <f>Y861*'4 Transform Matrices'!Y875+Z861*'4 Transform Matrices'!AC875+AA861*'4 Transform Matrices'!AG875</f>
        <v/>
      </c>
      <c r="Z874" s="69">
        <f>Y861*'4 Transform Matrices'!Z875+Z861*'4 Transform Matrices'!AD875+AA861*'4 Transform Matrices'!AH875</f>
        <v/>
      </c>
      <c r="AA874" s="69">
        <f>Y861*'4 Transform Matrices'!AA875+Z861*'4 Transform Matrices'!AE875+AA861*'4 Transform Matrices'!AI875</f>
        <v/>
      </c>
      <c r="AB874" s="69">
        <f>Y861*'4 Transform Matrices'!AB875+Z861*'4 Transform Matrices'!AF875+AA861*'4 Transform Matrices'!AJ875+AB861</f>
        <v/>
      </c>
      <c r="AC874" s="69">
        <f>AC861*'4 Transform Matrices'!Y875+AD861*'4 Transform Matrices'!AC875+AE861*'4 Transform Matrices'!AG875</f>
        <v/>
      </c>
      <c r="AD874" s="69">
        <f>AC861*'4 Transform Matrices'!Z875+AD861*'4 Transform Matrices'!AD875+AE861*'4 Transform Matrices'!AH875</f>
        <v/>
      </c>
      <c r="AE874" s="69">
        <f>AC861*'4 Transform Matrices'!AA875+AD861*'4 Transform Matrices'!AE875+AE861*'4 Transform Matrices'!AI875</f>
        <v/>
      </c>
      <c r="AF874" s="69">
        <f>AC861*'4 Transform Matrices'!AB875+AD861*'4 Transform Matrices'!AF875+AE861*'4 Transform Matrices'!AJ875+AF861</f>
        <v/>
      </c>
      <c r="AG874" s="71">
        <f>MAX(ABS(I874-U874),ABS(J874-V874),ABS(K874-W874),ABS(L874-X874),ABS(M874-Y874),ABS(N874-Z874),ABS(O874-AA874),ABS(P874-AB874),ABS(Q874-AC874),ABS(R874-AD874),ABS(S874-AE874),ABS(T874-AF874))</f>
        <v/>
      </c>
    </row>
    <row r="875">
      <c r="A875" s="60" t="inlineStr">
        <is>
          <t>- Wheel R</t>
        </is>
      </c>
      <c r="B875" s="52" t="inlineStr">
        <is>
          <t>ROV-14</t>
        </is>
      </c>
      <c r="C875" s="58" t="inlineStr">
        <is>
          <t>Cylinder</t>
        </is>
      </c>
      <c r="D875" s="52" t="inlineStr">
        <is>
          <t>ROV-00</t>
        </is>
      </c>
      <c r="E875" s="52" t="n">
        <v>1</v>
      </c>
      <c r="F875" s="54">
        <f>L875</f>
        <v/>
      </c>
      <c r="G875" s="54">
        <f>P875</f>
        <v/>
      </c>
      <c r="H875" s="54">
        <f>T875</f>
        <v/>
      </c>
      <c r="I875" s="70" t="n">
        <v>-6.98481539e-09</v>
      </c>
      <c r="J875" s="70" t="n">
        <v>-0.00811735634</v>
      </c>
      <c r="K875" s="70" t="n">
        <v>0.0699098557</v>
      </c>
      <c r="L875" s="70" t="n">
        <v>5.7462635</v>
      </c>
      <c r="M875" s="70" t="n">
        <v>0.0179074686</v>
      </c>
      <c r="N875" s="70" t="n">
        <v>0.158789977</v>
      </c>
      <c r="O875" s="70" t="n">
        <v>0.0035290306</v>
      </c>
      <c r="P875" s="70" t="n">
        <v>0.179368183</v>
      </c>
      <c r="Q875" s="70" t="n">
        <v>-0.158994719</v>
      </c>
      <c r="R875" s="70" t="n">
        <v>0.0178844072</v>
      </c>
      <c r="S875" s="70" t="n">
        <v>0.000397469295</v>
      </c>
      <c r="T875" s="70" t="n">
        <v>7.7261405</v>
      </c>
      <c r="U875" s="69">
        <f>U861*'4 Transform Matrices'!Y876+V861*'4 Transform Matrices'!AC876+W861*'4 Transform Matrices'!AG876</f>
        <v/>
      </c>
      <c r="V875" s="69">
        <f>U861*'4 Transform Matrices'!Z876+V861*'4 Transform Matrices'!AD876+W861*'4 Transform Matrices'!AH876</f>
        <v/>
      </c>
      <c r="W875" s="69">
        <f>U861*'4 Transform Matrices'!AA876+V861*'4 Transform Matrices'!AE876+W861*'4 Transform Matrices'!AI876</f>
        <v/>
      </c>
      <c r="X875" s="69">
        <f>U861*'4 Transform Matrices'!AB876+V861*'4 Transform Matrices'!AF876+W861*'4 Transform Matrices'!AJ876+X861</f>
        <v/>
      </c>
      <c r="Y875" s="69">
        <f>Y861*'4 Transform Matrices'!Y876+Z861*'4 Transform Matrices'!AC876+AA861*'4 Transform Matrices'!AG876</f>
        <v/>
      </c>
      <c r="Z875" s="69">
        <f>Y861*'4 Transform Matrices'!Z876+Z861*'4 Transform Matrices'!AD876+AA861*'4 Transform Matrices'!AH876</f>
        <v/>
      </c>
      <c r="AA875" s="69">
        <f>Y861*'4 Transform Matrices'!AA876+Z861*'4 Transform Matrices'!AE876+AA861*'4 Transform Matrices'!AI876</f>
        <v/>
      </c>
      <c r="AB875" s="69">
        <f>Y861*'4 Transform Matrices'!AB876+Z861*'4 Transform Matrices'!AF876+AA861*'4 Transform Matrices'!AJ876+AB861</f>
        <v/>
      </c>
      <c r="AC875" s="69">
        <f>AC861*'4 Transform Matrices'!Y876+AD861*'4 Transform Matrices'!AC876+AE861*'4 Transform Matrices'!AG876</f>
        <v/>
      </c>
      <c r="AD875" s="69">
        <f>AC861*'4 Transform Matrices'!Z876+AD861*'4 Transform Matrices'!AD876+AE861*'4 Transform Matrices'!AH876</f>
        <v/>
      </c>
      <c r="AE875" s="69">
        <f>AC861*'4 Transform Matrices'!AA876+AD861*'4 Transform Matrices'!AE876+AE861*'4 Transform Matrices'!AI876</f>
        <v/>
      </c>
      <c r="AF875" s="69">
        <f>AC861*'4 Transform Matrices'!AB876+AD861*'4 Transform Matrices'!AF876+AE861*'4 Transform Matrices'!AJ876+AF861</f>
        <v/>
      </c>
      <c r="AG875" s="71">
        <f>MAX(ABS(I875-U875),ABS(J875-V875),ABS(K875-W875),ABS(L875-X875),ABS(M875-Y875),ABS(N875-Z875),ABS(O875-AA875),ABS(P875-AB875),ABS(Q875-AC875),ABS(R875-AD875),ABS(S875-AE875),ABS(T875-AF875))</f>
        <v/>
      </c>
    </row>
    <row r="876">
      <c r="A876" s="60" t="inlineStr">
        <is>
          <t>- Hub L</t>
        </is>
      </c>
      <c r="B876" s="52" t="inlineStr">
        <is>
          <t>ROV-15</t>
        </is>
      </c>
      <c r="C876" s="59" t="inlineStr">
        <is>
          <t>Sphere</t>
        </is>
      </c>
      <c r="D876" s="52" t="inlineStr">
        <is>
          <t>ROV-00</t>
        </is>
      </c>
      <c r="E876" s="52" t="n">
        <v>1</v>
      </c>
      <c r="F876" s="54">
        <f>L876</f>
        <v/>
      </c>
      <c r="G876" s="54">
        <f>P876</f>
        <v/>
      </c>
      <c r="H876" s="54">
        <f>T876</f>
        <v/>
      </c>
      <c r="I876" s="70" t="n">
        <v>-3.0558569e-09</v>
      </c>
      <c r="J876" s="70" t="n">
        <v>-0.00355134346</v>
      </c>
      <c r="K876" s="70" t="n">
        <v>0.0299613662</v>
      </c>
      <c r="L876" s="70" t="n">
        <v>6.28556776</v>
      </c>
      <c r="M876" s="70" t="n">
        <v>0.007834517399999999</v>
      </c>
      <c r="N876" s="70" t="n">
        <v>0.0694706142</v>
      </c>
      <c r="O876" s="70" t="n">
        <v>0.00151244167</v>
      </c>
      <c r="P876" s="70" t="n">
        <v>0.206592128</v>
      </c>
      <c r="Q876" s="70" t="n">
        <v>-0.06956019250000001</v>
      </c>
      <c r="R876" s="70" t="n">
        <v>0.00782442838</v>
      </c>
      <c r="S876" s="70" t="n">
        <v>0.000170343963</v>
      </c>
      <c r="T876" s="70" t="n">
        <v>7.72920656</v>
      </c>
      <c r="U876" s="69">
        <f>U861*'4 Transform Matrices'!Y877+V861*'4 Transform Matrices'!AC877+W861*'4 Transform Matrices'!AG877</f>
        <v/>
      </c>
      <c r="V876" s="69">
        <f>U861*'4 Transform Matrices'!Z877+V861*'4 Transform Matrices'!AD877+W861*'4 Transform Matrices'!AH877</f>
        <v/>
      </c>
      <c r="W876" s="69">
        <f>U861*'4 Transform Matrices'!AA877+V861*'4 Transform Matrices'!AE877+W861*'4 Transform Matrices'!AI877</f>
        <v/>
      </c>
      <c r="X876" s="69">
        <f>U861*'4 Transform Matrices'!AB877+V861*'4 Transform Matrices'!AF877+W861*'4 Transform Matrices'!AJ877+X861</f>
        <v/>
      </c>
      <c r="Y876" s="69">
        <f>Y861*'4 Transform Matrices'!Y877+Z861*'4 Transform Matrices'!AC877+AA861*'4 Transform Matrices'!AG877</f>
        <v/>
      </c>
      <c r="Z876" s="69">
        <f>Y861*'4 Transform Matrices'!Z877+Z861*'4 Transform Matrices'!AD877+AA861*'4 Transform Matrices'!AH877</f>
        <v/>
      </c>
      <c r="AA876" s="69">
        <f>Y861*'4 Transform Matrices'!AA877+Z861*'4 Transform Matrices'!AE877+AA861*'4 Transform Matrices'!AI877</f>
        <v/>
      </c>
      <c r="AB876" s="69">
        <f>Y861*'4 Transform Matrices'!AB877+Z861*'4 Transform Matrices'!AF877+AA861*'4 Transform Matrices'!AJ877+AB861</f>
        <v/>
      </c>
      <c r="AC876" s="69">
        <f>AC861*'4 Transform Matrices'!Y877+AD861*'4 Transform Matrices'!AC877+AE861*'4 Transform Matrices'!AG877</f>
        <v/>
      </c>
      <c r="AD876" s="69">
        <f>AC861*'4 Transform Matrices'!Z877+AD861*'4 Transform Matrices'!AD877+AE861*'4 Transform Matrices'!AH877</f>
        <v/>
      </c>
      <c r="AE876" s="69">
        <f>AC861*'4 Transform Matrices'!AA877+AD861*'4 Transform Matrices'!AE877+AE861*'4 Transform Matrices'!AI877</f>
        <v/>
      </c>
      <c r="AF876" s="69">
        <f>AC861*'4 Transform Matrices'!AB877+AD861*'4 Transform Matrices'!AF877+AE861*'4 Transform Matrices'!AJ877+AF861</f>
        <v/>
      </c>
      <c r="AG876" s="71">
        <f>MAX(ABS(I876-U876),ABS(J876-V876),ABS(K876-W876),ABS(L876-X876),ABS(M876-Y876),ABS(N876-Z876),ABS(O876-AA876),ABS(P876-AB876),ABS(Q876-AC876),ABS(R876-AD876),ABS(S876-AE876),ABS(T876-AF876))</f>
        <v/>
      </c>
    </row>
    <row r="877">
      <c r="A877" s="60" t="inlineStr">
        <is>
          <t>- Hub R</t>
        </is>
      </c>
      <c r="B877" s="52" t="inlineStr">
        <is>
          <t>ROV-16</t>
        </is>
      </c>
      <c r="C877" s="59" t="inlineStr">
        <is>
          <t>Sphere</t>
        </is>
      </c>
      <c r="D877" s="52" t="inlineStr">
        <is>
          <t>ROV-00</t>
        </is>
      </c>
      <c r="E877" s="52" t="n">
        <v>1</v>
      </c>
      <c r="F877" s="54">
        <f>L877</f>
        <v/>
      </c>
      <c r="G877" s="54">
        <f>P877</f>
        <v/>
      </c>
      <c r="H877" s="54">
        <f>T877</f>
        <v/>
      </c>
      <c r="I877" s="70" t="n">
        <v>-3.0558569e-09</v>
      </c>
      <c r="J877" s="70" t="n">
        <v>-0.00355134346</v>
      </c>
      <c r="K877" s="70" t="n">
        <v>0.0299613662</v>
      </c>
      <c r="L877" s="70" t="n">
        <v>5.70631456</v>
      </c>
      <c r="M877" s="70" t="n">
        <v>0.007834517399999999</v>
      </c>
      <c r="N877" s="70" t="n">
        <v>0.0694706142</v>
      </c>
      <c r="O877" s="70" t="n">
        <v>0.00151244167</v>
      </c>
      <c r="P877" s="70" t="n">
        <v>0.177351594</v>
      </c>
      <c r="Q877" s="70" t="n">
        <v>-0.06956019250000001</v>
      </c>
      <c r="R877" s="70" t="n">
        <v>0.00782442838</v>
      </c>
      <c r="S877" s="70" t="n">
        <v>0.000170343963</v>
      </c>
      <c r="T877" s="70" t="n">
        <v>7.72591305</v>
      </c>
      <c r="U877" s="69">
        <f>U861*'4 Transform Matrices'!Y878+V861*'4 Transform Matrices'!AC878+W861*'4 Transform Matrices'!AG878</f>
        <v/>
      </c>
      <c r="V877" s="69">
        <f>U861*'4 Transform Matrices'!Z878+V861*'4 Transform Matrices'!AD878+W861*'4 Transform Matrices'!AH878</f>
        <v/>
      </c>
      <c r="W877" s="69">
        <f>U861*'4 Transform Matrices'!AA878+V861*'4 Transform Matrices'!AE878+W861*'4 Transform Matrices'!AI878</f>
        <v/>
      </c>
      <c r="X877" s="69">
        <f>U861*'4 Transform Matrices'!AB878+V861*'4 Transform Matrices'!AF878+W861*'4 Transform Matrices'!AJ878+X861</f>
        <v/>
      </c>
      <c r="Y877" s="69">
        <f>Y861*'4 Transform Matrices'!Y878+Z861*'4 Transform Matrices'!AC878+AA861*'4 Transform Matrices'!AG878</f>
        <v/>
      </c>
      <c r="Z877" s="69">
        <f>Y861*'4 Transform Matrices'!Z878+Z861*'4 Transform Matrices'!AD878+AA861*'4 Transform Matrices'!AH878</f>
        <v/>
      </c>
      <c r="AA877" s="69">
        <f>Y861*'4 Transform Matrices'!AA878+Z861*'4 Transform Matrices'!AE878+AA861*'4 Transform Matrices'!AI878</f>
        <v/>
      </c>
      <c r="AB877" s="69">
        <f>Y861*'4 Transform Matrices'!AB878+Z861*'4 Transform Matrices'!AF878+AA861*'4 Transform Matrices'!AJ878+AB861</f>
        <v/>
      </c>
      <c r="AC877" s="69">
        <f>AC861*'4 Transform Matrices'!Y878+AD861*'4 Transform Matrices'!AC878+AE861*'4 Transform Matrices'!AG878</f>
        <v/>
      </c>
      <c r="AD877" s="69">
        <f>AC861*'4 Transform Matrices'!Z878+AD861*'4 Transform Matrices'!AD878+AE861*'4 Transform Matrices'!AH878</f>
        <v/>
      </c>
      <c r="AE877" s="69">
        <f>AC861*'4 Transform Matrices'!AA878+AD861*'4 Transform Matrices'!AE878+AE861*'4 Transform Matrices'!AI878</f>
        <v/>
      </c>
      <c r="AF877" s="69">
        <f>AC861*'4 Transform Matrices'!AB878+AD861*'4 Transform Matrices'!AF878+AE861*'4 Transform Matrices'!AJ878+AF861</f>
        <v/>
      </c>
      <c r="AG877" s="71">
        <f>MAX(ABS(I877-U877),ABS(J877-V877),ABS(K877-W877),ABS(L877-X877),ABS(M877-Y877),ABS(N877-Z877),ABS(O877-AA877),ABS(P877-AB877),ABS(Q877-AC877),ABS(R877-AD877),ABS(S877-AE877),ABS(T877-AF877))</f>
        <v/>
      </c>
    </row>
    <row r="878">
      <c r="A878" s="60" t="inlineStr">
        <is>
          <t>- IR sensor bar</t>
        </is>
      </c>
      <c r="B878" s="52" t="inlineStr">
        <is>
          <t>ROV-17</t>
        </is>
      </c>
      <c r="C878" s="63" t="inlineStr">
        <is>
          <t>Cube</t>
        </is>
      </c>
      <c r="D878" s="52" t="inlineStr">
        <is>
          <t>ROV-00</t>
        </is>
      </c>
      <c r="E878" s="52" t="n">
        <v>1</v>
      </c>
      <c r="F878" s="54">
        <f>L878</f>
        <v/>
      </c>
      <c r="G878" s="54">
        <f>P878</f>
        <v/>
      </c>
      <c r="H878" s="54">
        <f>T878</f>
        <v/>
      </c>
      <c r="I878" s="70" t="n">
        <v>0.299613684</v>
      </c>
      <c r="J878" s="70" t="n">
        <v>-0.00101466954</v>
      </c>
      <c r="K878" s="70" t="n">
        <v>0</v>
      </c>
      <c r="L878" s="70" t="n">
        <v>5.99644852</v>
      </c>
      <c r="M878" s="70" t="n">
        <v>0.015124416</v>
      </c>
      <c r="N878" s="70" t="n">
        <v>0.0198487472</v>
      </c>
      <c r="O878" s="70" t="n">
        <v>-0.00447686715</v>
      </c>
      <c r="P878" s="70" t="n">
        <v>0.173093751</v>
      </c>
      <c r="Q878" s="70" t="n">
        <v>0.0017034529</v>
      </c>
      <c r="R878" s="70" t="n">
        <v>0.0022355509</v>
      </c>
      <c r="S878" s="70" t="n">
        <v>0.0397486798</v>
      </c>
      <c r="T878" s="70" t="n">
        <v>7.80593967</v>
      </c>
      <c r="U878" s="69">
        <f>U861*'4 Transform Matrices'!Y879+V861*'4 Transform Matrices'!AC879+W861*'4 Transform Matrices'!AG879</f>
        <v/>
      </c>
      <c r="V878" s="69">
        <f>U861*'4 Transform Matrices'!Z879+V861*'4 Transform Matrices'!AD879+W861*'4 Transform Matrices'!AH879</f>
        <v/>
      </c>
      <c r="W878" s="69">
        <f>U861*'4 Transform Matrices'!AA879+V861*'4 Transform Matrices'!AE879+W861*'4 Transform Matrices'!AI879</f>
        <v/>
      </c>
      <c r="X878" s="69">
        <f>U861*'4 Transform Matrices'!AB879+V861*'4 Transform Matrices'!AF879+W861*'4 Transform Matrices'!AJ879+X861</f>
        <v/>
      </c>
      <c r="Y878" s="69">
        <f>Y861*'4 Transform Matrices'!Y879+Z861*'4 Transform Matrices'!AC879+AA861*'4 Transform Matrices'!AG879</f>
        <v/>
      </c>
      <c r="Z878" s="69">
        <f>Y861*'4 Transform Matrices'!Z879+Z861*'4 Transform Matrices'!AD879+AA861*'4 Transform Matrices'!AH879</f>
        <v/>
      </c>
      <c r="AA878" s="69">
        <f>Y861*'4 Transform Matrices'!AA879+Z861*'4 Transform Matrices'!AE879+AA861*'4 Transform Matrices'!AI879</f>
        <v/>
      </c>
      <c r="AB878" s="69">
        <f>Y861*'4 Transform Matrices'!AB879+Z861*'4 Transform Matrices'!AF879+AA861*'4 Transform Matrices'!AJ879+AB861</f>
        <v/>
      </c>
      <c r="AC878" s="69">
        <f>AC861*'4 Transform Matrices'!Y879+AD861*'4 Transform Matrices'!AC879+AE861*'4 Transform Matrices'!AG879</f>
        <v/>
      </c>
      <c r="AD878" s="69">
        <f>AC861*'4 Transform Matrices'!Z879+AD861*'4 Transform Matrices'!AD879+AE861*'4 Transform Matrices'!AH879</f>
        <v/>
      </c>
      <c r="AE878" s="69">
        <f>AC861*'4 Transform Matrices'!AA879+AD861*'4 Transform Matrices'!AE879+AE861*'4 Transform Matrices'!AI879</f>
        <v/>
      </c>
      <c r="AF878" s="69">
        <f>AC861*'4 Transform Matrices'!AB879+AD861*'4 Transform Matrices'!AF879+AE861*'4 Transform Matrices'!AJ879+AF861</f>
        <v/>
      </c>
      <c r="AG878" s="71">
        <f>MAX(ABS(I878-U878),ABS(J878-V878),ABS(K878-W878),ABS(L878-X878),ABS(M878-Y878),ABS(N878-Z878),ABS(O878-AA878),ABS(P878-AB878),ABS(Q878-AC878),ABS(R878-AD878),ABS(S878-AE878),ABS(T878-AF878))</f>
        <v/>
      </c>
    </row>
    <row r="879">
      <c r="A879" s="60" t="inlineStr">
        <is>
          <t>- IR sensor</t>
        </is>
      </c>
      <c r="B879" s="52" t="inlineStr">
        <is>
          <t>ROV-18</t>
        </is>
      </c>
      <c r="C879" s="59" t="inlineStr">
        <is>
          <t>Sphere</t>
        </is>
      </c>
      <c r="D879" s="52" t="inlineStr">
        <is>
          <t>ROV-00</t>
        </is>
      </c>
      <c r="E879" s="52" t="n">
        <v>1</v>
      </c>
      <c r="F879" s="54">
        <f>L879</f>
        <v/>
      </c>
      <c r="G879" s="54">
        <f>P879</f>
        <v/>
      </c>
      <c r="H879" s="54">
        <f>T879</f>
        <v/>
      </c>
      <c r="I879" s="70" t="n">
        <v>0.0249678064</v>
      </c>
      <c r="J879" s="70" t="n">
        <v>-0.0012683369</v>
      </c>
      <c r="K879" s="70" t="n">
        <v>0</v>
      </c>
      <c r="L879" s="70" t="n">
        <v>5.87736416</v>
      </c>
      <c r="M879" s="70" t="n">
        <v>0.00126036804</v>
      </c>
      <c r="N879" s="70" t="n">
        <v>0.0248109344</v>
      </c>
      <c r="O879" s="70" t="n">
        <v>-0.00279804203</v>
      </c>
      <c r="P879" s="70" t="n">
        <v>0.151038215</v>
      </c>
      <c r="Q879" s="70" t="n">
        <v>0.000141954399</v>
      </c>
      <c r="R879" s="70" t="n">
        <v>0.00279443874</v>
      </c>
      <c r="S879" s="70" t="n">
        <v>0.0248429254</v>
      </c>
      <c r="T879" s="70" t="n">
        <v>7.81351852</v>
      </c>
      <c r="U879" s="69">
        <f>U861*'4 Transform Matrices'!Y880+V861*'4 Transform Matrices'!AC880+W861*'4 Transform Matrices'!AG880</f>
        <v/>
      </c>
      <c r="V879" s="69">
        <f>U861*'4 Transform Matrices'!Z880+V861*'4 Transform Matrices'!AD880+W861*'4 Transform Matrices'!AH880</f>
        <v/>
      </c>
      <c r="W879" s="69">
        <f>U861*'4 Transform Matrices'!AA880+V861*'4 Transform Matrices'!AE880+W861*'4 Transform Matrices'!AI880</f>
        <v/>
      </c>
      <c r="X879" s="69">
        <f>U861*'4 Transform Matrices'!AB880+V861*'4 Transform Matrices'!AF880+W861*'4 Transform Matrices'!AJ880+X861</f>
        <v/>
      </c>
      <c r="Y879" s="69">
        <f>Y861*'4 Transform Matrices'!Y880+Z861*'4 Transform Matrices'!AC880+AA861*'4 Transform Matrices'!AG880</f>
        <v/>
      </c>
      <c r="Z879" s="69">
        <f>Y861*'4 Transform Matrices'!Z880+Z861*'4 Transform Matrices'!AD880+AA861*'4 Transform Matrices'!AH880</f>
        <v/>
      </c>
      <c r="AA879" s="69">
        <f>Y861*'4 Transform Matrices'!AA880+Z861*'4 Transform Matrices'!AE880+AA861*'4 Transform Matrices'!AI880</f>
        <v/>
      </c>
      <c r="AB879" s="69">
        <f>Y861*'4 Transform Matrices'!AB880+Z861*'4 Transform Matrices'!AF880+AA861*'4 Transform Matrices'!AJ880+AB861</f>
        <v/>
      </c>
      <c r="AC879" s="69">
        <f>AC861*'4 Transform Matrices'!Y880+AD861*'4 Transform Matrices'!AC880+AE861*'4 Transform Matrices'!AG880</f>
        <v/>
      </c>
      <c r="AD879" s="69">
        <f>AC861*'4 Transform Matrices'!Z880+AD861*'4 Transform Matrices'!AD880+AE861*'4 Transform Matrices'!AH880</f>
        <v/>
      </c>
      <c r="AE879" s="69">
        <f>AC861*'4 Transform Matrices'!AA880+AD861*'4 Transform Matrices'!AE880+AE861*'4 Transform Matrices'!AI880</f>
        <v/>
      </c>
      <c r="AF879" s="69">
        <f>AC861*'4 Transform Matrices'!AB880+AD861*'4 Transform Matrices'!AF880+AE861*'4 Transform Matrices'!AJ880+AF861</f>
        <v/>
      </c>
      <c r="AG879" s="71">
        <f>MAX(ABS(I879-U879),ABS(J879-V879),ABS(K879-W879),ABS(L879-X879),ABS(M879-Y879),ABS(N879-Z879),ABS(O879-AA879),ABS(P879-AB879),ABS(Q879-AC879),ABS(R879-AD879),ABS(S879-AE879),ABS(T879-AF879))</f>
        <v/>
      </c>
    </row>
    <row r="880">
      <c r="A880" s="60" t="inlineStr">
        <is>
          <t>- IR sensor</t>
        </is>
      </c>
      <c r="B880" s="52" t="inlineStr">
        <is>
          <t>ROV-19</t>
        </is>
      </c>
      <c r="C880" s="59" t="inlineStr">
        <is>
          <t>Sphere</t>
        </is>
      </c>
      <c r="D880" s="52" t="inlineStr">
        <is>
          <t>ROV-00</t>
        </is>
      </c>
      <c r="E880" s="52" t="n">
        <v>1</v>
      </c>
      <c r="F880" s="54">
        <f>L880</f>
        <v/>
      </c>
      <c r="G880" s="54">
        <f>P880</f>
        <v/>
      </c>
      <c r="H880" s="54">
        <f>T880</f>
        <v/>
      </c>
      <c r="I880" s="70" t="n">
        <v>0.0249678064</v>
      </c>
      <c r="J880" s="70" t="n">
        <v>-0.0012683369</v>
      </c>
      <c r="K880" s="70" t="n">
        <v>0</v>
      </c>
      <c r="L880" s="70" t="n">
        <v>5.93728685</v>
      </c>
      <c r="M880" s="70" t="n">
        <v>0.00126036804</v>
      </c>
      <c r="N880" s="70" t="n">
        <v>0.0248109344</v>
      </c>
      <c r="O880" s="70" t="n">
        <v>-0.00279804203</v>
      </c>
      <c r="P880" s="70" t="n">
        <v>0.154063091</v>
      </c>
      <c r="Q880" s="70" t="n">
        <v>0.000141954399</v>
      </c>
      <c r="R880" s="70" t="n">
        <v>0.00279443874</v>
      </c>
      <c r="S880" s="70" t="n">
        <v>0.0248429254</v>
      </c>
      <c r="T880" s="70" t="n">
        <v>7.81385946</v>
      </c>
      <c r="U880" s="69">
        <f>U861*'4 Transform Matrices'!Y881+V861*'4 Transform Matrices'!AC881+W861*'4 Transform Matrices'!AG881</f>
        <v/>
      </c>
      <c r="V880" s="69">
        <f>U861*'4 Transform Matrices'!Z881+V861*'4 Transform Matrices'!AD881+W861*'4 Transform Matrices'!AH881</f>
        <v/>
      </c>
      <c r="W880" s="69">
        <f>U861*'4 Transform Matrices'!AA881+V861*'4 Transform Matrices'!AE881+W861*'4 Transform Matrices'!AI881</f>
        <v/>
      </c>
      <c r="X880" s="69">
        <f>U861*'4 Transform Matrices'!AB881+V861*'4 Transform Matrices'!AF881+W861*'4 Transform Matrices'!AJ881+X861</f>
        <v/>
      </c>
      <c r="Y880" s="69">
        <f>Y861*'4 Transform Matrices'!Y881+Z861*'4 Transform Matrices'!AC881+AA861*'4 Transform Matrices'!AG881</f>
        <v/>
      </c>
      <c r="Z880" s="69">
        <f>Y861*'4 Transform Matrices'!Z881+Z861*'4 Transform Matrices'!AD881+AA861*'4 Transform Matrices'!AH881</f>
        <v/>
      </c>
      <c r="AA880" s="69">
        <f>Y861*'4 Transform Matrices'!AA881+Z861*'4 Transform Matrices'!AE881+AA861*'4 Transform Matrices'!AI881</f>
        <v/>
      </c>
      <c r="AB880" s="69">
        <f>Y861*'4 Transform Matrices'!AB881+Z861*'4 Transform Matrices'!AF881+AA861*'4 Transform Matrices'!AJ881+AB861</f>
        <v/>
      </c>
      <c r="AC880" s="69">
        <f>AC861*'4 Transform Matrices'!Y881+AD861*'4 Transform Matrices'!AC881+AE861*'4 Transform Matrices'!AG881</f>
        <v/>
      </c>
      <c r="AD880" s="69">
        <f>AC861*'4 Transform Matrices'!Z881+AD861*'4 Transform Matrices'!AD881+AE861*'4 Transform Matrices'!AH881</f>
        <v/>
      </c>
      <c r="AE880" s="69">
        <f>AC861*'4 Transform Matrices'!AA881+AD861*'4 Transform Matrices'!AE881+AE861*'4 Transform Matrices'!AI881</f>
        <v/>
      </c>
      <c r="AF880" s="69">
        <f>AC861*'4 Transform Matrices'!AB881+AD861*'4 Transform Matrices'!AF881+AE861*'4 Transform Matrices'!AJ881+AF861</f>
        <v/>
      </c>
      <c r="AG880" s="71">
        <f>MAX(ABS(I880-U880),ABS(J880-V880),ABS(K880-W880),ABS(L880-X880),ABS(M880-Y880),ABS(N880-Z880),ABS(O880-AA880),ABS(P880-AB880),ABS(Q880-AC880),ABS(R880-AD880),ABS(S880-AE880),ABS(T880-AF880))</f>
        <v/>
      </c>
    </row>
    <row r="881">
      <c r="A881" s="60" t="inlineStr">
        <is>
          <t>- IR sensor</t>
        </is>
      </c>
      <c r="B881" s="52" t="inlineStr">
        <is>
          <t>ROV-20</t>
        </is>
      </c>
      <c r="C881" s="59" t="inlineStr">
        <is>
          <t>Sphere</t>
        </is>
      </c>
      <c r="D881" s="52" t="inlineStr">
        <is>
          <t>ROV-00</t>
        </is>
      </c>
      <c r="E881" s="52" t="n">
        <v>1</v>
      </c>
      <c r="F881" s="54">
        <f>L881</f>
        <v/>
      </c>
      <c r="G881" s="54">
        <f>P881</f>
        <v/>
      </c>
      <c r="H881" s="54">
        <f>T881</f>
        <v/>
      </c>
      <c r="I881" s="70" t="n">
        <v>0.0249678064</v>
      </c>
      <c r="J881" s="70" t="n">
        <v>-0.0012683369</v>
      </c>
      <c r="K881" s="70" t="n">
        <v>0</v>
      </c>
      <c r="L881" s="70" t="n">
        <v>5.99720955</v>
      </c>
      <c r="M881" s="70" t="n">
        <v>0.00126036804</v>
      </c>
      <c r="N881" s="70" t="n">
        <v>0.0248109344</v>
      </c>
      <c r="O881" s="70" t="n">
        <v>-0.00279804203</v>
      </c>
      <c r="P881" s="70" t="n">
        <v>0.157087982</v>
      </c>
      <c r="Q881" s="70" t="n">
        <v>0.000141954399</v>
      </c>
      <c r="R881" s="70" t="n">
        <v>0.00279443874</v>
      </c>
      <c r="S881" s="70" t="n">
        <v>0.0248429254</v>
      </c>
      <c r="T881" s="70" t="n">
        <v>7.81419992</v>
      </c>
      <c r="U881" s="69">
        <f>U861*'4 Transform Matrices'!Y882+V861*'4 Transform Matrices'!AC882+W861*'4 Transform Matrices'!AG882</f>
        <v/>
      </c>
      <c r="V881" s="69">
        <f>U861*'4 Transform Matrices'!Z882+V861*'4 Transform Matrices'!AD882+W861*'4 Transform Matrices'!AH882</f>
        <v/>
      </c>
      <c r="W881" s="69">
        <f>U861*'4 Transform Matrices'!AA882+V861*'4 Transform Matrices'!AE882+W861*'4 Transform Matrices'!AI882</f>
        <v/>
      </c>
      <c r="X881" s="69">
        <f>U861*'4 Transform Matrices'!AB882+V861*'4 Transform Matrices'!AF882+W861*'4 Transform Matrices'!AJ882+X861</f>
        <v/>
      </c>
      <c r="Y881" s="69">
        <f>Y861*'4 Transform Matrices'!Y882+Z861*'4 Transform Matrices'!AC882+AA861*'4 Transform Matrices'!AG882</f>
        <v/>
      </c>
      <c r="Z881" s="69">
        <f>Y861*'4 Transform Matrices'!Z882+Z861*'4 Transform Matrices'!AD882+AA861*'4 Transform Matrices'!AH882</f>
        <v/>
      </c>
      <c r="AA881" s="69">
        <f>Y861*'4 Transform Matrices'!AA882+Z861*'4 Transform Matrices'!AE882+AA861*'4 Transform Matrices'!AI882</f>
        <v/>
      </c>
      <c r="AB881" s="69">
        <f>Y861*'4 Transform Matrices'!AB882+Z861*'4 Transform Matrices'!AF882+AA861*'4 Transform Matrices'!AJ882+AB861</f>
        <v/>
      </c>
      <c r="AC881" s="69">
        <f>AC861*'4 Transform Matrices'!Y882+AD861*'4 Transform Matrices'!AC882+AE861*'4 Transform Matrices'!AG882</f>
        <v/>
      </c>
      <c r="AD881" s="69">
        <f>AC861*'4 Transform Matrices'!Z882+AD861*'4 Transform Matrices'!AD882+AE861*'4 Transform Matrices'!AH882</f>
        <v/>
      </c>
      <c r="AE881" s="69">
        <f>AC861*'4 Transform Matrices'!AA882+AD861*'4 Transform Matrices'!AE882+AE861*'4 Transform Matrices'!AI882</f>
        <v/>
      </c>
      <c r="AF881" s="69">
        <f>AC861*'4 Transform Matrices'!AB882+AD861*'4 Transform Matrices'!AF882+AE861*'4 Transform Matrices'!AJ882+AF861</f>
        <v/>
      </c>
      <c r="AG881" s="71">
        <f>MAX(ABS(I881-U881),ABS(J881-V881),ABS(K881-W881),ABS(L881-X881),ABS(M881-Y881),ABS(N881-Z881),ABS(O881-AA881),ABS(P881-AB881),ABS(Q881-AC881),ABS(R881-AD881),ABS(S881-AE881),ABS(T881-AF881))</f>
        <v/>
      </c>
    </row>
    <row r="882">
      <c r="A882" s="60" t="inlineStr">
        <is>
          <t>- IR sensor</t>
        </is>
      </c>
      <c r="B882" s="52" t="inlineStr">
        <is>
          <t>ROV-21</t>
        </is>
      </c>
      <c r="C882" s="59" t="inlineStr">
        <is>
          <t>Sphere</t>
        </is>
      </c>
      <c r="D882" s="52" t="inlineStr">
        <is>
          <t>ROV-00</t>
        </is>
      </c>
      <c r="E882" s="52" t="n">
        <v>1</v>
      </c>
      <c r="F882" s="54">
        <f>L882</f>
        <v/>
      </c>
      <c r="G882" s="54">
        <f>P882</f>
        <v/>
      </c>
      <c r="H882" s="54">
        <f>T882</f>
        <v/>
      </c>
      <c r="I882" s="70" t="n">
        <v>0.0249678064</v>
      </c>
      <c r="J882" s="70" t="n">
        <v>-0.0012683369</v>
      </c>
      <c r="K882" s="70" t="n">
        <v>0</v>
      </c>
      <c r="L882" s="70" t="n">
        <v>6.05713224</v>
      </c>
      <c r="M882" s="70" t="n">
        <v>0.00126036804</v>
      </c>
      <c r="N882" s="70" t="n">
        <v>0.0248109344</v>
      </c>
      <c r="O882" s="70" t="n">
        <v>-0.00279804203</v>
      </c>
      <c r="P882" s="70" t="n">
        <v>0.160112858</v>
      </c>
      <c r="Q882" s="70" t="n">
        <v>0.000141954399</v>
      </c>
      <c r="R882" s="70" t="n">
        <v>0.00279443874</v>
      </c>
      <c r="S882" s="70" t="n">
        <v>0.0248429254</v>
      </c>
      <c r="T882" s="70" t="n">
        <v>7.81454086</v>
      </c>
      <c r="U882" s="69">
        <f>U861*'4 Transform Matrices'!Y883+V861*'4 Transform Matrices'!AC883+W861*'4 Transform Matrices'!AG883</f>
        <v/>
      </c>
      <c r="V882" s="69">
        <f>U861*'4 Transform Matrices'!Z883+V861*'4 Transform Matrices'!AD883+W861*'4 Transform Matrices'!AH883</f>
        <v/>
      </c>
      <c r="W882" s="69">
        <f>U861*'4 Transform Matrices'!AA883+V861*'4 Transform Matrices'!AE883+W861*'4 Transform Matrices'!AI883</f>
        <v/>
      </c>
      <c r="X882" s="69">
        <f>U861*'4 Transform Matrices'!AB883+V861*'4 Transform Matrices'!AF883+W861*'4 Transform Matrices'!AJ883+X861</f>
        <v/>
      </c>
      <c r="Y882" s="69">
        <f>Y861*'4 Transform Matrices'!Y883+Z861*'4 Transform Matrices'!AC883+AA861*'4 Transform Matrices'!AG883</f>
        <v/>
      </c>
      <c r="Z882" s="69">
        <f>Y861*'4 Transform Matrices'!Z883+Z861*'4 Transform Matrices'!AD883+AA861*'4 Transform Matrices'!AH883</f>
        <v/>
      </c>
      <c r="AA882" s="69">
        <f>Y861*'4 Transform Matrices'!AA883+Z861*'4 Transform Matrices'!AE883+AA861*'4 Transform Matrices'!AI883</f>
        <v/>
      </c>
      <c r="AB882" s="69">
        <f>Y861*'4 Transform Matrices'!AB883+Z861*'4 Transform Matrices'!AF883+AA861*'4 Transform Matrices'!AJ883+AB861</f>
        <v/>
      </c>
      <c r="AC882" s="69">
        <f>AC861*'4 Transform Matrices'!Y883+AD861*'4 Transform Matrices'!AC883+AE861*'4 Transform Matrices'!AG883</f>
        <v/>
      </c>
      <c r="AD882" s="69">
        <f>AC861*'4 Transform Matrices'!Z883+AD861*'4 Transform Matrices'!AD883+AE861*'4 Transform Matrices'!AH883</f>
        <v/>
      </c>
      <c r="AE882" s="69">
        <f>AC861*'4 Transform Matrices'!AA883+AD861*'4 Transform Matrices'!AE883+AE861*'4 Transform Matrices'!AI883</f>
        <v/>
      </c>
      <c r="AF882" s="69">
        <f>AC861*'4 Transform Matrices'!AB883+AD861*'4 Transform Matrices'!AF883+AE861*'4 Transform Matrices'!AJ883+AF861</f>
        <v/>
      </c>
      <c r="AG882" s="71">
        <f>MAX(ABS(I882-U882),ABS(J882-V882),ABS(K882-W882),ABS(L882-X882),ABS(M882-Y882),ABS(N882-Z882),ABS(O882-AA882),ABS(P882-AB882),ABS(Q882-AC882),ABS(R882-AD882),ABS(S882-AE882),ABS(T882-AF882))</f>
        <v/>
      </c>
    </row>
    <row r="883">
      <c r="A883" s="60" t="inlineStr">
        <is>
          <t>- IR sensor</t>
        </is>
      </c>
      <c r="B883" s="52" t="inlineStr">
        <is>
          <t>ROV-22</t>
        </is>
      </c>
      <c r="C883" s="59" t="inlineStr">
        <is>
          <t>Sphere</t>
        </is>
      </c>
      <c r="D883" s="52" t="inlineStr">
        <is>
          <t>ROV-00</t>
        </is>
      </c>
      <c r="E883" s="52" t="n">
        <v>1</v>
      </c>
      <c r="F883" s="54">
        <f>L883</f>
        <v/>
      </c>
      <c r="G883" s="54">
        <f>P883</f>
        <v/>
      </c>
      <c r="H883" s="54">
        <f>T883</f>
        <v/>
      </c>
      <c r="I883" s="70" t="n">
        <v>0.0249678064</v>
      </c>
      <c r="J883" s="70" t="n">
        <v>-0.0012683369</v>
      </c>
      <c r="K883" s="70" t="n">
        <v>0</v>
      </c>
      <c r="L883" s="70" t="n">
        <v>6.11705494</v>
      </c>
      <c r="M883" s="70" t="n">
        <v>0.00126036804</v>
      </c>
      <c r="N883" s="70" t="n">
        <v>0.0248109344</v>
      </c>
      <c r="O883" s="70" t="n">
        <v>-0.00279804203</v>
      </c>
      <c r="P883" s="70" t="n">
        <v>0.163137749</v>
      </c>
      <c r="Q883" s="70" t="n">
        <v>0.000141954399</v>
      </c>
      <c r="R883" s="70" t="n">
        <v>0.00279443874</v>
      </c>
      <c r="S883" s="70" t="n">
        <v>0.0248429254</v>
      </c>
      <c r="T883" s="70" t="n">
        <v>7.81488132</v>
      </c>
      <c r="U883" s="69">
        <f>U861*'4 Transform Matrices'!Y884+V861*'4 Transform Matrices'!AC884+W861*'4 Transform Matrices'!AG884</f>
        <v/>
      </c>
      <c r="V883" s="69">
        <f>U861*'4 Transform Matrices'!Z884+V861*'4 Transform Matrices'!AD884+W861*'4 Transform Matrices'!AH884</f>
        <v/>
      </c>
      <c r="W883" s="69">
        <f>U861*'4 Transform Matrices'!AA884+V861*'4 Transform Matrices'!AE884+W861*'4 Transform Matrices'!AI884</f>
        <v/>
      </c>
      <c r="X883" s="69">
        <f>U861*'4 Transform Matrices'!AB884+V861*'4 Transform Matrices'!AF884+W861*'4 Transform Matrices'!AJ884+X861</f>
        <v/>
      </c>
      <c r="Y883" s="69">
        <f>Y861*'4 Transform Matrices'!Y884+Z861*'4 Transform Matrices'!AC884+AA861*'4 Transform Matrices'!AG884</f>
        <v/>
      </c>
      <c r="Z883" s="69">
        <f>Y861*'4 Transform Matrices'!Z884+Z861*'4 Transform Matrices'!AD884+AA861*'4 Transform Matrices'!AH884</f>
        <v/>
      </c>
      <c r="AA883" s="69">
        <f>Y861*'4 Transform Matrices'!AA884+Z861*'4 Transform Matrices'!AE884+AA861*'4 Transform Matrices'!AI884</f>
        <v/>
      </c>
      <c r="AB883" s="69">
        <f>Y861*'4 Transform Matrices'!AB884+Z861*'4 Transform Matrices'!AF884+AA861*'4 Transform Matrices'!AJ884+AB861</f>
        <v/>
      </c>
      <c r="AC883" s="69">
        <f>AC861*'4 Transform Matrices'!Y884+AD861*'4 Transform Matrices'!AC884+AE861*'4 Transform Matrices'!AG884</f>
        <v/>
      </c>
      <c r="AD883" s="69">
        <f>AC861*'4 Transform Matrices'!Z884+AD861*'4 Transform Matrices'!AD884+AE861*'4 Transform Matrices'!AH884</f>
        <v/>
      </c>
      <c r="AE883" s="69">
        <f>AC861*'4 Transform Matrices'!AA884+AD861*'4 Transform Matrices'!AE884+AE861*'4 Transform Matrices'!AI884</f>
        <v/>
      </c>
      <c r="AF883" s="69">
        <f>AC861*'4 Transform Matrices'!AB884+AD861*'4 Transform Matrices'!AF884+AE861*'4 Transform Matrices'!AJ884+AF861</f>
        <v/>
      </c>
      <c r="AG883" s="71">
        <f>MAX(ABS(I883-U883),ABS(J883-V883),ABS(K883-W883),ABS(L883-X883),ABS(M883-Y883),ABS(N883-Z883),ABS(O883-AA883),ABS(P883-AB883),ABS(Q883-AC883),ABS(R883-AD883),ABS(S883-AE883),ABS(T883-AF883))</f>
        <v/>
      </c>
    </row>
    <row r="884">
      <c r="A884" s="60" t="inlineStr">
        <is>
          <t>- Sensor mast</t>
        </is>
      </c>
      <c r="B884" s="52" t="inlineStr">
        <is>
          <t>ROV-23</t>
        </is>
      </c>
      <c r="C884" s="58" t="inlineStr">
        <is>
          <t>Cylinder</t>
        </is>
      </c>
      <c r="D884" s="52" t="inlineStr">
        <is>
          <t>ROV-00</t>
        </is>
      </c>
      <c r="E884" s="52" t="n">
        <v>1</v>
      </c>
      <c r="F884" s="54">
        <f>L884</f>
        <v/>
      </c>
      <c r="G884" s="54">
        <f>P884</f>
        <v/>
      </c>
      <c r="H884" s="54">
        <f>T884</f>
        <v/>
      </c>
      <c r="I884" s="70" t="n">
        <v>0.0249678064</v>
      </c>
      <c r="J884" s="70" t="n">
        <v>5.544077e-11</v>
      </c>
      <c r="K884" s="70" t="n">
        <v>0.00811735634</v>
      </c>
      <c r="L884" s="70" t="n">
        <v>6.06112576</v>
      </c>
      <c r="M884" s="70" t="n">
        <v>0.00126036804</v>
      </c>
      <c r="N884" s="70" t="n">
        <v>-0.00279804319</v>
      </c>
      <c r="O884" s="70" t="n">
        <v>-0.158789977</v>
      </c>
      <c r="P884" s="70" t="n">
        <v>0.497242481</v>
      </c>
      <c r="Q884" s="70" t="n">
        <v>0.000141954399</v>
      </c>
      <c r="R884" s="70" t="n">
        <v>0.0248429254</v>
      </c>
      <c r="S884" s="70" t="n">
        <v>-0.0178844146</v>
      </c>
      <c r="T884" s="70" t="n">
        <v>7.64118385</v>
      </c>
      <c r="U884" s="69">
        <f>U861*'4 Transform Matrices'!Y885+V861*'4 Transform Matrices'!AC885+W861*'4 Transform Matrices'!AG885</f>
        <v/>
      </c>
      <c r="V884" s="69">
        <f>U861*'4 Transform Matrices'!Z885+V861*'4 Transform Matrices'!AD885+W861*'4 Transform Matrices'!AH885</f>
        <v/>
      </c>
      <c r="W884" s="69">
        <f>U861*'4 Transform Matrices'!AA885+V861*'4 Transform Matrices'!AE885+W861*'4 Transform Matrices'!AI885</f>
        <v/>
      </c>
      <c r="X884" s="69">
        <f>U861*'4 Transform Matrices'!AB885+V861*'4 Transform Matrices'!AF885+W861*'4 Transform Matrices'!AJ885+X861</f>
        <v/>
      </c>
      <c r="Y884" s="69">
        <f>Y861*'4 Transform Matrices'!Y885+Z861*'4 Transform Matrices'!AC885+AA861*'4 Transform Matrices'!AG885</f>
        <v/>
      </c>
      <c r="Z884" s="69">
        <f>Y861*'4 Transform Matrices'!Z885+Z861*'4 Transform Matrices'!AD885+AA861*'4 Transform Matrices'!AH885</f>
        <v/>
      </c>
      <c r="AA884" s="69">
        <f>Y861*'4 Transform Matrices'!AA885+Z861*'4 Transform Matrices'!AE885+AA861*'4 Transform Matrices'!AI885</f>
        <v/>
      </c>
      <c r="AB884" s="69">
        <f>Y861*'4 Transform Matrices'!AB885+Z861*'4 Transform Matrices'!AF885+AA861*'4 Transform Matrices'!AJ885+AB861</f>
        <v/>
      </c>
      <c r="AC884" s="69">
        <f>AC861*'4 Transform Matrices'!Y885+AD861*'4 Transform Matrices'!AC885+AE861*'4 Transform Matrices'!AG885</f>
        <v/>
      </c>
      <c r="AD884" s="69">
        <f>AC861*'4 Transform Matrices'!Z885+AD861*'4 Transform Matrices'!AD885+AE861*'4 Transform Matrices'!AH885</f>
        <v/>
      </c>
      <c r="AE884" s="69">
        <f>AC861*'4 Transform Matrices'!AA885+AD861*'4 Transform Matrices'!AE885+AE861*'4 Transform Matrices'!AI885</f>
        <v/>
      </c>
      <c r="AF884" s="69">
        <f>AC861*'4 Transform Matrices'!AB885+AD861*'4 Transform Matrices'!AF885+AE861*'4 Transform Matrices'!AJ885+AF861</f>
        <v/>
      </c>
      <c r="AG884" s="71">
        <f>MAX(ABS(I884-U884),ABS(J884-V884),ABS(K884-W884),ABS(L884-X884),ABS(M884-Y884),ABS(N884-Z884),ABS(O884-AA884),ABS(P884-AB884),ABS(Q884-AC884),ABS(R884-AD884),ABS(S884-AE884),ABS(T884-AF884))</f>
        <v/>
      </c>
    </row>
    <row r="885">
      <c r="A885" s="60" t="inlineStr">
        <is>
          <t>- Scanner pivot</t>
        </is>
      </c>
      <c r="B885" s="52" t="inlineStr">
        <is>
          <t>ROV-24</t>
        </is>
      </c>
      <c r="C885" s="53" t="inlineStr">
        <is>
          <t>Group</t>
        </is>
      </c>
      <c r="D885" s="52" t="inlineStr">
        <is>
          <t>ROV-00</t>
        </is>
      </c>
      <c r="E885" s="52" t="n">
        <v>1</v>
      </c>
      <c r="F885" s="54">
        <f>L885</f>
        <v/>
      </c>
      <c r="G885" s="54">
        <f>P885</f>
        <v/>
      </c>
      <c r="H885" s="54">
        <f>T885</f>
        <v/>
      </c>
      <c r="I885" s="70" t="n">
        <v>0.998712242</v>
      </c>
      <c r="J885" s="70" t="n">
        <v>-0.0507334769</v>
      </c>
      <c r="K885" s="70" t="n">
        <v>0</v>
      </c>
      <c r="L885" s="70" t="n">
        <v>6.05655956</v>
      </c>
      <c r="M885" s="70" t="n">
        <v>0.0504147187</v>
      </c>
      <c r="N885" s="70" t="n">
        <v>0.992437363</v>
      </c>
      <c r="O885" s="70" t="n">
        <v>-0.111921676</v>
      </c>
      <c r="P885" s="70" t="n">
        <v>0.5865617990000001</v>
      </c>
      <c r="Q885" s="70" t="n">
        <v>0.00567817595</v>
      </c>
      <c r="R885" s="70" t="n">
        <v>0.111777544</v>
      </c>
      <c r="S885" s="70" t="n">
        <v>0.993717015</v>
      </c>
      <c r="T885" s="70" t="n">
        <v>7.65124369</v>
      </c>
      <c r="U885" s="69">
        <f>U861*'4 Transform Matrices'!Y886+V861*'4 Transform Matrices'!AC886+W861*'4 Transform Matrices'!AG886</f>
        <v/>
      </c>
      <c r="V885" s="69">
        <f>U861*'4 Transform Matrices'!Z886+V861*'4 Transform Matrices'!AD886+W861*'4 Transform Matrices'!AH886</f>
        <v/>
      </c>
      <c r="W885" s="69">
        <f>U861*'4 Transform Matrices'!AA886+V861*'4 Transform Matrices'!AE886+W861*'4 Transform Matrices'!AI886</f>
        <v/>
      </c>
      <c r="X885" s="69">
        <f>U861*'4 Transform Matrices'!AB886+V861*'4 Transform Matrices'!AF886+W861*'4 Transform Matrices'!AJ886+X861</f>
        <v/>
      </c>
      <c r="Y885" s="69">
        <f>Y861*'4 Transform Matrices'!Y886+Z861*'4 Transform Matrices'!AC886+AA861*'4 Transform Matrices'!AG886</f>
        <v/>
      </c>
      <c r="Z885" s="69">
        <f>Y861*'4 Transform Matrices'!Z886+Z861*'4 Transform Matrices'!AD886+AA861*'4 Transform Matrices'!AH886</f>
        <v/>
      </c>
      <c r="AA885" s="69">
        <f>Y861*'4 Transform Matrices'!AA886+Z861*'4 Transform Matrices'!AE886+AA861*'4 Transform Matrices'!AI886</f>
        <v/>
      </c>
      <c r="AB885" s="69">
        <f>Y861*'4 Transform Matrices'!AB886+Z861*'4 Transform Matrices'!AF886+AA861*'4 Transform Matrices'!AJ886+AB861</f>
        <v/>
      </c>
      <c r="AC885" s="69">
        <f>AC861*'4 Transform Matrices'!Y886+AD861*'4 Transform Matrices'!AC886+AE861*'4 Transform Matrices'!AG886</f>
        <v/>
      </c>
      <c r="AD885" s="69">
        <f>AC861*'4 Transform Matrices'!Z886+AD861*'4 Transform Matrices'!AD886+AE861*'4 Transform Matrices'!AH886</f>
        <v/>
      </c>
      <c r="AE885" s="69">
        <f>AC861*'4 Transform Matrices'!AA886+AD861*'4 Transform Matrices'!AE886+AE861*'4 Transform Matrices'!AI886</f>
        <v/>
      </c>
      <c r="AF885" s="69">
        <f>AC861*'4 Transform Matrices'!AB886+AD861*'4 Transform Matrices'!AF886+AE861*'4 Transform Matrices'!AJ886+AF861</f>
        <v/>
      </c>
      <c r="AG885" s="71">
        <f>MAX(ABS(I885-U885),ABS(J885-V885),ABS(K885-W885),ABS(L885-X885),ABS(M885-Y885),ABS(N885-Z885),ABS(O885-AA885),ABS(P885-AB885),ABS(Q885-AC885),ABS(R885-AD885),ABS(S885-AE885),ABS(T885-AF885))</f>
        <v/>
      </c>
    </row>
    <row r="886">
      <c r="A886" s="80" t="inlineStr">
        <is>
          <t>- Scanner head</t>
        </is>
      </c>
      <c r="B886" s="52" t="inlineStr">
        <is>
          <t>ROV-25</t>
        </is>
      </c>
      <c r="C886" s="59" t="inlineStr">
        <is>
          <t>Sphere</t>
        </is>
      </c>
      <c r="D886" s="52" t="inlineStr">
        <is>
          <t>ROV-24</t>
        </is>
      </c>
      <c r="E886" s="52" t="n">
        <v>2</v>
      </c>
      <c r="F886" s="54">
        <f>L886</f>
        <v/>
      </c>
      <c r="G886" s="54">
        <f>P886</f>
        <v/>
      </c>
      <c r="H886" s="54">
        <f>T886</f>
        <v/>
      </c>
      <c r="I886" s="70" t="n">
        <v>0.0699098557</v>
      </c>
      <c r="J886" s="70" t="n">
        <v>-0.00355134346</v>
      </c>
      <c r="K886" s="70" t="n">
        <v>0</v>
      </c>
      <c r="L886" s="70" t="n">
        <v>6.05655956</v>
      </c>
      <c r="M886" s="70" t="n">
        <v>0.00352903036</v>
      </c>
      <c r="N886" s="70" t="n">
        <v>0.0694706142</v>
      </c>
      <c r="O886" s="70" t="n">
        <v>-0.007834517399999999</v>
      </c>
      <c r="P886" s="70" t="n">
        <v>0.5865617990000001</v>
      </c>
      <c r="Q886" s="70" t="n">
        <v>0.000397472322</v>
      </c>
      <c r="R886" s="70" t="n">
        <v>0.00782442838</v>
      </c>
      <c r="S886" s="70" t="n">
        <v>0.06956019250000001</v>
      </c>
      <c r="T886" s="70" t="n">
        <v>7.65124369</v>
      </c>
      <c r="U886" s="69">
        <f>U885*'4 Transform Matrices'!Y887+V885*'4 Transform Matrices'!AC887+W885*'4 Transform Matrices'!AG887</f>
        <v/>
      </c>
      <c r="V886" s="69">
        <f>U885*'4 Transform Matrices'!Z887+V885*'4 Transform Matrices'!AD887+W885*'4 Transform Matrices'!AH887</f>
        <v/>
      </c>
      <c r="W886" s="69">
        <f>U885*'4 Transform Matrices'!AA887+V885*'4 Transform Matrices'!AE887+W885*'4 Transform Matrices'!AI887</f>
        <v/>
      </c>
      <c r="X886" s="69">
        <f>U885*'4 Transform Matrices'!AB887+V885*'4 Transform Matrices'!AF887+W885*'4 Transform Matrices'!AJ887+X885</f>
        <v/>
      </c>
      <c r="Y886" s="69">
        <f>Y885*'4 Transform Matrices'!Y887+Z885*'4 Transform Matrices'!AC887+AA885*'4 Transform Matrices'!AG887</f>
        <v/>
      </c>
      <c r="Z886" s="69">
        <f>Y885*'4 Transform Matrices'!Z887+Z885*'4 Transform Matrices'!AD887+AA885*'4 Transform Matrices'!AH887</f>
        <v/>
      </c>
      <c r="AA886" s="69">
        <f>Y885*'4 Transform Matrices'!AA887+Z885*'4 Transform Matrices'!AE887+AA885*'4 Transform Matrices'!AI887</f>
        <v/>
      </c>
      <c r="AB886" s="69">
        <f>Y885*'4 Transform Matrices'!AB887+Z885*'4 Transform Matrices'!AF887+AA885*'4 Transform Matrices'!AJ887+AB885</f>
        <v/>
      </c>
      <c r="AC886" s="69">
        <f>AC885*'4 Transform Matrices'!Y887+AD885*'4 Transform Matrices'!AC887+AE885*'4 Transform Matrices'!AG887</f>
        <v/>
      </c>
      <c r="AD886" s="69">
        <f>AC885*'4 Transform Matrices'!Z887+AD885*'4 Transform Matrices'!AD887+AE885*'4 Transform Matrices'!AH887</f>
        <v/>
      </c>
      <c r="AE886" s="69">
        <f>AC885*'4 Transform Matrices'!AA887+AD885*'4 Transform Matrices'!AE887+AE885*'4 Transform Matrices'!AI887</f>
        <v/>
      </c>
      <c r="AF886" s="69">
        <f>AC885*'4 Transform Matrices'!AB887+AD885*'4 Transform Matrices'!AF887+AE885*'4 Transform Matrices'!AJ887+AF885</f>
        <v/>
      </c>
      <c r="AG886" s="71">
        <f>MAX(ABS(I886-U886),ABS(J886-V886),ABS(K886-W886),ABS(L886-X886),ABS(M886-Y886),ABS(N886-Z886),ABS(O886-AA886),ABS(P886-AB886),ABS(Q886-AC886),ABS(R886-AD886),ABS(S886-AE886),ABS(T886-AF886))</f>
        <v/>
      </c>
    </row>
    <row r="887">
      <c r="A887" s="80" t="inlineStr">
        <is>
          <t>- Scanner window</t>
        </is>
      </c>
      <c r="B887" s="52" t="inlineStr">
        <is>
          <t>ROV-26</t>
        </is>
      </c>
      <c r="C887" s="63" t="inlineStr">
        <is>
          <t>Cube</t>
        </is>
      </c>
      <c r="D887" s="52" t="inlineStr">
        <is>
          <t>ROV-24</t>
        </is>
      </c>
      <c r="E887" s="52" t="n">
        <v>2</v>
      </c>
      <c r="F887" s="54">
        <f>L887</f>
        <v/>
      </c>
      <c r="G887" s="54">
        <f>P887</f>
        <v/>
      </c>
      <c r="H887" s="54">
        <f>T887</f>
        <v/>
      </c>
      <c r="I887" s="70" t="n">
        <v>0.0499356128</v>
      </c>
      <c r="J887" s="70" t="n">
        <v>-0.00152200426</v>
      </c>
      <c r="K887" s="70" t="n">
        <v>0</v>
      </c>
      <c r="L887" s="70" t="n">
        <v>6.05655956</v>
      </c>
      <c r="M887" s="70" t="n">
        <v>0.00252073607</v>
      </c>
      <c r="N887" s="70" t="n">
        <v>0.0297731198</v>
      </c>
      <c r="O887" s="70" t="n">
        <v>-0.00223843358</v>
      </c>
      <c r="P887" s="70" t="n">
        <v>0.5826445220000001</v>
      </c>
      <c r="Q887" s="70" t="n">
        <v>0.000283908797</v>
      </c>
      <c r="R887" s="70" t="n">
        <v>0.00335332635</v>
      </c>
      <c r="S887" s="70" t="n">
        <v>0.0198743399</v>
      </c>
      <c r="T887" s="70" t="n">
        <v>7.68602371</v>
      </c>
      <c r="U887" s="69">
        <f>U885*'4 Transform Matrices'!Y888+V885*'4 Transform Matrices'!AC888+W885*'4 Transform Matrices'!AG888</f>
        <v/>
      </c>
      <c r="V887" s="69">
        <f>U885*'4 Transform Matrices'!Z888+V885*'4 Transform Matrices'!AD888+W885*'4 Transform Matrices'!AH888</f>
        <v/>
      </c>
      <c r="W887" s="69">
        <f>U885*'4 Transform Matrices'!AA888+V885*'4 Transform Matrices'!AE888+W885*'4 Transform Matrices'!AI888</f>
        <v/>
      </c>
      <c r="X887" s="69">
        <f>U885*'4 Transform Matrices'!AB888+V885*'4 Transform Matrices'!AF888+W885*'4 Transform Matrices'!AJ888+X885</f>
        <v/>
      </c>
      <c r="Y887" s="69">
        <f>Y885*'4 Transform Matrices'!Y888+Z885*'4 Transform Matrices'!AC888+AA885*'4 Transform Matrices'!AG888</f>
        <v/>
      </c>
      <c r="Z887" s="69">
        <f>Y885*'4 Transform Matrices'!Z888+Z885*'4 Transform Matrices'!AD888+AA885*'4 Transform Matrices'!AH888</f>
        <v/>
      </c>
      <c r="AA887" s="69">
        <f>Y885*'4 Transform Matrices'!AA888+Z885*'4 Transform Matrices'!AE888+AA885*'4 Transform Matrices'!AI888</f>
        <v/>
      </c>
      <c r="AB887" s="69">
        <f>Y885*'4 Transform Matrices'!AB888+Z885*'4 Transform Matrices'!AF888+AA885*'4 Transform Matrices'!AJ888+AB885</f>
        <v/>
      </c>
      <c r="AC887" s="69">
        <f>AC885*'4 Transform Matrices'!Y888+AD885*'4 Transform Matrices'!AC888+AE885*'4 Transform Matrices'!AG888</f>
        <v/>
      </c>
      <c r="AD887" s="69">
        <f>AC885*'4 Transform Matrices'!Z888+AD885*'4 Transform Matrices'!AD888+AE885*'4 Transform Matrices'!AH888</f>
        <v/>
      </c>
      <c r="AE887" s="69">
        <f>AC885*'4 Transform Matrices'!AA888+AD885*'4 Transform Matrices'!AE888+AE885*'4 Transform Matrices'!AI888</f>
        <v/>
      </c>
      <c r="AF887" s="69">
        <f>AC885*'4 Transform Matrices'!AB888+AD885*'4 Transform Matrices'!AF888+AE885*'4 Transform Matrices'!AJ888+AF885</f>
        <v/>
      </c>
      <c r="AG887" s="71">
        <f>MAX(ABS(I887-U887),ABS(J887-V887),ABS(K887-W887),ABS(L887-X887),ABS(M887-Y887),ABS(N887-Z887),ABS(O887-AA887),ABS(P887-AB887),ABS(Q887-AC887),ABS(R887-AD887),ABS(S887-AE887),ABS(T887-AF887))</f>
        <v/>
      </c>
    </row>
    <row r="888">
      <c r="A888" s="60" t="inlineStr">
        <is>
          <t>- Whip antenna</t>
        </is>
      </c>
      <c r="B888" s="52" t="inlineStr">
        <is>
          <t>ROV-27</t>
        </is>
      </c>
      <c r="C888" s="58" t="inlineStr">
        <is>
          <t>Cylinder</t>
        </is>
      </c>
      <c r="D888" s="52" t="inlineStr">
        <is>
          <t>ROV-00</t>
        </is>
      </c>
      <c r="E888" s="52" t="n">
        <v>1</v>
      </c>
      <c r="F888" s="54">
        <f>L888</f>
        <v/>
      </c>
      <c r="G888" s="54">
        <f>P888</f>
        <v/>
      </c>
      <c r="H888" s="54">
        <f>T888</f>
        <v/>
      </c>
      <c r="I888" s="70" t="n">
        <v>0.0119845467</v>
      </c>
      <c r="J888" s="70" t="n">
        <v>2.66115671e-11</v>
      </c>
      <c r="K888" s="70" t="n">
        <v>0.0152200432</v>
      </c>
      <c r="L888" s="70" t="n">
        <v>5.8478446</v>
      </c>
      <c r="M888" s="70" t="n">
        <v>0.000604976609</v>
      </c>
      <c r="N888" s="70" t="n">
        <v>-0.00134306063</v>
      </c>
      <c r="O888" s="70" t="n">
        <v>-0.297731221</v>
      </c>
      <c r="P888" s="70" t="n">
        <v>0.5897024870000001</v>
      </c>
      <c r="Q888" s="70" t="n">
        <v>6.813811340000001e-05</v>
      </c>
      <c r="R888" s="70" t="n">
        <v>0.011924604</v>
      </c>
      <c r="S888" s="70" t="n">
        <v>-0.0335332751</v>
      </c>
      <c r="T888" s="70" t="n">
        <v>7.34970045</v>
      </c>
      <c r="U888" s="69">
        <f>U861*'4 Transform Matrices'!Y889+V861*'4 Transform Matrices'!AC889+W861*'4 Transform Matrices'!AG889</f>
        <v/>
      </c>
      <c r="V888" s="69">
        <f>U861*'4 Transform Matrices'!Z889+V861*'4 Transform Matrices'!AD889+W861*'4 Transform Matrices'!AH889</f>
        <v/>
      </c>
      <c r="W888" s="69">
        <f>U861*'4 Transform Matrices'!AA889+V861*'4 Transform Matrices'!AE889+W861*'4 Transform Matrices'!AI889</f>
        <v/>
      </c>
      <c r="X888" s="69">
        <f>U861*'4 Transform Matrices'!AB889+V861*'4 Transform Matrices'!AF889+W861*'4 Transform Matrices'!AJ889+X861</f>
        <v/>
      </c>
      <c r="Y888" s="69">
        <f>Y861*'4 Transform Matrices'!Y889+Z861*'4 Transform Matrices'!AC889+AA861*'4 Transform Matrices'!AG889</f>
        <v/>
      </c>
      <c r="Z888" s="69">
        <f>Y861*'4 Transform Matrices'!Z889+Z861*'4 Transform Matrices'!AD889+AA861*'4 Transform Matrices'!AH889</f>
        <v/>
      </c>
      <c r="AA888" s="69">
        <f>Y861*'4 Transform Matrices'!AA889+Z861*'4 Transform Matrices'!AE889+AA861*'4 Transform Matrices'!AI889</f>
        <v/>
      </c>
      <c r="AB888" s="69">
        <f>Y861*'4 Transform Matrices'!AB889+Z861*'4 Transform Matrices'!AF889+AA861*'4 Transform Matrices'!AJ889+AB861</f>
        <v/>
      </c>
      <c r="AC888" s="69">
        <f>AC861*'4 Transform Matrices'!Y889+AD861*'4 Transform Matrices'!AC889+AE861*'4 Transform Matrices'!AG889</f>
        <v/>
      </c>
      <c r="AD888" s="69">
        <f>AC861*'4 Transform Matrices'!Z889+AD861*'4 Transform Matrices'!AD889+AE861*'4 Transform Matrices'!AH889</f>
        <v/>
      </c>
      <c r="AE888" s="69">
        <f>AC861*'4 Transform Matrices'!AA889+AD861*'4 Transform Matrices'!AE889+AE861*'4 Transform Matrices'!AI889</f>
        <v/>
      </c>
      <c r="AF888" s="69">
        <f>AC861*'4 Transform Matrices'!AB889+AD861*'4 Transform Matrices'!AF889+AE861*'4 Transform Matrices'!AJ889+AF861</f>
        <v/>
      </c>
      <c r="AG888" s="71">
        <f>MAX(ABS(I888-U888),ABS(J888-V888),ABS(K888-W888),ABS(L888-X888),ABS(M888-Y888),ABS(N888-Z888),ABS(O888-AA888),ABS(P888-AB888),ABS(Q888-AC888),ABS(R888-AD888),ABS(S888-AE888),ABS(T888-AF888))</f>
        <v/>
      </c>
    </row>
    <row r="889">
      <c r="A889" s="82" t="inlineStr">
        <is>
          <t>Autonomous UAV</t>
        </is>
      </c>
      <c r="B889" s="82" t="inlineStr">
        <is>
          <t>UAV-00</t>
        </is>
      </c>
      <c r="C889" s="82" t="inlineStr">
        <is>
          <t>Group</t>
        </is>
      </c>
      <c r="D889" s="82" t="inlineStr">
        <is>
          <t>World</t>
        </is>
      </c>
      <c r="E889" s="82" t="n">
        <v>0</v>
      </c>
      <c r="F889" s="54">
        <f>L889</f>
        <v/>
      </c>
      <c r="G889" s="54">
        <f>P889</f>
        <v/>
      </c>
      <c r="H889" s="54">
        <f>T889</f>
        <v/>
      </c>
      <c r="I889" s="70" t="n">
        <v>-1</v>
      </c>
      <c r="J889" s="70" t="n">
        <v>0</v>
      </c>
      <c r="K889" s="70" t="n">
        <v>-8.742277660000001e-08</v>
      </c>
      <c r="L889" s="70" t="n">
        <v>0</v>
      </c>
      <c r="M889" s="70" t="n">
        <v>0</v>
      </c>
      <c r="N889" s="70" t="n">
        <v>1</v>
      </c>
      <c r="O889" s="70" t="n">
        <v>0</v>
      </c>
      <c r="P889" s="70" t="n">
        <v>5.5</v>
      </c>
      <c r="Q889" s="70" t="n">
        <v>8.742277660000001e-08</v>
      </c>
      <c r="R889" s="70" t="n">
        <v>0</v>
      </c>
      <c r="S889" s="70" t="n">
        <v>-1</v>
      </c>
      <c r="T889" s="70" t="n">
        <v>11</v>
      </c>
      <c r="U889" s="69">
        <f>'4 Transform Matrices'!Y890</f>
        <v/>
      </c>
      <c r="V889" s="69">
        <f>'4 Transform Matrices'!Z890</f>
        <v/>
      </c>
      <c r="W889" s="69">
        <f>'4 Transform Matrices'!AA890</f>
        <v/>
      </c>
      <c r="X889" s="69">
        <f>'4 Transform Matrices'!AB890</f>
        <v/>
      </c>
      <c r="Y889" s="69">
        <f>'4 Transform Matrices'!AC890</f>
        <v/>
      </c>
      <c r="Z889" s="69">
        <f>'4 Transform Matrices'!AD890</f>
        <v/>
      </c>
      <c r="AA889" s="69">
        <f>'4 Transform Matrices'!AE890</f>
        <v/>
      </c>
      <c r="AB889" s="69">
        <f>'4 Transform Matrices'!AF890</f>
        <v/>
      </c>
      <c r="AC889" s="69">
        <f>'4 Transform Matrices'!AG890</f>
        <v/>
      </c>
      <c r="AD889" s="69">
        <f>'4 Transform Matrices'!AH890</f>
        <v/>
      </c>
      <c r="AE889" s="69">
        <f>'4 Transform Matrices'!AI890</f>
        <v/>
      </c>
      <c r="AF889" s="69">
        <f>'4 Transform Matrices'!AJ890</f>
        <v/>
      </c>
      <c r="AG889" s="71">
        <f>MAX(ABS(I889-U889),ABS(J889-V889),ABS(K889-W889),ABS(L889-X889),ABS(M889-Y889),ABS(N889-Z889),ABS(O889-AA889),ABS(P889-AB889),ABS(Q889-AC889),ABS(R889-AD889),ABS(S889-AE889),ABS(T889-AF889))</f>
        <v/>
      </c>
    </row>
    <row r="890">
      <c r="A890" s="60" t="inlineStr">
        <is>
          <t>- Fuselage</t>
        </is>
      </c>
      <c r="B890" s="52" t="inlineStr">
        <is>
          <t>UAV-01</t>
        </is>
      </c>
      <c r="C890" s="63" t="inlineStr">
        <is>
          <t>Cube</t>
        </is>
      </c>
      <c r="D890" s="52" t="inlineStr">
        <is>
          <t>UAV-00</t>
        </is>
      </c>
      <c r="E890" s="52" t="n">
        <v>1</v>
      </c>
      <c r="F890" s="54">
        <f>L890</f>
        <v/>
      </c>
      <c r="G890" s="54">
        <f>P890</f>
        <v/>
      </c>
      <c r="H890" s="54">
        <f>T890</f>
        <v/>
      </c>
      <c r="I890" s="70" t="n">
        <v>-0.159999996</v>
      </c>
      <c r="J890" s="70" t="n">
        <v>0</v>
      </c>
      <c r="K890" s="70" t="n">
        <v>-2.27299211e-08</v>
      </c>
      <c r="L890" s="70" t="n">
        <v>0</v>
      </c>
      <c r="M890" s="70" t="n">
        <v>0</v>
      </c>
      <c r="N890" s="70" t="n">
        <v>0.0700000003</v>
      </c>
      <c r="O890" s="70" t="n">
        <v>0</v>
      </c>
      <c r="P890" s="70" t="n">
        <v>5.5</v>
      </c>
      <c r="Q890" s="70" t="n">
        <v>1.39876439e-08</v>
      </c>
      <c r="R890" s="70" t="n">
        <v>0</v>
      </c>
      <c r="S890" s="70" t="n">
        <v>-0.25999999</v>
      </c>
      <c r="T890" s="70" t="n">
        <v>11</v>
      </c>
      <c r="U890" s="69">
        <f>U889*'4 Transform Matrices'!Y891+V889*'4 Transform Matrices'!AC891+W889*'4 Transform Matrices'!AG891</f>
        <v/>
      </c>
      <c r="V890" s="69">
        <f>U889*'4 Transform Matrices'!Z891+V889*'4 Transform Matrices'!AD891+W889*'4 Transform Matrices'!AH891</f>
        <v/>
      </c>
      <c r="W890" s="69">
        <f>U889*'4 Transform Matrices'!AA891+V889*'4 Transform Matrices'!AE891+W889*'4 Transform Matrices'!AI891</f>
        <v/>
      </c>
      <c r="X890" s="69">
        <f>U889*'4 Transform Matrices'!AB891+V889*'4 Transform Matrices'!AF891+W889*'4 Transform Matrices'!AJ891+X889</f>
        <v/>
      </c>
      <c r="Y890" s="69">
        <f>Y889*'4 Transform Matrices'!Y891+Z889*'4 Transform Matrices'!AC891+AA889*'4 Transform Matrices'!AG891</f>
        <v/>
      </c>
      <c r="Z890" s="69">
        <f>Y889*'4 Transform Matrices'!Z891+Z889*'4 Transform Matrices'!AD891+AA889*'4 Transform Matrices'!AH891</f>
        <v/>
      </c>
      <c r="AA890" s="69">
        <f>Y889*'4 Transform Matrices'!AA891+Z889*'4 Transform Matrices'!AE891+AA889*'4 Transform Matrices'!AI891</f>
        <v/>
      </c>
      <c r="AB890" s="69">
        <f>Y889*'4 Transform Matrices'!AB891+Z889*'4 Transform Matrices'!AF891+AA889*'4 Transform Matrices'!AJ891+AB889</f>
        <v/>
      </c>
      <c r="AC890" s="69">
        <f>AC889*'4 Transform Matrices'!Y891+AD889*'4 Transform Matrices'!AC891+AE889*'4 Transform Matrices'!AG891</f>
        <v/>
      </c>
      <c r="AD890" s="69">
        <f>AC889*'4 Transform Matrices'!Z891+AD889*'4 Transform Matrices'!AD891+AE889*'4 Transform Matrices'!AH891</f>
        <v/>
      </c>
      <c r="AE890" s="69">
        <f>AC889*'4 Transform Matrices'!AA891+AD889*'4 Transform Matrices'!AE891+AE889*'4 Transform Matrices'!AI891</f>
        <v/>
      </c>
      <c r="AF890" s="69">
        <f>AC889*'4 Transform Matrices'!AB891+AD889*'4 Transform Matrices'!AF891+AE889*'4 Transform Matrices'!AJ891+AF889</f>
        <v/>
      </c>
      <c r="AG890" s="71">
        <f>MAX(ABS(I890-U890),ABS(J890-V890),ABS(K890-W890),ABS(L890-X890),ABS(M890-Y890),ABS(N890-Z890),ABS(O890-AA890),ABS(P890-AB890),ABS(Q890-AC890),ABS(R890-AD890),ABS(S890-AE890),ABS(T890-AF890))</f>
        <v/>
      </c>
    </row>
    <row r="891">
      <c r="A891" s="60" t="inlineStr">
        <is>
          <t>- Canopy</t>
        </is>
      </c>
      <c r="B891" s="52" t="inlineStr">
        <is>
          <t>UAV-02</t>
        </is>
      </c>
      <c r="C891" s="59" t="inlineStr">
        <is>
          <t>Sphere</t>
        </is>
      </c>
      <c r="D891" s="52" t="inlineStr">
        <is>
          <t>UAV-00</t>
        </is>
      </c>
      <c r="E891" s="52" t="n">
        <v>1</v>
      </c>
      <c r="F891" s="54">
        <f>L891</f>
        <v/>
      </c>
      <c r="G891" s="54">
        <f>P891</f>
        <v/>
      </c>
      <c r="H891" s="54">
        <f>T891</f>
        <v/>
      </c>
      <c r="I891" s="70" t="n">
        <v>-0.150000006</v>
      </c>
      <c r="J891" s="70" t="n">
        <v>0</v>
      </c>
      <c r="K891" s="70" t="n">
        <v>-1.92330116e-08</v>
      </c>
      <c r="L891" s="70" t="n">
        <v>-8.74227746e-10</v>
      </c>
      <c r="M891" s="70" t="n">
        <v>0</v>
      </c>
      <c r="N891" s="70" t="n">
        <v>0.07999999820000001</v>
      </c>
      <c r="O891" s="70" t="n">
        <v>0</v>
      </c>
      <c r="P891" s="70" t="n">
        <v>5.53999996</v>
      </c>
      <c r="Q891" s="70" t="n">
        <v>1.3113417e-08</v>
      </c>
      <c r="R891" s="70" t="n">
        <v>0</v>
      </c>
      <c r="S891" s="70" t="n">
        <v>-0.219999999</v>
      </c>
      <c r="T891" s="70" t="n">
        <v>10.9899998</v>
      </c>
      <c r="U891" s="69">
        <f>U889*'4 Transform Matrices'!Y892+V889*'4 Transform Matrices'!AC892+W889*'4 Transform Matrices'!AG892</f>
        <v/>
      </c>
      <c r="V891" s="69">
        <f>U889*'4 Transform Matrices'!Z892+V889*'4 Transform Matrices'!AD892+W889*'4 Transform Matrices'!AH892</f>
        <v/>
      </c>
      <c r="W891" s="69">
        <f>U889*'4 Transform Matrices'!AA892+V889*'4 Transform Matrices'!AE892+W889*'4 Transform Matrices'!AI892</f>
        <v/>
      </c>
      <c r="X891" s="69">
        <f>U889*'4 Transform Matrices'!AB892+V889*'4 Transform Matrices'!AF892+W889*'4 Transform Matrices'!AJ892+X889</f>
        <v/>
      </c>
      <c r="Y891" s="69">
        <f>Y889*'4 Transform Matrices'!Y892+Z889*'4 Transform Matrices'!AC892+AA889*'4 Transform Matrices'!AG892</f>
        <v/>
      </c>
      <c r="Z891" s="69">
        <f>Y889*'4 Transform Matrices'!Z892+Z889*'4 Transform Matrices'!AD892+AA889*'4 Transform Matrices'!AH892</f>
        <v/>
      </c>
      <c r="AA891" s="69">
        <f>Y889*'4 Transform Matrices'!AA892+Z889*'4 Transform Matrices'!AE892+AA889*'4 Transform Matrices'!AI892</f>
        <v/>
      </c>
      <c r="AB891" s="69">
        <f>Y889*'4 Transform Matrices'!AB892+Z889*'4 Transform Matrices'!AF892+AA889*'4 Transform Matrices'!AJ892+AB889</f>
        <v/>
      </c>
      <c r="AC891" s="69">
        <f>AC889*'4 Transform Matrices'!Y892+AD889*'4 Transform Matrices'!AC892+AE889*'4 Transform Matrices'!AG892</f>
        <v/>
      </c>
      <c r="AD891" s="69">
        <f>AC889*'4 Transform Matrices'!Z892+AD889*'4 Transform Matrices'!AD892+AE889*'4 Transform Matrices'!AH892</f>
        <v/>
      </c>
      <c r="AE891" s="69">
        <f>AC889*'4 Transform Matrices'!AA892+AD889*'4 Transform Matrices'!AE892+AE889*'4 Transform Matrices'!AI892</f>
        <v/>
      </c>
      <c r="AF891" s="69">
        <f>AC889*'4 Transform Matrices'!AB892+AD889*'4 Transform Matrices'!AF892+AE889*'4 Transform Matrices'!AJ892+AF889</f>
        <v/>
      </c>
      <c r="AG891" s="71">
        <f>MAX(ABS(I891-U891),ABS(J891-V891),ABS(K891-W891),ABS(L891-X891),ABS(M891-Y891),ABS(N891-Z891),ABS(O891-AA891),ABS(P891-AB891),ABS(Q891-AC891),ABS(R891-AD891),ABS(S891-AE891),ABS(T891-AF891))</f>
        <v/>
      </c>
    </row>
    <row r="892">
      <c r="A892" s="60" t="inlineStr">
        <is>
          <t>- Battery</t>
        </is>
      </c>
      <c r="B892" s="52" t="inlineStr">
        <is>
          <t>UAV-03</t>
        </is>
      </c>
      <c r="C892" s="63" t="inlineStr">
        <is>
          <t>Cube</t>
        </is>
      </c>
      <c r="D892" s="52" t="inlineStr">
        <is>
          <t>UAV-00</t>
        </is>
      </c>
      <c r="E892" s="52" t="n">
        <v>1</v>
      </c>
      <c r="F892" s="54">
        <f>L892</f>
        <v/>
      </c>
      <c r="G892" s="54">
        <f>P892</f>
        <v/>
      </c>
      <c r="H892" s="54">
        <f>T892</f>
        <v/>
      </c>
      <c r="I892" s="70" t="n">
        <v>-0.100000001</v>
      </c>
      <c r="J892" s="70" t="n">
        <v>0</v>
      </c>
      <c r="K892" s="70" t="n">
        <v>-1.39876439e-08</v>
      </c>
      <c r="L892" s="70" t="n">
        <v>1.74845549e-09</v>
      </c>
      <c r="M892" s="70" t="n">
        <v>0</v>
      </c>
      <c r="N892" s="70" t="n">
        <v>0.0399999991</v>
      </c>
      <c r="O892" s="70" t="n">
        <v>0</v>
      </c>
      <c r="P892" s="70" t="n">
        <v>5.44500017</v>
      </c>
      <c r="Q892" s="70" t="n">
        <v>8.742278010000001e-09</v>
      </c>
      <c r="R892" s="70" t="n">
        <v>0</v>
      </c>
      <c r="S892" s="70" t="n">
        <v>-0.159999996</v>
      </c>
      <c r="T892" s="70" t="n">
        <v>11.0200005</v>
      </c>
      <c r="U892" s="69">
        <f>U889*'4 Transform Matrices'!Y893+V889*'4 Transform Matrices'!AC893+W889*'4 Transform Matrices'!AG893</f>
        <v/>
      </c>
      <c r="V892" s="69">
        <f>U889*'4 Transform Matrices'!Z893+V889*'4 Transform Matrices'!AD893+W889*'4 Transform Matrices'!AH893</f>
        <v/>
      </c>
      <c r="W892" s="69">
        <f>U889*'4 Transform Matrices'!AA893+V889*'4 Transform Matrices'!AE893+W889*'4 Transform Matrices'!AI893</f>
        <v/>
      </c>
      <c r="X892" s="69">
        <f>U889*'4 Transform Matrices'!AB893+V889*'4 Transform Matrices'!AF893+W889*'4 Transform Matrices'!AJ893+X889</f>
        <v/>
      </c>
      <c r="Y892" s="69">
        <f>Y889*'4 Transform Matrices'!Y893+Z889*'4 Transform Matrices'!AC893+AA889*'4 Transform Matrices'!AG893</f>
        <v/>
      </c>
      <c r="Z892" s="69">
        <f>Y889*'4 Transform Matrices'!Z893+Z889*'4 Transform Matrices'!AD893+AA889*'4 Transform Matrices'!AH893</f>
        <v/>
      </c>
      <c r="AA892" s="69">
        <f>Y889*'4 Transform Matrices'!AA893+Z889*'4 Transform Matrices'!AE893+AA889*'4 Transform Matrices'!AI893</f>
        <v/>
      </c>
      <c r="AB892" s="69">
        <f>Y889*'4 Transform Matrices'!AB893+Z889*'4 Transform Matrices'!AF893+AA889*'4 Transform Matrices'!AJ893+AB889</f>
        <v/>
      </c>
      <c r="AC892" s="69">
        <f>AC889*'4 Transform Matrices'!Y893+AD889*'4 Transform Matrices'!AC893+AE889*'4 Transform Matrices'!AG893</f>
        <v/>
      </c>
      <c r="AD892" s="69">
        <f>AC889*'4 Transform Matrices'!Z893+AD889*'4 Transform Matrices'!AD893+AE889*'4 Transform Matrices'!AH893</f>
        <v/>
      </c>
      <c r="AE892" s="69">
        <f>AC889*'4 Transform Matrices'!AA893+AD889*'4 Transform Matrices'!AE893+AE889*'4 Transform Matrices'!AI893</f>
        <v/>
      </c>
      <c r="AF892" s="69">
        <f>AC889*'4 Transform Matrices'!AB893+AD889*'4 Transform Matrices'!AF893+AE889*'4 Transform Matrices'!AJ893+AF889</f>
        <v/>
      </c>
      <c r="AG892" s="71">
        <f>MAX(ABS(I892-U892),ABS(J892-V892),ABS(K892-W892),ABS(L892-X892),ABS(M892-Y892),ABS(N892-Z892),ABS(O892-AA892),ABS(P892-AB892),ABS(Q892-AC892),ABS(R892-AD892),ABS(S892-AE892),ABS(T892-AF892))</f>
        <v/>
      </c>
    </row>
    <row r="893">
      <c r="A893" s="60" t="inlineStr">
        <is>
          <t>- GPS mast</t>
        </is>
      </c>
      <c r="B893" s="52" t="inlineStr">
        <is>
          <t>UAV-04</t>
        </is>
      </c>
      <c r="C893" s="58" t="inlineStr">
        <is>
          <t>Cylinder</t>
        </is>
      </c>
      <c r="D893" s="52" t="inlineStr">
        <is>
          <t>UAV-00</t>
        </is>
      </c>
      <c r="E893" s="52" t="n">
        <v>1</v>
      </c>
      <c r="F893" s="54">
        <f>L893</f>
        <v/>
      </c>
      <c r="G893" s="54">
        <f>P893</f>
        <v/>
      </c>
      <c r="H893" s="54">
        <f>T893</f>
        <v/>
      </c>
      <c r="I893" s="70" t="n">
        <v>-0.00800000038</v>
      </c>
      <c r="J893" s="70" t="n">
        <v>-6.99382219e-10</v>
      </c>
      <c r="K893" s="70" t="n">
        <v>1.91068557e-16</v>
      </c>
      <c r="L893" s="70" t="n">
        <v>6.11959416e-09</v>
      </c>
      <c r="M893" s="70" t="n">
        <v>0</v>
      </c>
      <c r="N893" s="70" t="n">
        <v>-3.49691109e-10</v>
      </c>
      <c r="O893" s="70" t="n">
        <v>-0.0500000007</v>
      </c>
      <c r="P893" s="70" t="n">
        <v>5.57000017</v>
      </c>
      <c r="Q893" s="70" t="n">
        <v>6.99382219e-10</v>
      </c>
      <c r="R893" s="70" t="n">
        <v>-0.00800000038</v>
      </c>
      <c r="S893" s="70" t="n">
        <v>2.1855695e-09</v>
      </c>
      <c r="T893" s="70" t="n">
        <v>11.0699997</v>
      </c>
      <c r="U893" s="69">
        <f>U889*'4 Transform Matrices'!Y894+V889*'4 Transform Matrices'!AC894+W889*'4 Transform Matrices'!AG894</f>
        <v/>
      </c>
      <c r="V893" s="69">
        <f>U889*'4 Transform Matrices'!Z894+V889*'4 Transform Matrices'!AD894+W889*'4 Transform Matrices'!AH894</f>
        <v/>
      </c>
      <c r="W893" s="69">
        <f>U889*'4 Transform Matrices'!AA894+V889*'4 Transform Matrices'!AE894+W889*'4 Transform Matrices'!AI894</f>
        <v/>
      </c>
      <c r="X893" s="69">
        <f>U889*'4 Transform Matrices'!AB894+V889*'4 Transform Matrices'!AF894+W889*'4 Transform Matrices'!AJ894+X889</f>
        <v/>
      </c>
      <c r="Y893" s="69">
        <f>Y889*'4 Transform Matrices'!Y894+Z889*'4 Transform Matrices'!AC894+AA889*'4 Transform Matrices'!AG894</f>
        <v/>
      </c>
      <c r="Z893" s="69">
        <f>Y889*'4 Transform Matrices'!Z894+Z889*'4 Transform Matrices'!AD894+AA889*'4 Transform Matrices'!AH894</f>
        <v/>
      </c>
      <c r="AA893" s="69">
        <f>Y889*'4 Transform Matrices'!AA894+Z889*'4 Transform Matrices'!AE894+AA889*'4 Transform Matrices'!AI894</f>
        <v/>
      </c>
      <c r="AB893" s="69">
        <f>Y889*'4 Transform Matrices'!AB894+Z889*'4 Transform Matrices'!AF894+AA889*'4 Transform Matrices'!AJ894+AB889</f>
        <v/>
      </c>
      <c r="AC893" s="69">
        <f>AC889*'4 Transform Matrices'!Y894+AD889*'4 Transform Matrices'!AC894+AE889*'4 Transform Matrices'!AG894</f>
        <v/>
      </c>
      <c r="AD893" s="69">
        <f>AC889*'4 Transform Matrices'!Z894+AD889*'4 Transform Matrices'!AD894+AE889*'4 Transform Matrices'!AH894</f>
        <v/>
      </c>
      <c r="AE893" s="69">
        <f>AC889*'4 Transform Matrices'!AA894+AD889*'4 Transform Matrices'!AE894+AE889*'4 Transform Matrices'!AI894</f>
        <v/>
      </c>
      <c r="AF893" s="69">
        <f>AC889*'4 Transform Matrices'!AB894+AD889*'4 Transform Matrices'!AF894+AE889*'4 Transform Matrices'!AJ894+AF889</f>
        <v/>
      </c>
      <c r="AG893" s="71">
        <f>MAX(ABS(I893-U893),ABS(J893-V893),ABS(K893-W893),ABS(L893-X893),ABS(M893-Y893),ABS(N893-Z893),ABS(O893-AA893),ABS(P893-AB893),ABS(Q893-AC893),ABS(R893-AD893),ABS(S893-AE893),ABS(T893-AF893))</f>
        <v/>
      </c>
    </row>
    <row r="894">
      <c r="A894" s="60" t="inlineStr">
        <is>
          <t>- GPS puck</t>
        </is>
      </c>
      <c r="B894" s="52" t="inlineStr">
        <is>
          <t>UAV-05</t>
        </is>
      </c>
      <c r="C894" s="58" t="inlineStr">
        <is>
          <t>Cylinder</t>
        </is>
      </c>
      <c r="D894" s="52" t="inlineStr">
        <is>
          <t>UAV-00</t>
        </is>
      </c>
      <c r="E894" s="52" t="n">
        <v>1</v>
      </c>
      <c r="F894" s="54">
        <f>L894</f>
        <v/>
      </c>
      <c r="G894" s="54">
        <f>P894</f>
        <v/>
      </c>
      <c r="H894" s="54">
        <f>T894</f>
        <v/>
      </c>
      <c r="I894" s="70" t="n">
        <v>-0.0500000007</v>
      </c>
      <c r="J894" s="70" t="n">
        <v>-4.37113901e-09</v>
      </c>
      <c r="K894" s="70" t="n">
        <v>4.5856448e-17</v>
      </c>
      <c r="L894" s="70" t="n">
        <v>6.11959416e-09</v>
      </c>
      <c r="M894" s="70" t="n">
        <v>0</v>
      </c>
      <c r="N894" s="70" t="n">
        <v>-2.1855695e-09</v>
      </c>
      <c r="O894" s="70" t="n">
        <v>-0.0120000001</v>
      </c>
      <c r="P894" s="70" t="n">
        <v>5.59800005</v>
      </c>
      <c r="Q894" s="70" t="n">
        <v>4.37113901e-09</v>
      </c>
      <c r="R894" s="70" t="n">
        <v>-0.0500000007</v>
      </c>
      <c r="S894" s="70" t="n">
        <v>5.24536636e-10</v>
      </c>
      <c r="T894" s="70" t="n">
        <v>11.0699997</v>
      </c>
      <c r="U894" s="69">
        <f>U889*'4 Transform Matrices'!Y895+V889*'4 Transform Matrices'!AC895+W889*'4 Transform Matrices'!AG895</f>
        <v/>
      </c>
      <c r="V894" s="69">
        <f>U889*'4 Transform Matrices'!Z895+V889*'4 Transform Matrices'!AD895+W889*'4 Transform Matrices'!AH895</f>
        <v/>
      </c>
      <c r="W894" s="69">
        <f>U889*'4 Transform Matrices'!AA895+V889*'4 Transform Matrices'!AE895+W889*'4 Transform Matrices'!AI895</f>
        <v/>
      </c>
      <c r="X894" s="69">
        <f>U889*'4 Transform Matrices'!AB895+V889*'4 Transform Matrices'!AF895+W889*'4 Transform Matrices'!AJ895+X889</f>
        <v/>
      </c>
      <c r="Y894" s="69">
        <f>Y889*'4 Transform Matrices'!Y895+Z889*'4 Transform Matrices'!AC895+AA889*'4 Transform Matrices'!AG895</f>
        <v/>
      </c>
      <c r="Z894" s="69">
        <f>Y889*'4 Transform Matrices'!Z895+Z889*'4 Transform Matrices'!AD895+AA889*'4 Transform Matrices'!AH895</f>
        <v/>
      </c>
      <c r="AA894" s="69">
        <f>Y889*'4 Transform Matrices'!AA895+Z889*'4 Transform Matrices'!AE895+AA889*'4 Transform Matrices'!AI895</f>
        <v/>
      </c>
      <c r="AB894" s="69">
        <f>Y889*'4 Transform Matrices'!AB895+Z889*'4 Transform Matrices'!AF895+AA889*'4 Transform Matrices'!AJ895+AB889</f>
        <v/>
      </c>
      <c r="AC894" s="69">
        <f>AC889*'4 Transform Matrices'!Y895+AD889*'4 Transform Matrices'!AC895+AE889*'4 Transform Matrices'!AG895</f>
        <v/>
      </c>
      <c r="AD894" s="69">
        <f>AC889*'4 Transform Matrices'!Z895+AD889*'4 Transform Matrices'!AD895+AE889*'4 Transform Matrices'!AH895</f>
        <v/>
      </c>
      <c r="AE894" s="69">
        <f>AC889*'4 Transform Matrices'!AA895+AD889*'4 Transform Matrices'!AE895+AE889*'4 Transform Matrices'!AI895</f>
        <v/>
      </c>
      <c r="AF894" s="69">
        <f>AC889*'4 Transform Matrices'!AB895+AD889*'4 Transform Matrices'!AF895+AE889*'4 Transform Matrices'!AJ895+AF889</f>
        <v/>
      </c>
      <c r="AG894" s="71">
        <f>MAX(ABS(I894-U894),ABS(J894-V894),ABS(K894-W894),ABS(L894-X894),ABS(M894-Y894),ABS(N894-Z894),ABS(O894-AA894),ABS(P894-AB894),ABS(Q894-AC894),ABS(R894-AD894),ABS(S894-AE894),ABS(T894-AF894))</f>
        <v/>
      </c>
    </row>
    <row r="895">
      <c r="A895" s="60" t="inlineStr">
        <is>
          <t>- Arm Front-left</t>
        </is>
      </c>
      <c r="B895" s="52" t="inlineStr">
        <is>
          <t>UAV-06</t>
        </is>
      </c>
      <c r="C895" s="63" t="inlineStr">
        <is>
          <t>Cube</t>
        </is>
      </c>
      <c r="D895" s="52" t="inlineStr">
        <is>
          <t>UAV-00</t>
        </is>
      </c>
      <c r="E895" s="52" t="n">
        <v>1</v>
      </c>
      <c r="F895" s="54">
        <f>L895</f>
        <v/>
      </c>
      <c r="G895" s="54">
        <f>P895</f>
        <v/>
      </c>
      <c r="H895" s="54">
        <f>T895</f>
        <v/>
      </c>
      <c r="I895" s="70" t="n">
        <v>-0.0176776685</v>
      </c>
      <c r="J895" s="70" t="n">
        <v>0</v>
      </c>
      <c r="K895" s="70" t="n">
        <v>-0.155563504</v>
      </c>
      <c r="L895" s="70" t="n">
        <v>-0.106066026</v>
      </c>
      <c r="M895" s="70" t="n">
        <v>0</v>
      </c>
      <c r="N895" s="70" t="n">
        <v>0.0179999992</v>
      </c>
      <c r="O895" s="70" t="n">
        <v>0</v>
      </c>
      <c r="P895" s="70" t="n">
        <v>5.5</v>
      </c>
      <c r="Q895" s="70" t="n">
        <v>0.0176776722</v>
      </c>
      <c r="R895" s="70" t="n">
        <v>0</v>
      </c>
      <c r="S895" s="70" t="n">
        <v>-0.155563474</v>
      </c>
      <c r="T895" s="70" t="n">
        <v>10.8939342</v>
      </c>
      <c r="U895" s="69">
        <f>U889*'4 Transform Matrices'!Y896+V889*'4 Transform Matrices'!AC896+W889*'4 Transform Matrices'!AG896</f>
        <v/>
      </c>
      <c r="V895" s="69">
        <f>U889*'4 Transform Matrices'!Z896+V889*'4 Transform Matrices'!AD896+W889*'4 Transform Matrices'!AH896</f>
        <v/>
      </c>
      <c r="W895" s="69">
        <f>U889*'4 Transform Matrices'!AA896+V889*'4 Transform Matrices'!AE896+W889*'4 Transform Matrices'!AI896</f>
        <v/>
      </c>
      <c r="X895" s="69">
        <f>U889*'4 Transform Matrices'!AB896+V889*'4 Transform Matrices'!AF896+W889*'4 Transform Matrices'!AJ896+X889</f>
        <v/>
      </c>
      <c r="Y895" s="69">
        <f>Y889*'4 Transform Matrices'!Y896+Z889*'4 Transform Matrices'!AC896+AA889*'4 Transform Matrices'!AG896</f>
        <v/>
      </c>
      <c r="Z895" s="69">
        <f>Y889*'4 Transform Matrices'!Z896+Z889*'4 Transform Matrices'!AD896+AA889*'4 Transform Matrices'!AH896</f>
        <v/>
      </c>
      <c r="AA895" s="69">
        <f>Y889*'4 Transform Matrices'!AA896+Z889*'4 Transform Matrices'!AE896+AA889*'4 Transform Matrices'!AI896</f>
        <v/>
      </c>
      <c r="AB895" s="69">
        <f>Y889*'4 Transform Matrices'!AB896+Z889*'4 Transform Matrices'!AF896+AA889*'4 Transform Matrices'!AJ896+AB889</f>
        <v/>
      </c>
      <c r="AC895" s="69">
        <f>AC889*'4 Transform Matrices'!Y896+AD889*'4 Transform Matrices'!AC896+AE889*'4 Transform Matrices'!AG896</f>
        <v/>
      </c>
      <c r="AD895" s="69">
        <f>AC889*'4 Transform Matrices'!Z896+AD889*'4 Transform Matrices'!AD896+AE889*'4 Transform Matrices'!AH896</f>
        <v/>
      </c>
      <c r="AE895" s="69">
        <f>AC889*'4 Transform Matrices'!AA896+AD889*'4 Transform Matrices'!AE896+AE889*'4 Transform Matrices'!AI896</f>
        <v/>
      </c>
      <c r="AF895" s="69">
        <f>AC889*'4 Transform Matrices'!AB896+AD889*'4 Transform Matrices'!AF896+AE889*'4 Transform Matrices'!AJ896+AF889</f>
        <v/>
      </c>
      <c r="AG895" s="71">
        <f>MAX(ABS(I895-U895),ABS(J895-V895),ABS(K895-W895),ABS(L895-X895),ABS(M895-Y895),ABS(N895-Z895),ABS(O895-AA895),ABS(P895-AB895),ABS(Q895-AC895),ABS(R895-AD895),ABS(S895-AE895),ABS(T895-AF895))</f>
        <v/>
      </c>
    </row>
    <row r="896">
      <c r="A896" s="60" t="inlineStr">
        <is>
          <t>- Motor mount Front-left</t>
        </is>
      </c>
      <c r="B896" s="52" t="inlineStr">
        <is>
          <t>UAV-07</t>
        </is>
      </c>
      <c r="C896" s="53" t="inlineStr">
        <is>
          <t>Group</t>
        </is>
      </c>
      <c r="D896" s="52" t="inlineStr">
        <is>
          <t>UAV-00</t>
        </is>
      </c>
      <c r="E896" s="52" t="n">
        <v>1</v>
      </c>
      <c r="F896" s="54">
        <f>L896</f>
        <v/>
      </c>
      <c r="G896" s="54">
        <f>P896</f>
        <v/>
      </c>
      <c r="H896" s="54">
        <f>T896</f>
        <v/>
      </c>
      <c r="I896" s="70" t="n">
        <v>-1</v>
      </c>
      <c r="J896" s="70" t="n">
        <v>0</v>
      </c>
      <c r="K896" s="70" t="n">
        <v>-8.742277660000001e-08</v>
      </c>
      <c r="L896" s="70" t="n">
        <v>-0.18384777</v>
      </c>
      <c r="M896" s="70" t="n">
        <v>0</v>
      </c>
      <c r="N896" s="70" t="n">
        <v>1</v>
      </c>
      <c r="O896" s="70" t="n">
        <v>0</v>
      </c>
      <c r="P896" s="70" t="n">
        <v>5.51200008</v>
      </c>
      <c r="Q896" s="70" t="n">
        <v>8.742277660000001e-08</v>
      </c>
      <c r="R896" s="70" t="n">
        <v>0</v>
      </c>
      <c r="S896" s="70" t="n">
        <v>-1</v>
      </c>
      <c r="T896" s="70" t="n">
        <v>10.8161526</v>
      </c>
      <c r="U896" s="69">
        <f>U889*'4 Transform Matrices'!Y897+V889*'4 Transform Matrices'!AC897+W889*'4 Transform Matrices'!AG897</f>
        <v/>
      </c>
      <c r="V896" s="69">
        <f>U889*'4 Transform Matrices'!Z897+V889*'4 Transform Matrices'!AD897+W889*'4 Transform Matrices'!AH897</f>
        <v/>
      </c>
      <c r="W896" s="69">
        <f>U889*'4 Transform Matrices'!AA897+V889*'4 Transform Matrices'!AE897+W889*'4 Transform Matrices'!AI897</f>
        <v/>
      </c>
      <c r="X896" s="69">
        <f>U889*'4 Transform Matrices'!AB897+V889*'4 Transform Matrices'!AF897+W889*'4 Transform Matrices'!AJ897+X889</f>
        <v/>
      </c>
      <c r="Y896" s="69">
        <f>Y889*'4 Transform Matrices'!Y897+Z889*'4 Transform Matrices'!AC897+AA889*'4 Transform Matrices'!AG897</f>
        <v/>
      </c>
      <c r="Z896" s="69">
        <f>Y889*'4 Transform Matrices'!Z897+Z889*'4 Transform Matrices'!AD897+AA889*'4 Transform Matrices'!AH897</f>
        <v/>
      </c>
      <c r="AA896" s="69">
        <f>Y889*'4 Transform Matrices'!AA897+Z889*'4 Transform Matrices'!AE897+AA889*'4 Transform Matrices'!AI897</f>
        <v/>
      </c>
      <c r="AB896" s="69">
        <f>Y889*'4 Transform Matrices'!AB897+Z889*'4 Transform Matrices'!AF897+AA889*'4 Transform Matrices'!AJ897+AB889</f>
        <v/>
      </c>
      <c r="AC896" s="69">
        <f>AC889*'4 Transform Matrices'!Y897+AD889*'4 Transform Matrices'!AC897+AE889*'4 Transform Matrices'!AG897</f>
        <v/>
      </c>
      <c r="AD896" s="69">
        <f>AC889*'4 Transform Matrices'!Z897+AD889*'4 Transform Matrices'!AD897+AE889*'4 Transform Matrices'!AH897</f>
        <v/>
      </c>
      <c r="AE896" s="69">
        <f>AC889*'4 Transform Matrices'!AA897+AD889*'4 Transform Matrices'!AE897+AE889*'4 Transform Matrices'!AI897</f>
        <v/>
      </c>
      <c r="AF896" s="69">
        <f>AC889*'4 Transform Matrices'!AB897+AD889*'4 Transform Matrices'!AF897+AE889*'4 Transform Matrices'!AJ897+AF889</f>
        <v/>
      </c>
      <c r="AG896" s="71">
        <f>MAX(ABS(I896-U896),ABS(J896-V896),ABS(K896-W896),ABS(L896-X896),ABS(M896-Y896),ABS(N896-Z896),ABS(O896-AA896),ABS(P896-AB896),ABS(Q896-AC896),ABS(R896-AD896),ABS(S896-AE896),ABS(T896-AF896))</f>
        <v/>
      </c>
    </row>
    <row r="897">
      <c r="A897" s="80" t="inlineStr">
        <is>
          <t>- Motor</t>
        </is>
      </c>
      <c r="B897" s="52" t="inlineStr">
        <is>
          <t>UAV-08</t>
        </is>
      </c>
      <c r="C897" s="58" t="inlineStr">
        <is>
          <t>Cylinder</t>
        </is>
      </c>
      <c r="D897" s="52" t="inlineStr">
        <is>
          <t>UAV-07</t>
        </is>
      </c>
      <c r="E897" s="52" t="n">
        <v>2</v>
      </c>
      <c r="F897" s="54">
        <f>L897</f>
        <v/>
      </c>
      <c r="G897" s="54">
        <f>P897</f>
        <v/>
      </c>
      <c r="H897" s="54">
        <f>T897</f>
        <v/>
      </c>
      <c r="I897" s="70" t="n">
        <v>-0.0450000018</v>
      </c>
      <c r="J897" s="70" t="n">
        <v>-3.93402511e-09</v>
      </c>
      <c r="K897" s="70" t="n">
        <v>1.33747985e-16</v>
      </c>
      <c r="L897" s="70" t="n">
        <v>-0.18384777</v>
      </c>
      <c r="M897" s="70" t="n">
        <v>0</v>
      </c>
      <c r="N897" s="70" t="n">
        <v>-1.96701255e-09</v>
      </c>
      <c r="O897" s="70" t="n">
        <v>-0.0350000001</v>
      </c>
      <c r="P897" s="70" t="n">
        <v>5.53200006</v>
      </c>
      <c r="Q897" s="70" t="n">
        <v>3.93402511e-09</v>
      </c>
      <c r="R897" s="70" t="n">
        <v>-0.0450000018</v>
      </c>
      <c r="S897" s="70" t="n">
        <v>1.52989854e-09</v>
      </c>
      <c r="T897" s="70" t="n">
        <v>10.8161526</v>
      </c>
      <c r="U897" s="69">
        <f>U896*'4 Transform Matrices'!Y898+V896*'4 Transform Matrices'!AC898+W896*'4 Transform Matrices'!AG898</f>
        <v/>
      </c>
      <c r="V897" s="69">
        <f>U896*'4 Transform Matrices'!Z898+V896*'4 Transform Matrices'!AD898+W896*'4 Transform Matrices'!AH898</f>
        <v/>
      </c>
      <c r="W897" s="69">
        <f>U896*'4 Transform Matrices'!AA898+V896*'4 Transform Matrices'!AE898+W896*'4 Transform Matrices'!AI898</f>
        <v/>
      </c>
      <c r="X897" s="69">
        <f>U896*'4 Transform Matrices'!AB898+V896*'4 Transform Matrices'!AF898+W896*'4 Transform Matrices'!AJ898+X896</f>
        <v/>
      </c>
      <c r="Y897" s="69">
        <f>Y896*'4 Transform Matrices'!Y898+Z896*'4 Transform Matrices'!AC898+AA896*'4 Transform Matrices'!AG898</f>
        <v/>
      </c>
      <c r="Z897" s="69">
        <f>Y896*'4 Transform Matrices'!Z898+Z896*'4 Transform Matrices'!AD898+AA896*'4 Transform Matrices'!AH898</f>
        <v/>
      </c>
      <c r="AA897" s="69">
        <f>Y896*'4 Transform Matrices'!AA898+Z896*'4 Transform Matrices'!AE898+AA896*'4 Transform Matrices'!AI898</f>
        <v/>
      </c>
      <c r="AB897" s="69">
        <f>Y896*'4 Transform Matrices'!AB898+Z896*'4 Transform Matrices'!AF898+AA896*'4 Transform Matrices'!AJ898+AB896</f>
        <v/>
      </c>
      <c r="AC897" s="69">
        <f>AC896*'4 Transform Matrices'!Y898+AD896*'4 Transform Matrices'!AC898+AE896*'4 Transform Matrices'!AG898</f>
        <v/>
      </c>
      <c r="AD897" s="69">
        <f>AC896*'4 Transform Matrices'!Z898+AD896*'4 Transform Matrices'!AD898+AE896*'4 Transform Matrices'!AH898</f>
        <v/>
      </c>
      <c r="AE897" s="69">
        <f>AC896*'4 Transform Matrices'!AA898+AD896*'4 Transform Matrices'!AE898+AE896*'4 Transform Matrices'!AI898</f>
        <v/>
      </c>
      <c r="AF897" s="69">
        <f>AC896*'4 Transform Matrices'!AB898+AD896*'4 Transform Matrices'!AF898+AE896*'4 Transform Matrices'!AJ898+AF896</f>
        <v/>
      </c>
      <c r="AG897" s="71">
        <f>MAX(ABS(I897-U897),ABS(J897-V897),ABS(K897-W897),ABS(L897-X897),ABS(M897-Y897),ABS(N897-Z897),ABS(O897-AA897),ABS(P897-AB897),ABS(Q897-AC897),ABS(R897-AD897),ABS(S897-AE897),ABS(T897-AF897))</f>
        <v/>
      </c>
    </row>
    <row r="898">
      <c r="A898" s="80" t="inlineStr">
        <is>
          <t>- Rotor</t>
        </is>
      </c>
      <c r="B898" s="52" t="inlineStr">
        <is>
          <t>UAV-09</t>
        </is>
      </c>
      <c r="C898" s="53" t="inlineStr">
        <is>
          <t>Group</t>
        </is>
      </c>
      <c r="D898" s="52" t="inlineStr">
        <is>
          <t>UAV-07</t>
        </is>
      </c>
      <c r="E898" s="52" t="n">
        <v>2</v>
      </c>
      <c r="F898" s="54">
        <f>L898</f>
        <v/>
      </c>
      <c r="G898" s="54">
        <f>P898</f>
        <v/>
      </c>
      <c r="H898" s="54">
        <f>T898</f>
        <v/>
      </c>
      <c r="I898" s="70" t="n">
        <v>-1</v>
      </c>
      <c r="J898" s="70" t="n">
        <v>0</v>
      </c>
      <c r="K898" s="70" t="n">
        <v>-8.742277660000001e-08</v>
      </c>
      <c r="L898" s="70" t="n">
        <v>-0.18384777</v>
      </c>
      <c r="M898" s="70" t="n">
        <v>0</v>
      </c>
      <c r="N898" s="70" t="n">
        <v>1</v>
      </c>
      <c r="O898" s="70" t="n">
        <v>0</v>
      </c>
      <c r="P898" s="70" t="n">
        <v>5.55700016</v>
      </c>
      <c r="Q898" s="70" t="n">
        <v>8.742277660000001e-08</v>
      </c>
      <c r="R898" s="70" t="n">
        <v>0</v>
      </c>
      <c r="S898" s="70" t="n">
        <v>-1</v>
      </c>
      <c r="T898" s="70" t="n">
        <v>10.8161526</v>
      </c>
      <c r="U898" s="69">
        <f>U896*'4 Transform Matrices'!Y899+V896*'4 Transform Matrices'!AC899+W896*'4 Transform Matrices'!AG899</f>
        <v/>
      </c>
      <c r="V898" s="69">
        <f>U896*'4 Transform Matrices'!Z899+V896*'4 Transform Matrices'!AD899+W896*'4 Transform Matrices'!AH899</f>
        <v/>
      </c>
      <c r="W898" s="69">
        <f>U896*'4 Transform Matrices'!AA899+V896*'4 Transform Matrices'!AE899+W896*'4 Transform Matrices'!AI899</f>
        <v/>
      </c>
      <c r="X898" s="69">
        <f>U896*'4 Transform Matrices'!AB899+V896*'4 Transform Matrices'!AF899+W896*'4 Transform Matrices'!AJ899+X896</f>
        <v/>
      </c>
      <c r="Y898" s="69">
        <f>Y896*'4 Transform Matrices'!Y899+Z896*'4 Transform Matrices'!AC899+AA896*'4 Transform Matrices'!AG899</f>
        <v/>
      </c>
      <c r="Z898" s="69">
        <f>Y896*'4 Transform Matrices'!Z899+Z896*'4 Transform Matrices'!AD899+AA896*'4 Transform Matrices'!AH899</f>
        <v/>
      </c>
      <c r="AA898" s="69">
        <f>Y896*'4 Transform Matrices'!AA899+Z896*'4 Transform Matrices'!AE899+AA896*'4 Transform Matrices'!AI899</f>
        <v/>
      </c>
      <c r="AB898" s="69">
        <f>Y896*'4 Transform Matrices'!AB899+Z896*'4 Transform Matrices'!AF899+AA896*'4 Transform Matrices'!AJ899+AB896</f>
        <v/>
      </c>
      <c r="AC898" s="69">
        <f>AC896*'4 Transform Matrices'!Y899+AD896*'4 Transform Matrices'!AC899+AE896*'4 Transform Matrices'!AG899</f>
        <v/>
      </c>
      <c r="AD898" s="69">
        <f>AC896*'4 Transform Matrices'!Z899+AD896*'4 Transform Matrices'!AD899+AE896*'4 Transform Matrices'!AH899</f>
        <v/>
      </c>
      <c r="AE898" s="69">
        <f>AC896*'4 Transform Matrices'!AA899+AD896*'4 Transform Matrices'!AE899+AE896*'4 Transform Matrices'!AI899</f>
        <v/>
      </c>
      <c r="AF898" s="69">
        <f>AC896*'4 Transform Matrices'!AB899+AD896*'4 Transform Matrices'!AF899+AE896*'4 Transform Matrices'!AJ899+AF896</f>
        <v/>
      </c>
      <c r="AG898" s="71">
        <f>MAX(ABS(I898-U898),ABS(J898-V898),ABS(K898-W898),ABS(L898-X898),ABS(M898-Y898),ABS(N898-Z898),ABS(O898-AA898),ABS(P898-AB898),ABS(Q898-AC898),ABS(R898-AD898),ABS(S898-AE898),ABS(T898-AF898))</f>
        <v/>
      </c>
    </row>
    <row r="899">
      <c r="A899" s="81" t="inlineStr">
        <is>
          <t>- Prop hub</t>
        </is>
      </c>
      <c r="B899" s="52" t="inlineStr">
        <is>
          <t>UAV-10</t>
        </is>
      </c>
      <c r="C899" s="59" t="inlineStr">
        <is>
          <t>Sphere</t>
        </is>
      </c>
      <c r="D899" s="52" t="inlineStr">
        <is>
          <t>UAV-09</t>
        </is>
      </c>
      <c r="E899" s="52" t="n">
        <v>3</v>
      </c>
      <c r="F899" s="54">
        <f>L899</f>
        <v/>
      </c>
      <c r="G899" s="54">
        <f>P899</f>
        <v/>
      </c>
      <c r="H899" s="54">
        <f>T899</f>
        <v/>
      </c>
      <c r="I899" s="70" t="n">
        <v>-0.0250000004</v>
      </c>
      <c r="J899" s="70" t="n">
        <v>0</v>
      </c>
      <c r="K899" s="70" t="n">
        <v>-2.1855695e-09</v>
      </c>
      <c r="L899" s="70" t="n">
        <v>-0.18384777</v>
      </c>
      <c r="M899" s="70" t="n">
        <v>0</v>
      </c>
      <c r="N899" s="70" t="n">
        <v>0.0250000004</v>
      </c>
      <c r="O899" s="70" t="n">
        <v>0</v>
      </c>
      <c r="P899" s="70" t="n">
        <v>5.55700016</v>
      </c>
      <c r="Q899" s="70" t="n">
        <v>2.1855695e-09</v>
      </c>
      <c r="R899" s="70" t="n">
        <v>0</v>
      </c>
      <c r="S899" s="70" t="n">
        <v>-0.0250000004</v>
      </c>
      <c r="T899" s="70" t="n">
        <v>10.8161526</v>
      </c>
      <c r="U899" s="69">
        <f>U898*'4 Transform Matrices'!Y900+V898*'4 Transform Matrices'!AC900+W898*'4 Transform Matrices'!AG900</f>
        <v/>
      </c>
      <c r="V899" s="69">
        <f>U898*'4 Transform Matrices'!Z900+V898*'4 Transform Matrices'!AD900+W898*'4 Transform Matrices'!AH900</f>
        <v/>
      </c>
      <c r="W899" s="69">
        <f>U898*'4 Transform Matrices'!AA900+V898*'4 Transform Matrices'!AE900+W898*'4 Transform Matrices'!AI900</f>
        <v/>
      </c>
      <c r="X899" s="69">
        <f>U898*'4 Transform Matrices'!AB900+V898*'4 Transform Matrices'!AF900+W898*'4 Transform Matrices'!AJ900+X898</f>
        <v/>
      </c>
      <c r="Y899" s="69">
        <f>Y898*'4 Transform Matrices'!Y900+Z898*'4 Transform Matrices'!AC900+AA898*'4 Transform Matrices'!AG900</f>
        <v/>
      </c>
      <c r="Z899" s="69">
        <f>Y898*'4 Transform Matrices'!Z900+Z898*'4 Transform Matrices'!AD900+AA898*'4 Transform Matrices'!AH900</f>
        <v/>
      </c>
      <c r="AA899" s="69">
        <f>Y898*'4 Transform Matrices'!AA900+Z898*'4 Transform Matrices'!AE900+AA898*'4 Transform Matrices'!AI900</f>
        <v/>
      </c>
      <c r="AB899" s="69">
        <f>Y898*'4 Transform Matrices'!AB900+Z898*'4 Transform Matrices'!AF900+AA898*'4 Transform Matrices'!AJ900+AB898</f>
        <v/>
      </c>
      <c r="AC899" s="69">
        <f>AC898*'4 Transform Matrices'!Y900+AD898*'4 Transform Matrices'!AC900+AE898*'4 Transform Matrices'!AG900</f>
        <v/>
      </c>
      <c r="AD899" s="69">
        <f>AC898*'4 Transform Matrices'!Z900+AD898*'4 Transform Matrices'!AD900+AE898*'4 Transform Matrices'!AH900</f>
        <v/>
      </c>
      <c r="AE899" s="69">
        <f>AC898*'4 Transform Matrices'!AA900+AD898*'4 Transform Matrices'!AE900+AE898*'4 Transform Matrices'!AI900</f>
        <v/>
      </c>
      <c r="AF899" s="69">
        <f>AC898*'4 Transform Matrices'!AB900+AD898*'4 Transform Matrices'!AF900+AE898*'4 Transform Matrices'!AJ900+AF898</f>
        <v/>
      </c>
      <c r="AG899" s="71">
        <f>MAX(ABS(I899-U899),ABS(J899-V899),ABS(K899-W899),ABS(L899-X899),ABS(M899-Y899),ABS(N899-Z899),ABS(O899-AA899),ABS(P899-AB899),ABS(Q899-AC899),ABS(R899-AD899),ABS(S899-AE899),ABS(T899-AF899))</f>
        <v/>
      </c>
    </row>
    <row r="900">
      <c r="A900" s="81" t="inlineStr">
        <is>
          <t>- Prop blade</t>
        </is>
      </c>
      <c r="B900" s="52" t="inlineStr">
        <is>
          <t>UAV-11</t>
        </is>
      </c>
      <c r="C900" s="63" t="inlineStr">
        <is>
          <t>Cube</t>
        </is>
      </c>
      <c r="D900" s="52" t="inlineStr">
        <is>
          <t>UAV-09</t>
        </is>
      </c>
      <c r="E900" s="52" t="n">
        <v>3</v>
      </c>
      <c r="F900" s="54">
        <f>L900</f>
        <v/>
      </c>
      <c r="G900" s="54">
        <f>P900</f>
        <v/>
      </c>
      <c r="H900" s="54">
        <f>T900</f>
        <v/>
      </c>
      <c r="I900" s="70" t="n">
        <v>-0.200000003</v>
      </c>
      <c r="J900" s="70" t="n">
        <v>0</v>
      </c>
      <c r="K900" s="70" t="n">
        <v>-1.57360991e-09</v>
      </c>
      <c r="L900" s="70" t="n">
        <v>-0.18384777</v>
      </c>
      <c r="M900" s="70" t="n">
        <v>0</v>
      </c>
      <c r="N900" s="70" t="n">
        <v>0.00400000019</v>
      </c>
      <c r="O900" s="70" t="n">
        <v>0</v>
      </c>
      <c r="P900" s="70" t="n">
        <v>5.55700016</v>
      </c>
      <c r="Q900" s="70" t="n">
        <v>1.7484556e-08</v>
      </c>
      <c r="R900" s="70" t="n">
        <v>0</v>
      </c>
      <c r="S900" s="70" t="n">
        <v>-0.0179999992</v>
      </c>
      <c r="T900" s="70" t="n">
        <v>10.8161526</v>
      </c>
      <c r="U900" s="69">
        <f>U898*'4 Transform Matrices'!Y901+V898*'4 Transform Matrices'!AC901+W898*'4 Transform Matrices'!AG901</f>
        <v/>
      </c>
      <c r="V900" s="69">
        <f>U898*'4 Transform Matrices'!Z901+V898*'4 Transform Matrices'!AD901+W898*'4 Transform Matrices'!AH901</f>
        <v/>
      </c>
      <c r="W900" s="69">
        <f>U898*'4 Transform Matrices'!AA901+V898*'4 Transform Matrices'!AE901+W898*'4 Transform Matrices'!AI901</f>
        <v/>
      </c>
      <c r="X900" s="69">
        <f>U898*'4 Transform Matrices'!AB901+V898*'4 Transform Matrices'!AF901+W898*'4 Transform Matrices'!AJ901+X898</f>
        <v/>
      </c>
      <c r="Y900" s="69">
        <f>Y898*'4 Transform Matrices'!Y901+Z898*'4 Transform Matrices'!AC901+AA898*'4 Transform Matrices'!AG901</f>
        <v/>
      </c>
      <c r="Z900" s="69">
        <f>Y898*'4 Transform Matrices'!Z901+Z898*'4 Transform Matrices'!AD901+AA898*'4 Transform Matrices'!AH901</f>
        <v/>
      </c>
      <c r="AA900" s="69">
        <f>Y898*'4 Transform Matrices'!AA901+Z898*'4 Transform Matrices'!AE901+AA898*'4 Transform Matrices'!AI901</f>
        <v/>
      </c>
      <c r="AB900" s="69">
        <f>Y898*'4 Transform Matrices'!AB901+Z898*'4 Transform Matrices'!AF901+AA898*'4 Transform Matrices'!AJ901+AB898</f>
        <v/>
      </c>
      <c r="AC900" s="69">
        <f>AC898*'4 Transform Matrices'!Y901+AD898*'4 Transform Matrices'!AC901+AE898*'4 Transform Matrices'!AG901</f>
        <v/>
      </c>
      <c r="AD900" s="69">
        <f>AC898*'4 Transform Matrices'!Z901+AD898*'4 Transform Matrices'!AD901+AE898*'4 Transform Matrices'!AH901</f>
        <v/>
      </c>
      <c r="AE900" s="69">
        <f>AC898*'4 Transform Matrices'!AA901+AD898*'4 Transform Matrices'!AE901+AE898*'4 Transform Matrices'!AI901</f>
        <v/>
      </c>
      <c r="AF900" s="69">
        <f>AC898*'4 Transform Matrices'!AB901+AD898*'4 Transform Matrices'!AF901+AE898*'4 Transform Matrices'!AJ901+AF898</f>
        <v/>
      </c>
      <c r="AG900" s="71">
        <f>MAX(ABS(I900-U900),ABS(J900-V900),ABS(K900-W900),ABS(L900-X900),ABS(M900-Y900),ABS(N900-Z900),ABS(O900-AA900),ABS(P900-AB900),ABS(Q900-AC900),ABS(R900-AD900),ABS(S900-AE900),ABS(T900-AF900))</f>
        <v/>
      </c>
    </row>
    <row r="901">
      <c r="A901" s="80" t="inlineStr">
        <is>
          <t>- Rotor blur disc</t>
        </is>
      </c>
      <c r="B901" s="52" t="inlineStr">
        <is>
          <t>UAV-12</t>
        </is>
      </c>
      <c r="C901" s="58" t="inlineStr">
        <is>
          <t>Cylinder</t>
        </is>
      </c>
      <c r="D901" s="52" t="inlineStr">
        <is>
          <t>UAV-07</t>
        </is>
      </c>
      <c r="E901" s="52" t="n">
        <v>2</v>
      </c>
      <c r="F901" s="54">
        <f>L901</f>
        <v/>
      </c>
      <c r="G901" s="54">
        <f>P901</f>
        <v/>
      </c>
      <c r="H901" s="54">
        <f>T901</f>
        <v/>
      </c>
      <c r="I901" s="70" t="n">
        <v>-0.204999998</v>
      </c>
      <c r="J901" s="70" t="n">
        <v>-1.79216695e-08</v>
      </c>
      <c r="K901" s="70" t="n">
        <v>7.642741889999999e-18</v>
      </c>
      <c r="L901" s="70" t="n">
        <v>-0.18384777</v>
      </c>
      <c r="M901" s="70" t="n">
        <v>0</v>
      </c>
      <c r="N901" s="70" t="n">
        <v>-8.96083474e-09</v>
      </c>
      <c r="O901" s="70" t="n">
        <v>-0.00200000009</v>
      </c>
      <c r="P901" s="70" t="n">
        <v>5.55700016</v>
      </c>
      <c r="Q901" s="70" t="n">
        <v>1.79216695e-08</v>
      </c>
      <c r="R901" s="70" t="n">
        <v>-0.204999998</v>
      </c>
      <c r="S901" s="70" t="n">
        <v>8.74227774e-11</v>
      </c>
      <c r="T901" s="70" t="n">
        <v>10.8161526</v>
      </c>
      <c r="U901" s="69">
        <f>U896*'4 Transform Matrices'!Y902+V896*'4 Transform Matrices'!AC902+W896*'4 Transform Matrices'!AG902</f>
        <v/>
      </c>
      <c r="V901" s="69">
        <f>U896*'4 Transform Matrices'!Z902+V896*'4 Transform Matrices'!AD902+W896*'4 Transform Matrices'!AH902</f>
        <v/>
      </c>
      <c r="W901" s="69">
        <f>U896*'4 Transform Matrices'!AA902+V896*'4 Transform Matrices'!AE902+W896*'4 Transform Matrices'!AI902</f>
        <v/>
      </c>
      <c r="X901" s="69">
        <f>U896*'4 Transform Matrices'!AB902+V896*'4 Transform Matrices'!AF902+W896*'4 Transform Matrices'!AJ902+X896</f>
        <v/>
      </c>
      <c r="Y901" s="69">
        <f>Y896*'4 Transform Matrices'!Y902+Z896*'4 Transform Matrices'!AC902+AA896*'4 Transform Matrices'!AG902</f>
        <v/>
      </c>
      <c r="Z901" s="69">
        <f>Y896*'4 Transform Matrices'!Z902+Z896*'4 Transform Matrices'!AD902+AA896*'4 Transform Matrices'!AH902</f>
        <v/>
      </c>
      <c r="AA901" s="69">
        <f>Y896*'4 Transform Matrices'!AA902+Z896*'4 Transform Matrices'!AE902+AA896*'4 Transform Matrices'!AI902</f>
        <v/>
      </c>
      <c r="AB901" s="69">
        <f>Y896*'4 Transform Matrices'!AB902+Z896*'4 Transform Matrices'!AF902+AA896*'4 Transform Matrices'!AJ902+AB896</f>
        <v/>
      </c>
      <c r="AC901" s="69">
        <f>AC896*'4 Transform Matrices'!Y902+AD896*'4 Transform Matrices'!AC902+AE896*'4 Transform Matrices'!AG902</f>
        <v/>
      </c>
      <c r="AD901" s="69">
        <f>AC896*'4 Transform Matrices'!Z902+AD896*'4 Transform Matrices'!AD902+AE896*'4 Transform Matrices'!AH902</f>
        <v/>
      </c>
      <c r="AE901" s="69">
        <f>AC896*'4 Transform Matrices'!AA902+AD896*'4 Transform Matrices'!AE902+AE896*'4 Transform Matrices'!AI902</f>
        <v/>
      </c>
      <c r="AF901" s="69">
        <f>AC896*'4 Transform Matrices'!AB902+AD896*'4 Transform Matrices'!AF902+AE896*'4 Transform Matrices'!AJ902+AF896</f>
        <v/>
      </c>
      <c r="AG901" s="71">
        <f>MAX(ABS(I901-U901),ABS(J901-V901),ABS(K901-W901),ABS(L901-X901),ABS(M901-Y901),ABS(N901-Z901),ABS(O901-AA901),ABS(P901-AB901),ABS(Q901-AC901),ABS(R901-AD901),ABS(S901-AE901),ABS(T901-AF901))</f>
        <v/>
      </c>
    </row>
    <row r="902">
      <c r="A902" s="80" t="inlineStr">
        <is>
          <t>- Nav LED</t>
        </is>
      </c>
      <c r="B902" s="52" t="inlineStr">
        <is>
          <t>UAV-13</t>
        </is>
      </c>
      <c r="C902" s="59" t="inlineStr">
        <is>
          <t>Sphere</t>
        </is>
      </c>
      <c r="D902" s="52" t="inlineStr">
        <is>
          <t>UAV-07</t>
        </is>
      </c>
      <c r="E902" s="52" t="n">
        <v>2</v>
      </c>
      <c r="F902" s="54">
        <f>L902</f>
        <v/>
      </c>
      <c r="G902" s="54">
        <f>P902</f>
        <v/>
      </c>
      <c r="H902" s="54">
        <f>T902</f>
        <v/>
      </c>
      <c r="I902" s="70" t="n">
        <v>-0.0179999992</v>
      </c>
      <c r="J902" s="70" t="n">
        <v>0</v>
      </c>
      <c r="K902" s="70" t="n">
        <v>-1.57360991e-09</v>
      </c>
      <c r="L902" s="70" t="n">
        <v>-0.18384777</v>
      </c>
      <c r="M902" s="70" t="n">
        <v>0</v>
      </c>
      <c r="N902" s="70" t="n">
        <v>0.0179999992</v>
      </c>
      <c r="O902" s="70" t="n">
        <v>0</v>
      </c>
      <c r="P902" s="70" t="n">
        <v>5.5</v>
      </c>
      <c r="Q902" s="70" t="n">
        <v>1.57360991e-09</v>
      </c>
      <c r="R902" s="70" t="n">
        <v>0</v>
      </c>
      <c r="S902" s="70" t="n">
        <v>-0.0179999992</v>
      </c>
      <c r="T902" s="70" t="n">
        <v>10.8161526</v>
      </c>
      <c r="U902" s="69">
        <f>U896*'4 Transform Matrices'!Y903+V896*'4 Transform Matrices'!AC903+W896*'4 Transform Matrices'!AG903</f>
        <v/>
      </c>
      <c r="V902" s="69">
        <f>U896*'4 Transform Matrices'!Z903+V896*'4 Transform Matrices'!AD903+W896*'4 Transform Matrices'!AH903</f>
        <v/>
      </c>
      <c r="W902" s="69">
        <f>U896*'4 Transform Matrices'!AA903+V896*'4 Transform Matrices'!AE903+W896*'4 Transform Matrices'!AI903</f>
        <v/>
      </c>
      <c r="X902" s="69">
        <f>U896*'4 Transform Matrices'!AB903+V896*'4 Transform Matrices'!AF903+W896*'4 Transform Matrices'!AJ903+X896</f>
        <v/>
      </c>
      <c r="Y902" s="69">
        <f>Y896*'4 Transform Matrices'!Y903+Z896*'4 Transform Matrices'!AC903+AA896*'4 Transform Matrices'!AG903</f>
        <v/>
      </c>
      <c r="Z902" s="69">
        <f>Y896*'4 Transform Matrices'!Z903+Z896*'4 Transform Matrices'!AD903+AA896*'4 Transform Matrices'!AH903</f>
        <v/>
      </c>
      <c r="AA902" s="69">
        <f>Y896*'4 Transform Matrices'!AA903+Z896*'4 Transform Matrices'!AE903+AA896*'4 Transform Matrices'!AI903</f>
        <v/>
      </c>
      <c r="AB902" s="69">
        <f>Y896*'4 Transform Matrices'!AB903+Z896*'4 Transform Matrices'!AF903+AA896*'4 Transform Matrices'!AJ903+AB896</f>
        <v/>
      </c>
      <c r="AC902" s="69">
        <f>AC896*'4 Transform Matrices'!Y903+AD896*'4 Transform Matrices'!AC903+AE896*'4 Transform Matrices'!AG903</f>
        <v/>
      </c>
      <c r="AD902" s="69">
        <f>AC896*'4 Transform Matrices'!Z903+AD896*'4 Transform Matrices'!AD903+AE896*'4 Transform Matrices'!AH903</f>
        <v/>
      </c>
      <c r="AE902" s="69">
        <f>AC896*'4 Transform Matrices'!AA903+AD896*'4 Transform Matrices'!AE903+AE896*'4 Transform Matrices'!AI903</f>
        <v/>
      </c>
      <c r="AF902" s="69">
        <f>AC896*'4 Transform Matrices'!AB903+AD896*'4 Transform Matrices'!AF903+AE896*'4 Transform Matrices'!AJ903+AF896</f>
        <v/>
      </c>
      <c r="AG902" s="71">
        <f>MAX(ABS(I902-U902),ABS(J902-V902),ABS(K902-W902),ABS(L902-X902),ABS(M902-Y902),ABS(N902-Z902),ABS(O902-AA902),ABS(P902-AB902),ABS(Q902-AC902),ABS(R902-AD902),ABS(S902-AE902),ABS(T902-AF902))</f>
        <v/>
      </c>
    </row>
    <row r="903">
      <c r="A903" s="60" t="inlineStr">
        <is>
          <t>- Arm Front-right</t>
        </is>
      </c>
      <c r="B903" s="52" t="inlineStr">
        <is>
          <t>UAV-14</t>
        </is>
      </c>
      <c r="C903" s="63" t="inlineStr">
        <is>
          <t>Cube</t>
        </is>
      </c>
      <c r="D903" s="52" t="inlineStr">
        <is>
          <t>UAV-00</t>
        </is>
      </c>
      <c r="E903" s="52" t="n">
        <v>1</v>
      </c>
      <c r="F903" s="54">
        <f>L903</f>
        <v/>
      </c>
      <c r="G903" s="54">
        <f>P903</f>
        <v/>
      </c>
      <c r="H903" s="54">
        <f>T903</f>
        <v/>
      </c>
      <c r="I903" s="70" t="n">
        <v>-0.0176776722</v>
      </c>
      <c r="J903" s="70" t="n">
        <v>0</v>
      </c>
      <c r="K903" s="70" t="n">
        <v>0.155563474</v>
      </c>
      <c r="L903" s="70" t="n">
        <v>0.106066011</v>
      </c>
      <c r="M903" s="70" t="n">
        <v>0</v>
      </c>
      <c r="N903" s="70" t="n">
        <v>0.0179999992</v>
      </c>
      <c r="O903" s="70" t="n">
        <v>0</v>
      </c>
      <c r="P903" s="70" t="n">
        <v>5.5</v>
      </c>
      <c r="Q903" s="70" t="n">
        <v>-0.0176776685</v>
      </c>
      <c r="R903" s="70" t="n">
        <v>0</v>
      </c>
      <c r="S903" s="70" t="n">
        <v>-0.155563504</v>
      </c>
      <c r="T903" s="70" t="n">
        <v>10.8939342</v>
      </c>
      <c r="U903" s="69">
        <f>U889*'4 Transform Matrices'!Y904+V889*'4 Transform Matrices'!AC904+W889*'4 Transform Matrices'!AG904</f>
        <v/>
      </c>
      <c r="V903" s="69">
        <f>U889*'4 Transform Matrices'!Z904+V889*'4 Transform Matrices'!AD904+W889*'4 Transform Matrices'!AH904</f>
        <v/>
      </c>
      <c r="W903" s="69">
        <f>U889*'4 Transform Matrices'!AA904+V889*'4 Transform Matrices'!AE904+W889*'4 Transform Matrices'!AI904</f>
        <v/>
      </c>
      <c r="X903" s="69">
        <f>U889*'4 Transform Matrices'!AB904+V889*'4 Transform Matrices'!AF904+W889*'4 Transform Matrices'!AJ904+X889</f>
        <v/>
      </c>
      <c r="Y903" s="69">
        <f>Y889*'4 Transform Matrices'!Y904+Z889*'4 Transform Matrices'!AC904+AA889*'4 Transform Matrices'!AG904</f>
        <v/>
      </c>
      <c r="Z903" s="69">
        <f>Y889*'4 Transform Matrices'!Z904+Z889*'4 Transform Matrices'!AD904+AA889*'4 Transform Matrices'!AH904</f>
        <v/>
      </c>
      <c r="AA903" s="69">
        <f>Y889*'4 Transform Matrices'!AA904+Z889*'4 Transform Matrices'!AE904+AA889*'4 Transform Matrices'!AI904</f>
        <v/>
      </c>
      <c r="AB903" s="69">
        <f>Y889*'4 Transform Matrices'!AB904+Z889*'4 Transform Matrices'!AF904+AA889*'4 Transform Matrices'!AJ904+AB889</f>
        <v/>
      </c>
      <c r="AC903" s="69">
        <f>AC889*'4 Transform Matrices'!Y904+AD889*'4 Transform Matrices'!AC904+AE889*'4 Transform Matrices'!AG904</f>
        <v/>
      </c>
      <c r="AD903" s="69">
        <f>AC889*'4 Transform Matrices'!Z904+AD889*'4 Transform Matrices'!AD904+AE889*'4 Transform Matrices'!AH904</f>
        <v/>
      </c>
      <c r="AE903" s="69">
        <f>AC889*'4 Transform Matrices'!AA904+AD889*'4 Transform Matrices'!AE904+AE889*'4 Transform Matrices'!AI904</f>
        <v/>
      </c>
      <c r="AF903" s="69">
        <f>AC889*'4 Transform Matrices'!AB904+AD889*'4 Transform Matrices'!AF904+AE889*'4 Transform Matrices'!AJ904+AF889</f>
        <v/>
      </c>
      <c r="AG903" s="71">
        <f>MAX(ABS(I903-U903),ABS(J903-V903),ABS(K903-W903),ABS(L903-X903),ABS(M903-Y903),ABS(N903-Z903),ABS(O903-AA903),ABS(P903-AB903),ABS(Q903-AC903),ABS(R903-AD903),ABS(S903-AE903),ABS(T903-AF903))</f>
        <v/>
      </c>
    </row>
    <row r="904">
      <c r="A904" s="60" t="inlineStr">
        <is>
          <t>- Motor mount Front-right</t>
        </is>
      </c>
      <c r="B904" s="52" t="inlineStr">
        <is>
          <t>UAV-15</t>
        </is>
      </c>
      <c r="C904" s="53" t="inlineStr">
        <is>
          <t>Group</t>
        </is>
      </c>
      <c r="D904" s="52" t="inlineStr">
        <is>
          <t>UAV-00</t>
        </is>
      </c>
      <c r="E904" s="52" t="n">
        <v>1</v>
      </c>
      <c r="F904" s="54">
        <f>L904</f>
        <v/>
      </c>
      <c r="G904" s="54">
        <f>P904</f>
        <v/>
      </c>
      <c r="H904" s="54">
        <f>T904</f>
        <v/>
      </c>
      <c r="I904" s="70" t="n">
        <v>-1</v>
      </c>
      <c r="J904" s="70" t="n">
        <v>0</v>
      </c>
      <c r="K904" s="70" t="n">
        <v>-8.742277660000001e-08</v>
      </c>
      <c r="L904" s="70" t="n">
        <v>0.18384774</v>
      </c>
      <c r="M904" s="70" t="n">
        <v>0</v>
      </c>
      <c r="N904" s="70" t="n">
        <v>1</v>
      </c>
      <c r="O904" s="70" t="n">
        <v>0</v>
      </c>
      <c r="P904" s="70" t="n">
        <v>5.51200008</v>
      </c>
      <c r="Q904" s="70" t="n">
        <v>8.742277660000001e-08</v>
      </c>
      <c r="R904" s="70" t="n">
        <v>0</v>
      </c>
      <c r="S904" s="70" t="n">
        <v>-1</v>
      </c>
      <c r="T904" s="70" t="n">
        <v>10.8161526</v>
      </c>
      <c r="U904" s="69">
        <f>U889*'4 Transform Matrices'!Y905+V889*'4 Transform Matrices'!AC905+W889*'4 Transform Matrices'!AG905</f>
        <v/>
      </c>
      <c r="V904" s="69">
        <f>U889*'4 Transform Matrices'!Z905+V889*'4 Transform Matrices'!AD905+W889*'4 Transform Matrices'!AH905</f>
        <v/>
      </c>
      <c r="W904" s="69">
        <f>U889*'4 Transform Matrices'!AA905+V889*'4 Transform Matrices'!AE905+W889*'4 Transform Matrices'!AI905</f>
        <v/>
      </c>
      <c r="X904" s="69">
        <f>U889*'4 Transform Matrices'!AB905+V889*'4 Transform Matrices'!AF905+W889*'4 Transform Matrices'!AJ905+X889</f>
        <v/>
      </c>
      <c r="Y904" s="69">
        <f>Y889*'4 Transform Matrices'!Y905+Z889*'4 Transform Matrices'!AC905+AA889*'4 Transform Matrices'!AG905</f>
        <v/>
      </c>
      <c r="Z904" s="69">
        <f>Y889*'4 Transform Matrices'!Z905+Z889*'4 Transform Matrices'!AD905+AA889*'4 Transform Matrices'!AH905</f>
        <v/>
      </c>
      <c r="AA904" s="69">
        <f>Y889*'4 Transform Matrices'!AA905+Z889*'4 Transform Matrices'!AE905+AA889*'4 Transform Matrices'!AI905</f>
        <v/>
      </c>
      <c r="AB904" s="69">
        <f>Y889*'4 Transform Matrices'!AB905+Z889*'4 Transform Matrices'!AF905+AA889*'4 Transform Matrices'!AJ905+AB889</f>
        <v/>
      </c>
      <c r="AC904" s="69">
        <f>AC889*'4 Transform Matrices'!Y905+AD889*'4 Transform Matrices'!AC905+AE889*'4 Transform Matrices'!AG905</f>
        <v/>
      </c>
      <c r="AD904" s="69">
        <f>AC889*'4 Transform Matrices'!Z905+AD889*'4 Transform Matrices'!AD905+AE889*'4 Transform Matrices'!AH905</f>
        <v/>
      </c>
      <c r="AE904" s="69">
        <f>AC889*'4 Transform Matrices'!AA905+AD889*'4 Transform Matrices'!AE905+AE889*'4 Transform Matrices'!AI905</f>
        <v/>
      </c>
      <c r="AF904" s="69">
        <f>AC889*'4 Transform Matrices'!AB905+AD889*'4 Transform Matrices'!AF905+AE889*'4 Transform Matrices'!AJ905+AF889</f>
        <v/>
      </c>
      <c r="AG904" s="71">
        <f>MAX(ABS(I904-U904),ABS(J904-V904),ABS(K904-W904),ABS(L904-X904),ABS(M904-Y904),ABS(N904-Z904),ABS(O904-AA904),ABS(P904-AB904),ABS(Q904-AC904),ABS(R904-AD904),ABS(S904-AE904),ABS(T904-AF904))</f>
        <v/>
      </c>
    </row>
    <row r="905">
      <c r="A905" s="80" t="inlineStr">
        <is>
          <t>- Motor</t>
        </is>
      </c>
      <c r="B905" s="52" t="inlineStr">
        <is>
          <t>UAV-16</t>
        </is>
      </c>
      <c r="C905" s="58" t="inlineStr">
        <is>
          <t>Cylinder</t>
        </is>
      </c>
      <c r="D905" s="52" t="inlineStr">
        <is>
          <t>UAV-15</t>
        </is>
      </c>
      <c r="E905" s="52" t="n">
        <v>2</v>
      </c>
      <c r="F905" s="54">
        <f>L905</f>
        <v/>
      </c>
      <c r="G905" s="54">
        <f>P905</f>
        <v/>
      </c>
      <c r="H905" s="54">
        <f>T905</f>
        <v/>
      </c>
      <c r="I905" s="70" t="n">
        <v>-0.0450000018</v>
      </c>
      <c r="J905" s="70" t="n">
        <v>-3.93402511e-09</v>
      </c>
      <c r="K905" s="70" t="n">
        <v>1.33747985e-16</v>
      </c>
      <c r="L905" s="70" t="n">
        <v>0.18384774</v>
      </c>
      <c r="M905" s="70" t="n">
        <v>0</v>
      </c>
      <c r="N905" s="70" t="n">
        <v>-1.96701255e-09</v>
      </c>
      <c r="O905" s="70" t="n">
        <v>-0.0350000001</v>
      </c>
      <c r="P905" s="70" t="n">
        <v>5.53200006</v>
      </c>
      <c r="Q905" s="70" t="n">
        <v>3.93402511e-09</v>
      </c>
      <c r="R905" s="70" t="n">
        <v>-0.0450000018</v>
      </c>
      <c r="S905" s="70" t="n">
        <v>1.52989854e-09</v>
      </c>
      <c r="T905" s="70" t="n">
        <v>10.8161526</v>
      </c>
      <c r="U905" s="69">
        <f>U904*'4 Transform Matrices'!Y906+V904*'4 Transform Matrices'!AC906+W904*'4 Transform Matrices'!AG906</f>
        <v/>
      </c>
      <c r="V905" s="69">
        <f>U904*'4 Transform Matrices'!Z906+V904*'4 Transform Matrices'!AD906+W904*'4 Transform Matrices'!AH906</f>
        <v/>
      </c>
      <c r="W905" s="69">
        <f>U904*'4 Transform Matrices'!AA906+V904*'4 Transform Matrices'!AE906+W904*'4 Transform Matrices'!AI906</f>
        <v/>
      </c>
      <c r="X905" s="69">
        <f>U904*'4 Transform Matrices'!AB906+V904*'4 Transform Matrices'!AF906+W904*'4 Transform Matrices'!AJ906+X904</f>
        <v/>
      </c>
      <c r="Y905" s="69">
        <f>Y904*'4 Transform Matrices'!Y906+Z904*'4 Transform Matrices'!AC906+AA904*'4 Transform Matrices'!AG906</f>
        <v/>
      </c>
      <c r="Z905" s="69">
        <f>Y904*'4 Transform Matrices'!Z906+Z904*'4 Transform Matrices'!AD906+AA904*'4 Transform Matrices'!AH906</f>
        <v/>
      </c>
      <c r="AA905" s="69">
        <f>Y904*'4 Transform Matrices'!AA906+Z904*'4 Transform Matrices'!AE906+AA904*'4 Transform Matrices'!AI906</f>
        <v/>
      </c>
      <c r="AB905" s="69">
        <f>Y904*'4 Transform Matrices'!AB906+Z904*'4 Transform Matrices'!AF906+AA904*'4 Transform Matrices'!AJ906+AB904</f>
        <v/>
      </c>
      <c r="AC905" s="69">
        <f>AC904*'4 Transform Matrices'!Y906+AD904*'4 Transform Matrices'!AC906+AE904*'4 Transform Matrices'!AG906</f>
        <v/>
      </c>
      <c r="AD905" s="69">
        <f>AC904*'4 Transform Matrices'!Z906+AD904*'4 Transform Matrices'!AD906+AE904*'4 Transform Matrices'!AH906</f>
        <v/>
      </c>
      <c r="AE905" s="69">
        <f>AC904*'4 Transform Matrices'!AA906+AD904*'4 Transform Matrices'!AE906+AE904*'4 Transform Matrices'!AI906</f>
        <v/>
      </c>
      <c r="AF905" s="69">
        <f>AC904*'4 Transform Matrices'!AB906+AD904*'4 Transform Matrices'!AF906+AE904*'4 Transform Matrices'!AJ906+AF904</f>
        <v/>
      </c>
      <c r="AG905" s="71">
        <f>MAX(ABS(I905-U905),ABS(J905-V905),ABS(K905-W905),ABS(L905-X905),ABS(M905-Y905),ABS(N905-Z905),ABS(O905-AA905),ABS(P905-AB905),ABS(Q905-AC905),ABS(R905-AD905),ABS(S905-AE905),ABS(T905-AF905))</f>
        <v/>
      </c>
    </row>
    <row r="906">
      <c r="A906" s="80" t="inlineStr">
        <is>
          <t>- Rotor</t>
        </is>
      </c>
      <c r="B906" s="52" t="inlineStr">
        <is>
          <t>UAV-17</t>
        </is>
      </c>
      <c r="C906" s="53" t="inlineStr">
        <is>
          <t>Group</t>
        </is>
      </c>
      <c r="D906" s="52" t="inlineStr">
        <is>
          <t>UAV-15</t>
        </is>
      </c>
      <c r="E906" s="52" t="n">
        <v>2</v>
      </c>
      <c r="F906" s="54">
        <f>L906</f>
        <v/>
      </c>
      <c r="G906" s="54">
        <f>P906</f>
        <v/>
      </c>
      <c r="H906" s="54">
        <f>T906</f>
        <v/>
      </c>
      <c r="I906" s="70" t="n">
        <v>-0.798635423</v>
      </c>
      <c r="J906" s="70" t="n">
        <v>0</v>
      </c>
      <c r="K906" s="70" t="n">
        <v>-0.601815104</v>
      </c>
      <c r="L906" s="70" t="n">
        <v>0.18384774</v>
      </c>
      <c r="M906" s="70" t="n">
        <v>0</v>
      </c>
      <c r="N906" s="70" t="n">
        <v>1</v>
      </c>
      <c r="O906" s="70" t="n">
        <v>0</v>
      </c>
      <c r="P906" s="70" t="n">
        <v>5.55700016</v>
      </c>
      <c r="Q906" s="70" t="n">
        <v>0.601815104</v>
      </c>
      <c r="R906" s="70" t="n">
        <v>0</v>
      </c>
      <c r="S906" s="70" t="n">
        <v>-0.798635423</v>
      </c>
      <c r="T906" s="70" t="n">
        <v>10.8161526</v>
      </c>
      <c r="U906" s="69">
        <f>U904*'4 Transform Matrices'!Y907+V904*'4 Transform Matrices'!AC907+W904*'4 Transform Matrices'!AG907</f>
        <v/>
      </c>
      <c r="V906" s="69">
        <f>U904*'4 Transform Matrices'!Z907+V904*'4 Transform Matrices'!AD907+W904*'4 Transform Matrices'!AH907</f>
        <v/>
      </c>
      <c r="W906" s="69">
        <f>U904*'4 Transform Matrices'!AA907+V904*'4 Transform Matrices'!AE907+W904*'4 Transform Matrices'!AI907</f>
        <v/>
      </c>
      <c r="X906" s="69">
        <f>U904*'4 Transform Matrices'!AB907+V904*'4 Transform Matrices'!AF907+W904*'4 Transform Matrices'!AJ907+X904</f>
        <v/>
      </c>
      <c r="Y906" s="69">
        <f>Y904*'4 Transform Matrices'!Y907+Z904*'4 Transform Matrices'!AC907+AA904*'4 Transform Matrices'!AG907</f>
        <v/>
      </c>
      <c r="Z906" s="69">
        <f>Y904*'4 Transform Matrices'!Z907+Z904*'4 Transform Matrices'!AD907+AA904*'4 Transform Matrices'!AH907</f>
        <v/>
      </c>
      <c r="AA906" s="69">
        <f>Y904*'4 Transform Matrices'!AA907+Z904*'4 Transform Matrices'!AE907+AA904*'4 Transform Matrices'!AI907</f>
        <v/>
      </c>
      <c r="AB906" s="69">
        <f>Y904*'4 Transform Matrices'!AB907+Z904*'4 Transform Matrices'!AF907+AA904*'4 Transform Matrices'!AJ907+AB904</f>
        <v/>
      </c>
      <c r="AC906" s="69">
        <f>AC904*'4 Transform Matrices'!Y907+AD904*'4 Transform Matrices'!AC907+AE904*'4 Transform Matrices'!AG907</f>
        <v/>
      </c>
      <c r="AD906" s="69">
        <f>AC904*'4 Transform Matrices'!Z907+AD904*'4 Transform Matrices'!AD907+AE904*'4 Transform Matrices'!AH907</f>
        <v/>
      </c>
      <c r="AE906" s="69">
        <f>AC904*'4 Transform Matrices'!AA907+AD904*'4 Transform Matrices'!AE907+AE904*'4 Transform Matrices'!AI907</f>
        <v/>
      </c>
      <c r="AF906" s="69">
        <f>AC904*'4 Transform Matrices'!AB907+AD904*'4 Transform Matrices'!AF907+AE904*'4 Transform Matrices'!AJ907+AF904</f>
        <v/>
      </c>
      <c r="AG906" s="71">
        <f>MAX(ABS(I906-U906),ABS(J906-V906),ABS(K906-W906),ABS(L906-X906),ABS(M906-Y906),ABS(N906-Z906),ABS(O906-AA906),ABS(P906-AB906),ABS(Q906-AC906),ABS(R906-AD906),ABS(S906-AE906),ABS(T906-AF906))</f>
        <v/>
      </c>
    </row>
    <row r="907">
      <c r="A907" s="81" t="inlineStr">
        <is>
          <t>- Prop hub</t>
        </is>
      </c>
      <c r="B907" s="52" t="inlineStr">
        <is>
          <t>UAV-18</t>
        </is>
      </c>
      <c r="C907" s="59" t="inlineStr">
        <is>
          <t>Sphere</t>
        </is>
      </c>
      <c r="D907" s="52" t="inlineStr">
        <is>
          <t>UAV-17</t>
        </is>
      </c>
      <c r="E907" s="52" t="n">
        <v>3</v>
      </c>
      <c r="F907" s="54">
        <f>L907</f>
        <v/>
      </c>
      <c r="G907" s="54">
        <f>P907</f>
        <v/>
      </c>
      <c r="H907" s="54">
        <f>T907</f>
        <v/>
      </c>
      <c r="I907" s="70" t="n">
        <v>-0.0199658852</v>
      </c>
      <c r="J907" s="70" t="n">
        <v>0</v>
      </c>
      <c r="K907" s="70" t="n">
        <v>-0.0150453774</v>
      </c>
      <c r="L907" s="70" t="n">
        <v>0.18384774</v>
      </c>
      <c r="M907" s="70" t="n">
        <v>0</v>
      </c>
      <c r="N907" s="70" t="n">
        <v>0.0250000004</v>
      </c>
      <c r="O907" s="70" t="n">
        <v>0</v>
      </c>
      <c r="P907" s="70" t="n">
        <v>5.55700016</v>
      </c>
      <c r="Q907" s="70" t="n">
        <v>0.0150453774</v>
      </c>
      <c r="R907" s="70" t="n">
        <v>0</v>
      </c>
      <c r="S907" s="70" t="n">
        <v>-0.0199658852</v>
      </c>
      <c r="T907" s="70" t="n">
        <v>10.8161526</v>
      </c>
      <c r="U907" s="69">
        <f>U906*'4 Transform Matrices'!Y908+V906*'4 Transform Matrices'!AC908+W906*'4 Transform Matrices'!AG908</f>
        <v/>
      </c>
      <c r="V907" s="69">
        <f>U906*'4 Transform Matrices'!Z908+V906*'4 Transform Matrices'!AD908+W906*'4 Transform Matrices'!AH908</f>
        <v/>
      </c>
      <c r="W907" s="69">
        <f>U906*'4 Transform Matrices'!AA908+V906*'4 Transform Matrices'!AE908+W906*'4 Transform Matrices'!AI908</f>
        <v/>
      </c>
      <c r="X907" s="69">
        <f>U906*'4 Transform Matrices'!AB908+V906*'4 Transform Matrices'!AF908+W906*'4 Transform Matrices'!AJ908+X906</f>
        <v/>
      </c>
      <c r="Y907" s="69">
        <f>Y906*'4 Transform Matrices'!Y908+Z906*'4 Transform Matrices'!AC908+AA906*'4 Transform Matrices'!AG908</f>
        <v/>
      </c>
      <c r="Z907" s="69">
        <f>Y906*'4 Transform Matrices'!Z908+Z906*'4 Transform Matrices'!AD908+AA906*'4 Transform Matrices'!AH908</f>
        <v/>
      </c>
      <c r="AA907" s="69">
        <f>Y906*'4 Transform Matrices'!AA908+Z906*'4 Transform Matrices'!AE908+AA906*'4 Transform Matrices'!AI908</f>
        <v/>
      </c>
      <c r="AB907" s="69">
        <f>Y906*'4 Transform Matrices'!AB908+Z906*'4 Transform Matrices'!AF908+AA906*'4 Transform Matrices'!AJ908+AB906</f>
        <v/>
      </c>
      <c r="AC907" s="69">
        <f>AC906*'4 Transform Matrices'!Y908+AD906*'4 Transform Matrices'!AC908+AE906*'4 Transform Matrices'!AG908</f>
        <v/>
      </c>
      <c r="AD907" s="69">
        <f>AC906*'4 Transform Matrices'!Z908+AD906*'4 Transform Matrices'!AD908+AE906*'4 Transform Matrices'!AH908</f>
        <v/>
      </c>
      <c r="AE907" s="69">
        <f>AC906*'4 Transform Matrices'!AA908+AD906*'4 Transform Matrices'!AE908+AE906*'4 Transform Matrices'!AI908</f>
        <v/>
      </c>
      <c r="AF907" s="69">
        <f>AC906*'4 Transform Matrices'!AB908+AD906*'4 Transform Matrices'!AF908+AE906*'4 Transform Matrices'!AJ908+AF906</f>
        <v/>
      </c>
      <c r="AG907" s="71">
        <f>MAX(ABS(I907-U907),ABS(J907-V907),ABS(K907-W907),ABS(L907-X907),ABS(M907-Y907),ABS(N907-Z907),ABS(O907-AA907),ABS(P907-AB907),ABS(Q907-AC907),ABS(R907-AD907),ABS(S907-AE907),ABS(T907-AF907))</f>
        <v/>
      </c>
    </row>
    <row r="908">
      <c r="A908" s="81" t="inlineStr">
        <is>
          <t>- Prop blade</t>
        </is>
      </c>
      <c r="B908" s="52" t="inlineStr">
        <is>
          <t>UAV-19</t>
        </is>
      </c>
      <c r="C908" s="63" t="inlineStr">
        <is>
          <t>Cube</t>
        </is>
      </c>
      <c r="D908" s="52" t="inlineStr">
        <is>
          <t>UAV-17</t>
        </is>
      </c>
      <c r="E908" s="52" t="n">
        <v>3</v>
      </c>
      <c r="F908" s="54">
        <f>L908</f>
        <v/>
      </c>
      <c r="G908" s="54">
        <f>P908</f>
        <v/>
      </c>
      <c r="H908" s="54">
        <f>T908</f>
        <v/>
      </c>
      <c r="I908" s="70" t="n">
        <v>-0.159727082</v>
      </c>
      <c r="J908" s="70" t="n">
        <v>0</v>
      </c>
      <c r="K908" s="70" t="n">
        <v>-0.0108326711</v>
      </c>
      <c r="L908" s="70" t="n">
        <v>0.18384774</v>
      </c>
      <c r="M908" s="70" t="n">
        <v>0</v>
      </c>
      <c r="N908" s="70" t="n">
        <v>0.00400000019</v>
      </c>
      <c r="O908" s="70" t="n">
        <v>0</v>
      </c>
      <c r="P908" s="70" t="n">
        <v>5.55700016</v>
      </c>
      <c r="Q908" s="70" t="n">
        <v>0.120363019</v>
      </c>
      <c r="R908" s="70" t="n">
        <v>0</v>
      </c>
      <c r="S908" s="70" t="n">
        <v>-0.0143754371</v>
      </c>
      <c r="T908" s="70" t="n">
        <v>10.8161526</v>
      </c>
      <c r="U908" s="69">
        <f>U906*'4 Transform Matrices'!Y909+V906*'4 Transform Matrices'!AC909+W906*'4 Transform Matrices'!AG909</f>
        <v/>
      </c>
      <c r="V908" s="69">
        <f>U906*'4 Transform Matrices'!Z909+V906*'4 Transform Matrices'!AD909+W906*'4 Transform Matrices'!AH909</f>
        <v/>
      </c>
      <c r="W908" s="69">
        <f>U906*'4 Transform Matrices'!AA909+V906*'4 Transform Matrices'!AE909+W906*'4 Transform Matrices'!AI909</f>
        <v/>
      </c>
      <c r="X908" s="69">
        <f>U906*'4 Transform Matrices'!AB909+V906*'4 Transform Matrices'!AF909+W906*'4 Transform Matrices'!AJ909+X906</f>
        <v/>
      </c>
      <c r="Y908" s="69">
        <f>Y906*'4 Transform Matrices'!Y909+Z906*'4 Transform Matrices'!AC909+AA906*'4 Transform Matrices'!AG909</f>
        <v/>
      </c>
      <c r="Z908" s="69">
        <f>Y906*'4 Transform Matrices'!Z909+Z906*'4 Transform Matrices'!AD909+AA906*'4 Transform Matrices'!AH909</f>
        <v/>
      </c>
      <c r="AA908" s="69">
        <f>Y906*'4 Transform Matrices'!AA909+Z906*'4 Transform Matrices'!AE909+AA906*'4 Transform Matrices'!AI909</f>
        <v/>
      </c>
      <c r="AB908" s="69">
        <f>Y906*'4 Transform Matrices'!AB909+Z906*'4 Transform Matrices'!AF909+AA906*'4 Transform Matrices'!AJ909+AB906</f>
        <v/>
      </c>
      <c r="AC908" s="69">
        <f>AC906*'4 Transform Matrices'!Y909+AD906*'4 Transform Matrices'!AC909+AE906*'4 Transform Matrices'!AG909</f>
        <v/>
      </c>
      <c r="AD908" s="69">
        <f>AC906*'4 Transform Matrices'!Z909+AD906*'4 Transform Matrices'!AD909+AE906*'4 Transform Matrices'!AH909</f>
        <v/>
      </c>
      <c r="AE908" s="69">
        <f>AC906*'4 Transform Matrices'!AA909+AD906*'4 Transform Matrices'!AE909+AE906*'4 Transform Matrices'!AI909</f>
        <v/>
      </c>
      <c r="AF908" s="69">
        <f>AC906*'4 Transform Matrices'!AB909+AD906*'4 Transform Matrices'!AF909+AE906*'4 Transform Matrices'!AJ909+AF906</f>
        <v/>
      </c>
      <c r="AG908" s="71">
        <f>MAX(ABS(I908-U908),ABS(J908-V908),ABS(K908-W908),ABS(L908-X908),ABS(M908-Y908),ABS(N908-Z908),ABS(O908-AA908),ABS(P908-AB908),ABS(Q908-AC908),ABS(R908-AD908),ABS(S908-AE908),ABS(T908-AF908))</f>
        <v/>
      </c>
    </row>
    <row r="909">
      <c r="A909" s="80" t="inlineStr">
        <is>
          <t>- Rotor blur disc</t>
        </is>
      </c>
      <c r="B909" s="52" t="inlineStr">
        <is>
          <t>UAV-20</t>
        </is>
      </c>
      <c r="C909" s="58" t="inlineStr">
        <is>
          <t>Cylinder</t>
        </is>
      </c>
      <c r="D909" s="52" t="inlineStr">
        <is>
          <t>UAV-15</t>
        </is>
      </c>
      <c r="E909" s="52" t="n">
        <v>2</v>
      </c>
      <c r="F909" s="54">
        <f>L909</f>
        <v/>
      </c>
      <c r="G909" s="54">
        <f>P909</f>
        <v/>
      </c>
      <c r="H909" s="54">
        <f>T909</f>
        <v/>
      </c>
      <c r="I909" s="70" t="n">
        <v>-0.204999998</v>
      </c>
      <c r="J909" s="70" t="n">
        <v>-1.79216695e-08</v>
      </c>
      <c r="K909" s="70" t="n">
        <v>7.642741889999999e-18</v>
      </c>
      <c r="L909" s="70" t="n">
        <v>0.18384774</v>
      </c>
      <c r="M909" s="70" t="n">
        <v>0</v>
      </c>
      <c r="N909" s="70" t="n">
        <v>-8.96083474e-09</v>
      </c>
      <c r="O909" s="70" t="n">
        <v>-0.00200000009</v>
      </c>
      <c r="P909" s="70" t="n">
        <v>5.55700016</v>
      </c>
      <c r="Q909" s="70" t="n">
        <v>1.79216695e-08</v>
      </c>
      <c r="R909" s="70" t="n">
        <v>-0.204999998</v>
      </c>
      <c r="S909" s="70" t="n">
        <v>8.74227774e-11</v>
      </c>
      <c r="T909" s="70" t="n">
        <v>10.8161526</v>
      </c>
      <c r="U909" s="69">
        <f>U904*'4 Transform Matrices'!Y910+V904*'4 Transform Matrices'!AC910+W904*'4 Transform Matrices'!AG910</f>
        <v/>
      </c>
      <c r="V909" s="69">
        <f>U904*'4 Transform Matrices'!Z910+V904*'4 Transform Matrices'!AD910+W904*'4 Transform Matrices'!AH910</f>
        <v/>
      </c>
      <c r="W909" s="69">
        <f>U904*'4 Transform Matrices'!AA910+V904*'4 Transform Matrices'!AE910+W904*'4 Transform Matrices'!AI910</f>
        <v/>
      </c>
      <c r="X909" s="69">
        <f>U904*'4 Transform Matrices'!AB910+V904*'4 Transform Matrices'!AF910+W904*'4 Transform Matrices'!AJ910+X904</f>
        <v/>
      </c>
      <c r="Y909" s="69">
        <f>Y904*'4 Transform Matrices'!Y910+Z904*'4 Transform Matrices'!AC910+AA904*'4 Transform Matrices'!AG910</f>
        <v/>
      </c>
      <c r="Z909" s="69">
        <f>Y904*'4 Transform Matrices'!Z910+Z904*'4 Transform Matrices'!AD910+AA904*'4 Transform Matrices'!AH910</f>
        <v/>
      </c>
      <c r="AA909" s="69">
        <f>Y904*'4 Transform Matrices'!AA910+Z904*'4 Transform Matrices'!AE910+AA904*'4 Transform Matrices'!AI910</f>
        <v/>
      </c>
      <c r="AB909" s="69">
        <f>Y904*'4 Transform Matrices'!AB910+Z904*'4 Transform Matrices'!AF910+AA904*'4 Transform Matrices'!AJ910+AB904</f>
        <v/>
      </c>
      <c r="AC909" s="69">
        <f>AC904*'4 Transform Matrices'!Y910+AD904*'4 Transform Matrices'!AC910+AE904*'4 Transform Matrices'!AG910</f>
        <v/>
      </c>
      <c r="AD909" s="69">
        <f>AC904*'4 Transform Matrices'!Z910+AD904*'4 Transform Matrices'!AD910+AE904*'4 Transform Matrices'!AH910</f>
        <v/>
      </c>
      <c r="AE909" s="69">
        <f>AC904*'4 Transform Matrices'!AA910+AD904*'4 Transform Matrices'!AE910+AE904*'4 Transform Matrices'!AI910</f>
        <v/>
      </c>
      <c r="AF909" s="69">
        <f>AC904*'4 Transform Matrices'!AB910+AD904*'4 Transform Matrices'!AF910+AE904*'4 Transform Matrices'!AJ910+AF904</f>
        <v/>
      </c>
      <c r="AG909" s="71">
        <f>MAX(ABS(I909-U909),ABS(J909-V909),ABS(K909-W909),ABS(L909-X909),ABS(M909-Y909),ABS(N909-Z909),ABS(O909-AA909),ABS(P909-AB909),ABS(Q909-AC909),ABS(R909-AD909),ABS(S909-AE909),ABS(T909-AF909))</f>
        <v/>
      </c>
    </row>
    <row r="910">
      <c r="A910" s="80" t="inlineStr">
        <is>
          <t>- Nav LED</t>
        </is>
      </c>
      <c r="B910" s="52" t="inlineStr">
        <is>
          <t>UAV-21</t>
        </is>
      </c>
      <c r="C910" s="59" t="inlineStr">
        <is>
          <t>Sphere</t>
        </is>
      </c>
      <c r="D910" s="52" t="inlineStr">
        <is>
          <t>UAV-15</t>
        </is>
      </c>
      <c r="E910" s="52" t="n">
        <v>2</v>
      </c>
      <c r="F910" s="54">
        <f>L910</f>
        <v/>
      </c>
      <c r="G910" s="54">
        <f>P910</f>
        <v/>
      </c>
      <c r="H910" s="54">
        <f>T910</f>
        <v/>
      </c>
      <c r="I910" s="70" t="n">
        <v>-0.0179999992</v>
      </c>
      <c r="J910" s="70" t="n">
        <v>0</v>
      </c>
      <c r="K910" s="70" t="n">
        <v>-1.57360991e-09</v>
      </c>
      <c r="L910" s="70" t="n">
        <v>0.18384774</v>
      </c>
      <c r="M910" s="70" t="n">
        <v>0</v>
      </c>
      <c r="N910" s="70" t="n">
        <v>0.0179999992</v>
      </c>
      <c r="O910" s="70" t="n">
        <v>0</v>
      </c>
      <c r="P910" s="70" t="n">
        <v>5.5</v>
      </c>
      <c r="Q910" s="70" t="n">
        <v>1.57360991e-09</v>
      </c>
      <c r="R910" s="70" t="n">
        <v>0</v>
      </c>
      <c r="S910" s="70" t="n">
        <v>-0.0179999992</v>
      </c>
      <c r="T910" s="70" t="n">
        <v>10.8161526</v>
      </c>
      <c r="U910" s="69">
        <f>U904*'4 Transform Matrices'!Y911+V904*'4 Transform Matrices'!AC911+W904*'4 Transform Matrices'!AG911</f>
        <v/>
      </c>
      <c r="V910" s="69">
        <f>U904*'4 Transform Matrices'!Z911+V904*'4 Transform Matrices'!AD911+W904*'4 Transform Matrices'!AH911</f>
        <v/>
      </c>
      <c r="W910" s="69">
        <f>U904*'4 Transform Matrices'!AA911+V904*'4 Transform Matrices'!AE911+W904*'4 Transform Matrices'!AI911</f>
        <v/>
      </c>
      <c r="X910" s="69">
        <f>U904*'4 Transform Matrices'!AB911+V904*'4 Transform Matrices'!AF911+W904*'4 Transform Matrices'!AJ911+X904</f>
        <v/>
      </c>
      <c r="Y910" s="69">
        <f>Y904*'4 Transform Matrices'!Y911+Z904*'4 Transform Matrices'!AC911+AA904*'4 Transform Matrices'!AG911</f>
        <v/>
      </c>
      <c r="Z910" s="69">
        <f>Y904*'4 Transform Matrices'!Z911+Z904*'4 Transform Matrices'!AD911+AA904*'4 Transform Matrices'!AH911</f>
        <v/>
      </c>
      <c r="AA910" s="69">
        <f>Y904*'4 Transform Matrices'!AA911+Z904*'4 Transform Matrices'!AE911+AA904*'4 Transform Matrices'!AI911</f>
        <v/>
      </c>
      <c r="AB910" s="69">
        <f>Y904*'4 Transform Matrices'!AB911+Z904*'4 Transform Matrices'!AF911+AA904*'4 Transform Matrices'!AJ911+AB904</f>
        <v/>
      </c>
      <c r="AC910" s="69">
        <f>AC904*'4 Transform Matrices'!Y911+AD904*'4 Transform Matrices'!AC911+AE904*'4 Transform Matrices'!AG911</f>
        <v/>
      </c>
      <c r="AD910" s="69">
        <f>AC904*'4 Transform Matrices'!Z911+AD904*'4 Transform Matrices'!AD911+AE904*'4 Transform Matrices'!AH911</f>
        <v/>
      </c>
      <c r="AE910" s="69">
        <f>AC904*'4 Transform Matrices'!AA911+AD904*'4 Transform Matrices'!AE911+AE904*'4 Transform Matrices'!AI911</f>
        <v/>
      </c>
      <c r="AF910" s="69">
        <f>AC904*'4 Transform Matrices'!AB911+AD904*'4 Transform Matrices'!AF911+AE904*'4 Transform Matrices'!AJ911+AF904</f>
        <v/>
      </c>
      <c r="AG910" s="71">
        <f>MAX(ABS(I910-U910),ABS(J910-V910),ABS(K910-W910),ABS(L910-X910),ABS(M910-Y910),ABS(N910-Z910),ABS(O910-AA910),ABS(P910-AB910),ABS(Q910-AC910),ABS(R910-AD910),ABS(S910-AE910),ABS(T910-AF910))</f>
        <v/>
      </c>
    </row>
    <row r="911">
      <c r="A911" s="60" t="inlineStr">
        <is>
          <t>- Arm Rear-left</t>
        </is>
      </c>
      <c r="B911" s="52" t="inlineStr">
        <is>
          <t>UAV-22</t>
        </is>
      </c>
      <c r="C911" s="63" t="inlineStr">
        <is>
          <t>Cube</t>
        </is>
      </c>
      <c r="D911" s="52" t="inlineStr">
        <is>
          <t>UAV-00</t>
        </is>
      </c>
      <c r="E911" s="52" t="n">
        <v>1</v>
      </c>
      <c r="F911" s="54">
        <f>L911</f>
        <v/>
      </c>
      <c r="G911" s="54">
        <f>P911</f>
        <v/>
      </c>
      <c r="H911" s="54">
        <f>T911</f>
        <v/>
      </c>
      <c r="I911" s="70" t="n">
        <v>0.0176776722</v>
      </c>
      <c r="J911" s="70" t="n">
        <v>0</v>
      </c>
      <c r="K911" s="70" t="n">
        <v>-0.155563474</v>
      </c>
      <c r="L911" s="70" t="n">
        <v>-0.106066011</v>
      </c>
      <c r="M911" s="70" t="n">
        <v>0</v>
      </c>
      <c r="N911" s="70" t="n">
        <v>0.0179999992</v>
      </c>
      <c r="O911" s="70" t="n">
        <v>0</v>
      </c>
      <c r="P911" s="70" t="n">
        <v>5.5</v>
      </c>
      <c r="Q911" s="70" t="n">
        <v>0.0176776685</v>
      </c>
      <c r="R911" s="70" t="n">
        <v>0</v>
      </c>
      <c r="S911" s="70" t="n">
        <v>0.155563504</v>
      </c>
      <c r="T911" s="70" t="n">
        <v>11.1060658</v>
      </c>
      <c r="U911" s="69">
        <f>U889*'4 Transform Matrices'!Y912+V889*'4 Transform Matrices'!AC912+W889*'4 Transform Matrices'!AG912</f>
        <v/>
      </c>
      <c r="V911" s="69">
        <f>U889*'4 Transform Matrices'!Z912+V889*'4 Transform Matrices'!AD912+W889*'4 Transform Matrices'!AH912</f>
        <v/>
      </c>
      <c r="W911" s="69">
        <f>U889*'4 Transform Matrices'!AA912+V889*'4 Transform Matrices'!AE912+W889*'4 Transform Matrices'!AI912</f>
        <v/>
      </c>
      <c r="X911" s="69">
        <f>U889*'4 Transform Matrices'!AB912+V889*'4 Transform Matrices'!AF912+W889*'4 Transform Matrices'!AJ912+X889</f>
        <v/>
      </c>
      <c r="Y911" s="69">
        <f>Y889*'4 Transform Matrices'!Y912+Z889*'4 Transform Matrices'!AC912+AA889*'4 Transform Matrices'!AG912</f>
        <v/>
      </c>
      <c r="Z911" s="69">
        <f>Y889*'4 Transform Matrices'!Z912+Z889*'4 Transform Matrices'!AD912+AA889*'4 Transform Matrices'!AH912</f>
        <v/>
      </c>
      <c r="AA911" s="69">
        <f>Y889*'4 Transform Matrices'!AA912+Z889*'4 Transform Matrices'!AE912+AA889*'4 Transform Matrices'!AI912</f>
        <v/>
      </c>
      <c r="AB911" s="69">
        <f>Y889*'4 Transform Matrices'!AB912+Z889*'4 Transform Matrices'!AF912+AA889*'4 Transform Matrices'!AJ912+AB889</f>
        <v/>
      </c>
      <c r="AC911" s="69">
        <f>AC889*'4 Transform Matrices'!Y912+AD889*'4 Transform Matrices'!AC912+AE889*'4 Transform Matrices'!AG912</f>
        <v/>
      </c>
      <c r="AD911" s="69">
        <f>AC889*'4 Transform Matrices'!Z912+AD889*'4 Transform Matrices'!AD912+AE889*'4 Transform Matrices'!AH912</f>
        <v/>
      </c>
      <c r="AE911" s="69">
        <f>AC889*'4 Transform Matrices'!AA912+AD889*'4 Transform Matrices'!AE912+AE889*'4 Transform Matrices'!AI912</f>
        <v/>
      </c>
      <c r="AF911" s="69">
        <f>AC889*'4 Transform Matrices'!AB912+AD889*'4 Transform Matrices'!AF912+AE889*'4 Transform Matrices'!AJ912+AF889</f>
        <v/>
      </c>
      <c r="AG911" s="71">
        <f>MAX(ABS(I911-U911),ABS(J911-V911),ABS(K911-W911),ABS(L911-X911),ABS(M911-Y911),ABS(N911-Z911),ABS(O911-AA911),ABS(P911-AB911),ABS(Q911-AC911),ABS(R911-AD911),ABS(S911-AE911),ABS(T911-AF911))</f>
        <v/>
      </c>
    </row>
    <row r="912">
      <c r="A912" s="60" t="inlineStr">
        <is>
          <t>- Motor mount Rear-left</t>
        </is>
      </c>
      <c r="B912" s="52" t="inlineStr">
        <is>
          <t>UAV-23</t>
        </is>
      </c>
      <c r="C912" s="53" t="inlineStr">
        <is>
          <t>Group</t>
        </is>
      </c>
      <c r="D912" s="52" t="inlineStr">
        <is>
          <t>UAV-00</t>
        </is>
      </c>
      <c r="E912" s="52" t="n">
        <v>1</v>
      </c>
      <c r="F912" s="54">
        <f>L912</f>
        <v/>
      </c>
      <c r="G912" s="54">
        <f>P912</f>
        <v/>
      </c>
      <c r="H912" s="54">
        <f>T912</f>
        <v/>
      </c>
      <c r="I912" s="70" t="n">
        <v>-1</v>
      </c>
      <c r="J912" s="70" t="n">
        <v>0</v>
      </c>
      <c r="K912" s="70" t="n">
        <v>-8.742277660000001e-08</v>
      </c>
      <c r="L912" s="70" t="n">
        <v>-0.18384774</v>
      </c>
      <c r="M912" s="70" t="n">
        <v>0</v>
      </c>
      <c r="N912" s="70" t="n">
        <v>1</v>
      </c>
      <c r="O912" s="70" t="n">
        <v>0</v>
      </c>
      <c r="P912" s="70" t="n">
        <v>5.51200008</v>
      </c>
      <c r="Q912" s="70" t="n">
        <v>8.742277660000001e-08</v>
      </c>
      <c r="R912" s="70" t="n">
        <v>0</v>
      </c>
      <c r="S912" s="70" t="n">
        <v>-1</v>
      </c>
      <c r="T912" s="70" t="n">
        <v>11.1838474</v>
      </c>
      <c r="U912" s="69">
        <f>U889*'4 Transform Matrices'!Y913+V889*'4 Transform Matrices'!AC913+W889*'4 Transform Matrices'!AG913</f>
        <v/>
      </c>
      <c r="V912" s="69">
        <f>U889*'4 Transform Matrices'!Z913+V889*'4 Transform Matrices'!AD913+W889*'4 Transform Matrices'!AH913</f>
        <v/>
      </c>
      <c r="W912" s="69">
        <f>U889*'4 Transform Matrices'!AA913+V889*'4 Transform Matrices'!AE913+W889*'4 Transform Matrices'!AI913</f>
        <v/>
      </c>
      <c r="X912" s="69">
        <f>U889*'4 Transform Matrices'!AB913+V889*'4 Transform Matrices'!AF913+W889*'4 Transform Matrices'!AJ913+X889</f>
        <v/>
      </c>
      <c r="Y912" s="69">
        <f>Y889*'4 Transform Matrices'!Y913+Z889*'4 Transform Matrices'!AC913+AA889*'4 Transform Matrices'!AG913</f>
        <v/>
      </c>
      <c r="Z912" s="69">
        <f>Y889*'4 Transform Matrices'!Z913+Z889*'4 Transform Matrices'!AD913+AA889*'4 Transform Matrices'!AH913</f>
        <v/>
      </c>
      <c r="AA912" s="69">
        <f>Y889*'4 Transform Matrices'!AA913+Z889*'4 Transform Matrices'!AE913+AA889*'4 Transform Matrices'!AI913</f>
        <v/>
      </c>
      <c r="AB912" s="69">
        <f>Y889*'4 Transform Matrices'!AB913+Z889*'4 Transform Matrices'!AF913+AA889*'4 Transform Matrices'!AJ913+AB889</f>
        <v/>
      </c>
      <c r="AC912" s="69">
        <f>AC889*'4 Transform Matrices'!Y913+AD889*'4 Transform Matrices'!AC913+AE889*'4 Transform Matrices'!AG913</f>
        <v/>
      </c>
      <c r="AD912" s="69">
        <f>AC889*'4 Transform Matrices'!Z913+AD889*'4 Transform Matrices'!AD913+AE889*'4 Transform Matrices'!AH913</f>
        <v/>
      </c>
      <c r="AE912" s="69">
        <f>AC889*'4 Transform Matrices'!AA913+AD889*'4 Transform Matrices'!AE913+AE889*'4 Transform Matrices'!AI913</f>
        <v/>
      </c>
      <c r="AF912" s="69">
        <f>AC889*'4 Transform Matrices'!AB913+AD889*'4 Transform Matrices'!AF913+AE889*'4 Transform Matrices'!AJ913+AF889</f>
        <v/>
      </c>
      <c r="AG912" s="71">
        <f>MAX(ABS(I912-U912),ABS(J912-V912),ABS(K912-W912),ABS(L912-X912),ABS(M912-Y912),ABS(N912-Z912),ABS(O912-AA912),ABS(P912-AB912),ABS(Q912-AC912),ABS(R912-AD912),ABS(S912-AE912),ABS(T912-AF912))</f>
        <v/>
      </c>
    </row>
    <row r="913">
      <c r="A913" s="80" t="inlineStr">
        <is>
          <t>- Motor</t>
        </is>
      </c>
      <c r="B913" s="52" t="inlineStr">
        <is>
          <t>UAV-24</t>
        </is>
      </c>
      <c r="C913" s="58" t="inlineStr">
        <is>
          <t>Cylinder</t>
        </is>
      </c>
      <c r="D913" s="52" t="inlineStr">
        <is>
          <t>UAV-23</t>
        </is>
      </c>
      <c r="E913" s="52" t="n">
        <v>2</v>
      </c>
      <c r="F913" s="54">
        <f>L913</f>
        <v/>
      </c>
      <c r="G913" s="54">
        <f>P913</f>
        <v/>
      </c>
      <c r="H913" s="54">
        <f>T913</f>
        <v/>
      </c>
      <c r="I913" s="70" t="n">
        <v>-0.0450000018</v>
      </c>
      <c r="J913" s="70" t="n">
        <v>-3.93402511e-09</v>
      </c>
      <c r="K913" s="70" t="n">
        <v>1.33747985e-16</v>
      </c>
      <c r="L913" s="70" t="n">
        <v>-0.18384774</v>
      </c>
      <c r="M913" s="70" t="n">
        <v>0</v>
      </c>
      <c r="N913" s="70" t="n">
        <v>-1.96701255e-09</v>
      </c>
      <c r="O913" s="70" t="n">
        <v>-0.0350000001</v>
      </c>
      <c r="P913" s="70" t="n">
        <v>5.53200006</v>
      </c>
      <c r="Q913" s="70" t="n">
        <v>3.93402511e-09</v>
      </c>
      <c r="R913" s="70" t="n">
        <v>-0.0450000018</v>
      </c>
      <c r="S913" s="70" t="n">
        <v>1.52989854e-09</v>
      </c>
      <c r="T913" s="70" t="n">
        <v>11.1838474</v>
      </c>
      <c r="U913" s="69">
        <f>U912*'4 Transform Matrices'!Y914+V912*'4 Transform Matrices'!AC914+W912*'4 Transform Matrices'!AG914</f>
        <v/>
      </c>
      <c r="V913" s="69">
        <f>U912*'4 Transform Matrices'!Z914+V912*'4 Transform Matrices'!AD914+W912*'4 Transform Matrices'!AH914</f>
        <v/>
      </c>
      <c r="W913" s="69">
        <f>U912*'4 Transform Matrices'!AA914+V912*'4 Transform Matrices'!AE914+W912*'4 Transform Matrices'!AI914</f>
        <v/>
      </c>
      <c r="X913" s="69">
        <f>U912*'4 Transform Matrices'!AB914+V912*'4 Transform Matrices'!AF914+W912*'4 Transform Matrices'!AJ914+X912</f>
        <v/>
      </c>
      <c r="Y913" s="69">
        <f>Y912*'4 Transform Matrices'!Y914+Z912*'4 Transform Matrices'!AC914+AA912*'4 Transform Matrices'!AG914</f>
        <v/>
      </c>
      <c r="Z913" s="69">
        <f>Y912*'4 Transform Matrices'!Z914+Z912*'4 Transform Matrices'!AD914+AA912*'4 Transform Matrices'!AH914</f>
        <v/>
      </c>
      <c r="AA913" s="69">
        <f>Y912*'4 Transform Matrices'!AA914+Z912*'4 Transform Matrices'!AE914+AA912*'4 Transform Matrices'!AI914</f>
        <v/>
      </c>
      <c r="AB913" s="69">
        <f>Y912*'4 Transform Matrices'!AB914+Z912*'4 Transform Matrices'!AF914+AA912*'4 Transform Matrices'!AJ914+AB912</f>
        <v/>
      </c>
      <c r="AC913" s="69">
        <f>AC912*'4 Transform Matrices'!Y914+AD912*'4 Transform Matrices'!AC914+AE912*'4 Transform Matrices'!AG914</f>
        <v/>
      </c>
      <c r="AD913" s="69">
        <f>AC912*'4 Transform Matrices'!Z914+AD912*'4 Transform Matrices'!AD914+AE912*'4 Transform Matrices'!AH914</f>
        <v/>
      </c>
      <c r="AE913" s="69">
        <f>AC912*'4 Transform Matrices'!AA914+AD912*'4 Transform Matrices'!AE914+AE912*'4 Transform Matrices'!AI914</f>
        <v/>
      </c>
      <c r="AF913" s="69">
        <f>AC912*'4 Transform Matrices'!AB914+AD912*'4 Transform Matrices'!AF914+AE912*'4 Transform Matrices'!AJ914+AF912</f>
        <v/>
      </c>
      <c r="AG913" s="71">
        <f>MAX(ABS(I913-U913),ABS(J913-V913),ABS(K913-W913),ABS(L913-X913),ABS(M913-Y913),ABS(N913-Z913),ABS(O913-AA913),ABS(P913-AB913),ABS(Q913-AC913),ABS(R913-AD913),ABS(S913-AE913),ABS(T913-AF913))</f>
        <v/>
      </c>
    </row>
    <row r="914">
      <c r="A914" s="80" t="inlineStr">
        <is>
          <t>- Rotor</t>
        </is>
      </c>
      <c r="B914" s="52" t="inlineStr">
        <is>
          <t>UAV-25</t>
        </is>
      </c>
      <c r="C914" s="53" t="inlineStr">
        <is>
          <t>Group</t>
        </is>
      </c>
      <c r="D914" s="52" t="inlineStr">
        <is>
          <t>UAV-23</t>
        </is>
      </c>
      <c r="E914" s="52" t="n">
        <v>2</v>
      </c>
      <c r="F914" s="54">
        <f>L914</f>
        <v/>
      </c>
      <c r="G914" s="54">
        <f>P914</f>
        <v/>
      </c>
      <c r="H914" s="54">
        <f>T914</f>
        <v/>
      </c>
      <c r="I914" s="70" t="n">
        <v>-0.27563718</v>
      </c>
      <c r="J914" s="70" t="n">
        <v>0</v>
      </c>
      <c r="K914" s="70" t="n">
        <v>-0.9612616899999999</v>
      </c>
      <c r="L914" s="70" t="n">
        <v>-0.18384774</v>
      </c>
      <c r="M914" s="70" t="n">
        <v>0</v>
      </c>
      <c r="N914" s="70" t="n">
        <v>1</v>
      </c>
      <c r="O914" s="70" t="n">
        <v>0</v>
      </c>
      <c r="P914" s="70" t="n">
        <v>5.55700016</v>
      </c>
      <c r="Q914" s="70" t="n">
        <v>0.9612616899999999</v>
      </c>
      <c r="R914" s="70" t="n">
        <v>0</v>
      </c>
      <c r="S914" s="70" t="n">
        <v>-0.27563718</v>
      </c>
      <c r="T914" s="70" t="n">
        <v>11.1838474</v>
      </c>
      <c r="U914" s="69">
        <f>U912*'4 Transform Matrices'!Y915+V912*'4 Transform Matrices'!AC915+W912*'4 Transform Matrices'!AG915</f>
        <v/>
      </c>
      <c r="V914" s="69">
        <f>U912*'4 Transform Matrices'!Z915+V912*'4 Transform Matrices'!AD915+W912*'4 Transform Matrices'!AH915</f>
        <v/>
      </c>
      <c r="W914" s="69">
        <f>U912*'4 Transform Matrices'!AA915+V912*'4 Transform Matrices'!AE915+W912*'4 Transform Matrices'!AI915</f>
        <v/>
      </c>
      <c r="X914" s="69">
        <f>U912*'4 Transform Matrices'!AB915+V912*'4 Transform Matrices'!AF915+W912*'4 Transform Matrices'!AJ915+X912</f>
        <v/>
      </c>
      <c r="Y914" s="69">
        <f>Y912*'4 Transform Matrices'!Y915+Z912*'4 Transform Matrices'!AC915+AA912*'4 Transform Matrices'!AG915</f>
        <v/>
      </c>
      <c r="Z914" s="69">
        <f>Y912*'4 Transform Matrices'!Z915+Z912*'4 Transform Matrices'!AD915+AA912*'4 Transform Matrices'!AH915</f>
        <v/>
      </c>
      <c r="AA914" s="69">
        <f>Y912*'4 Transform Matrices'!AA915+Z912*'4 Transform Matrices'!AE915+AA912*'4 Transform Matrices'!AI915</f>
        <v/>
      </c>
      <c r="AB914" s="69">
        <f>Y912*'4 Transform Matrices'!AB915+Z912*'4 Transform Matrices'!AF915+AA912*'4 Transform Matrices'!AJ915+AB912</f>
        <v/>
      </c>
      <c r="AC914" s="69">
        <f>AC912*'4 Transform Matrices'!Y915+AD912*'4 Transform Matrices'!AC915+AE912*'4 Transform Matrices'!AG915</f>
        <v/>
      </c>
      <c r="AD914" s="69">
        <f>AC912*'4 Transform Matrices'!Z915+AD912*'4 Transform Matrices'!AD915+AE912*'4 Transform Matrices'!AH915</f>
        <v/>
      </c>
      <c r="AE914" s="69">
        <f>AC912*'4 Transform Matrices'!AA915+AD912*'4 Transform Matrices'!AE915+AE912*'4 Transform Matrices'!AI915</f>
        <v/>
      </c>
      <c r="AF914" s="69">
        <f>AC912*'4 Transform Matrices'!AB915+AD912*'4 Transform Matrices'!AF915+AE912*'4 Transform Matrices'!AJ915+AF912</f>
        <v/>
      </c>
      <c r="AG914" s="71">
        <f>MAX(ABS(I914-U914),ABS(J914-V914),ABS(K914-W914),ABS(L914-X914),ABS(M914-Y914),ABS(N914-Z914),ABS(O914-AA914),ABS(P914-AB914),ABS(Q914-AC914),ABS(R914-AD914),ABS(S914-AE914),ABS(T914-AF914))</f>
        <v/>
      </c>
    </row>
    <row r="915">
      <c r="A915" s="81" t="inlineStr">
        <is>
          <t>- Prop hub</t>
        </is>
      </c>
      <c r="B915" s="52" t="inlineStr">
        <is>
          <t>UAV-26</t>
        </is>
      </c>
      <c r="C915" s="59" t="inlineStr">
        <is>
          <t>Sphere</t>
        </is>
      </c>
      <c r="D915" s="52" t="inlineStr">
        <is>
          <t>UAV-25</t>
        </is>
      </c>
      <c r="E915" s="52" t="n">
        <v>3</v>
      </c>
      <c r="F915" s="54">
        <f>L915</f>
        <v/>
      </c>
      <c r="G915" s="54">
        <f>P915</f>
        <v/>
      </c>
      <c r="H915" s="54">
        <f>T915</f>
        <v/>
      </c>
      <c r="I915" s="70" t="n">
        <v>-0.00689092977</v>
      </c>
      <c r="J915" s="70" t="n">
        <v>0</v>
      </c>
      <c r="K915" s="70" t="n">
        <v>-0.0240315422</v>
      </c>
      <c r="L915" s="70" t="n">
        <v>-0.18384774</v>
      </c>
      <c r="M915" s="70" t="n">
        <v>0</v>
      </c>
      <c r="N915" s="70" t="n">
        <v>0.0250000004</v>
      </c>
      <c r="O915" s="70" t="n">
        <v>0</v>
      </c>
      <c r="P915" s="70" t="n">
        <v>5.55700016</v>
      </c>
      <c r="Q915" s="70" t="n">
        <v>0.0240315422</v>
      </c>
      <c r="R915" s="70" t="n">
        <v>0</v>
      </c>
      <c r="S915" s="70" t="n">
        <v>-0.00689092977</v>
      </c>
      <c r="T915" s="70" t="n">
        <v>11.1838474</v>
      </c>
      <c r="U915" s="69">
        <f>U914*'4 Transform Matrices'!Y916+V914*'4 Transform Matrices'!AC916+W914*'4 Transform Matrices'!AG916</f>
        <v/>
      </c>
      <c r="V915" s="69">
        <f>U914*'4 Transform Matrices'!Z916+V914*'4 Transform Matrices'!AD916+W914*'4 Transform Matrices'!AH916</f>
        <v/>
      </c>
      <c r="W915" s="69">
        <f>U914*'4 Transform Matrices'!AA916+V914*'4 Transform Matrices'!AE916+W914*'4 Transform Matrices'!AI916</f>
        <v/>
      </c>
      <c r="X915" s="69">
        <f>U914*'4 Transform Matrices'!AB916+V914*'4 Transform Matrices'!AF916+W914*'4 Transform Matrices'!AJ916+X914</f>
        <v/>
      </c>
      <c r="Y915" s="69">
        <f>Y914*'4 Transform Matrices'!Y916+Z914*'4 Transform Matrices'!AC916+AA914*'4 Transform Matrices'!AG916</f>
        <v/>
      </c>
      <c r="Z915" s="69">
        <f>Y914*'4 Transform Matrices'!Z916+Z914*'4 Transform Matrices'!AD916+AA914*'4 Transform Matrices'!AH916</f>
        <v/>
      </c>
      <c r="AA915" s="69">
        <f>Y914*'4 Transform Matrices'!AA916+Z914*'4 Transform Matrices'!AE916+AA914*'4 Transform Matrices'!AI916</f>
        <v/>
      </c>
      <c r="AB915" s="69">
        <f>Y914*'4 Transform Matrices'!AB916+Z914*'4 Transform Matrices'!AF916+AA914*'4 Transform Matrices'!AJ916+AB914</f>
        <v/>
      </c>
      <c r="AC915" s="69">
        <f>AC914*'4 Transform Matrices'!Y916+AD914*'4 Transform Matrices'!AC916+AE914*'4 Transform Matrices'!AG916</f>
        <v/>
      </c>
      <c r="AD915" s="69">
        <f>AC914*'4 Transform Matrices'!Z916+AD914*'4 Transform Matrices'!AD916+AE914*'4 Transform Matrices'!AH916</f>
        <v/>
      </c>
      <c r="AE915" s="69">
        <f>AC914*'4 Transform Matrices'!AA916+AD914*'4 Transform Matrices'!AE916+AE914*'4 Transform Matrices'!AI916</f>
        <v/>
      </c>
      <c r="AF915" s="69">
        <f>AC914*'4 Transform Matrices'!AB916+AD914*'4 Transform Matrices'!AF916+AE914*'4 Transform Matrices'!AJ916+AF914</f>
        <v/>
      </c>
      <c r="AG915" s="71">
        <f>MAX(ABS(I915-U915),ABS(J915-V915),ABS(K915-W915),ABS(L915-X915),ABS(M915-Y915),ABS(N915-Z915),ABS(O915-AA915),ABS(P915-AB915),ABS(Q915-AC915),ABS(R915-AD915),ABS(S915-AE915),ABS(T915-AF915))</f>
        <v/>
      </c>
    </row>
    <row r="916">
      <c r="A916" s="81" t="inlineStr">
        <is>
          <t>- Prop blade</t>
        </is>
      </c>
      <c r="B916" s="52" t="inlineStr">
        <is>
          <t>UAV-27</t>
        </is>
      </c>
      <c r="C916" s="63" t="inlineStr">
        <is>
          <t>Cube</t>
        </is>
      </c>
      <c r="D916" s="52" t="inlineStr">
        <is>
          <t>UAV-25</t>
        </is>
      </c>
      <c r="E916" s="52" t="n">
        <v>3</v>
      </c>
      <c r="F916" s="54">
        <f>L916</f>
        <v/>
      </c>
      <c r="G916" s="54">
        <f>P916</f>
        <v/>
      </c>
      <c r="H916" s="54">
        <f>T916</f>
        <v/>
      </c>
      <c r="I916" s="70" t="n">
        <v>-0.0551274382</v>
      </c>
      <c r="J916" s="70" t="n">
        <v>0</v>
      </c>
      <c r="K916" s="70" t="n">
        <v>-0.0173027106</v>
      </c>
      <c r="L916" s="70" t="n">
        <v>-0.18384774</v>
      </c>
      <c r="M916" s="70" t="n">
        <v>0</v>
      </c>
      <c r="N916" s="70" t="n">
        <v>0.00400000019</v>
      </c>
      <c r="O916" s="70" t="n">
        <v>0</v>
      </c>
      <c r="P916" s="70" t="n">
        <v>5.55700016</v>
      </c>
      <c r="Q916" s="70" t="n">
        <v>0.192252338</v>
      </c>
      <c r="R916" s="70" t="n">
        <v>0</v>
      </c>
      <c r="S916" s="70" t="n">
        <v>-0.00496146921</v>
      </c>
      <c r="T916" s="70" t="n">
        <v>11.1838474</v>
      </c>
      <c r="U916" s="69">
        <f>U914*'4 Transform Matrices'!Y917+V914*'4 Transform Matrices'!AC917+W914*'4 Transform Matrices'!AG917</f>
        <v/>
      </c>
      <c r="V916" s="69">
        <f>U914*'4 Transform Matrices'!Z917+V914*'4 Transform Matrices'!AD917+W914*'4 Transform Matrices'!AH917</f>
        <v/>
      </c>
      <c r="W916" s="69">
        <f>U914*'4 Transform Matrices'!AA917+V914*'4 Transform Matrices'!AE917+W914*'4 Transform Matrices'!AI917</f>
        <v/>
      </c>
      <c r="X916" s="69">
        <f>U914*'4 Transform Matrices'!AB917+V914*'4 Transform Matrices'!AF917+W914*'4 Transform Matrices'!AJ917+X914</f>
        <v/>
      </c>
      <c r="Y916" s="69">
        <f>Y914*'4 Transform Matrices'!Y917+Z914*'4 Transform Matrices'!AC917+AA914*'4 Transform Matrices'!AG917</f>
        <v/>
      </c>
      <c r="Z916" s="69">
        <f>Y914*'4 Transform Matrices'!Z917+Z914*'4 Transform Matrices'!AD917+AA914*'4 Transform Matrices'!AH917</f>
        <v/>
      </c>
      <c r="AA916" s="69">
        <f>Y914*'4 Transform Matrices'!AA917+Z914*'4 Transform Matrices'!AE917+AA914*'4 Transform Matrices'!AI917</f>
        <v/>
      </c>
      <c r="AB916" s="69">
        <f>Y914*'4 Transform Matrices'!AB917+Z914*'4 Transform Matrices'!AF917+AA914*'4 Transform Matrices'!AJ917+AB914</f>
        <v/>
      </c>
      <c r="AC916" s="69">
        <f>AC914*'4 Transform Matrices'!Y917+AD914*'4 Transform Matrices'!AC917+AE914*'4 Transform Matrices'!AG917</f>
        <v/>
      </c>
      <c r="AD916" s="69">
        <f>AC914*'4 Transform Matrices'!Z917+AD914*'4 Transform Matrices'!AD917+AE914*'4 Transform Matrices'!AH917</f>
        <v/>
      </c>
      <c r="AE916" s="69">
        <f>AC914*'4 Transform Matrices'!AA917+AD914*'4 Transform Matrices'!AE917+AE914*'4 Transform Matrices'!AI917</f>
        <v/>
      </c>
      <c r="AF916" s="69">
        <f>AC914*'4 Transform Matrices'!AB917+AD914*'4 Transform Matrices'!AF917+AE914*'4 Transform Matrices'!AJ917+AF914</f>
        <v/>
      </c>
      <c r="AG916" s="71">
        <f>MAX(ABS(I916-U916),ABS(J916-V916),ABS(K916-W916),ABS(L916-X916),ABS(M916-Y916),ABS(N916-Z916),ABS(O916-AA916),ABS(P916-AB916),ABS(Q916-AC916),ABS(R916-AD916),ABS(S916-AE916),ABS(T916-AF916))</f>
        <v/>
      </c>
    </row>
    <row r="917">
      <c r="A917" s="80" t="inlineStr">
        <is>
          <t>- Rotor blur disc</t>
        </is>
      </c>
      <c r="B917" s="52" t="inlineStr">
        <is>
          <t>UAV-28</t>
        </is>
      </c>
      <c r="C917" s="58" t="inlineStr">
        <is>
          <t>Cylinder</t>
        </is>
      </c>
      <c r="D917" s="52" t="inlineStr">
        <is>
          <t>UAV-23</t>
        </is>
      </c>
      <c r="E917" s="52" t="n">
        <v>2</v>
      </c>
      <c r="F917" s="54">
        <f>L917</f>
        <v/>
      </c>
      <c r="G917" s="54">
        <f>P917</f>
        <v/>
      </c>
      <c r="H917" s="54">
        <f>T917</f>
        <v/>
      </c>
      <c r="I917" s="70" t="n">
        <v>-0.204999998</v>
      </c>
      <c r="J917" s="70" t="n">
        <v>-1.79216695e-08</v>
      </c>
      <c r="K917" s="70" t="n">
        <v>7.642741889999999e-18</v>
      </c>
      <c r="L917" s="70" t="n">
        <v>-0.18384774</v>
      </c>
      <c r="M917" s="70" t="n">
        <v>0</v>
      </c>
      <c r="N917" s="70" t="n">
        <v>-8.96083474e-09</v>
      </c>
      <c r="O917" s="70" t="n">
        <v>-0.00200000009</v>
      </c>
      <c r="P917" s="70" t="n">
        <v>5.55700016</v>
      </c>
      <c r="Q917" s="70" t="n">
        <v>1.79216695e-08</v>
      </c>
      <c r="R917" s="70" t="n">
        <v>-0.204999998</v>
      </c>
      <c r="S917" s="70" t="n">
        <v>8.74227774e-11</v>
      </c>
      <c r="T917" s="70" t="n">
        <v>11.1838474</v>
      </c>
      <c r="U917" s="69">
        <f>U912*'4 Transform Matrices'!Y918+V912*'4 Transform Matrices'!AC918+W912*'4 Transform Matrices'!AG918</f>
        <v/>
      </c>
      <c r="V917" s="69">
        <f>U912*'4 Transform Matrices'!Z918+V912*'4 Transform Matrices'!AD918+W912*'4 Transform Matrices'!AH918</f>
        <v/>
      </c>
      <c r="W917" s="69">
        <f>U912*'4 Transform Matrices'!AA918+V912*'4 Transform Matrices'!AE918+W912*'4 Transform Matrices'!AI918</f>
        <v/>
      </c>
      <c r="X917" s="69">
        <f>U912*'4 Transform Matrices'!AB918+V912*'4 Transform Matrices'!AF918+W912*'4 Transform Matrices'!AJ918+X912</f>
        <v/>
      </c>
      <c r="Y917" s="69">
        <f>Y912*'4 Transform Matrices'!Y918+Z912*'4 Transform Matrices'!AC918+AA912*'4 Transform Matrices'!AG918</f>
        <v/>
      </c>
      <c r="Z917" s="69">
        <f>Y912*'4 Transform Matrices'!Z918+Z912*'4 Transform Matrices'!AD918+AA912*'4 Transform Matrices'!AH918</f>
        <v/>
      </c>
      <c r="AA917" s="69">
        <f>Y912*'4 Transform Matrices'!AA918+Z912*'4 Transform Matrices'!AE918+AA912*'4 Transform Matrices'!AI918</f>
        <v/>
      </c>
      <c r="AB917" s="69">
        <f>Y912*'4 Transform Matrices'!AB918+Z912*'4 Transform Matrices'!AF918+AA912*'4 Transform Matrices'!AJ918+AB912</f>
        <v/>
      </c>
      <c r="AC917" s="69">
        <f>AC912*'4 Transform Matrices'!Y918+AD912*'4 Transform Matrices'!AC918+AE912*'4 Transform Matrices'!AG918</f>
        <v/>
      </c>
      <c r="AD917" s="69">
        <f>AC912*'4 Transform Matrices'!Z918+AD912*'4 Transform Matrices'!AD918+AE912*'4 Transform Matrices'!AH918</f>
        <v/>
      </c>
      <c r="AE917" s="69">
        <f>AC912*'4 Transform Matrices'!AA918+AD912*'4 Transform Matrices'!AE918+AE912*'4 Transform Matrices'!AI918</f>
        <v/>
      </c>
      <c r="AF917" s="69">
        <f>AC912*'4 Transform Matrices'!AB918+AD912*'4 Transform Matrices'!AF918+AE912*'4 Transform Matrices'!AJ918+AF912</f>
        <v/>
      </c>
      <c r="AG917" s="71">
        <f>MAX(ABS(I917-U917),ABS(J917-V917),ABS(K917-W917),ABS(L917-X917),ABS(M917-Y917),ABS(N917-Z917),ABS(O917-AA917),ABS(P917-AB917),ABS(Q917-AC917),ABS(R917-AD917),ABS(S917-AE917),ABS(T917-AF917))</f>
        <v/>
      </c>
    </row>
    <row r="918">
      <c r="A918" s="60" t="inlineStr">
        <is>
          <t>- Arm Rear-right</t>
        </is>
      </c>
      <c r="B918" s="52" t="inlineStr">
        <is>
          <t>UAV-29</t>
        </is>
      </c>
      <c r="C918" s="63" t="inlineStr">
        <is>
          <t>Cube</t>
        </is>
      </c>
      <c r="D918" s="52" t="inlineStr">
        <is>
          <t>UAV-00</t>
        </is>
      </c>
      <c r="E918" s="52" t="n">
        <v>1</v>
      </c>
      <c r="F918" s="54">
        <f>L918</f>
        <v/>
      </c>
      <c r="G918" s="54">
        <f>P918</f>
        <v/>
      </c>
      <c r="H918" s="54">
        <f>T918</f>
        <v/>
      </c>
      <c r="I918" s="70" t="n">
        <v>0.0176776685</v>
      </c>
      <c r="J918" s="70" t="n">
        <v>0</v>
      </c>
      <c r="K918" s="70" t="n">
        <v>0.155563504</v>
      </c>
      <c r="L918" s="70" t="n">
        <v>0.106066026</v>
      </c>
      <c r="M918" s="70" t="n">
        <v>0</v>
      </c>
      <c r="N918" s="70" t="n">
        <v>0.0179999992</v>
      </c>
      <c r="O918" s="70" t="n">
        <v>0</v>
      </c>
      <c r="P918" s="70" t="n">
        <v>5.5</v>
      </c>
      <c r="Q918" s="70" t="n">
        <v>-0.0176776722</v>
      </c>
      <c r="R918" s="70" t="n">
        <v>0</v>
      </c>
      <c r="S918" s="70" t="n">
        <v>0.155563474</v>
      </c>
      <c r="T918" s="70" t="n">
        <v>11.1060658</v>
      </c>
      <c r="U918" s="69">
        <f>U889*'4 Transform Matrices'!Y919+V889*'4 Transform Matrices'!AC919+W889*'4 Transform Matrices'!AG919</f>
        <v/>
      </c>
      <c r="V918" s="69">
        <f>U889*'4 Transform Matrices'!Z919+V889*'4 Transform Matrices'!AD919+W889*'4 Transform Matrices'!AH919</f>
        <v/>
      </c>
      <c r="W918" s="69">
        <f>U889*'4 Transform Matrices'!AA919+V889*'4 Transform Matrices'!AE919+W889*'4 Transform Matrices'!AI919</f>
        <v/>
      </c>
      <c r="X918" s="69">
        <f>U889*'4 Transform Matrices'!AB919+V889*'4 Transform Matrices'!AF919+W889*'4 Transform Matrices'!AJ919+X889</f>
        <v/>
      </c>
      <c r="Y918" s="69">
        <f>Y889*'4 Transform Matrices'!Y919+Z889*'4 Transform Matrices'!AC919+AA889*'4 Transform Matrices'!AG919</f>
        <v/>
      </c>
      <c r="Z918" s="69">
        <f>Y889*'4 Transform Matrices'!Z919+Z889*'4 Transform Matrices'!AD919+AA889*'4 Transform Matrices'!AH919</f>
        <v/>
      </c>
      <c r="AA918" s="69">
        <f>Y889*'4 Transform Matrices'!AA919+Z889*'4 Transform Matrices'!AE919+AA889*'4 Transform Matrices'!AI919</f>
        <v/>
      </c>
      <c r="AB918" s="69">
        <f>Y889*'4 Transform Matrices'!AB919+Z889*'4 Transform Matrices'!AF919+AA889*'4 Transform Matrices'!AJ919+AB889</f>
        <v/>
      </c>
      <c r="AC918" s="69">
        <f>AC889*'4 Transform Matrices'!Y919+AD889*'4 Transform Matrices'!AC919+AE889*'4 Transform Matrices'!AG919</f>
        <v/>
      </c>
      <c r="AD918" s="69">
        <f>AC889*'4 Transform Matrices'!Z919+AD889*'4 Transform Matrices'!AD919+AE889*'4 Transform Matrices'!AH919</f>
        <v/>
      </c>
      <c r="AE918" s="69">
        <f>AC889*'4 Transform Matrices'!AA919+AD889*'4 Transform Matrices'!AE919+AE889*'4 Transform Matrices'!AI919</f>
        <v/>
      </c>
      <c r="AF918" s="69">
        <f>AC889*'4 Transform Matrices'!AB919+AD889*'4 Transform Matrices'!AF919+AE889*'4 Transform Matrices'!AJ919+AF889</f>
        <v/>
      </c>
      <c r="AG918" s="71">
        <f>MAX(ABS(I918-U918),ABS(J918-V918),ABS(K918-W918),ABS(L918-X918),ABS(M918-Y918),ABS(N918-Z918),ABS(O918-AA918),ABS(P918-AB918),ABS(Q918-AC918),ABS(R918-AD918),ABS(S918-AE918),ABS(T918-AF918))</f>
        <v/>
      </c>
    </row>
    <row r="919">
      <c r="A919" s="60" t="inlineStr">
        <is>
          <t>- Motor mount Rear-right</t>
        </is>
      </c>
      <c r="B919" s="52" t="inlineStr">
        <is>
          <t>UAV-30</t>
        </is>
      </c>
      <c r="C919" s="53" t="inlineStr">
        <is>
          <t>Group</t>
        </is>
      </c>
      <c r="D919" s="52" t="inlineStr">
        <is>
          <t>UAV-00</t>
        </is>
      </c>
      <c r="E919" s="52" t="n">
        <v>1</v>
      </c>
      <c r="F919" s="54">
        <f>L919</f>
        <v/>
      </c>
      <c r="G919" s="54">
        <f>P919</f>
        <v/>
      </c>
      <c r="H919" s="54">
        <f>T919</f>
        <v/>
      </c>
      <c r="I919" s="70" t="n">
        <v>-1</v>
      </c>
      <c r="J919" s="70" t="n">
        <v>0</v>
      </c>
      <c r="K919" s="70" t="n">
        <v>-8.742277660000001e-08</v>
      </c>
      <c r="L919" s="70" t="n">
        <v>0.18384777</v>
      </c>
      <c r="M919" s="70" t="n">
        <v>0</v>
      </c>
      <c r="N919" s="70" t="n">
        <v>1</v>
      </c>
      <c r="O919" s="70" t="n">
        <v>0</v>
      </c>
      <c r="P919" s="70" t="n">
        <v>5.51200008</v>
      </c>
      <c r="Q919" s="70" t="n">
        <v>8.742277660000001e-08</v>
      </c>
      <c r="R919" s="70" t="n">
        <v>0</v>
      </c>
      <c r="S919" s="70" t="n">
        <v>-1</v>
      </c>
      <c r="T919" s="70" t="n">
        <v>11.1838474</v>
      </c>
      <c r="U919" s="69">
        <f>U889*'4 Transform Matrices'!Y920+V889*'4 Transform Matrices'!AC920+W889*'4 Transform Matrices'!AG920</f>
        <v/>
      </c>
      <c r="V919" s="69">
        <f>U889*'4 Transform Matrices'!Z920+V889*'4 Transform Matrices'!AD920+W889*'4 Transform Matrices'!AH920</f>
        <v/>
      </c>
      <c r="W919" s="69">
        <f>U889*'4 Transform Matrices'!AA920+V889*'4 Transform Matrices'!AE920+W889*'4 Transform Matrices'!AI920</f>
        <v/>
      </c>
      <c r="X919" s="69">
        <f>U889*'4 Transform Matrices'!AB920+V889*'4 Transform Matrices'!AF920+W889*'4 Transform Matrices'!AJ920+X889</f>
        <v/>
      </c>
      <c r="Y919" s="69">
        <f>Y889*'4 Transform Matrices'!Y920+Z889*'4 Transform Matrices'!AC920+AA889*'4 Transform Matrices'!AG920</f>
        <v/>
      </c>
      <c r="Z919" s="69">
        <f>Y889*'4 Transform Matrices'!Z920+Z889*'4 Transform Matrices'!AD920+AA889*'4 Transform Matrices'!AH920</f>
        <v/>
      </c>
      <c r="AA919" s="69">
        <f>Y889*'4 Transform Matrices'!AA920+Z889*'4 Transform Matrices'!AE920+AA889*'4 Transform Matrices'!AI920</f>
        <v/>
      </c>
      <c r="AB919" s="69">
        <f>Y889*'4 Transform Matrices'!AB920+Z889*'4 Transform Matrices'!AF920+AA889*'4 Transform Matrices'!AJ920+AB889</f>
        <v/>
      </c>
      <c r="AC919" s="69">
        <f>AC889*'4 Transform Matrices'!Y920+AD889*'4 Transform Matrices'!AC920+AE889*'4 Transform Matrices'!AG920</f>
        <v/>
      </c>
      <c r="AD919" s="69">
        <f>AC889*'4 Transform Matrices'!Z920+AD889*'4 Transform Matrices'!AD920+AE889*'4 Transform Matrices'!AH920</f>
        <v/>
      </c>
      <c r="AE919" s="69">
        <f>AC889*'4 Transform Matrices'!AA920+AD889*'4 Transform Matrices'!AE920+AE889*'4 Transform Matrices'!AI920</f>
        <v/>
      </c>
      <c r="AF919" s="69">
        <f>AC889*'4 Transform Matrices'!AB920+AD889*'4 Transform Matrices'!AF920+AE889*'4 Transform Matrices'!AJ920+AF889</f>
        <v/>
      </c>
      <c r="AG919" s="71">
        <f>MAX(ABS(I919-U919),ABS(J919-V919),ABS(K919-W919),ABS(L919-X919),ABS(M919-Y919),ABS(N919-Z919),ABS(O919-AA919),ABS(P919-AB919),ABS(Q919-AC919),ABS(R919-AD919),ABS(S919-AE919),ABS(T919-AF919))</f>
        <v/>
      </c>
    </row>
    <row r="920">
      <c r="A920" s="80" t="inlineStr">
        <is>
          <t>- Motor</t>
        </is>
      </c>
      <c r="B920" s="52" t="inlineStr">
        <is>
          <t>UAV-31</t>
        </is>
      </c>
      <c r="C920" s="58" t="inlineStr">
        <is>
          <t>Cylinder</t>
        </is>
      </c>
      <c r="D920" s="52" t="inlineStr">
        <is>
          <t>UAV-30</t>
        </is>
      </c>
      <c r="E920" s="52" t="n">
        <v>2</v>
      </c>
      <c r="F920" s="54">
        <f>L920</f>
        <v/>
      </c>
      <c r="G920" s="54">
        <f>P920</f>
        <v/>
      </c>
      <c r="H920" s="54">
        <f>T920</f>
        <v/>
      </c>
      <c r="I920" s="70" t="n">
        <v>-0.0450000018</v>
      </c>
      <c r="J920" s="70" t="n">
        <v>-3.93402511e-09</v>
      </c>
      <c r="K920" s="70" t="n">
        <v>1.33747985e-16</v>
      </c>
      <c r="L920" s="70" t="n">
        <v>0.18384777</v>
      </c>
      <c r="M920" s="70" t="n">
        <v>0</v>
      </c>
      <c r="N920" s="70" t="n">
        <v>-1.96701255e-09</v>
      </c>
      <c r="O920" s="70" t="n">
        <v>-0.0350000001</v>
      </c>
      <c r="P920" s="70" t="n">
        <v>5.53200006</v>
      </c>
      <c r="Q920" s="70" t="n">
        <v>3.93402511e-09</v>
      </c>
      <c r="R920" s="70" t="n">
        <v>-0.0450000018</v>
      </c>
      <c r="S920" s="70" t="n">
        <v>1.52989854e-09</v>
      </c>
      <c r="T920" s="70" t="n">
        <v>11.1838474</v>
      </c>
      <c r="U920" s="69">
        <f>U919*'4 Transform Matrices'!Y921+V919*'4 Transform Matrices'!AC921+W919*'4 Transform Matrices'!AG921</f>
        <v/>
      </c>
      <c r="V920" s="69">
        <f>U919*'4 Transform Matrices'!Z921+V919*'4 Transform Matrices'!AD921+W919*'4 Transform Matrices'!AH921</f>
        <v/>
      </c>
      <c r="W920" s="69">
        <f>U919*'4 Transform Matrices'!AA921+V919*'4 Transform Matrices'!AE921+W919*'4 Transform Matrices'!AI921</f>
        <v/>
      </c>
      <c r="X920" s="69">
        <f>U919*'4 Transform Matrices'!AB921+V919*'4 Transform Matrices'!AF921+W919*'4 Transform Matrices'!AJ921+X919</f>
        <v/>
      </c>
      <c r="Y920" s="69">
        <f>Y919*'4 Transform Matrices'!Y921+Z919*'4 Transform Matrices'!AC921+AA919*'4 Transform Matrices'!AG921</f>
        <v/>
      </c>
      <c r="Z920" s="69">
        <f>Y919*'4 Transform Matrices'!Z921+Z919*'4 Transform Matrices'!AD921+AA919*'4 Transform Matrices'!AH921</f>
        <v/>
      </c>
      <c r="AA920" s="69">
        <f>Y919*'4 Transform Matrices'!AA921+Z919*'4 Transform Matrices'!AE921+AA919*'4 Transform Matrices'!AI921</f>
        <v/>
      </c>
      <c r="AB920" s="69">
        <f>Y919*'4 Transform Matrices'!AB921+Z919*'4 Transform Matrices'!AF921+AA919*'4 Transform Matrices'!AJ921+AB919</f>
        <v/>
      </c>
      <c r="AC920" s="69">
        <f>AC919*'4 Transform Matrices'!Y921+AD919*'4 Transform Matrices'!AC921+AE919*'4 Transform Matrices'!AG921</f>
        <v/>
      </c>
      <c r="AD920" s="69">
        <f>AC919*'4 Transform Matrices'!Z921+AD919*'4 Transform Matrices'!AD921+AE919*'4 Transform Matrices'!AH921</f>
        <v/>
      </c>
      <c r="AE920" s="69">
        <f>AC919*'4 Transform Matrices'!AA921+AD919*'4 Transform Matrices'!AE921+AE919*'4 Transform Matrices'!AI921</f>
        <v/>
      </c>
      <c r="AF920" s="69">
        <f>AC919*'4 Transform Matrices'!AB921+AD919*'4 Transform Matrices'!AF921+AE919*'4 Transform Matrices'!AJ921+AF919</f>
        <v/>
      </c>
      <c r="AG920" s="71">
        <f>MAX(ABS(I920-U920),ABS(J920-V920),ABS(K920-W920),ABS(L920-X920),ABS(M920-Y920),ABS(N920-Z920),ABS(O920-AA920),ABS(P920-AB920),ABS(Q920-AC920),ABS(R920-AD920),ABS(S920-AE920),ABS(T920-AF920))</f>
        <v/>
      </c>
    </row>
    <row r="921">
      <c r="A921" s="80" t="inlineStr">
        <is>
          <t>- Rotor</t>
        </is>
      </c>
      <c r="B921" s="52" t="inlineStr">
        <is>
          <t>UAV-32</t>
        </is>
      </c>
      <c r="C921" s="53" t="inlineStr">
        <is>
          <t>Group</t>
        </is>
      </c>
      <c r="D921" s="52" t="inlineStr">
        <is>
          <t>UAV-30</t>
        </is>
      </c>
      <c r="E921" s="52" t="n">
        <v>2</v>
      </c>
      <c r="F921" s="54">
        <f>L921</f>
        <v/>
      </c>
      <c r="G921" s="54">
        <f>P921</f>
        <v/>
      </c>
      <c r="H921" s="54">
        <f>T921</f>
        <v/>
      </c>
      <c r="I921" s="70" t="n">
        <v>0.358368158</v>
      </c>
      <c r="J921" s="70" t="n">
        <v>0</v>
      </c>
      <c r="K921" s="70" t="n">
        <v>-0.933580339</v>
      </c>
      <c r="L921" s="70" t="n">
        <v>0.18384777</v>
      </c>
      <c r="M921" s="70" t="n">
        <v>0</v>
      </c>
      <c r="N921" s="70" t="n">
        <v>1</v>
      </c>
      <c r="O921" s="70" t="n">
        <v>0</v>
      </c>
      <c r="P921" s="70" t="n">
        <v>5.55700016</v>
      </c>
      <c r="Q921" s="70" t="n">
        <v>0.933580339</v>
      </c>
      <c r="R921" s="70" t="n">
        <v>0</v>
      </c>
      <c r="S921" s="70" t="n">
        <v>0.358368158</v>
      </c>
      <c r="T921" s="70" t="n">
        <v>11.1838474</v>
      </c>
      <c r="U921" s="69">
        <f>U919*'4 Transform Matrices'!Y922+V919*'4 Transform Matrices'!AC922+W919*'4 Transform Matrices'!AG922</f>
        <v/>
      </c>
      <c r="V921" s="69">
        <f>U919*'4 Transform Matrices'!Z922+V919*'4 Transform Matrices'!AD922+W919*'4 Transform Matrices'!AH922</f>
        <v/>
      </c>
      <c r="W921" s="69">
        <f>U919*'4 Transform Matrices'!AA922+V919*'4 Transform Matrices'!AE922+W919*'4 Transform Matrices'!AI922</f>
        <v/>
      </c>
      <c r="X921" s="69">
        <f>U919*'4 Transform Matrices'!AB922+V919*'4 Transform Matrices'!AF922+W919*'4 Transform Matrices'!AJ922+X919</f>
        <v/>
      </c>
      <c r="Y921" s="69">
        <f>Y919*'4 Transform Matrices'!Y922+Z919*'4 Transform Matrices'!AC922+AA919*'4 Transform Matrices'!AG922</f>
        <v/>
      </c>
      <c r="Z921" s="69">
        <f>Y919*'4 Transform Matrices'!Z922+Z919*'4 Transform Matrices'!AD922+AA919*'4 Transform Matrices'!AH922</f>
        <v/>
      </c>
      <c r="AA921" s="69">
        <f>Y919*'4 Transform Matrices'!AA922+Z919*'4 Transform Matrices'!AE922+AA919*'4 Transform Matrices'!AI922</f>
        <v/>
      </c>
      <c r="AB921" s="69">
        <f>Y919*'4 Transform Matrices'!AB922+Z919*'4 Transform Matrices'!AF922+AA919*'4 Transform Matrices'!AJ922+AB919</f>
        <v/>
      </c>
      <c r="AC921" s="69">
        <f>AC919*'4 Transform Matrices'!Y922+AD919*'4 Transform Matrices'!AC922+AE919*'4 Transform Matrices'!AG922</f>
        <v/>
      </c>
      <c r="AD921" s="69">
        <f>AC919*'4 Transform Matrices'!Z922+AD919*'4 Transform Matrices'!AD922+AE919*'4 Transform Matrices'!AH922</f>
        <v/>
      </c>
      <c r="AE921" s="69">
        <f>AC919*'4 Transform Matrices'!AA922+AD919*'4 Transform Matrices'!AE922+AE919*'4 Transform Matrices'!AI922</f>
        <v/>
      </c>
      <c r="AF921" s="69">
        <f>AC919*'4 Transform Matrices'!AB922+AD919*'4 Transform Matrices'!AF922+AE919*'4 Transform Matrices'!AJ922+AF919</f>
        <v/>
      </c>
      <c r="AG921" s="71">
        <f>MAX(ABS(I921-U921),ABS(J921-V921),ABS(K921-W921),ABS(L921-X921),ABS(M921-Y921),ABS(N921-Z921),ABS(O921-AA921),ABS(P921-AB921),ABS(Q921-AC921),ABS(R921-AD921),ABS(S921-AE921),ABS(T921-AF921))</f>
        <v/>
      </c>
    </row>
    <row r="922">
      <c r="A922" s="81" t="inlineStr">
        <is>
          <t>- Prop hub</t>
        </is>
      </c>
      <c r="B922" s="52" t="inlineStr">
        <is>
          <t>UAV-33</t>
        </is>
      </c>
      <c r="C922" s="59" t="inlineStr">
        <is>
          <t>Sphere</t>
        </is>
      </c>
      <c r="D922" s="52" t="inlineStr">
        <is>
          <t>UAV-32</t>
        </is>
      </c>
      <c r="E922" s="52" t="n">
        <v>3</v>
      </c>
      <c r="F922" s="54">
        <f>L922</f>
        <v/>
      </c>
      <c r="G922" s="54">
        <f>P922</f>
        <v/>
      </c>
      <c r="H922" s="54">
        <f>T922</f>
        <v/>
      </c>
      <c r="I922" s="70" t="n">
        <v>0.00895920396</v>
      </c>
      <c r="J922" s="70" t="n">
        <v>0</v>
      </c>
      <c r="K922" s="70" t="n">
        <v>-0.0233395081</v>
      </c>
      <c r="L922" s="70" t="n">
        <v>0.18384777</v>
      </c>
      <c r="M922" s="70" t="n">
        <v>0</v>
      </c>
      <c r="N922" s="70" t="n">
        <v>0.0250000004</v>
      </c>
      <c r="O922" s="70" t="n">
        <v>0</v>
      </c>
      <c r="P922" s="70" t="n">
        <v>5.55700016</v>
      </c>
      <c r="Q922" s="70" t="n">
        <v>0.0233395081</v>
      </c>
      <c r="R922" s="70" t="n">
        <v>0</v>
      </c>
      <c r="S922" s="70" t="n">
        <v>0.00895920396</v>
      </c>
      <c r="T922" s="70" t="n">
        <v>11.1838474</v>
      </c>
      <c r="U922" s="69">
        <f>U921*'4 Transform Matrices'!Y923+V921*'4 Transform Matrices'!AC923+W921*'4 Transform Matrices'!AG923</f>
        <v/>
      </c>
      <c r="V922" s="69">
        <f>U921*'4 Transform Matrices'!Z923+V921*'4 Transform Matrices'!AD923+W921*'4 Transform Matrices'!AH923</f>
        <v/>
      </c>
      <c r="W922" s="69">
        <f>U921*'4 Transform Matrices'!AA923+V921*'4 Transform Matrices'!AE923+W921*'4 Transform Matrices'!AI923</f>
        <v/>
      </c>
      <c r="X922" s="69">
        <f>U921*'4 Transform Matrices'!AB923+V921*'4 Transform Matrices'!AF923+W921*'4 Transform Matrices'!AJ923+X921</f>
        <v/>
      </c>
      <c r="Y922" s="69">
        <f>Y921*'4 Transform Matrices'!Y923+Z921*'4 Transform Matrices'!AC923+AA921*'4 Transform Matrices'!AG923</f>
        <v/>
      </c>
      <c r="Z922" s="69">
        <f>Y921*'4 Transform Matrices'!Z923+Z921*'4 Transform Matrices'!AD923+AA921*'4 Transform Matrices'!AH923</f>
        <v/>
      </c>
      <c r="AA922" s="69">
        <f>Y921*'4 Transform Matrices'!AA923+Z921*'4 Transform Matrices'!AE923+AA921*'4 Transform Matrices'!AI923</f>
        <v/>
      </c>
      <c r="AB922" s="69">
        <f>Y921*'4 Transform Matrices'!AB923+Z921*'4 Transform Matrices'!AF923+AA921*'4 Transform Matrices'!AJ923+AB921</f>
        <v/>
      </c>
      <c r="AC922" s="69">
        <f>AC921*'4 Transform Matrices'!Y923+AD921*'4 Transform Matrices'!AC923+AE921*'4 Transform Matrices'!AG923</f>
        <v/>
      </c>
      <c r="AD922" s="69">
        <f>AC921*'4 Transform Matrices'!Z923+AD921*'4 Transform Matrices'!AD923+AE921*'4 Transform Matrices'!AH923</f>
        <v/>
      </c>
      <c r="AE922" s="69">
        <f>AC921*'4 Transform Matrices'!AA923+AD921*'4 Transform Matrices'!AE923+AE921*'4 Transform Matrices'!AI923</f>
        <v/>
      </c>
      <c r="AF922" s="69">
        <f>AC921*'4 Transform Matrices'!AB923+AD921*'4 Transform Matrices'!AF923+AE921*'4 Transform Matrices'!AJ923+AF921</f>
        <v/>
      </c>
      <c r="AG922" s="71">
        <f>MAX(ABS(I922-U922),ABS(J922-V922),ABS(K922-W922),ABS(L922-X922),ABS(M922-Y922),ABS(N922-Z922),ABS(O922-AA922),ABS(P922-AB922),ABS(Q922-AC922),ABS(R922-AD922),ABS(S922-AE922),ABS(T922-AF922))</f>
        <v/>
      </c>
    </row>
    <row r="923">
      <c r="A923" s="81" t="inlineStr">
        <is>
          <t>- Prop blade</t>
        </is>
      </c>
      <c r="B923" s="52" t="inlineStr">
        <is>
          <t>UAV-34</t>
        </is>
      </c>
      <c r="C923" s="63" t="inlineStr">
        <is>
          <t>Cube</t>
        </is>
      </c>
      <c r="D923" s="52" t="inlineStr">
        <is>
          <t>UAV-32</t>
        </is>
      </c>
      <c r="E923" s="52" t="n">
        <v>3</v>
      </c>
      <c r="F923" s="54">
        <f>L923</f>
        <v/>
      </c>
      <c r="G923" s="54">
        <f>P923</f>
        <v/>
      </c>
      <c r="H923" s="54">
        <f>T923</f>
        <v/>
      </c>
      <c r="I923" s="70" t="n">
        <v>0.0716736317</v>
      </c>
      <c r="J923" s="70" t="n">
        <v>0</v>
      </c>
      <c r="K923" s="70" t="n">
        <v>-0.0168044455</v>
      </c>
      <c r="L923" s="70" t="n">
        <v>0.18384777</v>
      </c>
      <c r="M923" s="70" t="n">
        <v>0</v>
      </c>
      <c r="N923" s="70" t="n">
        <v>0.00400000019</v>
      </c>
      <c r="O923" s="70" t="n">
        <v>0</v>
      </c>
      <c r="P923" s="70" t="n">
        <v>5.55700016</v>
      </c>
      <c r="Q923" s="70" t="n">
        <v>0.186716065</v>
      </c>
      <c r="R923" s="70" t="n">
        <v>0</v>
      </c>
      <c r="S923" s="70" t="n">
        <v>0.00645062653</v>
      </c>
      <c r="T923" s="70" t="n">
        <v>11.1838474</v>
      </c>
      <c r="U923" s="69">
        <f>U921*'4 Transform Matrices'!Y924+V921*'4 Transform Matrices'!AC924+W921*'4 Transform Matrices'!AG924</f>
        <v/>
      </c>
      <c r="V923" s="69">
        <f>U921*'4 Transform Matrices'!Z924+V921*'4 Transform Matrices'!AD924+W921*'4 Transform Matrices'!AH924</f>
        <v/>
      </c>
      <c r="W923" s="69">
        <f>U921*'4 Transform Matrices'!AA924+V921*'4 Transform Matrices'!AE924+W921*'4 Transform Matrices'!AI924</f>
        <v/>
      </c>
      <c r="X923" s="69">
        <f>U921*'4 Transform Matrices'!AB924+V921*'4 Transform Matrices'!AF924+W921*'4 Transform Matrices'!AJ924+X921</f>
        <v/>
      </c>
      <c r="Y923" s="69">
        <f>Y921*'4 Transform Matrices'!Y924+Z921*'4 Transform Matrices'!AC924+AA921*'4 Transform Matrices'!AG924</f>
        <v/>
      </c>
      <c r="Z923" s="69">
        <f>Y921*'4 Transform Matrices'!Z924+Z921*'4 Transform Matrices'!AD924+AA921*'4 Transform Matrices'!AH924</f>
        <v/>
      </c>
      <c r="AA923" s="69">
        <f>Y921*'4 Transform Matrices'!AA924+Z921*'4 Transform Matrices'!AE924+AA921*'4 Transform Matrices'!AI924</f>
        <v/>
      </c>
      <c r="AB923" s="69">
        <f>Y921*'4 Transform Matrices'!AB924+Z921*'4 Transform Matrices'!AF924+AA921*'4 Transform Matrices'!AJ924+AB921</f>
        <v/>
      </c>
      <c r="AC923" s="69">
        <f>AC921*'4 Transform Matrices'!Y924+AD921*'4 Transform Matrices'!AC924+AE921*'4 Transform Matrices'!AG924</f>
        <v/>
      </c>
      <c r="AD923" s="69">
        <f>AC921*'4 Transform Matrices'!Z924+AD921*'4 Transform Matrices'!AD924+AE921*'4 Transform Matrices'!AH924</f>
        <v/>
      </c>
      <c r="AE923" s="69">
        <f>AC921*'4 Transform Matrices'!AA924+AD921*'4 Transform Matrices'!AE924+AE921*'4 Transform Matrices'!AI924</f>
        <v/>
      </c>
      <c r="AF923" s="69">
        <f>AC921*'4 Transform Matrices'!AB924+AD921*'4 Transform Matrices'!AF924+AE921*'4 Transform Matrices'!AJ924+AF921</f>
        <v/>
      </c>
      <c r="AG923" s="71">
        <f>MAX(ABS(I923-U923),ABS(J923-V923),ABS(K923-W923),ABS(L923-X923),ABS(M923-Y923),ABS(N923-Z923),ABS(O923-AA923),ABS(P923-AB923),ABS(Q923-AC923),ABS(R923-AD923),ABS(S923-AE923),ABS(T923-AF923))</f>
        <v/>
      </c>
    </row>
    <row r="924">
      <c r="A924" s="80" t="inlineStr">
        <is>
          <t>- Rotor blur disc</t>
        </is>
      </c>
      <c r="B924" s="52" t="inlineStr">
        <is>
          <t>UAV-35</t>
        </is>
      </c>
      <c r="C924" s="58" t="inlineStr">
        <is>
          <t>Cylinder</t>
        </is>
      </c>
      <c r="D924" s="52" t="inlineStr">
        <is>
          <t>UAV-30</t>
        </is>
      </c>
      <c r="E924" s="52" t="n">
        <v>2</v>
      </c>
      <c r="F924" s="54">
        <f>L924</f>
        <v/>
      </c>
      <c r="G924" s="54">
        <f>P924</f>
        <v/>
      </c>
      <c r="H924" s="54">
        <f>T924</f>
        <v/>
      </c>
      <c r="I924" s="70" t="n">
        <v>-0.204999998</v>
      </c>
      <c r="J924" s="70" t="n">
        <v>-1.79216695e-08</v>
      </c>
      <c r="K924" s="70" t="n">
        <v>7.642741889999999e-18</v>
      </c>
      <c r="L924" s="70" t="n">
        <v>0.18384777</v>
      </c>
      <c r="M924" s="70" t="n">
        <v>0</v>
      </c>
      <c r="N924" s="70" t="n">
        <v>-8.96083474e-09</v>
      </c>
      <c r="O924" s="70" t="n">
        <v>-0.00200000009</v>
      </c>
      <c r="P924" s="70" t="n">
        <v>5.55700016</v>
      </c>
      <c r="Q924" s="70" t="n">
        <v>1.79216695e-08</v>
      </c>
      <c r="R924" s="70" t="n">
        <v>-0.204999998</v>
      </c>
      <c r="S924" s="70" t="n">
        <v>8.74227774e-11</v>
      </c>
      <c r="T924" s="70" t="n">
        <v>11.1838474</v>
      </c>
      <c r="U924" s="69">
        <f>U919*'4 Transform Matrices'!Y925+V919*'4 Transform Matrices'!AC925+W919*'4 Transform Matrices'!AG925</f>
        <v/>
      </c>
      <c r="V924" s="69">
        <f>U919*'4 Transform Matrices'!Z925+V919*'4 Transform Matrices'!AD925+W919*'4 Transform Matrices'!AH925</f>
        <v/>
      </c>
      <c r="W924" s="69">
        <f>U919*'4 Transform Matrices'!AA925+V919*'4 Transform Matrices'!AE925+W919*'4 Transform Matrices'!AI925</f>
        <v/>
      </c>
      <c r="X924" s="69">
        <f>U919*'4 Transform Matrices'!AB925+V919*'4 Transform Matrices'!AF925+W919*'4 Transform Matrices'!AJ925+X919</f>
        <v/>
      </c>
      <c r="Y924" s="69">
        <f>Y919*'4 Transform Matrices'!Y925+Z919*'4 Transform Matrices'!AC925+AA919*'4 Transform Matrices'!AG925</f>
        <v/>
      </c>
      <c r="Z924" s="69">
        <f>Y919*'4 Transform Matrices'!Z925+Z919*'4 Transform Matrices'!AD925+AA919*'4 Transform Matrices'!AH925</f>
        <v/>
      </c>
      <c r="AA924" s="69">
        <f>Y919*'4 Transform Matrices'!AA925+Z919*'4 Transform Matrices'!AE925+AA919*'4 Transform Matrices'!AI925</f>
        <v/>
      </c>
      <c r="AB924" s="69">
        <f>Y919*'4 Transform Matrices'!AB925+Z919*'4 Transform Matrices'!AF925+AA919*'4 Transform Matrices'!AJ925+AB919</f>
        <v/>
      </c>
      <c r="AC924" s="69">
        <f>AC919*'4 Transform Matrices'!Y925+AD919*'4 Transform Matrices'!AC925+AE919*'4 Transform Matrices'!AG925</f>
        <v/>
      </c>
      <c r="AD924" s="69">
        <f>AC919*'4 Transform Matrices'!Z925+AD919*'4 Transform Matrices'!AD925+AE919*'4 Transform Matrices'!AH925</f>
        <v/>
      </c>
      <c r="AE924" s="69">
        <f>AC919*'4 Transform Matrices'!AA925+AD919*'4 Transform Matrices'!AE925+AE919*'4 Transform Matrices'!AI925</f>
        <v/>
      </c>
      <c r="AF924" s="69">
        <f>AC919*'4 Transform Matrices'!AB925+AD919*'4 Transform Matrices'!AF925+AE919*'4 Transform Matrices'!AJ925+AF919</f>
        <v/>
      </c>
      <c r="AG924" s="71">
        <f>MAX(ABS(I924-U924),ABS(J924-V924),ABS(K924-W924),ABS(L924-X924),ABS(M924-Y924),ABS(N924-Z924),ABS(O924-AA924),ABS(P924-AB924),ABS(Q924-AC924),ABS(R924-AD924),ABS(S924-AE924),ABS(T924-AF924))</f>
        <v/>
      </c>
    </row>
    <row r="925">
      <c r="A925" s="60" t="inlineStr">
        <is>
          <t>- Strobe</t>
        </is>
      </c>
      <c r="B925" s="52" t="inlineStr">
        <is>
          <t>UAV-36</t>
        </is>
      </c>
      <c r="C925" s="59" t="inlineStr">
        <is>
          <t>Sphere</t>
        </is>
      </c>
      <c r="D925" s="52" t="inlineStr">
        <is>
          <t>UAV-00</t>
        </is>
      </c>
      <c r="E925" s="52" t="n">
        <v>1</v>
      </c>
      <c r="F925" s="54">
        <f>L925</f>
        <v/>
      </c>
      <c r="G925" s="54">
        <f>P925</f>
        <v/>
      </c>
      <c r="H925" s="54">
        <f>T925</f>
        <v/>
      </c>
      <c r="I925" s="70" t="n">
        <v>-0.0219999999</v>
      </c>
      <c r="J925" s="70" t="n">
        <v>0</v>
      </c>
      <c r="K925" s="70" t="n">
        <v>-1.92330107e-09</v>
      </c>
      <c r="L925" s="70" t="n">
        <v>1.18020749e-08</v>
      </c>
      <c r="M925" s="70" t="n">
        <v>0</v>
      </c>
      <c r="N925" s="70" t="n">
        <v>0.0160000008</v>
      </c>
      <c r="O925" s="70" t="n">
        <v>0</v>
      </c>
      <c r="P925" s="70" t="n">
        <v>5.51999998</v>
      </c>
      <c r="Q925" s="70" t="n">
        <v>1.92330107e-09</v>
      </c>
      <c r="R925" s="70" t="n">
        <v>0</v>
      </c>
      <c r="S925" s="70" t="n">
        <v>-0.0219999999</v>
      </c>
      <c r="T925" s="70" t="n">
        <v>11.1350002</v>
      </c>
      <c r="U925" s="69">
        <f>U889*'4 Transform Matrices'!Y926+V889*'4 Transform Matrices'!AC926+W889*'4 Transform Matrices'!AG926</f>
        <v/>
      </c>
      <c r="V925" s="69">
        <f>U889*'4 Transform Matrices'!Z926+V889*'4 Transform Matrices'!AD926+W889*'4 Transform Matrices'!AH926</f>
        <v/>
      </c>
      <c r="W925" s="69">
        <f>U889*'4 Transform Matrices'!AA926+V889*'4 Transform Matrices'!AE926+W889*'4 Transform Matrices'!AI926</f>
        <v/>
      </c>
      <c r="X925" s="69">
        <f>U889*'4 Transform Matrices'!AB926+V889*'4 Transform Matrices'!AF926+W889*'4 Transform Matrices'!AJ926+X889</f>
        <v/>
      </c>
      <c r="Y925" s="69">
        <f>Y889*'4 Transform Matrices'!Y926+Z889*'4 Transform Matrices'!AC926+AA889*'4 Transform Matrices'!AG926</f>
        <v/>
      </c>
      <c r="Z925" s="69">
        <f>Y889*'4 Transform Matrices'!Z926+Z889*'4 Transform Matrices'!AD926+AA889*'4 Transform Matrices'!AH926</f>
        <v/>
      </c>
      <c r="AA925" s="69">
        <f>Y889*'4 Transform Matrices'!AA926+Z889*'4 Transform Matrices'!AE926+AA889*'4 Transform Matrices'!AI926</f>
        <v/>
      </c>
      <c r="AB925" s="69">
        <f>Y889*'4 Transform Matrices'!AB926+Z889*'4 Transform Matrices'!AF926+AA889*'4 Transform Matrices'!AJ926+AB889</f>
        <v/>
      </c>
      <c r="AC925" s="69">
        <f>AC889*'4 Transform Matrices'!Y926+AD889*'4 Transform Matrices'!AC926+AE889*'4 Transform Matrices'!AG926</f>
        <v/>
      </c>
      <c r="AD925" s="69">
        <f>AC889*'4 Transform Matrices'!Z926+AD889*'4 Transform Matrices'!AD926+AE889*'4 Transform Matrices'!AH926</f>
        <v/>
      </c>
      <c r="AE925" s="69">
        <f>AC889*'4 Transform Matrices'!AA926+AD889*'4 Transform Matrices'!AE926+AE889*'4 Transform Matrices'!AI926</f>
        <v/>
      </c>
      <c r="AF925" s="69">
        <f>AC889*'4 Transform Matrices'!AB926+AD889*'4 Transform Matrices'!AF926+AE889*'4 Transform Matrices'!AJ926+AF889</f>
        <v/>
      </c>
      <c r="AG925" s="71">
        <f>MAX(ABS(I925-U925),ABS(J925-V925),ABS(K925-W925),ABS(L925-X925),ABS(M925-Y925),ABS(N925-Z925),ABS(O925-AA925),ABS(P925-AB925),ABS(Q925-AC925),ABS(R925-AD925),ABS(S925-AE925),ABS(T925-AF925))</f>
        <v/>
      </c>
    </row>
    <row r="926">
      <c r="A926" s="60" t="inlineStr">
        <is>
          <t>- Landing strut</t>
        </is>
      </c>
      <c r="B926" s="52" t="inlineStr">
        <is>
          <t>UAV-37</t>
        </is>
      </c>
      <c r="C926" s="58" t="inlineStr">
        <is>
          <t>Cylinder</t>
        </is>
      </c>
      <c r="D926" s="52" t="inlineStr">
        <is>
          <t>UAV-00</t>
        </is>
      </c>
      <c r="E926" s="52" t="n">
        <v>1</v>
      </c>
      <c r="F926" s="54">
        <f>L926</f>
        <v/>
      </c>
      <c r="G926" s="54">
        <f>P926</f>
        <v/>
      </c>
      <c r="H926" s="54">
        <f>T926</f>
        <v/>
      </c>
      <c r="I926" s="70" t="n">
        <v>-0.0120000001</v>
      </c>
      <c r="J926" s="70" t="n">
        <v>-1.04907327e-09</v>
      </c>
      <c r="K926" s="70" t="n">
        <v>3.43923408e-16</v>
      </c>
      <c r="L926" s="70" t="n">
        <v>0.0600000061</v>
      </c>
      <c r="M926" s="70" t="n">
        <v>0</v>
      </c>
      <c r="N926" s="70" t="n">
        <v>-5.24536636e-10</v>
      </c>
      <c r="O926" s="70" t="n">
        <v>-0.0900000036</v>
      </c>
      <c r="P926" s="70" t="n">
        <v>5.42000008</v>
      </c>
      <c r="Q926" s="70" t="n">
        <v>1.04907327e-09</v>
      </c>
      <c r="R926" s="70" t="n">
        <v>-0.0120000001</v>
      </c>
      <c r="S926" s="70" t="n">
        <v>3.93402511e-09</v>
      </c>
      <c r="T926" s="70" t="n">
        <v>11.0699997</v>
      </c>
      <c r="U926" s="69">
        <f>U889*'4 Transform Matrices'!Y927+V889*'4 Transform Matrices'!AC927+W889*'4 Transform Matrices'!AG927</f>
        <v/>
      </c>
      <c r="V926" s="69">
        <f>U889*'4 Transform Matrices'!Z927+V889*'4 Transform Matrices'!AD927+W889*'4 Transform Matrices'!AH927</f>
        <v/>
      </c>
      <c r="W926" s="69">
        <f>U889*'4 Transform Matrices'!AA927+V889*'4 Transform Matrices'!AE927+W889*'4 Transform Matrices'!AI927</f>
        <v/>
      </c>
      <c r="X926" s="69">
        <f>U889*'4 Transform Matrices'!AB927+V889*'4 Transform Matrices'!AF927+W889*'4 Transform Matrices'!AJ927+X889</f>
        <v/>
      </c>
      <c r="Y926" s="69">
        <f>Y889*'4 Transform Matrices'!Y927+Z889*'4 Transform Matrices'!AC927+AA889*'4 Transform Matrices'!AG927</f>
        <v/>
      </c>
      <c r="Z926" s="69">
        <f>Y889*'4 Transform Matrices'!Z927+Z889*'4 Transform Matrices'!AD927+AA889*'4 Transform Matrices'!AH927</f>
        <v/>
      </c>
      <c r="AA926" s="69">
        <f>Y889*'4 Transform Matrices'!AA927+Z889*'4 Transform Matrices'!AE927+AA889*'4 Transform Matrices'!AI927</f>
        <v/>
      </c>
      <c r="AB926" s="69">
        <f>Y889*'4 Transform Matrices'!AB927+Z889*'4 Transform Matrices'!AF927+AA889*'4 Transform Matrices'!AJ927+AB889</f>
        <v/>
      </c>
      <c r="AC926" s="69">
        <f>AC889*'4 Transform Matrices'!Y927+AD889*'4 Transform Matrices'!AC927+AE889*'4 Transform Matrices'!AG927</f>
        <v/>
      </c>
      <c r="AD926" s="69">
        <f>AC889*'4 Transform Matrices'!Z927+AD889*'4 Transform Matrices'!AD927+AE889*'4 Transform Matrices'!AH927</f>
        <v/>
      </c>
      <c r="AE926" s="69">
        <f>AC889*'4 Transform Matrices'!AA927+AD889*'4 Transform Matrices'!AE927+AE889*'4 Transform Matrices'!AI927</f>
        <v/>
      </c>
      <c r="AF926" s="69">
        <f>AC889*'4 Transform Matrices'!AB927+AD889*'4 Transform Matrices'!AF927+AE889*'4 Transform Matrices'!AJ927+AF889</f>
        <v/>
      </c>
      <c r="AG926" s="71">
        <f>MAX(ABS(I926-U926),ABS(J926-V926),ABS(K926-W926),ABS(L926-X926),ABS(M926-Y926),ABS(N926-Z926),ABS(O926-AA926),ABS(P926-AB926),ABS(Q926-AC926),ABS(R926-AD926),ABS(S926-AE926),ABS(T926-AF926))</f>
        <v/>
      </c>
    </row>
    <row r="927">
      <c r="A927" s="60" t="inlineStr">
        <is>
          <t>- Landing strut</t>
        </is>
      </c>
      <c r="B927" s="52" t="inlineStr">
        <is>
          <t>UAV-38</t>
        </is>
      </c>
      <c r="C927" s="58" t="inlineStr">
        <is>
          <t>Cylinder</t>
        </is>
      </c>
      <c r="D927" s="52" t="inlineStr">
        <is>
          <t>UAV-00</t>
        </is>
      </c>
      <c r="E927" s="52" t="n">
        <v>1</v>
      </c>
      <c r="F927" s="54">
        <f>L927</f>
        <v/>
      </c>
      <c r="G927" s="54">
        <f>P927</f>
        <v/>
      </c>
      <c r="H927" s="54">
        <f>T927</f>
        <v/>
      </c>
      <c r="I927" s="70" t="n">
        <v>-0.0120000001</v>
      </c>
      <c r="J927" s="70" t="n">
        <v>-1.04907327e-09</v>
      </c>
      <c r="K927" s="70" t="n">
        <v>3.43923408e-16</v>
      </c>
      <c r="L927" s="70" t="n">
        <v>0.0599999912</v>
      </c>
      <c r="M927" s="70" t="n">
        <v>0</v>
      </c>
      <c r="N927" s="70" t="n">
        <v>-5.24536636e-10</v>
      </c>
      <c r="O927" s="70" t="n">
        <v>-0.0900000036</v>
      </c>
      <c r="P927" s="70" t="n">
        <v>5.42000008</v>
      </c>
      <c r="Q927" s="70" t="n">
        <v>1.04907327e-09</v>
      </c>
      <c r="R927" s="70" t="n">
        <v>-0.0120000001</v>
      </c>
      <c r="S927" s="70" t="n">
        <v>3.93402511e-09</v>
      </c>
      <c r="T927" s="70" t="n">
        <v>10.9300003</v>
      </c>
      <c r="U927" s="69">
        <f>U889*'4 Transform Matrices'!Y928+V889*'4 Transform Matrices'!AC928+W889*'4 Transform Matrices'!AG928</f>
        <v/>
      </c>
      <c r="V927" s="69">
        <f>U889*'4 Transform Matrices'!Z928+V889*'4 Transform Matrices'!AD928+W889*'4 Transform Matrices'!AH928</f>
        <v/>
      </c>
      <c r="W927" s="69">
        <f>U889*'4 Transform Matrices'!AA928+V889*'4 Transform Matrices'!AE928+W889*'4 Transform Matrices'!AI928</f>
        <v/>
      </c>
      <c r="X927" s="69">
        <f>U889*'4 Transform Matrices'!AB928+V889*'4 Transform Matrices'!AF928+W889*'4 Transform Matrices'!AJ928+X889</f>
        <v/>
      </c>
      <c r="Y927" s="69">
        <f>Y889*'4 Transform Matrices'!Y928+Z889*'4 Transform Matrices'!AC928+AA889*'4 Transform Matrices'!AG928</f>
        <v/>
      </c>
      <c r="Z927" s="69">
        <f>Y889*'4 Transform Matrices'!Z928+Z889*'4 Transform Matrices'!AD928+AA889*'4 Transform Matrices'!AH928</f>
        <v/>
      </c>
      <c r="AA927" s="69">
        <f>Y889*'4 Transform Matrices'!AA928+Z889*'4 Transform Matrices'!AE928+AA889*'4 Transform Matrices'!AI928</f>
        <v/>
      </c>
      <c r="AB927" s="69">
        <f>Y889*'4 Transform Matrices'!AB928+Z889*'4 Transform Matrices'!AF928+AA889*'4 Transform Matrices'!AJ928+AB889</f>
        <v/>
      </c>
      <c r="AC927" s="69">
        <f>AC889*'4 Transform Matrices'!Y928+AD889*'4 Transform Matrices'!AC928+AE889*'4 Transform Matrices'!AG928</f>
        <v/>
      </c>
      <c r="AD927" s="69">
        <f>AC889*'4 Transform Matrices'!Z928+AD889*'4 Transform Matrices'!AD928+AE889*'4 Transform Matrices'!AH928</f>
        <v/>
      </c>
      <c r="AE927" s="69">
        <f>AC889*'4 Transform Matrices'!AA928+AD889*'4 Transform Matrices'!AE928+AE889*'4 Transform Matrices'!AI928</f>
        <v/>
      </c>
      <c r="AF927" s="69">
        <f>AC889*'4 Transform Matrices'!AB928+AD889*'4 Transform Matrices'!AF928+AE889*'4 Transform Matrices'!AJ928+AF889</f>
        <v/>
      </c>
      <c r="AG927" s="71">
        <f>MAX(ABS(I927-U927),ABS(J927-V927),ABS(K927-W927),ABS(L927-X927),ABS(M927-Y927),ABS(N927-Z927),ABS(O927-AA927),ABS(P927-AB927),ABS(Q927-AC927),ABS(R927-AD927),ABS(S927-AE927),ABS(T927-AF927))</f>
        <v/>
      </c>
    </row>
    <row r="928">
      <c r="A928" s="60" t="inlineStr">
        <is>
          <t>- Landing skid</t>
        </is>
      </c>
      <c r="B928" s="52" t="inlineStr">
        <is>
          <t>UAV-39</t>
        </is>
      </c>
      <c r="C928" s="58" t="inlineStr">
        <is>
          <t>Cylinder</t>
        </is>
      </c>
      <c r="D928" s="52" t="inlineStr">
        <is>
          <t>UAV-00</t>
        </is>
      </c>
      <c r="E928" s="52" t="n">
        <v>1</v>
      </c>
      <c r="F928" s="54">
        <f>L928</f>
        <v/>
      </c>
      <c r="G928" s="54">
        <f>P928</f>
        <v/>
      </c>
      <c r="H928" s="54">
        <f>T928</f>
        <v/>
      </c>
      <c r="I928" s="70" t="n">
        <v>-0.0140000004</v>
      </c>
      <c r="J928" s="70" t="n">
        <v>0</v>
      </c>
      <c r="K928" s="70" t="n">
        <v>-2.09814655e-08</v>
      </c>
      <c r="L928" s="70" t="n">
        <v>0.0599999987</v>
      </c>
      <c r="M928" s="70" t="n">
        <v>0</v>
      </c>
      <c r="N928" s="70" t="n">
        <v>0.0140000004</v>
      </c>
      <c r="O928" s="70" t="n">
        <v>0</v>
      </c>
      <c r="P928" s="70" t="n">
        <v>5.375</v>
      </c>
      <c r="Q928" s="70" t="n">
        <v>1.22391886e-09</v>
      </c>
      <c r="R928" s="70" t="n">
        <v>0</v>
      </c>
      <c r="S928" s="70" t="n">
        <v>-0.239999995</v>
      </c>
      <c r="T928" s="70" t="n">
        <v>11</v>
      </c>
      <c r="U928" s="69">
        <f>U889*'4 Transform Matrices'!Y929+V889*'4 Transform Matrices'!AC929+W889*'4 Transform Matrices'!AG929</f>
        <v/>
      </c>
      <c r="V928" s="69">
        <f>U889*'4 Transform Matrices'!Z929+V889*'4 Transform Matrices'!AD929+W889*'4 Transform Matrices'!AH929</f>
        <v/>
      </c>
      <c r="W928" s="69">
        <f>U889*'4 Transform Matrices'!AA929+V889*'4 Transform Matrices'!AE929+W889*'4 Transform Matrices'!AI929</f>
        <v/>
      </c>
      <c r="X928" s="69">
        <f>U889*'4 Transform Matrices'!AB929+V889*'4 Transform Matrices'!AF929+W889*'4 Transform Matrices'!AJ929+X889</f>
        <v/>
      </c>
      <c r="Y928" s="69">
        <f>Y889*'4 Transform Matrices'!Y929+Z889*'4 Transform Matrices'!AC929+AA889*'4 Transform Matrices'!AG929</f>
        <v/>
      </c>
      <c r="Z928" s="69">
        <f>Y889*'4 Transform Matrices'!Z929+Z889*'4 Transform Matrices'!AD929+AA889*'4 Transform Matrices'!AH929</f>
        <v/>
      </c>
      <c r="AA928" s="69">
        <f>Y889*'4 Transform Matrices'!AA929+Z889*'4 Transform Matrices'!AE929+AA889*'4 Transform Matrices'!AI929</f>
        <v/>
      </c>
      <c r="AB928" s="69">
        <f>Y889*'4 Transform Matrices'!AB929+Z889*'4 Transform Matrices'!AF929+AA889*'4 Transform Matrices'!AJ929+AB889</f>
        <v/>
      </c>
      <c r="AC928" s="69">
        <f>AC889*'4 Transform Matrices'!Y929+AD889*'4 Transform Matrices'!AC929+AE889*'4 Transform Matrices'!AG929</f>
        <v/>
      </c>
      <c r="AD928" s="69">
        <f>AC889*'4 Transform Matrices'!Z929+AD889*'4 Transform Matrices'!AD929+AE889*'4 Transform Matrices'!AH929</f>
        <v/>
      </c>
      <c r="AE928" s="69">
        <f>AC889*'4 Transform Matrices'!AA929+AD889*'4 Transform Matrices'!AE929+AE889*'4 Transform Matrices'!AI929</f>
        <v/>
      </c>
      <c r="AF928" s="69">
        <f>AC889*'4 Transform Matrices'!AB929+AD889*'4 Transform Matrices'!AF929+AE889*'4 Transform Matrices'!AJ929+AF889</f>
        <v/>
      </c>
      <c r="AG928" s="71">
        <f>MAX(ABS(I928-U928),ABS(J928-V928),ABS(K928-W928),ABS(L928-X928),ABS(M928-Y928),ABS(N928-Z928),ABS(O928-AA928),ABS(P928-AB928),ABS(Q928-AC928),ABS(R928-AD928),ABS(S928-AE928),ABS(T928-AF928))</f>
        <v/>
      </c>
    </row>
    <row r="929">
      <c r="A929" s="60" t="inlineStr">
        <is>
          <t>- Landing strut</t>
        </is>
      </c>
      <c r="B929" s="52" t="inlineStr">
        <is>
          <t>UAV-40</t>
        </is>
      </c>
      <c r="C929" s="58" t="inlineStr">
        <is>
          <t>Cylinder</t>
        </is>
      </c>
      <c r="D929" s="52" t="inlineStr">
        <is>
          <t>UAV-00</t>
        </is>
      </c>
      <c r="E929" s="52" t="n">
        <v>1</v>
      </c>
      <c r="F929" s="54">
        <f>L929</f>
        <v/>
      </c>
      <c r="G929" s="54">
        <f>P929</f>
        <v/>
      </c>
      <c r="H929" s="54">
        <f>T929</f>
        <v/>
      </c>
      <c r="I929" s="70" t="n">
        <v>-0.0120000001</v>
      </c>
      <c r="J929" s="70" t="n">
        <v>-1.04907327e-09</v>
      </c>
      <c r="K929" s="70" t="n">
        <v>3.43923408e-16</v>
      </c>
      <c r="L929" s="70" t="n">
        <v>-0.0599999912</v>
      </c>
      <c r="M929" s="70" t="n">
        <v>0</v>
      </c>
      <c r="N929" s="70" t="n">
        <v>-5.24536636e-10</v>
      </c>
      <c r="O929" s="70" t="n">
        <v>-0.0900000036</v>
      </c>
      <c r="P929" s="70" t="n">
        <v>5.42000008</v>
      </c>
      <c r="Q929" s="70" t="n">
        <v>1.04907327e-09</v>
      </c>
      <c r="R929" s="70" t="n">
        <v>-0.0120000001</v>
      </c>
      <c r="S929" s="70" t="n">
        <v>3.93402511e-09</v>
      </c>
      <c r="T929" s="70" t="n">
        <v>11.0699997</v>
      </c>
      <c r="U929" s="69">
        <f>U889*'4 Transform Matrices'!Y930+V889*'4 Transform Matrices'!AC930+W889*'4 Transform Matrices'!AG930</f>
        <v/>
      </c>
      <c r="V929" s="69">
        <f>U889*'4 Transform Matrices'!Z930+V889*'4 Transform Matrices'!AD930+W889*'4 Transform Matrices'!AH930</f>
        <v/>
      </c>
      <c r="W929" s="69">
        <f>U889*'4 Transform Matrices'!AA930+V889*'4 Transform Matrices'!AE930+W889*'4 Transform Matrices'!AI930</f>
        <v/>
      </c>
      <c r="X929" s="69">
        <f>U889*'4 Transform Matrices'!AB930+V889*'4 Transform Matrices'!AF930+W889*'4 Transform Matrices'!AJ930+X889</f>
        <v/>
      </c>
      <c r="Y929" s="69">
        <f>Y889*'4 Transform Matrices'!Y930+Z889*'4 Transform Matrices'!AC930+AA889*'4 Transform Matrices'!AG930</f>
        <v/>
      </c>
      <c r="Z929" s="69">
        <f>Y889*'4 Transform Matrices'!Z930+Z889*'4 Transform Matrices'!AD930+AA889*'4 Transform Matrices'!AH930</f>
        <v/>
      </c>
      <c r="AA929" s="69">
        <f>Y889*'4 Transform Matrices'!AA930+Z889*'4 Transform Matrices'!AE930+AA889*'4 Transform Matrices'!AI930</f>
        <v/>
      </c>
      <c r="AB929" s="69">
        <f>Y889*'4 Transform Matrices'!AB930+Z889*'4 Transform Matrices'!AF930+AA889*'4 Transform Matrices'!AJ930+AB889</f>
        <v/>
      </c>
      <c r="AC929" s="69">
        <f>AC889*'4 Transform Matrices'!Y930+AD889*'4 Transform Matrices'!AC930+AE889*'4 Transform Matrices'!AG930</f>
        <v/>
      </c>
      <c r="AD929" s="69">
        <f>AC889*'4 Transform Matrices'!Z930+AD889*'4 Transform Matrices'!AD930+AE889*'4 Transform Matrices'!AH930</f>
        <v/>
      </c>
      <c r="AE929" s="69">
        <f>AC889*'4 Transform Matrices'!AA930+AD889*'4 Transform Matrices'!AE930+AE889*'4 Transform Matrices'!AI930</f>
        <v/>
      </c>
      <c r="AF929" s="69">
        <f>AC889*'4 Transform Matrices'!AB930+AD889*'4 Transform Matrices'!AF930+AE889*'4 Transform Matrices'!AJ930+AF889</f>
        <v/>
      </c>
      <c r="AG929" s="71">
        <f>MAX(ABS(I929-U929),ABS(J929-V929),ABS(K929-W929),ABS(L929-X929),ABS(M929-Y929),ABS(N929-Z929),ABS(O929-AA929),ABS(P929-AB929),ABS(Q929-AC929),ABS(R929-AD929),ABS(S929-AE929),ABS(T929-AF929))</f>
        <v/>
      </c>
    </row>
    <row r="930">
      <c r="A930" s="60" t="inlineStr">
        <is>
          <t>- Landing strut</t>
        </is>
      </c>
      <c r="B930" s="52" t="inlineStr">
        <is>
          <t>UAV-41</t>
        </is>
      </c>
      <c r="C930" s="58" t="inlineStr">
        <is>
          <t>Cylinder</t>
        </is>
      </c>
      <c r="D930" s="52" t="inlineStr">
        <is>
          <t>UAV-00</t>
        </is>
      </c>
      <c r="E930" s="52" t="n">
        <v>1</v>
      </c>
      <c r="F930" s="54">
        <f>L930</f>
        <v/>
      </c>
      <c r="G930" s="54">
        <f>P930</f>
        <v/>
      </c>
      <c r="H930" s="54">
        <f>T930</f>
        <v/>
      </c>
      <c r="I930" s="70" t="n">
        <v>-0.0120000001</v>
      </c>
      <c r="J930" s="70" t="n">
        <v>-1.04907327e-09</v>
      </c>
      <c r="K930" s="70" t="n">
        <v>3.43923408e-16</v>
      </c>
      <c r="L930" s="70" t="n">
        <v>-0.0600000061</v>
      </c>
      <c r="M930" s="70" t="n">
        <v>0</v>
      </c>
      <c r="N930" s="70" t="n">
        <v>-5.24536636e-10</v>
      </c>
      <c r="O930" s="70" t="n">
        <v>-0.0900000036</v>
      </c>
      <c r="P930" s="70" t="n">
        <v>5.42000008</v>
      </c>
      <c r="Q930" s="70" t="n">
        <v>1.04907327e-09</v>
      </c>
      <c r="R930" s="70" t="n">
        <v>-0.0120000001</v>
      </c>
      <c r="S930" s="70" t="n">
        <v>3.93402511e-09</v>
      </c>
      <c r="T930" s="70" t="n">
        <v>10.9300003</v>
      </c>
      <c r="U930" s="69">
        <f>U889*'4 Transform Matrices'!Y931+V889*'4 Transform Matrices'!AC931+W889*'4 Transform Matrices'!AG931</f>
        <v/>
      </c>
      <c r="V930" s="69">
        <f>U889*'4 Transform Matrices'!Z931+V889*'4 Transform Matrices'!AD931+W889*'4 Transform Matrices'!AH931</f>
        <v/>
      </c>
      <c r="W930" s="69">
        <f>U889*'4 Transform Matrices'!AA931+V889*'4 Transform Matrices'!AE931+W889*'4 Transform Matrices'!AI931</f>
        <v/>
      </c>
      <c r="X930" s="69">
        <f>U889*'4 Transform Matrices'!AB931+V889*'4 Transform Matrices'!AF931+W889*'4 Transform Matrices'!AJ931+X889</f>
        <v/>
      </c>
      <c r="Y930" s="69">
        <f>Y889*'4 Transform Matrices'!Y931+Z889*'4 Transform Matrices'!AC931+AA889*'4 Transform Matrices'!AG931</f>
        <v/>
      </c>
      <c r="Z930" s="69">
        <f>Y889*'4 Transform Matrices'!Z931+Z889*'4 Transform Matrices'!AD931+AA889*'4 Transform Matrices'!AH931</f>
        <v/>
      </c>
      <c r="AA930" s="69">
        <f>Y889*'4 Transform Matrices'!AA931+Z889*'4 Transform Matrices'!AE931+AA889*'4 Transform Matrices'!AI931</f>
        <v/>
      </c>
      <c r="AB930" s="69">
        <f>Y889*'4 Transform Matrices'!AB931+Z889*'4 Transform Matrices'!AF931+AA889*'4 Transform Matrices'!AJ931+AB889</f>
        <v/>
      </c>
      <c r="AC930" s="69">
        <f>AC889*'4 Transform Matrices'!Y931+AD889*'4 Transform Matrices'!AC931+AE889*'4 Transform Matrices'!AG931</f>
        <v/>
      </c>
      <c r="AD930" s="69">
        <f>AC889*'4 Transform Matrices'!Z931+AD889*'4 Transform Matrices'!AD931+AE889*'4 Transform Matrices'!AH931</f>
        <v/>
      </c>
      <c r="AE930" s="69">
        <f>AC889*'4 Transform Matrices'!AA931+AD889*'4 Transform Matrices'!AE931+AE889*'4 Transform Matrices'!AI931</f>
        <v/>
      </c>
      <c r="AF930" s="69">
        <f>AC889*'4 Transform Matrices'!AB931+AD889*'4 Transform Matrices'!AF931+AE889*'4 Transform Matrices'!AJ931+AF889</f>
        <v/>
      </c>
      <c r="AG930" s="71">
        <f>MAX(ABS(I930-U930),ABS(J930-V930),ABS(K930-W930),ABS(L930-X930),ABS(M930-Y930),ABS(N930-Z930),ABS(O930-AA930),ABS(P930-AB930),ABS(Q930-AC930),ABS(R930-AD930),ABS(S930-AE930),ABS(T930-AF930))</f>
        <v/>
      </c>
    </row>
    <row r="931">
      <c r="A931" s="60" t="inlineStr">
        <is>
          <t>- Landing skid</t>
        </is>
      </c>
      <c r="B931" s="52" t="inlineStr">
        <is>
          <t>UAV-42</t>
        </is>
      </c>
      <c r="C931" s="58" t="inlineStr">
        <is>
          <t>Cylinder</t>
        </is>
      </c>
      <c r="D931" s="52" t="inlineStr">
        <is>
          <t>UAV-00</t>
        </is>
      </c>
      <c r="E931" s="52" t="n">
        <v>1</v>
      </c>
      <c r="F931" s="54">
        <f>L931</f>
        <v/>
      </c>
      <c r="G931" s="54">
        <f>P931</f>
        <v/>
      </c>
      <c r="H931" s="54">
        <f>T931</f>
        <v/>
      </c>
      <c r="I931" s="70" t="n">
        <v>-0.0140000004</v>
      </c>
      <c r="J931" s="70" t="n">
        <v>0</v>
      </c>
      <c r="K931" s="70" t="n">
        <v>-2.09814655e-08</v>
      </c>
      <c r="L931" s="70" t="n">
        <v>-0.0599999987</v>
      </c>
      <c r="M931" s="70" t="n">
        <v>0</v>
      </c>
      <c r="N931" s="70" t="n">
        <v>0.0140000004</v>
      </c>
      <c r="O931" s="70" t="n">
        <v>0</v>
      </c>
      <c r="P931" s="70" t="n">
        <v>5.375</v>
      </c>
      <c r="Q931" s="70" t="n">
        <v>1.22391886e-09</v>
      </c>
      <c r="R931" s="70" t="n">
        <v>0</v>
      </c>
      <c r="S931" s="70" t="n">
        <v>-0.239999995</v>
      </c>
      <c r="T931" s="70" t="n">
        <v>11</v>
      </c>
      <c r="U931" s="69">
        <f>U889*'4 Transform Matrices'!Y932+V889*'4 Transform Matrices'!AC932+W889*'4 Transform Matrices'!AG932</f>
        <v/>
      </c>
      <c r="V931" s="69">
        <f>U889*'4 Transform Matrices'!Z932+V889*'4 Transform Matrices'!AD932+W889*'4 Transform Matrices'!AH932</f>
        <v/>
      </c>
      <c r="W931" s="69">
        <f>U889*'4 Transform Matrices'!AA932+V889*'4 Transform Matrices'!AE932+W889*'4 Transform Matrices'!AI932</f>
        <v/>
      </c>
      <c r="X931" s="69">
        <f>U889*'4 Transform Matrices'!AB932+V889*'4 Transform Matrices'!AF932+W889*'4 Transform Matrices'!AJ932+X889</f>
        <v/>
      </c>
      <c r="Y931" s="69">
        <f>Y889*'4 Transform Matrices'!Y932+Z889*'4 Transform Matrices'!AC932+AA889*'4 Transform Matrices'!AG932</f>
        <v/>
      </c>
      <c r="Z931" s="69">
        <f>Y889*'4 Transform Matrices'!Z932+Z889*'4 Transform Matrices'!AD932+AA889*'4 Transform Matrices'!AH932</f>
        <v/>
      </c>
      <c r="AA931" s="69">
        <f>Y889*'4 Transform Matrices'!AA932+Z889*'4 Transform Matrices'!AE932+AA889*'4 Transform Matrices'!AI932</f>
        <v/>
      </c>
      <c r="AB931" s="69">
        <f>Y889*'4 Transform Matrices'!AB932+Z889*'4 Transform Matrices'!AF932+AA889*'4 Transform Matrices'!AJ932+AB889</f>
        <v/>
      </c>
      <c r="AC931" s="69">
        <f>AC889*'4 Transform Matrices'!Y932+AD889*'4 Transform Matrices'!AC932+AE889*'4 Transform Matrices'!AG932</f>
        <v/>
      </c>
      <c r="AD931" s="69">
        <f>AC889*'4 Transform Matrices'!Z932+AD889*'4 Transform Matrices'!AD932+AE889*'4 Transform Matrices'!AH932</f>
        <v/>
      </c>
      <c r="AE931" s="69">
        <f>AC889*'4 Transform Matrices'!AA932+AD889*'4 Transform Matrices'!AE932+AE889*'4 Transform Matrices'!AI932</f>
        <v/>
      </c>
      <c r="AF931" s="69">
        <f>AC889*'4 Transform Matrices'!AB932+AD889*'4 Transform Matrices'!AF932+AE889*'4 Transform Matrices'!AJ932+AF889</f>
        <v/>
      </c>
      <c r="AG931" s="71">
        <f>MAX(ABS(I931-U931),ABS(J931-V931),ABS(K931-W931),ABS(L931-X931),ABS(M931-Y931),ABS(N931-Z931),ABS(O931-AA931),ABS(P931-AB931),ABS(Q931-AC931),ABS(R931-AD931),ABS(S931-AE931),ABS(T931-AF931))</f>
        <v/>
      </c>
    </row>
    <row r="932">
      <c r="A932" s="83" t="inlineStr">
        <is>
          <t>- Gimbal yaw</t>
        </is>
      </c>
      <c r="B932" s="82" t="inlineStr">
        <is>
          <t>UAV-43</t>
        </is>
      </c>
      <c r="C932" s="82" t="inlineStr">
        <is>
          <t>Group</t>
        </is>
      </c>
      <c r="D932" s="82" t="inlineStr">
        <is>
          <t>UAV-00</t>
        </is>
      </c>
      <c r="E932" s="82" t="n">
        <v>1</v>
      </c>
      <c r="F932" s="54">
        <f>L932</f>
        <v/>
      </c>
      <c r="G932" s="54">
        <f>P932</f>
        <v/>
      </c>
      <c r="H932" s="54">
        <f>T932</f>
        <v/>
      </c>
      <c r="I932" s="70" t="n">
        <v>-1</v>
      </c>
      <c r="J932" s="70" t="n">
        <v>0</v>
      </c>
      <c r="K932" s="70" t="n">
        <v>-8.742277660000001e-08</v>
      </c>
      <c r="L932" s="70" t="n">
        <v>-8.742278010000001e-09</v>
      </c>
      <c r="M932" s="70" t="n">
        <v>0</v>
      </c>
      <c r="N932" s="70" t="n">
        <v>1</v>
      </c>
      <c r="O932" s="70" t="n">
        <v>0</v>
      </c>
      <c r="P932" s="70" t="n">
        <v>5.44000006</v>
      </c>
      <c r="Q932" s="70" t="n">
        <v>8.742277660000001e-08</v>
      </c>
      <c r="R932" s="70" t="n">
        <v>0</v>
      </c>
      <c r="S932" s="70" t="n">
        <v>-1</v>
      </c>
      <c r="T932" s="70" t="n">
        <v>10.8999996</v>
      </c>
      <c r="U932" s="69">
        <f>U889*'4 Transform Matrices'!Y933+V889*'4 Transform Matrices'!AC933+W889*'4 Transform Matrices'!AG933</f>
        <v/>
      </c>
      <c r="V932" s="69">
        <f>U889*'4 Transform Matrices'!Z933+V889*'4 Transform Matrices'!AD933+W889*'4 Transform Matrices'!AH933</f>
        <v/>
      </c>
      <c r="W932" s="69">
        <f>U889*'4 Transform Matrices'!AA933+V889*'4 Transform Matrices'!AE933+W889*'4 Transform Matrices'!AI933</f>
        <v/>
      </c>
      <c r="X932" s="69">
        <f>U889*'4 Transform Matrices'!AB933+V889*'4 Transform Matrices'!AF933+W889*'4 Transform Matrices'!AJ933+X889</f>
        <v/>
      </c>
      <c r="Y932" s="69">
        <f>Y889*'4 Transform Matrices'!Y933+Z889*'4 Transform Matrices'!AC933+AA889*'4 Transform Matrices'!AG933</f>
        <v/>
      </c>
      <c r="Z932" s="69">
        <f>Y889*'4 Transform Matrices'!Z933+Z889*'4 Transform Matrices'!AD933+AA889*'4 Transform Matrices'!AH933</f>
        <v/>
      </c>
      <c r="AA932" s="69">
        <f>Y889*'4 Transform Matrices'!AA933+Z889*'4 Transform Matrices'!AE933+AA889*'4 Transform Matrices'!AI933</f>
        <v/>
      </c>
      <c r="AB932" s="69">
        <f>Y889*'4 Transform Matrices'!AB933+Z889*'4 Transform Matrices'!AF933+AA889*'4 Transform Matrices'!AJ933+AB889</f>
        <v/>
      </c>
      <c r="AC932" s="69">
        <f>AC889*'4 Transform Matrices'!Y933+AD889*'4 Transform Matrices'!AC933+AE889*'4 Transform Matrices'!AG933</f>
        <v/>
      </c>
      <c r="AD932" s="69">
        <f>AC889*'4 Transform Matrices'!Z933+AD889*'4 Transform Matrices'!AD933+AE889*'4 Transform Matrices'!AH933</f>
        <v/>
      </c>
      <c r="AE932" s="69">
        <f>AC889*'4 Transform Matrices'!AA933+AD889*'4 Transform Matrices'!AE933+AE889*'4 Transform Matrices'!AI933</f>
        <v/>
      </c>
      <c r="AF932" s="69">
        <f>AC889*'4 Transform Matrices'!AB933+AD889*'4 Transform Matrices'!AF933+AE889*'4 Transform Matrices'!AJ933+AF889</f>
        <v/>
      </c>
      <c r="AG932" s="71">
        <f>MAX(ABS(I932-U932),ABS(J932-V932),ABS(K932-W932),ABS(L932-X932),ABS(M932-Y932),ABS(N932-Z932),ABS(O932-AA932),ABS(P932-AB932),ABS(Q932-AC932),ABS(R932-AD932),ABS(S932-AE932),ABS(T932-AF932))</f>
        <v/>
      </c>
    </row>
    <row r="933">
      <c r="A933" s="80" t="inlineStr">
        <is>
          <t>- Gimbal yoke</t>
        </is>
      </c>
      <c r="B933" s="52" t="inlineStr">
        <is>
          <t>UAV-44</t>
        </is>
      </c>
      <c r="C933" s="63" t="inlineStr">
        <is>
          <t>Cube</t>
        </is>
      </c>
      <c r="D933" s="52" t="inlineStr">
        <is>
          <t>UAV-43</t>
        </is>
      </c>
      <c r="E933" s="52" t="n">
        <v>2</v>
      </c>
      <c r="F933" s="54">
        <f>L933</f>
        <v/>
      </c>
      <c r="G933" s="54">
        <f>P933</f>
        <v/>
      </c>
      <c r="H933" s="54">
        <f>T933</f>
        <v/>
      </c>
      <c r="I933" s="70" t="n">
        <v>-0.0700000003</v>
      </c>
      <c r="J933" s="70" t="n">
        <v>0</v>
      </c>
      <c r="K933" s="70" t="n">
        <v>-4.37113901e-09</v>
      </c>
      <c r="L933" s="70" t="n">
        <v>-8.742278010000001e-09</v>
      </c>
      <c r="M933" s="70" t="n">
        <v>0</v>
      </c>
      <c r="N933" s="70" t="n">
        <v>0.0299999993</v>
      </c>
      <c r="O933" s="70" t="n">
        <v>0</v>
      </c>
      <c r="P933" s="70" t="n">
        <v>5.42500019</v>
      </c>
      <c r="Q933" s="70" t="n">
        <v>6.11959416e-09</v>
      </c>
      <c r="R933" s="70" t="n">
        <v>0</v>
      </c>
      <c r="S933" s="70" t="n">
        <v>-0.0500000007</v>
      </c>
      <c r="T933" s="70" t="n">
        <v>10.8999996</v>
      </c>
      <c r="U933" s="69">
        <f>U932*'4 Transform Matrices'!Y934+V932*'4 Transform Matrices'!AC934+W932*'4 Transform Matrices'!AG934</f>
        <v/>
      </c>
      <c r="V933" s="69">
        <f>U932*'4 Transform Matrices'!Z934+V932*'4 Transform Matrices'!AD934+W932*'4 Transform Matrices'!AH934</f>
        <v/>
      </c>
      <c r="W933" s="69">
        <f>U932*'4 Transform Matrices'!AA934+V932*'4 Transform Matrices'!AE934+W932*'4 Transform Matrices'!AI934</f>
        <v/>
      </c>
      <c r="X933" s="69">
        <f>U932*'4 Transform Matrices'!AB934+V932*'4 Transform Matrices'!AF934+W932*'4 Transform Matrices'!AJ934+X932</f>
        <v/>
      </c>
      <c r="Y933" s="69">
        <f>Y932*'4 Transform Matrices'!Y934+Z932*'4 Transform Matrices'!AC934+AA932*'4 Transform Matrices'!AG934</f>
        <v/>
      </c>
      <c r="Z933" s="69">
        <f>Y932*'4 Transform Matrices'!Z934+Z932*'4 Transform Matrices'!AD934+AA932*'4 Transform Matrices'!AH934</f>
        <v/>
      </c>
      <c r="AA933" s="69">
        <f>Y932*'4 Transform Matrices'!AA934+Z932*'4 Transform Matrices'!AE934+AA932*'4 Transform Matrices'!AI934</f>
        <v/>
      </c>
      <c r="AB933" s="69">
        <f>Y932*'4 Transform Matrices'!AB934+Z932*'4 Transform Matrices'!AF934+AA932*'4 Transform Matrices'!AJ934+AB932</f>
        <v/>
      </c>
      <c r="AC933" s="69">
        <f>AC932*'4 Transform Matrices'!Y934+AD932*'4 Transform Matrices'!AC934+AE932*'4 Transform Matrices'!AG934</f>
        <v/>
      </c>
      <c r="AD933" s="69">
        <f>AC932*'4 Transform Matrices'!Z934+AD932*'4 Transform Matrices'!AD934+AE932*'4 Transform Matrices'!AH934</f>
        <v/>
      </c>
      <c r="AE933" s="69">
        <f>AC932*'4 Transform Matrices'!AA934+AD932*'4 Transform Matrices'!AE934+AE932*'4 Transform Matrices'!AI934</f>
        <v/>
      </c>
      <c r="AF933" s="69">
        <f>AC932*'4 Transform Matrices'!AB934+AD932*'4 Transform Matrices'!AF934+AE932*'4 Transform Matrices'!AJ934+AF932</f>
        <v/>
      </c>
      <c r="AG933" s="71">
        <f>MAX(ABS(I933-U933),ABS(J933-V933),ABS(K933-W933),ABS(L933-X933),ABS(M933-Y933),ABS(N933-Z933),ABS(O933-AA933),ABS(P933-AB933),ABS(Q933-AC933),ABS(R933-AD933),ABS(S933-AE933),ABS(T933-AF933))</f>
        <v/>
      </c>
    </row>
    <row r="934">
      <c r="A934" s="84" t="inlineStr">
        <is>
          <t>- Gimbal pitch</t>
        </is>
      </c>
      <c r="B934" s="82" t="inlineStr">
        <is>
          <t>UAV-45</t>
        </is>
      </c>
      <c r="C934" s="82" t="inlineStr">
        <is>
          <t>Group</t>
        </is>
      </c>
      <c r="D934" s="82" t="inlineStr">
        <is>
          <t>UAV-43</t>
        </is>
      </c>
      <c r="E934" s="82" t="n">
        <v>2</v>
      </c>
      <c r="F934" s="54">
        <f>L934</f>
        <v/>
      </c>
      <c r="G934" s="54">
        <f>P934</f>
        <v/>
      </c>
      <c r="H934" s="54">
        <f>T934</f>
        <v/>
      </c>
      <c r="I934" s="70" t="n">
        <v>-1</v>
      </c>
      <c r="J934" s="70" t="n">
        <v>-6.69697329e-08</v>
      </c>
      <c r="K934" s="70" t="n">
        <v>-5.61942812e-08</v>
      </c>
      <c r="L934" s="70" t="n">
        <v>-8.742278010000001e-09</v>
      </c>
      <c r="M934" s="70" t="n">
        <v>0</v>
      </c>
      <c r="N934" s="70" t="n">
        <v>0.642787635</v>
      </c>
      <c r="O934" s="70" t="n">
        <v>-0.766044438</v>
      </c>
      <c r="P934" s="70" t="n">
        <v>5.38999987</v>
      </c>
      <c r="Q934" s="70" t="n">
        <v>8.742277660000001e-08</v>
      </c>
      <c r="R934" s="70" t="n">
        <v>-0.766044438</v>
      </c>
      <c r="S934" s="70" t="n">
        <v>-0.642787635</v>
      </c>
      <c r="T934" s="70" t="n">
        <v>10.8999996</v>
      </c>
      <c r="U934" s="69">
        <f>U932*'4 Transform Matrices'!Y935+V932*'4 Transform Matrices'!AC935+W932*'4 Transform Matrices'!AG935</f>
        <v/>
      </c>
      <c r="V934" s="69">
        <f>U932*'4 Transform Matrices'!Z935+V932*'4 Transform Matrices'!AD935+W932*'4 Transform Matrices'!AH935</f>
        <v/>
      </c>
      <c r="W934" s="69">
        <f>U932*'4 Transform Matrices'!AA935+V932*'4 Transform Matrices'!AE935+W932*'4 Transform Matrices'!AI935</f>
        <v/>
      </c>
      <c r="X934" s="69">
        <f>U932*'4 Transform Matrices'!AB935+V932*'4 Transform Matrices'!AF935+W932*'4 Transform Matrices'!AJ935+X932</f>
        <v/>
      </c>
      <c r="Y934" s="69">
        <f>Y932*'4 Transform Matrices'!Y935+Z932*'4 Transform Matrices'!AC935+AA932*'4 Transform Matrices'!AG935</f>
        <v/>
      </c>
      <c r="Z934" s="69">
        <f>Y932*'4 Transform Matrices'!Z935+Z932*'4 Transform Matrices'!AD935+AA932*'4 Transform Matrices'!AH935</f>
        <v/>
      </c>
      <c r="AA934" s="69">
        <f>Y932*'4 Transform Matrices'!AA935+Z932*'4 Transform Matrices'!AE935+AA932*'4 Transform Matrices'!AI935</f>
        <v/>
      </c>
      <c r="AB934" s="69">
        <f>Y932*'4 Transform Matrices'!AB935+Z932*'4 Transform Matrices'!AF935+AA932*'4 Transform Matrices'!AJ935+AB932</f>
        <v/>
      </c>
      <c r="AC934" s="69">
        <f>AC932*'4 Transform Matrices'!Y935+AD932*'4 Transform Matrices'!AC935+AE932*'4 Transform Matrices'!AG935</f>
        <v/>
      </c>
      <c r="AD934" s="69">
        <f>AC932*'4 Transform Matrices'!Z935+AD932*'4 Transform Matrices'!AD935+AE932*'4 Transform Matrices'!AH935</f>
        <v/>
      </c>
      <c r="AE934" s="69">
        <f>AC932*'4 Transform Matrices'!AA935+AD932*'4 Transform Matrices'!AE935+AE932*'4 Transform Matrices'!AI935</f>
        <v/>
      </c>
      <c r="AF934" s="69">
        <f>AC932*'4 Transform Matrices'!AB935+AD932*'4 Transform Matrices'!AF935+AE932*'4 Transform Matrices'!AJ935+AF932</f>
        <v/>
      </c>
      <c r="AG934" s="71">
        <f>MAX(ABS(I934-U934),ABS(J934-V934),ABS(K934-W934),ABS(L934-X934),ABS(M934-Y934),ABS(N934-Z934),ABS(O934-AA934),ABS(P934-AB934),ABS(Q934-AC934),ABS(R934-AD934),ABS(S934-AE934),ABS(T934-AF934))</f>
        <v/>
      </c>
    </row>
    <row r="935">
      <c r="A935" s="85" t="inlineStr">
        <is>
          <t>- Lamp housing</t>
        </is>
      </c>
      <c r="B935" s="82" t="inlineStr">
        <is>
          <t>UAV-46</t>
        </is>
      </c>
      <c r="C935" s="82" t="inlineStr">
        <is>
          <t>Cylinder</t>
        </is>
      </c>
      <c r="D935" s="82" t="inlineStr">
        <is>
          <t>UAV-45</t>
        </is>
      </c>
      <c r="E935" s="82" t="n">
        <v>3</v>
      </c>
      <c r="F935" s="54">
        <f>L935</f>
        <v/>
      </c>
      <c r="G935" s="54">
        <f>P935</f>
        <v/>
      </c>
      <c r="H935" s="54">
        <f>T935</f>
        <v/>
      </c>
      <c r="I935" s="70" t="n">
        <v>-0.0599999987</v>
      </c>
      <c r="J935" s="70" t="n">
        <v>-4.01818401e-09</v>
      </c>
      <c r="K935" s="70" t="n">
        <v>-4.4955426e-09</v>
      </c>
      <c r="L935" s="70" t="n">
        <v>-8.742278010000001e-09</v>
      </c>
      <c r="M935" s="70" t="n">
        <v>0</v>
      </c>
      <c r="N935" s="70" t="n">
        <v>0.0385672562</v>
      </c>
      <c r="O935" s="70" t="n">
        <v>-0.0612835549</v>
      </c>
      <c r="P935" s="70" t="n">
        <v>5.38999987</v>
      </c>
      <c r="Q935" s="70" t="n">
        <v>5.24536636e-09</v>
      </c>
      <c r="R935" s="70" t="n">
        <v>-0.0459626652</v>
      </c>
      <c r="S935" s="70" t="n">
        <v>-0.0514230095</v>
      </c>
      <c r="T935" s="70" t="n">
        <v>10.8999996</v>
      </c>
      <c r="U935" s="69">
        <f>U934*'4 Transform Matrices'!Y936+V934*'4 Transform Matrices'!AC936+W934*'4 Transform Matrices'!AG936</f>
        <v/>
      </c>
      <c r="V935" s="69">
        <f>U934*'4 Transform Matrices'!Z936+V934*'4 Transform Matrices'!AD936+W934*'4 Transform Matrices'!AH936</f>
        <v/>
      </c>
      <c r="W935" s="69">
        <f>U934*'4 Transform Matrices'!AA936+V934*'4 Transform Matrices'!AE936+W934*'4 Transform Matrices'!AI936</f>
        <v/>
      </c>
      <c r="X935" s="69">
        <f>U934*'4 Transform Matrices'!AB936+V934*'4 Transform Matrices'!AF936+W934*'4 Transform Matrices'!AJ936+X934</f>
        <v/>
      </c>
      <c r="Y935" s="69">
        <f>Y934*'4 Transform Matrices'!Y936+Z934*'4 Transform Matrices'!AC936+AA934*'4 Transform Matrices'!AG936</f>
        <v/>
      </c>
      <c r="Z935" s="69">
        <f>Y934*'4 Transform Matrices'!Z936+Z934*'4 Transform Matrices'!AD936+AA934*'4 Transform Matrices'!AH936</f>
        <v/>
      </c>
      <c r="AA935" s="69">
        <f>Y934*'4 Transform Matrices'!AA936+Z934*'4 Transform Matrices'!AE936+AA934*'4 Transform Matrices'!AI936</f>
        <v/>
      </c>
      <c r="AB935" s="69">
        <f>Y934*'4 Transform Matrices'!AB936+Z934*'4 Transform Matrices'!AF936+AA934*'4 Transform Matrices'!AJ936+AB934</f>
        <v/>
      </c>
      <c r="AC935" s="69">
        <f>AC934*'4 Transform Matrices'!Y936+AD934*'4 Transform Matrices'!AC936+AE934*'4 Transform Matrices'!AG936</f>
        <v/>
      </c>
      <c r="AD935" s="69">
        <f>AC934*'4 Transform Matrices'!Z936+AD934*'4 Transform Matrices'!AD936+AE934*'4 Transform Matrices'!AH936</f>
        <v/>
      </c>
      <c r="AE935" s="69">
        <f>AC934*'4 Transform Matrices'!AA936+AD934*'4 Transform Matrices'!AE936+AE934*'4 Transform Matrices'!AI936</f>
        <v/>
      </c>
      <c r="AF935" s="69">
        <f>AC934*'4 Transform Matrices'!AB936+AD934*'4 Transform Matrices'!AF936+AE934*'4 Transform Matrices'!AJ936+AF934</f>
        <v/>
      </c>
      <c r="AG935" s="71">
        <f>MAX(ABS(I935-U935),ABS(J935-V935),ABS(K935-W935),ABS(L935-X935),ABS(M935-Y935),ABS(N935-Z935),ABS(O935-AA935),ABS(P935-AB935),ABS(Q935-AC935),ABS(R935-AD935),ABS(S935-AE935),ABS(T935-AF935))</f>
        <v/>
      </c>
    </row>
    <row r="936">
      <c r="A936" s="81" t="inlineStr">
        <is>
          <t>- Lens</t>
        </is>
      </c>
      <c r="B936" s="52" t="inlineStr">
        <is>
          <t>UAV-47</t>
        </is>
      </c>
      <c r="C936" s="59" t="inlineStr">
        <is>
          <t>Sphere</t>
        </is>
      </c>
      <c r="D936" s="52" t="inlineStr">
        <is>
          <t>UAV-45</t>
        </is>
      </c>
      <c r="E936" s="52" t="n">
        <v>3</v>
      </c>
      <c r="F936" s="54">
        <f>L936</f>
        <v/>
      </c>
      <c r="G936" s="54">
        <f>P936</f>
        <v/>
      </c>
      <c r="H936" s="54">
        <f>T936</f>
        <v/>
      </c>
      <c r="I936" s="70" t="n">
        <v>-0.0500000007</v>
      </c>
      <c r="J936" s="70" t="n">
        <v>-3.3484866e-09</v>
      </c>
      <c r="K936" s="70" t="n">
        <v>-8.42914183e-10</v>
      </c>
      <c r="L936" s="70" t="n">
        <v>-1.12710206e-08</v>
      </c>
      <c r="M936" s="70" t="n">
        <v>0</v>
      </c>
      <c r="N936" s="70" t="n">
        <v>0.0321393833</v>
      </c>
      <c r="O936" s="70" t="n">
        <v>-0.0114906663</v>
      </c>
      <c r="P936" s="70" t="n">
        <v>5.35552788</v>
      </c>
      <c r="Q936" s="70" t="n">
        <v>4.37113901e-09</v>
      </c>
      <c r="R936" s="70" t="n">
        <v>-0.0383022241</v>
      </c>
      <c r="S936" s="70" t="n">
        <v>-0.009641814049999999</v>
      </c>
      <c r="T936" s="70" t="n">
        <v>10.8710737</v>
      </c>
      <c r="U936" s="69">
        <f>U934*'4 Transform Matrices'!Y937+V934*'4 Transform Matrices'!AC937+W934*'4 Transform Matrices'!AG937</f>
        <v/>
      </c>
      <c r="V936" s="69">
        <f>U934*'4 Transform Matrices'!Z937+V934*'4 Transform Matrices'!AD937+W934*'4 Transform Matrices'!AH937</f>
        <v/>
      </c>
      <c r="W936" s="69">
        <f>U934*'4 Transform Matrices'!AA937+V934*'4 Transform Matrices'!AE937+W934*'4 Transform Matrices'!AI937</f>
        <v/>
      </c>
      <c r="X936" s="69">
        <f>U934*'4 Transform Matrices'!AB937+V934*'4 Transform Matrices'!AF937+W934*'4 Transform Matrices'!AJ937+X934</f>
        <v/>
      </c>
      <c r="Y936" s="69">
        <f>Y934*'4 Transform Matrices'!Y937+Z934*'4 Transform Matrices'!AC937+AA934*'4 Transform Matrices'!AG937</f>
        <v/>
      </c>
      <c r="Z936" s="69">
        <f>Y934*'4 Transform Matrices'!Z937+Z934*'4 Transform Matrices'!AD937+AA934*'4 Transform Matrices'!AH937</f>
        <v/>
      </c>
      <c r="AA936" s="69">
        <f>Y934*'4 Transform Matrices'!AA937+Z934*'4 Transform Matrices'!AE937+AA934*'4 Transform Matrices'!AI937</f>
        <v/>
      </c>
      <c r="AB936" s="69">
        <f>Y934*'4 Transform Matrices'!AB937+Z934*'4 Transform Matrices'!AF937+AA934*'4 Transform Matrices'!AJ937+AB934</f>
        <v/>
      </c>
      <c r="AC936" s="69">
        <f>AC934*'4 Transform Matrices'!Y937+AD934*'4 Transform Matrices'!AC937+AE934*'4 Transform Matrices'!AG937</f>
        <v/>
      </c>
      <c r="AD936" s="69">
        <f>AC934*'4 Transform Matrices'!Z937+AD934*'4 Transform Matrices'!AD937+AE934*'4 Transform Matrices'!AH937</f>
        <v/>
      </c>
      <c r="AE936" s="69">
        <f>AC934*'4 Transform Matrices'!AA937+AD934*'4 Transform Matrices'!AE937+AE934*'4 Transform Matrices'!AI937</f>
        <v/>
      </c>
      <c r="AF936" s="69">
        <f>AC934*'4 Transform Matrices'!AB937+AD934*'4 Transform Matrices'!AF937+AE934*'4 Transform Matrices'!AJ937+AF934</f>
        <v/>
      </c>
      <c r="AG936" s="71">
        <f>MAX(ABS(I936-U936),ABS(J936-V936),ABS(K936-W936),ABS(L936-X936),ABS(M936-Y936),ABS(N936-Z936),ABS(O936-AA936),ABS(P936-AB936),ABS(Q936-AC936),ABS(R936-AD936),ABS(S936-AE936),ABS(T936-AF936))</f>
        <v/>
      </c>
    </row>
    <row r="937">
      <c r="A937" s="81" t="inlineStr">
        <is>
          <t>- Thermal camera</t>
        </is>
      </c>
      <c r="B937" s="52" t="inlineStr">
        <is>
          <t>UAV-48</t>
        </is>
      </c>
      <c r="C937" s="63" t="inlineStr">
        <is>
          <t>Cube</t>
        </is>
      </c>
      <c r="D937" s="52" t="inlineStr">
        <is>
          <t>UAV-45</t>
        </is>
      </c>
      <c r="E937" s="52" t="n">
        <v>3</v>
      </c>
      <c r="F937" s="54">
        <f>L937</f>
        <v/>
      </c>
      <c r="G937" s="54">
        <f>P937</f>
        <v/>
      </c>
      <c r="H937" s="54">
        <f>T937</f>
        <v/>
      </c>
      <c r="I937" s="70" t="n">
        <v>-0.0299999993</v>
      </c>
      <c r="J937" s="70" t="n">
        <v>-1.6742433e-09</v>
      </c>
      <c r="K937" s="70" t="n">
        <v>-1.96679983e-09</v>
      </c>
      <c r="L937" s="70" t="n">
        <v>-1.15550067e-08</v>
      </c>
      <c r="M937" s="70" t="n">
        <v>0</v>
      </c>
      <c r="N937" s="70" t="n">
        <v>0.0160696916</v>
      </c>
      <c r="O937" s="70" t="n">
        <v>-0.026811555</v>
      </c>
      <c r="P937" s="70" t="n">
        <v>5.41699696</v>
      </c>
      <c r="Q937" s="70" t="n">
        <v>2.62268318e-09</v>
      </c>
      <c r="R937" s="70" t="n">
        <v>-0.0191511121</v>
      </c>
      <c r="S937" s="70" t="n">
        <v>-0.0224975664</v>
      </c>
      <c r="T937" s="70" t="n">
        <v>10.8678255</v>
      </c>
      <c r="U937" s="69">
        <f>U934*'4 Transform Matrices'!Y938+V934*'4 Transform Matrices'!AC938+W934*'4 Transform Matrices'!AG938</f>
        <v/>
      </c>
      <c r="V937" s="69">
        <f>U934*'4 Transform Matrices'!Z938+V934*'4 Transform Matrices'!AD938+W934*'4 Transform Matrices'!AH938</f>
        <v/>
      </c>
      <c r="W937" s="69">
        <f>U934*'4 Transform Matrices'!AA938+V934*'4 Transform Matrices'!AE938+W934*'4 Transform Matrices'!AI938</f>
        <v/>
      </c>
      <c r="X937" s="69">
        <f>U934*'4 Transform Matrices'!AB938+V934*'4 Transform Matrices'!AF938+W934*'4 Transform Matrices'!AJ938+X934</f>
        <v/>
      </c>
      <c r="Y937" s="69">
        <f>Y934*'4 Transform Matrices'!Y938+Z934*'4 Transform Matrices'!AC938+AA934*'4 Transform Matrices'!AG938</f>
        <v/>
      </c>
      <c r="Z937" s="69">
        <f>Y934*'4 Transform Matrices'!Z938+Z934*'4 Transform Matrices'!AD938+AA934*'4 Transform Matrices'!AH938</f>
        <v/>
      </c>
      <c r="AA937" s="69">
        <f>Y934*'4 Transform Matrices'!AA938+Z934*'4 Transform Matrices'!AE938+AA934*'4 Transform Matrices'!AI938</f>
        <v/>
      </c>
      <c r="AB937" s="69">
        <f>Y934*'4 Transform Matrices'!AB938+Z934*'4 Transform Matrices'!AF938+AA934*'4 Transform Matrices'!AJ938+AB934</f>
        <v/>
      </c>
      <c r="AC937" s="69">
        <f>AC934*'4 Transform Matrices'!Y938+AD934*'4 Transform Matrices'!AC938+AE934*'4 Transform Matrices'!AG938</f>
        <v/>
      </c>
      <c r="AD937" s="69">
        <f>AC934*'4 Transform Matrices'!Z938+AD934*'4 Transform Matrices'!AD938+AE934*'4 Transform Matrices'!AH938</f>
        <v/>
      </c>
      <c r="AE937" s="69">
        <f>AC934*'4 Transform Matrices'!AA938+AD934*'4 Transform Matrices'!AE938+AE934*'4 Transform Matrices'!AI938</f>
        <v/>
      </c>
      <c r="AF937" s="69">
        <f>AC934*'4 Transform Matrices'!AB938+AD934*'4 Transform Matrices'!AF938+AE934*'4 Transform Matrices'!AJ938+AF934</f>
        <v/>
      </c>
      <c r="AG937" s="71">
        <f>MAX(ABS(I937-U937),ABS(J937-V937),ABS(K937-W937),ABS(L937-X937),ABS(M937-Y937),ABS(N937-Z937),ABS(O937-AA937),ABS(P937-AB937),ABS(Q937-AC937),ABS(R937-AD937),ABS(S937-AE937),ABS(T937-AF937))</f>
        <v/>
      </c>
    </row>
    <row r="938">
      <c r="A938" s="81" t="inlineStr">
        <is>
          <t>- Light cone</t>
        </is>
      </c>
      <c r="B938" s="52" t="inlineStr">
        <is>
          <t>UAV-49</t>
        </is>
      </c>
      <c r="C938" s="64" t="inlineStr">
        <is>
          <t>Cylinder (frustum)</t>
        </is>
      </c>
      <c r="D938" s="52" t="inlineStr">
        <is>
          <t>UAV-45</t>
        </is>
      </c>
      <c r="E938" s="52" t="n">
        <v>3</v>
      </c>
      <c r="F938" s="54">
        <f>L938</f>
        <v/>
      </c>
      <c r="G938" s="54">
        <f>P938</f>
        <v/>
      </c>
      <c r="H938" s="54">
        <f>T938</f>
        <v/>
      </c>
      <c r="I938" s="70" t="n">
        <v>-3.55292296</v>
      </c>
      <c r="J938" s="70" t="n">
        <v>-2.37938295e-07</v>
      </c>
      <c r="K938" s="70" t="n">
        <v>-4.00384124e-07</v>
      </c>
      <c r="L938" s="70" t="n">
        <v>-2.11463089e-07</v>
      </c>
      <c r="M938" s="70" t="n">
        <v>0</v>
      </c>
      <c r="N938" s="70" t="n">
        <v>2.28377485</v>
      </c>
      <c r="O938" s="70" t="n">
        <v>-5.45806456</v>
      </c>
      <c r="P938" s="70" t="n">
        <v>2.62649536</v>
      </c>
      <c r="Q938" s="70" t="n">
        <v>3.10606396e-07</v>
      </c>
      <c r="R938" s="70" t="n">
        <v>-2.72169685</v>
      </c>
      <c r="S938" s="70" t="n">
        <v>-4.57986021</v>
      </c>
      <c r="T938" s="70" t="n">
        <v>8.581144330000001</v>
      </c>
      <c r="U938" s="69">
        <f>U934*'4 Transform Matrices'!Y939+V934*'4 Transform Matrices'!AC939+W934*'4 Transform Matrices'!AG939</f>
        <v/>
      </c>
      <c r="V938" s="69">
        <f>U934*'4 Transform Matrices'!Z939+V934*'4 Transform Matrices'!AD939+W934*'4 Transform Matrices'!AH939</f>
        <v/>
      </c>
      <c r="W938" s="69">
        <f>U934*'4 Transform Matrices'!AA939+V934*'4 Transform Matrices'!AE939+W934*'4 Transform Matrices'!AI939</f>
        <v/>
      </c>
      <c r="X938" s="69">
        <f>U934*'4 Transform Matrices'!AB939+V934*'4 Transform Matrices'!AF939+W934*'4 Transform Matrices'!AJ939+X934</f>
        <v/>
      </c>
      <c r="Y938" s="69">
        <f>Y934*'4 Transform Matrices'!Y939+Z934*'4 Transform Matrices'!AC939+AA934*'4 Transform Matrices'!AG939</f>
        <v/>
      </c>
      <c r="Z938" s="69">
        <f>Y934*'4 Transform Matrices'!Z939+Z934*'4 Transform Matrices'!AD939+AA934*'4 Transform Matrices'!AH939</f>
        <v/>
      </c>
      <c r="AA938" s="69">
        <f>Y934*'4 Transform Matrices'!AA939+Z934*'4 Transform Matrices'!AE939+AA934*'4 Transform Matrices'!AI939</f>
        <v/>
      </c>
      <c r="AB938" s="69">
        <f>Y934*'4 Transform Matrices'!AB939+Z934*'4 Transform Matrices'!AF939+AA934*'4 Transform Matrices'!AJ939+AB934</f>
        <v/>
      </c>
      <c r="AC938" s="69">
        <f>AC934*'4 Transform Matrices'!Y939+AD934*'4 Transform Matrices'!AC939+AE934*'4 Transform Matrices'!AG939</f>
        <v/>
      </c>
      <c r="AD938" s="69">
        <f>AC934*'4 Transform Matrices'!Z939+AD934*'4 Transform Matrices'!AD939+AE934*'4 Transform Matrices'!AH939</f>
        <v/>
      </c>
      <c r="AE938" s="69">
        <f>AC934*'4 Transform Matrices'!AA939+AD934*'4 Transform Matrices'!AE939+AE934*'4 Transform Matrices'!AI939</f>
        <v/>
      </c>
      <c r="AF938" s="69">
        <f>AC934*'4 Transform Matrices'!AB939+AD934*'4 Transform Matrices'!AF939+AE934*'4 Transform Matrices'!AJ939+AF934</f>
        <v/>
      </c>
      <c r="AG938" s="71">
        <f>MAX(ABS(I938-U938),ABS(J938-V938),ABS(K938-W938),ABS(L938-X938),ABS(M938-Y938),ABS(N938-Z938),ABS(O938-AA938),ABS(P938-AB938),ABS(Q938-AC938),ABS(R938-AD938),ABS(S938-AE938),ABS(T938-AF938))</f>
        <v/>
      </c>
    </row>
  </sheetData>
  <mergeCells count="2">
    <mergeCell ref="E3:L3"/>
    <mergeCell ref="A2:P2"/>
  </mergeCells>
  <conditionalFormatting sqref="AG5:AG938">
    <cfRule type="cellIs" priority="1" operator="lessThanOrEqual" dxfId="0">
      <formula>'4 Transform Matrices'!$H$3</formula>
    </cfRule>
    <cfRule type="cellIs" priority="2" operator="greaterThan" dxfId="1">
      <formula>'4 Transform Matrices'!$H$3</formula>
    </cfRule>
  </conditionalFormatting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11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0" customWidth="1" min="3" max="3"/>
    <col width="11" customWidth="1" min="4" max="4"/>
    <col width="11" customWidth="1" min="5" max="5"/>
    <col width="11" customWidth="1" min="6" max="6"/>
    <col width="10" customWidth="1" min="7" max="7"/>
    <col width="9" customWidth="1" min="8" max="8"/>
    <col width="14" customWidth="1" min="9" max="9"/>
    <col width="14" customWidth="1" min="10" max="10"/>
    <col width="9" customWidth="1" min="11" max="11"/>
    <col width="9" customWidth="1" min="12" max="12"/>
    <col width="14" customWidth="1" min="13" max="13"/>
    <col width="13" customWidth="1" min="14" max="14"/>
    <col width="13" customWidth="1" min="15" max="15"/>
    <col width="12" customWidth="1" min="16" max="16"/>
    <col width="3" customWidth="1" min="17" max="17"/>
    <col width="30" customWidth="1" min="18" max="18"/>
    <col width="8" customWidth="1" min="19" max="19"/>
  </cols>
  <sheetData>
    <row r="1" ht="26" customHeight="1">
      <c r="A1" s="26" t="inlineStr">
        <is>
          <t>6  Geometry Statistics</t>
        </is>
      </c>
    </row>
    <row r="2" ht="30" customHeight="1">
      <c r="A2" s="27" t="inlineStr">
        <is>
          <t>Memory of every GPU mesh with and without an index buffer (Lab-04 Technique 1 vs Technique 2). Only V, I, instances and the exporter's byte counts are imported; every other column is an Excel formula, and the last column proves that the formulas reproduce the program's own numbers.</t>
        </is>
      </c>
    </row>
    <row r="3">
      <c r="R3" s="13" t="inlineStr">
        <is>
          <t>Parameters</t>
        </is>
      </c>
    </row>
    <row r="4" ht="45" customHeight="1">
      <c r="A4" s="28" t="inlineStr">
        <is>
          <t>ID</t>
        </is>
      </c>
      <c r="B4" s="28" t="inlineStr">
        <is>
          <t>Primitive</t>
        </is>
      </c>
      <c r="C4" s="28" t="inlineStr">
        <is>
          <t>Generator</t>
        </is>
      </c>
      <c r="D4" s="28" t="inlineStr">
        <is>
          <t>Unique vertices (V)</t>
        </is>
      </c>
      <c r="E4" s="28" t="inlineStr">
        <is>
          <t>Indices (I)</t>
        </is>
      </c>
      <c r="F4" s="28" t="inlineStr">
        <is>
          <t>Triangles = I/3</t>
        </is>
      </c>
      <c r="G4" s="28" t="inlineStr">
        <is>
          <t>Instances</t>
        </is>
      </c>
      <c r="H4" s="28" t="inlineStr">
        <is>
          <t>Bytes per vertex</t>
        </is>
      </c>
      <c r="I4" s="28" t="inlineStr">
        <is>
          <t>Memory non-indexed = I x 24 B</t>
        </is>
      </c>
      <c r="J4" s="28" t="inlineStr">
        <is>
          <t>Memory indexed = V x 24 + I x 4 B</t>
        </is>
      </c>
      <c r="K4" s="28" t="inlineStr">
        <is>
          <t>Saving</t>
        </is>
      </c>
      <c r="L4" s="28" t="inlineStr">
        <is>
          <t>Vertex reuse = I / V</t>
        </is>
      </c>
      <c r="M4" s="28" t="inlineStr">
        <is>
          <t>Triangles per frame = tris x instances</t>
        </is>
      </c>
      <c r="N4" s="28" t="inlineStr">
        <is>
          <t>Exporter: indexed bytes</t>
        </is>
      </c>
      <c r="O4" s="28" t="inlineStr">
        <is>
          <t>Exporter: non-indexed bytes</t>
        </is>
      </c>
      <c r="P4" s="28" t="inlineStr">
        <is>
          <t>Formula vs exporter</t>
        </is>
      </c>
      <c r="R4" s="42" t="inlineStr">
        <is>
          <t>Index size (bytes), derived from the cube's exporter bytes</t>
        </is>
      </c>
    </row>
    <row r="5">
      <c r="A5" s="14" t="inlineStr">
        <is>
          <t>P01</t>
        </is>
      </c>
      <c r="B5" s="20" t="inlineStr">
        <is>
          <t>Cube</t>
        </is>
      </c>
      <c r="C5" s="14" t="inlineStr">
        <is>
          <t>createCube()</t>
        </is>
      </c>
      <c r="D5" s="30" t="n">
        <v>24</v>
      </c>
      <c r="E5" s="30" t="n">
        <v>36</v>
      </c>
      <c r="F5" s="31">
        <f>IF(ISNUMBER(D5),E5/3,"n/a")</f>
        <v/>
      </c>
      <c r="G5" s="30" t="n">
        <v>57</v>
      </c>
      <c r="H5" s="30" t="n">
        <v>24</v>
      </c>
      <c r="I5" s="31">
        <f>IF(ISNUMBER(D5),E5*H5,"n/a")</f>
        <v/>
      </c>
      <c r="J5" s="31">
        <f>IF(ISNUMBER(D5),D5*H5+E5*$S$5,"n/a")</f>
        <v/>
      </c>
      <c r="K5" s="32">
        <f>IF(ISNUMBER(D5),1-J5/I5,"n/a")</f>
        <v/>
      </c>
      <c r="L5" s="86">
        <f>IF(ISNUMBER(D5),E5/D5,"n/a")</f>
        <v/>
      </c>
      <c r="M5" s="31">
        <f>IF(ISNUMBER(D5),F5*G5,"n/a")</f>
        <v/>
      </c>
      <c r="N5" s="30" t="n">
        <v>720</v>
      </c>
      <c r="O5" s="30" t="n">
        <v>864</v>
      </c>
      <c r="P5" s="14">
        <f>IF(ISNUMBER(D5),IF(AND(J5=N5,I5=O5),"match","MISMATCH"),"n/a")</f>
        <v/>
      </c>
      <c r="R5" s="14" t="inlineStr">
        <is>
          <t>GL_UNSIGNED_INT index</t>
        </is>
      </c>
      <c r="S5" s="31">
        <f>(N5-D5*H5)/E5</f>
        <v/>
      </c>
    </row>
    <row r="6">
      <c r="A6" s="14" t="inlineStr">
        <is>
          <t>P02</t>
        </is>
      </c>
      <c r="B6" s="21" t="inlineStr">
        <is>
          <t>Sphere</t>
        </is>
      </c>
      <c r="C6" s="14" t="inlineStr">
        <is>
          <t>createSphere(36, 18)</t>
        </is>
      </c>
      <c r="D6" s="30" t="n">
        <v>614</v>
      </c>
      <c r="E6" s="30" t="n">
        <v>3672</v>
      </c>
      <c r="F6" s="31">
        <f>IF(ISNUMBER(D6),E6/3,"n/a")</f>
        <v/>
      </c>
      <c r="G6" s="30" t="n">
        <v>261</v>
      </c>
      <c r="H6" s="30" t="n">
        <v>24</v>
      </c>
      <c r="I6" s="31">
        <f>IF(ISNUMBER(D6),E6*H6,"n/a")</f>
        <v/>
      </c>
      <c r="J6" s="31">
        <f>IF(ISNUMBER(D6),D6*H6+E6*$S$5,"n/a")</f>
        <v/>
      </c>
      <c r="K6" s="32">
        <f>IF(ISNUMBER(D6),1-J6/I6,"n/a")</f>
        <v/>
      </c>
      <c r="L6" s="86">
        <f>IF(ISNUMBER(D6),E6/D6,"n/a")</f>
        <v/>
      </c>
      <c r="M6" s="31">
        <f>IF(ISNUMBER(D6),F6*G6,"n/a")</f>
        <v/>
      </c>
      <c r="N6" s="30" t="n">
        <v>29424</v>
      </c>
      <c r="O6" s="30" t="n">
        <v>88128</v>
      </c>
      <c r="P6" s="14">
        <f>IF(ISNUMBER(D6),IF(AND(J6=N6,I6=O6),"match","MISMATCH"),"n/a")</f>
        <v/>
      </c>
    </row>
    <row r="7">
      <c r="A7" s="14" t="inlineStr">
        <is>
          <t>P03</t>
        </is>
      </c>
      <c r="B7" s="22" t="inlineStr">
        <is>
          <t>Cylinder</t>
        </is>
      </c>
      <c r="C7" s="14" t="inlineStr">
        <is>
          <t>createCylinder(36)</t>
        </is>
      </c>
      <c r="D7" s="30" t="n">
        <v>146</v>
      </c>
      <c r="E7" s="30" t="n">
        <v>432</v>
      </c>
      <c r="F7" s="31">
        <f>IF(ISNUMBER(D7),E7/3,"n/a")</f>
        <v/>
      </c>
      <c r="G7" s="30" t="n">
        <v>261</v>
      </c>
      <c r="H7" s="30" t="n">
        <v>24</v>
      </c>
      <c r="I7" s="31">
        <f>IF(ISNUMBER(D7),E7*H7,"n/a")</f>
        <v/>
      </c>
      <c r="J7" s="31">
        <f>IF(ISNUMBER(D7),D7*H7+E7*$S$5,"n/a")</f>
        <v/>
      </c>
      <c r="K7" s="32">
        <f>IF(ISNUMBER(D7),1-J7/I7,"n/a")</f>
        <v/>
      </c>
      <c r="L7" s="86">
        <f>IF(ISNUMBER(D7),E7/D7,"n/a")</f>
        <v/>
      </c>
      <c r="M7" s="31">
        <f>IF(ISNUMBER(D7),F7*G7,"n/a")</f>
        <v/>
      </c>
      <c r="N7" s="30" t="n">
        <v>5232</v>
      </c>
      <c r="O7" s="30" t="n">
        <v>10368</v>
      </c>
      <c r="P7" s="14">
        <f>IF(ISNUMBER(D7),IF(AND(J7=N7,I7=O7),"match","MISMATCH"),"n/a")</f>
        <v/>
      </c>
    </row>
    <row r="8">
      <c r="A8" s="14" t="inlineStr">
        <is>
          <t>P04</t>
        </is>
      </c>
      <c r="B8" s="23" t="inlineStr">
        <is>
          <t>Cylinder (frustum)</t>
        </is>
      </c>
      <c r="C8" s="14" t="inlineStr">
        <is>
          <t>createCylinder(36, 0.03, 0.5, false)</t>
        </is>
      </c>
      <c r="D8" s="30" t="n">
        <v>72</v>
      </c>
      <c r="E8" s="30" t="n">
        <v>216</v>
      </c>
      <c r="F8" s="31">
        <f>IF(ISNUMBER(D8),E8/3,"n/a")</f>
        <v/>
      </c>
      <c r="G8" s="30" t="n">
        <v>1</v>
      </c>
      <c r="H8" s="30" t="n">
        <v>24</v>
      </c>
      <c r="I8" s="31">
        <f>IF(ISNUMBER(D8),E8*H8,"n/a")</f>
        <v/>
      </c>
      <c r="J8" s="31">
        <f>IF(ISNUMBER(D8),D8*H8+E8*$S$5,"n/a")</f>
        <v/>
      </c>
      <c r="K8" s="32">
        <f>IF(ISNUMBER(D8),1-J8/I8,"n/a")</f>
        <v/>
      </c>
      <c r="L8" s="86">
        <f>IF(ISNUMBER(D8),E8/D8,"n/a")</f>
        <v/>
      </c>
      <c r="M8" s="31">
        <f>IF(ISNUMBER(D8),F8*G8,"n/a")</f>
        <v/>
      </c>
      <c r="N8" s="30" t="n">
        <v>2592</v>
      </c>
      <c r="O8" s="30" t="n">
        <v>5184</v>
      </c>
      <c r="P8" s="14">
        <f>IF(ISNUMBER(D8),IF(AND(J8=N8,I8=O8),"match","MISMATCH"),"n/a")</f>
        <v/>
      </c>
    </row>
    <row r="9">
      <c r="A9" s="14" t="inlineStr">
        <is>
          <t>P05</t>
        </is>
      </c>
      <c r="B9" s="25" t="inlineStr">
        <is>
          <t>Terrain disc</t>
        </is>
      </c>
      <c r="C9" s="14" t="inlineStr">
        <is>
          <t>createTerrainDisc(72, 256, 20)</t>
        </is>
      </c>
      <c r="D9" s="30" t="n">
        <v>18433</v>
      </c>
      <c r="E9" s="30" t="n">
        <v>109824</v>
      </c>
      <c r="F9" s="31">
        <f>IF(ISNUMBER(D9),E9/3,"n/a")</f>
        <v/>
      </c>
      <c r="G9" s="30" t="n">
        <v>1</v>
      </c>
      <c r="H9" s="30" t="n">
        <v>24</v>
      </c>
      <c r="I9" s="31">
        <f>IF(ISNUMBER(D9),E9*H9,"n/a")</f>
        <v/>
      </c>
      <c r="J9" s="31">
        <f>IF(ISNUMBER(D9),D9*H9+E9*$S$5,"n/a")</f>
        <v/>
      </c>
      <c r="K9" s="32">
        <f>IF(ISNUMBER(D9),1-J9/I9,"n/a")</f>
        <v/>
      </c>
      <c r="L9" s="86">
        <f>IF(ISNUMBER(D9),E9/D9,"n/a")</f>
        <v/>
      </c>
      <c r="M9" s="31">
        <f>IF(ISNUMBER(D9),F9*G9,"n/a")</f>
        <v/>
      </c>
      <c r="N9" s="30" t="n">
        <v>881688</v>
      </c>
      <c r="O9" s="30" t="n">
        <v>2635776</v>
      </c>
      <c r="P9" s="14">
        <f>IF(ISNUMBER(D9),IF(AND(J9=N9,I9=O9),"match","MISMATCH"),"n/a")</f>
        <v/>
      </c>
    </row>
    <row r="10">
      <c r="A10" s="14" t="inlineStr">
        <is>
          <t>P06</t>
        </is>
      </c>
      <c r="B10" s="24" t="inlineStr">
        <is>
          <t>Cone</t>
        </is>
      </c>
      <c r="C10" s="14" t="inlineStr">
        <is>
          <t>createCylinder(36, 0.5, 0, true)</t>
        </is>
      </c>
      <c r="D10" s="30" t="n">
        <v>109</v>
      </c>
      <c r="E10" s="30" t="n">
        <v>216</v>
      </c>
      <c r="F10" s="31">
        <f>IF(ISNUMBER(D10),E10/3,"n/a")</f>
        <v/>
      </c>
      <c r="G10" s="30" t="n">
        <v>224</v>
      </c>
      <c r="H10" s="30" t="n">
        <v>24</v>
      </c>
      <c r="I10" s="31">
        <f>IF(ISNUMBER(D10),E10*H10,"n/a")</f>
        <v/>
      </c>
      <c r="J10" s="31">
        <f>IF(ISNUMBER(D10),D10*H10+E10*$S$5,"n/a")</f>
        <v/>
      </c>
      <c r="K10" s="32">
        <f>IF(ISNUMBER(D10),1-J10/I10,"n/a")</f>
        <v/>
      </c>
      <c r="L10" s="86">
        <f>IF(ISNUMBER(D10),E10/D10,"n/a")</f>
        <v/>
      </c>
      <c r="M10" s="31">
        <f>IF(ISNUMBER(D10),F10*G10,"n/a")</f>
        <v/>
      </c>
      <c r="N10" s="30" t="n">
        <v>3480</v>
      </c>
      <c r="O10" s="30" t="n">
        <v>5184</v>
      </c>
      <c r="P10" s="14">
        <f>IF(ISNUMBER(D10),IF(AND(J10=N10,I10=O10),"match","MISMATCH"),"n/a")</f>
        <v/>
      </c>
    </row>
    <row r="11">
      <c r="A11" s="38" t="inlineStr">
        <is>
          <t>All</t>
        </is>
      </c>
      <c r="B11" s="38" t="inlineStr">
        <is>
          <t>All GPU meshes</t>
        </is>
      </c>
      <c r="C11" s="39" t="inlineStr"/>
      <c r="D11" s="40">
        <f>SUM(D5:D10)</f>
        <v/>
      </c>
      <c r="E11" s="40">
        <f>SUM(E5:E10)</f>
        <v/>
      </c>
      <c r="F11" s="40">
        <f>SUM(F5:F10)</f>
        <v/>
      </c>
      <c r="G11" s="40">
        <f>SUM(G5:G10)</f>
        <v/>
      </c>
      <c r="H11" s="39" t="inlineStr"/>
      <c r="I11" s="40">
        <f>SUM(I5:I10)</f>
        <v/>
      </c>
      <c r="J11" s="40">
        <f>SUM(J5:J10)</f>
        <v/>
      </c>
      <c r="K11" s="41">
        <f>1-J11/I11</f>
        <v/>
      </c>
      <c r="L11" s="87">
        <f>E11/D11</f>
        <v/>
      </c>
      <c r="M11" s="40">
        <f>SUM(M5:M10)</f>
        <v/>
      </c>
      <c r="N11" s="40">
        <f>SUM(N5:N10)</f>
        <v/>
      </c>
      <c r="O11" s="40">
        <f>SUM(O5:O10)</f>
        <v/>
      </c>
      <c r="P11" s="38">
        <f>IF(COUNTIF(P5:P10,"MISMATCH")=0,"all match","MISMATCH")</f>
        <v/>
      </c>
    </row>
  </sheetData>
  <mergeCells count="1">
    <mergeCell ref="A2:N2"/>
  </mergeCells>
  <conditionalFormatting sqref="P5:P11">
    <cfRule type="expression" priority="1" dxfId="0">
      <formula>EXACT(RIGHT(P5,5),"match")</formula>
    </cfRule>
    <cfRule type="expression" priority="2" dxfId="1">
      <formula>P5="MISMATCH"</formula>
    </cfRule>
  </conditionalFormatting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R5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2" customWidth="1" min="3" max="3"/>
    <col width="12" customWidth="1" min="4" max="4"/>
    <col width="12" customWidth="1" min="5" max="5"/>
    <col width="8" customWidth="1" min="6" max="6"/>
    <col width="8" customWidth="1" min="7" max="7"/>
    <col width="10" customWidth="1" min="8" max="8"/>
    <col width="9" customWidth="1" min="9" max="9"/>
    <col width="9" customWidth="1" min="10" max="10"/>
    <col width="11" customWidth="1" min="11" max="11"/>
    <col width="9" customWidth="1" min="12" max="12"/>
    <col width="11" customWidth="1" min="13" max="13"/>
    <col width="9" customWidth="1" min="14" max="14"/>
    <col width="10" customWidth="1" min="15" max="15"/>
    <col width="9" customWidth="1" min="16" max="16"/>
    <col width="9" customWidth="1" min="17" max="17"/>
    <col width="60" customWidth="1" min="18" max="18"/>
  </cols>
  <sheetData>
    <row r="1" ht="26" customHeight="1">
      <c r="A1" s="26" t="inlineStr">
        <is>
          <t>7  Lighting</t>
        </is>
      </c>
    </row>
    <row r="2" ht="30" customHeight="1">
      <c r="A2" s="27" t="inlineStr">
        <is>
          <t>The three simultaneous lights of the proposal, exported from the program's LightRig at t = 0. The attenuation curves use the shader's own formulas: point/spot attenuation 1 / (1 + kl d + kq d^2); spot cone factor c = clamp((cos theta - cos outer) / (cos inner - cos outer), 0, 1), applied as c^2.</t>
        </is>
      </c>
    </row>
    <row r="4" ht="32" customHeight="1">
      <c r="A4" s="28" t="inlineStr">
        <is>
          <t>ID</t>
        </is>
      </c>
      <c r="B4" s="28" t="inlineStr">
        <is>
          <t>Type</t>
        </is>
      </c>
      <c r="C4" s="28" t="inlineStr">
        <is>
          <t>Pos x</t>
        </is>
      </c>
      <c r="D4" s="28" t="inlineStr">
        <is>
          <t>Pos y</t>
        </is>
      </c>
      <c r="E4" s="28" t="inlineStr">
        <is>
          <t>Pos z</t>
        </is>
      </c>
      <c r="F4" s="28" t="inlineStr">
        <is>
          <t>Dir x</t>
        </is>
      </c>
      <c r="G4" s="28" t="inlineStr">
        <is>
          <t>Dir y</t>
        </is>
      </c>
      <c r="H4" s="28" t="inlineStr">
        <is>
          <t>Dir z</t>
        </is>
      </c>
      <c r="I4" s="28" t="inlineStr">
        <is>
          <t>Colour r</t>
        </is>
      </c>
      <c r="J4" s="28" t="inlineStr">
        <is>
          <t>Colour g</t>
        </is>
      </c>
      <c r="K4" s="28" t="inlineStr">
        <is>
          <t>Colour b</t>
        </is>
      </c>
      <c r="L4" s="28" t="inlineStr">
        <is>
          <t>Intensity</t>
        </is>
      </c>
      <c r="M4" s="28" t="inlineStr">
        <is>
          <t>Intensity max (pulse)</t>
        </is>
      </c>
      <c r="N4" s="28" t="inlineStr">
        <is>
          <t>k linear</t>
        </is>
      </c>
      <c r="O4" s="28" t="inlineStr">
        <is>
          <t>k quadratic</t>
        </is>
      </c>
      <c r="P4" s="28" t="inlineStr">
        <is>
          <t>Inner cone (deg)</t>
        </is>
      </c>
      <c r="Q4" s="28" t="inlineStr">
        <is>
          <t>Outer cone (deg)</t>
        </is>
      </c>
      <c r="R4" s="28" t="inlineStr">
        <is>
          <t>Role</t>
        </is>
      </c>
    </row>
    <row r="5">
      <c r="A5" s="42" t="inlineStr">
        <is>
          <t>L0</t>
        </is>
      </c>
      <c r="B5" s="14" t="inlineStr">
        <is>
          <t>Directional (moonlight)</t>
        </is>
      </c>
      <c r="C5" s="14" t="inlineStr">
        <is>
          <t>-</t>
        </is>
      </c>
      <c r="D5" s="14" t="inlineStr">
        <is>
          <t>-</t>
        </is>
      </c>
      <c r="E5" s="14" t="inlineStr">
        <is>
          <t>-</t>
        </is>
      </c>
      <c r="F5" s="74" t="n">
        <v>-0.5598</v>
      </c>
      <c r="G5" s="74" t="n">
        <v>-0.3868</v>
      </c>
      <c r="H5" s="74" t="n">
        <v>0.7328</v>
      </c>
      <c r="I5" s="74" t="n">
        <v>0.55</v>
      </c>
      <c r="J5" s="74" t="n">
        <v>0.62</v>
      </c>
      <c r="K5" s="74" t="n">
        <v>0.8</v>
      </c>
      <c r="L5" s="74" t="n">
        <v>0.95</v>
      </c>
      <c r="M5" s="14" t="inlineStr">
        <is>
          <t>-</t>
        </is>
      </c>
      <c r="N5" s="14" t="inlineStr">
        <is>
          <t>-</t>
        </is>
      </c>
      <c r="O5" s="14" t="inlineStr">
        <is>
          <t>-</t>
        </is>
      </c>
      <c r="P5" s="14" t="inlineStr">
        <is>
          <t>-</t>
        </is>
      </c>
      <c r="Q5" s="14" t="inlineStr">
        <is>
          <t>-</t>
        </is>
      </c>
      <c r="R5" s="14" t="inlineStr">
        <is>
          <t>Cool key light for every surface; direction also drives the cascaded shadow map</t>
        </is>
      </c>
    </row>
    <row r="6">
      <c r="A6" s="42" t="inlineStr">
        <is>
          <t>L1</t>
        </is>
      </c>
      <c r="B6" s="14" t="inlineStr">
        <is>
          <t>Point (bunker beacon)</t>
        </is>
      </c>
      <c r="C6" s="74" t="n">
        <v>1.3</v>
      </c>
      <c r="D6" s="74" t="n">
        <v>3.7</v>
      </c>
      <c r="E6" s="74" t="n">
        <v>0.8</v>
      </c>
      <c r="F6" s="14" t="inlineStr">
        <is>
          <t>-</t>
        </is>
      </c>
      <c r="G6" s="14" t="inlineStr">
        <is>
          <t>-</t>
        </is>
      </c>
      <c r="H6" s="14" t="inlineStr">
        <is>
          <t>-</t>
        </is>
      </c>
      <c r="I6" s="74" t="n">
        <v>1</v>
      </c>
      <c r="J6" s="74" t="n">
        <v>0.25</v>
      </c>
      <c r="K6" s="74" t="n">
        <v>0.1</v>
      </c>
      <c r="L6" s="74" t="n">
        <v>1.3</v>
      </c>
      <c r="M6" s="74" t="n">
        <v>2</v>
      </c>
      <c r="N6" s="74" t="n">
        <v>0.35</v>
      </c>
      <c r="O6" s="74" t="n">
        <v>0.45</v>
      </c>
      <c r="P6" s="14" t="inlineStr">
        <is>
          <t>-</t>
        </is>
      </c>
      <c r="Q6" s="14" t="inlineStr">
        <is>
          <t>-</t>
        </is>
      </c>
      <c r="R6" s="14" t="inlineStr">
        <is>
          <t>Warm pulsing local light; shows distance attenuation</t>
        </is>
      </c>
    </row>
    <row r="7">
      <c r="A7" s="42" t="inlineStr">
        <is>
          <t>L2</t>
        </is>
      </c>
      <c r="B7" s="14" t="inlineStr">
        <is>
          <t>Spot (UAV searchlight)</t>
        </is>
      </c>
      <c r="C7" s="74" t="n">
        <v>-1.127e-08</v>
      </c>
      <c r="D7" s="74" t="n">
        <v>5.356</v>
      </c>
      <c r="E7" s="74" t="n">
        <v>10.87</v>
      </c>
      <c r="F7" s="74" t="n">
        <v>-5.619e-08</v>
      </c>
      <c r="G7" s="74" t="n">
        <v>-0.766</v>
      </c>
      <c r="H7" s="74" t="n">
        <v>-0.6428</v>
      </c>
      <c r="I7" s="74" t="n">
        <v>1</v>
      </c>
      <c r="J7" s="74" t="n">
        <v>0.95</v>
      </c>
      <c r="K7" s="74" t="n">
        <v>0.82</v>
      </c>
      <c r="L7" s="74" t="n">
        <v>5</v>
      </c>
      <c r="M7" s="14" t="inlineStr">
        <is>
          <t>-</t>
        </is>
      </c>
      <c r="N7" s="74" t="n">
        <v>0.05</v>
      </c>
      <c r="O7" s="74" t="n">
        <v>0.03</v>
      </c>
      <c r="P7" s="74" t="n">
        <v>9</v>
      </c>
      <c r="Q7" s="74" t="n">
        <v>14</v>
      </c>
      <c r="R7" s="14" t="inlineStr">
        <is>
          <t>Hierarchical light: position/direction = gimbal pitch node at t = 0 (moves with the UAV)</t>
        </is>
      </c>
    </row>
    <row r="8">
      <c r="A8" s="42" t="inlineStr">
        <is>
          <t>AMB</t>
        </is>
      </c>
      <c r="B8" s="14" t="inlineStr">
        <is>
          <t>Ambient term</t>
        </is>
      </c>
      <c r="C8" s="14" t="inlineStr">
        <is>
          <t>-</t>
        </is>
      </c>
      <c r="D8" s="14" t="inlineStr">
        <is>
          <t>-</t>
        </is>
      </c>
      <c r="E8" s="14" t="inlineStr">
        <is>
          <t>-</t>
        </is>
      </c>
      <c r="F8" s="14" t="inlineStr">
        <is>
          <t>-</t>
        </is>
      </c>
      <c r="G8" s="14" t="inlineStr">
        <is>
          <t>-</t>
        </is>
      </c>
      <c r="H8" s="14" t="inlineStr">
        <is>
          <t>-</t>
        </is>
      </c>
      <c r="I8" s="74" t="n">
        <v>0.06</v>
      </c>
      <c r="J8" s="74" t="n">
        <v>0.065</v>
      </c>
      <c r="K8" s="74" t="n">
        <v>0.08500000000000001</v>
      </c>
      <c r="L8" s="14" t="inlineStr">
        <is>
          <t>-</t>
        </is>
      </c>
      <c r="M8" s="14" t="inlineStr">
        <is>
          <t>-</t>
        </is>
      </c>
      <c r="N8" s="14" t="inlineStr">
        <is>
          <t>-</t>
        </is>
      </c>
      <c r="O8" s="14" t="inlineStr">
        <is>
          <t>-</t>
        </is>
      </c>
      <c r="P8" s="14" t="inlineStr">
        <is>
          <t>-</t>
        </is>
      </c>
      <c r="Q8" s="14" t="inlineStr">
        <is>
          <t>-</t>
        </is>
      </c>
      <c r="R8" s="14" t="inlineStr">
        <is>
          <t>Keeps unlit sides from pure black</t>
        </is>
      </c>
    </row>
    <row r="10">
      <c r="A10" s="13" t="inlineStr">
        <is>
          <t>Curve settings</t>
        </is>
      </c>
    </row>
    <row r="11">
      <c r="A11" s="42" t="inlineStr">
        <is>
          <t>Max distance d (m) = terrain radius</t>
        </is>
      </c>
      <c r="B11" s="17" t="n"/>
      <c r="C11" s="16" t="n"/>
      <c r="D11" s="74" t="n">
        <v>20</v>
      </c>
    </row>
    <row r="12">
      <c r="A12" s="42" t="inlineStr">
        <is>
          <t>Samples (chart resolution)</t>
        </is>
      </c>
      <c r="B12" s="17" t="n"/>
      <c r="C12" s="16" t="n"/>
      <c r="D12" s="14" t="n">
        <v>40</v>
      </c>
    </row>
    <row r="14">
      <c r="A14" s="13" t="inlineStr">
        <is>
          <t>Distance attenuation (formula)</t>
        </is>
      </c>
      <c r="H14" s="13" t="inlineStr">
        <is>
          <t>Spotlight cone fall-off (formula)</t>
        </is>
      </c>
    </row>
    <row r="15" ht="32" customHeight="1">
      <c r="A15" s="28" t="inlineStr">
        <is>
          <t>d (m)</t>
        </is>
      </c>
      <c r="B15" s="28" t="inlineStr">
        <is>
          <t>Beacon 1/(1+kl d+kq d^2)</t>
        </is>
      </c>
      <c r="C15" s="28" t="inlineStr">
        <is>
          <t>Spot 1/(1+kl d+kq d^2)</t>
        </is>
      </c>
      <c r="D15" s="28" t="inlineStr">
        <is>
          <t>Beacon radiance at max pulse</t>
        </is>
      </c>
      <c r="E15" s="28" t="inlineStr">
        <is>
          <t>Spot radiance x intensity</t>
        </is>
      </c>
      <c r="H15" s="28" t="inlineStr">
        <is>
          <t>theta (deg)</t>
        </is>
      </c>
      <c r="I15" s="28" t="inlineStr">
        <is>
          <t>cos theta</t>
        </is>
      </c>
      <c r="J15" s="28" t="inlineStr">
        <is>
          <t>cone c</t>
        </is>
      </c>
      <c r="K15" s="28" t="inlineStr">
        <is>
          <t>intensity factor c^2</t>
        </is>
      </c>
    </row>
    <row r="16">
      <c r="A16" s="88" t="n">
        <v>0</v>
      </c>
      <c r="B16" s="45">
        <f>1/(1+$N$6*A16+$O$6*A16^2)</f>
        <v/>
      </c>
      <c r="C16" s="45">
        <f>1/(1+$N$7*A16+$O$7*A16^2)</f>
        <v/>
      </c>
      <c r="D16" s="45">
        <f>IF(ISNUMBER($M$6),$M$6,$L$6)*B16</f>
        <v/>
      </c>
      <c r="E16" s="45">
        <f>$L$7*C16</f>
        <v/>
      </c>
      <c r="H16" s="86" t="n">
        <v>0</v>
      </c>
      <c r="I16" s="89">
        <f>COS(RADIANS(H16))</f>
        <v/>
      </c>
      <c r="J16" s="88">
        <f>MAX(0,MIN(1,(I16-COS(RADIANS($Q$7)))/(COS(RADIANS($P$7))-COS(RADIANS($Q$7)))))</f>
        <v/>
      </c>
      <c r="K16" s="88">
        <f>J16^2</f>
        <v/>
      </c>
    </row>
    <row r="17">
      <c r="A17" s="88">
        <f>A16+$D$11/$D$12</f>
        <v/>
      </c>
      <c r="B17" s="45">
        <f>1/(1+$N$6*A17+$O$6*A17^2)</f>
        <v/>
      </c>
      <c r="C17" s="45">
        <f>1/(1+$N$7*A17+$O$7*A17^2)</f>
        <v/>
      </c>
      <c r="D17" s="45">
        <f>IF(ISNUMBER($M$6),$M$6,$L$6)*B17</f>
        <v/>
      </c>
      <c r="E17" s="45">
        <f>$L$7*C17</f>
        <v/>
      </c>
      <c r="H17" s="86">
        <f>H16+(2*$Q$7-$P$7)/$D$12</f>
        <v/>
      </c>
      <c r="I17" s="89">
        <f>COS(RADIANS(H17))</f>
        <v/>
      </c>
      <c r="J17" s="88">
        <f>MAX(0,MIN(1,(I17-COS(RADIANS($Q$7)))/(COS(RADIANS($P$7))-COS(RADIANS($Q$7)))))</f>
        <v/>
      </c>
      <c r="K17" s="88">
        <f>J17^2</f>
        <v/>
      </c>
    </row>
    <row r="18">
      <c r="A18" s="88">
        <f>A17+$D$11/$D$12</f>
        <v/>
      </c>
      <c r="B18" s="45">
        <f>1/(1+$N$6*A18+$O$6*A18^2)</f>
        <v/>
      </c>
      <c r="C18" s="45">
        <f>1/(1+$N$7*A18+$O$7*A18^2)</f>
        <v/>
      </c>
      <c r="D18" s="45">
        <f>IF(ISNUMBER($M$6),$M$6,$L$6)*B18</f>
        <v/>
      </c>
      <c r="E18" s="45">
        <f>$L$7*C18</f>
        <v/>
      </c>
      <c r="H18" s="86">
        <f>H17+(2*$Q$7-$P$7)/$D$12</f>
        <v/>
      </c>
      <c r="I18" s="89">
        <f>COS(RADIANS(H18))</f>
        <v/>
      </c>
      <c r="J18" s="88">
        <f>MAX(0,MIN(1,(I18-COS(RADIANS($Q$7)))/(COS(RADIANS($P$7))-COS(RADIANS($Q$7)))))</f>
        <v/>
      </c>
      <c r="K18" s="88">
        <f>J18^2</f>
        <v/>
      </c>
    </row>
    <row r="19">
      <c r="A19" s="88">
        <f>A18+$D$11/$D$12</f>
        <v/>
      </c>
      <c r="B19" s="45">
        <f>1/(1+$N$6*A19+$O$6*A19^2)</f>
        <v/>
      </c>
      <c r="C19" s="45">
        <f>1/(1+$N$7*A19+$O$7*A19^2)</f>
        <v/>
      </c>
      <c r="D19" s="45">
        <f>IF(ISNUMBER($M$6),$M$6,$L$6)*B19</f>
        <v/>
      </c>
      <c r="E19" s="45">
        <f>$L$7*C19</f>
        <v/>
      </c>
      <c r="H19" s="86">
        <f>H18+(2*$Q$7-$P$7)/$D$12</f>
        <v/>
      </c>
      <c r="I19" s="89">
        <f>COS(RADIANS(H19))</f>
        <v/>
      </c>
      <c r="J19" s="88">
        <f>MAX(0,MIN(1,(I19-COS(RADIANS($Q$7)))/(COS(RADIANS($P$7))-COS(RADIANS($Q$7)))))</f>
        <v/>
      </c>
      <c r="K19" s="88">
        <f>J19^2</f>
        <v/>
      </c>
    </row>
    <row r="20">
      <c r="A20" s="88">
        <f>A19+$D$11/$D$12</f>
        <v/>
      </c>
      <c r="B20" s="45">
        <f>1/(1+$N$6*A20+$O$6*A20^2)</f>
        <v/>
      </c>
      <c r="C20" s="45">
        <f>1/(1+$N$7*A20+$O$7*A20^2)</f>
        <v/>
      </c>
      <c r="D20" s="45">
        <f>IF(ISNUMBER($M$6),$M$6,$L$6)*B20</f>
        <v/>
      </c>
      <c r="E20" s="45">
        <f>$L$7*C20</f>
        <v/>
      </c>
      <c r="H20" s="86">
        <f>H19+(2*$Q$7-$P$7)/$D$12</f>
        <v/>
      </c>
      <c r="I20" s="89">
        <f>COS(RADIANS(H20))</f>
        <v/>
      </c>
      <c r="J20" s="88">
        <f>MAX(0,MIN(1,(I20-COS(RADIANS($Q$7)))/(COS(RADIANS($P$7))-COS(RADIANS($Q$7)))))</f>
        <v/>
      </c>
      <c r="K20" s="88">
        <f>J20^2</f>
        <v/>
      </c>
    </row>
    <row r="21">
      <c r="A21" s="88">
        <f>A20+$D$11/$D$12</f>
        <v/>
      </c>
      <c r="B21" s="45">
        <f>1/(1+$N$6*A21+$O$6*A21^2)</f>
        <v/>
      </c>
      <c r="C21" s="45">
        <f>1/(1+$N$7*A21+$O$7*A21^2)</f>
        <v/>
      </c>
      <c r="D21" s="45">
        <f>IF(ISNUMBER($M$6),$M$6,$L$6)*B21</f>
        <v/>
      </c>
      <c r="E21" s="45">
        <f>$L$7*C21</f>
        <v/>
      </c>
      <c r="H21" s="86">
        <f>H20+(2*$Q$7-$P$7)/$D$12</f>
        <v/>
      </c>
      <c r="I21" s="89">
        <f>COS(RADIANS(H21))</f>
        <v/>
      </c>
      <c r="J21" s="88">
        <f>MAX(0,MIN(1,(I21-COS(RADIANS($Q$7)))/(COS(RADIANS($P$7))-COS(RADIANS($Q$7)))))</f>
        <v/>
      </c>
      <c r="K21" s="88">
        <f>J21^2</f>
        <v/>
      </c>
    </row>
    <row r="22">
      <c r="A22" s="88">
        <f>A21+$D$11/$D$12</f>
        <v/>
      </c>
      <c r="B22" s="45">
        <f>1/(1+$N$6*A22+$O$6*A22^2)</f>
        <v/>
      </c>
      <c r="C22" s="45">
        <f>1/(1+$N$7*A22+$O$7*A22^2)</f>
        <v/>
      </c>
      <c r="D22" s="45">
        <f>IF(ISNUMBER($M$6),$M$6,$L$6)*B22</f>
        <v/>
      </c>
      <c r="E22" s="45">
        <f>$L$7*C22</f>
        <v/>
      </c>
      <c r="H22" s="86">
        <f>H21+(2*$Q$7-$P$7)/$D$12</f>
        <v/>
      </c>
      <c r="I22" s="89">
        <f>COS(RADIANS(H22))</f>
        <v/>
      </c>
      <c r="J22" s="88">
        <f>MAX(0,MIN(1,(I22-COS(RADIANS($Q$7)))/(COS(RADIANS($P$7))-COS(RADIANS($Q$7)))))</f>
        <v/>
      </c>
      <c r="K22" s="88">
        <f>J22^2</f>
        <v/>
      </c>
    </row>
    <row r="23">
      <c r="A23" s="88">
        <f>A22+$D$11/$D$12</f>
        <v/>
      </c>
      <c r="B23" s="45">
        <f>1/(1+$N$6*A23+$O$6*A23^2)</f>
        <v/>
      </c>
      <c r="C23" s="45">
        <f>1/(1+$N$7*A23+$O$7*A23^2)</f>
        <v/>
      </c>
      <c r="D23" s="45">
        <f>IF(ISNUMBER($M$6),$M$6,$L$6)*B23</f>
        <v/>
      </c>
      <c r="E23" s="45">
        <f>$L$7*C23</f>
        <v/>
      </c>
      <c r="H23" s="86">
        <f>H22+(2*$Q$7-$P$7)/$D$12</f>
        <v/>
      </c>
      <c r="I23" s="89">
        <f>COS(RADIANS(H23))</f>
        <v/>
      </c>
      <c r="J23" s="88">
        <f>MAX(0,MIN(1,(I23-COS(RADIANS($Q$7)))/(COS(RADIANS($P$7))-COS(RADIANS($Q$7)))))</f>
        <v/>
      </c>
      <c r="K23" s="88">
        <f>J23^2</f>
        <v/>
      </c>
    </row>
    <row r="24">
      <c r="A24" s="88">
        <f>A23+$D$11/$D$12</f>
        <v/>
      </c>
      <c r="B24" s="45">
        <f>1/(1+$N$6*A24+$O$6*A24^2)</f>
        <v/>
      </c>
      <c r="C24" s="45">
        <f>1/(1+$N$7*A24+$O$7*A24^2)</f>
        <v/>
      </c>
      <c r="D24" s="45">
        <f>IF(ISNUMBER($M$6),$M$6,$L$6)*B24</f>
        <v/>
      </c>
      <c r="E24" s="45">
        <f>$L$7*C24</f>
        <v/>
      </c>
      <c r="H24" s="86">
        <f>H23+(2*$Q$7-$P$7)/$D$12</f>
        <v/>
      </c>
      <c r="I24" s="89">
        <f>COS(RADIANS(H24))</f>
        <v/>
      </c>
      <c r="J24" s="88">
        <f>MAX(0,MIN(1,(I24-COS(RADIANS($Q$7)))/(COS(RADIANS($P$7))-COS(RADIANS($Q$7)))))</f>
        <v/>
      </c>
      <c r="K24" s="88">
        <f>J24^2</f>
        <v/>
      </c>
    </row>
    <row r="25">
      <c r="A25" s="88">
        <f>A24+$D$11/$D$12</f>
        <v/>
      </c>
      <c r="B25" s="45">
        <f>1/(1+$N$6*A25+$O$6*A25^2)</f>
        <v/>
      </c>
      <c r="C25" s="45">
        <f>1/(1+$N$7*A25+$O$7*A25^2)</f>
        <v/>
      </c>
      <c r="D25" s="45">
        <f>IF(ISNUMBER($M$6),$M$6,$L$6)*B25</f>
        <v/>
      </c>
      <c r="E25" s="45">
        <f>$L$7*C25</f>
        <v/>
      </c>
      <c r="H25" s="86">
        <f>H24+(2*$Q$7-$P$7)/$D$12</f>
        <v/>
      </c>
      <c r="I25" s="89">
        <f>COS(RADIANS(H25))</f>
        <v/>
      </c>
      <c r="J25" s="88">
        <f>MAX(0,MIN(1,(I25-COS(RADIANS($Q$7)))/(COS(RADIANS($P$7))-COS(RADIANS($Q$7)))))</f>
        <v/>
      </c>
      <c r="K25" s="88">
        <f>J25^2</f>
        <v/>
      </c>
    </row>
    <row r="26">
      <c r="A26" s="88">
        <f>A25+$D$11/$D$12</f>
        <v/>
      </c>
      <c r="B26" s="45">
        <f>1/(1+$N$6*A26+$O$6*A26^2)</f>
        <v/>
      </c>
      <c r="C26" s="45">
        <f>1/(1+$N$7*A26+$O$7*A26^2)</f>
        <v/>
      </c>
      <c r="D26" s="45">
        <f>IF(ISNUMBER($M$6),$M$6,$L$6)*B26</f>
        <v/>
      </c>
      <c r="E26" s="45">
        <f>$L$7*C26</f>
        <v/>
      </c>
      <c r="H26" s="86">
        <f>H25+(2*$Q$7-$P$7)/$D$12</f>
        <v/>
      </c>
      <c r="I26" s="89">
        <f>COS(RADIANS(H26))</f>
        <v/>
      </c>
      <c r="J26" s="88">
        <f>MAX(0,MIN(1,(I26-COS(RADIANS($Q$7)))/(COS(RADIANS($P$7))-COS(RADIANS($Q$7)))))</f>
        <v/>
      </c>
      <c r="K26" s="88">
        <f>J26^2</f>
        <v/>
      </c>
    </row>
    <row r="27">
      <c r="A27" s="88">
        <f>A26+$D$11/$D$12</f>
        <v/>
      </c>
      <c r="B27" s="45">
        <f>1/(1+$N$6*A27+$O$6*A27^2)</f>
        <v/>
      </c>
      <c r="C27" s="45">
        <f>1/(1+$N$7*A27+$O$7*A27^2)</f>
        <v/>
      </c>
      <c r="D27" s="45">
        <f>IF(ISNUMBER($M$6),$M$6,$L$6)*B27</f>
        <v/>
      </c>
      <c r="E27" s="45">
        <f>$L$7*C27</f>
        <v/>
      </c>
      <c r="H27" s="86">
        <f>H26+(2*$Q$7-$P$7)/$D$12</f>
        <v/>
      </c>
      <c r="I27" s="89">
        <f>COS(RADIANS(H27))</f>
        <v/>
      </c>
      <c r="J27" s="88">
        <f>MAX(0,MIN(1,(I27-COS(RADIANS($Q$7)))/(COS(RADIANS($P$7))-COS(RADIANS($Q$7)))))</f>
        <v/>
      </c>
      <c r="K27" s="88">
        <f>J27^2</f>
        <v/>
      </c>
    </row>
    <row r="28">
      <c r="A28" s="88">
        <f>A27+$D$11/$D$12</f>
        <v/>
      </c>
      <c r="B28" s="45">
        <f>1/(1+$N$6*A28+$O$6*A28^2)</f>
        <v/>
      </c>
      <c r="C28" s="45">
        <f>1/(1+$N$7*A28+$O$7*A28^2)</f>
        <v/>
      </c>
      <c r="D28" s="45">
        <f>IF(ISNUMBER($M$6),$M$6,$L$6)*B28</f>
        <v/>
      </c>
      <c r="E28" s="45">
        <f>$L$7*C28</f>
        <v/>
      </c>
      <c r="H28" s="86">
        <f>H27+(2*$Q$7-$P$7)/$D$12</f>
        <v/>
      </c>
      <c r="I28" s="89">
        <f>COS(RADIANS(H28))</f>
        <v/>
      </c>
      <c r="J28" s="88">
        <f>MAX(0,MIN(1,(I28-COS(RADIANS($Q$7)))/(COS(RADIANS($P$7))-COS(RADIANS($Q$7)))))</f>
        <v/>
      </c>
      <c r="K28" s="88">
        <f>J28^2</f>
        <v/>
      </c>
    </row>
    <row r="29">
      <c r="A29" s="88">
        <f>A28+$D$11/$D$12</f>
        <v/>
      </c>
      <c r="B29" s="45">
        <f>1/(1+$N$6*A29+$O$6*A29^2)</f>
        <v/>
      </c>
      <c r="C29" s="45">
        <f>1/(1+$N$7*A29+$O$7*A29^2)</f>
        <v/>
      </c>
      <c r="D29" s="45">
        <f>IF(ISNUMBER($M$6),$M$6,$L$6)*B29</f>
        <v/>
      </c>
      <c r="E29" s="45">
        <f>$L$7*C29</f>
        <v/>
      </c>
      <c r="H29" s="86">
        <f>H28+(2*$Q$7-$P$7)/$D$12</f>
        <v/>
      </c>
      <c r="I29" s="89">
        <f>COS(RADIANS(H29))</f>
        <v/>
      </c>
      <c r="J29" s="88">
        <f>MAX(0,MIN(1,(I29-COS(RADIANS($Q$7)))/(COS(RADIANS($P$7))-COS(RADIANS($Q$7)))))</f>
        <v/>
      </c>
      <c r="K29" s="88">
        <f>J29^2</f>
        <v/>
      </c>
    </row>
    <row r="30">
      <c r="A30" s="88">
        <f>A29+$D$11/$D$12</f>
        <v/>
      </c>
      <c r="B30" s="45">
        <f>1/(1+$N$6*A30+$O$6*A30^2)</f>
        <v/>
      </c>
      <c r="C30" s="45">
        <f>1/(1+$N$7*A30+$O$7*A30^2)</f>
        <v/>
      </c>
      <c r="D30" s="45">
        <f>IF(ISNUMBER($M$6),$M$6,$L$6)*B30</f>
        <v/>
      </c>
      <c r="E30" s="45">
        <f>$L$7*C30</f>
        <v/>
      </c>
      <c r="H30" s="86">
        <f>H29+(2*$Q$7-$P$7)/$D$12</f>
        <v/>
      </c>
      <c r="I30" s="89">
        <f>COS(RADIANS(H30))</f>
        <v/>
      </c>
      <c r="J30" s="88">
        <f>MAX(0,MIN(1,(I30-COS(RADIANS($Q$7)))/(COS(RADIANS($P$7))-COS(RADIANS($Q$7)))))</f>
        <v/>
      </c>
      <c r="K30" s="88">
        <f>J30^2</f>
        <v/>
      </c>
    </row>
    <row r="31">
      <c r="A31" s="88">
        <f>A30+$D$11/$D$12</f>
        <v/>
      </c>
      <c r="B31" s="45">
        <f>1/(1+$N$6*A31+$O$6*A31^2)</f>
        <v/>
      </c>
      <c r="C31" s="45">
        <f>1/(1+$N$7*A31+$O$7*A31^2)</f>
        <v/>
      </c>
      <c r="D31" s="45">
        <f>IF(ISNUMBER($M$6),$M$6,$L$6)*B31</f>
        <v/>
      </c>
      <c r="E31" s="45">
        <f>$L$7*C31</f>
        <v/>
      </c>
      <c r="H31" s="86">
        <f>H30+(2*$Q$7-$P$7)/$D$12</f>
        <v/>
      </c>
      <c r="I31" s="89">
        <f>COS(RADIANS(H31))</f>
        <v/>
      </c>
      <c r="J31" s="88">
        <f>MAX(0,MIN(1,(I31-COS(RADIANS($Q$7)))/(COS(RADIANS($P$7))-COS(RADIANS($Q$7)))))</f>
        <v/>
      </c>
      <c r="K31" s="88">
        <f>J31^2</f>
        <v/>
      </c>
    </row>
    <row r="32">
      <c r="A32" s="88">
        <f>A31+$D$11/$D$12</f>
        <v/>
      </c>
      <c r="B32" s="45">
        <f>1/(1+$N$6*A32+$O$6*A32^2)</f>
        <v/>
      </c>
      <c r="C32" s="45">
        <f>1/(1+$N$7*A32+$O$7*A32^2)</f>
        <v/>
      </c>
      <c r="D32" s="45">
        <f>IF(ISNUMBER($M$6),$M$6,$L$6)*B32</f>
        <v/>
      </c>
      <c r="E32" s="45">
        <f>$L$7*C32</f>
        <v/>
      </c>
      <c r="H32" s="86">
        <f>H31+(2*$Q$7-$P$7)/$D$12</f>
        <v/>
      </c>
      <c r="I32" s="89">
        <f>COS(RADIANS(H32))</f>
        <v/>
      </c>
      <c r="J32" s="88">
        <f>MAX(0,MIN(1,(I32-COS(RADIANS($Q$7)))/(COS(RADIANS($P$7))-COS(RADIANS($Q$7)))))</f>
        <v/>
      </c>
      <c r="K32" s="88">
        <f>J32^2</f>
        <v/>
      </c>
    </row>
    <row r="33">
      <c r="A33" s="88">
        <f>A32+$D$11/$D$12</f>
        <v/>
      </c>
      <c r="B33" s="45">
        <f>1/(1+$N$6*A33+$O$6*A33^2)</f>
        <v/>
      </c>
      <c r="C33" s="45">
        <f>1/(1+$N$7*A33+$O$7*A33^2)</f>
        <v/>
      </c>
      <c r="D33" s="45">
        <f>IF(ISNUMBER($M$6),$M$6,$L$6)*B33</f>
        <v/>
      </c>
      <c r="E33" s="45">
        <f>$L$7*C33</f>
        <v/>
      </c>
      <c r="H33" s="86">
        <f>H32+(2*$Q$7-$P$7)/$D$12</f>
        <v/>
      </c>
      <c r="I33" s="89">
        <f>COS(RADIANS(H33))</f>
        <v/>
      </c>
      <c r="J33" s="88">
        <f>MAX(0,MIN(1,(I33-COS(RADIANS($Q$7)))/(COS(RADIANS($P$7))-COS(RADIANS($Q$7)))))</f>
        <v/>
      </c>
      <c r="K33" s="88">
        <f>J33^2</f>
        <v/>
      </c>
    </row>
    <row r="34">
      <c r="A34" s="88">
        <f>A33+$D$11/$D$12</f>
        <v/>
      </c>
      <c r="B34" s="45">
        <f>1/(1+$N$6*A34+$O$6*A34^2)</f>
        <v/>
      </c>
      <c r="C34" s="45">
        <f>1/(1+$N$7*A34+$O$7*A34^2)</f>
        <v/>
      </c>
      <c r="D34" s="45">
        <f>IF(ISNUMBER($M$6),$M$6,$L$6)*B34</f>
        <v/>
      </c>
      <c r="E34" s="45">
        <f>$L$7*C34</f>
        <v/>
      </c>
      <c r="H34" s="86">
        <f>H33+(2*$Q$7-$P$7)/$D$12</f>
        <v/>
      </c>
      <c r="I34" s="89">
        <f>COS(RADIANS(H34))</f>
        <v/>
      </c>
      <c r="J34" s="88">
        <f>MAX(0,MIN(1,(I34-COS(RADIANS($Q$7)))/(COS(RADIANS($P$7))-COS(RADIANS($Q$7)))))</f>
        <v/>
      </c>
      <c r="K34" s="88">
        <f>J34^2</f>
        <v/>
      </c>
    </row>
    <row r="35">
      <c r="A35" s="88">
        <f>A34+$D$11/$D$12</f>
        <v/>
      </c>
      <c r="B35" s="45">
        <f>1/(1+$N$6*A35+$O$6*A35^2)</f>
        <v/>
      </c>
      <c r="C35" s="45">
        <f>1/(1+$N$7*A35+$O$7*A35^2)</f>
        <v/>
      </c>
      <c r="D35" s="45">
        <f>IF(ISNUMBER($M$6),$M$6,$L$6)*B35</f>
        <v/>
      </c>
      <c r="E35" s="45">
        <f>$L$7*C35</f>
        <v/>
      </c>
      <c r="H35" s="86">
        <f>H34+(2*$Q$7-$P$7)/$D$12</f>
        <v/>
      </c>
      <c r="I35" s="89">
        <f>COS(RADIANS(H35))</f>
        <v/>
      </c>
      <c r="J35" s="88">
        <f>MAX(0,MIN(1,(I35-COS(RADIANS($Q$7)))/(COS(RADIANS($P$7))-COS(RADIANS($Q$7)))))</f>
        <v/>
      </c>
      <c r="K35" s="88">
        <f>J35^2</f>
        <v/>
      </c>
    </row>
    <row r="36">
      <c r="A36" s="88">
        <f>A35+$D$11/$D$12</f>
        <v/>
      </c>
      <c r="B36" s="45">
        <f>1/(1+$N$6*A36+$O$6*A36^2)</f>
        <v/>
      </c>
      <c r="C36" s="45">
        <f>1/(1+$N$7*A36+$O$7*A36^2)</f>
        <v/>
      </c>
      <c r="D36" s="45">
        <f>IF(ISNUMBER($M$6),$M$6,$L$6)*B36</f>
        <v/>
      </c>
      <c r="E36" s="45">
        <f>$L$7*C36</f>
        <v/>
      </c>
      <c r="H36" s="86">
        <f>H35+(2*$Q$7-$P$7)/$D$12</f>
        <v/>
      </c>
      <c r="I36" s="89">
        <f>COS(RADIANS(H36))</f>
        <v/>
      </c>
      <c r="J36" s="88">
        <f>MAX(0,MIN(1,(I36-COS(RADIANS($Q$7)))/(COS(RADIANS($P$7))-COS(RADIANS($Q$7)))))</f>
        <v/>
      </c>
      <c r="K36" s="88">
        <f>J36^2</f>
        <v/>
      </c>
    </row>
    <row r="37">
      <c r="A37" s="88">
        <f>A36+$D$11/$D$12</f>
        <v/>
      </c>
      <c r="B37" s="45">
        <f>1/(1+$N$6*A37+$O$6*A37^2)</f>
        <v/>
      </c>
      <c r="C37" s="45">
        <f>1/(1+$N$7*A37+$O$7*A37^2)</f>
        <v/>
      </c>
      <c r="D37" s="45">
        <f>IF(ISNUMBER($M$6),$M$6,$L$6)*B37</f>
        <v/>
      </c>
      <c r="E37" s="45">
        <f>$L$7*C37</f>
        <v/>
      </c>
      <c r="H37" s="86">
        <f>H36+(2*$Q$7-$P$7)/$D$12</f>
        <v/>
      </c>
      <c r="I37" s="89">
        <f>COS(RADIANS(H37))</f>
        <v/>
      </c>
      <c r="J37" s="88">
        <f>MAX(0,MIN(1,(I37-COS(RADIANS($Q$7)))/(COS(RADIANS($P$7))-COS(RADIANS($Q$7)))))</f>
        <v/>
      </c>
      <c r="K37" s="88">
        <f>J37^2</f>
        <v/>
      </c>
    </row>
    <row r="38">
      <c r="A38" s="88">
        <f>A37+$D$11/$D$12</f>
        <v/>
      </c>
      <c r="B38" s="45">
        <f>1/(1+$N$6*A38+$O$6*A38^2)</f>
        <v/>
      </c>
      <c r="C38" s="45">
        <f>1/(1+$N$7*A38+$O$7*A38^2)</f>
        <v/>
      </c>
      <c r="D38" s="45">
        <f>IF(ISNUMBER($M$6),$M$6,$L$6)*B38</f>
        <v/>
      </c>
      <c r="E38" s="45">
        <f>$L$7*C38</f>
        <v/>
      </c>
      <c r="H38" s="86">
        <f>H37+(2*$Q$7-$P$7)/$D$12</f>
        <v/>
      </c>
      <c r="I38" s="89">
        <f>COS(RADIANS(H38))</f>
        <v/>
      </c>
      <c r="J38" s="88">
        <f>MAX(0,MIN(1,(I38-COS(RADIANS($Q$7)))/(COS(RADIANS($P$7))-COS(RADIANS($Q$7)))))</f>
        <v/>
      </c>
      <c r="K38" s="88">
        <f>J38^2</f>
        <v/>
      </c>
    </row>
    <row r="39">
      <c r="A39" s="88">
        <f>A38+$D$11/$D$12</f>
        <v/>
      </c>
      <c r="B39" s="45">
        <f>1/(1+$N$6*A39+$O$6*A39^2)</f>
        <v/>
      </c>
      <c r="C39" s="45">
        <f>1/(1+$N$7*A39+$O$7*A39^2)</f>
        <v/>
      </c>
      <c r="D39" s="45">
        <f>IF(ISNUMBER($M$6),$M$6,$L$6)*B39</f>
        <v/>
      </c>
      <c r="E39" s="45">
        <f>$L$7*C39</f>
        <v/>
      </c>
      <c r="H39" s="86">
        <f>H38+(2*$Q$7-$P$7)/$D$12</f>
        <v/>
      </c>
      <c r="I39" s="89">
        <f>COS(RADIANS(H39))</f>
        <v/>
      </c>
      <c r="J39" s="88">
        <f>MAX(0,MIN(1,(I39-COS(RADIANS($Q$7)))/(COS(RADIANS($P$7))-COS(RADIANS($Q$7)))))</f>
        <v/>
      </c>
      <c r="K39" s="88">
        <f>J39^2</f>
        <v/>
      </c>
    </row>
    <row r="40">
      <c r="A40" s="88">
        <f>A39+$D$11/$D$12</f>
        <v/>
      </c>
      <c r="B40" s="45">
        <f>1/(1+$N$6*A40+$O$6*A40^2)</f>
        <v/>
      </c>
      <c r="C40" s="45">
        <f>1/(1+$N$7*A40+$O$7*A40^2)</f>
        <v/>
      </c>
      <c r="D40" s="45">
        <f>IF(ISNUMBER($M$6),$M$6,$L$6)*B40</f>
        <v/>
      </c>
      <c r="E40" s="45">
        <f>$L$7*C40</f>
        <v/>
      </c>
      <c r="H40" s="86">
        <f>H39+(2*$Q$7-$P$7)/$D$12</f>
        <v/>
      </c>
      <c r="I40" s="89">
        <f>COS(RADIANS(H40))</f>
        <v/>
      </c>
      <c r="J40" s="88">
        <f>MAX(0,MIN(1,(I40-COS(RADIANS($Q$7)))/(COS(RADIANS($P$7))-COS(RADIANS($Q$7)))))</f>
        <v/>
      </c>
      <c r="K40" s="88">
        <f>J40^2</f>
        <v/>
      </c>
    </row>
    <row r="41">
      <c r="A41" s="88">
        <f>A40+$D$11/$D$12</f>
        <v/>
      </c>
      <c r="B41" s="45">
        <f>1/(1+$N$6*A41+$O$6*A41^2)</f>
        <v/>
      </c>
      <c r="C41" s="45">
        <f>1/(1+$N$7*A41+$O$7*A41^2)</f>
        <v/>
      </c>
      <c r="D41" s="45">
        <f>IF(ISNUMBER($M$6),$M$6,$L$6)*B41</f>
        <v/>
      </c>
      <c r="E41" s="45">
        <f>$L$7*C41</f>
        <v/>
      </c>
      <c r="H41" s="86">
        <f>H40+(2*$Q$7-$P$7)/$D$12</f>
        <v/>
      </c>
      <c r="I41" s="89">
        <f>COS(RADIANS(H41))</f>
        <v/>
      </c>
      <c r="J41" s="88">
        <f>MAX(0,MIN(1,(I41-COS(RADIANS($Q$7)))/(COS(RADIANS($P$7))-COS(RADIANS($Q$7)))))</f>
        <v/>
      </c>
      <c r="K41" s="88">
        <f>J41^2</f>
        <v/>
      </c>
    </row>
    <row r="42">
      <c r="A42" s="88">
        <f>A41+$D$11/$D$12</f>
        <v/>
      </c>
      <c r="B42" s="45">
        <f>1/(1+$N$6*A42+$O$6*A42^2)</f>
        <v/>
      </c>
      <c r="C42" s="45">
        <f>1/(1+$N$7*A42+$O$7*A42^2)</f>
        <v/>
      </c>
      <c r="D42" s="45">
        <f>IF(ISNUMBER($M$6),$M$6,$L$6)*B42</f>
        <v/>
      </c>
      <c r="E42" s="45">
        <f>$L$7*C42</f>
        <v/>
      </c>
      <c r="H42" s="86">
        <f>H41+(2*$Q$7-$P$7)/$D$12</f>
        <v/>
      </c>
      <c r="I42" s="89">
        <f>COS(RADIANS(H42))</f>
        <v/>
      </c>
      <c r="J42" s="88">
        <f>MAX(0,MIN(1,(I42-COS(RADIANS($Q$7)))/(COS(RADIANS($P$7))-COS(RADIANS($Q$7)))))</f>
        <v/>
      </c>
      <c r="K42" s="88">
        <f>J42^2</f>
        <v/>
      </c>
    </row>
    <row r="43">
      <c r="A43" s="88">
        <f>A42+$D$11/$D$12</f>
        <v/>
      </c>
      <c r="B43" s="45">
        <f>1/(1+$N$6*A43+$O$6*A43^2)</f>
        <v/>
      </c>
      <c r="C43" s="45">
        <f>1/(1+$N$7*A43+$O$7*A43^2)</f>
        <v/>
      </c>
      <c r="D43" s="45">
        <f>IF(ISNUMBER($M$6),$M$6,$L$6)*B43</f>
        <v/>
      </c>
      <c r="E43" s="45">
        <f>$L$7*C43</f>
        <v/>
      </c>
      <c r="H43" s="86">
        <f>H42+(2*$Q$7-$P$7)/$D$12</f>
        <v/>
      </c>
      <c r="I43" s="89">
        <f>COS(RADIANS(H43))</f>
        <v/>
      </c>
      <c r="J43" s="88">
        <f>MAX(0,MIN(1,(I43-COS(RADIANS($Q$7)))/(COS(RADIANS($P$7))-COS(RADIANS($Q$7)))))</f>
        <v/>
      </c>
      <c r="K43" s="88">
        <f>J43^2</f>
        <v/>
      </c>
    </row>
    <row r="44">
      <c r="A44" s="88">
        <f>A43+$D$11/$D$12</f>
        <v/>
      </c>
      <c r="B44" s="45">
        <f>1/(1+$N$6*A44+$O$6*A44^2)</f>
        <v/>
      </c>
      <c r="C44" s="45">
        <f>1/(1+$N$7*A44+$O$7*A44^2)</f>
        <v/>
      </c>
      <c r="D44" s="45">
        <f>IF(ISNUMBER($M$6),$M$6,$L$6)*B44</f>
        <v/>
      </c>
      <c r="E44" s="45">
        <f>$L$7*C44</f>
        <v/>
      </c>
      <c r="H44" s="86">
        <f>H43+(2*$Q$7-$P$7)/$D$12</f>
        <v/>
      </c>
      <c r="I44" s="89">
        <f>COS(RADIANS(H44))</f>
        <v/>
      </c>
      <c r="J44" s="88">
        <f>MAX(0,MIN(1,(I44-COS(RADIANS($Q$7)))/(COS(RADIANS($P$7))-COS(RADIANS($Q$7)))))</f>
        <v/>
      </c>
      <c r="K44" s="88">
        <f>J44^2</f>
        <v/>
      </c>
    </row>
    <row r="45">
      <c r="A45" s="88">
        <f>A44+$D$11/$D$12</f>
        <v/>
      </c>
      <c r="B45" s="45">
        <f>1/(1+$N$6*A45+$O$6*A45^2)</f>
        <v/>
      </c>
      <c r="C45" s="45">
        <f>1/(1+$N$7*A45+$O$7*A45^2)</f>
        <v/>
      </c>
      <c r="D45" s="45">
        <f>IF(ISNUMBER($M$6),$M$6,$L$6)*B45</f>
        <v/>
      </c>
      <c r="E45" s="45">
        <f>$L$7*C45</f>
        <v/>
      </c>
      <c r="H45" s="86">
        <f>H44+(2*$Q$7-$P$7)/$D$12</f>
        <v/>
      </c>
      <c r="I45" s="89">
        <f>COS(RADIANS(H45))</f>
        <v/>
      </c>
      <c r="J45" s="88">
        <f>MAX(0,MIN(1,(I45-COS(RADIANS($Q$7)))/(COS(RADIANS($P$7))-COS(RADIANS($Q$7)))))</f>
        <v/>
      </c>
      <c r="K45" s="88">
        <f>J45^2</f>
        <v/>
      </c>
    </row>
    <row r="46">
      <c r="A46" s="88">
        <f>A45+$D$11/$D$12</f>
        <v/>
      </c>
      <c r="B46" s="45">
        <f>1/(1+$N$6*A46+$O$6*A46^2)</f>
        <v/>
      </c>
      <c r="C46" s="45">
        <f>1/(1+$N$7*A46+$O$7*A46^2)</f>
        <v/>
      </c>
      <c r="D46" s="45">
        <f>IF(ISNUMBER($M$6),$M$6,$L$6)*B46</f>
        <v/>
      </c>
      <c r="E46" s="45">
        <f>$L$7*C46</f>
        <v/>
      </c>
      <c r="H46" s="86">
        <f>H45+(2*$Q$7-$P$7)/$D$12</f>
        <v/>
      </c>
      <c r="I46" s="89">
        <f>COS(RADIANS(H46))</f>
        <v/>
      </c>
      <c r="J46" s="88">
        <f>MAX(0,MIN(1,(I46-COS(RADIANS($Q$7)))/(COS(RADIANS($P$7))-COS(RADIANS($Q$7)))))</f>
        <v/>
      </c>
      <c r="K46" s="88">
        <f>J46^2</f>
        <v/>
      </c>
    </row>
    <row r="47">
      <c r="A47" s="88">
        <f>A46+$D$11/$D$12</f>
        <v/>
      </c>
      <c r="B47" s="45">
        <f>1/(1+$N$6*A47+$O$6*A47^2)</f>
        <v/>
      </c>
      <c r="C47" s="45">
        <f>1/(1+$N$7*A47+$O$7*A47^2)</f>
        <v/>
      </c>
      <c r="D47" s="45">
        <f>IF(ISNUMBER($M$6),$M$6,$L$6)*B47</f>
        <v/>
      </c>
      <c r="E47" s="45">
        <f>$L$7*C47</f>
        <v/>
      </c>
      <c r="H47" s="86">
        <f>H46+(2*$Q$7-$P$7)/$D$12</f>
        <v/>
      </c>
      <c r="I47" s="89">
        <f>COS(RADIANS(H47))</f>
        <v/>
      </c>
      <c r="J47" s="88">
        <f>MAX(0,MIN(1,(I47-COS(RADIANS($Q$7)))/(COS(RADIANS($P$7))-COS(RADIANS($Q$7)))))</f>
        <v/>
      </c>
      <c r="K47" s="88">
        <f>J47^2</f>
        <v/>
      </c>
    </row>
    <row r="48">
      <c r="A48" s="88">
        <f>A47+$D$11/$D$12</f>
        <v/>
      </c>
      <c r="B48" s="45">
        <f>1/(1+$N$6*A48+$O$6*A48^2)</f>
        <v/>
      </c>
      <c r="C48" s="45">
        <f>1/(1+$N$7*A48+$O$7*A48^2)</f>
        <v/>
      </c>
      <c r="D48" s="45">
        <f>IF(ISNUMBER($M$6),$M$6,$L$6)*B48</f>
        <v/>
      </c>
      <c r="E48" s="45">
        <f>$L$7*C48</f>
        <v/>
      </c>
      <c r="H48" s="86">
        <f>H47+(2*$Q$7-$P$7)/$D$12</f>
        <v/>
      </c>
      <c r="I48" s="89">
        <f>COS(RADIANS(H48))</f>
        <v/>
      </c>
      <c r="J48" s="88">
        <f>MAX(0,MIN(1,(I48-COS(RADIANS($Q$7)))/(COS(RADIANS($P$7))-COS(RADIANS($Q$7)))))</f>
        <v/>
      </c>
      <c r="K48" s="88">
        <f>J48^2</f>
        <v/>
      </c>
    </row>
    <row r="49">
      <c r="A49" s="88">
        <f>A48+$D$11/$D$12</f>
        <v/>
      </c>
      <c r="B49" s="45">
        <f>1/(1+$N$6*A49+$O$6*A49^2)</f>
        <v/>
      </c>
      <c r="C49" s="45">
        <f>1/(1+$N$7*A49+$O$7*A49^2)</f>
        <v/>
      </c>
      <c r="D49" s="45">
        <f>IF(ISNUMBER($M$6),$M$6,$L$6)*B49</f>
        <v/>
      </c>
      <c r="E49" s="45">
        <f>$L$7*C49</f>
        <v/>
      </c>
      <c r="H49" s="86">
        <f>H48+(2*$Q$7-$P$7)/$D$12</f>
        <v/>
      </c>
      <c r="I49" s="89">
        <f>COS(RADIANS(H49))</f>
        <v/>
      </c>
      <c r="J49" s="88">
        <f>MAX(0,MIN(1,(I49-COS(RADIANS($Q$7)))/(COS(RADIANS($P$7))-COS(RADIANS($Q$7)))))</f>
        <v/>
      </c>
      <c r="K49" s="88">
        <f>J49^2</f>
        <v/>
      </c>
    </row>
    <row r="50">
      <c r="A50" s="88">
        <f>A49+$D$11/$D$12</f>
        <v/>
      </c>
      <c r="B50" s="45">
        <f>1/(1+$N$6*A50+$O$6*A50^2)</f>
        <v/>
      </c>
      <c r="C50" s="45">
        <f>1/(1+$N$7*A50+$O$7*A50^2)</f>
        <v/>
      </c>
      <c r="D50" s="45">
        <f>IF(ISNUMBER($M$6),$M$6,$L$6)*B50</f>
        <v/>
      </c>
      <c r="E50" s="45">
        <f>$L$7*C50</f>
        <v/>
      </c>
      <c r="H50" s="86">
        <f>H49+(2*$Q$7-$P$7)/$D$12</f>
        <v/>
      </c>
      <c r="I50" s="89">
        <f>COS(RADIANS(H50))</f>
        <v/>
      </c>
      <c r="J50" s="88">
        <f>MAX(0,MIN(1,(I50-COS(RADIANS($Q$7)))/(COS(RADIANS($P$7))-COS(RADIANS($Q$7)))))</f>
        <v/>
      </c>
      <c r="K50" s="88">
        <f>J50^2</f>
        <v/>
      </c>
    </row>
    <row r="51">
      <c r="A51" s="88">
        <f>A50+$D$11/$D$12</f>
        <v/>
      </c>
      <c r="B51" s="45">
        <f>1/(1+$N$6*A51+$O$6*A51^2)</f>
        <v/>
      </c>
      <c r="C51" s="45">
        <f>1/(1+$N$7*A51+$O$7*A51^2)</f>
        <v/>
      </c>
      <c r="D51" s="45">
        <f>IF(ISNUMBER($M$6),$M$6,$L$6)*B51</f>
        <v/>
      </c>
      <c r="E51" s="45">
        <f>$L$7*C51</f>
        <v/>
      </c>
      <c r="H51" s="86">
        <f>H50+(2*$Q$7-$P$7)/$D$12</f>
        <v/>
      </c>
      <c r="I51" s="89">
        <f>COS(RADIANS(H51))</f>
        <v/>
      </c>
      <c r="J51" s="88">
        <f>MAX(0,MIN(1,(I51-COS(RADIANS($Q$7)))/(COS(RADIANS($P$7))-COS(RADIANS($Q$7)))))</f>
        <v/>
      </c>
      <c r="K51" s="88">
        <f>J51^2</f>
        <v/>
      </c>
    </row>
    <row r="52">
      <c r="A52" s="88">
        <f>A51+$D$11/$D$12</f>
        <v/>
      </c>
      <c r="B52" s="45">
        <f>1/(1+$N$6*A52+$O$6*A52^2)</f>
        <v/>
      </c>
      <c r="C52" s="45">
        <f>1/(1+$N$7*A52+$O$7*A52^2)</f>
        <v/>
      </c>
      <c r="D52" s="45">
        <f>IF(ISNUMBER($M$6),$M$6,$L$6)*B52</f>
        <v/>
      </c>
      <c r="E52" s="45">
        <f>$L$7*C52</f>
        <v/>
      </c>
      <c r="H52" s="86">
        <f>H51+(2*$Q$7-$P$7)/$D$12</f>
        <v/>
      </c>
      <c r="I52" s="89">
        <f>COS(RADIANS(H52))</f>
        <v/>
      </c>
      <c r="J52" s="88">
        <f>MAX(0,MIN(1,(I52-COS(RADIANS($Q$7)))/(COS(RADIANS($P$7))-COS(RADIANS($Q$7)))))</f>
        <v/>
      </c>
      <c r="K52" s="88">
        <f>J52^2</f>
        <v/>
      </c>
    </row>
    <row r="53">
      <c r="A53" s="88">
        <f>A52+$D$11/$D$12</f>
        <v/>
      </c>
      <c r="B53" s="45">
        <f>1/(1+$N$6*A53+$O$6*A53^2)</f>
        <v/>
      </c>
      <c r="C53" s="45">
        <f>1/(1+$N$7*A53+$O$7*A53^2)</f>
        <v/>
      </c>
      <c r="D53" s="45">
        <f>IF(ISNUMBER($M$6),$M$6,$L$6)*B53</f>
        <v/>
      </c>
      <c r="E53" s="45">
        <f>$L$7*C53</f>
        <v/>
      </c>
      <c r="H53" s="86">
        <f>H52+(2*$Q$7-$P$7)/$D$12</f>
        <v/>
      </c>
      <c r="I53" s="89">
        <f>COS(RADIANS(H53))</f>
        <v/>
      </c>
      <c r="J53" s="88">
        <f>MAX(0,MIN(1,(I53-COS(RADIANS($Q$7)))/(COS(RADIANS($P$7))-COS(RADIANS($Q$7)))))</f>
        <v/>
      </c>
      <c r="K53" s="88">
        <f>J53^2</f>
        <v/>
      </c>
    </row>
    <row r="54">
      <c r="A54" s="88">
        <f>A53+$D$11/$D$12</f>
        <v/>
      </c>
      <c r="B54" s="45">
        <f>1/(1+$N$6*A54+$O$6*A54^2)</f>
        <v/>
      </c>
      <c r="C54" s="45">
        <f>1/(1+$N$7*A54+$O$7*A54^2)</f>
        <v/>
      </c>
      <c r="D54" s="45">
        <f>IF(ISNUMBER($M$6),$M$6,$L$6)*B54</f>
        <v/>
      </c>
      <c r="E54" s="45">
        <f>$L$7*C54</f>
        <v/>
      </c>
      <c r="H54" s="86">
        <f>H53+(2*$Q$7-$P$7)/$D$12</f>
        <v/>
      </c>
      <c r="I54" s="89">
        <f>COS(RADIANS(H54))</f>
        <v/>
      </c>
      <c r="J54" s="88">
        <f>MAX(0,MIN(1,(I54-COS(RADIANS($Q$7)))/(COS(RADIANS($P$7))-COS(RADIANS($Q$7)))))</f>
        <v/>
      </c>
      <c r="K54" s="88">
        <f>J54^2</f>
        <v/>
      </c>
    </row>
    <row r="55">
      <c r="A55" s="88">
        <f>A54+$D$11/$D$12</f>
        <v/>
      </c>
      <c r="B55" s="45">
        <f>1/(1+$N$6*A55+$O$6*A55^2)</f>
        <v/>
      </c>
      <c r="C55" s="45">
        <f>1/(1+$N$7*A55+$O$7*A55^2)</f>
        <v/>
      </c>
      <c r="D55" s="45">
        <f>IF(ISNUMBER($M$6),$M$6,$L$6)*B55</f>
        <v/>
      </c>
      <c r="E55" s="45">
        <f>$L$7*C55</f>
        <v/>
      </c>
      <c r="H55" s="86">
        <f>H54+(2*$Q$7-$P$7)/$D$12</f>
        <v/>
      </c>
      <c r="I55" s="89">
        <f>COS(RADIANS(H55))</f>
        <v/>
      </c>
      <c r="J55" s="88">
        <f>MAX(0,MIN(1,(I55-COS(RADIANS($Q$7)))/(COS(RADIANS($P$7))-COS(RADIANS($Q$7)))))</f>
        <v/>
      </c>
      <c r="K55" s="88">
        <f>J55^2</f>
        <v/>
      </c>
    </row>
    <row r="56">
      <c r="A56" s="88">
        <f>A55+$D$11/$D$12</f>
        <v/>
      </c>
      <c r="B56" s="45">
        <f>1/(1+$N$6*A56+$O$6*A56^2)</f>
        <v/>
      </c>
      <c r="C56" s="45">
        <f>1/(1+$N$7*A56+$O$7*A56^2)</f>
        <v/>
      </c>
      <c r="D56" s="45">
        <f>IF(ISNUMBER($M$6),$M$6,$L$6)*B56</f>
        <v/>
      </c>
      <c r="E56" s="45">
        <f>$L$7*C56</f>
        <v/>
      </c>
      <c r="H56" s="86">
        <f>H55+(2*$Q$7-$P$7)/$D$12</f>
        <v/>
      </c>
      <c r="I56" s="89">
        <f>COS(RADIANS(H56))</f>
        <v/>
      </c>
      <c r="J56" s="88">
        <f>MAX(0,MIN(1,(I56-COS(RADIANS($Q$7)))/(COS(RADIANS($P$7))-COS(RADIANS($Q$7)))))</f>
        <v/>
      </c>
      <c r="K56" s="88">
        <f>J56^2</f>
        <v/>
      </c>
    </row>
  </sheetData>
  <mergeCells count="3">
    <mergeCell ref="A12:C12"/>
    <mergeCell ref="A11:C11"/>
    <mergeCell ref="A2:P2"/>
  </mergeCells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34" customWidth="1" min="3" max="3"/>
    <col width="30" customWidth="1" min="4" max="4"/>
    <col width="30" customWidth="1" min="5" max="5"/>
    <col width="9" customWidth="1" min="6" max="6"/>
    <col width="40" customWidth="1" min="7" max="7"/>
    <col width="44" customWidth="1" min="8" max="8"/>
  </cols>
  <sheetData>
    <row r="1" ht="26" customHeight="1">
      <c r="A1" s="26" t="inlineStr">
        <is>
          <t>8  Shading models</t>
        </is>
      </c>
    </row>
    <row r="2" ht="30" customHeight="1">
      <c r="A2" s="27" t="inlineStr">
        <is>
          <t>Which shading model each part uses (counted with COUNTIF / COUNTIFS over sheet 3) and what it does. The screenshots are crops of the program's own captures in report/figures (same camera, shading overridden).</t>
        </is>
      </c>
    </row>
    <row r="4" ht="32" customHeight="1">
      <c r="A4" s="28" t="inlineStr">
        <is>
          <t>Shading model</t>
        </is>
      </c>
      <c r="B4" s="28" t="inlineStr">
        <is>
          <t>Parts using it</t>
        </is>
      </c>
      <c r="C4" s="28" t="inlineStr">
        <is>
          <t>Objects using it (parts)</t>
        </is>
      </c>
      <c r="D4" s="28" t="inlineStr">
        <is>
          <t>Normal used</t>
        </is>
      </c>
      <c r="E4" s="28" t="inlineStr">
        <is>
          <t>Lighting evaluated</t>
        </is>
      </c>
      <c r="F4" s="28" t="inlineStr">
        <is>
          <t>Cost</t>
        </is>
      </c>
      <c r="G4" s="28" t="inlineStr">
        <is>
          <t>Visual effect</t>
        </is>
      </c>
      <c r="H4" s="28" t="inlineStr">
        <is>
          <t>Why used here</t>
        </is>
      </c>
    </row>
    <row r="5" ht="60" customHeight="1">
      <c r="A5" s="42" t="inlineStr">
        <is>
          <t>Gouraud</t>
        </is>
      </c>
      <c r="B5" s="65">
        <f>COUNTIF('3 Object Construction'!$P$5:$P$938,A5)</f>
        <v/>
      </c>
      <c r="C5" s="14">
        <f>"Terrain ("&amp;COUNTIFS('3 Object Construction'!$B$5:$B$938,"Terrain",'3 Object Construction'!$P$5:$P$938,A5)&amp;")"&amp;", "&amp;"Backdrop ("&amp;COUNTIFS('3 Object Construction'!$B$5:$B$938,"Backdrop",'3 Object Construction'!$P$5:$P$938,A5)&amp;")"&amp;", "&amp;"Environment ("&amp;COUNTIFS('3 Object Construction'!$B$5:$B$938,"Environment",'3 Object Construction'!$P$5:$P$938,A5)&amp;")"</f>
        <v/>
      </c>
      <c r="D5" s="14" t="inlineStr">
        <is>
          <t>Vertex normal</t>
        </is>
      </c>
      <c r="E5" s="14" t="inlineStr">
        <is>
          <t>Per vertex, colour interpolated across the triangle</t>
        </is>
      </c>
      <c r="F5" s="14" t="inlineStr">
        <is>
          <t>Low</t>
        </is>
      </c>
      <c r="G5" s="14" t="inlineStr">
        <is>
          <t>Smooth, matte; highlights and the spotlight edge are blurred between vertices</t>
        </is>
      </c>
      <c r="H5" s="14" t="inlineStr">
        <is>
          <t>Large terrain and background props: cheap and smooth</t>
        </is>
      </c>
    </row>
    <row r="6" ht="60" customHeight="1">
      <c r="A6" s="42" t="inlineStr">
        <is>
          <t>Flat</t>
        </is>
      </c>
      <c r="B6" s="65">
        <f>COUNTIF('3 Object Construction'!$P$5:$P$938,A6)</f>
        <v/>
      </c>
      <c r="C6" s="14">
        <f>"Command Bunker ("&amp;COUNTIFS('3 Object Construction'!$B$5:$B$938,"Command Bunker",'3 Object Construction'!$P$5:$P$938,A6)&amp;")"</f>
        <v/>
      </c>
      <c r="D6" s="14" t="inlineStr">
        <is>
          <t>One face normal per triangle (geometry shader: cross product of two edges)</t>
        </is>
      </c>
      <c r="E6" s="14" t="inlineStr">
        <is>
          <t>Once per triangle</t>
        </is>
      </c>
      <c r="F6" s="14" t="inlineStr">
        <is>
          <t>Lowest</t>
        </is>
      </c>
      <c r="G6" s="14" t="inlineStr">
        <is>
          <t>Faceted look; every triangle has one constant colour</t>
        </is>
      </c>
      <c r="H6" s="14" t="inlineStr">
        <is>
          <t>Blocky concrete architecture of the command bunker (proposal: flat shading)</t>
        </is>
      </c>
    </row>
    <row r="7" ht="60" customHeight="1">
      <c r="A7" s="42" t="inlineStr">
        <is>
          <t>Phong</t>
        </is>
      </c>
      <c r="B7" s="65">
        <f>COUNTIF('3 Object Construction'!$P$5:$P$938,A7)</f>
        <v/>
      </c>
      <c r="C7" s="14">
        <f>"Target Rover ("&amp;COUNTIFS('3 Object Construction'!$B$5:$B$938,"Target Rover",'3 Object Construction'!$P$5:$P$938,A7)&amp;")"&amp;", "&amp;"Autonomous UAV ("&amp;COUNTIFS('3 Object Construction'!$B$5:$B$938,"Autonomous UAV",'3 Object Construction'!$P$5:$P$938,A7)&amp;")"</f>
        <v/>
      </c>
      <c r="D7" s="14" t="inlineStr">
        <is>
          <t>Vertex normal interpolated per fragment</t>
        </is>
      </c>
      <c r="E7" s="14" t="inlineStr">
        <is>
          <t>Per fragment (Blinn-Phong)</t>
        </is>
      </c>
      <c r="F7" s="14" t="inlineStr">
        <is>
          <t>Medium</t>
        </is>
      </c>
      <c r="G7" s="14" t="inlineStr">
        <is>
          <t>Sharp moving specular highlights; crisp spotlight edge on small parts</t>
        </is>
      </c>
      <c r="H7" s="14" t="inlineStr">
        <is>
          <t>UAV and rover: small metallic parts that the searchlight sweeps over</t>
        </is>
      </c>
    </row>
    <row r="8" ht="60" customHeight="1">
      <c r="A8" s="42" t="inlineStr">
        <is>
          <t>Additive beam</t>
        </is>
      </c>
      <c r="B8" s="65">
        <f>COUNTIF('3 Object Construction'!$P$5:$P$938,A8)</f>
        <v/>
      </c>
      <c r="C8" s="14">
        <f>"Autonomous UAV ("&amp;COUNTIFS('3 Object Construction'!$B$5:$B$938,"Autonomous UAV",'3 Object Construction'!$P$5:$P$938,A8)&amp;")"</f>
        <v/>
      </c>
      <c r="D8" s="14" t="inlineStr">
        <is>
          <t>None (unlit)</t>
        </is>
      </c>
      <c r="E8" s="14" t="inlineStr">
        <is>
          <t>Per fragment, additive blending, no depth writes</t>
        </is>
      </c>
      <c r="F8" s="14" t="inlineStr">
        <is>
          <t>Low</t>
        </is>
      </c>
      <c r="G8" s="14" t="inlineStr">
        <is>
          <t>Visible searchlight cone that fades along its axis and at its silhouette</t>
        </is>
      </c>
      <c r="H8" s="14" t="inlineStr">
        <is>
          <t>Makes the hierarchical searchlight readable at night</t>
        </is>
      </c>
    </row>
    <row r="9" ht="60" customHeight="1">
      <c r="A9" s="42" t="inlineStr">
        <is>
          <t>PBR (GGX / Cook-Torrance)</t>
        </is>
      </c>
      <c r="B9" s="65">
        <f>COUNTIF('3 Object Construction'!$S$5:$S$938,"&gt;0")</f>
        <v/>
      </c>
      <c r="C9" s="14" t="inlineStr">
        <is>
          <t>Parts with metalness &gt; 0 are shown in column B; all lit parts can use the PBR path</t>
        </is>
      </c>
      <c r="D9" s="14" t="inlineStr">
        <is>
          <t>Interpolated normal + material roughness / metalness</t>
        </is>
      </c>
      <c r="E9" s="14" t="inlineStr">
        <is>
          <t>Per fragment: D (GGX) x G (Smith-Schlick) x F (Schlick) / (4 N.V N.L)</t>
        </is>
      </c>
      <c r="F9" s="14" t="inlineStr">
        <is>
          <t>Highest</t>
        </is>
      </c>
      <c r="G9" s="14" t="inlineStr">
        <is>
          <t>Energy-conserving highlights whose size follows roughness; metals tint reflections</t>
        </is>
      </c>
      <c r="H9" s="14" t="inlineStr">
        <is>
          <t>Optional lighting path of the fragment shader (uniform uPbr); uses the roughness / metalness columns of sheet 3</t>
        </is>
      </c>
    </row>
    <row r="10">
      <c r="A10" s="38" t="inlineStr">
        <is>
          <t>Total lit parts</t>
        </is>
      </c>
      <c r="B10" s="90">
        <f>SUM(B5:B8)</f>
        <v/>
      </c>
    </row>
    <row r="12">
      <c r="A12" s="13" t="inlineStr">
        <is>
          <t>Same bunker, same camera: flat vs Gouraud vs Phong (crops of the program's captures)</t>
        </is>
      </c>
    </row>
    <row r="13">
      <c r="A13" s="91" t="inlineStr">
        <is>
          <t>Flat (bunker)</t>
        </is>
      </c>
      <c r="D13" s="91" t="inlineStr">
        <is>
          <t>Gouraud override (bunker)</t>
        </is>
      </c>
      <c r="G13" s="91" t="inlineStr">
        <is>
          <t>Phong override (bunker)</t>
        </is>
      </c>
    </row>
  </sheetData>
  <mergeCells count="1">
    <mergeCell ref="A2:I2"/>
  </mergeCells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8" customWidth="1" min="3" max="3"/>
    <col width="11" customWidth="1" min="4" max="4"/>
    <col width="9" customWidth="1" min="5" max="5"/>
    <col width="16" customWidth="1" min="6" max="6"/>
    <col width="14" customWidth="1" min="7" max="7"/>
    <col width="14" customWidth="1" min="8" max="8"/>
  </cols>
  <sheetData>
    <row r="1" ht="26" customHeight="1">
      <c r="A1" s="26" t="inlineStr">
        <is>
          <t>9  Render Pipeline</t>
        </is>
      </c>
    </row>
    <row r="2" ht="60" customHeight="1">
      <c r="A2" s="27" t="inlineStr">
        <is>
          <t>Primary: the cost of each rendering feature measured by ablation (ThermalSense.exe --benchmark renders the same flight with the feature switched off; cost = frame_ms(HIGH) - frame_ms(HIGH without X)). Secondary: GPU timer-query time per pass, labelled approximate. All values come from build/benchmark.json; baselines, costs and shares are formulas.</t>
        </is>
      </c>
    </row>
    <row r="4">
      <c r="A4" s="13" t="inlineStr">
        <is>
          <t>A. Per-feature cost by ablation: cost(X) = |frame_ms(group) - frame_ms(group with/without X)|</t>
        </is>
      </c>
    </row>
    <row r="5" ht="40" customHeight="1">
      <c r="A5" s="28" t="inlineStr">
        <is>
          <t>Configuration</t>
        </is>
      </c>
      <c r="B5" s="28" t="inlineStr">
        <is>
          <t>Group</t>
        </is>
      </c>
      <c r="C5" s="28" t="inlineStr">
        <is>
          <t>Change</t>
        </is>
      </c>
      <c r="D5" s="28" t="inlineStr">
        <is>
          <t>frame_ms (median)</t>
        </is>
      </c>
      <c r="E5" s="28" t="inlineStr">
        <is>
          <t>fps</t>
        </is>
      </c>
      <c r="F5" s="28" t="inlineStr">
        <is>
          <t>Baseline frame_ms (same group)</t>
        </is>
      </c>
      <c r="G5" s="28" t="inlineStr">
        <is>
          <t>Feature cost (ms)</t>
        </is>
      </c>
      <c r="H5" s="28" t="inlineStr">
        <is>
          <t>Share of baseline frame</t>
        </is>
      </c>
      <c r="I5" s="28" t="inlineStr">
        <is>
          <t>Noise: interquartile range of rounds (ms)</t>
        </is>
      </c>
      <c r="J5" s="28" t="inlineStr">
        <is>
          <t>Resolved above noise?</t>
        </is>
      </c>
      <c r="K5" s="28" t="inlineStr">
        <is>
          <t>Round 1 (ms)</t>
        </is>
      </c>
      <c r="L5" s="28" t="inlineStr">
        <is>
          <t>Round 2 (ms)</t>
        </is>
      </c>
      <c r="M5" s="28" t="inlineStr">
        <is>
          <t>Round 3 (ms)</t>
        </is>
      </c>
      <c r="N5" s="28" t="inlineStr">
        <is>
          <t>Round 4 (ms)</t>
        </is>
      </c>
      <c r="O5" s="28" t="inlineStr">
        <is>
          <t>Round 5 (ms)</t>
        </is>
      </c>
    </row>
    <row r="6">
      <c r="A6" s="42" t="inlineStr">
        <is>
          <t>v1 look (no post), indexed</t>
        </is>
      </c>
      <c r="B6" s="18" t="inlineStr">
        <is>
          <t>V1</t>
        </is>
      </c>
      <c r="C6" s="18" t="inlineStr">
        <is>
          <t>-</t>
        </is>
      </c>
      <c r="D6" s="92" t="n">
        <v>31.011</v>
      </c>
      <c r="E6" s="43" t="n">
        <v>32.2467</v>
      </c>
      <c r="F6" s="14" t="inlineStr">
        <is>
          <t>baseline</t>
        </is>
      </c>
      <c r="G6" s="14" t="inlineStr">
        <is>
          <t>-</t>
        </is>
      </c>
      <c r="H6" s="14" t="inlineStr">
        <is>
          <t>-</t>
        </is>
      </c>
      <c r="I6" s="86">
        <f>QUARTILE(K6:O6,3)-QUARTILE(K6:O6,1)</f>
        <v/>
      </c>
      <c r="K6" s="92" t="n">
        <v>31.011</v>
      </c>
      <c r="L6" s="92" t="n">
        <v>31.3417</v>
      </c>
      <c r="M6" s="92" t="n">
        <v>27.8551</v>
      </c>
      <c r="N6" s="92" t="n">
        <v>30.103</v>
      </c>
      <c r="O6" s="92" t="n">
        <v>31.5914</v>
      </c>
    </row>
    <row r="7">
      <c r="A7" s="42" t="inlineStr">
        <is>
          <t>LOW, indexed</t>
        </is>
      </c>
      <c r="B7" s="18" t="inlineStr">
        <is>
          <t>LOW</t>
        </is>
      </c>
      <c r="C7" s="18" t="inlineStr">
        <is>
          <t>-</t>
        </is>
      </c>
      <c r="D7" s="92" t="n">
        <v>55.0197</v>
      </c>
      <c r="E7" s="43" t="n">
        <v>18.1753</v>
      </c>
      <c r="F7" s="14" t="inlineStr">
        <is>
          <t>baseline</t>
        </is>
      </c>
      <c r="G7" s="14" t="inlineStr">
        <is>
          <t>-</t>
        </is>
      </c>
      <c r="H7" s="14" t="inlineStr">
        <is>
          <t>-</t>
        </is>
      </c>
      <c r="I7" s="86">
        <f>QUARTILE(K7:O7,3)-QUARTILE(K7:O7,1)</f>
        <v/>
      </c>
      <c r="K7" s="92" t="n">
        <v>56.3424</v>
      </c>
      <c r="L7" s="92" t="n">
        <v>56.4355</v>
      </c>
      <c r="M7" s="92" t="n">
        <v>53.6555</v>
      </c>
      <c r="N7" s="92" t="n">
        <v>54.0617</v>
      </c>
      <c r="O7" s="92" t="n">
        <v>55.0197</v>
      </c>
    </row>
    <row r="8">
      <c r="A8" s="42" t="inlineStr">
        <is>
          <t>HIGH, indexed (glDrawElements)</t>
        </is>
      </c>
      <c r="B8" s="18" t="inlineStr">
        <is>
          <t>HIGH</t>
        </is>
      </c>
      <c r="C8" s="18" t="inlineStr">
        <is>
          <t>-</t>
        </is>
      </c>
      <c r="D8" s="92" t="n">
        <v>67.917</v>
      </c>
      <c r="E8" s="43" t="n">
        <v>14.7239</v>
      </c>
      <c r="F8" s="14" t="inlineStr">
        <is>
          <t>baseline</t>
        </is>
      </c>
      <c r="G8" s="14" t="inlineStr">
        <is>
          <t>-</t>
        </is>
      </c>
      <c r="H8" s="14" t="inlineStr">
        <is>
          <t>-</t>
        </is>
      </c>
      <c r="I8" s="86">
        <f>QUARTILE(K8:O8,3)-QUARTILE(K8:O8,1)</f>
        <v/>
      </c>
      <c r="K8" s="92" t="n">
        <v>72.7055</v>
      </c>
      <c r="L8" s="92" t="n">
        <v>75.4479</v>
      </c>
      <c r="M8" s="92" t="n">
        <v>67.5324</v>
      </c>
      <c r="N8" s="92" t="n">
        <v>67.4276</v>
      </c>
      <c r="O8" s="92" t="n">
        <v>67.917</v>
      </c>
    </row>
    <row r="9">
      <c r="A9" s="42" t="inlineStr">
        <is>
          <t>HIGH, non-indexed (glDrawArrays)</t>
        </is>
      </c>
      <c r="B9" s="18" t="inlineStr">
        <is>
          <t>HIGH non-indexed</t>
        </is>
      </c>
      <c r="C9" s="18" t="inlineStr">
        <is>
          <t>-</t>
        </is>
      </c>
      <c r="D9" s="92" t="n">
        <v>70.1053</v>
      </c>
      <c r="E9" s="43" t="n">
        <v>14.2643</v>
      </c>
      <c r="F9" s="14" t="inlineStr">
        <is>
          <t>baseline</t>
        </is>
      </c>
      <c r="G9" s="14" t="inlineStr">
        <is>
          <t>-</t>
        </is>
      </c>
      <c r="H9" s="14" t="inlineStr">
        <is>
          <t>-</t>
        </is>
      </c>
      <c r="I9" s="86">
        <f>QUARTILE(K9:O9,3)-QUARTILE(K9:O9,1)</f>
        <v/>
      </c>
      <c r="K9" s="92" t="n">
        <v>74.05419999999999</v>
      </c>
      <c r="L9" s="92" t="n">
        <v>75.065</v>
      </c>
      <c r="M9" s="92" t="n">
        <v>68.7002</v>
      </c>
      <c r="N9" s="92" t="n">
        <v>70.1053</v>
      </c>
      <c r="O9" s="92" t="n">
        <v>69.9986</v>
      </c>
    </row>
    <row r="10">
      <c r="A10" s="42" t="inlineStr">
        <is>
          <t>ULTRA, indexed</t>
        </is>
      </c>
      <c r="B10" s="18" t="inlineStr">
        <is>
          <t>ULTRA</t>
        </is>
      </c>
      <c r="C10" s="18" t="inlineStr">
        <is>
          <t>-</t>
        </is>
      </c>
      <c r="D10" s="92" t="n">
        <v>202.65</v>
      </c>
      <c r="E10" s="43" t="n">
        <v>4.93461</v>
      </c>
      <c r="F10" s="14" t="inlineStr">
        <is>
          <t>baseline</t>
        </is>
      </c>
      <c r="G10" s="14" t="inlineStr">
        <is>
          <t>-</t>
        </is>
      </c>
      <c r="H10" s="14" t="inlineStr">
        <is>
          <t>-</t>
        </is>
      </c>
      <c r="I10" s="86">
        <f>QUARTILE(K10:O10,3)-QUARTILE(K10:O10,1)</f>
        <v/>
      </c>
      <c r="K10" s="92" t="n">
        <v>231.704</v>
      </c>
      <c r="L10" s="92" t="n">
        <v>229.072</v>
      </c>
      <c r="M10" s="92" t="n">
        <v>202.65</v>
      </c>
      <c r="N10" s="92" t="n">
        <v>200.766</v>
      </c>
      <c r="O10" s="92" t="n">
        <v>187.704</v>
      </c>
    </row>
    <row r="11">
      <c r="A11" s="42" t="inlineStr">
        <is>
          <t>HIGH without shadow maps</t>
        </is>
      </c>
      <c r="B11" s="18" t="inlineStr">
        <is>
          <t>HIGH</t>
        </is>
      </c>
      <c r="C11" s="18" t="inlineStr">
        <is>
          <t>without shadows</t>
        </is>
      </c>
      <c r="D11" s="92" t="n">
        <v>51.7462</v>
      </c>
      <c r="E11" s="43" t="n">
        <v>19.3251</v>
      </c>
      <c r="F11" s="86">
        <f>IF(COUNTIFS($B$6:$B$17,B11,$C$6:$C$17,"-")=1,AVERAGEIFS($D$6:$D$17,$B$6:$B$17,B11,$C$6:$C$17,"-"),"no unique baseline")</f>
        <v/>
      </c>
      <c r="G11" s="86">
        <f>IF(ISNUMBER(F11),IF(LEFT(C11,4)="with",D11-F11,F11-D11),"n/a")</f>
        <v/>
      </c>
      <c r="H11" s="32">
        <f>IF(ISNUMBER(F11),G11/F11,"n/a")</f>
        <v/>
      </c>
      <c r="I11" s="86">
        <f>QUARTILE(K11:O11,3)-QUARTILE(K11:O11,1)</f>
        <v/>
      </c>
      <c r="J11" s="42">
        <f>IF(AND(ISNUMBER(G11),ISNUMBER(I11)),IF(ABS(G11)&gt;MAX(I11,AVERAGEIFS($I$6:$I$17,$B$6:$B$17,B11,$C$6:$C$17,"-")),"resolved","below noise"),"n/a")</f>
        <v/>
      </c>
      <c r="K11" s="92" t="n">
        <v>55.0556</v>
      </c>
      <c r="L11" s="92" t="n">
        <v>59.5098</v>
      </c>
      <c r="M11" s="92" t="n">
        <v>51.7462</v>
      </c>
      <c r="N11" s="92" t="n">
        <v>51.0815</v>
      </c>
      <c r="O11" s="92" t="n">
        <v>51.6935</v>
      </c>
    </row>
    <row r="12">
      <c r="A12" s="42" t="inlineStr">
        <is>
          <t>HIGH without SSAO</t>
        </is>
      </c>
      <c r="B12" s="18" t="inlineStr">
        <is>
          <t>HIGH</t>
        </is>
      </c>
      <c r="C12" s="18" t="inlineStr">
        <is>
          <t>without ssao</t>
        </is>
      </c>
      <c r="D12" s="92" t="n">
        <v>66.57040000000001</v>
      </c>
      <c r="E12" s="43" t="n">
        <v>15.0217</v>
      </c>
      <c r="F12" s="86">
        <f>IF(COUNTIFS($B$6:$B$17,B12,$C$6:$C$17,"-")=1,AVERAGEIFS($D$6:$D$17,$B$6:$B$17,B12,$C$6:$C$17,"-"),"no unique baseline")</f>
        <v/>
      </c>
      <c r="G12" s="86">
        <f>IF(ISNUMBER(F12),IF(LEFT(C12,4)="with",D12-F12,F12-D12),"n/a")</f>
        <v/>
      </c>
      <c r="H12" s="32">
        <f>IF(ISNUMBER(F12),G12/F12,"n/a")</f>
        <v/>
      </c>
      <c r="I12" s="86">
        <f>QUARTILE(K12:O12,3)-QUARTILE(K12:O12,1)</f>
        <v/>
      </c>
      <c r="J12" s="42">
        <f>IF(AND(ISNUMBER(G12),ISNUMBER(I12)),IF(ABS(G12)&gt;MAX(I12,AVERAGEIFS($I$6:$I$17,$B$6:$B$17,B12,$C$6:$C$17,"-")),"resolved","below noise"),"n/a")</f>
        <v/>
      </c>
      <c r="K12" s="92" t="n">
        <v>68.0446</v>
      </c>
      <c r="L12" s="92" t="n">
        <v>89.5568</v>
      </c>
      <c r="M12" s="92" t="n">
        <v>66.57040000000001</v>
      </c>
      <c r="N12" s="92" t="n">
        <v>65.926</v>
      </c>
      <c r="O12" s="92" t="n">
        <v>65.4361</v>
      </c>
    </row>
    <row r="13">
      <c r="A13" s="42" t="inlineStr">
        <is>
          <t>HIGH without volumetric fog</t>
        </is>
      </c>
      <c r="B13" s="18" t="inlineStr">
        <is>
          <t>HIGH</t>
        </is>
      </c>
      <c r="C13" s="18" t="inlineStr">
        <is>
          <t>without fog</t>
        </is>
      </c>
      <c r="D13" s="92" t="n">
        <v>64.9836</v>
      </c>
      <c r="E13" s="43" t="n">
        <v>15.3885</v>
      </c>
      <c r="F13" s="86">
        <f>IF(COUNTIFS($B$6:$B$17,B13,$C$6:$C$17,"-")=1,AVERAGEIFS($D$6:$D$17,$B$6:$B$17,B13,$C$6:$C$17,"-"),"no unique baseline")</f>
        <v/>
      </c>
      <c r="G13" s="86">
        <f>IF(ISNUMBER(F13),IF(LEFT(C13,4)="with",D13-F13,F13-D13),"n/a")</f>
        <v/>
      </c>
      <c r="H13" s="32">
        <f>IF(ISNUMBER(F13),G13/F13,"n/a")</f>
        <v/>
      </c>
      <c r="I13" s="86">
        <f>QUARTILE(K13:O13,3)-QUARTILE(K13:O13,1)</f>
        <v/>
      </c>
      <c r="J13" s="42">
        <f>IF(AND(ISNUMBER(G13),ISNUMBER(I13)),IF(ABS(G13)&gt;MAX(I13,AVERAGEIFS($I$6:$I$17,$B$6:$B$17,B13,$C$6:$C$17,"-")),"resolved","below noise"),"n/a")</f>
        <v/>
      </c>
      <c r="K13" s="92" t="n">
        <v>68.5184</v>
      </c>
      <c r="L13" s="92" t="n">
        <v>66.3062</v>
      </c>
      <c r="M13" s="92" t="n">
        <v>64.9836</v>
      </c>
      <c r="N13" s="92" t="n">
        <v>64.9761</v>
      </c>
      <c r="O13" s="92" t="n">
        <v>63.4205</v>
      </c>
    </row>
    <row r="14">
      <c r="A14" s="42" t="inlineStr">
        <is>
          <t>HIGH without bloom</t>
        </is>
      </c>
      <c r="B14" s="18" t="inlineStr">
        <is>
          <t>HIGH</t>
        </is>
      </c>
      <c r="C14" s="18" t="inlineStr">
        <is>
          <t>without bloom</t>
        </is>
      </c>
      <c r="D14" s="92" t="n">
        <v>67.1519</v>
      </c>
      <c r="E14" s="43" t="n">
        <v>14.8916</v>
      </c>
      <c r="F14" s="86">
        <f>IF(COUNTIFS($B$6:$B$17,B14,$C$6:$C$17,"-")=1,AVERAGEIFS($D$6:$D$17,$B$6:$B$17,B14,$C$6:$C$17,"-"),"no unique baseline")</f>
        <v/>
      </c>
      <c r="G14" s="86">
        <f>IF(ISNUMBER(F14),IF(LEFT(C14,4)="with",D14-F14,F14-D14),"n/a")</f>
        <v/>
      </c>
      <c r="H14" s="32">
        <f>IF(ISNUMBER(F14),G14/F14,"n/a")</f>
        <v/>
      </c>
      <c r="I14" s="86">
        <f>QUARTILE(K14:O14,3)-QUARTILE(K14:O14,1)</f>
        <v/>
      </c>
      <c r="J14" s="42">
        <f>IF(AND(ISNUMBER(G14),ISNUMBER(I14)),IF(ABS(G14)&gt;MAX(I14,AVERAGEIFS($I$6:$I$17,$B$6:$B$17,B14,$C$6:$C$17,"-")),"resolved","below noise"),"n/a")</f>
        <v/>
      </c>
      <c r="K14" s="92" t="n">
        <v>70.13979999999999</v>
      </c>
      <c r="L14" s="92" t="n">
        <v>67.9451</v>
      </c>
      <c r="M14" s="92" t="n">
        <v>67.1519</v>
      </c>
      <c r="N14" s="92" t="n">
        <v>65.5939</v>
      </c>
      <c r="O14" s="92" t="n">
        <v>66.49039999999999</v>
      </c>
    </row>
    <row r="15">
      <c r="A15" s="42" t="inlineStr">
        <is>
          <t>HIGH without MSAA</t>
        </is>
      </c>
      <c r="B15" s="18" t="inlineStr">
        <is>
          <t>HIGH</t>
        </is>
      </c>
      <c r="C15" s="18" t="inlineStr">
        <is>
          <t>without msaa</t>
        </is>
      </c>
      <c r="D15" s="92" t="n">
        <v>58.6119</v>
      </c>
      <c r="E15" s="43" t="n">
        <v>17.0614</v>
      </c>
      <c r="F15" s="86">
        <f>IF(COUNTIFS($B$6:$B$17,B15,$C$6:$C$17,"-")=1,AVERAGEIFS($D$6:$D$17,$B$6:$B$17,B15,$C$6:$C$17,"-"),"no unique baseline")</f>
        <v/>
      </c>
      <c r="G15" s="86">
        <f>IF(ISNUMBER(F15),IF(LEFT(C15,4)="with",D15-F15,F15-D15),"n/a")</f>
        <v/>
      </c>
      <c r="H15" s="32">
        <f>IF(ISNUMBER(F15),G15/F15,"n/a")</f>
        <v/>
      </c>
      <c r="I15" s="86">
        <f>QUARTILE(K15:O15,3)-QUARTILE(K15:O15,1)</f>
        <v/>
      </c>
      <c r="J15" s="42">
        <f>IF(AND(ISNUMBER(G15),ISNUMBER(I15)),IF(ABS(G15)&gt;MAX(I15,AVERAGEIFS($I$6:$I$17,$B$6:$B$17,B15,$C$6:$C$17,"-")),"resolved","below noise"),"n/a")</f>
        <v/>
      </c>
      <c r="K15" s="92" t="n">
        <v>61.0236</v>
      </c>
      <c r="L15" s="92" t="n">
        <v>58.6119</v>
      </c>
      <c r="M15" s="92" t="n">
        <v>59.0816</v>
      </c>
      <c r="N15" s="92" t="n">
        <v>58.4564</v>
      </c>
      <c r="O15" s="92" t="n">
        <v>57.7174</v>
      </c>
    </row>
    <row r="16">
      <c r="A16" s="42" t="inlineStr">
        <is>
          <t>HIGH without searchlight shadow</t>
        </is>
      </c>
      <c r="B16" s="18" t="inlineStr">
        <is>
          <t>HIGH</t>
        </is>
      </c>
      <c r="C16" s="18" t="inlineStr">
        <is>
          <t>without spotshadow</t>
        </is>
      </c>
      <c r="D16" s="92" t="n">
        <v>65.2539</v>
      </c>
      <c r="E16" s="43" t="n">
        <v>15.3248</v>
      </c>
      <c r="F16" s="86">
        <f>IF(COUNTIFS($B$6:$B$17,B16,$C$6:$C$17,"-")=1,AVERAGEIFS($D$6:$D$17,$B$6:$B$17,B16,$C$6:$C$17,"-"),"no unique baseline")</f>
        <v/>
      </c>
      <c r="G16" s="86">
        <f>IF(ISNUMBER(F16),IF(LEFT(C16,4)="with",D16-F16,F16-D16),"n/a")</f>
        <v/>
      </c>
      <c r="H16" s="32">
        <f>IF(ISNUMBER(F16),G16/F16,"n/a")</f>
        <v/>
      </c>
      <c r="I16" s="86">
        <f>QUARTILE(K16:O16,3)-QUARTILE(K16:O16,1)</f>
        <v/>
      </c>
      <c r="J16" s="42">
        <f>IF(AND(ISNUMBER(G16),ISNUMBER(I16)),IF(ABS(G16)&gt;MAX(I16,AVERAGEIFS($I$6:$I$17,$B$6:$B$17,B16,$C$6:$C$17,"-")),"resolved","below noise"),"n/a")</f>
        <v/>
      </c>
      <c r="K16" s="92" t="n">
        <v>69.5335</v>
      </c>
      <c r="L16" s="92" t="n">
        <v>65.2611</v>
      </c>
      <c r="M16" s="92" t="n">
        <v>63.9259</v>
      </c>
      <c r="N16" s="92" t="n">
        <v>64.6253</v>
      </c>
      <c r="O16" s="92" t="n">
        <v>65.2539</v>
      </c>
    </row>
    <row r="17">
      <c r="A17" s="42" t="inlineStr">
        <is>
          <t>HIGH, raining (soaked ground)</t>
        </is>
      </c>
      <c r="B17" s="18" t="inlineStr">
        <is>
          <t>HIGH</t>
        </is>
      </c>
      <c r="C17" s="18" t="inlineStr">
        <is>
          <t>with rain</t>
        </is>
      </c>
      <c r="D17" s="92" t="n">
        <v>74.95529999999999</v>
      </c>
      <c r="E17" s="43" t="n">
        <v>13.3413</v>
      </c>
      <c r="F17" s="86">
        <f>IF(COUNTIFS($B$6:$B$17,B17,$C$6:$C$17,"-")=1,AVERAGEIFS($D$6:$D$17,$B$6:$B$17,B17,$C$6:$C$17,"-"),"no unique baseline")</f>
        <v/>
      </c>
      <c r="G17" s="86">
        <f>IF(ISNUMBER(F17),IF(LEFT(C17,4)="with",D17-F17,F17-D17),"n/a")</f>
        <v/>
      </c>
      <c r="H17" s="32">
        <f>IF(ISNUMBER(F17),G17/F17,"n/a")</f>
        <v/>
      </c>
      <c r="I17" s="86">
        <f>QUARTILE(K17:O17,3)-QUARTILE(K17:O17,1)</f>
        <v/>
      </c>
      <c r="J17" s="42">
        <f>IF(AND(ISNUMBER(G17),ISNUMBER(I17)),IF(ABS(G17)&gt;MAX(I17,AVERAGEIFS($I$6:$I$17,$B$6:$B$17,B17,$C$6:$C$17,"-")),"resolved","below noise"),"n/a")</f>
        <v/>
      </c>
      <c r="K17" s="92" t="n">
        <v>78.5825</v>
      </c>
      <c r="L17" s="92" t="n">
        <v>73.9697</v>
      </c>
      <c r="M17" s="92" t="n">
        <v>76.3516</v>
      </c>
      <c r="N17" s="92" t="n">
        <v>74.18980000000001</v>
      </c>
      <c r="O17" s="92" t="n">
        <v>74.95529999999999</v>
      </c>
    </row>
    <row r="20">
      <c r="A20" s="13" t="inlineStr">
        <is>
          <t>B. GPU pass timings, HIGH preset (timer queries) - APPROXIMATE: passes overlap on this integrated GPU, so they do not add up exactly to the frame time</t>
        </is>
      </c>
    </row>
    <row r="21" ht="32" customHeight="1">
      <c r="A21" s="28" t="inlineStr">
        <is>
          <t>Pass</t>
        </is>
      </c>
      <c r="B21" s="28" t="inlineStr">
        <is>
          <t>GPU time (ms, approx.)</t>
        </is>
      </c>
      <c r="C21" s="28" t="inlineStr">
        <is>
          <t>Share of summed pass time</t>
        </is>
      </c>
      <c r="D21" s="28" t="inlineStr">
        <is>
          <t>Cumulative (ms)</t>
        </is>
      </c>
    </row>
    <row r="22">
      <c r="A22" s="42" t="inlineStr">
        <is>
          <t>uav camera (CV)</t>
        </is>
      </c>
      <c r="B22" s="92" t="n">
        <v>3.56667</v>
      </c>
      <c r="C22" s="32">
        <f>IF(ISNUMBER(B22),B22/SUM($B$22:$B$29),"n/a")</f>
        <v/>
      </c>
      <c r="D22" s="86">
        <f>SUM($B$22:B22)</f>
        <v/>
      </c>
    </row>
    <row r="23">
      <c r="A23" s="42" t="inlineStr">
        <is>
          <t>shadow maps</t>
        </is>
      </c>
      <c r="B23" s="92" t="n">
        <v>7.47348</v>
      </c>
      <c r="C23" s="32">
        <f>IF(ISNUMBER(B23),B23/SUM($B$22:$B$29),"n/a")</f>
        <v/>
      </c>
      <c r="D23" s="86">
        <f>SUM($B$22:B23)</f>
        <v/>
      </c>
    </row>
    <row r="24">
      <c r="A24" s="42" t="inlineStr">
        <is>
          <t>pre-pass</t>
        </is>
      </c>
      <c r="B24" s="92" t="n">
        <v>1.3821</v>
      </c>
      <c r="C24" s="32">
        <f>IF(ISNUMBER(B24),B24/SUM($B$22:$B$29),"n/a")</f>
        <v/>
      </c>
      <c r="D24" s="86">
        <f>SUM($B$22:B24)</f>
        <v/>
      </c>
    </row>
    <row r="25">
      <c r="A25" s="42" t="inlineStr">
        <is>
          <t>ssao</t>
        </is>
      </c>
      <c r="B25" s="92" t="n">
        <v>1.38398</v>
      </c>
      <c r="C25" s="32">
        <f>IF(ISNUMBER(B25),B25/SUM($B$22:$B$29),"n/a")</f>
        <v/>
      </c>
      <c r="D25" s="86">
        <f>SUM($B$22:B25)</f>
        <v/>
      </c>
    </row>
    <row r="26">
      <c r="A26" s="42" t="inlineStr">
        <is>
          <t>volumetric fog</t>
        </is>
      </c>
      <c r="B26" s="92" t="n">
        <v>6.12269</v>
      </c>
      <c r="C26" s="32">
        <f>IF(ISNUMBER(B26),B26/SUM($B$22:$B$29),"n/a")</f>
        <v/>
      </c>
      <c r="D26" s="86">
        <f>SUM($B$22:B26)</f>
        <v/>
      </c>
    </row>
    <row r="27">
      <c r="A27" s="42" t="inlineStr">
        <is>
          <t>scene</t>
        </is>
      </c>
      <c r="B27" s="92" t="n">
        <v>42.2158</v>
      </c>
      <c r="C27" s="32">
        <f>IF(ISNUMBER(B27),B27/SUM($B$22:$B$29),"n/a")</f>
        <v/>
      </c>
      <c r="D27" s="86">
        <f>SUM($B$22:B27)</f>
        <v/>
      </c>
    </row>
    <row r="28">
      <c r="A28" s="42" t="inlineStr">
        <is>
          <t>resolve + bloom</t>
        </is>
      </c>
      <c r="B28" s="92" t="n">
        <v>2.35124</v>
      </c>
      <c r="C28" s="32">
        <f>IF(ISNUMBER(B28),B28/SUM($B$22:$B$29),"n/a")</f>
        <v/>
      </c>
      <c r="D28" s="86">
        <f>SUM($B$22:B28)</f>
        <v/>
      </c>
    </row>
    <row r="29">
      <c r="A29" s="42" t="inlineStr">
        <is>
          <t>composite</t>
        </is>
      </c>
      <c r="B29" s="92" t="n">
        <v>0.7744490000000001</v>
      </c>
      <c r="C29" s="32">
        <f>IF(ISNUMBER(B29),B29/SUM($B$22:$B$29),"n/a")</f>
        <v/>
      </c>
      <c r="D29" s="86">
        <f>SUM($B$22:B29)</f>
        <v/>
      </c>
    </row>
    <row r="30">
      <c r="A30" s="38" t="inlineStr">
        <is>
          <t>Sum of passes</t>
        </is>
      </c>
      <c r="B30" s="87">
        <f>SUM(B22:B29)</f>
        <v/>
      </c>
    </row>
  </sheetData>
  <mergeCells count="1">
    <mergeCell ref="A2:H2"/>
  </mergeCells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79"/>
  <sheetViews>
    <sheetView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44" customWidth="1" min="3" max="3"/>
    <col width="40" customWidth="1" min="4" max="4"/>
    <col width="48" customWidth="1" min="5" max="5"/>
    <col width="9" customWidth="1" min="6" max="6"/>
    <col width="34" customWidth="1" min="7" max="7"/>
  </cols>
  <sheetData>
    <row r="1" ht="26" customHeight="1">
      <c r="A1" s="26" t="inlineStr">
        <is>
          <t>10  Testing</t>
        </is>
      </c>
    </row>
    <row r="2" ht="45" customHeight="1">
      <c r="A2" s="27" t="inlineStr">
        <is>
          <t>Automated unit/integration tests (build/tests.exe -&gt; build/test_results.json), visual checks of real captures (docs/visual_tests.json) and behaviour checks computed live from the trace (sheet 12). The pass rate is a formula; status cells are conditionally formatted.</t>
        </is>
      </c>
    </row>
    <row r="3">
      <c r="A3" s="38" t="inlineStr">
        <is>
          <t>Tests</t>
        </is>
      </c>
      <c r="B3" s="55">
        <f>COUNTA($A$6:$A$79)</f>
        <v/>
      </c>
      <c r="C3" s="38" t="inlineStr">
        <is>
          <t>Passed</t>
        </is>
      </c>
      <c r="D3" s="55">
        <f>COUNTIF($F$6:$F$79,"PASS")</f>
        <v/>
      </c>
      <c r="E3" s="38" t="inlineStr">
        <is>
          <t>Failed</t>
        </is>
      </c>
      <c r="F3" s="55">
        <f>COUNTIF($F$6:$F$79,"FAIL")</f>
        <v/>
      </c>
      <c r="G3" s="38" t="inlineStr">
        <is>
          <t>Pass rate</t>
        </is>
      </c>
      <c r="H3" s="93">
        <f>D3/B3</f>
        <v/>
      </c>
    </row>
    <row r="5" ht="32" customHeight="1">
      <c r="A5" s="28" t="inlineStr">
        <is>
          <t>Test ID</t>
        </is>
      </c>
      <c r="B5" s="28" t="inlineStr">
        <is>
          <t>Category</t>
        </is>
      </c>
      <c r="C5" s="28" t="inlineStr">
        <is>
          <t>Description</t>
        </is>
      </c>
      <c r="D5" s="28" t="inlineStr">
        <is>
          <t>Expected result</t>
        </is>
      </c>
      <c r="E5" s="28" t="inlineStr">
        <is>
          <t>Observed result</t>
        </is>
      </c>
      <c r="F5" s="28" t="inlineStr">
        <is>
          <t>Status</t>
        </is>
      </c>
      <c r="G5" s="28" t="inlineStr">
        <is>
          <t>Evidence</t>
        </is>
      </c>
    </row>
    <row r="6">
      <c r="A6" s="42" t="inlineStr">
        <is>
          <t>T01</t>
        </is>
      </c>
      <c r="B6" s="14" t="inlineStr">
        <is>
          <t>Automated (tests/test_main.cpp)</t>
        </is>
      </c>
      <c r="C6" s="14" t="inlineStr">
        <is>
          <t>Cube vertex/index count</t>
        </is>
      </c>
      <c r="D6" s="14" t="inlineStr">
        <is>
          <t>24 vertices, 36 indices, 12 triangles</t>
        </is>
      </c>
      <c r="E6" s="14" t="inlineStr">
        <is>
          <t>24 vertices, 36 indices, 12 triangles</t>
        </is>
      </c>
      <c r="F6" s="42" t="inlineStr">
        <is>
          <t>PASS</t>
        </is>
      </c>
      <c r="G6" s="15" t="inlineStr">
        <is>
          <t>build/test_results.json</t>
        </is>
      </c>
    </row>
    <row r="7">
      <c r="A7" s="42" t="inlineStr">
        <is>
          <t>T02</t>
        </is>
      </c>
      <c r="B7" s="14" t="inlineStr">
        <is>
          <t>Automated (tests/test_main.cpp)</t>
        </is>
      </c>
      <c r="C7" s="14" t="inlineStr">
        <is>
          <t>Cube centred at origin with unit size</t>
        </is>
      </c>
      <c r="D7" s="14" t="inlineStr">
        <is>
          <t>min (-0.5,-0.5,-0.5), max (0.5,0.5,0.5)</t>
        </is>
      </c>
      <c r="E7" s="14" t="inlineStr">
        <is>
          <t>min (-0.500,-0.500,-0.500), max (0.500,0.500,0.500)</t>
        </is>
      </c>
      <c r="F7" s="42" t="inlineStr">
        <is>
          <t>PASS</t>
        </is>
      </c>
      <c r="G7" s="15" t="inlineStr">
        <is>
          <t>build/test_results.json</t>
        </is>
      </c>
    </row>
    <row r="8">
      <c r="A8" s="42" t="inlineStr">
        <is>
          <t>T03</t>
        </is>
      </c>
      <c r="B8" s="14" t="inlineStr">
        <is>
          <t>Automated (tests/test_main.cpp)</t>
        </is>
      </c>
      <c r="C8" s="14" t="inlineStr">
        <is>
          <t>Cube normals unit length, outward, CCW winding</t>
        </is>
      </c>
      <c r="D8" s="14" t="inlineStr">
        <is>
          <t>0 wrong-winding triangles, 24/24 outward normals</t>
        </is>
      </c>
      <c r="E8" s="14" t="inlineStr">
        <is>
          <t>0 wrong-winding, 24/24 outward, max |n|-1 = 0.00e+00</t>
        </is>
      </c>
      <c r="F8" s="42" t="inlineStr">
        <is>
          <t>PASS</t>
        </is>
      </c>
      <c r="G8" s="15" t="inlineStr">
        <is>
          <t>build/test_results.json</t>
        </is>
      </c>
    </row>
    <row r="9">
      <c r="A9" s="42" t="inlineStr">
        <is>
          <t>T04</t>
        </is>
      </c>
      <c r="B9" s="14" t="inlineStr">
        <is>
          <t>Automated (tests/test_main.cpp)</t>
        </is>
      </c>
      <c r="C9" s="14" t="inlineStr">
        <is>
          <t>Sphere counts follow 2+(S-1)N vertices and 2N(S-1) triangles (N=36, S=18)</t>
        </is>
      </c>
      <c r="D9" s="14" t="inlineStr">
        <is>
          <t>614 vertices, 1224 triangles</t>
        </is>
      </c>
      <c r="E9" s="14" t="inlineStr">
        <is>
          <t>614 vertices, 1224 triangles</t>
        </is>
      </c>
      <c r="F9" s="42" t="inlineStr">
        <is>
          <t>PASS</t>
        </is>
      </c>
      <c r="G9" s="15" t="inlineStr">
        <is>
          <t>build/test_results.json</t>
        </is>
      </c>
    </row>
    <row r="10">
      <c r="A10" s="42" t="inlineStr">
        <is>
          <t>T05</t>
        </is>
      </c>
      <c r="B10" s="14" t="inlineStr">
        <is>
          <t>Automated (tests/test_main.cpp)</t>
        </is>
      </c>
      <c r="C10" s="14" t="inlineStr">
        <is>
          <t>Sphere vertices lie on r = 0.5 and normal = p / r</t>
        </is>
      </c>
      <c r="D10" s="14" t="inlineStr">
        <is>
          <t>errors &lt; 1e-5</t>
        </is>
      </c>
      <c r="E10" s="14" t="inlineStr">
        <is>
          <t>max radius error 2.98e-08, max normal error 0.00e+00</t>
        </is>
      </c>
      <c r="F10" s="42" t="inlineStr">
        <is>
          <t>PASS</t>
        </is>
      </c>
      <c r="G10" s="15" t="inlineStr">
        <is>
          <t>build/test_results.json</t>
        </is>
      </c>
    </row>
    <row r="11">
      <c r="A11" s="42" t="inlineStr">
        <is>
          <t>T06</t>
        </is>
      </c>
      <c r="B11" s="14" t="inlineStr">
        <is>
          <t>Automated (tests/test_main.cpp)</t>
        </is>
      </c>
      <c r="C11" s="14" t="inlineStr">
        <is>
          <t>Sphere lower hemisphere is the reflection (y -&gt; -y) of the upper one, CCW kept</t>
        </is>
      </c>
      <c r="D11" s="14" t="inlineStr">
        <is>
          <t>every vertex has a mirror partner; 0 wrong-winding triangles</t>
        </is>
      </c>
      <c r="E11" s="14" t="inlineStr">
        <is>
          <t>614/614 vertices mirrored, 0 wrong-winding</t>
        </is>
      </c>
      <c r="F11" s="42" t="inlineStr">
        <is>
          <t>PASS</t>
        </is>
      </c>
      <c r="G11" s="15" t="inlineStr">
        <is>
          <t>build/test_results.json</t>
        </is>
      </c>
    </row>
    <row r="12">
      <c r="A12" s="42" t="inlineStr">
        <is>
          <t>T07</t>
        </is>
      </c>
      <c r="B12" s="14" t="inlineStr">
        <is>
          <t>Automated (tests/test_main.cpp)</t>
        </is>
      </c>
      <c r="C12" s="14" t="inlineStr">
        <is>
          <t>Cylinder counts 4N+2 vertices, 12N indices (N=36)</t>
        </is>
      </c>
      <c r="D12" s="14" t="inlineStr">
        <is>
          <t>146 vertices, 432 indices</t>
        </is>
      </c>
      <c r="E12" s="14" t="inlineStr">
        <is>
          <t>146 vertices, 432 indices</t>
        </is>
      </c>
      <c r="F12" s="42" t="inlineStr">
        <is>
          <t>PASS</t>
        </is>
      </c>
      <c r="G12" s="15" t="inlineStr">
        <is>
          <t>build/test_results.json</t>
        </is>
      </c>
    </row>
    <row r="13">
      <c r="A13" s="42" t="inlineStr">
        <is>
          <t>T08</t>
        </is>
      </c>
      <c r="B13" s="14" t="inlineStr">
        <is>
          <t>Automated (tests/test_main.cpp)</t>
        </is>
      </c>
      <c r="C13" s="14" t="inlineStr">
        <is>
          <t>Cylinder centred at origin, axis along Z, radius 0.5, height 1</t>
        </is>
      </c>
      <c r="D13" s="14" t="inlineStr">
        <is>
          <t>x,y in [-0.5,0.5], z in [-0.5,0.5]</t>
        </is>
      </c>
      <c r="E13" s="14" t="inlineStr">
        <is>
          <t>x [-0.500,0.500] y [-0.500,0.500] z [-0.500,0.500]</t>
        </is>
      </c>
      <c r="F13" s="42" t="inlineStr">
        <is>
          <t>PASS</t>
        </is>
      </c>
      <c r="G13" s="15" t="inlineStr">
        <is>
          <t>build/test_results.json</t>
        </is>
      </c>
    </row>
    <row r="14">
      <c r="A14" s="42" t="inlineStr">
        <is>
          <t>T09</t>
        </is>
      </c>
      <c r="B14" s="14" t="inlineStr">
        <is>
          <t>Automated (tests/test_main.cpp)</t>
        </is>
      </c>
      <c r="C14" s="14" t="inlineStr">
        <is>
          <t>Cylinder normals unit length and CCW outward winding</t>
        </is>
      </c>
      <c r="D14" s="14" t="inlineStr">
        <is>
          <t>0 wrong-winding triangles</t>
        </is>
      </c>
      <c r="E14" s="14" t="inlineStr">
        <is>
          <t>0 wrong-winding, max |n|-1 = 0.00e+00</t>
        </is>
      </c>
      <c r="F14" s="42" t="inlineStr">
        <is>
          <t>PASS</t>
        </is>
      </c>
      <c r="G14" s="15" t="inlineStr">
        <is>
          <t>build/test_results.json</t>
        </is>
      </c>
    </row>
    <row r="15">
      <c r="A15" s="42" t="inlineStr">
        <is>
          <t>T10</t>
        </is>
      </c>
      <c r="B15" s="14" t="inlineStr">
        <is>
          <t>Automated (tests/test_main.cpp)</t>
        </is>
      </c>
      <c r="C15" s="14" t="inlineStr">
        <is>
          <t>Frustum variant (light cone): open, side normals tilted, CCW</t>
        </is>
      </c>
      <c r="D15" s="14" t="inlineStr">
        <is>
          <t>0 wrong-winding, normal.z &lt; 0</t>
        </is>
      </c>
      <c r="E15" s="14" t="inlineStr">
        <is>
          <t>0 wrong-winding, first normal z = -0.425</t>
        </is>
      </c>
      <c r="F15" s="42" t="inlineStr">
        <is>
          <t>PASS</t>
        </is>
      </c>
      <c r="G15" s="15" t="inlineStr">
        <is>
          <t>build/test_results.json</t>
        </is>
      </c>
    </row>
    <row r="16">
      <c r="A16" s="42" t="inlineStr">
        <is>
          <t>T11</t>
        </is>
      </c>
      <c r="B16" s="14" t="inlineStr">
        <is>
          <t>Automated (tests/test_main.cpp)</t>
        </is>
      </c>
      <c r="C16" s="14" t="inlineStr">
        <is>
          <t>All indices valid and no degenerate triangles</t>
        </is>
      </c>
      <c r="D16" s="14" t="inlineStr">
        <is>
          <t>indices &lt; vertex count, 0 degenerate</t>
        </is>
      </c>
      <c r="E16" s="14" t="inlineStr">
        <is>
          <t>indices valid: yes, degenerate: 0</t>
        </is>
      </c>
      <c r="F16" s="42" t="inlineStr">
        <is>
          <t>PASS</t>
        </is>
      </c>
      <c r="G16" s="15" t="inlineStr">
        <is>
          <t>build/test_results.json</t>
        </is>
      </c>
    </row>
    <row r="17">
      <c r="A17" s="42" t="inlineStr">
        <is>
          <t>T12</t>
        </is>
      </c>
      <c r="B17" s="14" t="inlineStr">
        <is>
          <t>Automated (tests/test_main.cpp)</t>
        </is>
      </c>
      <c r="C17" s="14" t="inlineStr">
        <is>
          <t>Indexed storage smaller than non-indexed for every primitive</t>
        </is>
      </c>
      <c r="D17" s="14" t="inlineStr">
        <is>
          <t>indexed &lt; non-indexed</t>
        </is>
      </c>
      <c r="E17" s="14" t="inlineStr">
        <is>
          <t>cube 720&lt;864, sphere 29424&lt;88128, cylinder 5232&lt;10368 B</t>
        </is>
      </c>
      <c r="F17" s="42" t="inlineStr">
        <is>
          <t>PASS</t>
        </is>
      </c>
      <c r="G17" s="15" t="inlineStr">
        <is>
          <t>build/test_results.json</t>
        </is>
      </c>
    </row>
    <row r="18">
      <c r="A18" s="42" t="inlineStr">
        <is>
          <t>T13</t>
        </is>
      </c>
      <c r="B18" s="14" t="inlineStr">
        <is>
          <t>Automated (tests/test_main.cpp)</t>
        </is>
      </c>
      <c r="C18" s="14" t="inlineStr">
        <is>
          <t>Terrain disc: radius 20 m, 1+R*N vertices, N(2R-1) triangles, all facing +Y</t>
        </is>
      </c>
      <c r="D18" s="14" t="inlineStr">
        <is>
          <t>18433 vertices, 36608 triangles, radius 20.00, all up</t>
        </is>
      </c>
      <c r="E18" s="14" t="inlineStr">
        <is>
          <t>18433 vertices, 36608 triangles, radius 20.00, 36608/36608 up</t>
        </is>
      </c>
      <c r="F18" s="42" t="inlineStr">
        <is>
          <t>PASS</t>
        </is>
      </c>
      <c r="G18" s="15" t="inlineStr">
        <is>
          <t>build/test_results.json</t>
        </is>
      </c>
    </row>
    <row r="19">
      <c r="A19" s="42" t="inlineStr">
        <is>
          <t>T14</t>
        </is>
      </c>
      <c r="B19" s="14" t="inlineStr">
        <is>
          <t>Automated (tests/test_main.cpp)</t>
        </is>
      </c>
      <c r="C19" s="14" t="inlineStr">
        <is>
          <t>Model matrix order M = T*R*S (scale, then rotate, then translate)</t>
        </is>
      </c>
      <c r="D19" s="14" t="inlineStr">
        <is>
          <t>(1,0,0) -&gt; S(2) -&gt; (2,0,0) -&gt; Rz(90) -&gt; (0,2,0) -&gt; T -&gt; (1,4,3)</t>
        </is>
      </c>
      <c r="E19" s="14" t="inlineStr">
        <is>
          <t>(1.000, 4.000, 3.000)</t>
        </is>
      </c>
      <c r="F19" s="42" t="inlineStr">
        <is>
          <t>PASS</t>
        </is>
      </c>
      <c r="G19" s="15" t="inlineStr">
        <is>
          <t>build/test_results.json</t>
        </is>
      </c>
    </row>
    <row r="20">
      <c r="A20" s="42" t="inlineStr">
        <is>
          <t>T15</t>
        </is>
      </c>
      <c r="B20" s="14" t="inlineStr">
        <is>
          <t>Automated (tests/test_main.cpp)</t>
        </is>
      </c>
      <c r="C20" s="14" t="inlineStr">
        <is>
          <t>Inverse matrix: inverse(M) * M = I</t>
        </is>
      </c>
      <c r="D20" s="14" t="inlineStr">
        <is>
          <t>max error &lt; 1e-5</t>
        </is>
      </c>
      <c r="E20" s="14" t="inlineStr">
        <is>
          <t>max error 2.38e-07</t>
        </is>
      </c>
      <c r="F20" s="42" t="inlineStr">
        <is>
          <t>PASS</t>
        </is>
      </c>
      <c r="G20" s="15" t="inlineStr">
        <is>
          <t>build/test_results.json</t>
        </is>
      </c>
    </row>
    <row r="21">
      <c r="A21" s="42" t="inlineStr">
        <is>
          <t>T16</t>
        </is>
      </c>
      <c r="B21" s="14" t="inlineStr">
        <is>
          <t>Automated (tests/test_main.cpp)</t>
        </is>
      </c>
      <c r="C21" s="14" t="inlineStr">
        <is>
          <t>Normal matrix keeps normals perpendicular under non-uniform scale</t>
        </is>
      </c>
      <c r="D21" s="14" t="inlineStr">
        <is>
          <t>dot(transformed normal, transformed tangent) = 0</t>
        </is>
      </c>
      <c r="E21" s="14" t="inlineStr">
        <is>
          <t>dot = 0.00e+00</t>
        </is>
      </c>
      <c r="F21" s="42" t="inlineStr">
        <is>
          <t>PASS</t>
        </is>
      </c>
      <c r="G21" s="15" t="inlineStr">
        <is>
          <t>build/test_results.json</t>
        </is>
      </c>
    </row>
    <row r="22">
      <c r="A22" s="42" t="inlineStr">
        <is>
          <t>T17</t>
        </is>
      </c>
      <c r="B22" s="14" t="inlineStr">
        <is>
          <t>Automated (tests/test_main.cpp)</t>
        </is>
      </c>
      <c r="C22" s="14" t="inlineStr">
        <is>
          <t>View-projection maps the look-at target to the NDC centre</t>
        </is>
      </c>
      <c r="D22" s="14" t="inlineStr">
        <is>
          <t>ndc (0, 0, z) with z in [-1,1]</t>
        </is>
      </c>
      <c r="E22" s="14" t="inlineStr">
        <is>
          <t>ndc (0.000, 0.000, 0.990)</t>
        </is>
      </c>
      <c r="F22" s="42" t="inlineStr">
        <is>
          <t>PASS</t>
        </is>
      </c>
      <c r="G22" s="15" t="inlineStr">
        <is>
          <t>build/test_results.json</t>
        </is>
      </c>
    </row>
    <row r="23">
      <c r="A23" s="42" t="inlineStr">
        <is>
          <t>T18</t>
        </is>
      </c>
      <c r="B23" s="14" t="inlineStr">
        <is>
          <t>Automated (tests/test_main.cpp)</t>
        </is>
      </c>
      <c r="C23" s="14" t="inlineStr">
        <is>
          <t>Bunker, UAV and Rover are each built from cube + sphere + cylinder</t>
        </is>
      </c>
      <c r="D23" s="14" t="inlineStr">
        <is>
          <t>all three composites use all three primitives</t>
        </is>
      </c>
      <c r="E23" s="14" t="inlineStr">
        <is>
          <t>bunker 29 parts, UAV 39 parts, rover 26 parts</t>
        </is>
      </c>
      <c r="F23" s="42" t="inlineStr">
        <is>
          <t>PASS</t>
        </is>
      </c>
      <c r="G23" s="15" t="inlineStr">
        <is>
          <t>build/test_results.json</t>
        </is>
      </c>
    </row>
    <row r="24">
      <c r="A24" s="42" t="inlineStr">
        <is>
          <t>T19</t>
        </is>
      </c>
      <c r="B24" s="14" t="inlineStr">
        <is>
          <t>Automated (tests/test_main.cpp)</t>
        </is>
      </c>
      <c r="C24" s="14" t="inlineStr">
        <is>
          <t>Shading assignment follows the proposal</t>
        </is>
      </c>
      <c r="D24" s="14" t="inlineStr">
        <is>
          <t>Bunker=Flat, Terrain=Gouraud, UAV=Phong</t>
        </is>
      </c>
      <c r="E24" s="14" t="inlineStr">
        <is>
          <t>all leaves match</t>
        </is>
      </c>
      <c r="F24" s="42" t="inlineStr">
        <is>
          <t>PASS</t>
        </is>
      </c>
      <c r="G24" s="15" t="inlineStr">
        <is>
          <t>build/test_results.json</t>
        </is>
      </c>
    </row>
    <row r="25">
      <c r="A25" s="42" t="inlineStr">
        <is>
          <t>T20</t>
        </is>
      </c>
      <c r="B25" s="14" t="inlineStr">
        <is>
          <t>Automated (tests/test_main.cpp)</t>
        </is>
      </c>
      <c r="C25" s="14" t="inlineStr">
        <is>
          <t>All world matrices finite after scene construction</t>
        </is>
      </c>
      <c r="D25" s="14" t="inlineStr">
        <is>
          <t>no NaN/Inf</t>
        </is>
      </c>
      <c r="E25" s="14" t="inlineStr">
        <is>
          <t>all finite</t>
        </is>
      </c>
      <c r="F25" s="42" t="inlineStr">
        <is>
          <t>PASS</t>
        </is>
      </c>
      <c r="G25" s="15" t="inlineStr">
        <is>
          <t>build/test_results.json</t>
        </is>
      </c>
    </row>
    <row r="26">
      <c r="A26" s="42" t="inlineStr">
        <is>
          <t>T21</t>
        </is>
      </c>
      <c r="B26" s="14" t="inlineStr">
        <is>
          <t>Automated (tests/test_main.cpp)</t>
        </is>
      </c>
      <c r="C26" s="14" t="inlineStr">
        <is>
          <t>Searchlight is hierarchical: lamp moves with the UAV body</t>
        </is>
      </c>
      <c r="D26" s="14" t="inlineStr">
        <is>
          <t>lamp displacement follows body</t>
        </is>
      </c>
      <c r="E26" s="14" t="inlineStr">
        <is>
          <t>body moved 0.750 m, lamp moved 0.776 m</t>
        </is>
      </c>
      <c r="F26" s="42" t="inlineStr">
        <is>
          <t>PASS</t>
        </is>
      </c>
      <c r="G26" s="15" t="inlineStr">
        <is>
          <t>build/test_results.json</t>
        </is>
      </c>
    </row>
    <row r="27">
      <c r="A27" s="42" t="inlineStr">
        <is>
          <t>T22</t>
        </is>
      </c>
      <c r="B27" s="14" t="inlineStr">
        <is>
          <t>Automated (tests/test_main.cpp)</t>
        </is>
      </c>
      <c r="C27" s="14" t="inlineStr">
        <is>
          <t>Tracker finds a hot blob and its centroid</t>
        </is>
      </c>
      <c r="D27" s="14" t="inlineStr">
        <is>
          <t>found, area 24, u=0.150 v=0.200</t>
        </is>
      </c>
      <c r="E27" s="14" t="inlineStr">
        <is>
          <t>found=1, area 24, u=0.150 v=0.200</t>
        </is>
      </c>
      <c r="F27" s="42" t="inlineStr">
        <is>
          <t>PASS</t>
        </is>
      </c>
      <c r="G27" s="15" t="inlineStr">
        <is>
          <t>build/test_results.json</t>
        </is>
      </c>
    </row>
    <row r="28">
      <c r="A28" s="42" t="inlineStr">
        <is>
          <t>T23</t>
        </is>
      </c>
      <c r="B28" s="14" t="inlineStr">
        <is>
          <t>Automated (tests/test_main.cpp)</t>
        </is>
      </c>
      <c r="C28" s="14" t="inlineStr">
        <is>
          <t>Tracker ignores single-pixel noise (min area 2)</t>
        </is>
      </c>
      <c r="D28" s="14" t="inlineStr">
        <is>
          <t>not found</t>
        </is>
      </c>
      <c r="E28" s="14" t="inlineStr">
        <is>
          <t>not found</t>
        </is>
      </c>
      <c r="F28" s="42" t="inlineStr">
        <is>
          <t>PASS</t>
        </is>
      </c>
      <c r="G28" s="15" t="inlineStr">
        <is>
          <t>build/test_results.json</t>
        </is>
      </c>
    </row>
    <row r="29">
      <c r="A29" s="42" t="inlineStr">
        <is>
          <t>T24</t>
        </is>
      </c>
      <c r="B29" s="14" t="inlineStr">
        <is>
          <t>Automated (tests/test_main.cpp)</t>
        </is>
      </c>
      <c r="C29" s="14" t="inlineStr">
        <is>
          <t>Data association keeps the existing track instead of a bigger distractor</t>
        </is>
      </c>
      <c r="D29" s="14" t="inlineStr">
        <is>
          <t>selected blob is the top-left one (u &lt; 0, v &gt; 0), 2 blobs seen</t>
        </is>
      </c>
      <c r="E29" s="14" t="inlineStr">
        <is>
          <t>u=-0.82 v=0.77, blobs=2</t>
        </is>
      </c>
      <c r="F29" s="42" t="inlineStr">
        <is>
          <t>PASS</t>
        </is>
      </c>
      <c r="G29" s="15" t="inlineStr">
        <is>
          <t>build/test_results.json</t>
        </is>
      </c>
    </row>
    <row r="30">
      <c r="A30" s="42" t="inlineStr">
        <is>
          <t>T32</t>
        </is>
      </c>
      <c r="B30" s="14" t="inlineStr">
        <is>
          <t>Automated (tests/test_main.cpp)</t>
        </is>
      </c>
      <c r="C30" s="14" t="inlineStr">
        <is>
          <t>Hysteresis threshold: a big warm blob without a hot core is not a target</t>
        </is>
      </c>
      <c r="D30" s="14" t="inlineStr">
        <is>
          <t>2 blobs seen, the small hot one (u &gt; 0, v &lt; 0) selected</t>
        </is>
      </c>
      <c r="E30" s="14" t="inlineStr">
        <is>
          <t>blobs=2, found=1, u=0.58 v=-0.43, area 9</t>
        </is>
      </c>
      <c r="F30" s="42" t="inlineStr">
        <is>
          <t>PASS</t>
        </is>
      </c>
      <c r="G30" s="15" t="inlineStr">
        <is>
          <t>build/test_results.json</t>
        </is>
      </c>
    </row>
    <row r="31">
      <c r="A31" s="42" t="inlineStr">
        <is>
          <t>T25</t>
        </is>
      </c>
      <c r="B31" s="14" t="inlineStr">
        <is>
          <t>Automated (tests/test_main.cpp)</t>
        </is>
      </c>
      <c r="C31" s="14" t="inlineStr">
        <is>
          <t>Segment/box occlusion test</t>
        </is>
      </c>
      <c r="D31" s="14" t="inlineStr">
        <is>
          <t>through: blocked, beside: clear</t>
        </is>
      </c>
      <c r="E31" s="14" t="inlineStr">
        <is>
          <t>through=1 beside=0</t>
        </is>
      </c>
      <c r="F31" s="42" t="inlineStr">
        <is>
          <t>PASS</t>
        </is>
      </c>
      <c r="G31" s="15" t="inlineStr">
        <is>
          <t>build/test_results.json</t>
        </is>
      </c>
    </row>
    <row r="32">
      <c r="A32" s="42" t="inlineStr">
        <is>
          <t>T31</t>
        </is>
      </c>
      <c r="B32" s="14" t="inlineStr">
        <is>
          <t>Automated (tests/test_main.cpp)</t>
        </is>
      </c>
      <c r="C32" s="14" t="inlineStr">
        <is>
          <t>Exact occlusion in primitive space (inverse model matrix), not just bounding boxes</t>
        </is>
      </c>
      <c r="D32" s="14" t="inlineStr">
        <is>
          <t>sphere: corner miss, centre hit; cylinder: corner miss, body hit</t>
        </is>
      </c>
      <c r="E32" s="14" t="inlineStr">
        <is>
          <t>sphere corner=0 centre=1, cylinder corner=0 body=1</t>
        </is>
      </c>
      <c r="F32" s="42" t="inlineStr">
        <is>
          <t>PASS</t>
        </is>
      </c>
      <c r="G32" s="15" t="inlineStr">
        <is>
          <t>build/test_results.json</t>
        </is>
      </c>
    </row>
    <row r="33">
      <c r="A33" s="42" t="inlineStr">
        <is>
          <t>T26</t>
        </is>
      </c>
      <c r="B33" s="14" t="inlineStr">
        <is>
          <t>Automated (tests/test_main.cpp)</t>
        </is>
      </c>
      <c r="C33" s="14" t="inlineStr">
        <is>
          <t>Visibility grid: behind the bunker is hidden, in front is visible (UAV at +Z)</t>
        </is>
      </c>
      <c r="D33" s="14" t="inlineStr">
        <is>
          <t>cell (0,-2.2) hidden, cell (0,5.5) visible</t>
        </is>
      </c>
      <c r="E33" s="14" t="inlineStr">
        <is>
          <t>behind hidden=1, front hidden=0</t>
        </is>
      </c>
      <c r="F33" s="42" t="inlineStr">
        <is>
          <t>PASS</t>
        </is>
      </c>
      <c r="G33" s="15" t="inlineStr">
        <is>
          <t>build/test_results.json</t>
        </is>
      </c>
    </row>
    <row r="34">
      <c r="A34" s="42" t="inlineStr">
        <is>
          <t>T27</t>
        </is>
      </c>
      <c r="B34" s="14" t="inlineStr">
        <is>
          <t>Automated (tests/test_main.cpp)</t>
        </is>
      </c>
      <c r="C34" s="14" t="inlineStr">
        <is>
          <t>Flood fill is a valid BFS field and descent reaches a goal (MicroMouse)</t>
        </is>
      </c>
      <c r="D34" s="14" t="inlineStr">
        <is>
          <t>neighbours differ by &lt;= 1; path ends on a value-0 cell</t>
        </is>
      </c>
      <c r="E34" s="14" t="inlineStr">
        <is>
          <t>goals 540, field consistent 1, start value 14, path 14 cells, end value 0</t>
        </is>
      </c>
      <c r="F34" s="42" t="inlineStr">
        <is>
          <t>PASS</t>
        </is>
      </c>
      <c r="G34" s="15" t="inlineStr">
        <is>
          <t>build/test_results.json</t>
        </is>
      </c>
    </row>
    <row r="35">
      <c r="A35" s="42" t="inlineStr">
        <is>
          <t>T28</t>
        </is>
      </c>
      <c r="B35" s="14" t="inlineStr">
        <is>
          <t>Automated (tests/test_main.cpp)</t>
        </is>
      </c>
      <c r="C35" s="14" t="inlineStr">
        <is>
          <t>Rover drives (LFR controller) from open ground into the UAV's blind spot within 60 s</t>
        </is>
      </c>
      <c r="D35" s="14" t="inlineStr">
        <is>
          <t>rover hidden at the end</t>
        </is>
      </c>
      <c r="E35" s="14" t="inlineStr">
        <is>
          <t>hidden=1 at (-1.91, -2.77), travelled 10.4 m, line under sensors 800/980 moving frames</t>
        </is>
      </c>
      <c r="F35" s="42" t="inlineStr">
        <is>
          <t>PASS</t>
        </is>
      </c>
      <c r="G35" s="15" t="inlineStr">
        <is>
          <t>build/test_results.json</t>
        </is>
      </c>
    </row>
    <row r="36">
      <c r="A36" s="42" t="inlineStr">
        <is>
          <t>T29</t>
        </is>
      </c>
      <c r="B36" s="14" t="inlineStr">
        <is>
          <t>Automated (tests/test_main.cpp)</t>
        </is>
      </c>
      <c r="C36" s="14" t="inlineStr">
        <is>
          <t>Pixel-ray ground estimate: image centre of a downward camera hits the point below it</t>
        </is>
      </c>
      <c r="D36" s="14" t="inlineStr">
        <is>
          <t>hit near (0.5, 0.0, 0.5)</t>
        </is>
      </c>
      <c r="E36" s="14" t="inlineStr">
        <is>
          <t>hit=1 at (0.50, -0.05, 0.50)</t>
        </is>
      </c>
      <c r="F36" s="42" t="inlineStr">
        <is>
          <t>PASS</t>
        </is>
      </c>
      <c r="G36" s="15" t="inlineStr">
        <is>
          <t>build/test_results.json</t>
        </is>
      </c>
    </row>
    <row r="37">
      <c r="A37" s="42" t="inlineStr">
        <is>
          <t>T30</t>
        </is>
      </c>
      <c r="B37" s="14" t="inlineStr">
        <is>
          <t>Automated (tests/test_main.cpp)</t>
        </is>
      </c>
      <c r="C37" s="14" t="inlineStr">
        <is>
          <t>40 s simulation without detections: UAV searches inside the 20 m area, above ground</t>
        </is>
      </c>
      <c r="D37" s="14" t="inlineStr">
        <is>
          <t>mode SEARCH, always inside r &lt;= 19.5 m and &gt;= 2 m above ground</t>
        </is>
      </c>
      <c r="E37" s="14" t="inlineStr">
        <is>
          <t>mode SEARCH, inside=1, finite=1</t>
        </is>
      </c>
      <c r="F37" s="42" t="inlineStr">
        <is>
          <t>PASS</t>
        </is>
      </c>
      <c r="G37" s="15" t="inlineStr">
        <is>
          <t>build/test_results.json</t>
        </is>
      </c>
    </row>
    <row r="38">
      <c r="A38" s="42" t="inlineStr">
        <is>
          <t>T33</t>
        </is>
      </c>
      <c r="B38" s="14" t="inlineStr">
        <is>
          <t>Automated (tests/test_main.cpp)</t>
        </is>
      </c>
      <c r="C38" s="14" t="inlineStr">
        <is>
          <t>Moon shadow map: the whole 20 m scene sphere projects inside the light's clip volume</t>
        </is>
      </c>
      <c r="D38" s="14" t="inlineStr">
        <is>
          <t>max |NDC| &lt;= 1.0 (texel 2.1 cm)</t>
        </is>
      </c>
      <c r="E38" s="14" t="inlineStr">
        <is>
          <t>max |NDC| = 1.000, texel = 2.15 cm</t>
        </is>
      </c>
      <c r="F38" s="42" t="inlineStr">
        <is>
          <t>PASS</t>
        </is>
      </c>
      <c r="G38" s="15" t="inlineStr">
        <is>
          <t>build/test_results.json</t>
        </is>
      </c>
    </row>
    <row r="39">
      <c r="A39" s="42" t="inlineStr">
        <is>
          <t>T34</t>
        </is>
      </c>
      <c r="B39" s="14" t="inlineStr">
        <is>
          <t>Automated (tests/test_main.cpp)</t>
        </is>
      </c>
      <c r="C39" s="14" t="inlineStr">
        <is>
          <t>Shadow cascade snapping: moving the camera shifts the shadow map by whole texels only</t>
        </is>
      </c>
      <c r="D39" s="14" t="inlineStr">
        <is>
          <t>fractional texel shift &lt; 0.01</t>
        </is>
      </c>
      <c r="E39" s="14" t="inlineStr">
        <is>
          <t>shift (3.000, 0.000) texels, fraction 0.0001</t>
        </is>
      </c>
      <c r="F39" s="42" t="inlineStr">
        <is>
          <t>PASS</t>
        </is>
      </c>
      <c r="G39" s="15" t="inlineStr">
        <is>
          <t>build/test_results.json</t>
        </is>
      </c>
    </row>
    <row r="40">
      <c r="A40" s="42" t="inlineStr">
        <is>
          <t>T35</t>
        </is>
      </c>
      <c r="B40" s="14" t="inlineStr">
        <is>
          <t>Automated (tests/test_main.cpp)</t>
        </is>
      </c>
      <c r="C40" s="14" t="inlineStr">
        <is>
          <t>Searchlight shadow matrix: lamp axis -&gt; map centre, 14 deg cone edge inside the map</t>
        </is>
      </c>
      <c r="D40" s="14" t="inlineStr">
        <is>
          <t>axis at (0,0), |edge| &lt; 1</t>
        </is>
      </c>
      <c r="E40" s="14" t="inlineStr">
        <is>
          <t>axis (0.000, 0.000), edge (0.870, 0.000)</t>
        </is>
      </c>
      <c r="F40" s="42" t="inlineStr">
        <is>
          <t>PASS</t>
        </is>
      </c>
      <c r="G40" s="15" t="inlineStr">
        <is>
          <t>build/test_results.json</t>
        </is>
      </c>
    </row>
    <row r="41">
      <c r="A41" s="42" t="inlineStr">
        <is>
          <t>T36</t>
        </is>
      </c>
      <c r="B41" s="14" t="inlineStr">
        <is>
          <t>Automated (tests/test_main.cpp)</t>
        </is>
      </c>
      <c r="C41" s="14" t="inlineStr">
        <is>
          <t>Cone (cylinder generator, top radius 0): counts, centred, CCW, closed, no degenerate triangles</t>
        </is>
      </c>
      <c r="D41" s="14" t="inlineStr">
        <is>
          <t>109 vertices, 72 triangles, x,y,z in [-0.5,0.5], 0 wrong-winding, 0 degenerate, closed</t>
        </is>
      </c>
      <c r="E41" s="14" t="inlineStr">
        <is>
          <t>109 vertices, 72 triangles, x [-0.500,0.500] y [-0.500,0.500] z [-0.500,0.500], 0 wrong, 0 degenerate, closed=1</t>
        </is>
      </c>
      <c r="F41" s="42" t="inlineStr">
        <is>
          <t>PASS</t>
        </is>
      </c>
      <c r="G41" s="15" t="inlineStr">
        <is>
          <t>build/test_results.json</t>
        </is>
      </c>
    </row>
    <row r="42">
      <c r="A42" s="42" t="inlineStr">
        <is>
          <t>T37</t>
        </is>
      </c>
      <c r="B42" s="14" t="inlineStr">
        <is>
          <t>Automated (tests/test_main.cpp)</t>
        </is>
      </c>
      <c r="C42" s="14" t="inlineStr">
        <is>
          <t>Exact cone occlusion in primitive space (pine crowns)</t>
        </is>
      </c>
      <c r="D42" s="14" t="inlineStr">
        <is>
          <t>near apex off-axis miss, axis hit, base hit</t>
        </is>
      </c>
      <c r="E42" s="14" t="inlineStr">
        <is>
          <t>near apex=0, axis=1, base=1</t>
        </is>
      </c>
      <c r="F42" s="42" t="inlineStr">
        <is>
          <t>PASS</t>
        </is>
      </c>
      <c r="G42" s="15" t="inlineStr">
        <is>
          <t>build/test_results.json</t>
        </is>
      </c>
    </row>
    <row r="43">
      <c r="A43" s="42" t="inlineStr">
        <is>
          <t>T38</t>
        </is>
      </c>
      <c r="B43" s="14" t="inlineStr">
        <is>
          <t>Automated (tests/test_main.cpp)</t>
        </is>
      </c>
      <c r="C43" s="14" t="inlineStr">
        <is>
          <t>New props and backdrop are built only from cube / sphere / cylinder / cone leaves</t>
        </is>
      </c>
      <c r="D43" s="14" t="inlineStr">
        <is>
          <t>Environment + Backdrop: only lab primitives, pines use Cone; total leaves &lt; 1000 (draw-call budget)</t>
        </is>
      </c>
      <c r="E43" s="14" t="inlineStr">
        <is>
          <t>environment 621 parts {Cube Sphere Cylinder Cone}, backdrop 89 parts, scene total 805</t>
        </is>
      </c>
      <c r="F43" s="42" t="inlineStr">
        <is>
          <t>PASS</t>
        </is>
      </c>
      <c r="G43" s="15" t="inlineStr">
        <is>
          <t>build/test_results.json</t>
        </is>
      </c>
    </row>
    <row r="44">
      <c r="A44" s="42" t="inlineStr">
        <is>
          <t>T39</t>
        </is>
      </c>
      <c r="B44" s="14" t="inlineStr">
        <is>
          <t>Automated (tests/test_main.cpp)</t>
        </is>
      </c>
      <c r="C44" s="14" t="inlineStr">
        <is>
          <t>Every material has PBR parameters (roughness, metalness in [0,1]) and all matrices are finite</t>
        </is>
      </c>
      <c r="D44" s="14" t="inlineStr">
        <is>
          <t>all leaves: roughness/metalness set, no NaN/Inf</t>
        </is>
      </c>
      <c r="E44" s="14" t="inlineStr">
        <is>
          <t>all leaves OK</t>
        </is>
      </c>
      <c r="F44" s="42" t="inlineStr">
        <is>
          <t>PASS</t>
        </is>
      </c>
      <c r="G44" s="15" t="inlineStr">
        <is>
          <t>build/test_results.json</t>
        </is>
      </c>
    </row>
    <row r="45">
      <c r="A45" s="42" t="inlineStr">
        <is>
          <t>T40</t>
        </is>
      </c>
      <c r="B45" s="14" t="inlineStr">
        <is>
          <t>Automated (tests/test_main.cpp)</t>
        </is>
      </c>
      <c r="C45" s="14" t="inlineStr">
        <is>
          <t>Props sit inside the 20 m disc, backdrop parts outside it</t>
        </is>
      </c>
      <c r="D45" s="14" t="inlineStr">
        <is>
          <t>prop extents r &lt;= 20.0 m, backdrop centres r &gt;= 23.0 m</t>
        </is>
      </c>
      <c r="E45" s="14" t="inlineStr">
        <is>
          <t>farthest prop extent 19.57 m, nearest backdrop part 24.50 m</t>
        </is>
      </c>
      <c r="F45" s="42" t="inlineStr">
        <is>
          <t>PASS</t>
        </is>
      </c>
      <c r="G45" s="15" t="inlineStr">
        <is>
          <t>build/test_results.json</t>
        </is>
      </c>
    </row>
    <row r="46">
      <c r="A46" s="42" t="inlineStr">
        <is>
          <t>T41</t>
        </is>
      </c>
      <c r="B46" s="14" t="inlineStr">
        <is>
          <t>Automated (tests/test_main.cpp)</t>
        </is>
      </c>
      <c r="C46" s="14" t="inlineStr">
        <is>
          <t>No ground-level prop is hotter than the rover's motor box or reaches the tracker blob threshold</t>
        </is>
      </c>
      <c r="D46" s="14" t="inlineStr">
        <is>
          <t>hottest &lt; 0.80 (blob threshold) &lt; 0.97 (motor box)</t>
        </is>
      </c>
      <c r="E46" s="14" t="inlineStr">
        <is>
          <t>hottest ground-level part Environment/Fire embers = 0.74</t>
        </is>
      </c>
      <c r="F46" s="42" t="inlineStr">
        <is>
          <t>PASS</t>
        </is>
      </c>
      <c r="G46" s="15" t="inlineStr">
        <is>
          <t>build/test_results.json</t>
        </is>
      </c>
    </row>
    <row r="47">
      <c r="A47" s="42" t="inlineStr">
        <is>
          <t>T42</t>
        </is>
      </c>
      <c r="B47" s="14" t="inlineStr">
        <is>
          <t>Automated (tests/test_main.cpp)</t>
        </is>
      </c>
      <c r="C47" s="14" t="inlineStr">
        <is>
          <t>Terrain v2: continuous, level bunker pad, creek bed, track depression, berm, constant rim</t>
        </is>
      </c>
      <c r="D47" s="14" t="inlineStr">
        <is>
          <t>1 cm step &lt; 6 mm (slope &lt; 0.6), |h| &lt; 1 mm on the pad, creek &lt; 0, track &lt; 0, berm &gt; 0, rim spread &lt; 1 mm</t>
        </is>
      </c>
      <c r="E47" s="14" t="inlineStr">
        <is>
          <t>max 1 cm step 0.0055 m, pad 0.00000 m, creek -0.41 m, track -0.04 m, berm +0.44 m, rim spread 0.00000 m</t>
        </is>
      </c>
      <c r="F47" s="42" t="inlineStr">
        <is>
          <t>PASS</t>
        </is>
      </c>
      <c r="G47" s="15" t="inlineStr">
        <is>
          <t>build/test_results.json</t>
        </is>
      </c>
    </row>
    <row r="48">
      <c r="A48" s="42" t="inlineStr">
        <is>
          <t>T43</t>
        </is>
      </c>
      <c r="B48" s="14" t="inlineStr">
        <is>
          <t>Automated (tests/test_main.cpp)</t>
        </is>
      </c>
      <c r="C48" s="14" t="inlineStr">
        <is>
          <t>Terrain mesh density and far-ground clearance</t>
        </is>
      </c>
      <c r="D48" s="14" t="inlineStr">
        <is>
          <t>radial step &lt;= 0.3 m, rim step &lt;= 0.5 m, &lt; 60k triangles, terrain &gt;= far ground top + 5 cm everywhere</t>
        </is>
      </c>
      <c r="E48" s="14" t="inlineStr">
        <is>
          <t>radial 0.278 m, rim 0.491 m, 18433 vertices, 36608 triangles, min height -0.300 vs far ground top -0.350</t>
        </is>
      </c>
      <c r="F48" s="42" t="inlineStr">
        <is>
          <t>PASS</t>
        </is>
      </c>
      <c r="G48" s="15" t="inlineStr">
        <is>
          <t>build/test_results.json</t>
        </is>
      </c>
    </row>
    <row r="49">
      <c r="A49" s="42" t="inlineStr">
        <is>
          <t>T44</t>
        </is>
      </c>
      <c r="B49" s="14" t="inlineStr">
        <is>
          <t>Automated (tests/test_main.cpp)</t>
        </is>
      </c>
      <c r="C49" s="14" t="inlineStr">
        <is>
          <t>Bucket-grid line of sight equals the brute-force test over all occluders</t>
        </is>
      </c>
      <c r="D49" s="14" t="inlineStr">
        <is>
          <t>0 mismatches over 4000 random segments</t>
        </is>
      </c>
      <c r="E49" s="14" t="inlineStr">
        <is>
          <t>0 mismatches, 1756 blocked, 488 occluders</t>
        </is>
      </c>
      <c r="F49" s="42" t="inlineStr">
        <is>
          <t>PASS</t>
        </is>
      </c>
      <c r="G49" s="15" t="inlineStr">
        <is>
          <t>build/test_results.json</t>
        </is>
      </c>
    </row>
    <row r="50">
      <c r="A50" s="42" t="inlineStr">
        <is>
          <t>T45</t>
        </is>
      </c>
      <c r="B50" s="14" t="inlineStr">
        <is>
          <t>Automated (tests/test_main.cpp)</t>
        </is>
      </c>
      <c r="C50" s="14" t="inlineStr">
        <is>
          <t>180 s headless run: UAV inside 19.5 m and above ground, rover finite inside the free area</t>
        </is>
      </c>
      <c r="D50" s="14" t="inlineStr">
        <is>
          <t>UAV r &lt;= 19.5 m, clearance &gt;= 2 m; rover r &lt;= 18.6 m; rover hides part of the time</t>
        </is>
      </c>
      <c r="E50" s="14" t="inlineStr">
        <is>
          <t>UAV max r 15.57 m, min clearance 5.58 m; rover max r 18.14 m, hidden 52% of frames</t>
        </is>
      </c>
      <c r="F50" s="42" t="inlineStr">
        <is>
          <t>PASS</t>
        </is>
      </c>
      <c r="G50" s="15" t="inlineStr">
        <is>
          <t>build/test_results.json</t>
        </is>
      </c>
    </row>
    <row r="51">
      <c r="A51" s="42" t="inlineStr">
        <is>
          <t>T46</t>
        </is>
      </c>
      <c r="B51" s="14" t="inlineStr">
        <is>
          <t>Automated (tests/test_main.cpp)</t>
        </is>
      </c>
      <c r="C51" s="14" t="inlineStr">
        <is>
          <t>UAV mode logic on the 20 m map: detections -&gt; TRACK, loss -&gt; REACQUIRE, stays inside</t>
        </is>
      </c>
      <c r="D51" s="14" t="inlineStr">
        <is>
          <t>TRACK then REACQUIRE, r &lt;= 19.5 m</t>
        </is>
      </c>
      <c r="E51" s="14" t="inlineStr">
        <is>
          <t>track=1 reacquire=1 inside=1, estimate (7.3, 2.6)</t>
        </is>
      </c>
      <c r="F51" s="42" t="inlineStr">
        <is>
          <t>PASS</t>
        </is>
      </c>
      <c r="G51" s="15" t="inlineStr">
        <is>
          <t>build/test_results.json</t>
        </is>
      </c>
    </row>
    <row r="52">
      <c r="A52" s="42" t="inlineStr">
        <is>
          <t>T47</t>
        </is>
      </c>
      <c r="B52" s="14" t="inlineStr">
        <is>
          <t>Automated (tests/test_main.cpp)</t>
        </is>
      </c>
      <c r="C52" s="14" t="inlineStr">
        <is>
          <t>Heat trail cools exponentially: after tau = 45 s a footprint keeps 1/e of its heat</t>
        </is>
      </c>
      <c r="D52" s="14" t="inlineStr">
        <is>
          <t>ratio = 0.368 +- 0.01</t>
        </is>
      </c>
      <c r="E52" s="14" t="inlineStr">
        <is>
          <t>start 0.745, after 45 s 0.274, ratio 0.368</t>
        </is>
      </c>
      <c r="F52" s="42" t="inlineStr">
        <is>
          <t>PASS</t>
        </is>
      </c>
      <c r="G52" s="15" t="inlineStr">
        <is>
          <t>build/test_results.json</t>
        </is>
      </c>
    </row>
    <row r="53">
      <c r="A53" s="42" t="inlineStr">
        <is>
          <t>T48</t>
        </is>
      </c>
      <c r="B53" s="14" t="inlineStr">
        <is>
          <t>Automated (tests/test_main.cpp)</t>
        </is>
      </c>
      <c r="C53" s="14" t="inlineStr">
        <is>
          <t>Heat trail: deposits are local, clamped to 1, and hot ground stays below the 0.80 blob threshold</t>
        </is>
      </c>
      <c r="D53" s="14" t="inlineStr">
        <is>
          <t>centre = 1, 0.5 m away = 0, max ground heat &lt; 0.80</t>
        </is>
      </c>
      <c r="E53" s="14" t="inlineStr">
        <is>
          <t>centre 1.00, 0.5 m away 0.00, max ground heat 0.51</t>
        </is>
      </c>
      <c r="F53" s="42" t="inlineStr">
        <is>
          <t>PASS</t>
        </is>
      </c>
      <c r="G53" s="15" t="inlineStr">
        <is>
          <t>build/test_results.json</t>
        </is>
      </c>
    </row>
    <row r="54">
      <c r="A54" s="42" t="inlineStr">
        <is>
          <t>T49</t>
        </is>
      </c>
      <c r="B54" s="14" t="inlineStr">
        <is>
          <t>Automated (tests/test_main.cpp)</t>
        </is>
      </c>
      <c r="C54" s="14" t="inlineStr">
        <is>
          <t>Scene: after 20 s of driving the rover has left a heat trail on the ground</t>
        </is>
      </c>
      <c r="D54" s="14" t="inlineStr">
        <is>
          <t>trail peak &gt; 0.2</t>
        </is>
      </c>
      <c r="E54" s="14" t="inlineStr">
        <is>
          <t>trail peak 0.87, rover at (14.4, 8.2)</t>
        </is>
      </c>
      <c r="F54" s="42" t="inlineStr">
        <is>
          <t>PASS</t>
        </is>
      </c>
      <c r="G54" s="15" t="inlineStr">
        <is>
          <t>build/test_results.json</t>
        </is>
      </c>
    </row>
    <row r="55">
      <c r="A55" s="42" t="inlineStr">
        <is>
          <t>V01</t>
        </is>
      </c>
      <c r="B55" s="14" t="inlineStr">
        <is>
          <t>Visual check of a real capture</t>
        </is>
      </c>
      <c r="C55" s="14" t="inlineStr">
        <is>
          <t>Primitive library: cube, sphere, cylinder and cone render closed, lit, with their triangle structure</t>
        </is>
      </c>
      <c r="D55" s="14" t="inlineStr">
        <is>
          <t>Four closed primitives; counts printed from the generators</t>
        </is>
      </c>
      <c r="E55" s="14" t="inlineStr">
        <is>
          <t>Cube (one diagonal per face), sphere (latitude/longitude triangles), cylinder (36 side quads + fan caps) and cone (fan to the apex) all closed and lit; labels show 24/12, 614/1224, 146/144 and 109/72 vertices/triangles</t>
        </is>
      </c>
      <c r="F55" s="42" t="inlineStr">
        <is>
          <t>PASS</t>
        </is>
      </c>
      <c r="G55" s="15" t="inlineStr">
        <is>
          <t>report/figures/primitive_library.png</t>
        </is>
      </c>
    </row>
    <row r="56">
      <c r="A56" s="42" t="inlineStr">
        <is>
          <t>V02</t>
        </is>
      </c>
      <c r="B56" s="14" t="inlineStr">
        <is>
          <t>Visual check of a real capture</t>
        </is>
      </c>
      <c r="C56" s="14" t="inlineStr">
        <is>
          <t>Thermal view: hot rover, warm bunker vents/door/generator and floodlight, cold vegetation</t>
        </is>
      </c>
      <c r="D56" s="14" t="inlineStr">
        <is>
          <t>Rover brightest, bunker details warm, trees and ground dark</t>
        </is>
      </c>
      <c r="E56" s="14" t="inlineStr">
        <is>
          <t>Rover under a TGT LOCK bracket in orange/white; bunker vents, slits and door warm; watchtower floodlight warm; pines and ground dark purple; UAV feed (320x240) shows the rover hot at the centre</t>
        </is>
      </c>
      <c r="F56" s="42" t="inlineStr">
        <is>
          <t>PASS</t>
        </is>
      </c>
      <c r="G56" s="15" t="inlineStr">
        <is>
          <t>report/figures/scene_thermal.png</t>
        </is>
      </c>
    </row>
    <row r="57">
      <c r="A57" s="42" t="inlineStr">
        <is>
          <t>V03</t>
        </is>
      </c>
      <c r="B57" s="14" t="inlineStr">
        <is>
          <t>Visual check of a real capture</t>
        </is>
      </c>
      <c r="C57" s="14" t="inlineStr">
        <is>
          <t>UAV camera (computer vision) keeps the target centred while tracking</t>
        </is>
      </c>
      <c r="D57" s="14" t="inlineStr">
        <is>
          <t>Rover near the image centre, HUD mode TRACK</t>
        </is>
      </c>
      <c r="E57" s="14" t="inlineStr">
        <is>
          <t>Through the UAV camera the rover's motor box is white-hot near the image centre; HUD reads TRACK</t>
        </is>
      </c>
      <c r="F57" s="42" t="inlineStr">
        <is>
          <t>PASS</t>
        </is>
      </c>
      <c r="G57" s="15" t="inlineStr">
        <is>
          <t>report/figures/uav_camera_view.png</t>
        </is>
      </c>
    </row>
    <row r="58">
      <c r="A58" s="42" t="inlineStr">
        <is>
          <t>V04</t>
        </is>
      </c>
      <c r="B58" s="14" t="inlineStr">
        <is>
          <t>Visual check of a real capture</t>
        </is>
      </c>
      <c r="C58" s="14" t="inlineStr">
        <is>
          <t>Rover hides under tree cover; UAV loses it and switches to REACQUIRE</t>
        </is>
      </c>
      <c r="D58" s="14" t="inlineStr">
        <is>
          <t>Rover HIDDEN, UAV REACQUIRE, LAST KNOWN marker, 0 blobs in the feed</t>
        </is>
      </c>
      <c r="E58" s="14" t="inlineStr">
        <is>
          <t>At t = 52 s HUD reads REACQUIRE and ROVER HIDDEN; the LAST KNOWN bracket sits on a spruce crown that covers the rover; the UAV feed shows 0 blobs</t>
        </is>
      </c>
      <c r="F58" s="42" t="inlineStr">
        <is>
          <t>PASS</t>
        </is>
      </c>
      <c r="G58" s="15" t="inlineStr">
        <is>
          <t>report/figures/hide_thermal.png</t>
        </is>
      </c>
    </row>
    <row r="59">
      <c r="A59" s="42" t="inlineStr">
        <is>
          <t>V05</t>
        </is>
      </c>
      <c r="B59" s="14" t="inlineStr">
        <is>
          <t>Visual check of a real capture</t>
        </is>
      </c>
      <c r="C59" s="14" t="inlineStr">
        <is>
          <t>Z-buffer: disabling the depth test breaks hidden-surface removal</t>
        </is>
      </c>
      <c r="D59" s="14" t="inlineStr">
        <is>
          <t>The hidden rover is drawn on top of the crown that covers it</t>
        </is>
      </c>
      <c r="E59" s="14" t="inlineStr">
        <is>
          <t>Same frame with Z-TEST OFF: the rover (hot) is painted over the spruce crown that hides it in V04</t>
        </is>
      </c>
      <c r="F59" s="42" t="inlineStr">
        <is>
          <t>PASS</t>
        </is>
      </c>
      <c r="G59" s="15" t="inlineStr">
        <is>
          <t>report/figures/hide_ztest_off.png</t>
        </is>
      </c>
    </row>
    <row r="60">
      <c r="A60" s="42" t="inlineStr">
        <is>
          <t>V06</t>
        </is>
      </c>
      <c r="B60" s="14" t="inlineStr">
        <is>
          <t>Visual check of a real capture</t>
        </is>
      </c>
      <c r="C60" s="14" t="inlineStr">
        <is>
          <t>Depth buffer visualisation</t>
        </is>
      </c>
      <c r="D60" s="14" t="inlineStr">
        <is>
          <t>Linearised depth: near white, far dark</t>
        </is>
      </c>
      <c r="E60" s="14" t="inlineStr">
        <is>
          <t>Grey ramp from the near watchtower and trees (light) to the distant hills (dark)</t>
        </is>
      </c>
      <c r="F60" s="42" t="inlineStr">
        <is>
          <t>PASS</t>
        </is>
      </c>
      <c r="G60" s="15" t="inlineStr">
        <is>
          <t>report/figures/scene_depth.png</t>
        </is>
      </c>
    </row>
    <row r="61">
      <c r="A61" s="42" t="inlineStr">
        <is>
          <t>V07</t>
        </is>
      </c>
      <c r="B61" s="14" t="inlineStr">
        <is>
          <t>Visual check of a real capture</t>
        </is>
      </c>
      <c r="C61" s="14" t="inlineStr">
        <is>
          <t>Hidden-line wireframe shows only visible edges</t>
        </is>
      </c>
      <c r="D61" s="14" t="inlineStr">
        <is>
          <t>Edges drawn over offset solids; occluded edges removed</t>
        </is>
      </c>
      <c r="E61" s="14" t="inlineStr">
        <is>
          <t>Terrain rings, fence, pines and trees drawn as visible edges only; the bunker hides the ground edges behind it</t>
        </is>
      </c>
      <c r="F61" s="42" t="inlineStr">
        <is>
          <t>PASS</t>
        </is>
      </c>
      <c r="G61" s="15" t="inlineStr">
        <is>
          <t>report/figures/scene_hiddenline.png</t>
        </is>
      </c>
    </row>
    <row r="62">
      <c r="A62" s="42" t="inlineStr">
        <is>
          <t>V08</t>
        </is>
      </c>
      <c r="B62" s="14" t="inlineStr">
        <is>
          <t>Visual check of a real capture</t>
        </is>
      </c>
      <c r="C62" s="14" t="inlineStr">
        <is>
          <t>X-ray wireframe shows overlapping (hidden) edges, colour-coded by primitive</t>
        </is>
      </c>
      <c r="D62" s="14" t="inlineStr">
        <is>
          <t>All edges visible; cube cyan, sphere magenta, cylinder amber, cone green</t>
        </is>
      </c>
      <c r="E62" s="14" t="inlineStr">
        <is>
          <t>Back edges visible through solids; bunker/crates cyan, canopies/hills magenta, posts/wires amber, pine whorls green</t>
        </is>
      </c>
      <c r="F62" s="42" t="inlineStr">
        <is>
          <t>PASS</t>
        </is>
      </c>
      <c r="G62" s="15" t="inlineStr">
        <is>
          <t>report/figures/scene_xray.png</t>
        </is>
      </c>
    </row>
    <row r="63">
      <c r="A63" s="42" t="inlineStr">
        <is>
          <t>V09</t>
        </is>
      </c>
      <c r="B63" s="14" t="inlineStr">
        <is>
          <t>Visual check of a real capture</t>
        </is>
      </c>
      <c r="C63" s="14" t="inlineStr">
        <is>
          <t>Primitive diagnostic + explode separates composites into components</t>
        </is>
      </c>
      <c r="D63" s="14" t="inlineStr">
        <is>
          <t>Composite parts pushed apart, colours match the legend</t>
        </is>
      </c>
      <c r="E63" s="14" t="inlineStr">
        <is>
          <t>Bunker, UAV and rover components separated along their offsets; colours match the four-primitive legend</t>
        </is>
      </c>
      <c r="F63" s="42" t="inlineStr">
        <is>
          <t>PASS</t>
        </is>
      </c>
      <c r="G63" s="15" t="inlineStr">
        <is>
          <t>report/figures/iso_uav_exploded.png, iso_rover_exploded.png, iso_bunker_exploded.png</t>
        </is>
      </c>
    </row>
    <row r="64">
      <c r="A64" s="42" t="inlineStr">
        <is>
          <t>V10</t>
        </is>
      </c>
      <c r="B64" s="14" t="inlineStr">
        <is>
          <t>Visual check of a real capture</t>
        </is>
      </c>
      <c r="C64" s="14" t="inlineStr">
        <is>
          <t>Flat shading on the bunker</t>
        </is>
      </c>
      <c r="D64" s="14" t="inlineStr">
        <is>
          <t>Faceted dome and turret ring</t>
        </is>
      </c>
      <c r="E64" s="14" t="inlineStr">
        <is>
          <t>Dome and turret ring show individual facets; walls lit uniformly per face; soft moon shadows and warm door lamp on the facade</t>
        </is>
      </c>
      <c r="F64" s="42" t="inlineStr">
        <is>
          <t>PASS</t>
        </is>
      </c>
      <c r="G64" s="15" t="inlineStr">
        <is>
          <t>report/figures/bunker_flat_visible.png</t>
        </is>
      </c>
    </row>
    <row r="65">
      <c r="A65" s="42" t="inlineStr">
        <is>
          <t>V11</t>
        </is>
      </c>
      <c r="B65" s="14" t="inlineStr">
        <is>
          <t>Visual check of a real capture</t>
        </is>
      </c>
      <c r="C65" s="14" t="inlineStr">
        <is>
          <t>Shading override: same bunker in Gouraud / Phong</t>
        </is>
      </c>
      <c r="D65" s="14" t="inlineStr">
        <is>
          <t>Dome facets disappear</t>
        </is>
      </c>
      <c r="E65" s="14" t="inlineStr">
        <is>
          <t>Dome facets smooth out under Gouraud and Phong; large flat walls look almost identical in all three (one normal per face either way)</t>
        </is>
      </c>
      <c r="F65" s="42" t="inlineStr">
        <is>
          <t>PASS</t>
        </is>
      </c>
      <c r="G65" s="15" t="inlineStr">
        <is>
          <t>report/figures/bunker_all_gouraud.png, bunker_all_phong.png</t>
        </is>
      </c>
    </row>
    <row r="66">
      <c r="A66" s="42" t="inlineStr">
        <is>
          <t>V12</t>
        </is>
      </c>
      <c r="B66" s="14" t="inlineStr">
        <is>
          <t>Visual check of a real capture</t>
        </is>
      </c>
      <c r="C66" s="14" t="inlineStr">
        <is>
          <t>Three main lights plus practical lights act together</t>
        </is>
      </c>
      <c r="D66" s="14" t="inlineStr">
        <is>
          <t>Moonlight + shadows, red beacon, searchlight pool, warm lamps</t>
        </is>
      </c>
      <c r="E66" s="14" t="inlineStr">
        <is>
          <t>Cool moonlight with long shadows, pulsing red beacon, UAV searchlight pool, sodium lamp posts, door lamp, fire barrel and floodlight all visible</t>
        </is>
      </c>
      <c r="F66" s="42" t="inlineStr">
        <is>
          <t>PASS</t>
        </is>
      </c>
      <c r="G66" s="15" t="inlineStr">
        <is>
          <t>report/figures/scene_visible.png</t>
        </is>
      </c>
    </row>
    <row r="67">
      <c r="A67" s="42" t="inlineStr">
        <is>
          <t>V13</t>
        </is>
      </c>
      <c r="B67" s="14" t="inlineStr">
        <is>
          <t>Visual check of a real capture</t>
        </is>
      </c>
      <c r="C67" s="14" t="inlineStr">
        <is>
          <t>Hierarchical searchlight: local axes of UAV body, gimbal yaw and gimbal pitch</t>
        </is>
      </c>
      <c r="D67" s="14" t="inlineStr">
        <is>
          <t>Axis triads at each node; beam follows the pitch axis</t>
        </is>
      </c>
      <c r="E67" s="14" t="inlineStr">
        <is>
          <t>RGB axis triads drawn at the body and both gimbal nodes; the lamp points along the pitch node's axis</t>
        </is>
      </c>
      <c r="F67" s="42" t="inlineStr">
        <is>
          <t>PASS</t>
        </is>
      </c>
      <c r="G67" s="15" t="inlineStr">
        <is>
          <t>report/figures/hierarchy_axes.png</t>
        </is>
      </c>
    </row>
    <row r="68">
      <c r="A68" s="42" t="inlineStr">
        <is>
          <t>V14</t>
        </is>
      </c>
      <c r="B68" s="14" t="inlineStr">
        <is>
          <t>Visual check of a real capture</t>
        </is>
      </c>
      <c r="C68" s="14" t="inlineStr">
        <is>
          <t>MicroMouse flood field</t>
        </is>
      </c>
      <c r="D68" s="14" t="inlineStr">
        <is>
          <t>Goal cells (cyan) out of the UAV's sight, values rising away from them</t>
        </is>
      </c>
      <c r="E68" s="14" t="inlineStr">
        <is>
          <t>With the UAV low (4.4 m) in REACQUIRE most free cells are hidden by the forest (cyan); free cells are absent under buildings and trees</t>
        </is>
      </c>
      <c r="F68" s="42" t="inlineStr">
        <is>
          <t>PASS</t>
        </is>
      </c>
      <c r="G68" s="15" t="inlineStr">
        <is>
          <t>report/figures/plan_topdown.png</t>
        </is>
      </c>
    </row>
    <row r="69">
      <c r="A69" s="42" t="inlineStr">
        <is>
          <t>V15</t>
        </is>
      </c>
      <c r="B69" s="14" t="inlineStr">
        <is>
          <t>Visual check of a real capture</t>
        </is>
      </c>
      <c r="C69" s="14" t="inlineStr">
        <is>
          <t>Realistic ground: turf, tyre ruts, gravel, pebble creek bed, grass tufts</t>
        </is>
      </c>
      <c r="D69" s="14" t="inlineStr">
        <is>
          <t>Distinct ground materials in the right places; no hard texel edges</t>
        </is>
      </c>
      <c r="E69" s="14" t="inlineStr">
        <is>
          <t>Two curved tyre ruts along the track with gravel, dark turf with clumped grass tufts, pebbled wet creek bed; track edges smooth</t>
        </is>
      </c>
      <c r="F69" s="42" t="inlineStr">
        <is>
          <t>PASS</t>
        </is>
      </c>
      <c r="G69" s="15" t="inlineStr">
        <is>
          <t>report/figures/cine_gate.png, cine_establishing.png</t>
        </is>
      </c>
    </row>
    <row r="70">
      <c r="A70" s="42" t="inlineStr">
        <is>
          <t>V16</t>
        </is>
      </c>
      <c r="B70" s="14" t="inlineStr">
        <is>
          <t>Visual check of a real capture</t>
        </is>
      </c>
      <c r="C70" s="14" t="inlineStr">
        <is>
          <t>v1 renderer vs v2 pipeline, same camera</t>
        </is>
      </c>
      <c r="D70" s="14" t="inlineStr">
        <is>
          <t>Same framing; v2 adds shadows, PBR, lights, fog, grading</t>
        </is>
      </c>
      <c r="E70" s="14" t="inlineStr">
        <is>
          <t>Identical framing; v1 is flat and dark, v2 shows moon shadows, warm practical lights, ground materials, haze and bloom</t>
        </is>
      </c>
      <c r="F70" s="42" t="inlineStr">
        <is>
          <t>PASS</t>
        </is>
      </c>
      <c r="G70" s="15" t="inlineStr">
        <is>
          <t>report/figures/compare_v1.png, compare_v2.png</t>
        </is>
      </c>
    </row>
    <row r="71">
      <c r="A71" s="42" t="inlineStr">
        <is>
          <t>V17</t>
        </is>
      </c>
      <c r="B71" s="14" t="inlineStr">
        <is>
          <t>Visual check of a real capture</t>
        </is>
      </c>
      <c r="C71" s="14" t="inlineStr">
        <is>
          <t>Feature ablation: one feature off at a time</t>
        </is>
      </c>
      <c r="D71" s="14" t="inlineStr">
        <is>
          <t>Only the removed feature changes</t>
        </is>
      </c>
      <c r="E71" s="14" t="inlineStr">
        <is>
          <t>Without shadows the ground under trees and the bunker is evenly lit; without fog the far hills lose their haze; without bloom the beacon and lamps lose their glow; SSAO off is barely visible at this camera distance (contact darkening is small)</t>
        </is>
      </c>
      <c r="F71" s="42" t="inlineStr">
        <is>
          <t>PASS</t>
        </is>
      </c>
      <c r="G71" s="15" t="inlineStr">
        <is>
          <t>report/figures/ablate_shadows.png, ablate_fog.png, ablate_bloom.png, ablate_ssao.png</t>
        </is>
      </c>
    </row>
    <row r="72">
      <c r="A72" s="42" t="inlineStr">
        <is>
          <t>V18</t>
        </is>
      </c>
      <c r="B72" s="14" t="inlineStr">
        <is>
          <t>Visual check of a real capture</t>
        </is>
      </c>
      <c r="C72" s="14" t="inlineStr">
        <is>
          <t>Volumetric searchlight shaft</t>
        </is>
      </c>
      <c r="D72" s="14" t="inlineStr">
        <is>
          <t>Visible light cone in the mist, cut by geometry</t>
        </is>
      </c>
      <c r="E72" s="14" t="inlineStr">
        <is>
          <t>The UAV's beam is a visible cone in the haze lighting a spruce and the ground under it</t>
        </is>
      </c>
      <c r="F72" s="42" t="inlineStr">
        <is>
          <t>PASS</t>
        </is>
      </c>
      <c r="G72" s="15" t="inlineStr">
        <is>
          <t>report/figures/cine_chase.png</t>
        </is>
      </c>
    </row>
    <row r="73">
      <c r="A73" s="42" t="inlineStr">
        <is>
          <t>V19</t>
        </is>
      </c>
      <c r="B73" s="14" t="inlineStr">
        <is>
          <t>Visual check of a real capture</t>
        </is>
      </c>
      <c r="C73" s="14" t="inlineStr">
        <is>
          <t>Ground-level view of the rover</t>
        </is>
      </c>
      <c r="D73" s="14" t="inlineStr">
        <is>
          <t>Rover, grass and IR sensors readable at ground level</t>
        </is>
      </c>
      <c r="E73" s="14" t="inlineStr">
        <is>
          <t>Rover under the watchtower platform in lit grass; its five IR line sensors glow red</t>
        </is>
      </c>
      <c r="F73" s="42" t="inlineStr">
        <is>
          <t>PASS</t>
        </is>
      </c>
      <c r="G73" s="15" t="inlineStr">
        <is>
          <t>report/figures/cine_ground.png</t>
        </is>
      </c>
    </row>
    <row r="74">
      <c r="A74" s="42" t="inlineStr">
        <is>
          <t>V20</t>
        </is>
      </c>
      <c r="B74" s="14" t="inlineStr">
        <is>
          <t>Visual check of a real capture</t>
        </is>
      </c>
      <c r="C74" s="14" t="inlineStr">
        <is>
          <t>Thermal palette switch (T): ironbow, white-hot, rainbow</t>
        </is>
      </c>
      <c r="D74" s="14" t="inlineStr">
        <is>
          <t>Same scene, three colour maps; main view, UAV feed and HOT/COLD bar switch together</t>
        </is>
      </c>
      <c r="E74" s="14" t="inlineStr">
        <is>
          <t>Identical frames rendered with ironbow, white-hot (grey ramp) and rainbow; the UAV feed inset and the colour bar change with the palette and the palette name is shown above the bar</t>
        </is>
      </c>
      <c r="F74" s="42" t="inlineStr">
        <is>
          <t>PASS</t>
        </is>
      </c>
      <c r="G74" s="15" t="inlineStr">
        <is>
          <t>report/figures/scene_thermal.png, scene_thermal_whitehot.png, scene_thermal_rainbow.png</t>
        </is>
      </c>
    </row>
    <row r="75">
      <c r="A75" s="42" t="inlineStr">
        <is>
          <t>V21</t>
        </is>
      </c>
      <c r="B75" s="14" t="inlineStr">
        <is>
          <t>Visual check of a real capture</t>
        </is>
      </c>
      <c r="C75" s="14" t="inlineStr">
        <is>
          <t>Thermal footprints: the rover's tyres leave warm tracks that cool with time</t>
        </is>
      </c>
      <c r="D75" s="14" t="inlineStr">
        <is>
          <t>Twin warm tracks behind the rover, older parts of the path dimmer</t>
        </is>
      </c>
      <c r="E75" s="14" t="inlineStr">
        <is>
          <t>Two parallel warm tyre tracks lead to the rover; loops of its earlier path are visible and fainter the older they are</t>
        </is>
      </c>
      <c r="F75" s="42" t="inlineStr">
        <is>
          <t>PASS</t>
        </is>
      </c>
      <c r="G75" s="15" t="inlineStr">
        <is>
          <t>report/figures/thermal_footprints.png</t>
        </is>
      </c>
    </row>
    <row r="76">
      <c r="A76" s="42" t="inlineStr">
        <is>
          <t>V22</t>
        </is>
      </c>
      <c r="B76" s="14" t="inlineStr">
        <is>
          <t>Visual check of a real capture</t>
        </is>
      </c>
      <c r="C76" s="14" t="inlineStr">
        <is>
          <t>Rain in the visible view: lit streaks, wet ground with lamp reflections, overcast sky</t>
        </is>
      </c>
      <c r="D76" s="14" t="inlineStr">
        <is>
          <t>Streaks brighter near lamps and in the searchlight, glossy wet track reflecting the lamp, stars and moon hidden</t>
        </is>
      </c>
      <c r="E76" s="14" t="inlineStr">
        <is>
          <t>Rain streaks across the frame, brighter around the sodium lamp and inside the searchlight cone; the wet track shows the lamp's orange reflection along the ruts; clouds cover the sky and the moon is reduced to a faint disc; foliage has only a slight sheen</t>
        </is>
      </c>
      <c r="F76" s="42" t="inlineStr">
        <is>
          <t>PASS</t>
        </is>
      </c>
      <c r="G76" s="15" t="inlineStr">
        <is>
          <t>report/figures/rain_gate.png, rain_chase.png, rain_low_angle.png</t>
        </is>
      </c>
    </row>
    <row r="77">
      <c r="A77" s="42" t="inlineStr">
        <is>
          <t>V23</t>
        </is>
      </c>
      <c r="B77" s="14" t="inlineStr">
        <is>
          <t>Visual check of a real capture</t>
        </is>
      </c>
      <c r="C77" s="14" t="inlineStr">
        <is>
          <t>Rain in the thermal view: cooled ground, footprints stand out, no streaks</t>
        </is>
      </c>
      <c r="D77" s="14" t="inlineStr">
        <is>
          <t>Darker (cooler) ground, warm tracks and hot rover clearly visible, rain invisible to LWIR</t>
        </is>
      </c>
      <c r="E77" s="14" t="inlineStr">
        <is>
          <t>Ground and props are darker than in the dry thermal view; the rover's warm tyre tracks stand out in the UAV feed; no rain streaks appear in the thermal image</t>
        </is>
      </c>
      <c r="F77" s="42" t="inlineStr">
        <is>
          <t>PASS</t>
        </is>
      </c>
      <c r="G77" s="15" t="inlineStr">
        <is>
          <t>report/figures/rain_thermal.png</t>
        </is>
      </c>
    </row>
    <row r="78">
      <c r="A78" s="42" t="inlineStr">
        <is>
          <t>B01</t>
        </is>
      </c>
      <c r="B78" s="14" t="inlineStr">
        <is>
          <t>Measured (--trace), formula</t>
        </is>
      </c>
      <c r="C78" s="14" t="inlineStr">
        <is>
          <t>Computer-vision tracking accuracy over the traced run</t>
        </is>
      </c>
      <c r="D78" s="14">
        <f>"Median ground-position error &lt; "&amp;'12 Behaviour'!$B$17&amp;" m while detected"</f>
        <v/>
      </c>
      <c r="E78" s="14">
        <f>"median "&amp;ROUND('12 Behaviour'!$B$10,3)&amp;" m, p90 "&amp;ROUND('12 Behaviour'!$B$11,3)&amp;" m, max "&amp;ROUND('12 Behaviour'!$B$12,3)&amp;" m"</f>
        <v/>
      </c>
      <c r="F78" s="42">
        <f>IF('12 Behaviour'!$B$10&lt;'12 Behaviour'!$B$17,"PASS","FAIL")</f>
        <v/>
      </c>
      <c r="G78" s="15" t="inlineStr">
        <is>
          <t>build/trace.csv</t>
        </is>
      </c>
    </row>
    <row r="79">
      <c r="A79" s="42" t="inlineStr">
        <is>
          <t>B02</t>
        </is>
      </c>
      <c r="B79" s="14" t="inlineStr">
        <is>
          <t>Measured (--trace), formula</t>
        </is>
      </c>
      <c r="C79" s="14" t="inlineStr">
        <is>
          <t>Rover breaks line of sight and the UAV re-acquires it</t>
        </is>
      </c>
      <c r="D79" s="14" t="inlineStr">
        <is>
          <t>At least one REACQUIRE episode</t>
        </is>
      </c>
      <c r="E79" s="14">
        <f>'12 Behaviour'!$B$14&amp;" REACQUIRE episodes, "&amp;'12 Behaviour'!$B$13&amp;" hide events"</f>
        <v/>
      </c>
      <c r="F79" s="42">
        <f>IF('12 Behaviour'!$B$14&gt;0,"PASS","FAIL")</f>
        <v/>
      </c>
      <c r="G79" s="15" t="inlineStr">
        <is>
          <t>build/trace.csv</t>
        </is>
      </c>
    </row>
  </sheetData>
  <mergeCells count="1">
    <mergeCell ref="A2:G2"/>
  </mergeCells>
  <conditionalFormatting sqref="F6:F79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H3">
    <cfRule type="cellIs" priority="3" operator="equal" dxfId="0">
      <formula>1</formula>
    </cfRule>
    <cfRule type="cellIs" priority="4" operator="lessThan" dxfId="1">
      <formula>1</formula>
    </cfRule>
  </conditionalFormatting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9" r:id="rId4"/>
    <hyperlink xmlns:r="http://schemas.openxmlformats.org/officeDocument/2006/relationships" ref="G10" r:id="rId5"/>
    <hyperlink xmlns:r="http://schemas.openxmlformats.org/officeDocument/2006/relationships" ref="G11" r:id="rId6"/>
    <hyperlink xmlns:r="http://schemas.openxmlformats.org/officeDocument/2006/relationships" ref="G12" r:id="rId7"/>
    <hyperlink xmlns:r="http://schemas.openxmlformats.org/officeDocument/2006/relationships" ref="G13" r:id="rId8"/>
    <hyperlink xmlns:r="http://schemas.openxmlformats.org/officeDocument/2006/relationships" ref="G14" r:id="rId9"/>
    <hyperlink xmlns:r="http://schemas.openxmlformats.org/officeDocument/2006/relationships" ref="G15" r:id="rId10"/>
    <hyperlink xmlns:r="http://schemas.openxmlformats.org/officeDocument/2006/relationships" ref="G16" r:id="rId11"/>
    <hyperlink xmlns:r="http://schemas.openxmlformats.org/officeDocument/2006/relationships" ref="G17" r:id="rId12"/>
    <hyperlink xmlns:r="http://schemas.openxmlformats.org/officeDocument/2006/relationships" ref="G18" r:id="rId13"/>
    <hyperlink xmlns:r="http://schemas.openxmlformats.org/officeDocument/2006/relationships" ref="G19" r:id="rId14"/>
    <hyperlink xmlns:r="http://schemas.openxmlformats.org/officeDocument/2006/relationships" ref="G20" r:id="rId15"/>
    <hyperlink xmlns:r="http://schemas.openxmlformats.org/officeDocument/2006/relationships" ref="G21" r:id="rId16"/>
    <hyperlink xmlns:r="http://schemas.openxmlformats.org/officeDocument/2006/relationships" ref="G22" r:id="rId17"/>
    <hyperlink xmlns:r="http://schemas.openxmlformats.org/officeDocument/2006/relationships" ref="G23" r:id="rId18"/>
    <hyperlink xmlns:r="http://schemas.openxmlformats.org/officeDocument/2006/relationships" ref="G24" r:id="rId19"/>
    <hyperlink xmlns:r="http://schemas.openxmlformats.org/officeDocument/2006/relationships" ref="G25" r:id="rId20"/>
    <hyperlink xmlns:r="http://schemas.openxmlformats.org/officeDocument/2006/relationships" ref="G26" r:id="rId21"/>
    <hyperlink xmlns:r="http://schemas.openxmlformats.org/officeDocument/2006/relationships" ref="G27" r:id="rId22"/>
    <hyperlink xmlns:r="http://schemas.openxmlformats.org/officeDocument/2006/relationships" ref="G28" r:id="rId23"/>
    <hyperlink xmlns:r="http://schemas.openxmlformats.org/officeDocument/2006/relationships" ref="G29" r:id="rId24"/>
    <hyperlink xmlns:r="http://schemas.openxmlformats.org/officeDocument/2006/relationships" ref="G30" r:id="rId25"/>
    <hyperlink xmlns:r="http://schemas.openxmlformats.org/officeDocument/2006/relationships" ref="G31" r:id="rId26"/>
    <hyperlink xmlns:r="http://schemas.openxmlformats.org/officeDocument/2006/relationships" ref="G32" r:id="rId27"/>
    <hyperlink xmlns:r="http://schemas.openxmlformats.org/officeDocument/2006/relationships" ref="G33" r:id="rId28"/>
    <hyperlink xmlns:r="http://schemas.openxmlformats.org/officeDocument/2006/relationships" ref="G34" r:id="rId29"/>
    <hyperlink xmlns:r="http://schemas.openxmlformats.org/officeDocument/2006/relationships" ref="G35" r:id="rId30"/>
    <hyperlink xmlns:r="http://schemas.openxmlformats.org/officeDocument/2006/relationships" ref="G36" r:id="rId31"/>
    <hyperlink xmlns:r="http://schemas.openxmlformats.org/officeDocument/2006/relationships" ref="G37" r:id="rId32"/>
    <hyperlink xmlns:r="http://schemas.openxmlformats.org/officeDocument/2006/relationships" ref="G38" r:id="rId33"/>
    <hyperlink xmlns:r="http://schemas.openxmlformats.org/officeDocument/2006/relationships" ref="G39" r:id="rId34"/>
    <hyperlink xmlns:r="http://schemas.openxmlformats.org/officeDocument/2006/relationships" ref="G40" r:id="rId35"/>
    <hyperlink xmlns:r="http://schemas.openxmlformats.org/officeDocument/2006/relationships" ref="G41" r:id="rId36"/>
    <hyperlink xmlns:r="http://schemas.openxmlformats.org/officeDocument/2006/relationships" ref="G42" r:id="rId37"/>
    <hyperlink xmlns:r="http://schemas.openxmlformats.org/officeDocument/2006/relationships" ref="G43" r:id="rId38"/>
    <hyperlink xmlns:r="http://schemas.openxmlformats.org/officeDocument/2006/relationships" ref="G44" r:id="rId39"/>
    <hyperlink xmlns:r="http://schemas.openxmlformats.org/officeDocument/2006/relationships" ref="G45" r:id="rId40"/>
    <hyperlink xmlns:r="http://schemas.openxmlformats.org/officeDocument/2006/relationships" ref="G46" r:id="rId41"/>
    <hyperlink xmlns:r="http://schemas.openxmlformats.org/officeDocument/2006/relationships" ref="G47" r:id="rId42"/>
    <hyperlink xmlns:r="http://schemas.openxmlformats.org/officeDocument/2006/relationships" ref="G48" r:id="rId43"/>
    <hyperlink xmlns:r="http://schemas.openxmlformats.org/officeDocument/2006/relationships" ref="G49" r:id="rId44"/>
    <hyperlink xmlns:r="http://schemas.openxmlformats.org/officeDocument/2006/relationships" ref="G50" r:id="rId45"/>
    <hyperlink xmlns:r="http://schemas.openxmlformats.org/officeDocument/2006/relationships" ref="G51" r:id="rId46"/>
    <hyperlink xmlns:r="http://schemas.openxmlformats.org/officeDocument/2006/relationships" ref="G52" r:id="rId47"/>
    <hyperlink xmlns:r="http://schemas.openxmlformats.org/officeDocument/2006/relationships" ref="G53" r:id="rId48"/>
    <hyperlink xmlns:r="http://schemas.openxmlformats.org/officeDocument/2006/relationships" ref="G54" r:id="rId49"/>
    <hyperlink xmlns:r="http://schemas.openxmlformats.org/officeDocument/2006/relationships" ref="G55" r:id="rId50"/>
    <hyperlink xmlns:r="http://schemas.openxmlformats.org/officeDocument/2006/relationships" ref="G56" r:id="rId51"/>
    <hyperlink xmlns:r="http://schemas.openxmlformats.org/officeDocument/2006/relationships" ref="G57" r:id="rId52"/>
    <hyperlink xmlns:r="http://schemas.openxmlformats.org/officeDocument/2006/relationships" ref="G58" r:id="rId53"/>
    <hyperlink xmlns:r="http://schemas.openxmlformats.org/officeDocument/2006/relationships" ref="G59" r:id="rId54"/>
    <hyperlink xmlns:r="http://schemas.openxmlformats.org/officeDocument/2006/relationships" ref="G60" r:id="rId55"/>
    <hyperlink xmlns:r="http://schemas.openxmlformats.org/officeDocument/2006/relationships" ref="G61" r:id="rId56"/>
    <hyperlink xmlns:r="http://schemas.openxmlformats.org/officeDocument/2006/relationships" ref="G62" r:id="rId57"/>
    <hyperlink xmlns:r="http://schemas.openxmlformats.org/officeDocument/2006/relationships" ref="G63" r:id="rId58"/>
    <hyperlink xmlns:r="http://schemas.openxmlformats.org/officeDocument/2006/relationships" ref="G64" r:id="rId59"/>
    <hyperlink xmlns:r="http://schemas.openxmlformats.org/officeDocument/2006/relationships" ref="G65" r:id="rId60"/>
    <hyperlink xmlns:r="http://schemas.openxmlformats.org/officeDocument/2006/relationships" ref="G66" r:id="rId61"/>
    <hyperlink xmlns:r="http://schemas.openxmlformats.org/officeDocument/2006/relationships" ref="G67" r:id="rId62"/>
    <hyperlink xmlns:r="http://schemas.openxmlformats.org/officeDocument/2006/relationships" ref="G68" r:id="rId63"/>
    <hyperlink xmlns:r="http://schemas.openxmlformats.org/officeDocument/2006/relationships" ref="G69" r:id="rId64"/>
    <hyperlink xmlns:r="http://schemas.openxmlformats.org/officeDocument/2006/relationships" ref="G70" r:id="rId65"/>
    <hyperlink xmlns:r="http://schemas.openxmlformats.org/officeDocument/2006/relationships" ref="G71" r:id="rId66"/>
    <hyperlink xmlns:r="http://schemas.openxmlformats.org/officeDocument/2006/relationships" ref="G72" r:id="rId67"/>
    <hyperlink xmlns:r="http://schemas.openxmlformats.org/officeDocument/2006/relationships" ref="G73" r:id="rId68"/>
    <hyperlink xmlns:r="http://schemas.openxmlformats.org/officeDocument/2006/relationships" ref="G74" r:id="rId69"/>
    <hyperlink xmlns:r="http://schemas.openxmlformats.org/officeDocument/2006/relationships" ref="G75" r:id="rId70"/>
    <hyperlink xmlns:r="http://schemas.openxmlformats.org/officeDocument/2006/relationships" ref="G76" r:id="rId71"/>
    <hyperlink xmlns:r="http://schemas.openxmlformats.org/officeDocument/2006/relationships" ref="G77" r:id="rId72"/>
    <hyperlink xmlns:r="http://schemas.openxmlformats.org/officeDocument/2006/relationships" ref="G78" r:id="rId73"/>
    <hyperlink xmlns:r="http://schemas.openxmlformats.org/officeDocument/2006/relationships" ref="G79" r:id="rId74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Z18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6" customHeight="1">
      <c r="A1" s="26" t="inlineStr">
        <is>
          <t>11  Performance</t>
        </is>
      </c>
    </row>
    <row r="2" ht="30" customHeight="1">
      <c r="A2" s="27" t="inlineStr">
        <is>
          <t>Measured by ThermalSense.exe --benchmark (build/benchmark.json). Frame time and speed-up columns are formulas. Test setup: renderer = AMD Radeon(TM) Graphics, gl_version = 3.3.0 Core Profile Context 24.8.1.240813, resolution = 1280x720, uav_camera = 320x240 per frame</t>
        </is>
      </c>
    </row>
    <row r="4" ht="45" customHeight="1">
      <c r="A4" s="28" t="inlineStr">
        <is>
          <t>Configuration</t>
        </is>
      </c>
      <c r="B4" s="28" t="inlineStr">
        <is>
          <t>quality</t>
        </is>
      </c>
      <c r="C4" s="28" t="inlineStr">
        <is>
          <t>without</t>
        </is>
      </c>
      <c r="D4" s="28" t="inlineStr">
        <is>
          <t>rain</t>
        </is>
      </c>
      <c r="E4" s="28" t="inlineStr">
        <is>
          <t>indexed</t>
        </is>
      </c>
      <c r="F4" s="28" t="inlineStr">
        <is>
          <t>frames</t>
        </is>
      </c>
      <c r="G4" s="28" t="inlineStr">
        <is>
          <t>fps</t>
        </is>
      </c>
      <c r="H4" s="28" t="inlineStr">
        <is>
          <t>frame_ms</t>
        </is>
      </c>
      <c r="I4" s="28" t="inlineStr">
        <is>
          <t>avg_draw_calls_main</t>
        </is>
      </c>
      <c r="J4" s="28" t="inlineStr">
        <is>
          <t>avg_draw_calls_shadow</t>
        </is>
      </c>
      <c r="K4" s="28" t="inlineStr">
        <is>
          <t>avg_draw_calls_uav_camera</t>
        </is>
      </c>
      <c r="L4" s="28" t="inlineStr">
        <is>
          <t>avg_triangles_main</t>
        </is>
      </c>
      <c r="M4" s="28" t="inlineStr">
        <is>
          <t>avg_vertices_main</t>
        </is>
      </c>
      <c r="N4" s="28" t="inlineStr">
        <is>
          <t>draw_calls_main</t>
        </is>
      </c>
      <c r="O4" s="28" t="inlineStr">
        <is>
          <t>draw_calls_shadow</t>
        </is>
      </c>
      <c r="P4" s="28" t="inlineStr">
        <is>
          <t>draw_calls_prepass</t>
        </is>
      </c>
      <c r="Q4" s="28" t="inlineStr">
        <is>
          <t>draw_calls_uav_camera</t>
        </is>
      </c>
      <c r="R4" s="28" t="inlineStr">
        <is>
          <t>triangles_main</t>
        </is>
      </c>
      <c r="S4" s="28" t="inlineStr">
        <is>
          <t>triangles_uav_camera</t>
        </is>
      </c>
      <c r="T4" s="28" t="inlineStr">
        <is>
          <t>vertices_main</t>
        </is>
      </c>
      <c r="U4" s="28" t="inlineStr">
        <is>
          <t>primitive_instances</t>
        </is>
      </c>
      <c r="V4" s="28" t="inlineStr">
        <is>
          <t>scene_parts</t>
        </is>
      </c>
      <c r="W4" s="28" t="inlineStr">
        <is>
          <t>grass_blades</t>
        </is>
      </c>
      <c r="X4" s="28" t="inlineStr">
        <is>
          <t>rain_drops</t>
        </is>
      </c>
      <c r="Y4" s="28" t="inlineStr">
        <is>
          <t>1000 / FPS (ms)</t>
        </is>
      </c>
      <c r="Z4" s="28" t="inlineStr">
        <is>
          <t>FPS relative to first row</t>
        </is>
      </c>
    </row>
    <row r="5">
      <c r="A5" s="42" t="inlineStr">
        <is>
          <t>v1 look (no post), indexed</t>
        </is>
      </c>
      <c r="B5" s="30" t="inlineStr">
        <is>
          <t>V1</t>
        </is>
      </c>
      <c r="C5" s="30" t="inlineStr"/>
      <c r="D5" s="30" t="b">
        <v>0</v>
      </c>
      <c r="E5" s="30" t="b">
        <v>1</v>
      </c>
      <c r="F5" s="30" t="n">
        <v>666</v>
      </c>
      <c r="G5" s="92" t="n">
        <v>32.2467</v>
      </c>
      <c r="H5" s="92" t="n">
        <v>31.011</v>
      </c>
      <c r="I5" s="30" t="n">
        <v>861</v>
      </c>
      <c r="J5" s="30" t="n">
        <v>0</v>
      </c>
      <c r="K5" s="92" t="n">
        <v>87.503</v>
      </c>
      <c r="L5" s="30" t="n">
        <v>819308</v>
      </c>
      <c r="M5" s="30" t="n">
        <v>234310</v>
      </c>
      <c r="N5" s="30" t="n">
        <v>861</v>
      </c>
      <c r="O5" s="30" t="n">
        <v>0</v>
      </c>
      <c r="P5" s="30" t="n">
        <v>0</v>
      </c>
      <c r="Q5" s="30" t="n">
        <v>87</v>
      </c>
      <c r="R5" s="30" t="n">
        <v>819308</v>
      </c>
      <c r="S5" s="30" t="n">
        <v>64844</v>
      </c>
      <c r="T5" s="30" t="n">
        <v>234310</v>
      </c>
      <c r="U5" s="30" t="n">
        <v>770</v>
      </c>
      <c r="V5" s="30" t="n">
        <v>805</v>
      </c>
      <c r="W5" s="30" t="n">
        <v>35000</v>
      </c>
      <c r="X5" s="30" t="n">
        <v>0</v>
      </c>
      <c r="Y5" s="86">
        <f>1000/G5</f>
        <v/>
      </c>
      <c r="Z5" s="32">
        <f>G5/G$5</f>
        <v/>
      </c>
    </row>
    <row r="6">
      <c r="A6" s="42" t="inlineStr">
        <is>
          <t>LOW, indexed</t>
        </is>
      </c>
      <c r="B6" s="30" t="inlineStr">
        <is>
          <t>LOW</t>
        </is>
      </c>
      <c r="C6" s="30" t="inlineStr"/>
      <c r="D6" s="30" t="b">
        <v>0</v>
      </c>
      <c r="E6" s="30" t="b">
        <v>1</v>
      </c>
      <c r="F6" s="30" t="n">
        <v>369</v>
      </c>
      <c r="G6" s="92" t="n">
        <v>18.1753</v>
      </c>
      <c r="H6" s="92" t="n">
        <v>55.0197</v>
      </c>
      <c r="I6" s="30" t="n">
        <v>861</v>
      </c>
      <c r="J6" s="30" t="n">
        <v>75</v>
      </c>
      <c r="K6" s="92" t="n">
        <v>81.9051</v>
      </c>
      <c r="L6" s="30" t="n">
        <v>567308</v>
      </c>
      <c r="M6" s="30" t="n">
        <v>234310</v>
      </c>
      <c r="N6" s="30" t="n">
        <v>861</v>
      </c>
      <c r="O6" s="30" t="n">
        <v>75</v>
      </c>
      <c r="P6" s="30" t="n">
        <v>0</v>
      </c>
      <c r="Q6" s="30" t="n">
        <v>85</v>
      </c>
      <c r="R6" s="30" t="n">
        <v>567308</v>
      </c>
      <c r="S6" s="30" t="n">
        <v>64688</v>
      </c>
      <c r="T6" s="30" t="n">
        <v>234310</v>
      </c>
      <c r="U6" s="30" t="n">
        <v>770</v>
      </c>
      <c r="V6" s="30" t="n">
        <v>805</v>
      </c>
      <c r="W6" s="30" t="n">
        <v>14000</v>
      </c>
      <c r="X6" s="30" t="n">
        <v>0</v>
      </c>
      <c r="Y6" s="86">
        <f>1000/G6</f>
        <v/>
      </c>
      <c r="Z6" s="32">
        <f>G6/G$5</f>
        <v/>
      </c>
    </row>
    <row r="7">
      <c r="A7" s="42" t="inlineStr">
        <is>
          <t>HIGH, indexed (glDrawElements)</t>
        </is>
      </c>
      <c r="B7" s="30" t="inlineStr">
        <is>
          <t>HIGH</t>
        </is>
      </c>
      <c r="C7" s="30" t="inlineStr"/>
      <c r="D7" s="30" t="b">
        <v>0</v>
      </c>
      <c r="E7" s="30" t="b">
        <v>1</v>
      </c>
      <c r="F7" s="30" t="n">
        <v>292</v>
      </c>
      <c r="G7" s="92" t="n">
        <v>14.7239</v>
      </c>
      <c r="H7" s="92" t="n">
        <v>67.917</v>
      </c>
      <c r="I7" s="30" t="n">
        <v>860</v>
      </c>
      <c r="J7" s="92" t="n">
        <v>202.671</v>
      </c>
      <c r="K7" s="92" t="n">
        <v>89.3185</v>
      </c>
      <c r="L7" s="30" t="n">
        <v>819236</v>
      </c>
      <c r="M7" s="30" t="n">
        <v>234310</v>
      </c>
      <c r="N7" s="30" t="n">
        <v>860</v>
      </c>
      <c r="O7" s="30" t="n">
        <v>198</v>
      </c>
      <c r="P7" s="30" t="n">
        <v>765</v>
      </c>
      <c r="Q7" s="30" t="n">
        <v>85</v>
      </c>
      <c r="R7" s="30" t="n">
        <v>819236</v>
      </c>
      <c r="S7" s="30" t="n">
        <v>64616</v>
      </c>
      <c r="T7" s="30" t="n">
        <v>234310</v>
      </c>
      <c r="U7" s="30" t="n">
        <v>769</v>
      </c>
      <c r="V7" s="30" t="n">
        <v>805</v>
      </c>
      <c r="W7" s="30" t="n">
        <v>35000</v>
      </c>
      <c r="X7" s="30" t="n">
        <v>0</v>
      </c>
      <c r="Y7" s="86">
        <f>1000/G7</f>
        <v/>
      </c>
      <c r="Z7" s="32">
        <f>G7/G$5</f>
        <v/>
      </c>
    </row>
    <row r="8">
      <c r="A8" s="42" t="inlineStr">
        <is>
          <t>HIGH, non-indexed (glDrawArrays)</t>
        </is>
      </c>
      <c r="B8" s="30" t="inlineStr">
        <is>
          <t>HIGH</t>
        </is>
      </c>
      <c r="C8" s="30" t="inlineStr"/>
      <c r="D8" s="30" t="b">
        <v>0</v>
      </c>
      <c r="E8" s="30" t="b">
        <v>0</v>
      </c>
      <c r="F8" s="30" t="n">
        <v>287</v>
      </c>
      <c r="G8" s="92" t="n">
        <v>14.2643</v>
      </c>
      <c r="H8" s="92" t="n">
        <v>70.1053</v>
      </c>
      <c r="I8" s="30" t="n">
        <v>860</v>
      </c>
      <c r="J8" s="92" t="n">
        <v>203.979</v>
      </c>
      <c r="K8" s="92" t="n">
        <v>93.5017</v>
      </c>
      <c r="L8" s="30" t="n">
        <v>819236</v>
      </c>
      <c r="M8" s="92" t="n">
        <v>1195980</v>
      </c>
      <c r="N8" s="30" t="n">
        <v>860</v>
      </c>
      <c r="O8" s="30" t="n">
        <v>200</v>
      </c>
      <c r="P8" s="30" t="n">
        <v>765</v>
      </c>
      <c r="Q8" s="30" t="n">
        <v>90</v>
      </c>
      <c r="R8" s="30" t="n">
        <v>819236</v>
      </c>
      <c r="S8" s="30" t="n">
        <v>70736</v>
      </c>
      <c r="T8" s="30" t="n">
        <v>1195980</v>
      </c>
      <c r="U8" s="30" t="n">
        <v>769</v>
      </c>
      <c r="V8" s="30" t="n">
        <v>805</v>
      </c>
      <c r="W8" s="30" t="n">
        <v>35000</v>
      </c>
      <c r="X8" s="30" t="n">
        <v>0</v>
      </c>
      <c r="Y8" s="86">
        <f>1000/G8</f>
        <v/>
      </c>
      <c r="Z8" s="32">
        <f>G8/G$5</f>
        <v/>
      </c>
    </row>
    <row r="9">
      <c r="A9" s="42" t="inlineStr">
        <is>
          <t>ULTRA, indexed</t>
        </is>
      </c>
      <c r="B9" s="30" t="inlineStr">
        <is>
          <t>ULTRA</t>
        </is>
      </c>
      <c r="C9" s="30" t="inlineStr"/>
      <c r="D9" s="30" t="b">
        <v>0</v>
      </c>
      <c r="E9" s="30" t="b">
        <v>1</v>
      </c>
      <c r="F9" s="30" t="n">
        <v>103</v>
      </c>
      <c r="G9" s="92" t="n">
        <v>4.93461</v>
      </c>
      <c r="H9" s="92" t="n">
        <v>202.65</v>
      </c>
      <c r="I9" s="30" t="n">
        <v>860</v>
      </c>
      <c r="J9" s="92" t="n">
        <v>281.33</v>
      </c>
      <c r="K9" s="92" t="n">
        <v>97.0291</v>
      </c>
      <c r="L9" s="92" t="n">
        <v>2079240</v>
      </c>
      <c r="M9" s="30" t="n">
        <v>234310</v>
      </c>
      <c r="N9" s="30" t="n">
        <v>860</v>
      </c>
      <c r="O9" s="30" t="n">
        <v>305</v>
      </c>
      <c r="P9" s="30" t="n">
        <v>765</v>
      </c>
      <c r="Q9" s="30" t="n">
        <v>94</v>
      </c>
      <c r="R9" s="30" t="n">
        <v>2079236</v>
      </c>
      <c r="S9" s="30" t="n">
        <v>74480</v>
      </c>
      <c r="T9" s="30" t="n">
        <v>234310</v>
      </c>
      <c r="U9" s="30" t="n">
        <v>769</v>
      </c>
      <c r="V9" s="30" t="n">
        <v>805</v>
      </c>
      <c r="W9" s="30" t="n">
        <v>140000</v>
      </c>
      <c r="X9" s="30" t="n">
        <v>0</v>
      </c>
      <c r="Y9" s="86">
        <f>1000/G9</f>
        <v/>
      </c>
      <c r="Z9" s="32">
        <f>G9/G$5</f>
        <v/>
      </c>
    </row>
    <row r="10">
      <c r="A10" s="42" t="inlineStr">
        <is>
          <t>HIGH without shadow maps</t>
        </is>
      </c>
      <c r="B10" s="30" t="inlineStr">
        <is>
          <t>HIGH</t>
        </is>
      </c>
      <c r="C10" s="30" t="inlineStr">
        <is>
          <t>shadows</t>
        </is>
      </c>
      <c r="D10" s="30" t="b">
        <v>0</v>
      </c>
      <c r="E10" s="30" t="b">
        <v>1</v>
      </c>
      <c r="F10" s="30" t="n">
        <v>381</v>
      </c>
      <c r="G10" s="92" t="n">
        <v>19.3251</v>
      </c>
      <c r="H10" s="92" t="n">
        <v>51.7462</v>
      </c>
      <c r="I10" s="30" t="n">
        <v>860</v>
      </c>
      <c r="J10" s="30" t="n">
        <v>0</v>
      </c>
      <c r="K10" s="92" t="n">
        <v>99.9055</v>
      </c>
      <c r="L10" s="30" t="n">
        <v>819236</v>
      </c>
      <c r="M10" s="30" t="n">
        <v>234310</v>
      </c>
      <c r="N10" s="30" t="n">
        <v>860</v>
      </c>
      <c r="O10" s="30" t="n">
        <v>0</v>
      </c>
      <c r="P10" s="30" t="n">
        <v>765</v>
      </c>
      <c r="Q10" s="30" t="n">
        <v>97</v>
      </c>
      <c r="R10" s="30" t="n">
        <v>819236</v>
      </c>
      <c r="S10" s="30" t="n">
        <v>78152</v>
      </c>
      <c r="T10" s="30" t="n">
        <v>234310</v>
      </c>
      <c r="U10" s="30" t="n">
        <v>769</v>
      </c>
      <c r="V10" s="30" t="n">
        <v>805</v>
      </c>
      <c r="W10" s="30" t="n">
        <v>35000</v>
      </c>
      <c r="X10" s="30" t="n">
        <v>0</v>
      </c>
      <c r="Y10" s="86">
        <f>1000/G10</f>
        <v/>
      </c>
      <c r="Z10" s="32">
        <f>G10/G$5</f>
        <v/>
      </c>
    </row>
    <row r="11">
      <c r="A11" s="42" t="inlineStr">
        <is>
          <t>HIGH without SSAO</t>
        </is>
      </c>
      <c r="B11" s="30" t="inlineStr">
        <is>
          <t>HIGH</t>
        </is>
      </c>
      <c r="C11" s="30" t="inlineStr">
        <is>
          <t>ssao</t>
        </is>
      </c>
      <c r="D11" s="30" t="b">
        <v>0</v>
      </c>
      <c r="E11" s="30" t="b">
        <v>1</v>
      </c>
      <c r="F11" s="30" t="n">
        <v>291</v>
      </c>
      <c r="G11" s="92" t="n">
        <v>15.0217</v>
      </c>
      <c r="H11" s="92" t="n">
        <v>66.57040000000001</v>
      </c>
      <c r="I11" s="30" t="n">
        <v>860</v>
      </c>
      <c r="J11" s="92" t="n">
        <v>196.234</v>
      </c>
      <c r="K11" s="92" t="n">
        <v>92.11</v>
      </c>
      <c r="L11" s="30" t="n">
        <v>819236</v>
      </c>
      <c r="M11" s="30" t="n">
        <v>234310</v>
      </c>
      <c r="N11" s="30" t="n">
        <v>860</v>
      </c>
      <c r="O11" s="30" t="n">
        <v>196</v>
      </c>
      <c r="P11" s="30" t="n">
        <v>765</v>
      </c>
      <c r="Q11" s="30" t="n">
        <v>92</v>
      </c>
      <c r="R11" s="30" t="n">
        <v>819236</v>
      </c>
      <c r="S11" s="30" t="n">
        <v>73184</v>
      </c>
      <c r="T11" s="30" t="n">
        <v>234310</v>
      </c>
      <c r="U11" s="30" t="n">
        <v>769</v>
      </c>
      <c r="V11" s="30" t="n">
        <v>805</v>
      </c>
      <c r="W11" s="30" t="n">
        <v>35000</v>
      </c>
      <c r="X11" s="30" t="n">
        <v>0</v>
      </c>
      <c r="Y11" s="86">
        <f>1000/G11</f>
        <v/>
      </c>
      <c r="Z11" s="32">
        <f>G11/G$5</f>
        <v/>
      </c>
    </row>
    <row r="12">
      <c r="A12" s="42" t="inlineStr">
        <is>
          <t>HIGH without volumetric fog</t>
        </is>
      </c>
      <c r="B12" s="30" t="inlineStr">
        <is>
          <t>HIGH</t>
        </is>
      </c>
      <c r="C12" s="30" t="inlineStr">
        <is>
          <t>fog</t>
        </is>
      </c>
      <c r="D12" s="30" t="b">
        <v>0</v>
      </c>
      <c r="E12" s="30" t="b">
        <v>1</v>
      </c>
      <c r="F12" s="30" t="n">
        <v>312</v>
      </c>
      <c r="G12" s="92" t="n">
        <v>15.3885</v>
      </c>
      <c r="H12" s="92" t="n">
        <v>64.9836</v>
      </c>
      <c r="I12" s="30" t="n">
        <v>861</v>
      </c>
      <c r="J12" s="92" t="n">
        <v>194.83</v>
      </c>
      <c r="K12" s="92" t="n">
        <v>89.7821</v>
      </c>
      <c r="L12" s="30" t="n">
        <v>819308</v>
      </c>
      <c r="M12" s="30" t="n">
        <v>234310</v>
      </c>
      <c r="N12" s="30" t="n">
        <v>861</v>
      </c>
      <c r="O12" s="30" t="n">
        <v>195</v>
      </c>
      <c r="P12" s="30" t="n">
        <v>765</v>
      </c>
      <c r="Q12" s="30" t="n">
        <v>92</v>
      </c>
      <c r="R12" s="30" t="n">
        <v>819308</v>
      </c>
      <c r="S12" s="30" t="n">
        <v>73184</v>
      </c>
      <c r="T12" s="30" t="n">
        <v>234310</v>
      </c>
      <c r="U12" s="30" t="n">
        <v>770</v>
      </c>
      <c r="V12" s="30" t="n">
        <v>805</v>
      </c>
      <c r="W12" s="30" t="n">
        <v>35000</v>
      </c>
      <c r="X12" s="30" t="n">
        <v>0</v>
      </c>
      <c r="Y12" s="86">
        <f>1000/G12</f>
        <v/>
      </c>
      <c r="Z12" s="32">
        <f>G12/G$5</f>
        <v/>
      </c>
    </row>
    <row r="13">
      <c r="A13" s="42" t="inlineStr">
        <is>
          <t>HIGH without bloom</t>
        </is>
      </c>
      <c r="B13" s="30" t="inlineStr">
        <is>
          <t>HIGH</t>
        </is>
      </c>
      <c r="C13" s="30" t="inlineStr">
        <is>
          <t>bloom</t>
        </is>
      </c>
      <c r="D13" s="30" t="b">
        <v>0</v>
      </c>
      <c r="E13" s="30" t="b">
        <v>1</v>
      </c>
      <c r="F13" s="30" t="n">
        <v>303</v>
      </c>
      <c r="G13" s="92" t="n">
        <v>14.8916</v>
      </c>
      <c r="H13" s="92" t="n">
        <v>67.1519</v>
      </c>
      <c r="I13" s="30" t="n">
        <v>860</v>
      </c>
      <c r="J13" s="92" t="n">
        <v>195.056</v>
      </c>
      <c r="K13" s="92" t="n">
        <v>88.5611</v>
      </c>
      <c r="L13" s="30" t="n">
        <v>819236</v>
      </c>
      <c r="M13" s="30" t="n">
        <v>234310</v>
      </c>
      <c r="N13" s="30" t="n">
        <v>860</v>
      </c>
      <c r="O13" s="30" t="n">
        <v>186</v>
      </c>
      <c r="P13" s="30" t="n">
        <v>765</v>
      </c>
      <c r="Q13" s="30" t="n">
        <v>83</v>
      </c>
      <c r="R13" s="30" t="n">
        <v>819236</v>
      </c>
      <c r="S13" s="30" t="n">
        <v>67316</v>
      </c>
      <c r="T13" s="30" t="n">
        <v>234310</v>
      </c>
      <c r="U13" s="30" t="n">
        <v>769</v>
      </c>
      <c r="V13" s="30" t="n">
        <v>805</v>
      </c>
      <c r="W13" s="30" t="n">
        <v>35000</v>
      </c>
      <c r="X13" s="30" t="n">
        <v>0</v>
      </c>
      <c r="Y13" s="86">
        <f>1000/G13</f>
        <v/>
      </c>
      <c r="Z13" s="32">
        <f>G13/G$5</f>
        <v/>
      </c>
    </row>
    <row r="14">
      <c r="A14" s="42" t="inlineStr">
        <is>
          <t>HIGH without MSAA</t>
        </is>
      </c>
      <c r="B14" s="30" t="inlineStr">
        <is>
          <t>HIGH</t>
        </is>
      </c>
      <c r="C14" s="30" t="inlineStr">
        <is>
          <t>msaa</t>
        </is>
      </c>
      <c r="D14" s="30" t="b">
        <v>0</v>
      </c>
      <c r="E14" s="30" t="b">
        <v>1</v>
      </c>
      <c r="F14" s="30" t="n">
        <v>347</v>
      </c>
      <c r="G14" s="92" t="n">
        <v>17.0614</v>
      </c>
      <c r="H14" s="92" t="n">
        <v>58.6119</v>
      </c>
      <c r="I14" s="30" t="n">
        <v>860</v>
      </c>
      <c r="J14" s="92" t="n">
        <v>196.735</v>
      </c>
      <c r="K14" s="92" t="n">
        <v>87.4265</v>
      </c>
      <c r="L14" s="30" t="n">
        <v>819236</v>
      </c>
      <c r="M14" s="30" t="n">
        <v>234310</v>
      </c>
      <c r="N14" s="30" t="n">
        <v>860</v>
      </c>
      <c r="O14" s="30" t="n">
        <v>180</v>
      </c>
      <c r="P14" s="30" t="n">
        <v>765</v>
      </c>
      <c r="Q14" s="30" t="n">
        <v>73</v>
      </c>
      <c r="R14" s="30" t="n">
        <v>819236</v>
      </c>
      <c r="S14" s="30" t="n">
        <v>65216</v>
      </c>
      <c r="T14" s="30" t="n">
        <v>234310</v>
      </c>
      <c r="U14" s="30" t="n">
        <v>769</v>
      </c>
      <c r="V14" s="30" t="n">
        <v>805</v>
      </c>
      <c r="W14" s="30" t="n">
        <v>35000</v>
      </c>
      <c r="X14" s="30" t="n">
        <v>0</v>
      </c>
      <c r="Y14" s="86">
        <f>1000/G14</f>
        <v/>
      </c>
      <c r="Z14" s="32">
        <f>G14/G$5</f>
        <v/>
      </c>
    </row>
    <row r="15">
      <c r="A15" s="42" t="inlineStr">
        <is>
          <t>HIGH without searchlight shadow</t>
        </is>
      </c>
      <c r="B15" s="30" t="inlineStr">
        <is>
          <t>HIGH</t>
        </is>
      </c>
      <c r="C15" s="30" t="inlineStr">
        <is>
          <t>spotshadow</t>
        </is>
      </c>
      <c r="D15" s="30" t="b">
        <v>0</v>
      </c>
      <c r="E15" s="30" t="b">
        <v>1</v>
      </c>
      <c r="F15" s="30" t="n">
        <v>312</v>
      </c>
      <c r="G15" s="92" t="n">
        <v>15.3248</v>
      </c>
      <c r="H15" s="92" t="n">
        <v>65.2539</v>
      </c>
      <c r="I15" s="30" t="n">
        <v>860</v>
      </c>
      <c r="J15" s="92" t="n">
        <v>144.385</v>
      </c>
      <c r="K15" s="92" t="n">
        <v>91.87179999999999</v>
      </c>
      <c r="L15" s="30" t="n">
        <v>819236</v>
      </c>
      <c r="M15" s="30" t="n">
        <v>234310</v>
      </c>
      <c r="N15" s="30" t="n">
        <v>860</v>
      </c>
      <c r="O15" s="30" t="n">
        <v>165</v>
      </c>
      <c r="P15" s="30" t="n">
        <v>765</v>
      </c>
      <c r="Q15" s="30" t="n">
        <v>78</v>
      </c>
      <c r="R15" s="30" t="n">
        <v>819236</v>
      </c>
      <c r="S15" s="30" t="n">
        <v>68888</v>
      </c>
      <c r="T15" s="30" t="n">
        <v>234310</v>
      </c>
      <c r="U15" s="30" t="n">
        <v>769</v>
      </c>
      <c r="V15" s="30" t="n">
        <v>805</v>
      </c>
      <c r="W15" s="30" t="n">
        <v>35000</v>
      </c>
      <c r="X15" s="30" t="n">
        <v>0</v>
      </c>
      <c r="Y15" s="86">
        <f>1000/G15</f>
        <v/>
      </c>
      <c r="Z15" s="32">
        <f>G15/G$5</f>
        <v/>
      </c>
    </row>
    <row r="16">
      <c r="A16" s="42" t="inlineStr">
        <is>
          <t>HIGH, raining (soaked ground)</t>
        </is>
      </c>
      <c r="B16" s="30" t="inlineStr">
        <is>
          <t>HIGH</t>
        </is>
      </c>
      <c r="C16" s="30" t="inlineStr"/>
      <c r="D16" s="30" t="b">
        <v>1</v>
      </c>
      <c r="E16" s="30" t="b">
        <v>1</v>
      </c>
      <c r="F16" s="30" t="n">
        <v>272</v>
      </c>
      <c r="G16" s="92" t="n">
        <v>13.3413</v>
      </c>
      <c r="H16" s="92" t="n">
        <v>74.95529999999999</v>
      </c>
      <c r="I16" s="30" t="n">
        <v>861</v>
      </c>
      <c r="J16" s="92" t="n">
        <v>202.676</v>
      </c>
      <c r="K16" s="92" t="n">
        <v>95.6801</v>
      </c>
      <c r="L16" s="30" t="n">
        <v>987236</v>
      </c>
      <c r="M16" s="30" t="n">
        <v>234310</v>
      </c>
      <c r="N16" s="30" t="n">
        <v>861</v>
      </c>
      <c r="O16" s="30" t="n">
        <v>219</v>
      </c>
      <c r="P16" s="30" t="n">
        <v>765</v>
      </c>
      <c r="Q16" s="30" t="n">
        <v>90</v>
      </c>
      <c r="R16" s="30" t="n">
        <v>987236</v>
      </c>
      <c r="S16" s="30" t="n">
        <v>68924</v>
      </c>
      <c r="T16" s="30" t="n">
        <v>234310</v>
      </c>
      <c r="U16" s="30" t="n">
        <v>769</v>
      </c>
      <c r="V16" s="30" t="n">
        <v>805</v>
      </c>
      <c r="W16" s="30" t="n">
        <v>35000</v>
      </c>
      <c r="X16" s="30" t="n">
        <v>14000</v>
      </c>
      <c r="Y16" s="86">
        <f>1000/G16</f>
        <v/>
      </c>
      <c r="Z16" s="32">
        <f>G16/G$5</f>
        <v/>
      </c>
    </row>
    <row r="18">
      <c r="A18" s="42" t="inlineStr">
        <is>
          <t>Freshness check</t>
        </is>
      </c>
      <c r="B18" s="14">
        <f>IF(V5='3 Object Construction'!$AH$11,"benchmark scene = current scene ("&amp;V5&amp;" parts)","STALE: measured with "&amp;V5&amp;" parts, scene now has "&amp;'3 Object Construction'!$AH$11&amp;" - rerun ThermalSense.exe --benchmark")</f>
        <v/>
      </c>
      <c r="C18" s="17" t="n"/>
      <c r="D18" s="17" t="n"/>
      <c r="E18" s="17" t="n"/>
      <c r="F18" s="17" t="n"/>
      <c r="G18" s="17" t="n"/>
      <c r="H18" s="17" t="n"/>
      <c r="I18" s="17" t="n"/>
      <c r="J18" s="16" t="n"/>
    </row>
  </sheetData>
  <mergeCells count="2">
    <mergeCell ref="A2:L2"/>
    <mergeCell ref="B18:J18"/>
  </mergeCells>
  <conditionalFormatting sqref="B18">
    <cfRule type="expression" priority="1" dxfId="2">
      <formula>LEFT(B18,5)="STALE"</formula>
    </cfRule>
  </conditionalFormatting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G723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</cols>
  <sheetData>
    <row r="1" ht="26" customHeight="1">
      <c r="A1" s="26" t="inlineStr">
        <is>
          <t>12  Behaviour (UAV tracking vs hiding rover)</t>
        </is>
      </c>
    </row>
    <row r="2" ht="45" customHeight="1">
      <c r="A2" s="27" t="inlineStr">
        <is>
          <t>Raw samples of ThermalSense.exe --trace (build/trace.csv) are imported from column J. Every KPI is an Excel formula over those columns; the last column repeats the value computed independently by tools/summarize_trace.py as a cross-check.</t>
        </is>
      </c>
    </row>
    <row r="4" ht="32" customHeight="1">
      <c r="A4" s="28" t="inlineStr">
        <is>
          <t>Metric</t>
        </is>
      </c>
      <c r="B4" s="28" t="inlineStr">
        <is>
          <t>Excel formula</t>
        </is>
      </c>
      <c r="C4" s="28" t="inlineStr">
        <is>
          <t>summarize_trace.py</t>
        </is>
      </c>
      <c r="J4" s="28" t="inlineStr">
        <is>
          <t>t</t>
        </is>
      </c>
      <c r="K4" s="28" t="inlineStr">
        <is>
          <t>uav_mode</t>
        </is>
      </c>
      <c r="L4" s="28" t="inlineStr">
        <is>
          <t>detected</t>
        </is>
      </c>
      <c r="M4" s="28" t="inlineStr">
        <is>
          <t>blobs</t>
        </is>
      </c>
      <c r="N4" s="28" t="inlineStr">
        <is>
          <t>rover_hidden</t>
        </is>
      </c>
      <c r="O4" s="28" t="inlineStr">
        <is>
          <t>uav_x</t>
        </is>
      </c>
      <c r="P4" s="28" t="inlineStr">
        <is>
          <t>uav_y</t>
        </is>
      </c>
      <c r="Q4" s="28" t="inlineStr">
        <is>
          <t>uav_z</t>
        </is>
      </c>
      <c r="R4" s="28" t="inlineStr">
        <is>
          <t>rover_x</t>
        </is>
      </c>
      <c r="S4" s="28" t="inlineStr">
        <is>
          <t>rover_z</t>
        </is>
      </c>
      <c r="T4" s="28" t="inlineStr">
        <is>
          <t>est_x</t>
        </is>
      </c>
      <c r="U4" s="28" t="inlineStr">
        <is>
          <t>est_z</t>
        </is>
      </c>
      <c r="V4" s="28" t="inlineStr">
        <is>
          <t>est_error</t>
        </is>
      </c>
      <c r="W4" s="28" t="inlineStr">
        <is>
          <t>gimbal_yaw</t>
        </is>
      </c>
      <c r="X4" s="28" t="inlineStr">
        <is>
          <t>gimbal_pitch</t>
        </is>
      </c>
      <c r="Y4" s="28" t="inlineStr">
        <is>
          <t>rover_speed</t>
        </is>
      </c>
      <c r="Z4" s="28" t="inlineStr">
        <is>
          <t>rover_in_view</t>
        </is>
      </c>
      <c r="AA4" s="28" t="inlineStr">
        <is>
          <t>rover_u</t>
        </is>
      </c>
      <c r="AB4" s="28" t="inlineStr">
        <is>
          <t>rover_v</t>
        </is>
      </c>
      <c r="AC4" s="28" t="inlineStr">
        <is>
          <t>range</t>
        </is>
      </c>
      <c r="AD4" s="28" t="inlineStr">
        <is>
          <t>image_peak</t>
        </is>
      </c>
      <c r="AE4" s="28" t="inlineStr">
        <is>
          <t>valid error (m)</t>
        </is>
      </c>
      <c r="AF4" s="28" t="inlineStr">
        <is>
          <t>hide starts</t>
        </is>
      </c>
      <c r="AG4" s="28" t="inlineStr">
        <is>
          <t>REACQUIRE starts</t>
        </is>
      </c>
    </row>
    <row r="5">
      <c r="A5" s="42" t="inlineStr">
        <is>
          <t>Samples</t>
        </is>
      </c>
      <c r="B5" s="31">
        <f>COUNT($J$5:$J$723)</f>
        <v/>
      </c>
      <c r="C5" s="30" t="n">
        <v>719</v>
      </c>
      <c r="J5" t="n">
        <v>0.25</v>
      </c>
      <c r="K5" t="inlineStr">
        <is>
          <t>SEARCH</t>
        </is>
      </c>
      <c r="L5" t="n">
        <v>0</v>
      </c>
      <c r="M5" t="n">
        <v>0</v>
      </c>
      <c r="N5" t="n">
        <v>0</v>
      </c>
      <c r="O5" t="n">
        <v>-0.016</v>
      </c>
      <c r="P5" t="n">
        <v>5.593</v>
      </c>
      <c r="Q5" t="n">
        <v>10.97</v>
      </c>
      <c r="R5" t="n">
        <v>6</v>
      </c>
      <c r="S5" t="n">
        <v>7.5</v>
      </c>
      <c r="T5" t="n">
        <v>0</v>
      </c>
      <c r="U5" t="n">
        <v>0</v>
      </c>
      <c r="V5" t="n">
        <v>-1</v>
      </c>
      <c r="W5" t="n">
        <v>39.7</v>
      </c>
      <c r="X5" t="n">
        <v>50.8</v>
      </c>
      <c r="Y5" t="n">
        <v>0</v>
      </c>
      <c r="Z5" t="n">
        <v>0</v>
      </c>
      <c r="AA5" t="n">
        <v>5.459</v>
      </c>
      <c r="AB5" t="n">
        <v>-5.71</v>
      </c>
      <c r="AC5" t="n">
        <v>8.52</v>
      </c>
      <c r="AD5" t="n">
        <v>111</v>
      </c>
      <c r="AE5">
        <f>IF(V5&gt;=0,V5,"")</f>
        <v/>
      </c>
      <c r="AF5">
        <f>IF(AND(N5=1,0=0),1,0)</f>
        <v/>
      </c>
      <c r="AG5">
        <f>IF(AND(K5="REACQUIRE",""&lt;&gt;"REACQUIRE"),1,0)</f>
        <v/>
      </c>
    </row>
    <row r="6">
      <c r="A6" s="42" t="inlineStr">
        <is>
          <t>Duration (s)</t>
        </is>
      </c>
      <c r="B6" s="86">
        <f>MAX($J$5:$J$723)</f>
        <v/>
      </c>
      <c r="C6" s="92" t="n">
        <v>179.75</v>
      </c>
      <c r="J6" t="n">
        <v>0.5</v>
      </c>
      <c r="K6" t="inlineStr">
        <is>
          <t>SEARCH</t>
        </is>
      </c>
      <c r="L6" t="n">
        <v>0</v>
      </c>
      <c r="M6" t="n">
        <v>0</v>
      </c>
      <c r="N6" t="n">
        <v>0</v>
      </c>
      <c r="O6" t="n">
        <v>-0.132</v>
      </c>
      <c r="P6" t="n">
        <v>5.832</v>
      </c>
      <c r="Q6" t="n">
        <v>10.904</v>
      </c>
      <c r="R6" t="n">
        <v>6</v>
      </c>
      <c r="S6" t="n">
        <v>7.511</v>
      </c>
      <c r="T6" t="n">
        <v>0</v>
      </c>
      <c r="U6" t="n">
        <v>0</v>
      </c>
      <c r="V6" t="n">
        <v>-1</v>
      </c>
      <c r="W6" t="n">
        <v>57.3</v>
      </c>
      <c r="X6" t="n">
        <v>46.2</v>
      </c>
      <c r="Y6" t="n">
        <v>0.179</v>
      </c>
      <c r="Z6" t="n">
        <v>0</v>
      </c>
      <c r="AA6" t="n">
        <v>10.103</v>
      </c>
      <c r="AB6" t="n">
        <v>-23.602</v>
      </c>
      <c r="AC6" t="n">
        <v>8.75</v>
      </c>
      <c r="AD6" t="n">
        <v>69</v>
      </c>
      <c r="AE6">
        <f>IF(V6&gt;=0,V6,"")</f>
        <v/>
      </c>
      <c r="AF6">
        <f>IF(AND(N6=1,N5=0),1,0)</f>
        <v/>
      </c>
      <c r="AG6">
        <f>IF(AND(K6="REACQUIRE",K5&lt;&gt;"REACQUIRE"),1,0)</f>
        <v/>
      </c>
    </row>
    <row r="7">
      <c r="A7" s="42" t="inlineStr">
        <is>
          <t>Sample interval (s)</t>
        </is>
      </c>
      <c r="B7" s="86">
        <f>J6-J5</f>
        <v/>
      </c>
      <c r="C7" s="18" t="inlineStr">
        <is>
          <t>-</t>
        </is>
      </c>
      <c r="J7" t="n">
        <v>0.75</v>
      </c>
      <c r="K7" t="inlineStr">
        <is>
          <t>SEARCH</t>
        </is>
      </c>
      <c r="L7" t="n">
        <v>0</v>
      </c>
      <c r="M7" t="n">
        <v>0</v>
      </c>
      <c r="N7" t="n">
        <v>0</v>
      </c>
      <c r="O7" t="n">
        <v>-0.421</v>
      </c>
      <c r="P7" t="n">
        <v>6.112</v>
      </c>
      <c r="Q7" t="n">
        <v>10.843</v>
      </c>
      <c r="R7" t="n">
        <v>6.007</v>
      </c>
      <c r="S7" t="n">
        <v>7.588</v>
      </c>
      <c r="T7" t="n">
        <v>0</v>
      </c>
      <c r="U7" t="n">
        <v>0</v>
      </c>
      <c r="V7" t="n">
        <v>-1</v>
      </c>
      <c r="W7" t="n">
        <v>63</v>
      </c>
      <c r="X7" t="n">
        <v>39.5</v>
      </c>
      <c r="Y7" t="n">
        <v>0.396</v>
      </c>
      <c r="Z7" t="n">
        <v>0</v>
      </c>
      <c r="AA7" t="n">
        <v>9</v>
      </c>
      <c r="AB7" t="n">
        <v>9</v>
      </c>
      <c r="AC7" t="n">
        <v>9.1</v>
      </c>
      <c r="AD7" t="n">
        <v>77</v>
      </c>
      <c r="AE7">
        <f>IF(V7&gt;=0,V7,"")</f>
        <v/>
      </c>
      <c r="AF7">
        <f>IF(AND(N7=1,N6=0),1,0)</f>
        <v/>
      </c>
      <c r="AG7">
        <f>IF(AND(K7="REACQUIRE",K6&lt;&gt;"REACQUIRE"),1,0)</f>
        <v/>
      </c>
    </row>
    <row r="8">
      <c r="A8" s="42" t="inlineStr">
        <is>
          <t>Detection rate (share of samples with a detection)</t>
        </is>
      </c>
      <c r="B8" s="32">
        <f>AVERAGE($L$5:$L$723)</f>
        <v/>
      </c>
      <c r="C8" s="94" t="n">
        <v>0.5090403337969402</v>
      </c>
      <c r="J8" t="n">
        <v>1</v>
      </c>
      <c r="K8" t="inlineStr">
        <is>
          <t>SEARCH</t>
        </is>
      </c>
      <c r="L8" t="n">
        <v>0</v>
      </c>
      <c r="M8" t="n">
        <v>0</v>
      </c>
      <c r="N8" t="n">
        <v>0</v>
      </c>
      <c r="O8" t="n">
        <v>-0.864</v>
      </c>
      <c r="P8" t="n">
        <v>6.324</v>
      </c>
      <c r="Q8" t="n">
        <v>10.811</v>
      </c>
      <c r="R8" t="n">
        <v>6.054</v>
      </c>
      <c r="S8" t="n">
        <v>7.698</v>
      </c>
      <c r="T8" t="n">
        <v>0</v>
      </c>
      <c r="U8" t="n">
        <v>0</v>
      </c>
      <c r="V8" t="n">
        <v>-1</v>
      </c>
      <c r="W8" t="n">
        <v>61.6</v>
      </c>
      <c r="X8" t="n">
        <v>33.5</v>
      </c>
      <c r="Y8" t="n">
        <v>0.525</v>
      </c>
      <c r="Z8" t="n">
        <v>0</v>
      </c>
      <c r="AA8" t="n">
        <v>9</v>
      </c>
      <c r="AB8" t="n">
        <v>9</v>
      </c>
      <c r="AC8" t="n">
        <v>9.56</v>
      </c>
      <c r="AD8" t="n">
        <v>69</v>
      </c>
      <c r="AE8">
        <f>IF(V8&gt;=0,V8,"")</f>
        <v/>
      </c>
      <c r="AF8">
        <f>IF(AND(N8=1,N7=0),1,0)</f>
        <v/>
      </c>
      <c r="AG8">
        <f>IF(AND(K8="REACQUIRE",K7&lt;&gt;"REACQUIRE"),1,0)</f>
        <v/>
      </c>
    </row>
    <row r="9">
      <c r="A9" s="42" t="inlineStr">
        <is>
          <t>Rover hidden (share of samples)</t>
        </is>
      </c>
      <c r="B9" s="32">
        <f>AVERAGE($N$5:$N$723)</f>
        <v/>
      </c>
      <c r="C9" s="94" t="n">
        <v>0.3115438108484005</v>
      </c>
      <c r="J9" t="n">
        <v>1.25</v>
      </c>
      <c r="K9" t="inlineStr">
        <is>
          <t>SEARCH</t>
        </is>
      </c>
      <c r="L9" t="n">
        <v>0</v>
      </c>
      <c r="M9" t="n">
        <v>0</v>
      </c>
      <c r="N9" t="n">
        <v>0</v>
      </c>
      <c r="O9" t="n">
        <v>-1.362</v>
      </c>
      <c r="P9" t="n">
        <v>6.478</v>
      </c>
      <c r="Q9" t="n">
        <v>10.786</v>
      </c>
      <c r="R9" t="n">
        <v>6.146</v>
      </c>
      <c r="S9" t="n">
        <v>7.788</v>
      </c>
      <c r="T9" t="n">
        <v>0</v>
      </c>
      <c r="U9" t="n">
        <v>0</v>
      </c>
      <c r="V9" t="n">
        <v>-1</v>
      </c>
      <c r="W9" t="n">
        <v>55.9</v>
      </c>
      <c r="X9" t="n">
        <v>30.4</v>
      </c>
      <c r="Y9" t="n">
        <v>0.502</v>
      </c>
      <c r="Z9" t="n">
        <v>0</v>
      </c>
      <c r="AA9" t="n">
        <v>9</v>
      </c>
      <c r="AB9" t="n">
        <v>9</v>
      </c>
      <c r="AC9" t="n">
        <v>10.08</v>
      </c>
      <c r="AD9" t="n">
        <v>69</v>
      </c>
      <c r="AE9">
        <f>IF(V9&gt;=0,V9,"")</f>
        <v/>
      </c>
      <c r="AF9">
        <f>IF(AND(N9=1,N8=0),1,0)</f>
        <v/>
      </c>
      <c r="AG9">
        <f>IF(AND(K9="REACQUIRE",K8&lt;&gt;"REACQUIRE"),1,0)</f>
        <v/>
      </c>
    </row>
    <row r="10">
      <c r="A10" s="42" t="inlineStr">
        <is>
          <t>Tracking error median (m, while detected)</t>
        </is>
      </c>
      <c r="B10" s="88">
        <f>MEDIAN($AE$5:$AE$723)</f>
        <v/>
      </c>
      <c r="C10" s="74" t="n">
        <v>0.447</v>
      </c>
      <c r="J10" t="n">
        <v>1.5</v>
      </c>
      <c r="K10" t="inlineStr">
        <is>
          <t>SEARCH</t>
        </is>
      </c>
      <c r="L10" t="n">
        <v>0</v>
      </c>
      <c r="M10" t="n">
        <v>0</v>
      </c>
      <c r="N10" t="n">
        <v>0</v>
      </c>
      <c r="O10" t="n">
        <v>-1.889</v>
      </c>
      <c r="P10" t="n">
        <v>6.592</v>
      </c>
      <c r="Q10" t="n">
        <v>10.755</v>
      </c>
      <c r="R10" t="n">
        <v>6.27</v>
      </c>
      <c r="S10" t="n">
        <v>7.844</v>
      </c>
      <c r="T10" t="n">
        <v>0</v>
      </c>
      <c r="U10" t="n">
        <v>0</v>
      </c>
      <c r="V10" t="n">
        <v>-1</v>
      </c>
      <c r="W10" t="n">
        <v>47.3</v>
      </c>
      <c r="X10" t="n">
        <v>28.3</v>
      </c>
      <c r="Y10" t="n">
        <v>0.638</v>
      </c>
      <c r="Z10" t="n">
        <v>0</v>
      </c>
      <c r="AA10" t="n">
        <v>9</v>
      </c>
      <c r="AB10" t="n">
        <v>9</v>
      </c>
      <c r="AC10" t="n">
        <v>10.63</v>
      </c>
      <c r="AD10" t="n">
        <v>69</v>
      </c>
      <c r="AE10">
        <f>IF(V10&gt;=0,V10,"")</f>
        <v/>
      </c>
      <c r="AF10">
        <f>IF(AND(N10=1,N9=0),1,0)</f>
        <v/>
      </c>
      <c r="AG10">
        <f>IF(AND(K10="REACQUIRE",K9&lt;&gt;"REACQUIRE"),1,0)</f>
        <v/>
      </c>
    </row>
    <row r="11">
      <c r="A11" s="42" t="inlineStr">
        <is>
          <t>Tracking error p90 (m)</t>
        </is>
      </c>
      <c r="B11" s="88">
        <f>PERCENTILE($AE$5:$AE$723,$B$16)</f>
        <v/>
      </c>
      <c r="C11" s="74" t="n">
        <v>0.669</v>
      </c>
      <c r="J11" t="n">
        <v>1.75</v>
      </c>
      <c r="K11" t="inlineStr">
        <is>
          <t>SEARCH</t>
        </is>
      </c>
      <c r="L11" t="n">
        <v>0</v>
      </c>
      <c r="M11" t="n">
        <v>0</v>
      </c>
      <c r="N11" t="n">
        <v>0</v>
      </c>
      <c r="O11" t="n">
        <v>-2.437</v>
      </c>
      <c r="P11" t="n">
        <v>6.682</v>
      </c>
      <c r="Q11" t="n">
        <v>10.712</v>
      </c>
      <c r="R11" t="n">
        <v>6.416</v>
      </c>
      <c r="S11" t="n">
        <v>7.872</v>
      </c>
      <c r="T11" t="n">
        <v>0</v>
      </c>
      <c r="U11" t="n">
        <v>0</v>
      </c>
      <c r="V11" t="n">
        <v>-1</v>
      </c>
      <c r="W11" t="n">
        <v>39.5</v>
      </c>
      <c r="X11" t="n">
        <v>26.5</v>
      </c>
      <c r="Y11" t="n">
        <v>0.594</v>
      </c>
      <c r="Z11" t="n">
        <v>0</v>
      </c>
      <c r="AA11" t="n">
        <v>9</v>
      </c>
      <c r="AB11" t="n">
        <v>9</v>
      </c>
      <c r="AC11" t="n">
        <v>11.2</v>
      </c>
      <c r="AD11" t="n">
        <v>73</v>
      </c>
      <c r="AE11">
        <f>IF(V11&gt;=0,V11,"")</f>
        <v/>
      </c>
      <c r="AF11">
        <f>IF(AND(N11=1,N10=0),1,0)</f>
        <v/>
      </c>
      <c r="AG11">
        <f>IF(AND(K11="REACQUIRE",K10&lt;&gt;"REACQUIRE"),1,0)</f>
        <v/>
      </c>
    </row>
    <row r="12">
      <c r="A12" s="42" t="inlineStr">
        <is>
          <t>Tracking error max (m)</t>
        </is>
      </c>
      <c r="B12" s="88">
        <f>MAX($AE$5:$AE$723)</f>
        <v/>
      </c>
      <c r="C12" s="74" t="n">
        <v>0.836</v>
      </c>
      <c r="J12" t="n">
        <v>2</v>
      </c>
      <c r="K12" t="inlineStr">
        <is>
          <t>SEARCH</t>
        </is>
      </c>
      <c r="L12" t="n">
        <v>0</v>
      </c>
      <c r="M12" t="n">
        <v>0</v>
      </c>
      <c r="N12" t="n">
        <v>0</v>
      </c>
      <c r="O12" t="n">
        <v>-2.999</v>
      </c>
      <c r="P12" t="n">
        <v>6.764</v>
      </c>
      <c r="Q12" t="n">
        <v>10.651</v>
      </c>
      <c r="R12" t="n">
        <v>6.559</v>
      </c>
      <c r="S12" t="n">
        <v>7.858</v>
      </c>
      <c r="T12" t="n">
        <v>0</v>
      </c>
      <c r="U12" t="n">
        <v>0</v>
      </c>
      <c r="V12" t="n">
        <v>-1</v>
      </c>
      <c r="W12" t="n">
        <v>36.5</v>
      </c>
      <c r="X12" t="n">
        <v>25.1</v>
      </c>
      <c r="Y12" t="n">
        <v>0.638</v>
      </c>
      <c r="Z12" t="n">
        <v>0</v>
      </c>
      <c r="AA12" t="n">
        <v>9</v>
      </c>
      <c r="AB12" t="n">
        <v>9</v>
      </c>
      <c r="AC12" t="n">
        <v>11.79</v>
      </c>
      <c r="AD12" t="n">
        <v>80</v>
      </c>
      <c r="AE12">
        <f>IF(V12&gt;=0,V12,"")</f>
        <v/>
      </c>
      <c r="AF12">
        <f>IF(AND(N12=1,N11=0),1,0)</f>
        <v/>
      </c>
      <c r="AG12">
        <f>IF(AND(K12="REACQUIRE",K11&lt;&gt;"REACQUIRE"),1,0)</f>
        <v/>
      </c>
    </row>
    <row r="13">
      <c r="A13" s="42" t="inlineStr">
        <is>
          <t>Hide events (rover_hidden 0 -&gt; 1)</t>
        </is>
      </c>
      <c r="B13" s="31">
        <f>SUM($AF$5:$AF$723)</f>
        <v/>
      </c>
      <c r="C13" s="18" t="inlineStr">
        <is>
          <t>-</t>
        </is>
      </c>
      <c r="J13" t="n">
        <v>2.25</v>
      </c>
      <c r="K13" t="inlineStr">
        <is>
          <t>SEARCH</t>
        </is>
      </c>
      <c r="L13" t="n">
        <v>0</v>
      </c>
      <c r="M13" t="n">
        <v>0</v>
      </c>
      <c r="N13" t="n">
        <v>0</v>
      </c>
      <c r="O13" t="n">
        <v>-3.57</v>
      </c>
      <c r="P13" t="n">
        <v>6.844</v>
      </c>
      <c r="Q13" t="n">
        <v>10.568</v>
      </c>
      <c r="R13" t="n">
        <v>6.715</v>
      </c>
      <c r="S13" t="n">
        <v>7.821</v>
      </c>
      <c r="T13" t="n">
        <v>0</v>
      </c>
      <c r="U13" t="n">
        <v>0</v>
      </c>
      <c r="V13" t="n">
        <v>-1</v>
      </c>
      <c r="W13" t="n">
        <v>35.7</v>
      </c>
      <c r="X13" t="n">
        <v>24.3</v>
      </c>
      <c r="Y13" t="n">
        <v>0.667</v>
      </c>
      <c r="Z13" t="n">
        <v>0</v>
      </c>
      <c r="AA13" t="n">
        <v>9</v>
      </c>
      <c r="AB13" t="n">
        <v>9</v>
      </c>
      <c r="AC13" t="n">
        <v>12.41</v>
      </c>
      <c r="AD13" t="n">
        <v>80</v>
      </c>
      <c r="AE13">
        <f>IF(V13&gt;=0,V13,"")</f>
        <v/>
      </c>
      <c r="AF13">
        <f>IF(AND(N13=1,N12=0),1,0)</f>
        <v/>
      </c>
      <c r="AG13">
        <f>IF(AND(K13="REACQUIRE",K12&lt;&gt;"REACQUIRE"),1,0)</f>
        <v/>
      </c>
    </row>
    <row r="14">
      <c r="A14" s="42" t="inlineStr">
        <is>
          <t>REACQUIRE episodes</t>
        </is>
      </c>
      <c r="B14" s="31">
        <f>SUM($AG$5:$AG$723)</f>
        <v/>
      </c>
      <c r="C14" s="30" t="n">
        <v>15</v>
      </c>
      <c r="J14" t="n">
        <v>2.5</v>
      </c>
      <c r="K14" t="inlineStr">
        <is>
          <t>SEARCH</t>
        </is>
      </c>
      <c r="L14" t="n">
        <v>0</v>
      </c>
      <c r="M14" t="n">
        <v>0</v>
      </c>
      <c r="N14" t="n">
        <v>0</v>
      </c>
      <c r="O14" t="n">
        <v>-4.145</v>
      </c>
      <c r="P14" t="n">
        <v>6.917</v>
      </c>
      <c r="Q14" t="n">
        <v>10.461</v>
      </c>
      <c r="R14" t="n">
        <v>6.898</v>
      </c>
      <c r="S14" t="n">
        <v>7.79</v>
      </c>
      <c r="T14" t="n">
        <v>0</v>
      </c>
      <c r="U14" t="n">
        <v>0</v>
      </c>
      <c r="V14" t="n">
        <v>-1</v>
      </c>
      <c r="W14" t="n">
        <v>35.6</v>
      </c>
      <c r="X14" t="n">
        <v>24.1</v>
      </c>
      <c r="Y14" t="n">
        <v>0.75</v>
      </c>
      <c r="Z14" t="n">
        <v>0</v>
      </c>
      <c r="AA14" t="n">
        <v>9</v>
      </c>
      <c r="AB14" t="n">
        <v>9</v>
      </c>
      <c r="AC14" t="n">
        <v>13.06</v>
      </c>
      <c r="AD14" t="n">
        <v>80</v>
      </c>
      <c r="AE14">
        <f>IF(V14&gt;=0,V14,"")</f>
        <v/>
      </c>
      <c r="AF14">
        <f>IF(AND(N14=1,N13=0),1,0)</f>
        <v/>
      </c>
      <c r="AG14">
        <f>IF(AND(K14="REACQUIRE",K13&lt;&gt;"REACQUIRE"),1,0)</f>
        <v/>
      </c>
    </row>
    <row r="15">
      <c r="J15" t="n">
        <v>2.75</v>
      </c>
      <c r="K15" t="inlineStr">
        <is>
          <t>SEARCH</t>
        </is>
      </c>
      <c r="L15" t="n">
        <v>0</v>
      </c>
      <c r="M15" t="n">
        <v>0</v>
      </c>
      <c r="N15" t="n">
        <v>0</v>
      </c>
      <c r="O15" t="n">
        <v>-4.72</v>
      </c>
      <c r="P15" t="n">
        <v>6.974</v>
      </c>
      <c r="Q15" t="n">
        <v>10.328</v>
      </c>
      <c r="R15" t="n">
        <v>7.07</v>
      </c>
      <c r="S15" t="n">
        <v>7.767</v>
      </c>
      <c r="T15" t="n">
        <v>0</v>
      </c>
      <c r="U15" t="n">
        <v>0</v>
      </c>
      <c r="V15" t="n">
        <v>-1</v>
      </c>
      <c r="W15" t="n">
        <v>35.4</v>
      </c>
      <c r="X15" t="n">
        <v>24.3</v>
      </c>
      <c r="Y15" t="n">
        <v>0.667</v>
      </c>
      <c r="Z15" t="n">
        <v>0</v>
      </c>
      <c r="AA15" t="n">
        <v>9</v>
      </c>
      <c r="AB15" t="n">
        <v>9</v>
      </c>
      <c r="AC15" t="n">
        <v>13.7</v>
      </c>
      <c r="AD15" t="n">
        <v>114</v>
      </c>
      <c r="AE15">
        <f>IF(V15&gt;=0,V15,"")</f>
        <v/>
      </c>
      <c r="AF15">
        <f>IF(AND(N15=1,N14=0),1,0)</f>
        <v/>
      </c>
      <c r="AG15">
        <f>IF(AND(K15="REACQUIRE",K14&lt;&gt;"REACQUIRE"),1,0)</f>
        <v/>
      </c>
    </row>
    <row r="16">
      <c r="A16" s="42" t="inlineStr">
        <is>
          <t>Percentile used for p90</t>
        </is>
      </c>
      <c r="B16" s="86" t="n">
        <v>0.9</v>
      </c>
      <c r="J16" t="n">
        <v>3</v>
      </c>
      <c r="K16" t="inlineStr">
        <is>
          <t>SEARCH</t>
        </is>
      </c>
      <c r="L16" t="n">
        <v>0</v>
      </c>
      <c r="M16" t="n">
        <v>0</v>
      </c>
      <c r="N16" t="n">
        <v>0</v>
      </c>
      <c r="O16" t="n">
        <v>-5.292</v>
      </c>
      <c r="P16" t="n">
        <v>7.007</v>
      </c>
      <c r="Q16" t="n">
        <v>10.168</v>
      </c>
      <c r="R16" t="n">
        <v>7.255</v>
      </c>
      <c r="S16" t="n">
        <v>7.757</v>
      </c>
      <c r="T16" t="n">
        <v>0</v>
      </c>
      <c r="U16" t="n">
        <v>0</v>
      </c>
      <c r="V16" t="n">
        <v>-1</v>
      </c>
      <c r="W16" t="n">
        <v>35</v>
      </c>
      <c r="X16" t="n">
        <v>24.5</v>
      </c>
      <c r="Y16" t="n">
        <v>0.75</v>
      </c>
      <c r="Z16" t="n">
        <v>0</v>
      </c>
      <c r="AA16" t="n">
        <v>9</v>
      </c>
      <c r="AB16" t="n">
        <v>9</v>
      </c>
      <c r="AC16" t="n">
        <v>14.35</v>
      </c>
      <c r="AD16" t="n">
        <v>116</v>
      </c>
      <c r="AE16">
        <f>IF(V16&gt;=0,V16,"")</f>
        <v/>
      </c>
      <c r="AF16">
        <f>IF(AND(N16=1,N15=0),1,0)</f>
        <v/>
      </c>
      <c r="AG16">
        <f>IF(AND(K16="REACQUIRE",K15&lt;&gt;"REACQUIRE"),1,0)</f>
        <v/>
      </c>
    </row>
    <row r="17">
      <c r="A17" s="42" t="inlineStr">
        <is>
          <t>Requirement: median error below (m)</t>
        </is>
      </c>
      <c r="B17" s="88" t="n">
        <v>0.5</v>
      </c>
      <c r="J17" t="n">
        <v>3.25</v>
      </c>
      <c r="K17" t="inlineStr">
        <is>
          <t>SEARCH</t>
        </is>
      </c>
      <c r="L17" t="n">
        <v>0</v>
      </c>
      <c r="M17" t="n">
        <v>0</v>
      </c>
      <c r="N17" t="n">
        <v>0</v>
      </c>
      <c r="O17" t="n">
        <v>-5.859</v>
      </c>
      <c r="P17" t="n">
        <v>7.018</v>
      </c>
      <c r="Q17" t="n">
        <v>9.981999999999999</v>
      </c>
      <c r="R17" t="n">
        <v>7.442</v>
      </c>
      <c r="S17" t="n">
        <v>7.748</v>
      </c>
      <c r="T17" t="n">
        <v>0</v>
      </c>
      <c r="U17" t="n">
        <v>0</v>
      </c>
      <c r="V17" t="n">
        <v>-1</v>
      </c>
      <c r="W17" t="n">
        <v>34.6</v>
      </c>
      <c r="X17" t="n">
        <v>24.8</v>
      </c>
      <c r="Y17" t="n">
        <v>0.75</v>
      </c>
      <c r="Z17" t="n">
        <v>0</v>
      </c>
      <c r="AA17" t="n">
        <v>9</v>
      </c>
      <c r="AB17" t="n">
        <v>9</v>
      </c>
      <c r="AC17" t="n">
        <v>14.99</v>
      </c>
      <c r="AD17" t="n">
        <v>132</v>
      </c>
      <c r="AE17">
        <f>IF(V17&gt;=0,V17,"")</f>
        <v/>
      </c>
      <c r="AF17">
        <f>IF(AND(N17=1,N16=0),1,0)</f>
        <v/>
      </c>
      <c r="AG17">
        <f>IF(AND(K17="REACQUIRE",K16&lt;&gt;"REACQUIRE"),1,0)</f>
        <v/>
      </c>
    </row>
    <row r="18">
      <c r="A18" s="42" t="inlineStr">
        <is>
          <t>Tracking verdict</t>
        </is>
      </c>
      <c r="B18" s="42">
        <f>IF(B10&lt;B17,"PASS","FAIL")</f>
        <v/>
      </c>
      <c r="J18" t="n">
        <v>3.5</v>
      </c>
      <c r="K18" t="inlineStr">
        <is>
          <t>SEARCH</t>
        </is>
      </c>
      <c r="L18" t="n">
        <v>0</v>
      </c>
      <c r="M18" t="n">
        <v>0</v>
      </c>
      <c r="N18" t="n">
        <v>0</v>
      </c>
      <c r="O18" t="n">
        <v>-6.418</v>
      </c>
      <c r="P18" t="n">
        <v>7.012</v>
      </c>
      <c r="Q18" t="n">
        <v>9.766999999999999</v>
      </c>
      <c r="R18" t="n">
        <v>7.629</v>
      </c>
      <c r="S18" t="n">
        <v>7.744</v>
      </c>
      <c r="T18" t="n">
        <v>0</v>
      </c>
      <c r="U18" t="n">
        <v>0</v>
      </c>
      <c r="V18" t="n">
        <v>-1</v>
      </c>
      <c r="W18" t="n">
        <v>34.1</v>
      </c>
      <c r="X18" t="n">
        <v>24.9</v>
      </c>
      <c r="Y18" t="n">
        <v>0.75</v>
      </c>
      <c r="Z18" t="n">
        <v>0</v>
      </c>
      <c r="AA18" t="n">
        <v>9</v>
      </c>
      <c r="AB18" t="n">
        <v>9</v>
      </c>
      <c r="AC18" t="n">
        <v>15.63</v>
      </c>
      <c r="AD18" t="n">
        <v>132</v>
      </c>
      <c r="AE18">
        <f>IF(V18&gt;=0,V18,"")</f>
        <v/>
      </c>
      <c r="AF18">
        <f>IF(AND(N18=1,N17=0),1,0)</f>
        <v/>
      </c>
      <c r="AG18">
        <f>IF(AND(K18="REACQUIRE",K17&lt;&gt;"REACQUIRE"),1,0)</f>
        <v/>
      </c>
    </row>
    <row r="19">
      <c r="J19" t="n">
        <v>3.75</v>
      </c>
      <c r="K19" t="inlineStr">
        <is>
          <t>SEARCH</t>
        </is>
      </c>
      <c r="L19" t="n">
        <v>0</v>
      </c>
      <c r="M19" t="n">
        <v>0</v>
      </c>
      <c r="N19" t="n">
        <v>0</v>
      </c>
      <c r="O19" t="n">
        <v>-6.967</v>
      </c>
      <c r="P19" t="n">
        <v>7</v>
      </c>
      <c r="Q19" t="n">
        <v>9.525</v>
      </c>
      <c r="R19" t="n">
        <v>7.817</v>
      </c>
      <c r="S19" t="n">
        <v>7.742</v>
      </c>
      <c r="T19" t="n">
        <v>0</v>
      </c>
      <c r="U19" t="n">
        <v>0</v>
      </c>
      <c r="V19" t="n">
        <v>-1</v>
      </c>
      <c r="W19" t="n">
        <v>33.6</v>
      </c>
      <c r="X19" t="n">
        <v>25</v>
      </c>
      <c r="Y19" t="n">
        <v>0.75</v>
      </c>
      <c r="Z19" t="n">
        <v>0</v>
      </c>
      <c r="AA19" t="n">
        <v>9</v>
      </c>
      <c r="AB19" t="n">
        <v>9</v>
      </c>
      <c r="AC19" t="n">
        <v>16.27</v>
      </c>
      <c r="AD19" t="n">
        <v>132</v>
      </c>
      <c r="AE19">
        <f>IF(V19&gt;=0,V19,"")</f>
        <v/>
      </c>
      <c r="AF19">
        <f>IF(AND(N19=1,N18=0),1,0)</f>
        <v/>
      </c>
      <c r="AG19">
        <f>IF(AND(K19="REACQUIRE",K18&lt;&gt;"REACQUIRE"),1,0)</f>
        <v/>
      </c>
    </row>
    <row r="20">
      <c r="A20" s="13" t="inlineStr">
        <is>
          <t>UAV mode shares (COUNTIF over uav_mode)</t>
        </is>
      </c>
      <c r="J20" t="n">
        <v>4</v>
      </c>
      <c r="K20" t="inlineStr">
        <is>
          <t>SEARCH</t>
        </is>
      </c>
      <c r="L20" t="n">
        <v>0</v>
      </c>
      <c r="M20" t="n">
        <v>0</v>
      </c>
      <c r="N20" t="n">
        <v>0</v>
      </c>
      <c r="O20" t="n">
        <v>-7.505</v>
      </c>
      <c r="P20" t="n">
        <v>6.992</v>
      </c>
      <c r="Q20" t="n">
        <v>9.257</v>
      </c>
      <c r="R20" t="n">
        <v>8.004</v>
      </c>
      <c r="S20" t="n">
        <v>7.74</v>
      </c>
      <c r="T20" t="n">
        <v>0</v>
      </c>
      <c r="U20" t="n">
        <v>0</v>
      </c>
      <c r="V20" t="n">
        <v>-1</v>
      </c>
      <c r="W20" t="n">
        <v>32.7</v>
      </c>
      <c r="X20" t="n">
        <v>25.1</v>
      </c>
      <c r="Y20" t="n">
        <v>0.75</v>
      </c>
      <c r="Z20" t="n">
        <v>0</v>
      </c>
      <c r="AA20" t="n">
        <v>9</v>
      </c>
      <c r="AB20" t="n">
        <v>9</v>
      </c>
      <c r="AC20" t="n">
        <v>16.91</v>
      </c>
      <c r="AD20" t="n">
        <v>133</v>
      </c>
      <c r="AE20">
        <f>IF(V20&gt;=0,V20,"")</f>
        <v/>
      </c>
      <c r="AF20">
        <f>IF(AND(N20=1,N19=0),1,0)</f>
        <v/>
      </c>
      <c r="AG20">
        <f>IF(AND(K20="REACQUIRE",K19&lt;&gt;"REACQUIRE"),1,0)</f>
        <v/>
      </c>
    </row>
    <row r="21" ht="32" customHeight="1">
      <c r="A21" s="28" t="inlineStr">
        <is>
          <t>UAV mode</t>
        </is>
      </c>
      <c r="B21" s="28" t="inlineStr">
        <is>
          <t>Share of samples</t>
        </is>
      </c>
      <c r="C21" s="28" t="inlineStr">
        <is>
          <t>Time in mode (s)</t>
        </is>
      </c>
      <c r="J21" t="n">
        <v>4.25</v>
      </c>
      <c r="K21" t="inlineStr">
        <is>
          <t>SEARCH</t>
        </is>
      </c>
      <c r="L21" t="n">
        <v>0</v>
      </c>
      <c r="M21" t="n">
        <v>0</v>
      </c>
      <c r="N21" t="n">
        <v>0</v>
      </c>
      <c r="O21" t="n">
        <v>-8.029</v>
      </c>
      <c r="P21" t="n">
        <v>6.994</v>
      </c>
      <c r="Q21" t="n">
        <v>8.962</v>
      </c>
      <c r="R21" t="n">
        <v>8.192</v>
      </c>
      <c r="S21" t="n">
        <v>7.74</v>
      </c>
      <c r="T21" t="n">
        <v>0</v>
      </c>
      <c r="U21" t="n">
        <v>0</v>
      </c>
      <c r="V21" t="n">
        <v>-1</v>
      </c>
      <c r="W21" t="n">
        <v>31.2</v>
      </c>
      <c r="X21" t="n">
        <v>25.3</v>
      </c>
      <c r="Y21" t="n">
        <v>0.75</v>
      </c>
      <c r="Z21" t="n">
        <v>0</v>
      </c>
      <c r="AA21" t="n">
        <v>9</v>
      </c>
      <c r="AB21" t="n">
        <v>9</v>
      </c>
      <c r="AC21" t="n">
        <v>17.55</v>
      </c>
      <c r="AD21" t="n">
        <v>133</v>
      </c>
      <c r="AE21">
        <f>IF(V21&gt;=0,V21,"")</f>
        <v/>
      </c>
      <c r="AF21">
        <f>IF(AND(N21=1,N20=0),1,0)</f>
        <v/>
      </c>
      <c r="AG21">
        <f>IF(AND(K21="REACQUIRE",K20&lt;&gt;"REACQUIRE"),1,0)</f>
        <v/>
      </c>
    </row>
    <row r="22">
      <c r="A22" s="42" t="inlineStr">
        <is>
          <t>SEARCH</t>
        </is>
      </c>
      <c r="B22" s="32">
        <f>COUNTIF($K$5:$K$723,A22)/$B$5</f>
        <v/>
      </c>
      <c r="C22" s="95">
        <f>COUNTIF($K$5:$K$723,A22)*$B$7</f>
        <v/>
      </c>
      <c r="J22" t="n">
        <v>4.5</v>
      </c>
      <c r="K22" t="inlineStr">
        <is>
          <t>SEARCH</t>
        </is>
      </c>
      <c r="L22" t="n">
        <v>0</v>
      </c>
      <c r="M22" t="n">
        <v>0</v>
      </c>
      <c r="N22" t="n">
        <v>0</v>
      </c>
      <c r="O22" t="n">
        <v>-8.538</v>
      </c>
      <c r="P22" t="n">
        <v>7.005</v>
      </c>
      <c r="Q22" t="n">
        <v>8.641</v>
      </c>
      <c r="R22" t="n">
        <v>8.379</v>
      </c>
      <c r="S22" t="n">
        <v>7.74</v>
      </c>
      <c r="T22" t="n">
        <v>0</v>
      </c>
      <c r="U22" t="n">
        <v>0</v>
      </c>
      <c r="V22" t="n">
        <v>-1</v>
      </c>
      <c r="W22" t="n">
        <v>29</v>
      </c>
      <c r="X22" t="n">
        <v>25.7</v>
      </c>
      <c r="Y22" t="n">
        <v>0.75</v>
      </c>
      <c r="Z22" t="n">
        <v>0</v>
      </c>
      <c r="AA22" t="n">
        <v>9</v>
      </c>
      <c r="AB22" t="n">
        <v>9</v>
      </c>
      <c r="AC22" t="n">
        <v>18.18</v>
      </c>
      <c r="AD22" t="n">
        <v>133</v>
      </c>
      <c r="AE22">
        <f>IF(V22&gt;=0,V22,"")</f>
        <v/>
      </c>
      <c r="AF22">
        <f>IF(AND(N22=1,N21=0),1,0)</f>
        <v/>
      </c>
      <c r="AG22">
        <f>IF(AND(K22="REACQUIRE",K21&lt;&gt;"REACQUIRE"),1,0)</f>
        <v/>
      </c>
    </row>
    <row r="23">
      <c r="A23" s="42" t="inlineStr">
        <is>
          <t>TRACK</t>
        </is>
      </c>
      <c r="B23" s="32">
        <f>COUNTIF($K$5:$K$723,A23)/$B$5</f>
        <v/>
      </c>
      <c r="C23" s="95">
        <f>COUNTIF($K$5:$K$723,A23)*$B$7</f>
        <v/>
      </c>
      <c r="J23" t="n">
        <v>4.75</v>
      </c>
      <c r="K23" t="inlineStr">
        <is>
          <t>SEARCH</t>
        </is>
      </c>
      <c r="L23" t="n">
        <v>0</v>
      </c>
      <c r="M23" t="n">
        <v>0</v>
      </c>
      <c r="N23" t="n">
        <v>0</v>
      </c>
      <c r="O23" t="n">
        <v>-9.031000000000001</v>
      </c>
      <c r="P23" t="n">
        <v>7.02</v>
      </c>
      <c r="Q23" t="n">
        <v>8.295999999999999</v>
      </c>
      <c r="R23" t="n">
        <v>8.567</v>
      </c>
      <c r="S23" t="n">
        <v>7.741</v>
      </c>
      <c r="T23" t="n">
        <v>0</v>
      </c>
      <c r="U23" t="n">
        <v>0</v>
      </c>
      <c r="V23" t="n">
        <v>-1</v>
      </c>
      <c r="W23" t="n">
        <v>26.1</v>
      </c>
      <c r="X23" t="n">
        <v>27.2</v>
      </c>
      <c r="Y23" t="n">
        <v>0.75</v>
      </c>
      <c r="Z23" t="n">
        <v>0</v>
      </c>
      <c r="AA23" t="n">
        <v>9</v>
      </c>
      <c r="AB23" t="n">
        <v>9</v>
      </c>
      <c r="AC23" t="n">
        <v>18.8</v>
      </c>
      <c r="AD23" t="n">
        <v>142</v>
      </c>
      <c r="AE23">
        <f>IF(V23&gt;=0,V23,"")</f>
        <v/>
      </c>
      <c r="AF23">
        <f>IF(AND(N23=1,N22=0),1,0)</f>
        <v/>
      </c>
      <c r="AG23">
        <f>IF(AND(K23="REACQUIRE",K22&lt;&gt;"REACQUIRE"),1,0)</f>
        <v/>
      </c>
    </row>
    <row r="24">
      <c r="A24" s="42" t="inlineStr">
        <is>
          <t>REACQUIRE</t>
        </is>
      </c>
      <c r="B24" s="32">
        <f>COUNTIF($K$5:$K$723,A24)/$B$5</f>
        <v/>
      </c>
      <c r="C24" s="95">
        <f>COUNTIF($K$5:$K$723,A24)*$B$7</f>
        <v/>
      </c>
      <c r="J24" t="n">
        <v>5</v>
      </c>
      <c r="K24" t="inlineStr">
        <is>
          <t>SEARCH</t>
        </is>
      </c>
      <c r="L24" t="n">
        <v>0</v>
      </c>
      <c r="M24" t="n">
        <v>0</v>
      </c>
      <c r="N24" t="n">
        <v>0</v>
      </c>
      <c r="O24" t="n">
        <v>-9.506</v>
      </c>
      <c r="P24" t="n">
        <v>7.031</v>
      </c>
      <c r="Q24" t="n">
        <v>7.926</v>
      </c>
      <c r="R24" t="n">
        <v>8.754</v>
      </c>
      <c r="S24" t="n">
        <v>7.741</v>
      </c>
      <c r="T24" t="n">
        <v>0</v>
      </c>
      <c r="U24" t="n">
        <v>0</v>
      </c>
      <c r="V24" t="n">
        <v>-1</v>
      </c>
      <c r="W24" t="n">
        <v>22.5</v>
      </c>
      <c r="X24" t="n">
        <v>29.4</v>
      </c>
      <c r="Y24" t="n">
        <v>0.75</v>
      </c>
      <c r="Z24" t="n">
        <v>0</v>
      </c>
      <c r="AA24" t="n">
        <v>9</v>
      </c>
      <c r="AB24" t="n">
        <v>9</v>
      </c>
      <c r="AC24" t="n">
        <v>19.41</v>
      </c>
      <c r="AD24" t="n">
        <v>142</v>
      </c>
      <c r="AE24">
        <f>IF(V24&gt;=0,V24,"")</f>
        <v/>
      </c>
      <c r="AF24">
        <f>IF(AND(N24=1,N23=0),1,0)</f>
        <v/>
      </c>
      <c r="AG24">
        <f>IF(AND(K24="REACQUIRE",K23&lt;&gt;"REACQUIRE"),1,0)</f>
        <v/>
      </c>
    </row>
    <row r="25">
      <c r="J25" t="n">
        <v>5.25</v>
      </c>
      <c r="K25" t="inlineStr">
        <is>
          <t>SEARCH</t>
        </is>
      </c>
      <c r="L25" t="n">
        <v>0</v>
      </c>
      <c r="M25" t="n">
        <v>0</v>
      </c>
      <c r="N25" t="n">
        <v>0</v>
      </c>
      <c r="O25" t="n">
        <v>-9.962</v>
      </c>
      <c r="P25" t="n">
        <v>7.032</v>
      </c>
      <c r="Q25" t="n">
        <v>7.534</v>
      </c>
      <c r="R25" t="n">
        <v>8.942</v>
      </c>
      <c r="S25" t="n">
        <v>7.741</v>
      </c>
      <c r="T25" t="n">
        <v>0</v>
      </c>
      <c r="U25" t="n">
        <v>0</v>
      </c>
      <c r="V25" t="n">
        <v>-1</v>
      </c>
      <c r="W25" t="n">
        <v>18.2</v>
      </c>
      <c r="X25" t="n">
        <v>31.6</v>
      </c>
      <c r="Y25" t="n">
        <v>0.75</v>
      </c>
      <c r="Z25" t="n">
        <v>0</v>
      </c>
      <c r="AA25" t="n">
        <v>9</v>
      </c>
      <c r="AB25" t="n">
        <v>9</v>
      </c>
      <c r="AC25" t="n">
        <v>20.01</v>
      </c>
      <c r="AD25" t="n">
        <v>133</v>
      </c>
      <c r="AE25">
        <f>IF(V25&gt;=0,V25,"")</f>
        <v/>
      </c>
      <c r="AF25">
        <f>IF(AND(N25=1,N24=0),1,0)</f>
        <v/>
      </c>
      <c r="AG25">
        <f>IF(AND(K25="REACQUIRE",K24&lt;&gt;"REACQUIRE"),1,0)</f>
        <v/>
      </c>
    </row>
    <row r="26">
      <c r="J26" t="n">
        <v>5.5</v>
      </c>
      <c r="K26" t="inlineStr">
        <is>
          <t>SEARCH</t>
        </is>
      </c>
      <c r="L26" t="n">
        <v>0</v>
      </c>
      <c r="M26" t="n">
        <v>0</v>
      </c>
      <c r="N26" t="n">
        <v>0</v>
      </c>
      <c r="O26" t="n">
        <v>-10.399</v>
      </c>
      <c r="P26" t="n">
        <v>7.022</v>
      </c>
      <c r="Q26" t="n">
        <v>7.12</v>
      </c>
      <c r="R26" t="n">
        <v>9.129</v>
      </c>
      <c r="S26" t="n">
        <v>7.742</v>
      </c>
      <c r="T26" t="n">
        <v>0</v>
      </c>
      <c r="U26" t="n">
        <v>0</v>
      </c>
      <c r="V26" t="n">
        <v>-1</v>
      </c>
      <c r="W26" t="n">
        <v>13</v>
      </c>
      <c r="X26" t="n">
        <v>33.8</v>
      </c>
      <c r="Y26" t="n">
        <v>0.75</v>
      </c>
      <c r="Z26" t="n">
        <v>0</v>
      </c>
      <c r="AA26" t="n">
        <v>9</v>
      </c>
      <c r="AB26" t="n">
        <v>9</v>
      </c>
      <c r="AC26" t="n">
        <v>20.59</v>
      </c>
      <c r="AD26" t="n">
        <v>133</v>
      </c>
      <c r="AE26">
        <f>IF(V26&gt;=0,V26,"")</f>
        <v/>
      </c>
      <c r="AF26">
        <f>IF(AND(N26=1,N25=0),1,0)</f>
        <v/>
      </c>
      <c r="AG26">
        <f>IF(AND(K26="REACQUIRE",K25&lt;&gt;"REACQUIRE"),1,0)</f>
        <v/>
      </c>
    </row>
    <row r="27">
      <c r="J27" t="n">
        <v>5.75</v>
      </c>
      <c r="K27" t="inlineStr">
        <is>
          <t>SEARCH</t>
        </is>
      </c>
      <c r="L27" t="n">
        <v>0</v>
      </c>
      <c r="M27" t="n">
        <v>0</v>
      </c>
      <c r="N27" t="n">
        <v>0</v>
      </c>
      <c r="O27" t="n">
        <v>-10.814</v>
      </c>
      <c r="P27" t="n">
        <v>7.003</v>
      </c>
      <c r="Q27" t="n">
        <v>6.684</v>
      </c>
      <c r="R27" t="n">
        <v>9.317</v>
      </c>
      <c r="S27" t="n">
        <v>7.742</v>
      </c>
      <c r="T27" t="n">
        <v>0</v>
      </c>
      <c r="U27" t="n">
        <v>0</v>
      </c>
      <c r="V27" t="n">
        <v>-1</v>
      </c>
      <c r="W27" t="n">
        <v>7.1</v>
      </c>
      <c r="X27" t="n">
        <v>35.8</v>
      </c>
      <c r="Y27" t="n">
        <v>0.75</v>
      </c>
      <c r="Z27" t="n">
        <v>0</v>
      </c>
      <c r="AA27" t="n">
        <v>9</v>
      </c>
      <c r="AB27" t="n">
        <v>9</v>
      </c>
      <c r="AC27" t="n">
        <v>21.17</v>
      </c>
      <c r="AD27" t="n">
        <v>90</v>
      </c>
      <c r="AE27">
        <f>IF(V27&gt;=0,V27,"")</f>
        <v/>
      </c>
      <c r="AF27">
        <f>IF(AND(N27=1,N26=0),1,0)</f>
        <v/>
      </c>
      <c r="AG27">
        <f>IF(AND(K27="REACQUIRE",K26&lt;&gt;"REACQUIRE"),1,0)</f>
        <v/>
      </c>
    </row>
    <row r="28">
      <c r="J28" t="n">
        <v>6</v>
      </c>
      <c r="K28" t="inlineStr">
        <is>
          <t>SEARCH</t>
        </is>
      </c>
      <c r="L28" t="n">
        <v>0</v>
      </c>
      <c r="M28" t="n">
        <v>0</v>
      </c>
      <c r="N28" t="n">
        <v>0</v>
      </c>
      <c r="O28" t="n">
        <v>-11.208</v>
      </c>
      <c r="P28" t="n">
        <v>6.982</v>
      </c>
      <c r="Q28" t="n">
        <v>6.23</v>
      </c>
      <c r="R28" t="n">
        <v>9.504</v>
      </c>
      <c r="S28" t="n">
        <v>7.742</v>
      </c>
      <c r="T28" t="n">
        <v>0</v>
      </c>
      <c r="U28" t="n">
        <v>0</v>
      </c>
      <c r="V28" t="n">
        <v>-1</v>
      </c>
      <c r="W28" t="n">
        <v>0.5</v>
      </c>
      <c r="X28" t="n">
        <v>37.7</v>
      </c>
      <c r="Y28" t="n">
        <v>0.75</v>
      </c>
      <c r="Z28" t="n">
        <v>0</v>
      </c>
      <c r="AA28" t="n">
        <v>9</v>
      </c>
      <c r="AB28" t="n">
        <v>9</v>
      </c>
      <c r="AC28" t="n">
        <v>21.73</v>
      </c>
      <c r="AD28" t="n">
        <v>89</v>
      </c>
      <c r="AE28">
        <f>IF(V28&gt;=0,V28,"")</f>
        <v/>
      </c>
      <c r="AF28">
        <f>IF(AND(N28=1,N27=0),1,0)</f>
        <v/>
      </c>
      <c r="AG28">
        <f>IF(AND(K28="REACQUIRE",K27&lt;&gt;"REACQUIRE"),1,0)</f>
        <v/>
      </c>
    </row>
    <row r="29">
      <c r="J29" t="n">
        <v>6.25</v>
      </c>
      <c r="K29" t="inlineStr">
        <is>
          <t>SEARCH</t>
        </is>
      </c>
      <c r="L29" t="n">
        <v>0</v>
      </c>
      <c r="M29" t="n">
        <v>0</v>
      </c>
      <c r="N29" t="n">
        <v>0</v>
      </c>
      <c r="O29" t="n">
        <v>-11.579</v>
      </c>
      <c r="P29" t="n">
        <v>6.966</v>
      </c>
      <c r="Q29" t="n">
        <v>5.757</v>
      </c>
      <c r="R29" t="n">
        <v>9.692</v>
      </c>
      <c r="S29" t="n">
        <v>7.743</v>
      </c>
      <c r="T29" t="n">
        <v>0</v>
      </c>
      <c r="U29" t="n">
        <v>0</v>
      </c>
      <c r="V29" t="n">
        <v>-1</v>
      </c>
      <c r="W29" t="n">
        <v>-6.6</v>
      </c>
      <c r="X29" t="n">
        <v>39.1</v>
      </c>
      <c r="Y29" t="n">
        <v>0.75</v>
      </c>
      <c r="Z29" t="n">
        <v>0</v>
      </c>
      <c r="AA29" t="n">
        <v>38.002</v>
      </c>
      <c r="AB29" t="n">
        <v>-24.229</v>
      </c>
      <c r="AC29" t="n">
        <v>22.28</v>
      </c>
      <c r="AD29" t="n">
        <v>90</v>
      </c>
      <c r="AE29">
        <f>IF(V29&gt;=0,V29,"")</f>
        <v/>
      </c>
      <c r="AF29">
        <f>IF(AND(N29=1,N28=0),1,0)</f>
        <v/>
      </c>
      <c r="AG29">
        <f>IF(AND(K29="REACQUIRE",K28&lt;&gt;"REACQUIRE"),1,0)</f>
        <v/>
      </c>
    </row>
    <row r="30">
      <c r="J30" t="n">
        <v>6.5</v>
      </c>
      <c r="K30" t="inlineStr">
        <is>
          <t>SEARCH</t>
        </is>
      </c>
      <c r="L30" t="n">
        <v>0</v>
      </c>
      <c r="M30" t="n">
        <v>0</v>
      </c>
      <c r="N30" t="n">
        <v>0</v>
      </c>
      <c r="O30" t="n">
        <v>-11.915</v>
      </c>
      <c r="P30" t="n">
        <v>6.959</v>
      </c>
      <c r="Q30" t="n">
        <v>5.26</v>
      </c>
      <c r="R30" t="n">
        <v>9.879</v>
      </c>
      <c r="S30" t="n">
        <v>7.743</v>
      </c>
      <c r="T30" t="n">
        <v>0</v>
      </c>
      <c r="U30" t="n">
        <v>0</v>
      </c>
      <c r="V30" t="n">
        <v>-1</v>
      </c>
      <c r="W30" t="n">
        <v>-14.2</v>
      </c>
      <c r="X30" t="n">
        <v>39.9</v>
      </c>
      <c r="Y30" t="n">
        <v>0.75</v>
      </c>
      <c r="Z30" t="n">
        <v>0</v>
      </c>
      <c r="AA30" t="n">
        <v>12.938</v>
      </c>
      <c r="AB30" t="n">
        <v>-5.807</v>
      </c>
      <c r="AC30" t="n">
        <v>22.82</v>
      </c>
      <c r="AD30" t="n">
        <v>92</v>
      </c>
      <c r="AE30">
        <f>IF(V30&gt;=0,V30,"")</f>
        <v/>
      </c>
      <c r="AF30">
        <f>IF(AND(N30=1,N29=0),1,0)</f>
        <v/>
      </c>
      <c r="AG30">
        <f>IF(AND(K30="REACQUIRE",K29&lt;&gt;"REACQUIRE"),1,0)</f>
        <v/>
      </c>
    </row>
    <row r="31">
      <c r="J31" t="n">
        <v>6.75</v>
      </c>
      <c r="K31" t="inlineStr">
        <is>
          <t>SEARCH</t>
        </is>
      </c>
      <c r="L31" t="n">
        <v>0</v>
      </c>
      <c r="M31" t="n">
        <v>0</v>
      </c>
      <c r="N31" t="n">
        <v>0</v>
      </c>
      <c r="O31" t="n">
        <v>-12.236</v>
      </c>
      <c r="P31" t="n">
        <v>6.961</v>
      </c>
      <c r="Q31" t="n">
        <v>4.75</v>
      </c>
      <c r="R31" t="n">
        <v>10.067</v>
      </c>
      <c r="S31" t="n">
        <v>7.743</v>
      </c>
      <c r="T31" t="n">
        <v>0</v>
      </c>
      <c r="U31" t="n">
        <v>0</v>
      </c>
      <c r="V31" t="n">
        <v>-1</v>
      </c>
      <c r="W31" t="n">
        <v>-20.9</v>
      </c>
      <c r="X31" t="n">
        <v>40.6</v>
      </c>
      <c r="Y31" t="n">
        <v>0.75</v>
      </c>
      <c r="Z31" t="n">
        <v>0</v>
      </c>
      <c r="AA31" t="n">
        <v>7.465</v>
      </c>
      <c r="AB31" t="n">
        <v>-2.568</v>
      </c>
      <c r="AC31" t="n">
        <v>23.36</v>
      </c>
      <c r="AD31" t="n">
        <v>108</v>
      </c>
      <c r="AE31">
        <f>IF(V31&gt;=0,V31,"")</f>
        <v/>
      </c>
      <c r="AF31">
        <f>IF(AND(N31=1,N30=0),1,0)</f>
        <v/>
      </c>
      <c r="AG31">
        <f>IF(AND(K31="REACQUIRE",K30&lt;&gt;"REACQUIRE"),1,0)</f>
        <v/>
      </c>
    </row>
    <row r="32">
      <c r="J32" t="n">
        <v>7</v>
      </c>
      <c r="K32" t="inlineStr">
        <is>
          <t>SEARCH</t>
        </is>
      </c>
      <c r="L32" t="n">
        <v>0</v>
      </c>
      <c r="M32" t="n">
        <v>0</v>
      </c>
      <c r="N32" t="n">
        <v>0</v>
      </c>
      <c r="O32" t="n">
        <v>-12.539</v>
      </c>
      <c r="P32" t="n">
        <v>6.971</v>
      </c>
      <c r="Q32" t="n">
        <v>4.232</v>
      </c>
      <c r="R32" t="n">
        <v>10.254</v>
      </c>
      <c r="S32" t="n">
        <v>7.744</v>
      </c>
      <c r="T32" t="n">
        <v>0</v>
      </c>
      <c r="U32" t="n">
        <v>0</v>
      </c>
      <c r="V32" t="n">
        <v>-1</v>
      </c>
      <c r="W32" t="n">
        <v>-27.5</v>
      </c>
      <c r="X32" t="n">
        <v>40.8</v>
      </c>
      <c r="Y32" t="n">
        <v>0.75</v>
      </c>
      <c r="Z32" t="n">
        <v>0</v>
      </c>
      <c r="AA32" t="n">
        <v>5.458</v>
      </c>
      <c r="AB32" t="n">
        <v>-1.155</v>
      </c>
      <c r="AC32" t="n">
        <v>23.9</v>
      </c>
      <c r="AD32" t="n">
        <v>108</v>
      </c>
      <c r="AE32">
        <f>IF(V32&gt;=0,V32,"")</f>
        <v/>
      </c>
      <c r="AF32">
        <f>IF(AND(N32=1,N31=0),1,0)</f>
        <v/>
      </c>
      <c r="AG32">
        <f>IF(AND(K32="REACQUIRE",K31&lt;&gt;"REACQUIRE"),1,0)</f>
        <v/>
      </c>
    </row>
    <row r="33">
      <c r="J33" t="n">
        <v>7.25</v>
      </c>
      <c r="K33" t="inlineStr">
        <is>
          <t>SEARCH</t>
        </is>
      </c>
      <c r="L33" t="n">
        <v>0</v>
      </c>
      <c r="M33" t="n">
        <v>0</v>
      </c>
      <c r="N33" t="n">
        <v>0</v>
      </c>
      <c r="O33" t="n">
        <v>-12.815</v>
      </c>
      <c r="P33" t="n">
        <v>6.983</v>
      </c>
      <c r="Q33" t="n">
        <v>3.699</v>
      </c>
      <c r="R33" t="n">
        <v>10.442</v>
      </c>
      <c r="S33" t="n">
        <v>7.744</v>
      </c>
      <c r="T33" t="n">
        <v>0</v>
      </c>
      <c r="U33" t="n">
        <v>0</v>
      </c>
      <c r="V33" t="n">
        <v>-1</v>
      </c>
      <c r="W33" t="n">
        <v>-33.4</v>
      </c>
      <c r="X33" t="n">
        <v>40.4</v>
      </c>
      <c r="Y33" t="n">
        <v>0.75</v>
      </c>
      <c r="Z33" t="n">
        <v>0</v>
      </c>
      <c r="AA33" t="n">
        <v>4.291</v>
      </c>
      <c r="AB33" t="n">
        <v>-0.42</v>
      </c>
      <c r="AC33" t="n">
        <v>24.43</v>
      </c>
      <c r="AD33" t="n">
        <v>108</v>
      </c>
      <c r="AE33">
        <f>IF(V33&gt;=0,V33,"")</f>
        <v/>
      </c>
      <c r="AF33">
        <f>IF(AND(N33=1,N32=0),1,0)</f>
        <v/>
      </c>
      <c r="AG33">
        <f>IF(AND(K33="REACQUIRE",K32&lt;&gt;"REACQUIRE"),1,0)</f>
        <v/>
      </c>
    </row>
    <row r="34">
      <c r="J34" t="n">
        <v>7.5</v>
      </c>
      <c r="K34" t="inlineStr">
        <is>
          <t>SEARCH</t>
        </is>
      </c>
      <c r="L34" t="n">
        <v>0</v>
      </c>
      <c r="M34" t="n">
        <v>0</v>
      </c>
      <c r="N34" t="n">
        <v>0</v>
      </c>
      <c r="O34" t="n">
        <v>-13.066</v>
      </c>
      <c r="P34" t="n">
        <v>6.995</v>
      </c>
      <c r="Q34" t="n">
        <v>3.154</v>
      </c>
      <c r="R34" t="n">
        <v>10.629</v>
      </c>
      <c r="S34" t="n">
        <v>7.744</v>
      </c>
      <c r="T34" t="n">
        <v>0</v>
      </c>
      <c r="U34" t="n">
        <v>0</v>
      </c>
      <c r="V34" t="n">
        <v>-1</v>
      </c>
      <c r="W34" t="n">
        <v>-38.4</v>
      </c>
      <c r="X34" t="n">
        <v>39.9</v>
      </c>
      <c r="Y34" t="n">
        <v>0.75</v>
      </c>
      <c r="Z34" t="n">
        <v>0</v>
      </c>
      <c r="AA34" t="n">
        <v>3.54</v>
      </c>
      <c r="AB34" t="n">
        <v>-0</v>
      </c>
      <c r="AC34" t="n">
        <v>24.95</v>
      </c>
      <c r="AD34" t="n">
        <v>108</v>
      </c>
      <c r="AE34">
        <f>IF(V34&gt;=0,V34,"")</f>
        <v/>
      </c>
      <c r="AF34">
        <f>IF(AND(N34=1,N33=0),1,0)</f>
        <v/>
      </c>
      <c r="AG34">
        <f>IF(AND(K34="REACQUIRE",K33&lt;&gt;"REACQUIRE"),1,0)</f>
        <v/>
      </c>
    </row>
    <row r="35">
      <c r="J35" t="n">
        <v>7.75</v>
      </c>
      <c r="K35" t="inlineStr">
        <is>
          <t>SEARCH</t>
        </is>
      </c>
      <c r="L35" t="n">
        <v>0</v>
      </c>
      <c r="M35" t="n">
        <v>0</v>
      </c>
      <c r="N35" t="n">
        <v>0</v>
      </c>
      <c r="O35" t="n">
        <v>-13.289</v>
      </c>
      <c r="P35" t="n">
        <v>7.002</v>
      </c>
      <c r="Q35" t="n">
        <v>2.597</v>
      </c>
      <c r="R35" t="n">
        <v>10.817</v>
      </c>
      <c r="S35" t="n">
        <v>7.744</v>
      </c>
      <c r="T35" t="n">
        <v>0</v>
      </c>
      <c r="U35" t="n">
        <v>0</v>
      </c>
      <c r="V35" t="n">
        <v>-1</v>
      </c>
      <c r="W35" t="n">
        <v>-42.5</v>
      </c>
      <c r="X35" t="n">
        <v>39.2</v>
      </c>
      <c r="Y35" t="n">
        <v>0.75</v>
      </c>
      <c r="Z35" t="n">
        <v>0</v>
      </c>
      <c r="AA35" t="n">
        <v>3.024</v>
      </c>
      <c r="AB35" t="n">
        <v>0.253</v>
      </c>
      <c r="AC35" t="n">
        <v>25.45</v>
      </c>
      <c r="AD35" t="n">
        <v>108</v>
      </c>
      <c r="AE35">
        <f>IF(V35&gt;=0,V35,"")</f>
        <v/>
      </c>
      <c r="AF35">
        <f>IF(AND(N35=1,N34=0),1,0)</f>
        <v/>
      </c>
      <c r="AG35">
        <f>IF(AND(K35="REACQUIRE",K34&lt;&gt;"REACQUIRE"),1,0)</f>
        <v/>
      </c>
    </row>
    <row r="36">
      <c r="J36" t="n">
        <v>8</v>
      </c>
      <c r="K36" t="inlineStr">
        <is>
          <t>SEARCH</t>
        </is>
      </c>
      <c r="L36" t="n">
        <v>0</v>
      </c>
      <c r="M36" t="n">
        <v>0</v>
      </c>
      <c r="N36" t="n">
        <v>0</v>
      </c>
      <c r="O36" t="n">
        <v>-13.485</v>
      </c>
      <c r="P36" t="n">
        <v>7.002</v>
      </c>
      <c r="Q36" t="n">
        <v>2.031</v>
      </c>
      <c r="R36" t="n">
        <v>11.004</v>
      </c>
      <c r="S36" t="n">
        <v>7.745</v>
      </c>
      <c r="T36" t="n">
        <v>0</v>
      </c>
      <c r="U36" t="n">
        <v>0</v>
      </c>
      <c r="V36" t="n">
        <v>-1</v>
      </c>
      <c r="W36" t="n">
        <v>-45.8</v>
      </c>
      <c r="X36" t="n">
        <v>38.5</v>
      </c>
      <c r="Y36" t="n">
        <v>0.75</v>
      </c>
      <c r="Z36" t="n">
        <v>0</v>
      </c>
      <c r="AA36" t="n">
        <v>2.659</v>
      </c>
      <c r="AB36" t="n">
        <v>0.413</v>
      </c>
      <c r="AC36" t="n">
        <v>25.93</v>
      </c>
      <c r="AD36" t="n">
        <v>108</v>
      </c>
      <c r="AE36">
        <f>IF(V36&gt;=0,V36,"")</f>
        <v/>
      </c>
      <c r="AF36">
        <f>IF(AND(N36=1,N35=0),1,0)</f>
        <v/>
      </c>
      <c r="AG36">
        <f>IF(AND(K36="REACQUIRE",K35&lt;&gt;"REACQUIRE"),1,0)</f>
        <v/>
      </c>
    </row>
    <row r="37">
      <c r="J37" t="n">
        <v>8.25</v>
      </c>
      <c r="K37" t="inlineStr">
        <is>
          <t>SEARCH</t>
        </is>
      </c>
      <c r="L37" t="n">
        <v>0</v>
      </c>
      <c r="M37" t="n">
        <v>0</v>
      </c>
      <c r="N37" t="n">
        <v>0</v>
      </c>
      <c r="O37" t="n">
        <v>-13.655</v>
      </c>
      <c r="P37" t="n">
        <v>6.99</v>
      </c>
      <c r="Q37" t="n">
        <v>1.456</v>
      </c>
      <c r="R37" t="n">
        <v>11.192</v>
      </c>
      <c r="S37" t="n">
        <v>7.745</v>
      </c>
      <c r="T37" t="n">
        <v>0</v>
      </c>
      <c r="U37" t="n">
        <v>0</v>
      </c>
      <c r="V37" t="n">
        <v>-1</v>
      </c>
      <c r="W37" t="n">
        <v>-48.2</v>
      </c>
      <c r="X37" t="n">
        <v>37.9</v>
      </c>
      <c r="Y37" t="n">
        <v>0.75</v>
      </c>
      <c r="Z37" t="n">
        <v>0</v>
      </c>
      <c r="AA37" t="n">
        <v>2.399</v>
      </c>
      <c r="AB37" t="n">
        <v>0.52</v>
      </c>
      <c r="AC37" t="n">
        <v>26.4</v>
      </c>
      <c r="AD37" t="n">
        <v>109</v>
      </c>
      <c r="AE37">
        <f>IF(V37&gt;=0,V37,"")</f>
        <v/>
      </c>
      <c r="AF37">
        <f>IF(AND(N37=1,N36=0),1,0)</f>
        <v/>
      </c>
      <c r="AG37">
        <f>IF(AND(K37="REACQUIRE",K36&lt;&gt;"REACQUIRE"),1,0)</f>
        <v/>
      </c>
    </row>
    <row r="38">
      <c r="J38" t="n">
        <v>8.5</v>
      </c>
      <c r="K38" t="inlineStr">
        <is>
          <t>SEARCH</t>
        </is>
      </c>
      <c r="L38" t="n">
        <v>0</v>
      </c>
      <c r="M38" t="n">
        <v>0</v>
      </c>
      <c r="N38" t="n">
        <v>0</v>
      </c>
      <c r="O38" t="n">
        <v>-13.797</v>
      </c>
      <c r="P38" t="n">
        <v>6.968</v>
      </c>
      <c r="Q38" t="n">
        <v>0.874</v>
      </c>
      <c r="R38" t="n">
        <v>11.379</v>
      </c>
      <c r="S38" t="n">
        <v>7.745</v>
      </c>
      <c r="T38" t="n">
        <v>0</v>
      </c>
      <c r="U38" t="n">
        <v>0</v>
      </c>
      <c r="V38" t="n">
        <v>-1</v>
      </c>
      <c r="W38" t="n">
        <v>-49.7</v>
      </c>
      <c r="X38" t="n">
        <v>37.3</v>
      </c>
      <c r="Y38" t="n">
        <v>0.75</v>
      </c>
      <c r="Z38" t="n">
        <v>0</v>
      </c>
      <c r="AA38" t="n">
        <v>2.216</v>
      </c>
      <c r="AB38" t="n">
        <v>0.597</v>
      </c>
      <c r="AC38" t="n">
        <v>26.85</v>
      </c>
      <c r="AD38" t="n">
        <v>147</v>
      </c>
      <c r="AE38">
        <f>IF(V38&gt;=0,V38,"")</f>
        <v/>
      </c>
      <c r="AF38">
        <f>IF(AND(N38=1,N37=0),1,0)</f>
        <v/>
      </c>
      <c r="AG38">
        <f>IF(AND(K38="REACQUIRE",K37&lt;&gt;"REACQUIRE"),1,0)</f>
        <v/>
      </c>
    </row>
    <row r="39">
      <c r="J39" t="n">
        <v>8.75</v>
      </c>
      <c r="K39" t="inlineStr">
        <is>
          <t>SEARCH</t>
        </is>
      </c>
      <c r="L39" t="n">
        <v>0</v>
      </c>
      <c r="M39" t="n">
        <v>0</v>
      </c>
      <c r="N39" t="n">
        <v>0</v>
      </c>
      <c r="O39" t="n">
        <v>-13.911</v>
      </c>
      <c r="P39" t="n">
        <v>6.938</v>
      </c>
      <c r="Q39" t="n">
        <v>0.286</v>
      </c>
      <c r="R39" t="n">
        <v>11.567</v>
      </c>
      <c r="S39" t="n">
        <v>7.746</v>
      </c>
      <c r="T39" t="n">
        <v>0</v>
      </c>
      <c r="U39" t="n">
        <v>0</v>
      </c>
      <c r="V39" t="n">
        <v>-1</v>
      </c>
      <c r="W39" t="n">
        <v>-50.5</v>
      </c>
      <c r="X39" t="n">
        <v>36.9</v>
      </c>
      <c r="Y39" t="n">
        <v>0.75</v>
      </c>
      <c r="Z39" t="n">
        <v>0</v>
      </c>
      <c r="AA39" t="n">
        <v>2.095</v>
      </c>
      <c r="AB39" t="n">
        <v>0.655</v>
      </c>
      <c r="AC39" t="n">
        <v>27.28</v>
      </c>
      <c r="AD39" t="n">
        <v>148</v>
      </c>
      <c r="AE39">
        <f>IF(V39&gt;=0,V39,"")</f>
        <v/>
      </c>
      <c r="AF39">
        <f>IF(AND(N39=1,N38=0),1,0)</f>
        <v/>
      </c>
      <c r="AG39">
        <f>IF(AND(K39="REACQUIRE",K38&lt;&gt;"REACQUIRE"),1,0)</f>
        <v/>
      </c>
    </row>
    <row r="40">
      <c r="J40" t="n">
        <v>9</v>
      </c>
      <c r="K40" t="inlineStr">
        <is>
          <t>SEARCH</t>
        </is>
      </c>
      <c r="L40" t="n">
        <v>0</v>
      </c>
      <c r="M40" t="n">
        <v>0</v>
      </c>
      <c r="N40" t="n">
        <v>0</v>
      </c>
      <c r="O40" t="n">
        <v>-13.998</v>
      </c>
      <c r="P40" t="n">
        <v>6.909</v>
      </c>
      <c r="Q40" t="n">
        <v>-0.307</v>
      </c>
      <c r="R40" t="n">
        <v>11.754</v>
      </c>
      <c r="S40" t="n">
        <v>7.746</v>
      </c>
      <c r="T40" t="n">
        <v>0</v>
      </c>
      <c r="U40" t="n">
        <v>0</v>
      </c>
      <c r="V40" t="n">
        <v>-1</v>
      </c>
      <c r="W40" t="n">
        <v>-50.5</v>
      </c>
      <c r="X40" t="n">
        <v>36.6</v>
      </c>
      <c r="Y40" t="n">
        <v>0.75</v>
      </c>
      <c r="Z40" t="n">
        <v>0</v>
      </c>
      <c r="AA40" t="n">
        <v>2.026</v>
      </c>
      <c r="AB40" t="n">
        <v>0.699</v>
      </c>
      <c r="AC40" t="n">
        <v>27.7</v>
      </c>
      <c r="AD40" t="n">
        <v>147</v>
      </c>
      <c r="AE40">
        <f>IF(V40&gt;=0,V40,"")</f>
        <v/>
      </c>
      <c r="AF40">
        <f>IF(AND(N40=1,N39=0),1,0)</f>
        <v/>
      </c>
      <c r="AG40">
        <f>IF(AND(K40="REACQUIRE",K39&lt;&gt;"REACQUIRE"),1,0)</f>
        <v/>
      </c>
    </row>
    <row r="41">
      <c r="J41" t="n">
        <v>9.25</v>
      </c>
      <c r="K41" t="inlineStr">
        <is>
          <t>SEARCH</t>
        </is>
      </c>
      <c r="L41" t="n">
        <v>0</v>
      </c>
      <c r="M41" t="n">
        <v>0</v>
      </c>
      <c r="N41" t="n">
        <v>0</v>
      </c>
      <c r="O41" t="n">
        <v>-14.058</v>
      </c>
      <c r="P41" t="n">
        <v>6.889</v>
      </c>
      <c r="Q41" t="n">
        <v>-0.902</v>
      </c>
      <c r="R41" t="n">
        <v>11.941</v>
      </c>
      <c r="S41" t="n">
        <v>7.747</v>
      </c>
      <c r="T41" t="n">
        <v>0</v>
      </c>
      <c r="U41" t="n">
        <v>0</v>
      </c>
      <c r="V41" t="n">
        <v>-1</v>
      </c>
      <c r="W41" t="n">
        <v>-49.7</v>
      </c>
      <c r="X41" t="n">
        <v>36.4</v>
      </c>
      <c r="Y41" t="n">
        <v>0.75</v>
      </c>
      <c r="Z41" t="n">
        <v>0</v>
      </c>
      <c r="AA41" t="n">
        <v>2.004</v>
      </c>
      <c r="AB41" t="n">
        <v>0.732</v>
      </c>
      <c r="AC41" t="n">
        <v>28.1</v>
      </c>
      <c r="AD41" t="n">
        <v>114</v>
      </c>
      <c r="AE41">
        <f>IF(V41&gt;=0,V41,"")</f>
        <v/>
      </c>
      <c r="AF41">
        <f>IF(AND(N41=1,N40=0),1,0)</f>
        <v/>
      </c>
      <c r="AG41">
        <f>IF(AND(K41="REACQUIRE",K40&lt;&gt;"REACQUIRE"),1,0)</f>
        <v/>
      </c>
    </row>
    <row r="42">
      <c r="J42" t="n">
        <v>9.5</v>
      </c>
      <c r="K42" t="inlineStr">
        <is>
          <t>SEARCH</t>
        </is>
      </c>
      <c r="L42" t="n">
        <v>0</v>
      </c>
      <c r="M42" t="n">
        <v>0</v>
      </c>
      <c r="N42" t="n">
        <v>0</v>
      </c>
      <c r="O42" t="n">
        <v>-14.09</v>
      </c>
      <c r="P42" t="n">
        <v>6.88</v>
      </c>
      <c r="Q42" t="n">
        <v>-1.5</v>
      </c>
      <c r="R42" t="n">
        <v>12.106</v>
      </c>
      <c r="S42" t="n">
        <v>7.765</v>
      </c>
      <c r="T42" t="n">
        <v>0</v>
      </c>
      <c r="U42" t="n">
        <v>0</v>
      </c>
      <c r="V42" t="n">
        <v>-1</v>
      </c>
      <c r="W42" t="n">
        <v>-48.2</v>
      </c>
      <c r="X42" t="n">
        <v>36.3</v>
      </c>
      <c r="Y42" t="n">
        <v>0.644</v>
      </c>
      <c r="Z42" t="n">
        <v>0</v>
      </c>
      <c r="AA42" t="n">
        <v>2.032</v>
      </c>
      <c r="AB42" t="n">
        <v>0.752</v>
      </c>
      <c r="AC42" t="n">
        <v>28.47</v>
      </c>
      <c r="AD42" t="n">
        <v>114</v>
      </c>
      <c r="AE42">
        <f>IF(V42&gt;=0,V42,"")</f>
        <v/>
      </c>
      <c r="AF42">
        <f>IF(AND(N42=1,N41=0),1,0)</f>
        <v/>
      </c>
      <c r="AG42">
        <f>IF(AND(K42="REACQUIRE",K41&lt;&gt;"REACQUIRE"),1,0)</f>
        <v/>
      </c>
    </row>
    <row r="43">
      <c r="J43" t="n">
        <v>9.75</v>
      </c>
      <c r="K43" t="inlineStr">
        <is>
          <t>SEARCH</t>
        </is>
      </c>
      <c r="L43" t="n">
        <v>0</v>
      </c>
      <c r="M43" t="n">
        <v>0</v>
      </c>
      <c r="N43" t="n">
        <v>0</v>
      </c>
      <c r="O43" t="n">
        <v>-14.094</v>
      </c>
      <c r="P43" t="n">
        <v>6.877</v>
      </c>
      <c r="Q43" t="n">
        <v>-2.098</v>
      </c>
      <c r="R43" t="n">
        <v>12.25</v>
      </c>
      <c r="S43" t="n">
        <v>7.794</v>
      </c>
      <c r="T43" t="n">
        <v>0</v>
      </c>
      <c r="U43" t="n">
        <v>0</v>
      </c>
      <c r="V43" t="n">
        <v>-1</v>
      </c>
      <c r="W43" t="n">
        <v>-45.9</v>
      </c>
      <c r="X43" t="n">
        <v>36.2</v>
      </c>
      <c r="Y43" t="n">
        <v>0.577</v>
      </c>
      <c r="Z43" t="n">
        <v>0</v>
      </c>
      <c r="AA43" t="n">
        <v>2.114</v>
      </c>
      <c r="AB43" t="n">
        <v>0.76</v>
      </c>
      <c r="AC43" t="n">
        <v>28.81</v>
      </c>
      <c r="AD43" t="n">
        <v>114</v>
      </c>
      <c r="AE43">
        <f>IF(V43&gt;=0,V43,"")</f>
        <v/>
      </c>
      <c r="AF43">
        <f>IF(AND(N43=1,N42=0),1,0)</f>
        <v/>
      </c>
      <c r="AG43">
        <f>IF(AND(K43="REACQUIRE",K42&lt;&gt;"REACQUIRE"),1,0)</f>
        <v/>
      </c>
    </row>
    <row r="44">
      <c r="J44" t="n">
        <v>10</v>
      </c>
      <c r="K44" t="inlineStr">
        <is>
          <t>SEARCH</t>
        </is>
      </c>
      <c r="L44" t="n">
        <v>0</v>
      </c>
      <c r="M44" t="n">
        <v>0</v>
      </c>
      <c r="N44" t="n">
        <v>0</v>
      </c>
      <c r="O44" t="n">
        <v>-14.071</v>
      </c>
      <c r="P44" t="n">
        <v>6.871</v>
      </c>
      <c r="Q44" t="n">
        <v>-2.695</v>
      </c>
      <c r="R44" t="n">
        <v>12.359</v>
      </c>
      <c r="S44" t="n">
        <v>7.844</v>
      </c>
      <c r="T44" t="n">
        <v>0</v>
      </c>
      <c r="U44" t="n">
        <v>0</v>
      </c>
      <c r="V44" t="n">
        <v>-1</v>
      </c>
      <c r="W44" t="n">
        <v>-42.8</v>
      </c>
      <c r="X44" t="n">
        <v>36.3</v>
      </c>
      <c r="Y44" t="n">
        <v>0.377</v>
      </c>
      <c r="Z44" t="n">
        <v>0</v>
      </c>
      <c r="AA44" t="n">
        <v>2.261</v>
      </c>
      <c r="AB44" t="n">
        <v>0.752</v>
      </c>
      <c r="AC44" t="n">
        <v>29.12</v>
      </c>
      <c r="AD44" t="n">
        <v>115</v>
      </c>
      <c r="AE44">
        <f>IF(V44&gt;=0,V44,"")</f>
        <v/>
      </c>
      <c r="AF44">
        <f>IF(AND(N44=1,N43=0),1,0)</f>
        <v/>
      </c>
      <c r="AG44">
        <f>IF(AND(K44="REACQUIRE",K43&lt;&gt;"REACQUIRE"),1,0)</f>
        <v/>
      </c>
    </row>
    <row r="45">
      <c r="J45" t="n">
        <v>10.25</v>
      </c>
      <c r="K45" t="inlineStr">
        <is>
          <t>SEARCH</t>
        </is>
      </c>
      <c r="L45" t="n">
        <v>0</v>
      </c>
      <c r="M45" t="n">
        <v>0</v>
      </c>
      <c r="N45" t="n">
        <v>0</v>
      </c>
      <c r="O45" t="n">
        <v>-14.021</v>
      </c>
      <c r="P45" t="n">
        <v>6.864</v>
      </c>
      <c r="Q45" t="n">
        <v>-3.291</v>
      </c>
      <c r="R45" t="n">
        <v>12.45</v>
      </c>
      <c r="S45" t="n">
        <v>7.926</v>
      </c>
      <c r="T45" t="n">
        <v>0</v>
      </c>
      <c r="U45" t="n">
        <v>0</v>
      </c>
      <c r="V45" t="n">
        <v>-1</v>
      </c>
      <c r="W45" t="n">
        <v>-38.8</v>
      </c>
      <c r="X45" t="n">
        <v>36.4</v>
      </c>
      <c r="Y45" t="n">
        <v>0.515</v>
      </c>
      <c r="Z45" t="n">
        <v>0</v>
      </c>
      <c r="AA45" t="n">
        <v>2.488</v>
      </c>
      <c r="AB45" t="n">
        <v>0.722</v>
      </c>
      <c r="AC45" t="n">
        <v>29.41</v>
      </c>
      <c r="AD45" t="n">
        <v>113</v>
      </c>
      <c r="AE45">
        <f>IF(V45&gt;=0,V45,"")</f>
        <v/>
      </c>
      <c r="AF45">
        <f>IF(AND(N45=1,N44=0),1,0)</f>
        <v/>
      </c>
      <c r="AG45">
        <f>IF(AND(K45="REACQUIRE",K44&lt;&gt;"REACQUIRE"),1,0)</f>
        <v/>
      </c>
    </row>
    <row r="46">
      <c r="J46" t="n">
        <v>10.5</v>
      </c>
      <c r="K46" t="inlineStr">
        <is>
          <t>SEARCH</t>
        </is>
      </c>
      <c r="L46" t="n">
        <v>0</v>
      </c>
      <c r="M46" t="n">
        <v>0</v>
      </c>
      <c r="N46" t="n">
        <v>0</v>
      </c>
      <c r="O46" t="n">
        <v>-13.944</v>
      </c>
      <c r="P46" t="n">
        <v>6.866</v>
      </c>
      <c r="Q46" t="n">
        <v>-3.883</v>
      </c>
      <c r="R46" t="n">
        <v>12.521</v>
      </c>
      <c r="S46" t="n">
        <v>8.026</v>
      </c>
      <c r="T46" t="n">
        <v>0</v>
      </c>
      <c r="U46" t="n">
        <v>0</v>
      </c>
      <c r="V46" t="n">
        <v>-1</v>
      </c>
      <c r="W46" t="n">
        <v>-34</v>
      </c>
      <c r="X46" t="n">
        <v>36.5</v>
      </c>
      <c r="Y46" t="n">
        <v>0.515</v>
      </c>
      <c r="Z46" t="n">
        <v>0</v>
      </c>
      <c r="AA46" t="n">
        <v>2.817</v>
      </c>
      <c r="AB46" t="n">
        <v>0.66</v>
      </c>
      <c r="AC46" t="n">
        <v>29.68</v>
      </c>
      <c r="AD46" t="n">
        <v>110</v>
      </c>
      <c r="AE46">
        <f>IF(V46&gt;=0,V46,"")</f>
        <v/>
      </c>
      <c r="AF46">
        <f>IF(AND(N46=1,N45=0),1,0)</f>
        <v/>
      </c>
      <c r="AG46">
        <f>IF(AND(K46="REACQUIRE",K45&lt;&gt;"REACQUIRE"),1,0)</f>
        <v/>
      </c>
    </row>
    <row r="47">
      <c r="J47" t="n">
        <v>10.75</v>
      </c>
      <c r="K47" t="inlineStr">
        <is>
          <t>SEARCH</t>
        </is>
      </c>
      <c r="L47" t="n">
        <v>0</v>
      </c>
      <c r="M47" t="n">
        <v>0</v>
      </c>
      <c r="N47" t="n">
        <v>1</v>
      </c>
      <c r="O47" t="n">
        <v>-13.84</v>
      </c>
      <c r="P47" t="n">
        <v>6.881</v>
      </c>
      <c r="Q47" t="n">
        <v>-4.471</v>
      </c>
      <c r="R47" t="n">
        <v>12.59</v>
      </c>
      <c r="S47" t="n">
        <v>8.135</v>
      </c>
      <c r="T47" t="n">
        <v>0</v>
      </c>
      <c r="U47" t="n">
        <v>0</v>
      </c>
      <c r="V47" t="n">
        <v>-1</v>
      </c>
      <c r="W47" t="n">
        <v>-28.4</v>
      </c>
      <c r="X47" t="n">
        <v>36.5</v>
      </c>
      <c r="Y47" t="n">
        <v>0.515</v>
      </c>
      <c r="Z47" t="n">
        <v>0</v>
      </c>
      <c r="AA47" t="n">
        <v>3.277</v>
      </c>
      <c r="AB47" t="n">
        <v>0.55</v>
      </c>
      <c r="AC47" t="n">
        <v>29.94</v>
      </c>
      <c r="AD47" t="n">
        <v>110</v>
      </c>
      <c r="AE47">
        <f>IF(V47&gt;=0,V47,"")</f>
        <v/>
      </c>
      <c r="AF47">
        <f>IF(AND(N47=1,N46=0),1,0)</f>
        <v/>
      </c>
      <c r="AG47">
        <f>IF(AND(K47="REACQUIRE",K46&lt;&gt;"REACQUIRE"),1,0)</f>
        <v/>
      </c>
    </row>
    <row r="48">
      <c r="J48" t="n">
        <v>11</v>
      </c>
      <c r="K48" t="inlineStr">
        <is>
          <t>SEARCH</t>
        </is>
      </c>
      <c r="L48" t="n">
        <v>0</v>
      </c>
      <c r="M48" t="n">
        <v>0</v>
      </c>
      <c r="N48" t="n">
        <v>1</v>
      </c>
      <c r="O48" t="n">
        <v>-13.71</v>
      </c>
      <c r="P48" t="n">
        <v>6.898</v>
      </c>
      <c r="Q48" t="n">
        <v>-5.053</v>
      </c>
      <c r="R48" t="n">
        <v>12.685</v>
      </c>
      <c r="S48" t="n">
        <v>8.215999999999999</v>
      </c>
      <c r="T48" t="n">
        <v>0</v>
      </c>
      <c r="U48" t="n">
        <v>0</v>
      </c>
      <c r="V48" t="n">
        <v>-1</v>
      </c>
      <c r="W48" t="n">
        <v>-22.1</v>
      </c>
      <c r="X48" t="n">
        <v>36.8</v>
      </c>
      <c r="Y48" t="n">
        <v>0.544</v>
      </c>
      <c r="Z48" t="n">
        <v>0</v>
      </c>
      <c r="AA48" t="n">
        <v>3.924</v>
      </c>
      <c r="AB48" t="n">
        <v>0.391</v>
      </c>
      <c r="AC48" t="n">
        <v>30.2</v>
      </c>
      <c r="AD48" t="n">
        <v>110</v>
      </c>
      <c r="AE48">
        <f>IF(V48&gt;=0,V48,"")</f>
        <v/>
      </c>
      <c r="AF48">
        <f>IF(AND(N48=1,N47=0),1,0)</f>
        <v/>
      </c>
      <c r="AG48">
        <f>IF(AND(K48="REACQUIRE",K47&lt;&gt;"REACQUIRE"),1,0)</f>
        <v/>
      </c>
    </row>
    <row r="49">
      <c r="J49" t="n">
        <v>11.25</v>
      </c>
      <c r="K49" t="inlineStr">
        <is>
          <t>SEARCH</t>
        </is>
      </c>
      <c r="L49" t="n">
        <v>0</v>
      </c>
      <c r="M49" t="n">
        <v>0</v>
      </c>
      <c r="N49" t="n">
        <v>1</v>
      </c>
      <c r="O49" t="n">
        <v>-13.554</v>
      </c>
      <c r="P49" t="n">
        <v>6.911</v>
      </c>
      <c r="Q49" t="n">
        <v>-5.629</v>
      </c>
      <c r="R49" t="n">
        <v>12.816</v>
      </c>
      <c r="S49" t="n">
        <v>8.286</v>
      </c>
      <c r="T49" t="n">
        <v>0</v>
      </c>
      <c r="U49" t="n">
        <v>0</v>
      </c>
      <c r="V49" t="n">
        <v>-1</v>
      </c>
      <c r="W49" t="n">
        <v>-15.6</v>
      </c>
      <c r="X49" t="n">
        <v>36.7</v>
      </c>
      <c r="Y49" t="n">
        <v>0.465</v>
      </c>
      <c r="Z49" t="n">
        <v>0</v>
      </c>
      <c r="AA49" t="n">
        <v>4.827</v>
      </c>
      <c r="AB49" t="n">
        <v>0.129</v>
      </c>
      <c r="AC49" t="n">
        <v>30.48</v>
      </c>
      <c r="AD49" t="n">
        <v>82</v>
      </c>
      <c r="AE49">
        <f>IF(V49&gt;=0,V49,"")</f>
        <v/>
      </c>
      <c r="AF49">
        <f>IF(AND(N49=1,N48=0),1,0)</f>
        <v/>
      </c>
      <c r="AG49">
        <f>IF(AND(K49="REACQUIRE",K48&lt;&gt;"REACQUIRE"),1,0)</f>
        <v/>
      </c>
    </row>
    <row r="50">
      <c r="J50" t="n">
        <v>11.5</v>
      </c>
      <c r="K50" t="inlineStr">
        <is>
          <t>SEARCH</t>
        </is>
      </c>
      <c r="L50" t="n">
        <v>0</v>
      </c>
      <c r="M50" t="n">
        <v>0</v>
      </c>
      <c r="N50" t="n">
        <v>0</v>
      </c>
      <c r="O50" t="n">
        <v>-13.372</v>
      </c>
      <c r="P50" t="n">
        <v>6.927</v>
      </c>
      <c r="Q50" t="n">
        <v>-6.197</v>
      </c>
      <c r="R50" t="n">
        <v>12.882</v>
      </c>
      <c r="S50" t="n">
        <v>8.300000000000001</v>
      </c>
      <c r="T50" t="n">
        <v>0</v>
      </c>
      <c r="U50" t="n">
        <v>0</v>
      </c>
      <c r="V50" t="n">
        <v>-1</v>
      </c>
      <c r="W50" t="n">
        <v>-9</v>
      </c>
      <c r="X50" t="n">
        <v>35.5</v>
      </c>
      <c r="Y50" t="n">
        <v>0.146</v>
      </c>
      <c r="Z50" t="n">
        <v>0</v>
      </c>
      <c r="AA50" t="n">
        <v>6.127</v>
      </c>
      <c r="AB50" t="n">
        <v>-0.321</v>
      </c>
      <c r="AC50" t="n">
        <v>30.66</v>
      </c>
      <c r="AD50" t="n">
        <v>83</v>
      </c>
      <c r="AE50">
        <f>IF(V50&gt;=0,V50,"")</f>
        <v/>
      </c>
      <c r="AF50">
        <f>IF(AND(N50=1,N49=0),1,0)</f>
        <v/>
      </c>
      <c r="AG50">
        <f>IF(AND(K50="REACQUIRE",K49&lt;&gt;"REACQUIRE"),1,0)</f>
        <v/>
      </c>
    </row>
    <row r="51">
      <c r="J51" t="n">
        <v>11.75</v>
      </c>
      <c r="K51" t="inlineStr">
        <is>
          <t>SEARCH</t>
        </is>
      </c>
      <c r="L51" t="n">
        <v>0</v>
      </c>
      <c r="M51" t="n">
        <v>0</v>
      </c>
      <c r="N51" t="n">
        <v>0</v>
      </c>
      <c r="O51" t="n">
        <v>-13.165</v>
      </c>
      <c r="P51" t="n">
        <v>6.957</v>
      </c>
      <c r="Q51" t="n">
        <v>-6.756</v>
      </c>
      <c r="R51" t="n">
        <v>12.916</v>
      </c>
      <c r="S51" t="n">
        <v>8.301</v>
      </c>
      <c r="T51" t="n">
        <v>0</v>
      </c>
      <c r="U51" t="n">
        <v>0</v>
      </c>
      <c r="V51" t="n">
        <v>-1</v>
      </c>
      <c r="W51" t="n">
        <v>-2.6</v>
      </c>
      <c r="X51" t="n">
        <v>33.4</v>
      </c>
      <c r="Y51" t="n">
        <v>0.279</v>
      </c>
      <c r="Z51" t="n">
        <v>0</v>
      </c>
      <c r="AA51" t="n">
        <v>8.211</v>
      </c>
      <c r="AB51" t="n">
        <v>-1.06</v>
      </c>
      <c r="AC51" t="n">
        <v>30.79</v>
      </c>
      <c r="AD51" t="n">
        <v>83</v>
      </c>
      <c r="AE51">
        <f>IF(V51&gt;=0,V51,"")</f>
        <v/>
      </c>
      <c r="AF51">
        <f>IF(AND(N51=1,N50=0),1,0)</f>
        <v/>
      </c>
      <c r="AG51">
        <f>IF(AND(K51="REACQUIRE",K50&lt;&gt;"REACQUIRE"),1,0)</f>
        <v/>
      </c>
    </row>
    <row r="52">
      <c r="J52" t="n">
        <v>12</v>
      </c>
      <c r="K52" t="inlineStr">
        <is>
          <t>SEARCH</t>
        </is>
      </c>
      <c r="L52" t="n">
        <v>0</v>
      </c>
      <c r="M52" t="n">
        <v>0</v>
      </c>
      <c r="N52" t="n">
        <v>0</v>
      </c>
      <c r="O52" t="n">
        <v>-12.933</v>
      </c>
      <c r="P52" t="n">
        <v>6.995</v>
      </c>
      <c r="Q52" t="n">
        <v>-7.305</v>
      </c>
      <c r="R52" t="n">
        <v>12.986</v>
      </c>
      <c r="S52" t="n">
        <v>8.307</v>
      </c>
      <c r="T52" t="n">
        <v>0</v>
      </c>
      <c r="U52" t="n">
        <v>0</v>
      </c>
      <c r="V52" t="n">
        <v>-1</v>
      </c>
      <c r="W52" t="n">
        <v>3.4</v>
      </c>
      <c r="X52" t="n">
        <v>31.1</v>
      </c>
      <c r="Y52" t="n">
        <v>0.279</v>
      </c>
      <c r="Z52" t="n">
        <v>0</v>
      </c>
      <c r="AA52" t="n">
        <v>12.046</v>
      </c>
      <c r="AB52" t="n">
        <v>-2.333</v>
      </c>
      <c r="AC52" t="n">
        <v>30.94</v>
      </c>
      <c r="AD52" t="n">
        <v>83</v>
      </c>
      <c r="AE52">
        <f>IF(V52&gt;=0,V52,"")</f>
        <v/>
      </c>
      <c r="AF52">
        <f>IF(AND(N52=1,N51=0),1,0)</f>
        <v/>
      </c>
      <c r="AG52">
        <f>IF(AND(K52="REACQUIRE",K51&lt;&gt;"REACQUIRE"),1,0)</f>
        <v/>
      </c>
    </row>
    <row r="53">
      <c r="J53" t="n">
        <v>12.25</v>
      </c>
      <c r="K53" t="inlineStr">
        <is>
          <t>SEARCH</t>
        </is>
      </c>
      <c r="L53" t="n">
        <v>0</v>
      </c>
      <c r="M53" t="n">
        <v>0</v>
      </c>
      <c r="N53" t="n">
        <v>0</v>
      </c>
      <c r="O53" t="n">
        <v>-12.677</v>
      </c>
      <c r="P53" t="n">
        <v>7.019</v>
      </c>
      <c r="Q53" t="n">
        <v>-7.843</v>
      </c>
      <c r="R53" t="n">
        <v>13.086</v>
      </c>
      <c r="S53" t="n">
        <v>8.332000000000001</v>
      </c>
      <c r="T53" t="n">
        <v>0</v>
      </c>
      <c r="U53" t="n">
        <v>0</v>
      </c>
      <c r="V53" t="n">
        <v>-1</v>
      </c>
      <c r="W53" t="n">
        <v>8.800000000000001</v>
      </c>
      <c r="X53" t="n">
        <v>29.6</v>
      </c>
      <c r="Y53" t="n">
        <v>0.443</v>
      </c>
      <c r="Z53" t="n">
        <v>0</v>
      </c>
      <c r="AA53" t="n">
        <v>20.517</v>
      </c>
      <c r="AB53" t="n">
        <v>-4.955</v>
      </c>
      <c r="AC53" t="n">
        <v>31.11</v>
      </c>
      <c r="AD53" t="n">
        <v>64</v>
      </c>
      <c r="AE53">
        <f>IF(V53&gt;=0,V53,"")</f>
        <v/>
      </c>
      <c r="AF53">
        <f>IF(AND(N53=1,N52=0),1,0)</f>
        <v/>
      </c>
      <c r="AG53">
        <f>IF(AND(K53="REACQUIRE",K52&lt;&gt;"REACQUIRE"),1,0)</f>
        <v/>
      </c>
    </row>
    <row r="54">
      <c r="J54" t="n">
        <v>12.5</v>
      </c>
      <c r="K54" t="inlineStr">
        <is>
          <t>SEARCH</t>
        </is>
      </c>
      <c r="L54" t="n">
        <v>0</v>
      </c>
      <c r="M54" t="n">
        <v>0</v>
      </c>
      <c r="N54" t="n">
        <v>0</v>
      </c>
      <c r="O54" t="n">
        <v>-12.397</v>
      </c>
      <c r="P54" t="n">
        <v>7</v>
      </c>
      <c r="Q54" t="n">
        <v>-8.369</v>
      </c>
      <c r="R54" t="n">
        <v>13.193</v>
      </c>
      <c r="S54" t="n">
        <v>8.352</v>
      </c>
      <c r="T54" t="n">
        <v>0</v>
      </c>
      <c r="U54" t="n">
        <v>0</v>
      </c>
      <c r="V54" t="n">
        <v>-1</v>
      </c>
      <c r="W54" t="n">
        <v>12.6</v>
      </c>
      <c r="X54" t="n">
        <v>29</v>
      </c>
      <c r="Y54" t="n">
        <v>0.433</v>
      </c>
      <c r="Z54" t="n">
        <v>0</v>
      </c>
      <c r="AA54" t="n">
        <v>38.015</v>
      </c>
      <c r="AB54" t="n">
        <v>-10.109</v>
      </c>
      <c r="AC54" t="n">
        <v>31.25</v>
      </c>
      <c r="AD54" t="n">
        <v>59</v>
      </c>
      <c r="AE54">
        <f>IF(V54&gt;=0,V54,"")</f>
        <v/>
      </c>
      <c r="AF54">
        <f>IF(AND(N54=1,N53=0),1,0)</f>
        <v/>
      </c>
      <c r="AG54">
        <f>IF(AND(K54="REACQUIRE",K53&lt;&gt;"REACQUIRE"),1,0)</f>
        <v/>
      </c>
    </row>
    <row r="55">
      <c r="J55" t="n">
        <v>12.75</v>
      </c>
      <c r="K55" t="inlineStr">
        <is>
          <t>SEARCH</t>
        </is>
      </c>
      <c r="L55" t="n">
        <v>0</v>
      </c>
      <c r="M55" t="n">
        <v>0</v>
      </c>
      <c r="N55" t="n">
        <v>0</v>
      </c>
      <c r="O55" t="n">
        <v>-12.095</v>
      </c>
      <c r="P55" t="n">
        <v>6.964</v>
      </c>
      <c r="Q55" t="n">
        <v>-8.882</v>
      </c>
      <c r="R55" t="n">
        <v>13.297</v>
      </c>
      <c r="S55" t="n">
        <v>8.366</v>
      </c>
      <c r="T55" t="n">
        <v>0</v>
      </c>
      <c r="U55" t="n">
        <v>0</v>
      </c>
      <c r="V55" t="n">
        <v>-1</v>
      </c>
      <c r="W55" t="n">
        <v>14.3</v>
      </c>
      <c r="X55" t="n">
        <v>28.7</v>
      </c>
      <c r="Y55" t="n">
        <v>0.355</v>
      </c>
      <c r="Z55" t="n">
        <v>0</v>
      </c>
      <c r="AA55" t="n">
        <v>48.671</v>
      </c>
      <c r="AB55" t="n">
        <v>-12.824</v>
      </c>
      <c r="AC55" t="n">
        <v>31.36</v>
      </c>
      <c r="AD55" t="n">
        <v>60</v>
      </c>
      <c r="AE55">
        <f>IF(V55&gt;=0,V55,"")</f>
        <v/>
      </c>
      <c r="AF55">
        <f>IF(AND(N55=1,N54=0),1,0)</f>
        <v/>
      </c>
      <c r="AG55">
        <f>IF(AND(K55="REACQUIRE",K54&lt;&gt;"REACQUIRE"),1,0)</f>
        <v/>
      </c>
    </row>
    <row r="56">
      <c r="J56" t="n">
        <v>13</v>
      </c>
      <c r="K56" t="inlineStr">
        <is>
          <t>SEARCH</t>
        </is>
      </c>
      <c r="L56" t="n">
        <v>0</v>
      </c>
      <c r="M56" t="n">
        <v>0</v>
      </c>
      <c r="N56" t="n">
        <v>0</v>
      </c>
      <c r="O56" t="n">
        <v>-11.77</v>
      </c>
      <c r="P56" t="n">
        <v>6.946</v>
      </c>
      <c r="Q56" t="n">
        <v>-9.380000000000001</v>
      </c>
      <c r="R56" t="n">
        <v>13.371</v>
      </c>
      <c r="S56" t="n">
        <v>8.397</v>
      </c>
      <c r="T56" t="n">
        <v>0</v>
      </c>
      <c r="U56" t="n">
        <v>0</v>
      </c>
      <c r="V56" t="n">
        <v>-1</v>
      </c>
      <c r="W56" t="n">
        <v>14.9</v>
      </c>
      <c r="X56" t="n">
        <v>28.5</v>
      </c>
      <c r="Y56" t="n">
        <v>0.322</v>
      </c>
      <c r="Z56" t="n">
        <v>0</v>
      </c>
      <c r="AA56" t="n">
        <v>44.133</v>
      </c>
      <c r="AB56" t="n">
        <v>-11.053</v>
      </c>
      <c r="AC56" t="n">
        <v>31.45</v>
      </c>
      <c r="AD56" t="n">
        <v>61</v>
      </c>
      <c r="AE56">
        <f>IF(V56&gt;=0,V56,"")</f>
        <v/>
      </c>
      <c r="AF56">
        <f>IF(AND(N56=1,N55=0),1,0)</f>
        <v/>
      </c>
      <c r="AG56">
        <f>IF(AND(K56="REACQUIRE",K55&lt;&gt;"REACQUIRE"),1,0)</f>
        <v/>
      </c>
    </row>
    <row r="57">
      <c r="J57" t="n">
        <v>13.25</v>
      </c>
      <c r="K57" t="inlineStr">
        <is>
          <t>SEARCH</t>
        </is>
      </c>
      <c r="L57" t="n">
        <v>0</v>
      </c>
      <c r="M57" t="n">
        <v>0</v>
      </c>
      <c r="N57" t="n">
        <v>0</v>
      </c>
      <c r="O57" t="n">
        <v>-11.423</v>
      </c>
      <c r="P57" t="n">
        <v>6.936</v>
      </c>
      <c r="Q57" t="n">
        <v>-9.864000000000001</v>
      </c>
      <c r="R57" t="n">
        <v>13.45</v>
      </c>
      <c r="S57" t="n">
        <v>8.423999999999999</v>
      </c>
      <c r="T57" t="n">
        <v>0</v>
      </c>
      <c r="U57" t="n">
        <v>0</v>
      </c>
      <c r="V57" t="n">
        <v>-1</v>
      </c>
      <c r="W57" t="n">
        <v>15.1</v>
      </c>
      <c r="X57" t="n">
        <v>28.4</v>
      </c>
      <c r="Y57" t="n">
        <v>0.422</v>
      </c>
      <c r="Z57" t="n">
        <v>0</v>
      </c>
      <c r="AA57" t="n">
        <v>34.935</v>
      </c>
      <c r="AB57" t="n">
        <v>-8.115</v>
      </c>
      <c r="AC57" t="n">
        <v>31.52</v>
      </c>
      <c r="AD57" t="n">
        <v>61</v>
      </c>
      <c r="AE57">
        <f>IF(V57&gt;=0,V57,"")</f>
        <v/>
      </c>
      <c r="AF57">
        <f>IF(AND(N57=1,N56=0),1,0)</f>
        <v/>
      </c>
      <c r="AG57">
        <f>IF(AND(K57="REACQUIRE",K56&lt;&gt;"REACQUIRE"),1,0)</f>
        <v/>
      </c>
    </row>
    <row r="58">
      <c r="J58" t="n">
        <v>13.5</v>
      </c>
      <c r="K58" t="inlineStr">
        <is>
          <t>SEARCH</t>
        </is>
      </c>
      <c r="L58" t="n">
        <v>0</v>
      </c>
      <c r="M58" t="n">
        <v>0</v>
      </c>
      <c r="N58" t="n">
        <v>0</v>
      </c>
      <c r="O58" t="n">
        <v>-11.055</v>
      </c>
      <c r="P58" t="n">
        <v>6.952</v>
      </c>
      <c r="Q58" t="n">
        <v>-10.331</v>
      </c>
      <c r="R58" t="n">
        <v>13.58</v>
      </c>
      <c r="S58" t="n">
        <v>8.425000000000001</v>
      </c>
      <c r="T58" t="n">
        <v>0</v>
      </c>
      <c r="U58" t="n">
        <v>0</v>
      </c>
      <c r="V58" t="n">
        <v>-1</v>
      </c>
      <c r="W58" t="n">
        <v>15</v>
      </c>
      <c r="X58" t="n">
        <v>28.5</v>
      </c>
      <c r="Y58" t="n">
        <v>0.498</v>
      </c>
      <c r="Z58" t="n">
        <v>0</v>
      </c>
      <c r="AA58" t="n">
        <v>26.833</v>
      </c>
      <c r="AB58" t="n">
        <v>-5.662</v>
      </c>
      <c r="AC58" t="n">
        <v>31.6</v>
      </c>
      <c r="AD58" t="n">
        <v>62</v>
      </c>
      <c r="AE58">
        <f>IF(V58&gt;=0,V58,"")</f>
        <v/>
      </c>
      <c r="AF58">
        <f>IF(AND(N58=1,N57=0),1,0)</f>
        <v/>
      </c>
      <c r="AG58">
        <f>IF(AND(K58="REACQUIRE",K57&lt;&gt;"REACQUIRE"),1,0)</f>
        <v/>
      </c>
    </row>
    <row r="59">
      <c r="J59" t="n">
        <v>13.75</v>
      </c>
      <c r="K59" t="inlineStr">
        <is>
          <t>SEARCH</t>
        </is>
      </c>
      <c r="L59" t="n">
        <v>0</v>
      </c>
      <c r="M59" t="n">
        <v>0</v>
      </c>
      <c r="N59" t="n">
        <v>0</v>
      </c>
      <c r="O59" t="n">
        <v>-10.667</v>
      </c>
      <c r="P59" t="n">
        <v>7.019</v>
      </c>
      <c r="Q59" t="n">
        <v>-10.782</v>
      </c>
      <c r="R59" t="n">
        <v>13.694</v>
      </c>
      <c r="S59" t="n">
        <v>8.379</v>
      </c>
      <c r="T59" t="n">
        <v>0</v>
      </c>
      <c r="U59" t="n">
        <v>0</v>
      </c>
      <c r="V59" t="n">
        <v>-1</v>
      </c>
      <c r="W59" t="n">
        <v>14.8</v>
      </c>
      <c r="X59" t="n">
        <v>28.7</v>
      </c>
      <c r="Y59" t="n">
        <v>0.492</v>
      </c>
      <c r="Z59" t="n">
        <v>0</v>
      </c>
      <c r="AA59" t="n">
        <v>20.886</v>
      </c>
      <c r="AB59" t="n">
        <v>-3.974</v>
      </c>
      <c r="AC59" t="n">
        <v>31.64</v>
      </c>
      <c r="AD59" t="n">
        <v>62</v>
      </c>
      <c r="AE59">
        <f>IF(V59&gt;=0,V59,"")</f>
        <v/>
      </c>
      <c r="AF59">
        <f>IF(AND(N59=1,N58=0),1,0)</f>
        <v/>
      </c>
      <c r="AG59">
        <f>IF(AND(K59="REACQUIRE",K58&lt;&gt;"REACQUIRE"),1,0)</f>
        <v/>
      </c>
    </row>
    <row r="60">
      <c r="J60" t="n">
        <v>14</v>
      </c>
      <c r="K60" t="inlineStr">
        <is>
          <t>SEARCH</t>
        </is>
      </c>
      <c r="L60" t="n">
        <v>0</v>
      </c>
      <c r="M60" t="n">
        <v>0</v>
      </c>
      <c r="N60" t="n">
        <v>0</v>
      </c>
      <c r="O60" t="n">
        <v>-10.26</v>
      </c>
      <c r="P60" t="n">
        <v>7.108</v>
      </c>
      <c r="Q60" t="n">
        <v>-11.215</v>
      </c>
      <c r="R60" t="n">
        <v>13.798</v>
      </c>
      <c r="S60" t="n">
        <v>8.314</v>
      </c>
      <c r="T60" t="n">
        <v>0</v>
      </c>
      <c r="U60" t="n">
        <v>0</v>
      </c>
      <c r="V60" t="n">
        <v>-1</v>
      </c>
      <c r="W60" t="n">
        <v>14.6</v>
      </c>
      <c r="X60" t="n">
        <v>29</v>
      </c>
      <c r="Y60" t="n">
        <v>0.492</v>
      </c>
      <c r="Z60" t="n">
        <v>0</v>
      </c>
      <c r="AA60" t="n">
        <v>16.834</v>
      </c>
      <c r="AB60" t="n">
        <v>-2.861</v>
      </c>
      <c r="AC60" t="n">
        <v>31.65</v>
      </c>
      <c r="AD60" t="n">
        <v>63</v>
      </c>
      <c r="AE60">
        <f>IF(V60&gt;=0,V60,"")</f>
        <v/>
      </c>
      <c r="AF60">
        <f>IF(AND(N60=1,N59=0),1,0)</f>
        <v/>
      </c>
      <c r="AG60">
        <f>IF(AND(K60="REACQUIRE",K59&lt;&gt;"REACQUIRE"),1,0)</f>
        <v/>
      </c>
    </row>
    <row r="61">
      <c r="J61" t="n">
        <v>14.25</v>
      </c>
      <c r="K61" t="inlineStr">
        <is>
          <t>SEARCH</t>
        </is>
      </c>
      <c r="L61" t="n">
        <v>0</v>
      </c>
      <c r="M61" t="n">
        <v>0</v>
      </c>
      <c r="N61" t="n">
        <v>0</v>
      </c>
      <c r="O61" t="n">
        <v>-9.834</v>
      </c>
      <c r="P61" t="n">
        <v>7.177</v>
      </c>
      <c r="Q61" t="n">
        <v>-11.629</v>
      </c>
      <c r="R61" t="n">
        <v>13.937</v>
      </c>
      <c r="S61" t="n">
        <v>8.257</v>
      </c>
      <c r="T61" t="n">
        <v>0</v>
      </c>
      <c r="U61" t="n">
        <v>0</v>
      </c>
      <c r="V61" t="n">
        <v>-1</v>
      </c>
      <c r="W61" t="n">
        <v>14.4</v>
      </c>
      <c r="X61" t="n">
        <v>29.3</v>
      </c>
      <c r="Y61" t="n">
        <v>0.638</v>
      </c>
      <c r="Z61" t="n">
        <v>0</v>
      </c>
      <c r="AA61" t="n">
        <v>14.085</v>
      </c>
      <c r="AB61" t="n">
        <v>-2.081</v>
      </c>
      <c r="AC61" t="n">
        <v>31.66</v>
      </c>
      <c r="AD61" t="n">
        <v>63</v>
      </c>
      <c r="AE61">
        <f>IF(V61&gt;=0,V61,"")</f>
        <v/>
      </c>
      <c r="AF61">
        <f>IF(AND(N61=1,N60=0),1,0)</f>
        <v/>
      </c>
      <c r="AG61">
        <f>IF(AND(K61="REACQUIRE",K60&lt;&gt;"REACQUIRE"),1,0)</f>
        <v/>
      </c>
    </row>
    <row r="62">
      <c r="J62" t="n">
        <v>14.5</v>
      </c>
      <c r="K62" t="inlineStr">
        <is>
          <t>SEARCH</t>
        </is>
      </c>
      <c r="L62" t="n">
        <v>0</v>
      </c>
      <c r="M62" t="n">
        <v>0</v>
      </c>
      <c r="N62" t="n">
        <v>1</v>
      </c>
      <c r="O62" t="n">
        <v>-9.390000000000001</v>
      </c>
      <c r="P62" t="n">
        <v>7.221</v>
      </c>
      <c r="Q62" t="n">
        <v>-12.024</v>
      </c>
      <c r="R62" t="n">
        <v>14.088</v>
      </c>
      <c r="S62" t="n">
        <v>8.228999999999999</v>
      </c>
      <c r="T62" t="n">
        <v>0</v>
      </c>
      <c r="U62" t="n">
        <v>0</v>
      </c>
      <c r="V62" t="n">
        <v>-1</v>
      </c>
      <c r="W62" t="n">
        <v>14.2</v>
      </c>
      <c r="X62" t="n">
        <v>29.7</v>
      </c>
      <c r="Y62" t="n">
        <v>0.598</v>
      </c>
      <c r="Z62" t="n">
        <v>0</v>
      </c>
      <c r="AA62" t="n">
        <v>12.189</v>
      </c>
      <c r="AB62" t="n">
        <v>-1.518</v>
      </c>
      <c r="AC62" t="n">
        <v>31.68</v>
      </c>
      <c r="AD62" t="n">
        <v>61</v>
      </c>
      <c r="AE62">
        <f>IF(V62&gt;=0,V62,"")</f>
        <v/>
      </c>
      <c r="AF62">
        <f>IF(AND(N62=1,N61=0),1,0)</f>
        <v/>
      </c>
      <c r="AG62">
        <f>IF(AND(K62="REACQUIRE",K61&lt;&gt;"REACQUIRE"),1,0)</f>
        <v/>
      </c>
    </row>
    <row r="63">
      <c r="J63" t="n">
        <v>14.75</v>
      </c>
      <c r="K63" t="inlineStr">
        <is>
          <t>SEARCH</t>
        </is>
      </c>
      <c r="L63" t="n">
        <v>0</v>
      </c>
      <c r="M63" t="n">
        <v>0</v>
      </c>
      <c r="N63" t="n">
        <v>1</v>
      </c>
      <c r="O63" t="n">
        <v>-8.929</v>
      </c>
      <c r="P63" t="n">
        <v>7.255</v>
      </c>
      <c r="Q63" t="n">
        <v>-12.399</v>
      </c>
      <c r="R63" t="n">
        <v>14.244</v>
      </c>
      <c r="S63" t="n">
        <v>8.215</v>
      </c>
      <c r="T63" t="n">
        <v>0</v>
      </c>
      <c r="U63" t="n">
        <v>0</v>
      </c>
      <c r="V63" t="n">
        <v>-1</v>
      </c>
      <c r="W63" t="n">
        <v>14</v>
      </c>
      <c r="X63" t="n">
        <v>30</v>
      </c>
      <c r="Y63" t="n">
        <v>0.671</v>
      </c>
      <c r="Z63" t="n">
        <v>0</v>
      </c>
      <c r="AA63" t="n">
        <v>10.789</v>
      </c>
      <c r="AB63" t="n">
        <v>-1.09</v>
      </c>
      <c r="AC63" t="n">
        <v>31.69</v>
      </c>
      <c r="AD63" t="n">
        <v>60</v>
      </c>
      <c r="AE63">
        <f>IF(V63&gt;=0,V63,"")</f>
        <v/>
      </c>
      <c r="AF63">
        <f>IF(AND(N63=1,N62=0),1,0)</f>
        <v/>
      </c>
      <c r="AG63">
        <f>IF(AND(K63="REACQUIRE",K62&lt;&gt;"REACQUIRE"),1,0)</f>
        <v/>
      </c>
    </row>
    <row r="64">
      <c r="J64" t="n">
        <v>15</v>
      </c>
      <c r="K64" t="inlineStr">
        <is>
          <t>SEARCH</t>
        </is>
      </c>
      <c r="L64" t="n">
        <v>0</v>
      </c>
      <c r="M64" t="n">
        <v>0</v>
      </c>
      <c r="N64" t="n">
        <v>1</v>
      </c>
      <c r="O64" t="n">
        <v>-8.452</v>
      </c>
      <c r="P64" t="n">
        <v>7.271</v>
      </c>
      <c r="Q64" t="n">
        <v>-12.754</v>
      </c>
      <c r="R64" t="n">
        <v>14.361</v>
      </c>
      <c r="S64" t="n">
        <v>8.207000000000001</v>
      </c>
      <c r="T64" t="n">
        <v>0</v>
      </c>
      <c r="U64" t="n">
        <v>0</v>
      </c>
      <c r="V64" t="n">
        <v>-1</v>
      </c>
      <c r="W64" t="n">
        <v>13.8</v>
      </c>
      <c r="X64" t="n">
        <v>30.2</v>
      </c>
      <c r="Y64" t="n">
        <v>0.237</v>
      </c>
      <c r="Z64" t="n">
        <v>0</v>
      </c>
      <c r="AA64" t="n">
        <v>9.731999999999999</v>
      </c>
      <c r="AB64" t="n">
        <v>-0.764</v>
      </c>
      <c r="AC64" t="n">
        <v>31.65</v>
      </c>
      <c r="AD64" t="n">
        <v>59</v>
      </c>
      <c r="AE64">
        <f>IF(V64&gt;=0,V64,"")</f>
        <v/>
      </c>
      <c r="AF64">
        <f>IF(AND(N64=1,N63=0),1,0)</f>
        <v/>
      </c>
      <c r="AG64">
        <f>IF(AND(K64="REACQUIRE",K63&lt;&gt;"REACQUIRE"),1,0)</f>
        <v/>
      </c>
    </row>
    <row r="65">
      <c r="J65" t="n">
        <v>15.25</v>
      </c>
      <c r="K65" t="inlineStr">
        <is>
          <t>SEARCH</t>
        </is>
      </c>
      <c r="L65" t="n">
        <v>0</v>
      </c>
      <c r="M65" t="n">
        <v>0</v>
      </c>
      <c r="N65" t="n">
        <v>1</v>
      </c>
      <c r="O65" t="n">
        <v>-7.961</v>
      </c>
      <c r="P65" t="n">
        <v>7.261</v>
      </c>
      <c r="Q65" t="n">
        <v>-13.087</v>
      </c>
      <c r="R65" t="n">
        <v>14.377</v>
      </c>
      <c r="S65" t="n">
        <v>8.208</v>
      </c>
      <c r="T65" t="n">
        <v>0</v>
      </c>
      <c r="U65" t="n">
        <v>0</v>
      </c>
      <c r="V65" t="n">
        <v>-1</v>
      </c>
      <c r="W65" t="n">
        <v>13.6</v>
      </c>
      <c r="X65" t="n">
        <v>30.4</v>
      </c>
      <c r="Y65" t="n">
        <v>0</v>
      </c>
      <c r="Z65" t="n">
        <v>0</v>
      </c>
      <c r="AA65" t="n">
        <v>8.935</v>
      </c>
      <c r="AB65" t="n">
        <v>-0.525</v>
      </c>
      <c r="AC65" t="n">
        <v>31.53</v>
      </c>
      <c r="AD65" t="n">
        <v>59</v>
      </c>
      <c r="AE65">
        <f>IF(V65&gt;=0,V65,"")</f>
        <v/>
      </c>
      <c r="AF65">
        <f>IF(AND(N65=1,N64=0),1,0)</f>
        <v/>
      </c>
      <c r="AG65">
        <f>IF(AND(K65="REACQUIRE",K64&lt;&gt;"REACQUIRE"),1,0)</f>
        <v/>
      </c>
    </row>
    <row r="66">
      <c r="J66" t="n">
        <v>15.5</v>
      </c>
      <c r="K66" t="inlineStr">
        <is>
          <t>SEARCH</t>
        </is>
      </c>
      <c r="L66" t="n">
        <v>0</v>
      </c>
      <c r="M66" t="n">
        <v>0</v>
      </c>
      <c r="N66" t="n">
        <v>1</v>
      </c>
      <c r="O66" t="n">
        <v>-7.455</v>
      </c>
      <c r="P66" t="n">
        <v>7.236</v>
      </c>
      <c r="Q66" t="n">
        <v>-13.398</v>
      </c>
      <c r="R66" t="n">
        <v>14.377</v>
      </c>
      <c r="S66" t="n">
        <v>8.208</v>
      </c>
      <c r="T66" t="n">
        <v>0</v>
      </c>
      <c r="U66" t="n">
        <v>0</v>
      </c>
      <c r="V66" t="n">
        <v>-1</v>
      </c>
      <c r="W66" t="n">
        <v>13.5</v>
      </c>
      <c r="X66" t="n">
        <v>30.4</v>
      </c>
      <c r="Y66" t="n">
        <v>0</v>
      </c>
      <c r="Z66" t="n">
        <v>0</v>
      </c>
      <c r="AA66" t="n">
        <v>8.282</v>
      </c>
      <c r="AB66" t="n">
        <v>-0.329</v>
      </c>
      <c r="AC66" t="n">
        <v>31.38</v>
      </c>
      <c r="AD66" t="n">
        <v>59</v>
      </c>
      <c r="AE66">
        <f>IF(V66&gt;=0,V66,"")</f>
        <v/>
      </c>
      <c r="AF66">
        <f>IF(AND(N66=1,N65=0),1,0)</f>
        <v/>
      </c>
      <c r="AG66">
        <f>IF(AND(K66="REACQUIRE",K65&lt;&gt;"REACQUIRE"),1,0)</f>
        <v/>
      </c>
    </row>
    <row r="67">
      <c r="J67" t="n">
        <v>15.75</v>
      </c>
      <c r="K67" t="inlineStr">
        <is>
          <t>SEARCH</t>
        </is>
      </c>
      <c r="L67" t="n">
        <v>0</v>
      </c>
      <c r="M67" t="n">
        <v>0</v>
      </c>
      <c r="N67" t="n">
        <v>1</v>
      </c>
      <c r="O67" t="n">
        <v>-6.936</v>
      </c>
      <c r="P67" t="n">
        <v>7.209</v>
      </c>
      <c r="Q67" t="n">
        <v>-13.687</v>
      </c>
      <c r="R67" t="n">
        <v>14.377</v>
      </c>
      <c r="S67" t="n">
        <v>8.208</v>
      </c>
      <c r="T67" t="n">
        <v>0</v>
      </c>
      <c r="U67" t="n">
        <v>0</v>
      </c>
      <c r="V67" t="n">
        <v>-1</v>
      </c>
      <c r="W67" t="n">
        <v>13.4</v>
      </c>
      <c r="X67" t="n">
        <v>30.4</v>
      </c>
      <c r="Y67" t="n">
        <v>0</v>
      </c>
      <c r="Z67" t="n">
        <v>0</v>
      </c>
      <c r="AA67" t="n">
        <v>7.726</v>
      </c>
      <c r="AB67" t="n">
        <v>-0.166</v>
      </c>
      <c r="AC67" t="n">
        <v>31.22</v>
      </c>
      <c r="AD67" t="n">
        <v>59</v>
      </c>
      <c r="AE67">
        <f>IF(V67&gt;=0,V67,"")</f>
        <v/>
      </c>
      <c r="AF67">
        <f>IF(AND(N67=1,N66=0),1,0)</f>
        <v/>
      </c>
      <c r="AG67">
        <f>IF(AND(K67="REACQUIRE",K66&lt;&gt;"REACQUIRE"),1,0)</f>
        <v/>
      </c>
    </row>
    <row r="68">
      <c r="J68" t="n">
        <v>16</v>
      </c>
      <c r="K68" t="inlineStr">
        <is>
          <t>SEARCH</t>
        </is>
      </c>
      <c r="L68" t="n">
        <v>0</v>
      </c>
      <c r="M68" t="n">
        <v>0</v>
      </c>
      <c r="N68" t="n">
        <v>1</v>
      </c>
      <c r="O68" t="n">
        <v>-6.404</v>
      </c>
      <c r="P68" t="n">
        <v>7.174</v>
      </c>
      <c r="Q68" t="n">
        <v>-13.952</v>
      </c>
      <c r="R68" t="n">
        <v>14.377</v>
      </c>
      <c r="S68" t="n">
        <v>8.208</v>
      </c>
      <c r="T68" t="n">
        <v>0</v>
      </c>
      <c r="U68" t="n">
        <v>0</v>
      </c>
      <c r="V68" t="n">
        <v>-1</v>
      </c>
      <c r="W68" t="n">
        <v>13.3</v>
      </c>
      <c r="X68" t="n">
        <v>30.2</v>
      </c>
      <c r="Y68" t="n">
        <v>0</v>
      </c>
      <c r="Z68" t="n">
        <v>0</v>
      </c>
      <c r="AA68" t="n">
        <v>7.247</v>
      </c>
      <c r="AB68" t="n">
        <v>-0.026</v>
      </c>
      <c r="AC68" t="n">
        <v>31.04</v>
      </c>
      <c r="AD68" t="n">
        <v>59</v>
      </c>
      <c r="AE68">
        <f>IF(V68&gt;=0,V68,"")</f>
        <v/>
      </c>
      <c r="AF68">
        <f>IF(AND(N68=1,N67=0),1,0)</f>
        <v/>
      </c>
      <c r="AG68">
        <f>IF(AND(K68="REACQUIRE",K67&lt;&gt;"REACQUIRE"),1,0)</f>
        <v/>
      </c>
    </row>
    <row r="69">
      <c r="J69" t="n">
        <v>16.25</v>
      </c>
      <c r="K69" t="inlineStr">
        <is>
          <t>SEARCH</t>
        </is>
      </c>
      <c r="L69" t="n">
        <v>0</v>
      </c>
      <c r="M69" t="n">
        <v>0</v>
      </c>
      <c r="N69" t="n">
        <v>1</v>
      </c>
      <c r="O69" t="n">
        <v>-5.862</v>
      </c>
      <c r="P69" t="n">
        <v>7.126</v>
      </c>
      <c r="Q69" t="n">
        <v>-14.194</v>
      </c>
      <c r="R69" t="n">
        <v>14.377</v>
      </c>
      <c r="S69" t="n">
        <v>8.208</v>
      </c>
      <c r="T69" t="n">
        <v>0</v>
      </c>
      <c r="U69" t="n">
        <v>0</v>
      </c>
      <c r="V69" t="n">
        <v>-1</v>
      </c>
      <c r="W69" t="n">
        <v>13.2</v>
      </c>
      <c r="X69" t="n">
        <v>30</v>
      </c>
      <c r="Y69" t="n">
        <v>0</v>
      </c>
      <c r="Z69" t="n">
        <v>0</v>
      </c>
      <c r="AA69" t="n">
        <v>6.832</v>
      </c>
      <c r="AB69" t="n">
        <v>0.097</v>
      </c>
      <c r="AC69" t="n">
        <v>30.84</v>
      </c>
      <c r="AD69" t="n">
        <v>60</v>
      </c>
      <c r="AE69">
        <f>IF(V69&gt;=0,V69,"")</f>
        <v/>
      </c>
      <c r="AF69">
        <f>IF(AND(N69=1,N68=0),1,0)</f>
        <v/>
      </c>
      <c r="AG69">
        <f>IF(AND(K69="REACQUIRE",K68&lt;&gt;"REACQUIRE"),1,0)</f>
        <v/>
      </c>
    </row>
    <row r="70">
      <c r="J70" t="n">
        <v>16.5</v>
      </c>
      <c r="K70" t="inlineStr">
        <is>
          <t>SEARCH</t>
        </is>
      </c>
      <c r="L70" t="n">
        <v>0</v>
      </c>
      <c r="M70" t="n">
        <v>0</v>
      </c>
      <c r="N70" t="n">
        <v>1</v>
      </c>
      <c r="O70" t="n">
        <v>-5.31</v>
      </c>
      <c r="P70" t="n">
        <v>7.075</v>
      </c>
      <c r="Q70" t="n">
        <v>-14.412</v>
      </c>
      <c r="R70" t="n">
        <v>14.377</v>
      </c>
      <c r="S70" t="n">
        <v>8.208</v>
      </c>
      <c r="T70" t="n">
        <v>0</v>
      </c>
      <c r="U70" t="n">
        <v>0</v>
      </c>
      <c r="V70" t="n">
        <v>-1</v>
      </c>
      <c r="W70" t="n">
        <v>12.4</v>
      </c>
      <c r="X70" t="n">
        <v>29.9</v>
      </c>
      <c r="Y70" t="n">
        <v>0</v>
      </c>
      <c r="Z70" t="n">
        <v>0</v>
      </c>
      <c r="AA70" t="n">
        <v>6.209</v>
      </c>
      <c r="AB70" t="n">
        <v>0.256</v>
      </c>
      <c r="AC70" t="n">
        <v>30.62</v>
      </c>
      <c r="AD70" t="n">
        <v>60</v>
      </c>
      <c r="AE70">
        <f>IF(V70&gt;=0,V70,"")</f>
        <v/>
      </c>
      <c r="AF70">
        <f>IF(AND(N70=1,N69=0),1,0)</f>
        <v/>
      </c>
      <c r="AG70">
        <f>IF(AND(K70="REACQUIRE",K69&lt;&gt;"REACQUIRE"),1,0)</f>
        <v/>
      </c>
    </row>
    <row r="71">
      <c r="J71" t="n">
        <v>16.75</v>
      </c>
      <c r="K71" t="inlineStr">
        <is>
          <t>SEARCH</t>
        </is>
      </c>
      <c r="L71" t="n">
        <v>0</v>
      </c>
      <c r="M71" t="n">
        <v>0</v>
      </c>
      <c r="N71" t="n">
        <v>1</v>
      </c>
      <c r="O71" t="n">
        <v>-4.748</v>
      </c>
      <c r="P71" t="n">
        <v>7.037</v>
      </c>
      <c r="Q71" t="n">
        <v>-14.605</v>
      </c>
      <c r="R71" t="n">
        <v>14.377</v>
      </c>
      <c r="S71" t="n">
        <v>8.208</v>
      </c>
      <c r="T71" t="n">
        <v>0</v>
      </c>
      <c r="U71" t="n">
        <v>0</v>
      </c>
      <c r="V71" t="n">
        <v>-1</v>
      </c>
      <c r="W71" t="n">
        <v>9.300000000000001</v>
      </c>
      <c r="X71" t="n">
        <v>30.3</v>
      </c>
      <c r="Y71" t="n">
        <v>0</v>
      </c>
      <c r="Z71" t="n">
        <v>0</v>
      </c>
      <c r="AA71" t="n">
        <v>5.132</v>
      </c>
      <c r="AB71" t="n">
        <v>0.51</v>
      </c>
      <c r="AC71" t="n">
        <v>30.39</v>
      </c>
      <c r="AD71" t="n">
        <v>61</v>
      </c>
      <c r="AE71">
        <f>IF(V71&gt;=0,V71,"")</f>
        <v/>
      </c>
      <c r="AF71">
        <f>IF(AND(N71=1,N70=0),1,0)</f>
        <v/>
      </c>
      <c r="AG71">
        <f>IF(AND(K71="REACQUIRE",K70&lt;&gt;"REACQUIRE"),1,0)</f>
        <v/>
      </c>
    </row>
    <row r="72">
      <c r="J72" t="n">
        <v>17</v>
      </c>
      <c r="K72" t="inlineStr">
        <is>
          <t>SEARCH</t>
        </is>
      </c>
      <c r="L72" t="n">
        <v>0</v>
      </c>
      <c r="M72" t="n">
        <v>0</v>
      </c>
      <c r="N72" t="n">
        <v>1</v>
      </c>
      <c r="O72" t="n">
        <v>-4.179</v>
      </c>
      <c r="P72" t="n">
        <v>7.008</v>
      </c>
      <c r="Q72" t="n">
        <v>-14.773</v>
      </c>
      <c r="R72" t="n">
        <v>14.377</v>
      </c>
      <c r="S72" t="n">
        <v>8.208</v>
      </c>
      <c r="T72" t="n">
        <v>0</v>
      </c>
      <c r="U72" t="n">
        <v>0</v>
      </c>
      <c r="V72" t="n">
        <v>-1</v>
      </c>
      <c r="W72" t="n">
        <v>4.8</v>
      </c>
      <c r="X72" t="n">
        <v>31.9</v>
      </c>
      <c r="Y72" t="n">
        <v>0</v>
      </c>
      <c r="Z72" t="n">
        <v>0</v>
      </c>
      <c r="AA72" t="n">
        <v>4.113</v>
      </c>
      <c r="AB72" t="n">
        <v>0.803</v>
      </c>
      <c r="AC72" t="n">
        <v>30.15</v>
      </c>
      <c r="AD72" t="n">
        <v>61</v>
      </c>
      <c r="AE72">
        <f>IF(V72&gt;=0,V72,"")</f>
        <v/>
      </c>
      <c r="AF72">
        <f>IF(AND(N72=1,N71=0),1,0)</f>
        <v/>
      </c>
      <c r="AG72">
        <f>IF(AND(K72="REACQUIRE",K71&lt;&gt;"REACQUIRE"),1,0)</f>
        <v/>
      </c>
    </row>
    <row r="73">
      <c r="J73" t="n">
        <v>17.25</v>
      </c>
      <c r="K73" t="inlineStr">
        <is>
          <t>SEARCH</t>
        </is>
      </c>
      <c r="L73" t="n">
        <v>0</v>
      </c>
      <c r="M73" t="n">
        <v>0</v>
      </c>
      <c r="N73" t="n">
        <v>1</v>
      </c>
      <c r="O73" t="n">
        <v>-3.602</v>
      </c>
      <c r="P73" t="n">
        <v>6.979</v>
      </c>
      <c r="Q73" t="n">
        <v>-14.916</v>
      </c>
      <c r="R73" t="n">
        <v>14.377</v>
      </c>
      <c r="S73" t="n">
        <v>8.208</v>
      </c>
      <c r="T73" t="n">
        <v>0</v>
      </c>
      <c r="U73" t="n">
        <v>0</v>
      </c>
      <c r="V73" t="n">
        <v>-1</v>
      </c>
      <c r="W73" t="n">
        <v>-0.7</v>
      </c>
      <c r="X73" t="n">
        <v>33.6</v>
      </c>
      <c r="Y73" t="n">
        <v>0</v>
      </c>
      <c r="Z73" t="n">
        <v>0</v>
      </c>
      <c r="AA73" t="n">
        <v>3.277</v>
      </c>
      <c r="AB73" t="n">
        <v>1.059</v>
      </c>
      <c r="AC73" t="n">
        <v>29.89</v>
      </c>
      <c r="AD73" t="n">
        <v>78</v>
      </c>
      <c r="AE73">
        <f>IF(V73&gt;=0,V73,"")</f>
        <v/>
      </c>
      <c r="AF73">
        <f>IF(AND(N73=1,N72=0),1,0)</f>
        <v/>
      </c>
      <c r="AG73">
        <f>IF(AND(K73="REACQUIRE",K72&lt;&gt;"REACQUIRE"),1,0)</f>
        <v/>
      </c>
    </row>
    <row r="74">
      <c r="J74" t="n">
        <v>17.5</v>
      </c>
      <c r="K74" t="inlineStr">
        <is>
          <t>SEARCH</t>
        </is>
      </c>
      <c r="L74" t="n">
        <v>0</v>
      </c>
      <c r="M74" t="n">
        <v>0</v>
      </c>
      <c r="N74" t="n">
        <v>1</v>
      </c>
      <c r="O74" t="n">
        <v>-3.02</v>
      </c>
      <c r="P74" t="n">
        <v>6.951</v>
      </c>
      <c r="Q74" t="n">
        <v>-15.034</v>
      </c>
      <c r="R74" t="n">
        <v>14.377</v>
      </c>
      <c r="S74" t="n">
        <v>8.208</v>
      </c>
      <c r="T74" t="n">
        <v>0</v>
      </c>
      <c r="U74" t="n">
        <v>0</v>
      </c>
      <c r="V74" t="n">
        <v>-1</v>
      </c>
      <c r="W74" t="n">
        <v>-6.8</v>
      </c>
      <c r="X74" t="n">
        <v>34.8</v>
      </c>
      <c r="Y74" t="n">
        <v>0</v>
      </c>
      <c r="Z74" t="n">
        <v>0</v>
      </c>
      <c r="AA74" t="n">
        <v>2.594</v>
      </c>
      <c r="AB74" t="n">
        <v>1.25</v>
      </c>
      <c r="AC74" t="n">
        <v>29.63</v>
      </c>
      <c r="AD74" t="n">
        <v>79</v>
      </c>
      <c r="AE74">
        <f>IF(V74&gt;=0,V74,"")</f>
        <v/>
      </c>
      <c r="AF74">
        <f>IF(AND(N74=1,N73=0),1,0)</f>
        <v/>
      </c>
      <c r="AG74">
        <f>IF(AND(K74="REACQUIRE",K73&lt;&gt;"REACQUIRE"),1,0)</f>
        <v/>
      </c>
    </row>
    <row r="75">
      <c r="J75" t="n">
        <v>17.75</v>
      </c>
      <c r="K75" t="inlineStr">
        <is>
          <t>SEARCH</t>
        </is>
      </c>
      <c r="L75" t="n">
        <v>0</v>
      </c>
      <c r="M75" t="n">
        <v>0</v>
      </c>
      <c r="N75" t="n">
        <v>1</v>
      </c>
      <c r="O75" t="n">
        <v>-2.433</v>
      </c>
      <c r="P75" t="n">
        <v>6.932</v>
      </c>
      <c r="Q75" t="n">
        <v>-15.126</v>
      </c>
      <c r="R75" t="n">
        <v>14.377</v>
      </c>
      <c r="S75" t="n">
        <v>8.208</v>
      </c>
      <c r="T75" t="n">
        <v>0</v>
      </c>
      <c r="U75" t="n">
        <v>0</v>
      </c>
      <c r="V75" t="n">
        <v>-1</v>
      </c>
      <c r="W75" t="n">
        <v>-13.3</v>
      </c>
      <c r="X75" t="n">
        <v>35.6</v>
      </c>
      <c r="Y75" t="n">
        <v>0</v>
      </c>
      <c r="Z75" t="n">
        <v>0</v>
      </c>
      <c r="AA75" t="n">
        <v>2.029</v>
      </c>
      <c r="AB75" t="n">
        <v>1.381</v>
      </c>
      <c r="AC75" t="n">
        <v>29.35</v>
      </c>
      <c r="AD75" t="n">
        <v>79</v>
      </c>
      <c r="AE75">
        <f>IF(V75&gt;=0,V75,"")</f>
        <v/>
      </c>
      <c r="AF75">
        <f>IF(AND(N75=1,N74=0),1,0)</f>
        <v/>
      </c>
      <c r="AG75">
        <f>IF(AND(K75="REACQUIRE",K74&lt;&gt;"REACQUIRE"),1,0)</f>
        <v/>
      </c>
    </row>
    <row r="76">
      <c r="J76" t="n">
        <v>18</v>
      </c>
      <c r="K76" t="inlineStr">
        <is>
          <t>SEARCH</t>
        </is>
      </c>
      <c r="L76" t="n">
        <v>0</v>
      </c>
      <c r="M76" t="n">
        <v>0</v>
      </c>
      <c r="N76" t="n">
        <v>1</v>
      </c>
      <c r="O76" t="n">
        <v>-1.843</v>
      </c>
      <c r="P76" t="n">
        <v>6.92</v>
      </c>
      <c r="Q76" t="n">
        <v>-15.192</v>
      </c>
      <c r="R76" t="n">
        <v>14.377</v>
      </c>
      <c r="S76" t="n">
        <v>8.208</v>
      </c>
      <c r="T76" t="n">
        <v>0</v>
      </c>
      <c r="U76" t="n">
        <v>0</v>
      </c>
      <c r="V76" t="n">
        <v>-1</v>
      </c>
      <c r="W76" t="n">
        <v>-19.9</v>
      </c>
      <c r="X76" t="n">
        <v>35.9</v>
      </c>
      <c r="Y76" t="n">
        <v>0</v>
      </c>
      <c r="Z76" t="n">
        <v>0</v>
      </c>
      <c r="AA76" t="n">
        <v>1.557</v>
      </c>
      <c r="AB76" t="n">
        <v>1.461</v>
      </c>
      <c r="AC76" t="n">
        <v>29.06</v>
      </c>
      <c r="AD76" t="n">
        <v>81</v>
      </c>
      <c r="AE76">
        <f>IF(V76&gt;=0,V76,"")</f>
        <v/>
      </c>
      <c r="AF76">
        <f>IF(AND(N76=1,N75=0),1,0)</f>
        <v/>
      </c>
      <c r="AG76">
        <f>IF(AND(K76="REACQUIRE",K75&lt;&gt;"REACQUIRE"),1,0)</f>
        <v/>
      </c>
    </row>
    <row r="77">
      <c r="J77" t="n">
        <v>18.25</v>
      </c>
      <c r="K77" t="inlineStr">
        <is>
          <t>SEARCH</t>
        </is>
      </c>
      <c r="L77" t="n">
        <v>0</v>
      </c>
      <c r="M77" t="n">
        <v>0</v>
      </c>
      <c r="N77" t="n">
        <v>1</v>
      </c>
      <c r="O77" t="n">
        <v>-1.25</v>
      </c>
      <c r="P77" t="n">
        <v>6.907</v>
      </c>
      <c r="Q77" t="n">
        <v>-15.233</v>
      </c>
      <c r="R77" t="n">
        <v>14.377</v>
      </c>
      <c r="S77" t="n">
        <v>8.208</v>
      </c>
      <c r="T77" t="n">
        <v>0</v>
      </c>
      <c r="U77" t="n">
        <v>0</v>
      </c>
      <c r="V77" t="n">
        <v>-1</v>
      </c>
      <c r="W77" t="n">
        <v>-26.1</v>
      </c>
      <c r="X77" t="n">
        <v>35.9</v>
      </c>
      <c r="Y77" t="n">
        <v>0</v>
      </c>
      <c r="Z77" t="n">
        <v>0</v>
      </c>
      <c r="AA77" t="n">
        <v>1.161</v>
      </c>
      <c r="AB77" t="n">
        <v>1.502</v>
      </c>
      <c r="AC77" t="n">
        <v>28.76</v>
      </c>
      <c r="AD77" t="n">
        <v>81</v>
      </c>
      <c r="AE77">
        <f>IF(V77&gt;=0,V77,"")</f>
        <v/>
      </c>
      <c r="AF77">
        <f>IF(AND(N77=1,N76=0),1,0)</f>
        <v/>
      </c>
      <c r="AG77">
        <f>IF(AND(K77="REACQUIRE",K76&lt;&gt;"REACQUIRE"),1,0)</f>
        <v/>
      </c>
    </row>
    <row r="78">
      <c r="J78" t="n">
        <v>18.5</v>
      </c>
      <c r="K78" t="inlineStr">
        <is>
          <t>SEARCH</t>
        </is>
      </c>
      <c r="L78" t="n">
        <v>0</v>
      </c>
      <c r="M78" t="n">
        <v>0</v>
      </c>
      <c r="N78" t="n">
        <v>1</v>
      </c>
      <c r="O78" t="n">
        <v>-0.656</v>
      </c>
      <c r="P78" t="n">
        <v>6.883</v>
      </c>
      <c r="Q78" t="n">
        <v>-15.247</v>
      </c>
      <c r="R78" t="n">
        <v>14.377</v>
      </c>
      <c r="S78" t="n">
        <v>8.208</v>
      </c>
      <c r="T78" t="n">
        <v>0</v>
      </c>
      <c r="U78" t="n">
        <v>0</v>
      </c>
      <c r="V78" t="n">
        <v>-1</v>
      </c>
      <c r="W78" t="n">
        <v>-31.9</v>
      </c>
      <c r="X78" t="n">
        <v>35.7</v>
      </c>
      <c r="Y78" t="n">
        <v>0</v>
      </c>
      <c r="Z78" t="n">
        <v>0</v>
      </c>
      <c r="AA78" t="n">
        <v>0.827</v>
      </c>
      <c r="AB78" t="n">
        <v>1.514</v>
      </c>
      <c r="AC78" t="n">
        <v>28.45</v>
      </c>
      <c r="AD78" t="n">
        <v>81</v>
      </c>
      <c r="AE78">
        <f>IF(V78&gt;=0,V78,"")</f>
        <v/>
      </c>
      <c r="AF78">
        <f>IF(AND(N78=1,N77=0),1,0)</f>
        <v/>
      </c>
      <c r="AG78">
        <f>IF(AND(K78="REACQUIRE",K77&lt;&gt;"REACQUIRE"),1,0)</f>
        <v/>
      </c>
    </row>
    <row r="79">
      <c r="J79" t="n">
        <v>18.75</v>
      </c>
      <c r="K79" t="inlineStr">
        <is>
          <t>SEARCH</t>
        </is>
      </c>
      <c r="L79" t="n">
        <v>0</v>
      </c>
      <c r="M79" t="n">
        <v>0</v>
      </c>
      <c r="N79" t="n">
        <v>1</v>
      </c>
      <c r="O79" t="n">
        <v>-0.062</v>
      </c>
      <c r="P79" t="n">
        <v>6.851</v>
      </c>
      <c r="Q79" t="n">
        <v>-15.234</v>
      </c>
      <c r="R79" t="n">
        <v>14.377</v>
      </c>
      <c r="S79" t="n">
        <v>8.208</v>
      </c>
      <c r="T79" t="n">
        <v>0</v>
      </c>
      <c r="U79" t="n">
        <v>0</v>
      </c>
      <c r="V79" t="n">
        <v>-1</v>
      </c>
      <c r="W79" t="n">
        <v>-37</v>
      </c>
      <c r="X79" t="n">
        <v>35.2</v>
      </c>
      <c r="Y79" t="n">
        <v>0</v>
      </c>
      <c r="Z79" t="n">
        <v>0</v>
      </c>
      <c r="AA79" t="n">
        <v>0.546</v>
      </c>
      <c r="AB79" t="n">
        <v>1.505</v>
      </c>
      <c r="AC79" t="n">
        <v>28.13</v>
      </c>
      <c r="AD79" t="n">
        <v>109</v>
      </c>
      <c r="AE79">
        <f>IF(V79&gt;=0,V79,"")</f>
        <v/>
      </c>
      <c r="AF79">
        <f>IF(AND(N79=1,N78=0),1,0)</f>
        <v/>
      </c>
      <c r="AG79">
        <f>IF(AND(K79="REACQUIRE",K78&lt;&gt;"REACQUIRE"),1,0)</f>
        <v/>
      </c>
    </row>
    <row r="80">
      <c r="J80" t="n">
        <v>19</v>
      </c>
      <c r="K80" t="inlineStr">
        <is>
          <t>SEARCH</t>
        </is>
      </c>
      <c r="L80" t="n">
        <v>0</v>
      </c>
      <c r="M80" t="n">
        <v>0</v>
      </c>
      <c r="N80" t="n">
        <v>1</v>
      </c>
      <c r="O80" t="n">
        <v>0.532</v>
      </c>
      <c r="P80" t="n">
        <v>6.822</v>
      </c>
      <c r="Q80" t="n">
        <v>-15.196</v>
      </c>
      <c r="R80" t="n">
        <v>14.377</v>
      </c>
      <c r="S80" t="n">
        <v>8.208</v>
      </c>
      <c r="T80" t="n">
        <v>0</v>
      </c>
      <c r="U80" t="n">
        <v>0</v>
      </c>
      <c r="V80" t="n">
        <v>-1</v>
      </c>
      <c r="W80" t="n">
        <v>-41.4</v>
      </c>
      <c r="X80" t="n">
        <v>34.7</v>
      </c>
      <c r="Y80" t="n">
        <v>0</v>
      </c>
      <c r="Z80" t="n">
        <v>0</v>
      </c>
      <c r="AA80" t="n">
        <v>0.309</v>
      </c>
      <c r="AB80" t="n">
        <v>1.481</v>
      </c>
      <c r="AC80" t="n">
        <v>27.79</v>
      </c>
      <c r="AD80" t="n">
        <v>109</v>
      </c>
      <c r="AE80">
        <f>IF(V80&gt;=0,V80,"")</f>
        <v/>
      </c>
      <c r="AF80">
        <f>IF(AND(N80=1,N79=0),1,0)</f>
        <v/>
      </c>
      <c r="AG80">
        <f>IF(AND(K80="REACQUIRE",K79&lt;&gt;"REACQUIRE"),1,0)</f>
        <v/>
      </c>
    </row>
    <row r="81">
      <c r="J81" t="n">
        <v>19.25</v>
      </c>
      <c r="K81" t="inlineStr">
        <is>
          <t>SEARCH</t>
        </is>
      </c>
      <c r="L81" t="n">
        <v>0</v>
      </c>
      <c r="M81" t="n">
        <v>0</v>
      </c>
      <c r="N81" t="n">
        <v>1</v>
      </c>
      <c r="O81" t="n">
        <v>1.123</v>
      </c>
      <c r="P81" t="n">
        <v>6.802</v>
      </c>
      <c r="Q81" t="n">
        <v>-15.131</v>
      </c>
      <c r="R81" t="n">
        <v>14.377</v>
      </c>
      <c r="S81" t="n">
        <v>8.208</v>
      </c>
      <c r="T81" t="n">
        <v>0</v>
      </c>
      <c r="U81" t="n">
        <v>0</v>
      </c>
      <c r="V81" t="n">
        <v>-1</v>
      </c>
      <c r="W81" t="n">
        <v>-45</v>
      </c>
      <c r="X81" t="n">
        <v>34.1</v>
      </c>
      <c r="Y81" t="n">
        <v>0</v>
      </c>
      <c r="Z81" t="n">
        <v>0</v>
      </c>
      <c r="AA81" t="n">
        <v>0.111</v>
      </c>
      <c r="AB81" t="n">
        <v>1.449</v>
      </c>
      <c r="AC81" t="n">
        <v>27.44</v>
      </c>
      <c r="AD81" t="n">
        <v>180</v>
      </c>
      <c r="AE81">
        <f>IF(V81&gt;=0,V81,"")</f>
        <v/>
      </c>
      <c r="AF81">
        <f>IF(AND(N81=1,N80=0),1,0)</f>
        <v/>
      </c>
      <c r="AG81">
        <f>IF(AND(K81="REACQUIRE",K80&lt;&gt;"REACQUIRE"),1,0)</f>
        <v/>
      </c>
    </row>
    <row r="82">
      <c r="J82" t="n">
        <v>19.5</v>
      </c>
      <c r="K82" t="inlineStr">
        <is>
          <t>SEARCH</t>
        </is>
      </c>
      <c r="L82" t="n">
        <v>0</v>
      </c>
      <c r="M82" t="n">
        <v>0</v>
      </c>
      <c r="N82" t="n">
        <v>1</v>
      </c>
      <c r="O82" t="n">
        <v>1.711</v>
      </c>
      <c r="P82" t="n">
        <v>6.791</v>
      </c>
      <c r="Q82" t="n">
        <v>-15.041</v>
      </c>
      <c r="R82" t="n">
        <v>14.377</v>
      </c>
      <c r="S82" t="n">
        <v>8.208</v>
      </c>
      <c r="T82" t="n">
        <v>0</v>
      </c>
      <c r="U82" t="n">
        <v>0</v>
      </c>
      <c r="V82" t="n">
        <v>-1</v>
      </c>
      <c r="W82" t="n">
        <v>-47.8</v>
      </c>
      <c r="X82" t="n">
        <v>33.5</v>
      </c>
      <c r="Y82" t="n">
        <v>0</v>
      </c>
      <c r="Z82" t="n">
        <v>0</v>
      </c>
      <c r="AA82" t="n">
        <v>-0.054</v>
      </c>
      <c r="AB82" t="n">
        <v>1.417</v>
      </c>
      <c r="AC82" t="n">
        <v>27.08</v>
      </c>
      <c r="AD82" t="n">
        <v>180</v>
      </c>
      <c r="AE82">
        <f>IF(V82&gt;=0,V82,"")</f>
        <v/>
      </c>
      <c r="AF82">
        <f>IF(AND(N82=1,N81=0),1,0)</f>
        <v/>
      </c>
      <c r="AG82">
        <f>IF(AND(K82="REACQUIRE",K81&lt;&gt;"REACQUIRE"),1,0)</f>
        <v/>
      </c>
    </row>
    <row r="83">
      <c r="J83" t="n">
        <v>19.75</v>
      </c>
      <c r="K83" t="inlineStr">
        <is>
          <t>SEARCH</t>
        </is>
      </c>
      <c r="L83" t="n">
        <v>0</v>
      </c>
      <c r="M83" t="n">
        <v>0</v>
      </c>
      <c r="N83" t="n">
        <v>1</v>
      </c>
      <c r="O83" t="n">
        <v>2.294</v>
      </c>
      <c r="P83" t="n">
        <v>6.791</v>
      </c>
      <c r="Q83" t="n">
        <v>-14.924</v>
      </c>
      <c r="R83" t="n">
        <v>14.377</v>
      </c>
      <c r="S83" t="n">
        <v>8.208</v>
      </c>
      <c r="T83" t="n">
        <v>0</v>
      </c>
      <c r="U83" t="n">
        <v>0</v>
      </c>
      <c r="V83" t="n">
        <v>-1</v>
      </c>
      <c r="W83" t="n">
        <v>-49.9</v>
      </c>
      <c r="X83" t="n">
        <v>33.1</v>
      </c>
      <c r="Y83" t="n">
        <v>0</v>
      </c>
      <c r="Z83" t="n">
        <v>0</v>
      </c>
      <c r="AA83" t="n">
        <v>-0.187</v>
      </c>
      <c r="AB83" t="n">
        <v>1.389</v>
      </c>
      <c r="AC83" t="n">
        <v>26.71</v>
      </c>
      <c r="AD83" t="n">
        <v>180</v>
      </c>
      <c r="AE83">
        <f>IF(V83&gt;=0,V83,"")</f>
        <v/>
      </c>
      <c r="AF83">
        <f>IF(AND(N83=1,N82=0),1,0)</f>
        <v/>
      </c>
      <c r="AG83">
        <f>IF(AND(K83="REACQUIRE",K82&lt;&gt;"REACQUIRE"),1,0)</f>
        <v/>
      </c>
    </row>
    <row r="84">
      <c r="J84" t="n">
        <v>20</v>
      </c>
      <c r="K84" t="inlineStr">
        <is>
          <t>SEARCH</t>
        </is>
      </c>
      <c r="L84" t="n">
        <v>0</v>
      </c>
      <c r="M84" t="n">
        <v>0</v>
      </c>
      <c r="N84" t="n">
        <v>1</v>
      </c>
      <c r="O84" t="n">
        <v>2.872</v>
      </c>
      <c r="P84" t="n">
        <v>6.801</v>
      </c>
      <c r="Q84" t="n">
        <v>-14.781</v>
      </c>
      <c r="R84" t="n">
        <v>14.377</v>
      </c>
      <c r="S84" t="n">
        <v>8.208</v>
      </c>
      <c r="T84" t="n">
        <v>0</v>
      </c>
      <c r="U84" t="n">
        <v>0</v>
      </c>
      <c r="V84" t="n">
        <v>-1</v>
      </c>
      <c r="W84" t="n">
        <v>-51.2</v>
      </c>
      <c r="X84" t="n">
        <v>32.8</v>
      </c>
      <c r="Y84" t="n">
        <v>0</v>
      </c>
      <c r="Z84" t="n">
        <v>0</v>
      </c>
      <c r="AA84" t="n">
        <v>-0.292</v>
      </c>
      <c r="AB84" t="n">
        <v>1.369</v>
      </c>
      <c r="AC84" t="n">
        <v>26.33</v>
      </c>
      <c r="AD84" t="n">
        <v>180</v>
      </c>
      <c r="AE84">
        <f>IF(V84&gt;=0,V84,"")</f>
        <v/>
      </c>
      <c r="AF84">
        <f>IF(AND(N84=1,N83=0),1,0)</f>
        <v/>
      </c>
      <c r="AG84">
        <f>IF(AND(K84="REACQUIRE",K83&lt;&gt;"REACQUIRE"),1,0)</f>
        <v/>
      </c>
    </row>
    <row r="85">
      <c r="J85" t="n">
        <v>20.25</v>
      </c>
      <c r="K85" t="inlineStr">
        <is>
          <t>SEARCH</t>
        </is>
      </c>
      <c r="L85" t="n">
        <v>0</v>
      </c>
      <c r="M85" t="n">
        <v>0</v>
      </c>
      <c r="N85" t="n">
        <v>1</v>
      </c>
      <c r="O85" t="n">
        <v>3.443</v>
      </c>
      <c r="P85" t="n">
        <v>6.815</v>
      </c>
      <c r="Q85" t="n">
        <v>-14.613</v>
      </c>
      <c r="R85" t="n">
        <v>14.377</v>
      </c>
      <c r="S85" t="n">
        <v>8.208</v>
      </c>
      <c r="T85" t="n">
        <v>0</v>
      </c>
      <c r="U85" t="n">
        <v>0</v>
      </c>
      <c r="V85" t="n">
        <v>-1</v>
      </c>
      <c r="W85" t="n">
        <v>-51.9</v>
      </c>
      <c r="X85" t="n">
        <v>32.7</v>
      </c>
      <c r="Y85" t="n">
        <v>0</v>
      </c>
      <c r="Z85" t="n">
        <v>0</v>
      </c>
      <c r="AA85" t="n">
        <v>-0.37</v>
      </c>
      <c r="AB85" t="n">
        <v>1.359</v>
      </c>
      <c r="AC85" t="n">
        <v>25.94</v>
      </c>
      <c r="AD85" t="n">
        <v>180</v>
      </c>
      <c r="AE85">
        <f>IF(V85&gt;=0,V85,"")</f>
        <v/>
      </c>
      <c r="AF85">
        <f>IF(AND(N85=1,N84=0),1,0)</f>
        <v/>
      </c>
      <c r="AG85">
        <f>IF(AND(K85="REACQUIRE",K84&lt;&gt;"REACQUIRE"),1,0)</f>
        <v/>
      </c>
    </row>
    <row r="86">
      <c r="J86" t="n">
        <v>20.5</v>
      </c>
      <c r="K86" t="inlineStr">
        <is>
          <t>SEARCH</t>
        </is>
      </c>
      <c r="L86" t="n">
        <v>0</v>
      </c>
      <c r="M86" t="n">
        <v>0</v>
      </c>
      <c r="N86" t="n">
        <v>1</v>
      </c>
      <c r="O86" t="n">
        <v>4.006</v>
      </c>
      <c r="P86" t="n">
        <v>6.829</v>
      </c>
      <c r="Q86" t="n">
        <v>-14.42</v>
      </c>
      <c r="R86" t="n">
        <v>14.377</v>
      </c>
      <c r="S86" t="n">
        <v>8.208</v>
      </c>
      <c r="T86" t="n">
        <v>0</v>
      </c>
      <c r="U86" t="n">
        <v>0</v>
      </c>
      <c r="V86" t="n">
        <v>-1</v>
      </c>
      <c r="W86" t="n">
        <v>-51.8</v>
      </c>
      <c r="X86" t="n">
        <v>32.8</v>
      </c>
      <c r="Y86" t="n">
        <v>0</v>
      </c>
      <c r="Z86" t="n">
        <v>0</v>
      </c>
      <c r="AA86" t="n">
        <v>-0.421</v>
      </c>
      <c r="AB86" t="n">
        <v>1.36</v>
      </c>
      <c r="AC86" t="n">
        <v>25.54</v>
      </c>
      <c r="AD86" t="n">
        <v>180</v>
      </c>
      <c r="AE86">
        <f>IF(V86&gt;=0,V86,"")</f>
        <v/>
      </c>
      <c r="AF86">
        <f>IF(AND(N86=1,N85=0),1,0)</f>
        <v/>
      </c>
      <c r="AG86">
        <f>IF(AND(K86="REACQUIRE",K85&lt;&gt;"REACQUIRE"),1,0)</f>
        <v/>
      </c>
    </row>
    <row r="87">
      <c r="J87" t="n">
        <v>20.75</v>
      </c>
      <c r="K87" t="inlineStr">
        <is>
          <t>SEARCH</t>
        </is>
      </c>
      <c r="L87" t="n">
        <v>0</v>
      </c>
      <c r="M87" t="n">
        <v>0</v>
      </c>
      <c r="N87" t="n">
        <v>1</v>
      </c>
      <c r="O87" t="n">
        <v>4.561</v>
      </c>
      <c r="P87" t="n">
        <v>6.838</v>
      </c>
      <c r="Q87" t="n">
        <v>-14.202</v>
      </c>
      <c r="R87" t="n">
        <v>14.377</v>
      </c>
      <c r="S87" t="n">
        <v>8.208</v>
      </c>
      <c r="T87" t="n">
        <v>0</v>
      </c>
      <c r="U87" t="n">
        <v>0</v>
      </c>
      <c r="V87" t="n">
        <v>-1</v>
      </c>
      <c r="W87" t="n">
        <v>-51</v>
      </c>
      <c r="X87" t="n">
        <v>33</v>
      </c>
      <c r="Y87" t="n">
        <v>0</v>
      </c>
      <c r="Z87" t="n">
        <v>0</v>
      </c>
      <c r="AA87" t="n">
        <v>-0.445</v>
      </c>
      <c r="AB87" t="n">
        <v>1.37</v>
      </c>
      <c r="AC87" t="n">
        <v>25.12</v>
      </c>
      <c r="AD87" t="n">
        <v>181</v>
      </c>
      <c r="AE87">
        <f>IF(V87&gt;=0,V87,"")</f>
        <v/>
      </c>
      <c r="AF87">
        <f>IF(AND(N87=1,N86=0),1,0)</f>
        <v/>
      </c>
      <c r="AG87">
        <f>IF(AND(K87="REACQUIRE",K86&lt;&gt;"REACQUIRE"),1,0)</f>
        <v/>
      </c>
    </row>
    <row r="88">
      <c r="J88" t="n">
        <v>21</v>
      </c>
      <c r="K88" t="inlineStr">
        <is>
          <t>SEARCH</t>
        </is>
      </c>
      <c r="L88" t="n">
        <v>0</v>
      </c>
      <c r="M88" t="n">
        <v>0</v>
      </c>
      <c r="N88" t="n">
        <v>1</v>
      </c>
      <c r="O88" t="n">
        <v>5.105</v>
      </c>
      <c r="P88" t="n">
        <v>6.841</v>
      </c>
      <c r="Q88" t="n">
        <v>-13.959</v>
      </c>
      <c r="R88" t="n">
        <v>14.377</v>
      </c>
      <c r="S88" t="n">
        <v>8.208</v>
      </c>
      <c r="T88" t="n">
        <v>0</v>
      </c>
      <c r="U88" t="n">
        <v>0</v>
      </c>
      <c r="V88" t="n">
        <v>-1</v>
      </c>
      <c r="W88" t="n">
        <v>-49.6</v>
      </c>
      <c r="X88" t="n">
        <v>33.4</v>
      </c>
      <c r="Y88" t="n">
        <v>0</v>
      </c>
      <c r="Z88" t="n">
        <v>0</v>
      </c>
      <c r="AA88" t="n">
        <v>-0.441</v>
      </c>
      <c r="AB88" t="n">
        <v>1.389</v>
      </c>
      <c r="AC88" t="n">
        <v>24.7</v>
      </c>
      <c r="AD88" t="n">
        <v>181</v>
      </c>
      <c r="AE88">
        <f>IF(V88&gt;=0,V88,"")</f>
        <v/>
      </c>
      <c r="AF88">
        <f>IF(AND(N88=1,N87=0),1,0)</f>
        <v/>
      </c>
      <c r="AG88">
        <f>IF(AND(K88="REACQUIRE",K87&lt;&gt;"REACQUIRE"),1,0)</f>
        <v/>
      </c>
    </row>
    <row r="89">
      <c r="J89" t="n">
        <v>21.25</v>
      </c>
      <c r="K89" t="inlineStr">
        <is>
          <t>SEARCH</t>
        </is>
      </c>
      <c r="L89" t="n">
        <v>0</v>
      </c>
      <c r="M89" t="n">
        <v>0</v>
      </c>
      <c r="N89" t="n">
        <v>1</v>
      </c>
      <c r="O89" t="n">
        <v>5.638</v>
      </c>
      <c r="P89" t="n">
        <v>6.84</v>
      </c>
      <c r="Q89" t="n">
        <v>-13.692</v>
      </c>
      <c r="R89" t="n">
        <v>14.377</v>
      </c>
      <c r="S89" t="n">
        <v>8.208</v>
      </c>
      <c r="T89" t="n">
        <v>0</v>
      </c>
      <c r="U89" t="n">
        <v>0</v>
      </c>
      <c r="V89" t="n">
        <v>-1</v>
      </c>
      <c r="W89" t="n">
        <v>-47.4</v>
      </c>
      <c r="X89" t="n">
        <v>34</v>
      </c>
      <c r="Y89" t="n">
        <v>0</v>
      </c>
      <c r="Z89" t="n">
        <v>0</v>
      </c>
      <c r="AA89" t="n">
        <v>-0.407</v>
      </c>
      <c r="AB89" t="n">
        <v>1.416</v>
      </c>
      <c r="AC89" t="n">
        <v>24.26</v>
      </c>
      <c r="AD89" t="n">
        <v>181</v>
      </c>
      <c r="AE89">
        <f>IF(V89&gt;=0,V89,"")</f>
        <v/>
      </c>
      <c r="AF89">
        <f>IF(AND(N89=1,N88=0),1,0)</f>
        <v/>
      </c>
      <c r="AG89">
        <f>IF(AND(K89="REACQUIRE",K88&lt;&gt;"REACQUIRE"),1,0)</f>
        <v/>
      </c>
    </row>
    <row r="90">
      <c r="J90" t="n">
        <v>21.5</v>
      </c>
      <c r="K90" t="inlineStr">
        <is>
          <t>SEARCH</t>
        </is>
      </c>
      <c r="L90" t="n">
        <v>0</v>
      </c>
      <c r="M90" t="n">
        <v>0</v>
      </c>
      <c r="N90" t="n">
        <v>1</v>
      </c>
      <c r="O90" t="n">
        <v>6.159</v>
      </c>
      <c r="P90" t="n">
        <v>6.841</v>
      </c>
      <c r="Q90" t="n">
        <v>-13.401</v>
      </c>
      <c r="R90" t="n">
        <v>14.377</v>
      </c>
      <c r="S90" t="n">
        <v>8.208</v>
      </c>
      <c r="T90" t="n">
        <v>0</v>
      </c>
      <c r="U90" t="n">
        <v>0</v>
      </c>
      <c r="V90" t="n">
        <v>-1</v>
      </c>
      <c r="W90" t="n">
        <v>-44.4</v>
      </c>
      <c r="X90" t="n">
        <v>34.5</v>
      </c>
      <c r="Y90" t="n">
        <v>0</v>
      </c>
      <c r="Z90" t="n">
        <v>0</v>
      </c>
      <c r="AA90" t="n">
        <v>-0.342</v>
      </c>
      <c r="AB90" t="n">
        <v>1.445</v>
      </c>
      <c r="AC90" t="n">
        <v>23.82</v>
      </c>
      <c r="AD90" t="n">
        <v>181</v>
      </c>
      <c r="AE90">
        <f>IF(V90&gt;=0,V90,"")</f>
        <v/>
      </c>
      <c r="AF90">
        <f>IF(AND(N90=1,N89=0),1,0)</f>
        <v/>
      </c>
      <c r="AG90">
        <f>IF(AND(K90="REACQUIRE",K89&lt;&gt;"REACQUIRE"),1,0)</f>
        <v/>
      </c>
    </row>
    <row r="91">
      <c r="J91" t="n">
        <v>21.75</v>
      </c>
      <c r="K91" t="inlineStr">
        <is>
          <t>SEARCH</t>
        </is>
      </c>
      <c r="L91" t="n">
        <v>0</v>
      </c>
      <c r="M91" t="n">
        <v>0</v>
      </c>
      <c r="N91" t="n">
        <v>1</v>
      </c>
      <c r="O91" t="n">
        <v>6.667</v>
      </c>
      <c r="P91" t="n">
        <v>6.85</v>
      </c>
      <c r="Q91" t="n">
        <v>-13.087</v>
      </c>
      <c r="R91" t="n">
        <v>14.377</v>
      </c>
      <c r="S91" t="n">
        <v>8.208</v>
      </c>
      <c r="T91" t="n">
        <v>0</v>
      </c>
      <c r="U91" t="n">
        <v>0</v>
      </c>
      <c r="V91" t="n">
        <v>-1</v>
      </c>
      <c r="W91" t="n">
        <v>-40.6</v>
      </c>
      <c r="X91" t="n">
        <v>35.1</v>
      </c>
      <c r="Y91" t="n">
        <v>0</v>
      </c>
      <c r="Z91" t="n">
        <v>0</v>
      </c>
      <c r="AA91" t="n">
        <v>-0.245</v>
      </c>
      <c r="AB91" t="n">
        <v>1.471</v>
      </c>
      <c r="AC91" t="n">
        <v>23.36</v>
      </c>
      <c r="AD91" t="n">
        <v>110</v>
      </c>
      <c r="AE91">
        <f>IF(V91&gt;=0,V91,"")</f>
        <v/>
      </c>
      <c r="AF91">
        <f>IF(AND(N91=1,N90=0),1,0)</f>
        <v/>
      </c>
      <c r="AG91">
        <f>IF(AND(K91="REACQUIRE",K90&lt;&gt;"REACQUIRE"),1,0)</f>
        <v/>
      </c>
    </row>
    <row r="92">
      <c r="J92" t="n">
        <v>22</v>
      </c>
      <c r="K92" t="inlineStr">
        <is>
          <t>SEARCH</t>
        </is>
      </c>
      <c r="L92" t="n">
        <v>0</v>
      </c>
      <c r="M92" t="n">
        <v>0</v>
      </c>
      <c r="N92" t="n">
        <v>1</v>
      </c>
      <c r="O92" t="n">
        <v>7.16</v>
      </c>
      <c r="P92" t="n">
        <v>6.871</v>
      </c>
      <c r="Q92" t="n">
        <v>-12.751</v>
      </c>
      <c r="R92" t="n">
        <v>14.377</v>
      </c>
      <c r="S92" t="n">
        <v>8.208</v>
      </c>
      <c r="T92" t="n">
        <v>0</v>
      </c>
      <c r="U92" t="n">
        <v>0</v>
      </c>
      <c r="V92" t="n">
        <v>-1</v>
      </c>
      <c r="W92" t="n">
        <v>-36</v>
      </c>
      <c r="X92" t="n">
        <v>35.6</v>
      </c>
      <c r="Y92" t="n">
        <v>0</v>
      </c>
      <c r="Z92" t="n">
        <v>0</v>
      </c>
      <c r="AA92" t="n">
        <v>-0.115</v>
      </c>
      <c r="AB92" t="n">
        <v>1.488</v>
      </c>
      <c r="AC92" t="n">
        <v>22.91</v>
      </c>
      <c r="AD92" t="n">
        <v>110</v>
      </c>
      <c r="AE92">
        <f>IF(V92&gt;=0,V92,"")</f>
        <v/>
      </c>
      <c r="AF92">
        <f>IF(AND(N92=1,N91=0),1,0)</f>
        <v/>
      </c>
      <c r="AG92">
        <f>IF(AND(K92="REACQUIRE",K91&lt;&gt;"REACQUIRE"),1,0)</f>
        <v/>
      </c>
    </row>
    <row r="93">
      <c r="J93" t="n">
        <v>22.25</v>
      </c>
      <c r="K93" t="inlineStr">
        <is>
          <t>SEARCH</t>
        </is>
      </c>
      <c r="L93" t="n">
        <v>0</v>
      </c>
      <c r="M93" t="n">
        <v>0</v>
      </c>
      <c r="N93" t="n">
        <v>1</v>
      </c>
      <c r="O93" t="n">
        <v>7.637</v>
      </c>
      <c r="P93" t="n">
        <v>6.903</v>
      </c>
      <c r="Q93" t="n">
        <v>-12.392</v>
      </c>
      <c r="R93" t="n">
        <v>14.377</v>
      </c>
      <c r="S93" t="n">
        <v>8.208</v>
      </c>
      <c r="T93" t="n">
        <v>0</v>
      </c>
      <c r="U93" t="n">
        <v>0</v>
      </c>
      <c r="V93" t="n">
        <v>-1</v>
      </c>
      <c r="W93" t="n">
        <v>-30.6</v>
      </c>
      <c r="X93" t="n">
        <v>35.9</v>
      </c>
      <c r="Y93" t="n">
        <v>0</v>
      </c>
      <c r="Z93" t="n">
        <v>0</v>
      </c>
      <c r="AA93" t="n">
        <v>0.044</v>
      </c>
      <c r="AB93" t="n">
        <v>1.488</v>
      </c>
      <c r="AC93" t="n">
        <v>22.45</v>
      </c>
      <c r="AD93" t="n">
        <v>82</v>
      </c>
      <c r="AE93">
        <f>IF(V93&gt;=0,V93,"")</f>
        <v/>
      </c>
      <c r="AF93">
        <f>IF(AND(N93=1,N92=0),1,0)</f>
        <v/>
      </c>
      <c r="AG93">
        <f>IF(AND(K93="REACQUIRE",K92&lt;&gt;"REACQUIRE"),1,0)</f>
        <v/>
      </c>
    </row>
    <row r="94">
      <c r="J94" t="n">
        <v>22.5</v>
      </c>
      <c r="K94" t="inlineStr">
        <is>
          <t>SEARCH</t>
        </is>
      </c>
      <c r="L94" t="n">
        <v>0</v>
      </c>
      <c r="M94" t="n">
        <v>0</v>
      </c>
      <c r="N94" t="n">
        <v>1</v>
      </c>
      <c r="O94" t="n">
        <v>8.099</v>
      </c>
      <c r="P94" t="n">
        <v>6.942</v>
      </c>
      <c r="Q94" t="n">
        <v>-12.012</v>
      </c>
      <c r="R94" t="n">
        <v>14.377</v>
      </c>
      <c r="S94" t="n">
        <v>8.208</v>
      </c>
      <c r="T94" t="n">
        <v>0</v>
      </c>
      <c r="U94" t="n">
        <v>0</v>
      </c>
      <c r="V94" t="n">
        <v>-1</v>
      </c>
      <c r="W94" t="n">
        <v>-24.5</v>
      </c>
      <c r="X94" t="n">
        <v>36.1</v>
      </c>
      <c r="Y94" t="n">
        <v>0</v>
      </c>
      <c r="Z94" t="n">
        <v>0</v>
      </c>
      <c r="AA94" t="n">
        <v>0.229</v>
      </c>
      <c r="AB94" t="n">
        <v>1.471</v>
      </c>
      <c r="AC94" t="n">
        <v>21.98</v>
      </c>
      <c r="AD94" t="n">
        <v>82</v>
      </c>
      <c r="AE94">
        <f>IF(V94&gt;=0,V94,"")</f>
        <v/>
      </c>
      <c r="AF94">
        <f>IF(AND(N94=1,N93=0),1,0)</f>
        <v/>
      </c>
      <c r="AG94">
        <f>IF(AND(K94="REACQUIRE",K93&lt;&gt;"REACQUIRE"),1,0)</f>
        <v/>
      </c>
    </row>
    <row r="95">
      <c r="J95" t="n">
        <v>22.75</v>
      </c>
      <c r="K95" t="inlineStr">
        <is>
          <t>SEARCH</t>
        </is>
      </c>
      <c r="L95" t="n">
        <v>0</v>
      </c>
      <c r="M95" t="n">
        <v>0</v>
      </c>
      <c r="N95" t="n">
        <v>1</v>
      </c>
      <c r="O95" t="n">
        <v>8.542</v>
      </c>
      <c r="P95" t="n">
        <v>6.98</v>
      </c>
      <c r="Q95" t="n">
        <v>-11.612</v>
      </c>
      <c r="R95" t="n">
        <v>14.377</v>
      </c>
      <c r="S95" t="n">
        <v>8.208</v>
      </c>
      <c r="T95" t="n">
        <v>0</v>
      </c>
      <c r="U95" t="n">
        <v>0</v>
      </c>
      <c r="V95" t="n">
        <v>-1</v>
      </c>
      <c r="W95" t="n">
        <v>-18</v>
      </c>
      <c r="X95" t="n">
        <v>35.9</v>
      </c>
      <c r="Y95" t="n">
        <v>0</v>
      </c>
      <c r="Z95" t="n">
        <v>0</v>
      </c>
      <c r="AA95" t="n">
        <v>0.432</v>
      </c>
      <c r="AB95" t="n">
        <v>1.432</v>
      </c>
      <c r="AC95" t="n">
        <v>21.5</v>
      </c>
      <c r="AD95" t="n">
        <v>82</v>
      </c>
      <c r="AE95">
        <f>IF(V95&gt;=0,V95,"")</f>
        <v/>
      </c>
      <c r="AF95">
        <f>IF(AND(N95=1,N94=0),1,0)</f>
        <v/>
      </c>
      <c r="AG95">
        <f>IF(AND(K95="REACQUIRE",K94&lt;&gt;"REACQUIRE"),1,0)</f>
        <v/>
      </c>
    </row>
    <row r="96">
      <c r="J96" t="n">
        <v>23</v>
      </c>
      <c r="K96" t="inlineStr">
        <is>
          <t>SEARCH</t>
        </is>
      </c>
      <c r="L96" t="n">
        <v>0</v>
      </c>
      <c r="M96" t="n">
        <v>0</v>
      </c>
      <c r="N96" t="n">
        <v>1</v>
      </c>
      <c r="O96" t="n">
        <v>8.967000000000001</v>
      </c>
      <c r="P96" t="n">
        <v>6.984</v>
      </c>
      <c r="Q96" t="n">
        <v>-11.191</v>
      </c>
      <c r="R96" t="n">
        <v>14.377</v>
      </c>
      <c r="S96" t="n">
        <v>8.208</v>
      </c>
      <c r="T96" t="n">
        <v>0</v>
      </c>
      <c r="U96" t="n">
        <v>0</v>
      </c>
      <c r="V96" t="n">
        <v>-1</v>
      </c>
      <c r="W96" t="n">
        <v>-11.4</v>
      </c>
      <c r="X96" t="n">
        <v>35.3</v>
      </c>
      <c r="Y96" t="n">
        <v>0</v>
      </c>
      <c r="Z96" t="n">
        <v>0</v>
      </c>
      <c r="AA96" t="n">
        <v>0.642</v>
      </c>
      <c r="AB96" t="n">
        <v>1.365</v>
      </c>
      <c r="AC96" t="n">
        <v>21.01</v>
      </c>
      <c r="AD96" t="n">
        <v>80</v>
      </c>
      <c r="AE96">
        <f>IF(V96&gt;=0,V96,"")</f>
        <v/>
      </c>
      <c r="AF96">
        <f>IF(AND(N96=1,N95=0),1,0)</f>
        <v/>
      </c>
      <c r="AG96">
        <f>IF(AND(K96="REACQUIRE",K95&lt;&gt;"REACQUIRE"),1,0)</f>
        <v/>
      </c>
    </row>
    <row r="97">
      <c r="J97" t="n">
        <v>23.25</v>
      </c>
      <c r="K97" t="inlineStr">
        <is>
          <t>SEARCH</t>
        </is>
      </c>
      <c r="L97" t="n">
        <v>0</v>
      </c>
      <c r="M97" t="n">
        <v>0</v>
      </c>
      <c r="N97" t="n">
        <v>1</v>
      </c>
      <c r="O97" t="n">
        <v>9.372999999999999</v>
      </c>
      <c r="P97" t="n">
        <v>6.931</v>
      </c>
      <c r="Q97" t="n">
        <v>-10.751</v>
      </c>
      <c r="R97" t="n">
        <v>14.377</v>
      </c>
      <c r="S97" t="n">
        <v>8.208</v>
      </c>
      <c r="T97" t="n">
        <v>0</v>
      </c>
      <c r="U97" t="n">
        <v>0</v>
      </c>
      <c r="V97" t="n">
        <v>-1</v>
      </c>
      <c r="W97" t="n">
        <v>-4.8</v>
      </c>
      <c r="X97" t="n">
        <v>34.4</v>
      </c>
      <c r="Y97" t="n">
        <v>0</v>
      </c>
      <c r="Z97" t="n">
        <v>0</v>
      </c>
      <c r="AA97" t="n">
        <v>0.851</v>
      </c>
      <c r="AB97" t="n">
        <v>1.282</v>
      </c>
      <c r="AC97" t="n">
        <v>20.49</v>
      </c>
      <c r="AD97" t="n">
        <v>62</v>
      </c>
      <c r="AE97">
        <f>IF(V97&gt;=0,V97,"")</f>
        <v/>
      </c>
      <c r="AF97">
        <f>IF(AND(N97=1,N96=0),1,0)</f>
        <v/>
      </c>
      <c r="AG97">
        <f>IF(AND(K97="REACQUIRE",K96&lt;&gt;"REACQUIRE"),1,0)</f>
        <v/>
      </c>
    </row>
    <row r="98">
      <c r="J98" t="n">
        <v>23.5</v>
      </c>
      <c r="K98" t="inlineStr">
        <is>
          <t>SEARCH</t>
        </is>
      </c>
      <c r="L98" t="n">
        <v>0</v>
      </c>
      <c r="M98" t="n">
        <v>0</v>
      </c>
      <c r="N98" t="n">
        <v>1</v>
      </c>
      <c r="O98" t="n">
        <v>9.759</v>
      </c>
      <c r="P98" t="n">
        <v>6.879</v>
      </c>
      <c r="Q98" t="n">
        <v>-10.293</v>
      </c>
      <c r="R98" t="n">
        <v>14.377</v>
      </c>
      <c r="S98" t="n">
        <v>8.208</v>
      </c>
      <c r="T98" t="n">
        <v>0</v>
      </c>
      <c r="U98" t="n">
        <v>0</v>
      </c>
      <c r="V98" t="n">
        <v>-1</v>
      </c>
      <c r="W98" t="n">
        <v>1.4</v>
      </c>
      <c r="X98" t="n">
        <v>33.2</v>
      </c>
      <c r="Y98" t="n">
        <v>0</v>
      </c>
      <c r="Z98" t="n">
        <v>0</v>
      </c>
      <c r="AA98" t="n">
        <v>1.047</v>
      </c>
      <c r="AB98" t="n">
        <v>1.177</v>
      </c>
      <c r="AC98" t="n">
        <v>19.96</v>
      </c>
      <c r="AD98" t="n">
        <v>62</v>
      </c>
      <c r="AE98">
        <f>IF(V98&gt;=0,V98,"")</f>
        <v/>
      </c>
      <c r="AF98">
        <f>IF(AND(N98=1,N97=0),1,0)</f>
        <v/>
      </c>
      <c r="AG98">
        <f>IF(AND(K98="REACQUIRE",K97&lt;&gt;"REACQUIRE"),1,0)</f>
        <v/>
      </c>
    </row>
    <row r="99">
      <c r="J99" t="n">
        <v>23.75</v>
      </c>
      <c r="K99" t="inlineStr">
        <is>
          <t>SEARCH</t>
        </is>
      </c>
      <c r="L99" t="n">
        <v>0</v>
      </c>
      <c r="M99" t="n">
        <v>0</v>
      </c>
      <c r="N99" t="n">
        <v>1</v>
      </c>
      <c r="O99" t="n">
        <v>10.123</v>
      </c>
      <c r="P99" t="n">
        <v>6.84</v>
      </c>
      <c r="Q99" t="n">
        <v>-9.818</v>
      </c>
      <c r="R99" t="n">
        <v>14.399</v>
      </c>
      <c r="S99" t="n">
        <v>8.209</v>
      </c>
      <c r="T99" t="n">
        <v>0</v>
      </c>
      <c r="U99" t="n">
        <v>0</v>
      </c>
      <c r="V99" t="n">
        <v>-1</v>
      </c>
      <c r="W99" t="n">
        <v>7.1</v>
      </c>
      <c r="X99" t="n">
        <v>31.3</v>
      </c>
      <c r="Y99" t="n">
        <v>0.229</v>
      </c>
      <c r="Z99" t="n">
        <v>0</v>
      </c>
      <c r="AA99" t="n">
        <v>1.218</v>
      </c>
      <c r="AB99" t="n">
        <v>1.037</v>
      </c>
      <c r="AC99" t="n">
        <v>19.42</v>
      </c>
      <c r="AD99" t="n">
        <v>61</v>
      </c>
      <c r="AE99">
        <f>IF(V99&gt;=0,V99,"")</f>
        <v/>
      </c>
      <c r="AF99">
        <f>IF(AND(N99=1,N98=0),1,0)</f>
        <v/>
      </c>
      <c r="AG99">
        <f>IF(AND(K99="REACQUIRE",K98&lt;&gt;"REACQUIRE"),1,0)</f>
        <v/>
      </c>
    </row>
    <row r="100">
      <c r="J100" t="n">
        <v>24</v>
      </c>
      <c r="K100" t="inlineStr">
        <is>
          <t>SEARCH</t>
        </is>
      </c>
      <c r="L100" t="n">
        <v>0</v>
      </c>
      <c r="M100" t="n">
        <v>0</v>
      </c>
      <c r="N100" t="n">
        <v>0</v>
      </c>
      <c r="O100" t="n">
        <v>10.465</v>
      </c>
      <c r="P100" t="n">
        <v>6.816</v>
      </c>
      <c r="Q100" t="n">
        <v>-9.326000000000001</v>
      </c>
      <c r="R100" t="n">
        <v>14.466</v>
      </c>
      <c r="S100" t="n">
        <v>8.218999999999999</v>
      </c>
      <c r="T100" t="n">
        <v>0</v>
      </c>
      <c r="U100" t="n">
        <v>0</v>
      </c>
      <c r="V100" t="n">
        <v>-1</v>
      </c>
      <c r="W100" t="n">
        <v>12.1</v>
      </c>
      <c r="X100" t="n">
        <v>29.6</v>
      </c>
      <c r="Y100" t="n">
        <v>0.279</v>
      </c>
      <c r="Z100" t="n">
        <v>0</v>
      </c>
      <c r="AA100" t="n">
        <v>1.355</v>
      </c>
      <c r="AB100" t="n">
        <v>0.908</v>
      </c>
      <c r="AC100" t="n">
        <v>18.9</v>
      </c>
      <c r="AD100" t="n">
        <v>62</v>
      </c>
      <c r="AE100">
        <f>IF(V100&gt;=0,V100,"")</f>
        <v/>
      </c>
      <c r="AF100">
        <f>IF(AND(N100=1,N99=0),1,0)</f>
        <v/>
      </c>
      <c r="AG100">
        <f>IF(AND(K100="REACQUIRE",K99&lt;&gt;"REACQUIRE"),1,0)</f>
        <v/>
      </c>
    </row>
    <row r="101">
      <c r="J101" t="n">
        <v>24.25</v>
      </c>
      <c r="K101" t="inlineStr">
        <is>
          <t>SEARCH</t>
        </is>
      </c>
      <c r="L101" t="n">
        <v>0</v>
      </c>
      <c r="M101" t="n">
        <v>0</v>
      </c>
      <c r="N101" t="n">
        <v>0</v>
      </c>
      <c r="O101" t="n">
        <v>10.784</v>
      </c>
      <c r="P101" t="n">
        <v>6.841</v>
      </c>
      <c r="Q101" t="n">
        <v>-8.819000000000001</v>
      </c>
      <c r="R101" t="n">
        <v>14.535</v>
      </c>
      <c r="S101" t="n">
        <v>8.23</v>
      </c>
      <c r="T101" t="n">
        <v>0</v>
      </c>
      <c r="U101" t="n">
        <v>0</v>
      </c>
      <c r="V101" t="n">
        <v>-1</v>
      </c>
      <c r="W101" t="n">
        <v>16.3</v>
      </c>
      <c r="X101" t="n">
        <v>28.6</v>
      </c>
      <c r="Y101" t="n">
        <v>0.279</v>
      </c>
      <c r="Z101" t="n">
        <v>0</v>
      </c>
      <c r="AA101" t="n">
        <v>1.455</v>
      </c>
      <c r="AB101" t="n">
        <v>0.8149999999999999</v>
      </c>
      <c r="AC101" t="n">
        <v>18.39</v>
      </c>
      <c r="AD101" t="n">
        <v>60</v>
      </c>
      <c r="AE101">
        <f>IF(V101&gt;=0,V101,"")</f>
        <v/>
      </c>
      <c r="AF101">
        <f>IF(AND(N101=1,N100=0),1,0)</f>
        <v/>
      </c>
      <c r="AG101">
        <f>IF(AND(K101="REACQUIRE",K100&lt;&gt;"REACQUIRE"),1,0)</f>
        <v/>
      </c>
    </row>
    <row r="102">
      <c r="J102" t="n">
        <v>24.5</v>
      </c>
      <c r="K102" t="inlineStr">
        <is>
          <t>SEARCH</t>
        </is>
      </c>
      <c r="L102" t="n">
        <v>0</v>
      </c>
      <c r="M102" t="n">
        <v>0</v>
      </c>
      <c r="N102" t="n">
        <v>0</v>
      </c>
      <c r="O102" t="n">
        <v>11.08</v>
      </c>
      <c r="P102" t="n">
        <v>6.883</v>
      </c>
      <c r="Q102" t="n">
        <v>-8.297000000000001</v>
      </c>
      <c r="R102" t="n">
        <v>14.609</v>
      </c>
      <c r="S102" t="n">
        <v>8.252000000000001</v>
      </c>
      <c r="T102" t="n">
        <v>0</v>
      </c>
      <c r="U102" t="n">
        <v>0</v>
      </c>
      <c r="V102" t="n">
        <v>-1</v>
      </c>
      <c r="W102" t="n">
        <v>18.7</v>
      </c>
      <c r="X102" t="n">
        <v>28.2</v>
      </c>
      <c r="Y102" t="n">
        <v>0.379</v>
      </c>
      <c r="Z102" t="n">
        <v>0</v>
      </c>
      <c r="AA102" t="n">
        <v>1.466</v>
      </c>
      <c r="AB102" t="n">
        <v>0.76</v>
      </c>
      <c r="AC102" t="n">
        <v>17.89</v>
      </c>
      <c r="AD102" t="n">
        <v>60</v>
      </c>
      <c r="AE102">
        <f>IF(V102&gt;=0,V102,"")</f>
        <v/>
      </c>
      <c r="AF102">
        <f>IF(AND(N102=1,N101=0),1,0)</f>
        <v/>
      </c>
      <c r="AG102">
        <f>IF(AND(K102="REACQUIRE",K101&lt;&gt;"REACQUIRE"),1,0)</f>
        <v/>
      </c>
    </row>
    <row r="103">
      <c r="J103" t="n">
        <v>24.75</v>
      </c>
      <c r="K103" t="inlineStr">
        <is>
          <t>SEARCH</t>
        </is>
      </c>
      <c r="L103" t="n">
        <v>0</v>
      </c>
      <c r="M103" t="n">
        <v>0</v>
      </c>
      <c r="N103" t="n">
        <v>0</v>
      </c>
      <c r="O103" t="n">
        <v>11.351</v>
      </c>
      <c r="P103" t="n">
        <v>6.92</v>
      </c>
      <c r="Q103" t="n">
        <v>-7.762</v>
      </c>
      <c r="R103" t="n">
        <v>14.686</v>
      </c>
      <c r="S103" t="n">
        <v>8.300000000000001</v>
      </c>
      <c r="T103" t="n">
        <v>0</v>
      </c>
      <c r="U103" t="n">
        <v>0</v>
      </c>
      <c r="V103" t="n">
        <v>-1</v>
      </c>
      <c r="W103" t="n">
        <v>20.1</v>
      </c>
      <c r="X103" t="n">
        <v>28.2</v>
      </c>
      <c r="Y103" t="n">
        <v>0.332</v>
      </c>
      <c r="Z103" t="n">
        <v>0</v>
      </c>
      <c r="AA103" t="n">
        <v>1.419</v>
      </c>
      <c r="AB103" t="n">
        <v>0.732</v>
      </c>
      <c r="AC103" t="n">
        <v>17.4</v>
      </c>
      <c r="AD103" t="n">
        <v>61</v>
      </c>
      <c r="AE103">
        <f>IF(V103&gt;=0,V103,"")</f>
        <v/>
      </c>
      <c r="AF103">
        <f>IF(AND(N103=1,N102=0),1,0)</f>
        <v/>
      </c>
      <c r="AG103">
        <f>IF(AND(K103="REACQUIRE",K102&lt;&gt;"REACQUIRE"),1,0)</f>
        <v/>
      </c>
    </row>
    <row r="104">
      <c r="J104" t="n">
        <v>25</v>
      </c>
      <c r="K104" t="inlineStr">
        <is>
          <t>SEARCH</t>
        </is>
      </c>
      <c r="L104" t="n">
        <v>0</v>
      </c>
      <c r="M104" t="n">
        <v>0</v>
      </c>
      <c r="N104" t="n">
        <v>0</v>
      </c>
      <c r="O104" t="n">
        <v>11.597</v>
      </c>
      <c r="P104" t="n">
        <v>6.951</v>
      </c>
      <c r="Q104" t="n">
        <v>-7.214</v>
      </c>
      <c r="R104" t="n">
        <v>14.744</v>
      </c>
      <c r="S104" t="n">
        <v>8.367000000000001</v>
      </c>
      <c r="T104" t="n">
        <v>0</v>
      </c>
      <c r="U104" t="n">
        <v>0</v>
      </c>
      <c r="V104" t="n">
        <v>-1</v>
      </c>
      <c r="W104" t="n">
        <v>21</v>
      </c>
      <c r="X104" t="n">
        <v>28.2</v>
      </c>
      <c r="Y104" t="n">
        <v>0.365</v>
      </c>
      <c r="Z104" t="n">
        <v>0</v>
      </c>
      <c r="AA104" t="n">
        <v>1.349</v>
      </c>
      <c r="AB104" t="n">
        <v>0.711</v>
      </c>
      <c r="AC104" t="n">
        <v>16.92</v>
      </c>
      <c r="AD104" t="n">
        <v>62</v>
      </c>
      <c r="AE104">
        <f>IF(V104&gt;=0,V104,"")</f>
        <v/>
      </c>
      <c r="AF104">
        <f>IF(AND(N104=1,N103=0),1,0)</f>
        <v/>
      </c>
      <c r="AG104">
        <f>IF(AND(K104="REACQUIRE",K103&lt;&gt;"REACQUIRE"),1,0)</f>
        <v/>
      </c>
    </row>
    <row r="105">
      <c r="J105" t="n">
        <v>25.25</v>
      </c>
      <c r="K105" t="inlineStr">
        <is>
          <t>SEARCH</t>
        </is>
      </c>
      <c r="L105" t="n">
        <v>0</v>
      </c>
      <c r="M105" t="n">
        <v>0</v>
      </c>
      <c r="N105" t="n">
        <v>0</v>
      </c>
      <c r="O105" t="n">
        <v>11.817</v>
      </c>
      <c r="P105" t="n">
        <v>6.977</v>
      </c>
      <c r="Q105" t="n">
        <v>-6.655</v>
      </c>
      <c r="R105" t="n">
        <v>14.776</v>
      </c>
      <c r="S105" t="n">
        <v>8.441000000000001</v>
      </c>
      <c r="T105" t="n">
        <v>0</v>
      </c>
      <c r="U105" t="n">
        <v>0</v>
      </c>
      <c r="V105" t="n">
        <v>-1</v>
      </c>
      <c r="W105" t="n">
        <v>21.7</v>
      </c>
      <c r="X105" t="n">
        <v>28.3</v>
      </c>
      <c r="Y105" t="n">
        <v>0.332</v>
      </c>
      <c r="Z105" t="n">
        <v>0</v>
      </c>
      <c r="AA105" t="n">
        <v>1.27</v>
      </c>
      <c r="AB105" t="n">
        <v>0.6889999999999999</v>
      </c>
      <c r="AC105" t="n">
        <v>16.44</v>
      </c>
      <c r="AD105" t="n">
        <v>78</v>
      </c>
      <c r="AE105">
        <f>IF(V105&gt;=0,V105,"")</f>
        <v/>
      </c>
      <c r="AF105">
        <f>IF(AND(N105=1,N104=0),1,0)</f>
        <v/>
      </c>
      <c r="AG105">
        <f>IF(AND(K105="REACQUIRE",K104&lt;&gt;"REACQUIRE"),1,0)</f>
        <v/>
      </c>
    </row>
    <row r="106">
      <c r="J106" t="n">
        <v>25.5</v>
      </c>
      <c r="K106" t="inlineStr">
        <is>
          <t>SEARCH</t>
        </is>
      </c>
      <c r="L106" t="n">
        <v>0</v>
      </c>
      <c r="M106" t="n">
        <v>0</v>
      </c>
      <c r="N106" t="n">
        <v>0</v>
      </c>
      <c r="O106" t="n">
        <v>12.011</v>
      </c>
      <c r="P106" t="n">
        <v>6.995</v>
      </c>
      <c r="Q106" t="n">
        <v>-6.087</v>
      </c>
      <c r="R106" t="n">
        <v>14.779</v>
      </c>
      <c r="S106" t="n">
        <v>8.510999999999999</v>
      </c>
      <c r="T106" t="n">
        <v>0</v>
      </c>
      <c r="U106" t="n">
        <v>0</v>
      </c>
      <c r="V106" t="n">
        <v>-1</v>
      </c>
      <c r="W106" t="n">
        <v>22.2</v>
      </c>
      <c r="X106" t="n">
        <v>28.4</v>
      </c>
      <c r="Y106" t="n">
        <v>0.265</v>
      </c>
      <c r="Z106" t="n">
        <v>0</v>
      </c>
      <c r="AA106" t="n">
        <v>1.188</v>
      </c>
      <c r="AB106" t="n">
        <v>0.664</v>
      </c>
      <c r="AC106" t="n">
        <v>15.95</v>
      </c>
      <c r="AD106" t="n">
        <v>78</v>
      </c>
      <c r="AE106">
        <f>IF(V106&gt;=0,V106,"")</f>
        <v/>
      </c>
      <c r="AF106">
        <f>IF(AND(N106=1,N105=0),1,0)</f>
        <v/>
      </c>
      <c r="AG106">
        <f>IF(AND(K106="REACQUIRE",K105&lt;&gt;"REACQUIRE"),1,0)</f>
        <v/>
      </c>
    </row>
    <row r="107">
      <c r="J107" t="n">
        <v>25.75</v>
      </c>
      <c r="K107" t="inlineStr">
        <is>
          <t>SEARCH</t>
        </is>
      </c>
      <c r="L107" t="n">
        <v>0</v>
      </c>
      <c r="M107" t="n">
        <v>0</v>
      </c>
      <c r="N107" t="n">
        <v>0</v>
      </c>
      <c r="O107" t="n">
        <v>12.177</v>
      </c>
      <c r="P107" t="n">
        <v>7.001</v>
      </c>
      <c r="Q107" t="n">
        <v>-5.509</v>
      </c>
      <c r="R107" t="n">
        <v>14.753</v>
      </c>
      <c r="S107" t="n">
        <v>8.595000000000001</v>
      </c>
      <c r="T107" t="n">
        <v>0</v>
      </c>
      <c r="U107" t="n">
        <v>0</v>
      </c>
      <c r="V107" t="n">
        <v>-1</v>
      </c>
      <c r="W107" t="n">
        <v>22.8</v>
      </c>
      <c r="X107" t="n">
        <v>28.5</v>
      </c>
      <c r="Y107" t="n">
        <v>0.498</v>
      </c>
      <c r="Z107" t="n">
        <v>0</v>
      </c>
      <c r="AA107" t="n">
        <v>1.109</v>
      </c>
      <c r="AB107" t="n">
        <v>0.637</v>
      </c>
      <c r="AC107" t="n">
        <v>15.48</v>
      </c>
      <c r="AD107" t="n">
        <v>79</v>
      </c>
      <c r="AE107">
        <f>IF(V107&gt;=0,V107,"")</f>
        <v/>
      </c>
      <c r="AF107">
        <f>IF(AND(N107=1,N106=0),1,0)</f>
        <v/>
      </c>
      <c r="AG107">
        <f>IF(AND(K107="REACQUIRE",K106&lt;&gt;"REACQUIRE"),1,0)</f>
        <v/>
      </c>
    </row>
    <row r="108">
      <c r="J108" t="n">
        <v>26</v>
      </c>
      <c r="K108" t="inlineStr">
        <is>
          <t>SEARCH</t>
        </is>
      </c>
      <c r="L108" t="n">
        <v>0</v>
      </c>
      <c r="M108" t="n">
        <v>0</v>
      </c>
      <c r="N108" t="n">
        <v>0</v>
      </c>
      <c r="O108" t="n">
        <v>12.316</v>
      </c>
      <c r="P108" t="n">
        <v>6.992</v>
      </c>
      <c r="Q108" t="n">
        <v>-4.924</v>
      </c>
      <c r="R108" t="n">
        <v>14.675</v>
      </c>
      <c r="S108" t="n">
        <v>8.699999999999999</v>
      </c>
      <c r="T108" t="n">
        <v>0</v>
      </c>
      <c r="U108" t="n">
        <v>0</v>
      </c>
      <c r="V108" t="n">
        <v>-1</v>
      </c>
      <c r="W108" t="n">
        <v>23.3</v>
      </c>
      <c r="X108" t="n">
        <v>28.5</v>
      </c>
      <c r="Y108" t="n">
        <v>0.525</v>
      </c>
      <c r="Z108" t="n">
        <v>0</v>
      </c>
      <c r="AA108" t="n">
        <v>1.037</v>
      </c>
      <c r="AB108" t="n">
        <v>0.605</v>
      </c>
      <c r="AC108" t="n">
        <v>15</v>
      </c>
      <c r="AD108" t="n">
        <v>186</v>
      </c>
      <c r="AE108">
        <f>IF(V108&gt;=0,V108,"")</f>
        <v/>
      </c>
      <c r="AF108">
        <f>IF(AND(N108=1,N107=0),1,0)</f>
        <v/>
      </c>
      <c r="AG108">
        <f>IF(AND(K108="REACQUIRE",K107&lt;&gt;"REACQUIRE"),1,0)</f>
        <v/>
      </c>
    </row>
    <row r="109">
      <c r="J109" t="n">
        <v>26.25</v>
      </c>
      <c r="K109" t="inlineStr">
        <is>
          <t>TRACK</t>
        </is>
      </c>
      <c r="L109" t="n">
        <v>1</v>
      </c>
      <c r="M109" t="n">
        <v>1</v>
      </c>
      <c r="N109" t="n">
        <v>0</v>
      </c>
      <c r="O109" t="n">
        <v>12.429</v>
      </c>
      <c r="P109" t="n">
        <v>6.916</v>
      </c>
      <c r="Q109" t="n">
        <v>-4.343</v>
      </c>
      <c r="R109" t="n">
        <v>14.555</v>
      </c>
      <c r="S109" t="n">
        <v>8.773999999999999</v>
      </c>
      <c r="T109" t="n">
        <v>14.715</v>
      </c>
      <c r="U109" t="n">
        <v>9.132999999999999</v>
      </c>
      <c r="V109" t="n">
        <v>0.393</v>
      </c>
      <c r="W109" t="n">
        <v>8.800000000000001</v>
      </c>
      <c r="X109" t="n">
        <v>21.1</v>
      </c>
      <c r="Y109" t="n">
        <v>0.592</v>
      </c>
      <c r="Z109" t="n">
        <v>1</v>
      </c>
      <c r="AA109" t="n">
        <v>0.335</v>
      </c>
      <c r="AB109" t="n">
        <v>0.225</v>
      </c>
      <c r="AC109" t="n">
        <v>14.48</v>
      </c>
      <c r="AD109" t="n">
        <v>244</v>
      </c>
      <c r="AE109">
        <f>IF(V109&gt;=0,V109,"")</f>
        <v/>
      </c>
      <c r="AF109">
        <f>IF(AND(N109=1,N108=0),1,0)</f>
        <v/>
      </c>
      <c r="AG109">
        <f>IF(AND(K109="REACQUIRE",K108&lt;&gt;"REACQUIRE"),1,0)</f>
        <v/>
      </c>
    </row>
    <row r="110">
      <c r="J110" t="n">
        <v>26.5</v>
      </c>
      <c r="K110" t="inlineStr">
        <is>
          <t>TRACK</t>
        </is>
      </c>
      <c r="L110" t="n">
        <v>1</v>
      </c>
      <c r="M110" t="n">
        <v>1</v>
      </c>
      <c r="N110" t="n">
        <v>0</v>
      </c>
      <c r="O110" t="n">
        <v>12.528</v>
      </c>
      <c r="P110" t="n">
        <v>6.741</v>
      </c>
      <c r="Q110" t="n">
        <v>-3.778</v>
      </c>
      <c r="R110" t="n">
        <v>14.427</v>
      </c>
      <c r="S110" t="n">
        <v>8.802</v>
      </c>
      <c r="T110" t="n">
        <v>14.579</v>
      </c>
      <c r="U110" t="n">
        <v>9.169</v>
      </c>
      <c r="V110" t="n">
        <v>0.398</v>
      </c>
      <c r="W110" t="n">
        <v>2.3</v>
      </c>
      <c r="X110" t="n">
        <v>17.8</v>
      </c>
      <c r="Y110" t="n">
        <v>0.502</v>
      </c>
      <c r="Z110" t="n">
        <v>1</v>
      </c>
      <c r="AA110" t="n">
        <v>0.097</v>
      </c>
      <c r="AB110" t="n">
        <v>0.067</v>
      </c>
      <c r="AC110" t="n">
        <v>13.9</v>
      </c>
      <c r="AD110" t="n">
        <v>247</v>
      </c>
      <c r="AE110">
        <f>IF(V110&gt;=0,V110,"")</f>
        <v/>
      </c>
      <c r="AF110">
        <f>IF(AND(N110=1,N109=0),1,0)</f>
        <v/>
      </c>
      <c r="AG110">
        <f>IF(AND(K110="REACQUIRE",K109&lt;&gt;"REACQUIRE"),1,0)</f>
        <v/>
      </c>
    </row>
    <row r="111">
      <c r="J111" t="n">
        <v>26.75</v>
      </c>
      <c r="K111" t="inlineStr">
        <is>
          <t>TRACK</t>
        </is>
      </c>
      <c r="L111" t="n">
        <v>1</v>
      </c>
      <c r="M111" t="n">
        <v>1</v>
      </c>
      <c r="N111" t="n">
        <v>0</v>
      </c>
      <c r="O111" t="n">
        <v>12.627</v>
      </c>
      <c r="P111" t="n">
        <v>6.565</v>
      </c>
      <c r="Q111" t="n">
        <v>-3.213</v>
      </c>
      <c r="R111" t="n">
        <v>14.301</v>
      </c>
      <c r="S111" t="n">
        <v>8.795</v>
      </c>
      <c r="T111" t="n">
        <v>14.443</v>
      </c>
      <c r="U111" t="n">
        <v>9.153</v>
      </c>
      <c r="V111" t="n">
        <v>0.385</v>
      </c>
      <c r="W111" t="n">
        <v>0.6</v>
      </c>
      <c r="X111" t="n">
        <v>17</v>
      </c>
      <c r="Y111" t="n">
        <v>0.502</v>
      </c>
      <c r="Z111" t="n">
        <v>1</v>
      </c>
      <c r="AA111" t="n">
        <v>0.033</v>
      </c>
      <c r="AB111" t="n">
        <v>0.011</v>
      </c>
      <c r="AC111" t="n">
        <v>13.3</v>
      </c>
      <c r="AD111" t="n">
        <v>247</v>
      </c>
      <c r="AE111">
        <f>IF(V111&gt;=0,V111,"")</f>
        <v/>
      </c>
      <c r="AF111">
        <f>IF(AND(N111=1,N110=0),1,0)</f>
        <v/>
      </c>
      <c r="AG111">
        <f>IF(AND(K111="REACQUIRE",K110&lt;&gt;"REACQUIRE"),1,0)</f>
        <v/>
      </c>
    </row>
    <row r="112">
      <c r="J112" t="n">
        <v>27</v>
      </c>
      <c r="K112" t="inlineStr">
        <is>
          <t>TRACK</t>
        </is>
      </c>
      <c r="L112" t="n">
        <v>0</v>
      </c>
      <c r="M112" t="n">
        <v>0</v>
      </c>
      <c r="N112" t="n">
        <v>0</v>
      </c>
      <c r="O112" t="n">
        <v>12.728</v>
      </c>
      <c r="P112" t="n">
        <v>6.388</v>
      </c>
      <c r="Q112" t="n">
        <v>-2.649</v>
      </c>
      <c r="R112" t="n">
        <v>14.148</v>
      </c>
      <c r="S112" t="n">
        <v>8.797000000000001</v>
      </c>
      <c r="T112" t="n">
        <v>14.332</v>
      </c>
      <c r="U112" t="n">
        <v>9.130000000000001</v>
      </c>
      <c r="V112" t="n">
        <v>-1</v>
      </c>
      <c r="W112" t="n">
        <v>0.1</v>
      </c>
      <c r="X112" t="n">
        <v>17.1</v>
      </c>
      <c r="Y112" t="n">
        <v>0.638</v>
      </c>
      <c r="Z112" t="n">
        <v>1</v>
      </c>
      <c r="AA112" t="n">
        <v>0.024</v>
      </c>
      <c r="AB112" t="n">
        <v>-0.008999999999999999</v>
      </c>
      <c r="AC112" t="n">
        <v>12.72</v>
      </c>
      <c r="AD112" t="n">
        <v>247</v>
      </c>
      <c r="AE112">
        <f>IF(V112&gt;=0,V112,"")</f>
        <v/>
      </c>
      <c r="AF112">
        <f>IF(AND(N112=1,N111=0),1,0)</f>
        <v/>
      </c>
      <c r="AG112">
        <f>IF(AND(K112="REACQUIRE",K111&lt;&gt;"REACQUIRE"),1,0)</f>
        <v/>
      </c>
    </row>
    <row r="113">
      <c r="J113" t="n">
        <v>27.25</v>
      </c>
      <c r="K113" t="inlineStr">
        <is>
          <t>TRACK</t>
        </is>
      </c>
      <c r="L113" t="n">
        <v>0</v>
      </c>
      <c r="M113" t="n">
        <v>0</v>
      </c>
      <c r="N113" t="n">
        <v>1</v>
      </c>
      <c r="O113" t="n">
        <v>12.836</v>
      </c>
      <c r="P113" t="n">
        <v>6.21</v>
      </c>
      <c r="Q113" t="n">
        <v>-2.086</v>
      </c>
      <c r="R113" t="n">
        <v>13.977</v>
      </c>
      <c r="S113" t="n">
        <v>8.782</v>
      </c>
      <c r="T113" t="n">
        <v>14.332</v>
      </c>
      <c r="U113" t="n">
        <v>9.130000000000001</v>
      </c>
      <c r="V113" t="n">
        <v>-1</v>
      </c>
      <c r="W113" t="n">
        <v>0.2</v>
      </c>
      <c r="X113" t="n">
        <v>17.3</v>
      </c>
      <c r="Y113" t="n">
        <v>0.75</v>
      </c>
      <c r="Z113" t="n">
        <v>1</v>
      </c>
      <c r="AA113" t="n">
        <v>0.048</v>
      </c>
      <c r="AB113" t="n">
        <v>-0.036</v>
      </c>
      <c r="AC113" t="n">
        <v>12.12</v>
      </c>
      <c r="AD113" t="n">
        <v>175</v>
      </c>
      <c r="AE113">
        <f>IF(V113&gt;=0,V113,"")</f>
        <v/>
      </c>
      <c r="AF113">
        <f>IF(AND(N113=1,N112=0),1,0)</f>
        <v/>
      </c>
      <c r="AG113">
        <f>IF(AND(K113="REACQUIRE",K112&lt;&gt;"REACQUIRE"),1,0)</f>
        <v/>
      </c>
    </row>
    <row r="114">
      <c r="J114" t="n">
        <v>27.5</v>
      </c>
      <c r="K114" t="inlineStr">
        <is>
          <t>TRACK</t>
        </is>
      </c>
      <c r="L114" t="n">
        <v>0</v>
      </c>
      <c r="M114" t="n">
        <v>0</v>
      </c>
      <c r="N114" t="n">
        <v>1</v>
      </c>
      <c r="O114" t="n">
        <v>12.958</v>
      </c>
      <c r="P114" t="n">
        <v>6.031</v>
      </c>
      <c r="Q114" t="n">
        <v>-1.526</v>
      </c>
      <c r="R114" t="n">
        <v>13.792</v>
      </c>
      <c r="S114" t="n">
        <v>8.763999999999999</v>
      </c>
      <c r="T114" t="n">
        <v>14.332</v>
      </c>
      <c r="U114" t="n">
        <v>9.130000000000001</v>
      </c>
      <c r="V114" t="n">
        <v>-1</v>
      </c>
      <c r="W114" t="n">
        <v>0.3</v>
      </c>
      <c r="X114" t="n">
        <v>17.7</v>
      </c>
      <c r="Y114" t="n">
        <v>0.75</v>
      </c>
      <c r="Z114" t="n">
        <v>1</v>
      </c>
      <c r="AA114" t="n">
        <v>0.082</v>
      </c>
      <c r="AB114" t="n">
        <v>-0.061</v>
      </c>
      <c r="AC114" t="n">
        <v>11.52</v>
      </c>
      <c r="AD114" t="n">
        <v>107</v>
      </c>
      <c r="AE114">
        <f>IF(V114&gt;=0,V114,"")</f>
        <v/>
      </c>
      <c r="AF114">
        <f>IF(AND(N114=1,N113=0),1,0)</f>
        <v/>
      </c>
      <c r="AG114">
        <f>IF(AND(K114="REACQUIRE",K113&lt;&gt;"REACQUIRE"),1,0)</f>
        <v/>
      </c>
    </row>
    <row r="115">
      <c r="J115" t="n">
        <v>27.75</v>
      </c>
      <c r="K115" t="inlineStr">
        <is>
          <t>TRACK</t>
        </is>
      </c>
      <c r="L115" t="n">
        <v>0</v>
      </c>
      <c r="M115" t="n">
        <v>0</v>
      </c>
      <c r="N115" t="n">
        <v>1</v>
      </c>
      <c r="O115" t="n">
        <v>13.093</v>
      </c>
      <c r="P115" t="n">
        <v>5.852</v>
      </c>
      <c r="Q115" t="n">
        <v>-0.97</v>
      </c>
      <c r="R115" t="n">
        <v>13.605</v>
      </c>
      <c r="S115" t="n">
        <v>8.752000000000001</v>
      </c>
      <c r="T115" t="n">
        <v>14.332</v>
      </c>
      <c r="U115" t="n">
        <v>9.130000000000001</v>
      </c>
      <c r="V115" t="n">
        <v>-1</v>
      </c>
      <c r="W115" t="n">
        <v>0.4</v>
      </c>
      <c r="X115" t="n">
        <v>18.1</v>
      </c>
      <c r="Y115" t="n">
        <v>0.75</v>
      </c>
      <c r="Z115" t="n">
        <v>1</v>
      </c>
      <c r="AA115" t="n">
        <v>0.121</v>
      </c>
      <c r="AB115" t="n">
        <v>-0.083</v>
      </c>
      <c r="AC115" t="n">
        <v>10.94</v>
      </c>
      <c r="AD115" t="n">
        <v>107</v>
      </c>
      <c r="AE115">
        <f>IF(V115&gt;=0,V115,"")</f>
        <v/>
      </c>
      <c r="AF115">
        <f>IF(AND(N115=1,N114=0),1,0)</f>
        <v/>
      </c>
      <c r="AG115">
        <f>IF(AND(K115="REACQUIRE",K114&lt;&gt;"REACQUIRE"),1,0)</f>
        <v/>
      </c>
    </row>
    <row r="116">
      <c r="J116" t="n">
        <v>28</v>
      </c>
      <c r="K116" t="inlineStr">
        <is>
          <t>REACQUIRE</t>
        </is>
      </c>
      <c r="L116" t="n">
        <v>0</v>
      </c>
      <c r="M116" t="n">
        <v>0</v>
      </c>
      <c r="N116" t="n">
        <v>1</v>
      </c>
      <c r="O116" t="n">
        <v>13.194</v>
      </c>
      <c r="P116" t="n">
        <v>5.687</v>
      </c>
      <c r="Q116" t="n">
        <v>-0.446</v>
      </c>
      <c r="R116" t="n">
        <v>13.419</v>
      </c>
      <c r="S116" t="n">
        <v>8.746</v>
      </c>
      <c r="T116" t="n">
        <v>14.332</v>
      </c>
      <c r="U116" t="n">
        <v>9.130000000000001</v>
      </c>
      <c r="V116" t="n">
        <v>-1</v>
      </c>
      <c r="W116" t="n">
        <v>0.2</v>
      </c>
      <c r="X116" t="n">
        <v>19.4</v>
      </c>
      <c r="Y116" t="n">
        <v>0.75</v>
      </c>
      <c r="Z116" t="n">
        <v>1</v>
      </c>
      <c r="AA116" t="n">
        <v>0.166</v>
      </c>
      <c r="AB116" t="n">
        <v>-0.128</v>
      </c>
      <c r="AC116" t="n">
        <v>10.39</v>
      </c>
      <c r="AD116" t="n">
        <v>110</v>
      </c>
      <c r="AE116">
        <f>IF(V116&gt;=0,V116,"")</f>
        <v/>
      </c>
      <c r="AF116">
        <f>IF(AND(N116=1,N115=0),1,0)</f>
        <v/>
      </c>
      <c r="AG116">
        <f>IF(AND(K116="REACQUIRE",K115&lt;&gt;"REACQUIRE"),1,0)</f>
        <v/>
      </c>
    </row>
    <row r="117">
      <c r="J117" t="n">
        <v>28.25</v>
      </c>
      <c r="K117" t="inlineStr">
        <is>
          <t>REACQUIRE</t>
        </is>
      </c>
      <c r="L117" t="n">
        <v>0</v>
      </c>
      <c r="M117" t="n">
        <v>0</v>
      </c>
      <c r="N117" t="n">
        <v>1</v>
      </c>
      <c r="O117" t="n">
        <v>13.331</v>
      </c>
      <c r="P117" t="n">
        <v>5.523</v>
      </c>
      <c r="Q117" t="n">
        <v>0.06</v>
      </c>
      <c r="R117" t="n">
        <v>13.257</v>
      </c>
      <c r="S117" t="n">
        <v>8.73</v>
      </c>
      <c r="T117" t="n">
        <v>14.332</v>
      </c>
      <c r="U117" t="n">
        <v>9.130000000000001</v>
      </c>
      <c r="V117" t="n">
        <v>-1</v>
      </c>
      <c r="W117" t="n">
        <v>0.5</v>
      </c>
      <c r="X117" t="n">
        <v>20.2</v>
      </c>
      <c r="Y117" t="n">
        <v>0.461</v>
      </c>
      <c r="Z117" t="n">
        <v>1</v>
      </c>
      <c r="AA117" t="n">
        <v>0.192</v>
      </c>
      <c r="AB117" t="n">
        <v>-0.13</v>
      </c>
      <c r="AC117" t="n">
        <v>9.869999999999999</v>
      </c>
      <c r="AD117" t="n">
        <v>109</v>
      </c>
      <c r="AE117">
        <f>IF(V117&gt;=0,V117,"")</f>
        <v/>
      </c>
      <c r="AF117">
        <f>IF(AND(N117=1,N116=0),1,0)</f>
        <v/>
      </c>
      <c r="AG117">
        <f>IF(AND(K117="REACQUIRE",K116&lt;&gt;"REACQUIRE"),1,0)</f>
        <v/>
      </c>
    </row>
    <row r="118">
      <c r="J118" t="n">
        <v>28.5</v>
      </c>
      <c r="K118" t="inlineStr">
        <is>
          <t>REACQUIRE</t>
        </is>
      </c>
      <c r="L118" t="n">
        <v>0</v>
      </c>
      <c r="M118" t="n">
        <v>0</v>
      </c>
      <c r="N118" t="n">
        <v>1</v>
      </c>
      <c r="O118" t="n">
        <v>13.521</v>
      </c>
      <c r="P118" t="n">
        <v>5.363</v>
      </c>
      <c r="Q118" t="n">
        <v>0.551</v>
      </c>
      <c r="R118" t="n">
        <v>13.178</v>
      </c>
      <c r="S118" t="n">
        <v>8.701000000000001</v>
      </c>
      <c r="T118" t="n">
        <v>14.332</v>
      </c>
      <c r="U118" t="n">
        <v>9.130000000000001</v>
      </c>
      <c r="V118" t="n">
        <v>-1</v>
      </c>
      <c r="W118" t="n">
        <v>1</v>
      </c>
      <c r="X118" t="n">
        <v>20.9</v>
      </c>
      <c r="Y118" t="n">
        <v>0.236</v>
      </c>
      <c r="Z118" t="n">
        <v>1</v>
      </c>
      <c r="AA118" t="n">
        <v>0.218</v>
      </c>
      <c r="AB118" t="n">
        <v>-0.155</v>
      </c>
      <c r="AC118" t="n">
        <v>9.35</v>
      </c>
      <c r="AD118" t="n">
        <v>114</v>
      </c>
      <c r="AE118">
        <f>IF(V118&gt;=0,V118,"")</f>
        <v/>
      </c>
      <c r="AF118">
        <f>IF(AND(N118=1,N117=0),1,0)</f>
        <v/>
      </c>
      <c r="AG118">
        <f>IF(AND(K118="REACQUIRE",K117&lt;&gt;"REACQUIRE"),1,0)</f>
        <v/>
      </c>
    </row>
    <row r="119">
      <c r="J119" t="n">
        <v>28.75</v>
      </c>
      <c r="K119" t="inlineStr">
        <is>
          <t>REACQUIRE</t>
        </is>
      </c>
      <c r="L119" t="n">
        <v>0</v>
      </c>
      <c r="M119" t="n">
        <v>0</v>
      </c>
      <c r="N119" t="n">
        <v>1</v>
      </c>
      <c r="O119" t="n">
        <v>13.761</v>
      </c>
      <c r="P119" t="n">
        <v>5.211</v>
      </c>
      <c r="Q119" t="n">
        <v>1.022</v>
      </c>
      <c r="R119" t="n">
        <v>13.156</v>
      </c>
      <c r="S119" t="n">
        <v>8.686999999999999</v>
      </c>
      <c r="T119" t="n">
        <v>14.332</v>
      </c>
      <c r="U119" t="n">
        <v>9.130000000000001</v>
      </c>
      <c r="V119" t="n">
        <v>-1</v>
      </c>
      <c r="W119" t="n">
        <v>1.6</v>
      </c>
      <c r="X119" t="n">
        <v>21.8</v>
      </c>
      <c r="Y119" t="n">
        <v>0</v>
      </c>
      <c r="Z119" t="n">
        <v>1</v>
      </c>
      <c r="AA119" t="n">
        <v>0.237</v>
      </c>
      <c r="AB119" t="n">
        <v>-0.18</v>
      </c>
      <c r="AC119" t="n">
        <v>8.869999999999999</v>
      </c>
      <c r="AD119" t="n">
        <v>115</v>
      </c>
      <c r="AE119">
        <f>IF(V119&gt;=0,V119,"")</f>
        <v/>
      </c>
      <c r="AF119">
        <f>IF(AND(N119=1,N118=0),1,0)</f>
        <v/>
      </c>
      <c r="AG119">
        <f>IF(AND(K119="REACQUIRE",K118&lt;&gt;"REACQUIRE"),1,0)</f>
        <v/>
      </c>
    </row>
    <row r="120">
      <c r="J120" t="n">
        <v>29</v>
      </c>
      <c r="K120" t="inlineStr">
        <is>
          <t>REACQUIRE</t>
        </is>
      </c>
      <c r="L120" t="n">
        <v>0</v>
      </c>
      <c r="M120" t="n">
        <v>0</v>
      </c>
      <c r="N120" t="n">
        <v>1</v>
      </c>
      <c r="O120" t="n">
        <v>14.05</v>
      </c>
      <c r="P120" t="n">
        <v>5.074</v>
      </c>
      <c r="Q120" t="n">
        <v>1.469</v>
      </c>
      <c r="R120" t="n">
        <v>13.156</v>
      </c>
      <c r="S120" t="n">
        <v>8.686999999999999</v>
      </c>
      <c r="T120" t="n">
        <v>14.332</v>
      </c>
      <c r="U120" t="n">
        <v>9.130000000000001</v>
      </c>
      <c r="V120" t="n">
        <v>-1</v>
      </c>
      <c r="W120" t="n">
        <v>2.1</v>
      </c>
      <c r="X120" t="n">
        <v>22.8</v>
      </c>
      <c r="Y120" t="n">
        <v>0</v>
      </c>
      <c r="Z120" t="n">
        <v>1</v>
      </c>
      <c r="AA120" t="n">
        <v>0.253</v>
      </c>
      <c r="AB120" t="n">
        <v>-0.2</v>
      </c>
      <c r="AC120" t="n">
        <v>8.449999999999999</v>
      </c>
      <c r="AD120" t="n">
        <v>115</v>
      </c>
      <c r="AE120">
        <f>IF(V120&gt;=0,V120,"")</f>
        <v/>
      </c>
      <c r="AF120">
        <f>IF(AND(N120=1,N119=0),1,0)</f>
        <v/>
      </c>
      <c r="AG120">
        <f>IF(AND(K120="REACQUIRE",K119&lt;&gt;"REACQUIRE"),1,0)</f>
        <v/>
      </c>
    </row>
    <row r="121">
      <c r="J121" t="n">
        <v>29.25</v>
      </c>
      <c r="K121" t="inlineStr">
        <is>
          <t>REACQUIRE</t>
        </is>
      </c>
      <c r="L121" t="n">
        <v>0</v>
      </c>
      <c r="M121" t="n">
        <v>0</v>
      </c>
      <c r="N121" t="n">
        <v>1</v>
      </c>
      <c r="O121" t="n">
        <v>14.382</v>
      </c>
      <c r="P121" t="n">
        <v>4.963</v>
      </c>
      <c r="Q121" t="n">
        <v>1.893</v>
      </c>
      <c r="R121" t="n">
        <v>13.154</v>
      </c>
      <c r="S121" t="n">
        <v>8.686</v>
      </c>
      <c r="T121" t="n">
        <v>14.332</v>
      </c>
      <c r="U121" t="n">
        <v>9.130000000000001</v>
      </c>
      <c r="V121" t="n">
        <v>-1</v>
      </c>
      <c r="W121" t="n">
        <v>2.7</v>
      </c>
      <c r="X121" t="n">
        <v>24</v>
      </c>
      <c r="Y121" t="n">
        <v>0.096</v>
      </c>
      <c r="Z121" t="n">
        <v>1</v>
      </c>
      <c r="AA121" t="n">
        <v>0.27</v>
      </c>
      <c r="AB121" t="n">
        <v>-0.219</v>
      </c>
      <c r="AC121" t="n">
        <v>8.08</v>
      </c>
      <c r="AD121" t="n">
        <v>116</v>
      </c>
      <c r="AE121">
        <f>IF(V121&gt;=0,V121,"")</f>
        <v/>
      </c>
      <c r="AF121">
        <f>IF(AND(N121=1,N120=0),1,0)</f>
        <v/>
      </c>
      <c r="AG121">
        <f>IF(AND(K121="REACQUIRE",K120&lt;&gt;"REACQUIRE"),1,0)</f>
        <v/>
      </c>
    </row>
    <row r="122">
      <c r="J122" t="n">
        <v>29.5</v>
      </c>
      <c r="K122" t="inlineStr">
        <is>
          <t>REACQUIRE</t>
        </is>
      </c>
      <c r="L122" t="n">
        <v>0</v>
      </c>
      <c r="M122" t="n">
        <v>0</v>
      </c>
      <c r="N122" t="n">
        <v>1</v>
      </c>
      <c r="O122" t="n">
        <v>14.751</v>
      </c>
      <c r="P122" t="n">
        <v>4.893</v>
      </c>
      <c r="Q122" t="n">
        <v>2.294</v>
      </c>
      <c r="R122" t="n">
        <v>13.108</v>
      </c>
      <c r="S122" t="n">
        <v>8.65</v>
      </c>
      <c r="T122" t="n">
        <v>14.332</v>
      </c>
      <c r="U122" t="n">
        <v>9.130000000000001</v>
      </c>
      <c r="V122" t="n">
        <v>-1</v>
      </c>
      <c r="W122" t="n">
        <v>3.2</v>
      </c>
      <c r="X122" t="n">
        <v>25.3</v>
      </c>
      <c r="Y122" t="n">
        <v>0.346</v>
      </c>
      <c r="Z122" t="n">
        <v>1</v>
      </c>
      <c r="AA122" t="n">
        <v>0.3</v>
      </c>
      <c r="AB122" t="n">
        <v>-0.249</v>
      </c>
      <c r="AC122" t="n">
        <v>7.77</v>
      </c>
      <c r="AD122" t="n">
        <v>116</v>
      </c>
      <c r="AE122">
        <f>IF(V122&gt;=0,V122,"")</f>
        <v/>
      </c>
      <c r="AF122">
        <f>IF(AND(N122=1,N121=0),1,0)</f>
        <v/>
      </c>
      <c r="AG122">
        <f>IF(AND(K122="REACQUIRE",K121&lt;&gt;"REACQUIRE"),1,0)</f>
        <v/>
      </c>
    </row>
    <row r="123">
      <c r="J123" t="n">
        <v>29.75</v>
      </c>
      <c r="K123" t="inlineStr">
        <is>
          <t>REACQUIRE</t>
        </is>
      </c>
      <c r="L123" t="n">
        <v>0</v>
      </c>
      <c r="M123" t="n">
        <v>0</v>
      </c>
      <c r="N123" t="n">
        <v>1</v>
      </c>
      <c r="O123" t="n">
        <v>15.146</v>
      </c>
      <c r="P123" t="n">
        <v>4.861</v>
      </c>
      <c r="Q123" t="n">
        <v>2.675</v>
      </c>
      <c r="R123" t="n">
        <v>13.042</v>
      </c>
      <c r="S123" t="n">
        <v>8.577999999999999</v>
      </c>
      <c r="T123" t="n">
        <v>14.332</v>
      </c>
      <c r="U123" t="n">
        <v>9.130000000000001</v>
      </c>
      <c r="V123" t="n">
        <v>-1</v>
      </c>
      <c r="W123" t="n">
        <v>3.8</v>
      </c>
      <c r="X123" t="n">
        <v>26.9</v>
      </c>
      <c r="Y123" t="n">
        <v>0.396</v>
      </c>
      <c r="Z123" t="n">
        <v>1</v>
      </c>
      <c r="AA123" t="n">
        <v>0.339</v>
      </c>
      <c r="AB123" t="n">
        <v>-0.282</v>
      </c>
      <c r="AC123" t="n">
        <v>7.52</v>
      </c>
      <c r="AD123" t="n">
        <v>117</v>
      </c>
      <c r="AE123">
        <f>IF(V123&gt;=0,V123,"")</f>
        <v/>
      </c>
      <c r="AF123">
        <f>IF(AND(N123=1,N122=0),1,0)</f>
        <v/>
      </c>
      <c r="AG123">
        <f>IF(AND(K123="REACQUIRE",K122&lt;&gt;"REACQUIRE"),1,0)</f>
        <v/>
      </c>
    </row>
    <row r="124">
      <c r="J124" t="n">
        <v>30</v>
      </c>
      <c r="K124" t="inlineStr">
        <is>
          <t>REACQUIRE</t>
        </is>
      </c>
      <c r="L124" t="n">
        <v>0</v>
      </c>
      <c r="M124" t="n">
        <v>0</v>
      </c>
      <c r="N124" t="n">
        <v>1</v>
      </c>
      <c r="O124" t="n">
        <v>15.559</v>
      </c>
      <c r="P124" t="n">
        <v>4.845</v>
      </c>
      <c r="Q124" t="n">
        <v>3.037</v>
      </c>
      <c r="R124" t="n">
        <v>12.977</v>
      </c>
      <c r="S124" t="n">
        <v>8.510999999999999</v>
      </c>
      <c r="T124" t="n">
        <v>14.332</v>
      </c>
      <c r="U124" t="n">
        <v>9.130000000000001</v>
      </c>
      <c r="V124" t="n">
        <v>-1</v>
      </c>
      <c r="W124" t="n">
        <v>4.3</v>
      </c>
      <c r="X124" t="n">
        <v>28.6</v>
      </c>
      <c r="Y124" t="n">
        <v>0.319</v>
      </c>
      <c r="Z124" t="n">
        <v>1</v>
      </c>
      <c r="AA124" t="n">
        <v>0.379</v>
      </c>
      <c r="AB124" t="n">
        <v>-0.296</v>
      </c>
      <c r="AC124" t="n">
        <v>7.35</v>
      </c>
      <c r="AD124" t="n">
        <v>117</v>
      </c>
      <c r="AE124">
        <f>IF(V124&gt;=0,V124,"")</f>
        <v/>
      </c>
      <c r="AF124">
        <f>IF(AND(N124=1,N123=0),1,0)</f>
        <v/>
      </c>
      <c r="AG124">
        <f>IF(AND(K124="REACQUIRE",K123&lt;&gt;"REACQUIRE"),1,0)</f>
        <v/>
      </c>
    </row>
    <row r="125">
      <c r="J125" t="n">
        <v>30.25</v>
      </c>
      <c r="K125" t="inlineStr">
        <is>
          <t>REACQUIRE</t>
        </is>
      </c>
      <c r="L125" t="n">
        <v>1</v>
      </c>
      <c r="M125" t="n">
        <v>1</v>
      </c>
      <c r="N125" t="n">
        <v>0</v>
      </c>
      <c r="O125" t="n">
        <v>15.98</v>
      </c>
      <c r="P125" t="n">
        <v>4.82</v>
      </c>
      <c r="Q125" t="n">
        <v>3.389</v>
      </c>
      <c r="R125" t="n">
        <v>12.864</v>
      </c>
      <c r="S125" t="n">
        <v>8.452999999999999</v>
      </c>
      <c r="T125" t="n">
        <v>13.44</v>
      </c>
      <c r="U125" t="n">
        <v>9.058</v>
      </c>
      <c r="V125" t="n">
        <v>0.836</v>
      </c>
      <c r="W125" t="n">
        <v>4.1</v>
      </c>
      <c r="X125" t="n">
        <v>30.3</v>
      </c>
      <c r="Y125" t="n">
        <v>0.5620000000000001</v>
      </c>
      <c r="Z125" t="n">
        <v>1</v>
      </c>
      <c r="AA125" t="n">
        <v>0.4</v>
      </c>
      <c r="AB125" t="n">
        <v>-0.23</v>
      </c>
      <c r="AC125" t="n">
        <v>7.26</v>
      </c>
      <c r="AD125" t="n">
        <v>252</v>
      </c>
      <c r="AE125">
        <f>IF(V125&gt;=0,V125,"")</f>
        <v/>
      </c>
      <c r="AF125">
        <f>IF(AND(N125=1,N124=0),1,0)</f>
        <v/>
      </c>
      <c r="AG125">
        <f>IF(AND(K125="REACQUIRE",K124&lt;&gt;"REACQUIRE"),1,0)</f>
        <v/>
      </c>
    </row>
    <row r="126">
      <c r="J126" t="n">
        <v>30.5</v>
      </c>
      <c r="K126" t="inlineStr">
        <is>
          <t>TRACK</t>
        </is>
      </c>
      <c r="L126" t="n">
        <v>1</v>
      </c>
      <c r="M126" t="n">
        <v>1</v>
      </c>
      <c r="N126" t="n">
        <v>0</v>
      </c>
      <c r="O126" t="n">
        <v>16.286</v>
      </c>
      <c r="P126" t="n">
        <v>4.776</v>
      </c>
      <c r="Q126" t="n">
        <v>3.715</v>
      </c>
      <c r="R126" t="n">
        <v>12.734</v>
      </c>
      <c r="S126" t="n">
        <v>8.433999999999999</v>
      </c>
      <c r="T126" t="n">
        <v>12.662</v>
      </c>
      <c r="U126" t="n">
        <v>8.923</v>
      </c>
      <c r="V126" t="n">
        <v>0.494</v>
      </c>
      <c r="W126" t="n">
        <v>-1.7</v>
      </c>
      <c r="X126" t="n">
        <v>32.5</v>
      </c>
      <c r="Y126" t="n">
        <v>0.525</v>
      </c>
      <c r="Z126" t="n">
        <v>1</v>
      </c>
      <c r="AA126" t="n">
        <v>0.064</v>
      </c>
      <c r="AB126" t="n">
        <v>-0.026</v>
      </c>
      <c r="AC126" t="n">
        <v>7.21</v>
      </c>
      <c r="AD126" t="n">
        <v>255</v>
      </c>
      <c r="AE126">
        <f>IF(V126&gt;=0,V126,"")</f>
        <v/>
      </c>
      <c r="AF126">
        <f>IF(AND(N126=1,N125=0),1,0)</f>
        <v/>
      </c>
      <c r="AG126">
        <f>IF(AND(K126="REACQUIRE",K125&lt;&gt;"REACQUIRE"),1,0)</f>
        <v/>
      </c>
    </row>
    <row r="127">
      <c r="J127" t="n">
        <v>30.75</v>
      </c>
      <c r="K127" t="inlineStr">
        <is>
          <t>TRACK</t>
        </is>
      </c>
      <c r="L127" t="n">
        <v>1</v>
      </c>
      <c r="M127" t="n">
        <v>1</v>
      </c>
      <c r="N127" t="n">
        <v>0</v>
      </c>
      <c r="O127" t="n">
        <v>16.417</v>
      </c>
      <c r="P127" t="n">
        <v>4.709</v>
      </c>
      <c r="Q127" t="n">
        <v>3.978</v>
      </c>
      <c r="R127" t="n">
        <v>12.603</v>
      </c>
      <c r="S127" t="n">
        <v>8.436</v>
      </c>
      <c r="T127" t="n">
        <v>12.499</v>
      </c>
      <c r="U127" t="n">
        <v>8.891</v>
      </c>
      <c r="V127" t="n">
        <v>0.466</v>
      </c>
      <c r="W127" t="n">
        <v>-1.4</v>
      </c>
      <c r="X127" t="n">
        <v>32.7</v>
      </c>
      <c r="Y127" t="n">
        <v>0.525</v>
      </c>
      <c r="Z127" t="n">
        <v>1</v>
      </c>
      <c r="AA127" t="n">
        <v>0.07000000000000001</v>
      </c>
      <c r="AB127" t="n">
        <v>0.014</v>
      </c>
      <c r="AC127" t="n">
        <v>7.13</v>
      </c>
      <c r="AD127" t="n">
        <v>255</v>
      </c>
      <c r="AE127">
        <f>IF(V127&gt;=0,V127,"")</f>
        <v/>
      </c>
      <c r="AF127">
        <f>IF(AND(N127=1,N126=0),1,0)</f>
        <v/>
      </c>
      <c r="AG127">
        <f>IF(AND(K127="REACQUIRE",K126&lt;&gt;"REACQUIRE"),1,0)</f>
        <v/>
      </c>
    </row>
    <row r="128">
      <c r="J128" t="n">
        <v>31</v>
      </c>
      <c r="K128" t="inlineStr">
        <is>
          <t>TRACK</t>
        </is>
      </c>
      <c r="L128" t="n">
        <v>1</v>
      </c>
      <c r="M128" t="n">
        <v>1</v>
      </c>
      <c r="N128" t="n">
        <v>0</v>
      </c>
      <c r="O128" t="n">
        <v>16.379</v>
      </c>
      <c r="P128" t="n">
        <v>4.628</v>
      </c>
      <c r="Q128" t="n">
        <v>4.163</v>
      </c>
      <c r="R128" t="n">
        <v>12.47</v>
      </c>
      <c r="S128" t="n">
        <v>8.404999999999999</v>
      </c>
      <c r="T128" t="n">
        <v>12.362</v>
      </c>
      <c r="U128" t="n">
        <v>8.887</v>
      </c>
      <c r="V128" t="n">
        <v>0.494</v>
      </c>
      <c r="W128" t="n">
        <v>-2.5</v>
      </c>
      <c r="X128" t="n">
        <v>32.3</v>
      </c>
      <c r="Y128" t="n">
        <v>0.621</v>
      </c>
      <c r="Z128" t="n">
        <v>1</v>
      </c>
      <c r="AA128" t="n">
        <v>0.107</v>
      </c>
      <c r="AB128" t="n">
        <v>0.025</v>
      </c>
      <c r="AC128" t="n">
        <v>7</v>
      </c>
      <c r="AD128" t="n">
        <v>255</v>
      </c>
      <c r="AE128">
        <f>IF(V128&gt;=0,V128,"")</f>
        <v/>
      </c>
      <c r="AF128">
        <f>IF(AND(N128=1,N127=0),1,0)</f>
        <v/>
      </c>
      <c r="AG128">
        <f>IF(AND(K128="REACQUIRE",K127&lt;&gt;"REACQUIRE"),1,0)</f>
        <v/>
      </c>
    </row>
    <row r="129">
      <c r="J129" t="n">
        <v>31.25</v>
      </c>
      <c r="K129" t="inlineStr">
        <is>
          <t>TRACK</t>
        </is>
      </c>
      <c r="L129" t="n">
        <v>0</v>
      </c>
      <c r="M129" t="n">
        <v>0</v>
      </c>
      <c r="N129" t="n">
        <v>1</v>
      </c>
      <c r="O129" t="n">
        <v>16.181</v>
      </c>
      <c r="P129" t="n">
        <v>4.547</v>
      </c>
      <c r="Q129" t="n">
        <v>4.25</v>
      </c>
      <c r="R129" t="n">
        <v>12.322</v>
      </c>
      <c r="S129" t="n">
        <v>8.34</v>
      </c>
      <c r="T129" t="n">
        <v>12.325</v>
      </c>
      <c r="U129" t="n">
        <v>8.877000000000001</v>
      </c>
      <c r="V129" t="n">
        <v>-1</v>
      </c>
      <c r="W129" t="n">
        <v>-3.9</v>
      </c>
      <c r="X129" t="n">
        <v>32.1</v>
      </c>
      <c r="Y129" t="n">
        <v>0.677</v>
      </c>
      <c r="Z129" t="n">
        <v>1</v>
      </c>
      <c r="AA129" t="n">
        <v>0.166</v>
      </c>
      <c r="AB129" t="n">
        <v>-0.006</v>
      </c>
      <c r="AC129" t="n">
        <v>6.83</v>
      </c>
      <c r="AD129" t="n">
        <v>115</v>
      </c>
      <c r="AE129">
        <f>IF(V129&gt;=0,V129,"")</f>
        <v/>
      </c>
      <c r="AF129">
        <f>IF(AND(N129=1,N128=0),1,0)</f>
        <v/>
      </c>
      <c r="AG129">
        <f>IF(AND(K129="REACQUIRE",K128&lt;&gt;"REACQUIRE"),1,0)</f>
        <v/>
      </c>
    </row>
    <row r="130">
      <c r="J130" t="n">
        <v>31.5</v>
      </c>
      <c r="K130" t="inlineStr">
        <is>
          <t>TRACK</t>
        </is>
      </c>
      <c r="L130" t="n">
        <v>0</v>
      </c>
      <c r="M130" t="n">
        <v>0</v>
      </c>
      <c r="N130" t="n">
        <v>1</v>
      </c>
      <c r="O130" t="n">
        <v>15.951</v>
      </c>
      <c r="P130" t="n">
        <v>4.494</v>
      </c>
      <c r="Q130" t="n">
        <v>4.252</v>
      </c>
      <c r="R130" t="n">
        <v>12.171</v>
      </c>
      <c r="S130" t="n">
        <v>8.281000000000001</v>
      </c>
      <c r="T130" t="n">
        <v>12.325</v>
      </c>
      <c r="U130" t="n">
        <v>8.877000000000001</v>
      </c>
      <c r="V130" t="n">
        <v>-1</v>
      </c>
      <c r="W130" t="n">
        <v>-4.2</v>
      </c>
      <c r="X130" t="n">
        <v>33.7</v>
      </c>
      <c r="Y130" t="n">
        <v>0.638</v>
      </c>
      <c r="Z130" t="n">
        <v>1</v>
      </c>
      <c r="AA130" t="n">
        <v>0.093</v>
      </c>
      <c r="AB130" t="n">
        <v>-0.089</v>
      </c>
      <c r="AC130" t="n">
        <v>6.7</v>
      </c>
      <c r="AD130" t="n">
        <v>106</v>
      </c>
      <c r="AE130">
        <f>IF(V130&gt;=0,V130,"")</f>
        <v/>
      </c>
      <c r="AF130">
        <f>IF(AND(N130=1,N129=0),1,0)</f>
        <v/>
      </c>
      <c r="AG130">
        <f>IF(AND(K130="REACQUIRE",K129&lt;&gt;"REACQUIRE"),1,0)</f>
        <v/>
      </c>
    </row>
    <row r="131">
      <c r="J131" t="n">
        <v>31.75</v>
      </c>
      <c r="K131" t="inlineStr">
        <is>
          <t>TRACK</t>
        </is>
      </c>
      <c r="L131" t="n">
        <v>0</v>
      </c>
      <c r="M131" t="n">
        <v>0</v>
      </c>
      <c r="N131" t="n">
        <v>1</v>
      </c>
      <c r="O131" t="n">
        <v>15.809</v>
      </c>
      <c r="P131" t="n">
        <v>4.458</v>
      </c>
      <c r="Q131" t="n">
        <v>4.271</v>
      </c>
      <c r="R131" t="n">
        <v>12.045</v>
      </c>
      <c r="S131" t="n">
        <v>8.257</v>
      </c>
      <c r="T131" t="n">
        <v>12.325</v>
      </c>
      <c r="U131" t="n">
        <v>8.877000000000001</v>
      </c>
      <c r="V131" t="n">
        <v>-1</v>
      </c>
      <c r="W131" t="n">
        <v>-2.4</v>
      </c>
      <c r="X131" t="n">
        <v>35.4</v>
      </c>
      <c r="Y131" t="n">
        <v>0.304</v>
      </c>
      <c r="Z131" t="n">
        <v>1</v>
      </c>
      <c r="AA131" t="n">
        <v>0.113</v>
      </c>
      <c r="AB131" t="n">
        <v>-0.048</v>
      </c>
      <c r="AC131" t="n">
        <v>6.64</v>
      </c>
      <c r="AD131" t="n">
        <v>106</v>
      </c>
      <c r="AE131">
        <f>IF(V131&gt;=0,V131,"")</f>
        <v/>
      </c>
      <c r="AF131">
        <f>IF(AND(N131=1,N130=0),1,0)</f>
        <v/>
      </c>
      <c r="AG131">
        <f>IF(AND(K131="REACQUIRE",K130&lt;&gt;"REACQUIRE"),1,0)</f>
        <v/>
      </c>
    </row>
    <row r="132">
      <c r="J132" t="n">
        <v>32</v>
      </c>
      <c r="K132" t="inlineStr">
        <is>
          <t>REACQUIRE</t>
        </is>
      </c>
      <c r="L132" t="n">
        <v>0</v>
      </c>
      <c r="M132" t="n">
        <v>0</v>
      </c>
      <c r="N132" t="n">
        <v>1</v>
      </c>
      <c r="O132" t="n">
        <v>15.754</v>
      </c>
      <c r="P132" t="n">
        <v>4.441</v>
      </c>
      <c r="Q132" t="n">
        <v>4.322</v>
      </c>
      <c r="R132" t="n">
        <v>12.015</v>
      </c>
      <c r="S132" t="n">
        <v>8.256</v>
      </c>
      <c r="T132" t="n">
        <v>12.325</v>
      </c>
      <c r="U132" t="n">
        <v>8.877000000000001</v>
      </c>
      <c r="V132" t="n">
        <v>-1</v>
      </c>
      <c r="W132" t="n">
        <v>-0.1</v>
      </c>
      <c r="X132" t="n">
        <v>36.5</v>
      </c>
      <c r="Y132" t="n">
        <v>0.002</v>
      </c>
      <c r="Z132" t="n">
        <v>1</v>
      </c>
      <c r="AA132" t="n">
        <v>0.089</v>
      </c>
      <c r="AB132" t="n">
        <v>-0.024</v>
      </c>
      <c r="AC132" t="n">
        <v>6.58</v>
      </c>
      <c r="AD132" t="n">
        <v>104</v>
      </c>
      <c r="AE132">
        <f>IF(V132&gt;=0,V132,"")</f>
        <v/>
      </c>
      <c r="AF132">
        <f>IF(AND(N132=1,N131=0),1,0)</f>
        <v/>
      </c>
      <c r="AG132">
        <f>IF(AND(K132="REACQUIRE",K131&lt;&gt;"REACQUIRE"),1,0)</f>
        <v/>
      </c>
    </row>
    <row r="133">
      <c r="J133" t="n">
        <v>32.25</v>
      </c>
      <c r="K133" t="inlineStr">
        <is>
          <t>REACQUIRE</t>
        </is>
      </c>
      <c r="L133" t="n">
        <v>0</v>
      </c>
      <c r="M133" t="n">
        <v>0</v>
      </c>
      <c r="N133" t="n">
        <v>1</v>
      </c>
      <c r="O133" t="n">
        <v>15.816</v>
      </c>
      <c r="P133" t="n">
        <v>4.471</v>
      </c>
      <c r="Q133" t="n">
        <v>4.442</v>
      </c>
      <c r="R133" t="n">
        <v>12.015</v>
      </c>
      <c r="S133" t="n">
        <v>8.256</v>
      </c>
      <c r="T133" t="n">
        <v>12.325</v>
      </c>
      <c r="U133" t="n">
        <v>8.877000000000001</v>
      </c>
      <c r="V133" t="n">
        <v>-1</v>
      </c>
      <c r="W133" t="n">
        <v>2.3</v>
      </c>
      <c r="X133" t="n">
        <v>37.1</v>
      </c>
      <c r="Y133" t="n">
        <v>0</v>
      </c>
      <c r="Z133" t="n">
        <v>1</v>
      </c>
      <c r="AA133" t="n">
        <v>0.133</v>
      </c>
      <c r="AB133" t="n">
        <v>-0.012</v>
      </c>
      <c r="AC133" t="n">
        <v>6.56</v>
      </c>
      <c r="AD133" t="n">
        <v>108</v>
      </c>
      <c r="AE133">
        <f>IF(V133&gt;=0,V133,"")</f>
        <v/>
      </c>
      <c r="AF133">
        <f>IF(AND(N133=1,N132=0),1,0)</f>
        <v/>
      </c>
      <c r="AG133">
        <f>IF(AND(K133="REACQUIRE",K132&lt;&gt;"REACQUIRE"),1,0)</f>
        <v/>
      </c>
    </row>
    <row r="134">
      <c r="J134" t="n">
        <v>32.5</v>
      </c>
      <c r="K134" t="inlineStr">
        <is>
          <t>REACQUIRE</t>
        </is>
      </c>
      <c r="L134" t="n">
        <v>0</v>
      </c>
      <c r="M134" t="n">
        <v>0</v>
      </c>
      <c r="N134" t="n">
        <v>1</v>
      </c>
      <c r="O134" t="n">
        <v>15.94</v>
      </c>
      <c r="P134" t="n">
        <v>4.536</v>
      </c>
      <c r="Q134" t="n">
        <v>4.606</v>
      </c>
      <c r="R134" t="n">
        <v>12.001</v>
      </c>
      <c r="S134" t="n">
        <v>8.257</v>
      </c>
      <c r="T134" t="n">
        <v>12.325</v>
      </c>
      <c r="U134" t="n">
        <v>8.877000000000001</v>
      </c>
      <c r="V134" t="n">
        <v>-1</v>
      </c>
      <c r="W134" t="n">
        <v>3.7</v>
      </c>
      <c r="X134" t="n">
        <v>37.5</v>
      </c>
      <c r="Y134" t="n">
        <v>0.19</v>
      </c>
      <c r="Z134" t="n">
        <v>1</v>
      </c>
      <c r="AA134" t="n">
        <v>0.17</v>
      </c>
      <c r="AB134" t="n">
        <v>-0.007</v>
      </c>
      <c r="AC134" t="n">
        <v>6.59</v>
      </c>
      <c r="AD134" t="n">
        <v>114</v>
      </c>
      <c r="AE134">
        <f>IF(V134&gt;=0,V134,"")</f>
        <v/>
      </c>
      <c r="AF134">
        <f>IF(AND(N134=1,N133=0),1,0)</f>
        <v/>
      </c>
      <c r="AG134">
        <f>IF(AND(K134="REACQUIRE",K133&lt;&gt;"REACQUIRE"),1,0)</f>
        <v/>
      </c>
    </row>
    <row r="135">
      <c r="J135" t="n">
        <v>32.75</v>
      </c>
      <c r="K135" t="inlineStr">
        <is>
          <t>REACQUIRE</t>
        </is>
      </c>
      <c r="L135" t="n">
        <v>0</v>
      </c>
      <c r="M135" t="n">
        <v>0</v>
      </c>
      <c r="N135" t="n">
        <v>1</v>
      </c>
      <c r="O135" t="n">
        <v>16.104</v>
      </c>
      <c r="P135" t="n">
        <v>4.611</v>
      </c>
      <c r="Q135" t="n">
        <v>4.807</v>
      </c>
      <c r="R135" t="n">
        <v>11.889</v>
      </c>
      <c r="S135" t="n">
        <v>8.263</v>
      </c>
      <c r="T135" t="n">
        <v>12.325</v>
      </c>
      <c r="U135" t="n">
        <v>8.877000000000001</v>
      </c>
      <c r="V135" t="n">
        <v>-1</v>
      </c>
      <c r="W135" t="n">
        <v>4.4</v>
      </c>
      <c r="X135" t="n">
        <v>37.9</v>
      </c>
      <c r="Y135" t="n">
        <v>0.623</v>
      </c>
      <c r="Z135" t="n">
        <v>1</v>
      </c>
      <c r="AA135" t="n">
        <v>0.214</v>
      </c>
      <c r="AB135" t="n">
        <v>0.012</v>
      </c>
      <c r="AC135" t="n">
        <v>6.69</v>
      </c>
      <c r="AD135" t="n">
        <v>118</v>
      </c>
      <c r="AE135">
        <f>IF(V135&gt;=0,V135,"")</f>
        <v/>
      </c>
      <c r="AF135">
        <f>IF(AND(N135=1,N134=0),1,0)</f>
        <v/>
      </c>
      <c r="AG135">
        <f>IF(AND(K135="REACQUIRE",K134&lt;&gt;"REACQUIRE"),1,0)</f>
        <v/>
      </c>
    </row>
    <row r="136">
      <c r="J136" t="n">
        <v>33</v>
      </c>
      <c r="K136" t="inlineStr">
        <is>
          <t>REACQUIRE</t>
        </is>
      </c>
      <c r="L136" t="n">
        <v>0</v>
      </c>
      <c r="M136" t="n">
        <v>0</v>
      </c>
      <c r="N136" t="n">
        <v>1</v>
      </c>
      <c r="O136" t="n">
        <v>16.29</v>
      </c>
      <c r="P136" t="n">
        <v>4.667</v>
      </c>
      <c r="Q136" t="n">
        <v>5.042</v>
      </c>
      <c r="R136" t="n">
        <v>11.787</v>
      </c>
      <c r="S136" t="n">
        <v>8.265000000000001</v>
      </c>
      <c r="T136" t="n">
        <v>12.325</v>
      </c>
      <c r="U136" t="n">
        <v>8.877000000000001</v>
      </c>
      <c r="V136" t="n">
        <v>-1</v>
      </c>
      <c r="W136" t="n">
        <v>4.8</v>
      </c>
      <c r="X136" t="n">
        <v>38.4</v>
      </c>
      <c r="Y136" t="n">
        <v>0.175</v>
      </c>
      <c r="Z136" t="n">
        <v>1</v>
      </c>
      <c r="AA136" t="n">
        <v>0.246</v>
      </c>
      <c r="AB136" t="n">
        <v>0.037</v>
      </c>
      <c r="AC136" t="n">
        <v>6.8</v>
      </c>
      <c r="AD136" t="n">
        <v>202</v>
      </c>
      <c r="AE136">
        <f>IF(V136&gt;=0,V136,"")</f>
        <v/>
      </c>
      <c r="AF136">
        <f>IF(AND(N136=1,N135=0),1,0)</f>
        <v/>
      </c>
      <c r="AG136">
        <f>IF(AND(K136="REACQUIRE",K135&lt;&gt;"REACQUIRE"),1,0)</f>
        <v/>
      </c>
    </row>
    <row r="137">
      <c r="J137" t="n">
        <v>33.25</v>
      </c>
      <c r="K137" t="inlineStr">
        <is>
          <t>TRACK</t>
        </is>
      </c>
      <c r="L137" t="n">
        <v>1</v>
      </c>
      <c r="M137" t="n">
        <v>1</v>
      </c>
      <c r="N137" t="n">
        <v>0</v>
      </c>
      <c r="O137" t="n">
        <v>16.454</v>
      </c>
      <c r="P137" t="n">
        <v>4.697</v>
      </c>
      <c r="Q137" t="n">
        <v>5.281</v>
      </c>
      <c r="R137" t="n">
        <v>11.775</v>
      </c>
      <c r="S137" t="n">
        <v>8.263999999999999</v>
      </c>
      <c r="T137" t="n">
        <v>11.631</v>
      </c>
      <c r="U137" t="n">
        <v>8.593</v>
      </c>
      <c r="V137" t="n">
        <v>0.359</v>
      </c>
      <c r="W137" t="n">
        <v>2.9</v>
      </c>
      <c r="X137" t="n">
        <v>37.6</v>
      </c>
      <c r="Y137" t="n">
        <v>0.096</v>
      </c>
      <c r="Z137" t="n">
        <v>1</v>
      </c>
      <c r="AA137" t="n">
        <v>0.112</v>
      </c>
      <c r="AB137" t="n">
        <v>0.08</v>
      </c>
      <c r="AC137" t="n">
        <v>6.83</v>
      </c>
      <c r="AD137" t="n">
        <v>255</v>
      </c>
      <c r="AE137">
        <f>IF(V137&gt;=0,V137,"")</f>
        <v/>
      </c>
      <c r="AF137">
        <f>IF(AND(N137=1,N136=0),1,0)</f>
        <v/>
      </c>
      <c r="AG137">
        <f>IF(AND(K137="REACQUIRE",K136&lt;&gt;"REACQUIRE"),1,0)</f>
        <v/>
      </c>
    </row>
    <row r="138">
      <c r="J138" t="n">
        <v>33.5</v>
      </c>
      <c r="K138" t="inlineStr">
        <is>
          <t>TRACK</t>
        </is>
      </c>
      <c r="L138" t="n">
        <v>1</v>
      </c>
      <c r="M138" t="n">
        <v>2</v>
      </c>
      <c r="N138" t="n">
        <v>0</v>
      </c>
      <c r="O138" t="n">
        <v>16.484</v>
      </c>
      <c r="P138" t="n">
        <v>4.707</v>
      </c>
      <c r="Q138" t="n">
        <v>5.412</v>
      </c>
      <c r="R138" t="n">
        <v>11.72</v>
      </c>
      <c r="S138" t="n">
        <v>8.259</v>
      </c>
      <c r="T138" t="n">
        <v>11.578</v>
      </c>
      <c r="U138" t="n">
        <v>8.526</v>
      </c>
      <c r="V138" t="n">
        <v>0.302</v>
      </c>
      <c r="W138" t="n">
        <v>0.1</v>
      </c>
      <c r="X138" t="n">
        <v>36.6</v>
      </c>
      <c r="Y138" t="n">
        <v>0.296</v>
      </c>
      <c r="Z138" t="n">
        <v>1</v>
      </c>
      <c r="AA138" t="n">
        <v>0.132</v>
      </c>
      <c r="AB138" t="n">
        <v>0.07000000000000001</v>
      </c>
      <c r="AC138" t="n">
        <v>6.84</v>
      </c>
      <c r="AD138" t="n">
        <v>255</v>
      </c>
      <c r="AE138">
        <f>IF(V138&gt;=0,V138,"")</f>
        <v/>
      </c>
      <c r="AF138">
        <f>IF(AND(N138=1,N137=0),1,0)</f>
        <v/>
      </c>
      <c r="AG138">
        <f>IF(AND(K138="REACQUIRE",K137&lt;&gt;"REACQUIRE"),1,0)</f>
        <v/>
      </c>
    </row>
    <row r="139">
      <c r="J139" t="n">
        <v>33.75</v>
      </c>
      <c r="K139" t="inlineStr">
        <is>
          <t>TRACK</t>
        </is>
      </c>
      <c r="L139" t="n">
        <v>1</v>
      </c>
      <c r="M139" t="n">
        <v>1</v>
      </c>
      <c r="N139" t="n">
        <v>0</v>
      </c>
      <c r="O139" t="n">
        <v>16.397</v>
      </c>
      <c r="P139" t="n">
        <v>4.701</v>
      </c>
      <c r="Q139" t="n">
        <v>5.428</v>
      </c>
      <c r="R139" t="n">
        <v>11.634</v>
      </c>
      <c r="S139" t="n">
        <v>8.238</v>
      </c>
      <c r="T139" t="n">
        <v>11.505</v>
      </c>
      <c r="U139" t="n">
        <v>8.503</v>
      </c>
      <c r="V139" t="n">
        <v>0.295</v>
      </c>
      <c r="W139" t="n">
        <v>-2.5</v>
      </c>
      <c r="X139" t="n">
        <v>36.1</v>
      </c>
      <c r="Y139" t="n">
        <v>0.413</v>
      </c>
      <c r="Z139" t="n">
        <v>1</v>
      </c>
      <c r="AA139" t="n">
        <v>0.056</v>
      </c>
      <c r="AB139" t="n">
        <v>0.023</v>
      </c>
      <c r="AC139" t="n">
        <v>6.82</v>
      </c>
      <c r="AD139" t="n">
        <v>255</v>
      </c>
      <c r="AE139">
        <f>IF(V139&gt;=0,V139,"")</f>
        <v/>
      </c>
      <c r="AF139">
        <f>IF(AND(N139=1,N138=0),1,0)</f>
        <v/>
      </c>
      <c r="AG139">
        <f>IF(AND(K139="REACQUIRE",K138&lt;&gt;"REACQUIRE"),1,0)</f>
        <v/>
      </c>
    </row>
    <row r="140">
      <c r="J140" t="n">
        <v>34</v>
      </c>
      <c r="K140" t="inlineStr">
        <is>
          <t>TRACK</t>
        </is>
      </c>
      <c r="L140" t="n">
        <v>1</v>
      </c>
      <c r="M140" t="n">
        <v>1</v>
      </c>
      <c r="N140" t="n">
        <v>0</v>
      </c>
      <c r="O140" t="n">
        <v>16.306</v>
      </c>
      <c r="P140" t="n">
        <v>4.695</v>
      </c>
      <c r="Q140" t="n">
        <v>5.445</v>
      </c>
      <c r="R140" t="n">
        <v>11.541</v>
      </c>
      <c r="S140" t="n">
        <v>8.195</v>
      </c>
      <c r="T140" t="n">
        <v>11.391</v>
      </c>
      <c r="U140" t="n">
        <v>8.478999999999999</v>
      </c>
      <c r="V140" t="n">
        <v>0.322</v>
      </c>
      <c r="W140" t="n">
        <v>-2</v>
      </c>
      <c r="X140" t="n">
        <v>36.6</v>
      </c>
      <c r="Y140" t="n">
        <v>0.413</v>
      </c>
      <c r="Z140" t="n">
        <v>1</v>
      </c>
      <c r="AA140" t="n">
        <v>0.012</v>
      </c>
      <c r="AB140" t="n">
        <v>0.008999999999999999</v>
      </c>
      <c r="AC140" t="n">
        <v>6.79</v>
      </c>
      <c r="AD140" t="n">
        <v>255</v>
      </c>
      <c r="AE140">
        <f>IF(V140&gt;=0,V140,"")</f>
        <v/>
      </c>
      <c r="AF140">
        <f>IF(AND(N140=1,N139=0),1,0)</f>
        <v/>
      </c>
      <c r="AG140">
        <f>IF(AND(K140="REACQUIRE",K139&lt;&gt;"REACQUIRE"),1,0)</f>
        <v/>
      </c>
    </row>
    <row r="141">
      <c r="J141" t="n">
        <v>34.25</v>
      </c>
      <c r="K141" t="inlineStr">
        <is>
          <t>TRACK</t>
        </is>
      </c>
      <c r="L141" t="n">
        <v>1</v>
      </c>
      <c r="M141" t="n">
        <v>1</v>
      </c>
      <c r="N141" t="n">
        <v>0</v>
      </c>
      <c r="O141" t="n">
        <v>16.234</v>
      </c>
      <c r="P141" t="n">
        <v>4.691</v>
      </c>
      <c r="Q141" t="n">
        <v>5.476</v>
      </c>
      <c r="R141" t="n">
        <v>11.452</v>
      </c>
      <c r="S141" t="n">
        <v>8.132</v>
      </c>
      <c r="T141" t="n">
        <v>11.31</v>
      </c>
      <c r="U141" t="n">
        <v>8.430999999999999</v>
      </c>
      <c r="V141" t="n">
        <v>0.331</v>
      </c>
      <c r="W141" t="n">
        <v>-0.9</v>
      </c>
      <c r="X141" t="n">
        <v>37.3</v>
      </c>
      <c r="Y141" t="n">
        <v>0.446</v>
      </c>
      <c r="Z141" t="n">
        <v>1</v>
      </c>
      <c r="AA141" t="n">
        <v>0.025</v>
      </c>
      <c r="AB141" t="n">
        <v>0.008</v>
      </c>
      <c r="AC141" t="n">
        <v>6.76</v>
      </c>
      <c r="AD141" t="n">
        <v>255</v>
      </c>
      <c r="AE141">
        <f>IF(V141&gt;=0,V141,"")</f>
        <v/>
      </c>
      <c r="AF141">
        <f>IF(AND(N141=1,N140=0),1,0)</f>
        <v/>
      </c>
      <c r="AG141">
        <f>IF(AND(K141="REACQUIRE",K140&lt;&gt;"REACQUIRE"),1,0)</f>
        <v/>
      </c>
    </row>
    <row r="142">
      <c r="J142" t="n">
        <v>34.5</v>
      </c>
      <c r="K142" t="inlineStr">
        <is>
          <t>TRACK</t>
        </is>
      </c>
      <c r="L142" t="n">
        <v>1</v>
      </c>
      <c r="M142" t="n">
        <v>2</v>
      </c>
      <c r="N142" t="n">
        <v>0</v>
      </c>
      <c r="O142" t="n">
        <v>16.172</v>
      </c>
      <c r="P142" t="n">
        <v>4.689</v>
      </c>
      <c r="Q142" t="n">
        <v>5.521</v>
      </c>
      <c r="R142" t="n">
        <v>11.379</v>
      </c>
      <c r="S142" t="n">
        <v>8.050000000000001</v>
      </c>
      <c r="T142" t="n">
        <v>11.184</v>
      </c>
      <c r="U142" t="n">
        <v>8.397</v>
      </c>
      <c r="V142" t="n">
        <v>0.397</v>
      </c>
      <c r="W142" t="n">
        <v>-0.2</v>
      </c>
      <c r="X142" t="n">
        <v>37.3</v>
      </c>
      <c r="Y142" t="n">
        <v>0.448</v>
      </c>
      <c r="Z142" t="n">
        <v>1</v>
      </c>
      <c r="AA142" t="n">
        <v>0.046</v>
      </c>
      <c r="AB142" t="n">
        <v>0.013</v>
      </c>
      <c r="AC142" t="n">
        <v>6.71</v>
      </c>
      <c r="AD142" t="n">
        <v>255</v>
      </c>
      <c r="AE142">
        <f>IF(V142&gt;=0,V142,"")</f>
        <v/>
      </c>
      <c r="AF142">
        <f>IF(AND(N142=1,N141=0),1,0)</f>
        <v/>
      </c>
      <c r="AG142">
        <f>IF(AND(K142="REACQUIRE",K141&lt;&gt;"REACQUIRE"),1,0)</f>
        <v/>
      </c>
    </row>
    <row r="143">
      <c r="J143" t="n">
        <v>34.75</v>
      </c>
      <c r="K143" t="inlineStr">
        <is>
          <t>TRACK</t>
        </is>
      </c>
      <c r="L143" t="n">
        <v>1</v>
      </c>
      <c r="M143" t="n">
        <v>1</v>
      </c>
      <c r="N143" t="n">
        <v>0</v>
      </c>
      <c r="O143" t="n">
        <v>16.109</v>
      </c>
      <c r="P143" t="n">
        <v>4.684</v>
      </c>
      <c r="Q143" t="n">
        <v>5.576</v>
      </c>
      <c r="R143" t="n">
        <v>11.328</v>
      </c>
      <c r="S143" t="n">
        <v>7.959</v>
      </c>
      <c r="T143" t="n">
        <v>11.049</v>
      </c>
      <c r="U143" t="n">
        <v>8.358000000000001</v>
      </c>
      <c r="V143" t="n">
        <v>0.486</v>
      </c>
      <c r="W143" t="n">
        <v>0</v>
      </c>
      <c r="X143" t="n">
        <v>37</v>
      </c>
      <c r="Y143" t="n">
        <v>0.332</v>
      </c>
      <c r="Z143" t="n">
        <v>1</v>
      </c>
      <c r="AA143" t="n">
        <v>0.057</v>
      </c>
      <c r="AB143" t="n">
        <v>-0.008999999999999999</v>
      </c>
      <c r="AC143" t="n">
        <v>6.64</v>
      </c>
      <c r="AD143" t="n">
        <v>255</v>
      </c>
      <c r="AE143">
        <f>IF(V143&gt;=0,V143,"")</f>
        <v/>
      </c>
      <c r="AF143">
        <f>IF(AND(N143=1,N142=0),1,0)</f>
        <v/>
      </c>
      <c r="AG143">
        <f>IF(AND(K143="REACQUIRE",K142&lt;&gt;"REACQUIRE"),1,0)</f>
        <v/>
      </c>
    </row>
    <row r="144">
      <c r="J144" t="n">
        <v>35</v>
      </c>
      <c r="K144" t="inlineStr">
        <is>
          <t>TRACK</t>
        </is>
      </c>
      <c r="L144" t="n">
        <v>1</v>
      </c>
      <c r="M144" t="n">
        <v>1</v>
      </c>
      <c r="N144" t="n">
        <v>0</v>
      </c>
      <c r="O144" t="n">
        <v>16.049</v>
      </c>
      <c r="P144" t="n">
        <v>4.678</v>
      </c>
      <c r="Q144" t="n">
        <v>5.63</v>
      </c>
      <c r="R144" t="n">
        <v>11.311</v>
      </c>
      <c r="S144" t="n">
        <v>7.853</v>
      </c>
      <c r="T144" t="n">
        <v>10.948</v>
      </c>
      <c r="U144" t="n">
        <v>8.26</v>
      </c>
      <c r="V144" t="n">
        <v>0.546</v>
      </c>
      <c r="W144" t="n">
        <v>0</v>
      </c>
      <c r="X144" t="n">
        <v>37.1</v>
      </c>
      <c r="Y144" t="n">
        <v>0.515</v>
      </c>
      <c r="Z144" t="n">
        <v>1</v>
      </c>
      <c r="AA144" t="n">
        <v>0.059</v>
      </c>
      <c r="AB144" t="n">
        <v>-0.05</v>
      </c>
      <c r="AC144" t="n">
        <v>6.54</v>
      </c>
      <c r="AD144" t="n">
        <v>255</v>
      </c>
      <c r="AE144">
        <f>IF(V144&gt;=0,V144,"")</f>
        <v/>
      </c>
      <c r="AF144">
        <f>IF(AND(N144=1,N143=0),1,0)</f>
        <v/>
      </c>
      <c r="AG144">
        <f>IF(AND(K144="REACQUIRE",K143&lt;&gt;"REACQUIRE"),1,0)</f>
        <v/>
      </c>
    </row>
    <row r="145">
      <c r="J145" t="n">
        <v>35.25</v>
      </c>
      <c r="K145" t="inlineStr">
        <is>
          <t>TRACK</t>
        </is>
      </c>
      <c r="L145" t="n">
        <v>0</v>
      </c>
      <c r="M145" t="n">
        <v>0</v>
      </c>
      <c r="N145" t="n">
        <v>1</v>
      </c>
      <c r="O145" t="n">
        <v>16</v>
      </c>
      <c r="P145" t="n">
        <v>4.674</v>
      </c>
      <c r="Q145" t="n">
        <v>5.683</v>
      </c>
      <c r="R145" t="n">
        <v>11.32</v>
      </c>
      <c r="S145" t="n">
        <v>7.732</v>
      </c>
      <c r="T145" t="n">
        <v>10.911</v>
      </c>
      <c r="U145" t="n">
        <v>8.233000000000001</v>
      </c>
      <c r="V145" t="n">
        <v>-1</v>
      </c>
      <c r="W145" t="n">
        <v>0.2</v>
      </c>
      <c r="X145" t="n">
        <v>37.3</v>
      </c>
      <c r="Y145" t="n">
        <v>0.448</v>
      </c>
      <c r="Z145" t="n">
        <v>1</v>
      </c>
      <c r="AA145" t="n">
        <v>0.064</v>
      </c>
      <c r="AB145" t="n">
        <v>-0.091</v>
      </c>
      <c r="AC145" t="n">
        <v>6.43</v>
      </c>
      <c r="AD145" t="n">
        <v>146</v>
      </c>
      <c r="AE145">
        <f>IF(V145&gt;=0,V145,"")</f>
        <v/>
      </c>
      <c r="AF145">
        <f>IF(AND(N145=1,N144=0),1,0)</f>
        <v/>
      </c>
      <c r="AG145">
        <f>IF(AND(K145="REACQUIRE",K144&lt;&gt;"REACQUIRE"),1,0)</f>
        <v/>
      </c>
    </row>
    <row r="146">
      <c r="J146" t="n">
        <v>35.5</v>
      </c>
      <c r="K146" t="inlineStr">
        <is>
          <t>TRACK</t>
        </is>
      </c>
      <c r="L146" t="n">
        <v>0</v>
      </c>
      <c r="M146" t="n">
        <v>0</v>
      </c>
      <c r="N146" t="n">
        <v>1</v>
      </c>
      <c r="O146" t="n">
        <v>15.978</v>
      </c>
      <c r="P146" t="n">
        <v>4.684</v>
      </c>
      <c r="Q146" t="n">
        <v>5.754</v>
      </c>
      <c r="R146" t="n">
        <v>11.363</v>
      </c>
      <c r="S146" t="n">
        <v>7.613</v>
      </c>
      <c r="T146" t="n">
        <v>10.911</v>
      </c>
      <c r="U146" t="n">
        <v>8.233000000000001</v>
      </c>
      <c r="V146" t="n">
        <v>-1</v>
      </c>
      <c r="W146" t="n">
        <v>0.8</v>
      </c>
      <c r="X146" t="n">
        <v>37.8</v>
      </c>
      <c r="Y146" t="n">
        <v>0.498</v>
      </c>
      <c r="Z146" t="n">
        <v>1</v>
      </c>
      <c r="AA146" t="n">
        <v>0.095</v>
      </c>
      <c r="AB146" t="n">
        <v>-0.122</v>
      </c>
      <c r="AC146" t="n">
        <v>6.33</v>
      </c>
      <c r="AD146" t="n">
        <v>115</v>
      </c>
      <c r="AE146">
        <f>IF(V146&gt;=0,V146,"")</f>
        <v/>
      </c>
      <c r="AF146">
        <f>IF(AND(N146=1,N145=0),1,0)</f>
        <v/>
      </c>
      <c r="AG146">
        <f>IF(AND(K146="REACQUIRE",K145&lt;&gt;"REACQUIRE"),1,0)</f>
        <v/>
      </c>
    </row>
    <row r="147">
      <c r="J147" t="n">
        <v>35.75</v>
      </c>
      <c r="K147" t="inlineStr">
        <is>
          <t>TRACK</t>
        </is>
      </c>
      <c r="L147" t="n">
        <v>0</v>
      </c>
      <c r="M147" t="n">
        <v>0</v>
      </c>
      <c r="N147" t="n">
        <v>1</v>
      </c>
      <c r="O147" t="n">
        <v>15.976</v>
      </c>
      <c r="P147" t="n">
        <v>4.702</v>
      </c>
      <c r="Q147" t="n">
        <v>5.839</v>
      </c>
      <c r="R147" t="n">
        <v>11.427</v>
      </c>
      <c r="S147" t="n">
        <v>7.517</v>
      </c>
      <c r="T147" t="n">
        <v>10.911</v>
      </c>
      <c r="U147" t="n">
        <v>8.233000000000001</v>
      </c>
      <c r="V147" t="n">
        <v>-1</v>
      </c>
      <c r="W147" t="n">
        <v>1.2</v>
      </c>
      <c r="X147" t="n">
        <v>38.3</v>
      </c>
      <c r="Y147" t="n">
        <v>0.531</v>
      </c>
      <c r="Z147" t="n">
        <v>1</v>
      </c>
      <c r="AA147" t="n">
        <v>0.124</v>
      </c>
      <c r="AB147" t="n">
        <v>-0.148</v>
      </c>
      <c r="AC147" t="n">
        <v>6.25</v>
      </c>
      <c r="AD147" t="n">
        <v>146</v>
      </c>
      <c r="AE147">
        <f>IF(V147&gt;=0,V147,"")</f>
        <v/>
      </c>
      <c r="AF147">
        <f>IF(AND(N147=1,N146=0),1,0)</f>
        <v/>
      </c>
      <c r="AG147">
        <f>IF(AND(K147="REACQUIRE",K146&lt;&gt;"REACQUIRE"),1,0)</f>
        <v/>
      </c>
    </row>
    <row r="148">
      <c r="J148" t="n">
        <v>36</v>
      </c>
      <c r="K148" t="inlineStr">
        <is>
          <t>REACQUIRE</t>
        </is>
      </c>
      <c r="L148" t="n">
        <v>0</v>
      </c>
      <c r="M148" t="n">
        <v>0</v>
      </c>
      <c r="N148" t="n">
        <v>1</v>
      </c>
      <c r="O148" t="n">
        <v>15.979</v>
      </c>
      <c r="P148" t="n">
        <v>4.718</v>
      </c>
      <c r="Q148" t="n">
        <v>5.911</v>
      </c>
      <c r="R148" t="n">
        <v>11.529</v>
      </c>
      <c r="S148" t="n">
        <v>7.443</v>
      </c>
      <c r="T148" t="n">
        <v>10.911</v>
      </c>
      <c r="U148" t="n">
        <v>8.233000000000001</v>
      </c>
      <c r="V148" t="n">
        <v>-1</v>
      </c>
      <c r="W148" t="n">
        <v>1</v>
      </c>
      <c r="X148" t="n">
        <v>38.8</v>
      </c>
      <c r="Y148" t="n">
        <v>0.508</v>
      </c>
      <c r="Z148" t="n">
        <v>1</v>
      </c>
      <c r="AA148" t="n">
        <v>0.137</v>
      </c>
      <c r="AB148" t="n">
        <v>-0.18</v>
      </c>
      <c r="AC148" t="n">
        <v>6.15</v>
      </c>
      <c r="AD148" t="n">
        <v>115</v>
      </c>
      <c r="AE148">
        <f>IF(V148&gt;=0,V148,"")</f>
        <v/>
      </c>
      <c r="AF148">
        <f>IF(AND(N148=1,N147=0),1,0)</f>
        <v/>
      </c>
      <c r="AG148">
        <f>IF(AND(K148="REACQUIRE",K147&lt;&gt;"REACQUIRE"),1,0)</f>
        <v/>
      </c>
    </row>
    <row r="149">
      <c r="J149" t="n">
        <v>36.25</v>
      </c>
      <c r="K149" t="inlineStr">
        <is>
          <t>REACQUIRE</t>
        </is>
      </c>
      <c r="L149" t="n">
        <v>0</v>
      </c>
      <c r="M149" t="n">
        <v>0</v>
      </c>
      <c r="N149" t="n">
        <v>1</v>
      </c>
      <c r="O149" t="n">
        <v>16.009</v>
      </c>
      <c r="P149" t="n">
        <v>4.749</v>
      </c>
      <c r="Q149" t="n">
        <v>6.038</v>
      </c>
      <c r="R149" t="n">
        <v>11.661</v>
      </c>
      <c r="S149" t="n">
        <v>7.388</v>
      </c>
      <c r="T149" t="n">
        <v>10.911</v>
      </c>
      <c r="U149" t="n">
        <v>8.233000000000001</v>
      </c>
      <c r="V149" t="n">
        <v>-1</v>
      </c>
      <c r="W149" t="n">
        <v>2.1</v>
      </c>
      <c r="X149" t="n">
        <v>39</v>
      </c>
      <c r="Y149" t="n">
        <v>0.637</v>
      </c>
      <c r="Z149" t="n">
        <v>1</v>
      </c>
      <c r="AA149" t="n">
        <v>0.1</v>
      </c>
      <c r="AB149" t="n">
        <v>-0.222</v>
      </c>
      <c r="AC149" t="n">
        <v>6.07</v>
      </c>
      <c r="AD149" t="n">
        <v>120</v>
      </c>
      <c r="AE149">
        <f>IF(V149&gt;=0,V149,"")</f>
        <v/>
      </c>
      <c r="AF149">
        <f>IF(AND(N149=1,N148=0),1,0)</f>
        <v/>
      </c>
      <c r="AG149">
        <f>IF(AND(K149="REACQUIRE",K148&lt;&gt;"REACQUIRE"),1,0)</f>
        <v/>
      </c>
    </row>
    <row r="150">
      <c r="J150" t="n">
        <v>36.5</v>
      </c>
      <c r="K150" t="inlineStr">
        <is>
          <t>REACQUIRE</t>
        </is>
      </c>
      <c r="L150" t="n">
        <v>0</v>
      </c>
      <c r="M150" t="n">
        <v>0</v>
      </c>
      <c r="N150" t="n">
        <v>1</v>
      </c>
      <c r="O150" t="n">
        <v>16.063</v>
      </c>
      <c r="P150" t="n">
        <v>4.783</v>
      </c>
      <c r="Q150" t="n">
        <v>6.235</v>
      </c>
      <c r="R150" t="n">
        <v>11.828</v>
      </c>
      <c r="S150" t="n">
        <v>7.32</v>
      </c>
      <c r="T150" t="n">
        <v>10.911</v>
      </c>
      <c r="U150" t="n">
        <v>8.233000000000001</v>
      </c>
      <c r="V150" t="n">
        <v>-1</v>
      </c>
      <c r="W150" t="n">
        <v>3.4</v>
      </c>
      <c r="X150" t="n">
        <v>39.1</v>
      </c>
      <c r="Y150" t="n">
        <v>0.75</v>
      </c>
      <c r="Z150" t="n">
        <v>1</v>
      </c>
      <c r="AA150" t="n">
        <v>0.118</v>
      </c>
      <c r="AB150" t="n">
        <v>-0.285</v>
      </c>
      <c r="AC150" t="n">
        <v>5.97</v>
      </c>
      <c r="AD150" t="n">
        <v>120</v>
      </c>
      <c r="AE150">
        <f>IF(V150&gt;=0,V150,"")</f>
        <v/>
      </c>
      <c r="AF150">
        <f>IF(AND(N150=1,N149=0),1,0)</f>
        <v/>
      </c>
      <c r="AG150">
        <f>IF(AND(K150="REACQUIRE",K149&lt;&gt;"REACQUIRE"),1,0)</f>
        <v/>
      </c>
    </row>
    <row r="151">
      <c r="J151" t="n">
        <v>36.75</v>
      </c>
      <c r="K151" t="inlineStr">
        <is>
          <t>REACQUIRE</t>
        </is>
      </c>
      <c r="L151" t="n">
        <v>0</v>
      </c>
      <c r="M151" t="n">
        <v>0</v>
      </c>
      <c r="N151" t="n">
        <v>1</v>
      </c>
      <c r="O151" t="n">
        <v>16.128</v>
      </c>
      <c r="P151" t="n">
        <v>4.805</v>
      </c>
      <c r="Q151" t="n">
        <v>6.485</v>
      </c>
      <c r="R151" t="n">
        <v>11.988</v>
      </c>
      <c r="S151" t="n">
        <v>7.268</v>
      </c>
      <c r="T151" t="n">
        <v>10.911</v>
      </c>
      <c r="U151" t="n">
        <v>8.233000000000001</v>
      </c>
      <c r="V151" t="n">
        <v>-1</v>
      </c>
      <c r="W151" t="n">
        <v>4.3</v>
      </c>
      <c r="X151" t="n">
        <v>39.1</v>
      </c>
      <c r="Y151" t="n">
        <v>0.644</v>
      </c>
      <c r="Z151" t="n">
        <v>1</v>
      </c>
      <c r="AA151" t="n">
        <v>0.145</v>
      </c>
      <c r="AB151" t="n">
        <v>-0.346</v>
      </c>
      <c r="AC151" t="n">
        <v>5.89</v>
      </c>
      <c r="AD151" t="n">
        <v>147</v>
      </c>
      <c r="AE151">
        <f>IF(V151&gt;=0,V151,"")</f>
        <v/>
      </c>
      <c r="AF151">
        <f>IF(AND(N151=1,N150=0),1,0)</f>
        <v/>
      </c>
      <c r="AG151">
        <f>IF(AND(K151="REACQUIRE",K150&lt;&gt;"REACQUIRE"),1,0)</f>
        <v/>
      </c>
    </row>
    <row r="152">
      <c r="J152" t="n">
        <v>37</v>
      </c>
      <c r="K152" t="inlineStr">
        <is>
          <t>REACQUIRE</t>
        </is>
      </c>
      <c r="L152" t="n">
        <v>0</v>
      </c>
      <c r="M152" t="n">
        <v>0</v>
      </c>
      <c r="N152" t="n">
        <v>1</v>
      </c>
      <c r="O152" t="n">
        <v>16.192</v>
      </c>
      <c r="P152" t="n">
        <v>4.81</v>
      </c>
      <c r="Q152" t="n">
        <v>6.776</v>
      </c>
      <c r="R152" t="n">
        <v>12.135</v>
      </c>
      <c r="S152" t="n">
        <v>7.216</v>
      </c>
      <c r="T152" t="n">
        <v>10.911</v>
      </c>
      <c r="U152" t="n">
        <v>8.233000000000001</v>
      </c>
      <c r="V152" t="n">
        <v>-1</v>
      </c>
      <c r="W152" t="n">
        <v>4.8</v>
      </c>
      <c r="X152" t="n">
        <v>39.1</v>
      </c>
      <c r="Y152" t="n">
        <v>0.581</v>
      </c>
      <c r="Z152" t="n">
        <v>1</v>
      </c>
      <c r="AA152" t="n">
        <v>0.181</v>
      </c>
      <c r="AB152" t="n">
        <v>-0.403</v>
      </c>
      <c r="AC152" t="n">
        <v>5.82</v>
      </c>
      <c r="AD152" t="n">
        <v>146</v>
      </c>
      <c r="AE152">
        <f>IF(V152&gt;=0,V152,"")</f>
        <v/>
      </c>
      <c r="AF152">
        <f>IF(AND(N152=1,N151=0),1,0)</f>
        <v/>
      </c>
      <c r="AG152">
        <f>IF(AND(K152="REACQUIRE",K151&lt;&gt;"REACQUIRE"),1,0)</f>
        <v/>
      </c>
    </row>
    <row r="153">
      <c r="J153" t="n">
        <v>37.25</v>
      </c>
      <c r="K153" t="inlineStr">
        <is>
          <t>REACQUIRE</t>
        </is>
      </c>
      <c r="L153" t="n">
        <v>0</v>
      </c>
      <c r="M153" t="n">
        <v>0</v>
      </c>
      <c r="N153" t="n">
        <v>1</v>
      </c>
      <c r="O153" t="n">
        <v>16.248</v>
      </c>
      <c r="P153" t="n">
        <v>4.801</v>
      </c>
      <c r="Q153" t="n">
        <v>7.099</v>
      </c>
      <c r="R153" t="n">
        <v>12.219</v>
      </c>
      <c r="S153" t="n">
        <v>7.146</v>
      </c>
      <c r="T153" t="n">
        <v>10.911</v>
      </c>
      <c r="U153" t="n">
        <v>8.233000000000001</v>
      </c>
      <c r="V153" t="n">
        <v>-1</v>
      </c>
      <c r="W153" t="n">
        <v>5</v>
      </c>
      <c r="X153" t="n">
        <v>39.1</v>
      </c>
      <c r="Y153" t="n">
        <v>0.365</v>
      </c>
      <c r="Z153" t="n">
        <v>1</v>
      </c>
      <c r="AA153" t="n">
        <v>0.235</v>
      </c>
      <c r="AB153" t="n">
        <v>-0.439</v>
      </c>
      <c r="AC153" t="n">
        <v>5.79</v>
      </c>
      <c r="AD153" t="n">
        <v>120</v>
      </c>
      <c r="AE153">
        <f>IF(V153&gt;=0,V153,"")</f>
        <v/>
      </c>
      <c r="AF153">
        <f>IF(AND(N153=1,N152=0),1,0)</f>
        <v/>
      </c>
      <c r="AG153">
        <f>IF(AND(K153="REACQUIRE",K152&lt;&gt;"REACQUIRE"),1,0)</f>
        <v/>
      </c>
    </row>
    <row r="154">
      <c r="J154" t="n">
        <v>37.5</v>
      </c>
      <c r="K154" t="inlineStr">
        <is>
          <t>REACQUIRE</t>
        </is>
      </c>
      <c r="L154" t="n">
        <v>0</v>
      </c>
      <c r="M154" t="n">
        <v>0</v>
      </c>
      <c r="N154" t="n">
        <v>1</v>
      </c>
      <c r="O154" t="n">
        <v>16.289</v>
      </c>
      <c r="P154" t="n">
        <v>4.782</v>
      </c>
      <c r="Q154" t="n">
        <v>7.445</v>
      </c>
      <c r="R154" t="n">
        <v>12.269</v>
      </c>
      <c r="S154" t="n">
        <v>7.027</v>
      </c>
      <c r="T154" t="n">
        <v>10.911</v>
      </c>
      <c r="U154" t="n">
        <v>8.233000000000001</v>
      </c>
      <c r="V154" t="n">
        <v>-1</v>
      </c>
      <c r="W154" t="n">
        <v>5.2</v>
      </c>
      <c r="X154" t="n">
        <v>39</v>
      </c>
      <c r="Y154" t="n">
        <v>0.604</v>
      </c>
      <c r="Z154" t="n">
        <v>1</v>
      </c>
      <c r="AA154" t="n">
        <v>0.312</v>
      </c>
      <c r="AB154" t="n">
        <v>-0.462</v>
      </c>
      <c r="AC154" t="n">
        <v>5.8</v>
      </c>
      <c r="AD154" t="n">
        <v>120</v>
      </c>
      <c r="AE154">
        <f>IF(V154&gt;=0,V154,"")</f>
        <v/>
      </c>
      <c r="AF154">
        <f>IF(AND(N154=1,N153=0),1,0)</f>
        <v/>
      </c>
      <c r="AG154">
        <f>IF(AND(K154="REACQUIRE",K153&lt;&gt;"REACQUIRE"),1,0)</f>
        <v/>
      </c>
    </row>
    <row r="155">
      <c r="J155" t="n">
        <v>37.75</v>
      </c>
      <c r="K155" t="inlineStr">
        <is>
          <t>REACQUIRE</t>
        </is>
      </c>
      <c r="L155" t="n">
        <v>0</v>
      </c>
      <c r="M155" t="n">
        <v>0</v>
      </c>
      <c r="N155" t="n">
        <v>1</v>
      </c>
      <c r="O155" t="n">
        <v>16.312</v>
      </c>
      <c r="P155" t="n">
        <v>4.757</v>
      </c>
      <c r="Q155" t="n">
        <v>7.808</v>
      </c>
      <c r="R155" t="n">
        <v>12.296</v>
      </c>
      <c r="S155" t="n">
        <v>6.878</v>
      </c>
      <c r="T155" t="n">
        <v>10.911</v>
      </c>
      <c r="U155" t="n">
        <v>8.233000000000001</v>
      </c>
      <c r="V155" t="n">
        <v>-1</v>
      </c>
      <c r="W155" t="n">
        <v>5.2</v>
      </c>
      <c r="X155" t="n">
        <v>38.9</v>
      </c>
      <c r="Y155" t="n">
        <v>0.605</v>
      </c>
      <c r="Z155" t="n">
        <v>1</v>
      </c>
      <c r="AA155" t="n">
        <v>0.404</v>
      </c>
      <c r="AB155" t="n">
        <v>-0.47</v>
      </c>
      <c r="AC155" t="n">
        <v>5.84</v>
      </c>
      <c r="AD155" t="n">
        <v>119</v>
      </c>
      <c r="AE155">
        <f>IF(V155&gt;=0,V155,"")</f>
        <v/>
      </c>
      <c r="AF155">
        <f>IF(AND(N155=1,N154=0),1,0)</f>
        <v/>
      </c>
      <c r="AG155">
        <f>IF(AND(K155="REACQUIRE",K154&lt;&gt;"REACQUIRE"),1,0)</f>
        <v/>
      </c>
    </row>
    <row r="156">
      <c r="J156" t="n">
        <v>38</v>
      </c>
      <c r="K156" t="inlineStr">
        <is>
          <t>REACQUIRE</t>
        </is>
      </c>
      <c r="L156" t="n">
        <v>0</v>
      </c>
      <c r="M156" t="n">
        <v>0</v>
      </c>
      <c r="N156" t="n">
        <v>1</v>
      </c>
      <c r="O156" t="n">
        <v>16.313</v>
      </c>
      <c r="P156" t="n">
        <v>4.73</v>
      </c>
      <c r="Q156" t="n">
        <v>8.183</v>
      </c>
      <c r="R156" t="n">
        <v>12.307</v>
      </c>
      <c r="S156" t="n">
        <v>6.749</v>
      </c>
      <c r="T156" t="n">
        <v>10.911</v>
      </c>
      <c r="U156" t="n">
        <v>8.233000000000001</v>
      </c>
      <c r="V156" t="n">
        <v>-1</v>
      </c>
      <c r="W156" t="n">
        <v>5.3</v>
      </c>
      <c r="X156" t="n">
        <v>38.8</v>
      </c>
      <c r="Y156" t="n">
        <v>0.421</v>
      </c>
      <c r="Z156" t="n">
        <v>1</v>
      </c>
      <c r="AA156" t="n">
        <v>0.487</v>
      </c>
      <c r="AB156" t="n">
        <v>-0.458</v>
      </c>
      <c r="AC156" t="n">
        <v>5.91</v>
      </c>
      <c r="AD156" t="n">
        <v>118</v>
      </c>
      <c r="AE156">
        <f>IF(V156&gt;=0,V156,"")</f>
        <v/>
      </c>
      <c r="AF156">
        <f>IF(AND(N156=1,N155=0),1,0)</f>
        <v/>
      </c>
      <c r="AG156">
        <f>IF(AND(K156="REACQUIRE",K155&lt;&gt;"REACQUIRE"),1,0)</f>
        <v/>
      </c>
    </row>
    <row r="157">
      <c r="J157" t="n">
        <v>38.25</v>
      </c>
      <c r="K157" t="inlineStr">
        <is>
          <t>REACQUIRE</t>
        </is>
      </c>
      <c r="L157" t="n">
        <v>0</v>
      </c>
      <c r="M157" t="n">
        <v>0</v>
      </c>
      <c r="N157" t="n">
        <v>1</v>
      </c>
      <c r="O157" t="n">
        <v>16.29</v>
      </c>
      <c r="P157" t="n">
        <v>4.702</v>
      </c>
      <c r="Q157" t="n">
        <v>8.565</v>
      </c>
      <c r="R157" t="n">
        <v>12.296</v>
      </c>
      <c r="S157" t="n">
        <v>6.636</v>
      </c>
      <c r="T157" t="n">
        <v>10.911</v>
      </c>
      <c r="U157" t="n">
        <v>8.233000000000001</v>
      </c>
      <c r="V157" t="n">
        <v>-1</v>
      </c>
      <c r="W157" t="n">
        <v>5.3</v>
      </c>
      <c r="X157" t="n">
        <v>38.7</v>
      </c>
      <c r="Y157" t="n">
        <v>0.455</v>
      </c>
      <c r="Z157" t="n">
        <v>1</v>
      </c>
      <c r="AA157" t="n">
        <v>0.5610000000000001</v>
      </c>
      <c r="AB157" t="n">
        <v>-0.426</v>
      </c>
      <c r="AC157" t="n">
        <v>6.02</v>
      </c>
      <c r="AD157" t="n">
        <v>118</v>
      </c>
      <c r="AE157">
        <f>IF(V157&gt;=0,V157,"")</f>
        <v/>
      </c>
      <c r="AF157">
        <f>IF(AND(N157=1,N156=0),1,0)</f>
        <v/>
      </c>
      <c r="AG157">
        <f>IF(AND(K157="REACQUIRE",K156&lt;&gt;"REACQUIRE"),1,0)</f>
        <v/>
      </c>
    </row>
    <row r="158">
      <c r="J158" t="n">
        <v>38.5</v>
      </c>
      <c r="K158" t="inlineStr">
        <is>
          <t>REACQUIRE</t>
        </is>
      </c>
      <c r="L158" t="n">
        <v>0</v>
      </c>
      <c r="M158" t="n">
        <v>0</v>
      </c>
      <c r="N158" t="n">
        <v>1</v>
      </c>
      <c r="O158" t="n">
        <v>16.242</v>
      </c>
      <c r="P158" t="n">
        <v>4.673</v>
      </c>
      <c r="Q158" t="n">
        <v>8.949999999999999</v>
      </c>
      <c r="R158" t="n">
        <v>12.271</v>
      </c>
      <c r="S158" t="n">
        <v>6.545</v>
      </c>
      <c r="T158" t="n">
        <v>10.911</v>
      </c>
      <c r="U158" t="n">
        <v>8.233000000000001</v>
      </c>
      <c r="V158" t="n">
        <v>-1</v>
      </c>
      <c r="W158" t="n">
        <v>5.2</v>
      </c>
      <c r="X158" t="n">
        <v>38.6</v>
      </c>
      <c r="Y158" t="n">
        <v>0.338</v>
      </c>
      <c r="Z158" t="n">
        <v>1</v>
      </c>
      <c r="AA158" t="n">
        <v>0.62</v>
      </c>
      <c r="AB158" t="n">
        <v>-0.377</v>
      </c>
      <c r="AC158" t="n">
        <v>6.14</v>
      </c>
      <c r="AD158" t="n">
        <v>118</v>
      </c>
      <c r="AE158">
        <f>IF(V158&gt;=0,V158,"")</f>
        <v/>
      </c>
      <c r="AF158">
        <f>IF(AND(N158=1,N157=0),1,0)</f>
        <v/>
      </c>
      <c r="AG158">
        <f>IF(AND(K158="REACQUIRE",K157&lt;&gt;"REACQUIRE"),1,0)</f>
        <v/>
      </c>
    </row>
    <row r="159">
      <c r="J159" t="n">
        <v>38.75</v>
      </c>
      <c r="K159" t="inlineStr">
        <is>
          <t>REACQUIRE</t>
        </is>
      </c>
      <c r="L159" t="n">
        <v>0</v>
      </c>
      <c r="M159" t="n">
        <v>0</v>
      </c>
      <c r="N159" t="n">
        <v>1</v>
      </c>
      <c r="O159" t="n">
        <v>16.167</v>
      </c>
      <c r="P159" t="n">
        <v>4.647</v>
      </c>
      <c r="Q159" t="n">
        <v>9.335000000000001</v>
      </c>
      <c r="R159" t="n">
        <v>12.229</v>
      </c>
      <c r="S159" t="n">
        <v>6.472</v>
      </c>
      <c r="T159" t="n">
        <v>10.911</v>
      </c>
      <c r="U159" t="n">
        <v>8.233000000000001</v>
      </c>
      <c r="V159" t="n">
        <v>-1</v>
      </c>
      <c r="W159" t="n">
        <v>5.2</v>
      </c>
      <c r="X159" t="n">
        <v>38.4</v>
      </c>
      <c r="Y159" t="n">
        <v>0.321</v>
      </c>
      <c r="Z159" t="n">
        <v>1</v>
      </c>
      <c r="AA159" t="n">
        <v>0.664</v>
      </c>
      <c r="AB159" t="n">
        <v>-0.315</v>
      </c>
      <c r="AC159" t="n">
        <v>6.28</v>
      </c>
      <c r="AD159" t="n">
        <v>117</v>
      </c>
      <c r="AE159">
        <f>IF(V159&gt;=0,V159,"")</f>
        <v/>
      </c>
      <c r="AF159">
        <f>IF(AND(N159=1,N158=0),1,0)</f>
        <v/>
      </c>
      <c r="AG159">
        <f>IF(AND(K159="REACQUIRE",K158&lt;&gt;"REACQUIRE"),1,0)</f>
        <v/>
      </c>
    </row>
    <row r="160">
      <c r="J160" t="n">
        <v>39</v>
      </c>
      <c r="K160" t="inlineStr">
        <is>
          <t>REACQUIRE</t>
        </is>
      </c>
      <c r="L160" t="n">
        <v>0</v>
      </c>
      <c r="M160" t="n">
        <v>0</v>
      </c>
      <c r="N160" t="n">
        <v>1</v>
      </c>
      <c r="O160" t="n">
        <v>16.065</v>
      </c>
      <c r="P160" t="n">
        <v>4.624</v>
      </c>
      <c r="Q160" t="n">
        <v>9.717000000000001</v>
      </c>
      <c r="R160" t="n">
        <v>12.223</v>
      </c>
      <c r="S160" t="n">
        <v>6.465</v>
      </c>
      <c r="T160" t="n">
        <v>10.911</v>
      </c>
      <c r="U160" t="n">
        <v>8.233000000000001</v>
      </c>
      <c r="V160" t="n">
        <v>-1</v>
      </c>
      <c r="W160" t="n">
        <v>5.2</v>
      </c>
      <c r="X160" t="n">
        <v>38.3</v>
      </c>
      <c r="Y160" t="n">
        <v>0</v>
      </c>
      <c r="Z160" t="n">
        <v>1</v>
      </c>
      <c r="AA160" t="n">
        <v>0.6830000000000001</v>
      </c>
      <c r="AB160" t="n">
        <v>-0.264</v>
      </c>
      <c r="AC160" t="n">
        <v>6.38</v>
      </c>
      <c r="AD160" t="n">
        <v>189</v>
      </c>
      <c r="AE160">
        <f>IF(V160&gt;=0,V160,"")</f>
        <v/>
      </c>
      <c r="AF160">
        <f>IF(AND(N160=1,N159=0),1,0)</f>
        <v/>
      </c>
      <c r="AG160">
        <f>IF(AND(K160="REACQUIRE",K159&lt;&gt;"REACQUIRE"),1,0)</f>
        <v/>
      </c>
    </row>
    <row r="161">
      <c r="J161" t="n">
        <v>39.25</v>
      </c>
      <c r="K161" t="inlineStr">
        <is>
          <t>REACQUIRE</t>
        </is>
      </c>
      <c r="L161" t="n">
        <v>0</v>
      </c>
      <c r="M161" t="n">
        <v>0</v>
      </c>
      <c r="N161" t="n">
        <v>0</v>
      </c>
      <c r="O161" t="n">
        <v>15.936</v>
      </c>
      <c r="P161" t="n">
        <v>4.604</v>
      </c>
      <c r="Q161" t="n">
        <v>10.092</v>
      </c>
      <c r="R161" t="n">
        <v>12.223</v>
      </c>
      <c r="S161" t="n">
        <v>6.465</v>
      </c>
      <c r="T161" t="n">
        <v>10.911</v>
      </c>
      <c r="U161" t="n">
        <v>8.233000000000001</v>
      </c>
      <c r="V161" t="n">
        <v>-1</v>
      </c>
      <c r="W161" t="n">
        <v>5.2</v>
      </c>
      <c r="X161" t="n">
        <v>38.2</v>
      </c>
      <c r="Y161" t="n">
        <v>0</v>
      </c>
      <c r="Z161" t="n">
        <v>1</v>
      </c>
      <c r="AA161" t="n">
        <v>0.695</v>
      </c>
      <c r="AB161" t="n">
        <v>-0.216</v>
      </c>
      <c r="AC161" t="n">
        <v>6.48</v>
      </c>
      <c r="AD161" t="n">
        <v>189</v>
      </c>
      <c r="AE161">
        <f>IF(V161&gt;=0,V161,"")</f>
        <v/>
      </c>
      <c r="AF161">
        <f>IF(AND(N161=1,N160=0),1,0)</f>
        <v/>
      </c>
      <c r="AG161">
        <f>IF(AND(K161="REACQUIRE",K160&lt;&gt;"REACQUIRE"),1,0)</f>
        <v/>
      </c>
    </row>
    <row r="162">
      <c r="J162" t="n">
        <v>39.5</v>
      </c>
      <c r="K162" t="inlineStr">
        <is>
          <t>REACQUIRE</t>
        </is>
      </c>
      <c r="L162" t="n">
        <v>0</v>
      </c>
      <c r="M162" t="n">
        <v>0</v>
      </c>
      <c r="N162" t="n">
        <v>0</v>
      </c>
      <c r="O162" t="n">
        <v>15.78</v>
      </c>
      <c r="P162" t="n">
        <v>4.588</v>
      </c>
      <c r="Q162" t="n">
        <v>10.458</v>
      </c>
      <c r="R162" t="n">
        <v>12.223</v>
      </c>
      <c r="S162" t="n">
        <v>6.465</v>
      </c>
      <c r="T162" t="n">
        <v>10.911</v>
      </c>
      <c r="U162" t="n">
        <v>8.233000000000001</v>
      </c>
      <c r="V162" t="n">
        <v>-1</v>
      </c>
      <c r="W162" t="n">
        <v>5.2</v>
      </c>
      <c r="X162" t="n">
        <v>38.1</v>
      </c>
      <c r="Y162" t="n">
        <v>0</v>
      </c>
      <c r="Z162" t="n">
        <v>1</v>
      </c>
      <c r="AA162" t="n">
        <v>0.701</v>
      </c>
      <c r="AB162" t="n">
        <v>-0.169</v>
      </c>
      <c r="AC162" t="n">
        <v>6.59</v>
      </c>
      <c r="AD162" t="n">
        <v>189</v>
      </c>
      <c r="AE162">
        <f>IF(V162&gt;=0,V162,"")</f>
        <v/>
      </c>
      <c r="AF162">
        <f>IF(AND(N162=1,N161=0),1,0)</f>
        <v/>
      </c>
      <c r="AG162">
        <f>IF(AND(K162="REACQUIRE",K161&lt;&gt;"REACQUIRE"),1,0)</f>
        <v/>
      </c>
    </row>
    <row r="163">
      <c r="J163" t="n">
        <v>39.75</v>
      </c>
      <c r="K163" t="inlineStr">
        <is>
          <t>REACQUIRE</t>
        </is>
      </c>
      <c r="L163" t="n">
        <v>0</v>
      </c>
      <c r="M163" t="n">
        <v>0</v>
      </c>
      <c r="N163" t="n">
        <v>0</v>
      </c>
      <c r="O163" t="n">
        <v>15.597</v>
      </c>
      <c r="P163" t="n">
        <v>4.577</v>
      </c>
      <c r="Q163" t="n">
        <v>10.813</v>
      </c>
      <c r="R163" t="n">
        <v>12.223</v>
      </c>
      <c r="S163" t="n">
        <v>6.465</v>
      </c>
      <c r="T163" t="n">
        <v>10.911</v>
      </c>
      <c r="U163" t="n">
        <v>8.233000000000001</v>
      </c>
      <c r="V163" t="n">
        <v>-1</v>
      </c>
      <c r="W163" t="n">
        <v>5.2</v>
      </c>
      <c r="X163" t="n">
        <v>38</v>
      </c>
      <c r="Y163" t="n">
        <v>0</v>
      </c>
      <c r="Z163" t="n">
        <v>1</v>
      </c>
      <c r="AA163" t="n">
        <v>0.703</v>
      </c>
      <c r="AB163" t="n">
        <v>-0.123</v>
      </c>
      <c r="AC163" t="n">
        <v>6.71</v>
      </c>
      <c r="AD163" t="n">
        <v>189</v>
      </c>
      <c r="AE163">
        <f>IF(V163&gt;=0,V163,"")</f>
        <v/>
      </c>
      <c r="AF163">
        <f>IF(AND(N163=1,N162=0),1,0)</f>
        <v/>
      </c>
      <c r="AG163">
        <f>IF(AND(K163="REACQUIRE",K162&lt;&gt;"REACQUIRE"),1,0)</f>
        <v/>
      </c>
    </row>
    <row r="164">
      <c r="J164" t="n">
        <v>40</v>
      </c>
      <c r="K164" t="inlineStr">
        <is>
          <t>REACQUIRE</t>
        </is>
      </c>
      <c r="L164" t="n">
        <v>0</v>
      </c>
      <c r="M164" t="n">
        <v>0</v>
      </c>
      <c r="N164" t="n">
        <v>0</v>
      </c>
      <c r="O164" t="n">
        <v>15.389</v>
      </c>
      <c r="P164" t="n">
        <v>4.574</v>
      </c>
      <c r="Q164" t="n">
        <v>11.154</v>
      </c>
      <c r="R164" t="n">
        <v>12.223</v>
      </c>
      <c r="S164" t="n">
        <v>6.465</v>
      </c>
      <c r="T164" t="n">
        <v>10.911</v>
      </c>
      <c r="U164" t="n">
        <v>8.233000000000001</v>
      </c>
      <c r="V164" t="n">
        <v>-1</v>
      </c>
      <c r="W164" t="n">
        <v>5.1</v>
      </c>
      <c r="X164" t="n">
        <v>37.9</v>
      </c>
      <c r="Y164" t="n">
        <v>0</v>
      </c>
      <c r="Z164" t="n">
        <v>1</v>
      </c>
      <c r="AA164" t="n">
        <v>0.699</v>
      </c>
      <c r="AB164" t="n">
        <v>-0.081</v>
      </c>
      <c r="AC164" t="n">
        <v>6.83</v>
      </c>
      <c r="AD164" t="n">
        <v>189</v>
      </c>
      <c r="AE164">
        <f>IF(V164&gt;=0,V164,"")</f>
        <v/>
      </c>
      <c r="AF164">
        <f>IF(AND(N164=1,N163=0),1,0)</f>
        <v/>
      </c>
      <c r="AG164">
        <f>IF(AND(K164="REACQUIRE",K163&lt;&gt;"REACQUIRE"),1,0)</f>
        <v/>
      </c>
    </row>
    <row r="165">
      <c r="J165" t="n">
        <v>40.25</v>
      </c>
      <c r="K165" t="inlineStr">
        <is>
          <t>TRACK</t>
        </is>
      </c>
      <c r="L165" t="n">
        <v>1</v>
      </c>
      <c r="M165" t="n">
        <v>1</v>
      </c>
      <c r="N165" t="n">
        <v>0</v>
      </c>
      <c r="O165" t="n">
        <v>15.179</v>
      </c>
      <c r="P165" t="n">
        <v>4.579</v>
      </c>
      <c r="Q165" t="n">
        <v>11.449</v>
      </c>
      <c r="R165" t="n">
        <v>12.223</v>
      </c>
      <c r="S165" t="n">
        <v>6.465</v>
      </c>
      <c r="T165" t="n">
        <v>12.079</v>
      </c>
      <c r="U165" t="n">
        <v>6.281</v>
      </c>
      <c r="V165" t="n">
        <v>0.234</v>
      </c>
      <c r="W165" t="n">
        <v>-3.6</v>
      </c>
      <c r="X165" t="n">
        <v>37.7</v>
      </c>
      <c r="Y165" t="n">
        <v>0.033</v>
      </c>
      <c r="Z165" t="n">
        <v>1</v>
      </c>
      <c r="AA165" t="n">
        <v>0.319</v>
      </c>
      <c r="AB165" t="n">
        <v>0.127</v>
      </c>
      <c r="AC165" t="n">
        <v>6.94</v>
      </c>
      <c r="AD165" t="n">
        <v>255</v>
      </c>
      <c r="AE165">
        <f>IF(V165&gt;=0,V165,"")</f>
        <v/>
      </c>
      <c r="AF165">
        <f>IF(AND(N165=1,N164=0),1,0)</f>
        <v/>
      </c>
      <c r="AG165">
        <f>IF(AND(K165="REACQUIRE",K164&lt;&gt;"REACQUIRE"),1,0)</f>
        <v/>
      </c>
    </row>
    <row r="166">
      <c r="J166" t="n">
        <v>40.5</v>
      </c>
      <c r="K166" t="inlineStr">
        <is>
          <t>TRACK</t>
        </is>
      </c>
      <c r="L166" t="n">
        <v>1</v>
      </c>
      <c r="M166" t="n">
        <v>1</v>
      </c>
      <c r="N166" t="n">
        <v>0</v>
      </c>
      <c r="O166" t="n">
        <v>15.047</v>
      </c>
      <c r="P166" t="n">
        <v>4.596</v>
      </c>
      <c r="Q166" t="n">
        <v>11.589</v>
      </c>
      <c r="R166" t="n">
        <v>12.223</v>
      </c>
      <c r="S166" t="n">
        <v>6.465</v>
      </c>
      <c r="T166" t="n">
        <v>12.11</v>
      </c>
      <c r="U166" t="n">
        <v>6.215</v>
      </c>
      <c r="V166" t="n">
        <v>0.274</v>
      </c>
      <c r="W166" t="n">
        <v>-7.2</v>
      </c>
      <c r="X166" t="n">
        <v>35.3</v>
      </c>
      <c r="Y166" t="n">
        <v>0</v>
      </c>
      <c r="Z166" t="n">
        <v>1</v>
      </c>
      <c r="AA166" t="n">
        <v>-0.095</v>
      </c>
      <c r="AB166" t="n">
        <v>0.125</v>
      </c>
      <c r="AC166" t="n">
        <v>7</v>
      </c>
      <c r="AD166" t="n">
        <v>255</v>
      </c>
      <c r="AE166">
        <f>IF(V166&gt;=0,V166,"")</f>
        <v/>
      </c>
      <c r="AF166">
        <f>IF(AND(N166=1,N165=0),1,0)</f>
        <v/>
      </c>
      <c r="AG166">
        <f>IF(AND(K166="REACQUIRE",K165&lt;&gt;"REACQUIRE"),1,0)</f>
        <v/>
      </c>
    </row>
    <row r="167">
      <c r="J167" t="n">
        <v>40.75</v>
      </c>
      <c r="K167" t="inlineStr">
        <is>
          <t>TRACK</t>
        </is>
      </c>
      <c r="L167" t="n">
        <v>1</v>
      </c>
      <c r="M167" t="n">
        <v>1</v>
      </c>
      <c r="N167" t="n">
        <v>0</v>
      </c>
      <c r="O167" t="n">
        <v>15</v>
      </c>
      <c r="P167" t="n">
        <v>4.622</v>
      </c>
      <c r="Q167" t="n">
        <v>11.561</v>
      </c>
      <c r="R167" t="n">
        <v>12.223</v>
      </c>
      <c r="S167" t="n">
        <v>6.465</v>
      </c>
      <c r="T167" t="n">
        <v>12.115</v>
      </c>
      <c r="U167" t="n">
        <v>6.211</v>
      </c>
      <c r="V167" t="n">
        <v>0.276</v>
      </c>
      <c r="W167" t="n">
        <v>-4.5</v>
      </c>
      <c r="X167" t="n">
        <v>33.4</v>
      </c>
      <c r="Y167" t="n">
        <v>0</v>
      </c>
      <c r="Z167" t="n">
        <v>1</v>
      </c>
      <c r="AA167" t="n">
        <v>-0.038</v>
      </c>
      <c r="AB167" t="n">
        <v>0.113</v>
      </c>
      <c r="AC167" t="n">
        <v>6.99</v>
      </c>
      <c r="AD167" t="n">
        <v>255</v>
      </c>
      <c r="AE167">
        <f>IF(V167&gt;=0,V167,"")</f>
        <v/>
      </c>
      <c r="AF167">
        <f>IF(AND(N167=1,N166=0),1,0)</f>
        <v/>
      </c>
      <c r="AG167">
        <f>IF(AND(K167="REACQUIRE",K166&lt;&gt;"REACQUIRE"),1,0)</f>
        <v/>
      </c>
    </row>
    <row r="168">
      <c r="J168" t="n">
        <v>41</v>
      </c>
      <c r="K168" t="inlineStr">
        <is>
          <t>TRACK</t>
        </is>
      </c>
      <c r="L168" t="n">
        <v>1</v>
      </c>
      <c r="M168" t="n">
        <v>1</v>
      </c>
      <c r="N168" t="n">
        <v>0</v>
      </c>
      <c r="O168" t="n">
        <v>15.024</v>
      </c>
      <c r="P168" t="n">
        <v>4.654</v>
      </c>
      <c r="Q168" t="n">
        <v>11.396</v>
      </c>
      <c r="R168" t="n">
        <v>12.223</v>
      </c>
      <c r="S168" t="n">
        <v>6.465</v>
      </c>
      <c r="T168" t="n">
        <v>12.115</v>
      </c>
      <c r="U168" t="n">
        <v>6.242</v>
      </c>
      <c r="V168" t="n">
        <v>0.248</v>
      </c>
      <c r="W168" t="n">
        <v>-4</v>
      </c>
      <c r="X168" t="n">
        <v>32.6</v>
      </c>
      <c r="Y168" t="n">
        <v>0</v>
      </c>
      <c r="Z168" t="n">
        <v>1</v>
      </c>
      <c r="AA168" t="n">
        <v>-0.051</v>
      </c>
      <c r="AB168" t="n">
        <v>-0.029</v>
      </c>
      <c r="AC168" t="n">
        <v>6.91</v>
      </c>
      <c r="AD168" t="n">
        <v>255</v>
      </c>
      <c r="AE168">
        <f>IF(V168&gt;=0,V168,"")</f>
        <v/>
      </c>
      <c r="AF168">
        <f>IF(AND(N168=1,N167=0),1,0)</f>
        <v/>
      </c>
      <c r="AG168">
        <f>IF(AND(K168="REACQUIRE",K167&lt;&gt;"REACQUIRE"),1,0)</f>
        <v/>
      </c>
    </row>
    <row r="169">
      <c r="J169" t="n">
        <v>41.25</v>
      </c>
      <c r="K169" t="inlineStr">
        <is>
          <t>TRACK</t>
        </is>
      </c>
      <c r="L169" t="n">
        <v>1</v>
      </c>
      <c r="M169" t="n">
        <v>1</v>
      </c>
      <c r="N169" t="n">
        <v>0</v>
      </c>
      <c r="O169" t="n">
        <v>15.022</v>
      </c>
      <c r="P169" t="n">
        <v>4.682</v>
      </c>
      <c r="Q169" t="n">
        <v>11.272</v>
      </c>
      <c r="R169" t="n">
        <v>12.223</v>
      </c>
      <c r="S169" t="n">
        <v>6.465</v>
      </c>
      <c r="T169" t="n">
        <v>12.105</v>
      </c>
      <c r="U169" t="n">
        <v>6.265</v>
      </c>
      <c r="V169" t="n">
        <v>0.232</v>
      </c>
      <c r="W169" t="n">
        <v>-2</v>
      </c>
      <c r="X169" t="n">
        <v>35.3</v>
      </c>
      <c r="Y169" t="n">
        <v>0</v>
      </c>
      <c r="Z169" t="n">
        <v>1</v>
      </c>
      <c r="AA169" t="n">
        <v>-0.06</v>
      </c>
      <c r="AB169" t="n">
        <v>-0.066</v>
      </c>
      <c r="AC169" t="n">
        <v>6.84</v>
      </c>
      <c r="AD169" t="n">
        <v>255</v>
      </c>
      <c r="AE169">
        <f>IF(V169&gt;=0,V169,"")</f>
        <v/>
      </c>
      <c r="AF169">
        <f>IF(AND(N169=1,N168=0),1,0)</f>
        <v/>
      </c>
      <c r="AG169">
        <f>IF(AND(K169="REACQUIRE",K168&lt;&gt;"REACQUIRE"),1,0)</f>
        <v/>
      </c>
    </row>
    <row r="170">
      <c r="J170" t="n">
        <v>41.5</v>
      </c>
      <c r="K170" t="inlineStr">
        <is>
          <t>TRACK</t>
        </is>
      </c>
      <c r="L170" t="n">
        <v>1</v>
      </c>
      <c r="M170" t="n">
        <v>1</v>
      </c>
      <c r="N170" t="n">
        <v>0</v>
      </c>
      <c r="O170" t="n">
        <v>14.987</v>
      </c>
      <c r="P170" t="n">
        <v>4.709</v>
      </c>
      <c r="Q170" t="n">
        <v>11.201</v>
      </c>
      <c r="R170" t="n">
        <v>12.227</v>
      </c>
      <c r="S170" t="n">
        <v>6.467</v>
      </c>
      <c r="T170" t="n">
        <v>12.101</v>
      </c>
      <c r="U170" t="n">
        <v>6.265</v>
      </c>
      <c r="V170" t="n">
        <v>0.238</v>
      </c>
      <c r="W170" t="n">
        <v>-0.2</v>
      </c>
      <c r="X170" t="n">
        <v>37.4</v>
      </c>
      <c r="Y170" t="n">
        <v>-0.053</v>
      </c>
      <c r="Z170" t="n">
        <v>1</v>
      </c>
      <c r="AA170" t="n">
        <v>-0.036</v>
      </c>
      <c r="AB170" t="n">
        <v>-0.03</v>
      </c>
      <c r="AC170" t="n">
        <v>6.8</v>
      </c>
      <c r="AD170" t="n">
        <v>255</v>
      </c>
      <c r="AE170">
        <f>IF(V170&gt;=0,V170,"")</f>
        <v/>
      </c>
      <c r="AF170">
        <f>IF(AND(N170=1,N169=0),1,0)</f>
        <v/>
      </c>
      <c r="AG170">
        <f>IF(AND(K170="REACQUIRE",K169&lt;&gt;"REACQUIRE"),1,0)</f>
        <v/>
      </c>
    </row>
    <row r="171">
      <c r="J171" t="n">
        <v>41.75</v>
      </c>
      <c r="K171" t="inlineStr">
        <is>
          <t>TRACK</t>
        </is>
      </c>
      <c r="L171" t="n">
        <v>1</v>
      </c>
      <c r="M171" t="n">
        <v>1</v>
      </c>
      <c r="N171" t="n">
        <v>0</v>
      </c>
      <c r="O171" t="n">
        <v>14.931</v>
      </c>
      <c r="P171" t="n">
        <v>4.732</v>
      </c>
      <c r="Q171" t="n">
        <v>11.167</v>
      </c>
      <c r="R171" t="n">
        <v>12.224</v>
      </c>
      <c r="S171" t="n">
        <v>6.465</v>
      </c>
      <c r="T171" t="n">
        <v>12.102</v>
      </c>
      <c r="U171" t="n">
        <v>6.258</v>
      </c>
      <c r="V171" t="n">
        <v>0.24</v>
      </c>
      <c r="W171" t="n">
        <v>0.8</v>
      </c>
      <c r="X171" t="n">
        <v>38.8</v>
      </c>
      <c r="Y171" t="n">
        <v>0</v>
      </c>
      <c r="Z171" t="n">
        <v>1</v>
      </c>
      <c r="AA171" t="n">
        <v>-0.019</v>
      </c>
      <c r="AB171" t="n">
        <v>0.012</v>
      </c>
      <c r="AC171" t="n">
        <v>6.77</v>
      </c>
      <c r="AD171" t="n">
        <v>255</v>
      </c>
      <c r="AE171">
        <f>IF(V171&gt;=0,V171,"")</f>
        <v/>
      </c>
      <c r="AF171">
        <f>IF(AND(N171=1,N170=0),1,0)</f>
        <v/>
      </c>
      <c r="AG171">
        <f>IF(AND(K171="REACQUIRE",K170&lt;&gt;"REACQUIRE"),1,0)</f>
        <v/>
      </c>
    </row>
    <row r="172">
      <c r="J172" t="n">
        <v>42</v>
      </c>
      <c r="K172" t="inlineStr">
        <is>
          <t>TRACK</t>
        </is>
      </c>
      <c r="L172" t="n">
        <v>1</v>
      </c>
      <c r="M172" t="n">
        <v>1</v>
      </c>
      <c r="N172" t="n">
        <v>0</v>
      </c>
      <c r="O172" t="n">
        <v>14.861</v>
      </c>
      <c r="P172" t="n">
        <v>4.754</v>
      </c>
      <c r="Q172" t="n">
        <v>11.161</v>
      </c>
      <c r="R172" t="n">
        <v>12.224</v>
      </c>
      <c r="S172" t="n">
        <v>6.465</v>
      </c>
      <c r="T172" t="n">
        <v>12.126</v>
      </c>
      <c r="U172" t="n">
        <v>6.274</v>
      </c>
      <c r="V172" t="n">
        <v>0.215</v>
      </c>
      <c r="W172" t="n">
        <v>1.3</v>
      </c>
      <c r="X172" t="n">
        <v>39.7</v>
      </c>
      <c r="Y172" t="n">
        <v>0</v>
      </c>
      <c r="Z172" t="n">
        <v>1</v>
      </c>
      <c r="AA172" t="n">
        <v>-0.01</v>
      </c>
      <c r="AB172" t="n">
        <v>0.021</v>
      </c>
      <c r="AC172" t="n">
        <v>6.75</v>
      </c>
      <c r="AD172" t="n">
        <v>255</v>
      </c>
      <c r="AE172">
        <f>IF(V172&gt;=0,V172,"")</f>
        <v/>
      </c>
      <c r="AF172">
        <f>IF(AND(N172=1,N171=0),1,0)</f>
        <v/>
      </c>
      <c r="AG172">
        <f>IF(AND(K172="REACQUIRE",K171&lt;&gt;"REACQUIRE"),1,0)</f>
        <v/>
      </c>
    </row>
    <row r="173">
      <c r="J173" t="n">
        <v>42.25</v>
      </c>
      <c r="K173" t="inlineStr">
        <is>
          <t>TRACK</t>
        </is>
      </c>
      <c r="L173" t="n">
        <v>1</v>
      </c>
      <c r="M173" t="n">
        <v>1</v>
      </c>
      <c r="N173" t="n">
        <v>0</v>
      </c>
      <c r="O173" t="n">
        <v>14.781</v>
      </c>
      <c r="P173" t="n">
        <v>4.776</v>
      </c>
      <c r="Q173" t="n">
        <v>11.172</v>
      </c>
      <c r="R173" t="n">
        <v>12.224</v>
      </c>
      <c r="S173" t="n">
        <v>6.465</v>
      </c>
      <c r="T173" t="n">
        <v>12.132</v>
      </c>
      <c r="U173" t="n">
        <v>6.261</v>
      </c>
      <c r="V173" t="n">
        <v>0.224</v>
      </c>
      <c r="W173" t="n">
        <v>1.5</v>
      </c>
      <c r="X173" t="n">
        <v>40</v>
      </c>
      <c r="Y173" t="n">
        <v>0</v>
      </c>
      <c r="Z173" t="n">
        <v>1</v>
      </c>
      <c r="AA173" t="n">
        <v>-0.008</v>
      </c>
      <c r="AB173" t="n">
        <v>0.037</v>
      </c>
      <c r="AC173" t="n">
        <v>6.73</v>
      </c>
      <c r="AD173" t="n">
        <v>255</v>
      </c>
      <c r="AE173">
        <f>IF(V173&gt;=0,V173,"")</f>
        <v/>
      </c>
      <c r="AF173">
        <f>IF(AND(N173=1,N172=0),1,0)</f>
        <v/>
      </c>
      <c r="AG173">
        <f>IF(AND(K173="REACQUIRE",K172&lt;&gt;"REACQUIRE"),1,0)</f>
        <v/>
      </c>
    </row>
    <row r="174">
      <c r="J174" t="n">
        <v>42.5</v>
      </c>
      <c r="K174" t="inlineStr">
        <is>
          <t>TRACK</t>
        </is>
      </c>
      <c r="L174" t="n">
        <v>1</v>
      </c>
      <c r="M174" t="n">
        <v>1</v>
      </c>
      <c r="N174" t="n">
        <v>0</v>
      </c>
      <c r="O174" t="n">
        <v>14.692</v>
      </c>
      <c r="P174" t="n">
        <v>4.799</v>
      </c>
      <c r="Q174" t="n">
        <v>11.192</v>
      </c>
      <c r="R174" t="n">
        <v>12.224</v>
      </c>
      <c r="S174" t="n">
        <v>6.465</v>
      </c>
      <c r="T174" t="n">
        <v>12.143</v>
      </c>
      <c r="U174" t="n">
        <v>6.249</v>
      </c>
      <c r="V174" t="n">
        <v>0.231</v>
      </c>
      <c r="W174" t="n">
        <v>1.6</v>
      </c>
      <c r="X174" t="n">
        <v>40.3</v>
      </c>
      <c r="Y174" t="n">
        <v>0</v>
      </c>
      <c r="Z174" t="n">
        <v>1</v>
      </c>
      <c r="AA174" t="n">
        <v>-0.008999999999999999</v>
      </c>
      <c r="AB174" t="n">
        <v>0.042</v>
      </c>
      <c r="AC174" t="n">
        <v>6.72</v>
      </c>
      <c r="AD174" t="n">
        <v>255</v>
      </c>
      <c r="AE174">
        <f>IF(V174&gt;=0,V174,"")</f>
        <v/>
      </c>
      <c r="AF174">
        <f>IF(AND(N174=1,N173=0),1,0)</f>
        <v/>
      </c>
      <c r="AG174">
        <f>IF(AND(K174="REACQUIRE",K173&lt;&gt;"REACQUIRE"),1,0)</f>
        <v/>
      </c>
    </row>
    <row r="175">
      <c r="J175" t="n">
        <v>42.75</v>
      </c>
      <c r="K175" t="inlineStr">
        <is>
          <t>TRACK</t>
        </is>
      </c>
      <c r="L175" t="n">
        <v>1</v>
      </c>
      <c r="M175" t="n">
        <v>1</v>
      </c>
      <c r="N175" t="n">
        <v>0</v>
      </c>
      <c r="O175" t="n">
        <v>14.597</v>
      </c>
      <c r="P175" t="n">
        <v>4.823</v>
      </c>
      <c r="Q175" t="n">
        <v>11.218</v>
      </c>
      <c r="R175" t="n">
        <v>12.224</v>
      </c>
      <c r="S175" t="n">
        <v>6.465</v>
      </c>
      <c r="T175" t="n">
        <v>12.161</v>
      </c>
      <c r="U175" t="n">
        <v>6.249</v>
      </c>
      <c r="V175" t="n">
        <v>0.225</v>
      </c>
      <c r="W175" t="n">
        <v>1.6</v>
      </c>
      <c r="X175" t="n">
        <v>40.4</v>
      </c>
      <c r="Y175" t="n">
        <v>0</v>
      </c>
      <c r="Z175" t="n">
        <v>1</v>
      </c>
      <c r="AA175" t="n">
        <v>-0.013</v>
      </c>
      <c r="AB175" t="n">
        <v>0.032</v>
      </c>
      <c r="AC175" t="n">
        <v>6.71</v>
      </c>
      <c r="AD175" t="n">
        <v>255</v>
      </c>
      <c r="AE175">
        <f>IF(V175&gt;=0,V175,"")</f>
        <v/>
      </c>
      <c r="AF175">
        <f>IF(AND(N175=1,N174=0),1,0)</f>
        <v/>
      </c>
      <c r="AG175">
        <f>IF(AND(K175="REACQUIRE",K174&lt;&gt;"REACQUIRE"),1,0)</f>
        <v/>
      </c>
    </row>
    <row r="176">
      <c r="J176" t="n">
        <v>43</v>
      </c>
      <c r="K176" t="inlineStr">
        <is>
          <t>TRACK</t>
        </is>
      </c>
      <c r="L176" t="n">
        <v>1</v>
      </c>
      <c r="M176" t="n">
        <v>1</v>
      </c>
      <c r="N176" t="n">
        <v>0</v>
      </c>
      <c r="O176" t="n">
        <v>14.499</v>
      </c>
      <c r="P176" t="n">
        <v>4.847</v>
      </c>
      <c r="Q176" t="n">
        <v>11.254</v>
      </c>
      <c r="R176" t="n">
        <v>12.224</v>
      </c>
      <c r="S176" t="n">
        <v>6.465</v>
      </c>
      <c r="T176" t="n">
        <v>12.172</v>
      </c>
      <c r="U176" t="n">
        <v>6.237</v>
      </c>
      <c r="V176" t="n">
        <v>0.234</v>
      </c>
      <c r="W176" t="n">
        <v>1.6</v>
      </c>
      <c r="X176" t="n">
        <v>40.8</v>
      </c>
      <c r="Y176" t="n">
        <v>0</v>
      </c>
      <c r="Z176" t="n">
        <v>1</v>
      </c>
      <c r="AA176" t="n">
        <v>-0.015</v>
      </c>
      <c r="AB176" t="n">
        <v>0.053</v>
      </c>
      <c r="AC176" t="n">
        <v>6.71</v>
      </c>
      <c r="AD176" t="n">
        <v>255</v>
      </c>
      <c r="AE176">
        <f>IF(V176&gt;=0,V176,"")</f>
        <v/>
      </c>
      <c r="AF176">
        <f>IF(AND(N176=1,N175=0),1,0)</f>
        <v/>
      </c>
      <c r="AG176">
        <f>IF(AND(K176="REACQUIRE",K175&lt;&gt;"REACQUIRE"),1,0)</f>
        <v/>
      </c>
    </row>
    <row r="177">
      <c r="J177" t="n">
        <v>43.25</v>
      </c>
      <c r="K177" t="inlineStr">
        <is>
          <t>TRACK</t>
        </is>
      </c>
      <c r="L177" t="n">
        <v>1</v>
      </c>
      <c r="M177" t="n">
        <v>1</v>
      </c>
      <c r="N177" t="n">
        <v>0</v>
      </c>
      <c r="O177" t="n">
        <v>14.396</v>
      </c>
      <c r="P177" t="n">
        <v>4.875</v>
      </c>
      <c r="Q177" t="n">
        <v>11.287</v>
      </c>
      <c r="R177" t="n">
        <v>12.224</v>
      </c>
      <c r="S177" t="n">
        <v>6.465</v>
      </c>
      <c r="T177" t="n">
        <v>12.189</v>
      </c>
      <c r="U177" t="n">
        <v>6.224</v>
      </c>
      <c r="V177" t="n">
        <v>0.244</v>
      </c>
      <c r="W177" t="n">
        <v>1.6</v>
      </c>
      <c r="X177" t="n">
        <v>40.8</v>
      </c>
      <c r="Y177" t="n">
        <v>0</v>
      </c>
      <c r="Z177" t="n">
        <v>1</v>
      </c>
      <c r="AA177" t="n">
        <v>-0.019</v>
      </c>
      <c r="AB177" t="n">
        <v>0.04</v>
      </c>
      <c r="AC177" t="n">
        <v>6.72</v>
      </c>
      <c r="AD177" t="n">
        <v>255</v>
      </c>
      <c r="AE177">
        <f>IF(V177&gt;=0,V177,"")</f>
        <v/>
      </c>
      <c r="AF177">
        <f>IF(AND(N177=1,N176=0),1,0)</f>
        <v/>
      </c>
      <c r="AG177">
        <f>IF(AND(K177="REACQUIRE",K176&lt;&gt;"REACQUIRE"),1,0)</f>
        <v/>
      </c>
    </row>
    <row r="178">
      <c r="J178" t="n">
        <v>43.5</v>
      </c>
      <c r="K178" t="inlineStr">
        <is>
          <t>TRACK</t>
        </is>
      </c>
      <c r="L178" t="n">
        <v>1</v>
      </c>
      <c r="M178" t="n">
        <v>1</v>
      </c>
      <c r="N178" t="n">
        <v>0</v>
      </c>
      <c r="O178" t="n">
        <v>14.29</v>
      </c>
      <c r="P178" t="n">
        <v>4.904</v>
      </c>
      <c r="Q178" t="n">
        <v>11.323</v>
      </c>
      <c r="R178" t="n">
        <v>12.224</v>
      </c>
      <c r="S178" t="n">
        <v>6.465</v>
      </c>
      <c r="T178" t="n">
        <v>12.206</v>
      </c>
      <c r="U178" t="n">
        <v>6.228</v>
      </c>
      <c r="V178" t="n">
        <v>0.238</v>
      </c>
      <c r="W178" t="n">
        <v>1.7</v>
      </c>
      <c r="X178" t="n">
        <v>41</v>
      </c>
      <c r="Y178" t="n">
        <v>0</v>
      </c>
      <c r="Z178" t="n">
        <v>1</v>
      </c>
      <c r="AA178" t="n">
        <v>-0.023</v>
      </c>
      <c r="AB178" t="n">
        <v>0.035</v>
      </c>
      <c r="AC178" t="n">
        <v>6.73</v>
      </c>
      <c r="AD178" t="n">
        <v>255</v>
      </c>
      <c r="AE178">
        <f>IF(V178&gt;=0,V178,"")</f>
        <v/>
      </c>
      <c r="AF178">
        <f>IF(AND(N178=1,N177=0),1,0)</f>
        <v/>
      </c>
      <c r="AG178">
        <f>IF(AND(K178="REACQUIRE",K177&lt;&gt;"REACQUIRE"),1,0)</f>
        <v/>
      </c>
    </row>
    <row r="179">
      <c r="J179" t="n">
        <v>43.75</v>
      </c>
      <c r="K179" t="inlineStr">
        <is>
          <t>TRACK</t>
        </is>
      </c>
      <c r="L179" t="n">
        <v>1</v>
      </c>
      <c r="M179" t="n">
        <v>1</v>
      </c>
      <c r="N179" t="n">
        <v>0</v>
      </c>
      <c r="O179" t="n">
        <v>14.182</v>
      </c>
      <c r="P179" t="n">
        <v>4.935</v>
      </c>
      <c r="Q179" t="n">
        <v>11.362</v>
      </c>
      <c r="R179" t="n">
        <v>12.224</v>
      </c>
      <c r="S179" t="n">
        <v>6.465</v>
      </c>
      <c r="T179" t="n">
        <v>12.219</v>
      </c>
      <c r="U179" t="n">
        <v>6.207</v>
      </c>
      <c r="V179" t="n">
        <v>0.258</v>
      </c>
      <c r="W179" t="n">
        <v>1.7</v>
      </c>
      <c r="X179" t="n">
        <v>41.3</v>
      </c>
      <c r="Y179" t="n">
        <v>0</v>
      </c>
      <c r="Z179" t="n">
        <v>1</v>
      </c>
      <c r="AA179" t="n">
        <v>-0.025</v>
      </c>
      <c r="AB179" t="n">
        <v>0.051</v>
      </c>
      <c r="AC179" t="n">
        <v>6.75</v>
      </c>
      <c r="AD179" t="n">
        <v>255</v>
      </c>
      <c r="AE179">
        <f>IF(V179&gt;=0,V179,"")</f>
        <v/>
      </c>
      <c r="AF179">
        <f>IF(AND(N179=1,N178=0),1,0)</f>
        <v/>
      </c>
      <c r="AG179">
        <f>IF(AND(K179="REACQUIRE",K178&lt;&gt;"REACQUIRE"),1,0)</f>
        <v/>
      </c>
    </row>
    <row r="180">
      <c r="J180" t="n">
        <v>44</v>
      </c>
      <c r="K180" t="inlineStr">
        <is>
          <t>TRACK</t>
        </is>
      </c>
      <c r="L180" t="n">
        <v>1</v>
      </c>
      <c r="M180" t="n">
        <v>1</v>
      </c>
      <c r="N180" t="n">
        <v>0</v>
      </c>
      <c r="O180" t="n">
        <v>14.072</v>
      </c>
      <c r="P180" t="n">
        <v>4.968</v>
      </c>
      <c r="Q180" t="n">
        <v>11.394</v>
      </c>
      <c r="R180" t="n">
        <v>12.224</v>
      </c>
      <c r="S180" t="n">
        <v>6.465</v>
      </c>
      <c r="T180" t="n">
        <v>12.239</v>
      </c>
      <c r="U180" t="n">
        <v>6.206</v>
      </c>
      <c r="V180" t="n">
        <v>0.26</v>
      </c>
      <c r="W180" t="n">
        <v>1.7</v>
      </c>
      <c r="X180" t="n">
        <v>41.4</v>
      </c>
      <c r="Y180" t="n">
        <v>0</v>
      </c>
      <c r="Z180" t="n">
        <v>1</v>
      </c>
      <c r="AA180" t="n">
        <v>-0.031</v>
      </c>
      <c r="AB180" t="n">
        <v>0.029</v>
      </c>
      <c r="AC180" t="n">
        <v>6.77</v>
      </c>
      <c r="AD180" t="n">
        <v>255</v>
      </c>
      <c r="AE180">
        <f>IF(V180&gt;=0,V180,"")</f>
        <v/>
      </c>
      <c r="AF180">
        <f>IF(AND(N180=1,N179=0),1,0)</f>
        <v/>
      </c>
      <c r="AG180">
        <f>IF(AND(K180="REACQUIRE",K179&lt;&gt;"REACQUIRE"),1,0)</f>
        <v/>
      </c>
    </row>
    <row r="181">
      <c r="J181" t="n">
        <v>44.25</v>
      </c>
      <c r="K181" t="inlineStr">
        <is>
          <t>TRACK</t>
        </is>
      </c>
      <c r="L181" t="n">
        <v>1</v>
      </c>
      <c r="M181" t="n">
        <v>1</v>
      </c>
      <c r="N181" t="n">
        <v>0</v>
      </c>
      <c r="O181" t="n">
        <v>13.96</v>
      </c>
      <c r="P181" t="n">
        <v>5.001</v>
      </c>
      <c r="Q181" t="n">
        <v>11.428</v>
      </c>
      <c r="R181" t="n">
        <v>12.227</v>
      </c>
      <c r="S181" t="n">
        <v>6.467</v>
      </c>
      <c r="T181" t="n">
        <v>12.25</v>
      </c>
      <c r="U181" t="n">
        <v>6.189</v>
      </c>
      <c r="V181" t="n">
        <v>0.279</v>
      </c>
      <c r="W181" t="n">
        <v>1.7</v>
      </c>
      <c r="X181" t="n">
        <v>41.7</v>
      </c>
      <c r="Y181" t="n">
        <v>0.047</v>
      </c>
      <c r="Z181" t="n">
        <v>1</v>
      </c>
      <c r="AA181" t="n">
        <v>-0.033</v>
      </c>
      <c r="AB181" t="n">
        <v>0.038</v>
      </c>
      <c r="AC181" t="n">
        <v>6.79</v>
      </c>
      <c r="AD181" t="n">
        <v>255</v>
      </c>
      <c r="AE181">
        <f>IF(V181&gt;=0,V181,"")</f>
        <v/>
      </c>
      <c r="AF181">
        <f>IF(AND(N181=1,N180=0),1,0)</f>
        <v/>
      </c>
      <c r="AG181">
        <f>IF(AND(K181="REACQUIRE",K180&lt;&gt;"REACQUIRE"),1,0)</f>
        <v/>
      </c>
    </row>
    <row r="182">
      <c r="J182" t="n">
        <v>44.5</v>
      </c>
      <c r="K182" t="inlineStr">
        <is>
          <t>TRACK</t>
        </is>
      </c>
      <c r="L182" t="n">
        <v>1</v>
      </c>
      <c r="M182" t="n">
        <v>1</v>
      </c>
      <c r="N182" t="n">
        <v>0</v>
      </c>
      <c r="O182" t="n">
        <v>13.846</v>
      </c>
      <c r="P182" t="n">
        <v>5.035</v>
      </c>
      <c r="Q182" t="n">
        <v>11.459</v>
      </c>
      <c r="R182" t="n">
        <v>12.224</v>
      </c>
      <c r="S182" t="n">
        <v>6.465</v>
      </c>
      <c r="T182" t="n">
        <v>12.27</v>
      </c>
      <c r="U182" t="n">
        <v>6.201</v>
      </c>
      <c r="V182" t="n">
        <v>0.269</v>
      </c>
      <c r="W182" t="n">
        <v>1.7</v>
      </c>
      <c r="X182" t="n">
        <v>42</v>
      </c>
      <c r="Y182" t="n">
        <v>0</v>
      </c>
      <c r="Z182" t="n">
        <v>1</v>
      </c>
      <c r="AA182" t="n">
        <v>-0.037</v>
      </c>
      <c r="AB182" t="n">
        <v>0.025</v>
      </c>
      <c r="AC182" t="n">
        <v>6.82</v>
      </c>
      <c r="AD182" t="n">
        <v>255</v>
      </c>
      <c r="AE182">
        <f>IF(V182&gt;=0,V182,"")</f>
        <v/>
      </c>
      <c r="AF182">
        <f>IF(AND(N182=1,N181=0),1,0)</f>
        <v/>
      </c>
      <c r="AG182">
        <f>IF(AND(K182="REACQUIRE",K181&lt;&gt;"REACQUIRE"),1,0)</f>
        <v/>
      </c>
    </row>
    <row r="183">
      <c r="J183" t="n">
        <v>44.75</v>
      </c>
      <c r="K183" t="inlineStr">
        <is>
          <t>TRACK</t>
        </is>
      </c>
      <c r="L183" t="n">
        <v>1</v>
      </c>
      <c r="M183" t="n">
        <v>1</v>
      </c>
      <c r="N183" t="n">
        <v>0</v>
      </c>
      <c r="O183" t="n">
        <v>13.742</v>
      </c>
      <c r="P183" t="n">
        <v>5.067</v>
      </c>
      <c r="Q183" t="n">
        <v>11.488</v>
      </c>
      <c r="R183" t="n">
        <v>12.224</v>
      </c>
      <c r="S183" t="n">
        <v>6.465</v>
      </c>
      <c r="T183" t="n">
        <v>12.28</v>
      </c>
      <c r="U183" t="n">
        <v>6.183</v>
      </c>
      <c r="V183" t="n">
        <v>0.288</v>
      </c>
      <c r="W183" t="n">
        <v>1.5</v>
      </c>
      <c r="X183" t="n">
        <v>42.4</v>
      </c>
      <c r="Y183" t="n">
        <v>0</v>
      </c>
      <c r="Z183" t="n">
        <v>1</v>
      </c>
      <c r="AA183" t="n">
        <v>-0.012</v>
      </c>
      <c r="AB183" t="n">
        <v>0.015</v>
      </c>
      <c r="AC183" t="n">
        <v>6.84</v>
      </c>
      <c r="AD183" t="n">
        <v>255</v>
      </c>
      <c r="AE183">
        <f>IF(V183&gt;=0,V183,"")</f>
        <v/>
      </c>
      <c r="AF183">
        <f>IF(AND(N183=1,N182=0),1,0)</f>
        <v/>
      </c>
      <c r="AG183">
        <f>IF(AND(K183="REACQUIRE",K182&lt;&gt;"REACQUIRE"),1,0)</f>
        <v/>
      </c>
    </row>
    <row r="184">
      <c r="J184" t="n">
        <v>45</v>
      </c>
      <c r="K184" t="inlineStr">
        <is>
          <t>TRACK</t>
        </is>
      </c>
      <c r="L184" t="n">
        <v>1</v>
      </c>
      <c r="M184" t="n">
        <v>1</v>
      </c>
      <c r="N184" t="n">
        <v>0</v>
      </c>
      <c r="O184" t="n">
        <v>13.679</v>
      </c>
      <c r="P184" t="n">
        <v>5.095</v>
      </c>
      <c r="Q184" t="n">
        <v>11.517</v>
      </c>
      <c r="R184" t="n">
        <v>12.224</v>
      </c>
      <c r="S184" t="n">
        <v>6.465</v>
      </c>
      <c r="T184" t="n">
        <v>12.286</v>
      </c>
      <c r="U184" t="n">
        <v>6.176</v>
      </c>
      <c r="V184" t="n">
        <v>0.296</v>
      </c>
      <c r="W184" t="n">
        <v>0.7</v>
      </c>
      <c r="X184" t="n">
        <v>43</v>
      </c>
      <c r="Y184" t="n">
        <v>0</v>
      </c>
      <c r="Z184" t="n">
        <v>1</v>
      </c>
      <c r="AA184" t="n">
        <v>-0.025</v>
      </c>
      <c r="AB184" t="n">
        <v>0.034</v>
      </c>
      <c r="AC184" t="n">
        <v>6.87</v>
      </c>
      <c r="AD184" t="n">
        <v>255</v>
      </c>
      <c r="AE184">
        <f>IF(V184&gt;=0,V184,"")</f>
        <v/>
      </c>
      <c r="AF184">
        <f>IF(AND(N184=1,N183=0),1,0)</f>
        <v/>
      </c>
      <c r="AG184">
        <f>IF(AND(K184="REACQUIRE",K183&lt;&gt;"REACQUIRE"),1,0)</f>
        <v/>
      </c>
    </row>
    <row r="185">
      <c r="J185" t="n">
        <v>45.25</v>
      </c>
      <c r="K185" t="inlineStr">
        <is>
          <t>TRACK</t>
        </is>
      </c>
      <c r="L185" t="n">
        <v>1</v>
      </c>
      <c r="M185" t="n">
        <v>1</v>
      </c>
      <c r="N185" t="n">
        <v>0</v>
      </c>
      <c r="O185" t="n">
        <v>13.631</v>
      </c>
      <c r="P185" t="n">
        <v>5.123</v>
      </c>
      <c r="Q185" t="n">
        <v>11.542</v>
      </c>
      <c r="R185" t="n">
        <v>12.224</v>
      </c>
      <c r="S185" t="n">
        <v>6.465</v>
      </c>
      <c r="T185" t="n">
        <v>12.296</v>
      </c>
      <c r="U185" t="n">
        <v>6.19</v>
      </c>
      <c r="V185" t="n">
        <v>0.284</v>
      </c>
      <c r="W185" t="n">
        <v>0.4</v>
      </c>
      <c r="X185" t="n">
        <v>43.2</v>
      </c>
      <c r="Y185" t="n">
        <v>0</v>
      </c>
      <c r="Z185" t="n">
        <v>1</v>
      </c>
      <c r="AA185" t="n">
        <v>-0.039</v>
      </c>
      <c r="AB185" t="n">
        <v>0.028</v>
      </c>
      <c r="AC185" t="n">
        <v>6.9</v>
      </c>
      <c r="AD185" t="n">
        <v>255</v>
      </c>
      <c r="AE185">
        <f>IF(V185&gt;=0,V185,"")</f>
        <v/>
      </c>
      <c r="AF185">
        <f>IF(AND(N185=1,N184=0),1,0)</f>
        <v/>
      </c>
      <c r="AG185">
        <f>IF(AND(K185="REACQUIRE",K184&lt;&gt;"REACQUIRE"),1,0)</f>
        <v/>
      </c>
    </row>
    <row r="186">
      <c r="J186" t="n">
        <v>45.5</v>
      </c>
      <c r="K186" t="inlineStr">
        <is>
          <t>TRACK</t>
        </is>
      </c>
      <c r="L186" t="n">
        <v>1</v>
      </c>
      <c r="M186" t="n">
        <v>1</v>
      </c>
      <c r="N186" t="n">
        <v>0</v>
      </c>
      <c r="O186" t="n">
        <v>13.589</v>
      </c>
      <c r="P186" t="n">
        <v>5.148</v>
      </c>
      <c r="Q186" t="n">
        <v>11.566</v>
      </c>
      <c r="R186" t="n">
        <v>12.224</v>
      </c>
      <c r="S186" t="n">
        <v>6.465</v>
      </c>
      <c r="T186" t="n">
        <v>12.296</v>
      </c>
      <c r="U186" t="n">
        <v>6.174</v>
      </c>
      <c r="V186" t="n">
        <v>0.3</v>
      </c>
      <c r="W186" t="n">
        <v>0.4</v>
      </c>
      <c r="X186" t="n">
        <v>43.2</v>
      </c>
      <c r="Y186" t="n">
        <v>0</v>
      </c>
      <c r="Z186" t="n">
        <v>1</v>
      </c>
      <c r="AA186" t="n">
        <v>-0.043</v>
      </c>
      <c r="AB186" t="n">
        <v>0.042</v>
      </c>
      <c r="AC186" t="n">
        <v>6.93</v>
      </c>
      <c r="AD186" t="n">
        <v>255</v>
      </c>
      <c r="AE186">
        <f>IF(V186&gt;=0,V186,"")</f>
        <v/>
      </c>
      <c r="AF186">
        <f>IF(AND(N186=1,N185=0),1,0)</f>
        <v/>
      </c>
      <c r="AG186">
        <f>IF(AND(K186="REACQUIRE",K185&lt;&gt;"REACQUIRE"),1,0)</f>
        <v/>
      </c>
    </row>
    <row r="187">
      <c r="J187" t="n">
        <v>45.75</v>
      </c>
      <c r="K187" t="inlineStr">
        <is>
          <t>TRACK</t>
        </is>
      </c>
      <c r="L187" t="n">
        <v>1</v>
      </c>
      <c r="M187" t="n">
        <v>1</v>
      </c>
      <c r="N187" t="n">
        <v>0</v>
      </c>
      <c r="O187" t="n">
        <v>13.548</v>
      </c>
      <c r="P187" t="n">
        <v>5.167</v>
      </c>
      <c r="Q187" t="n">
        <v>11.588</v>
      </c>
      <c r="R187" t="n">
        <v>12.223</v>
      </c>
      <c r="S187" t="n">
        <v>6.465</v>
      </c>
      <c r="T187" t="n">
        <v>12.303</v>
      </c>
      <c r="U187" t="n">
        <v>6.186</v>
      </c>
      <c r="V187" t="n">
        <v>0.291</v>
      </c>
      <c r="W187" t="n">
        <v>0.5</v>
      </c>
      <c r="X187" t="n">
        <v>43.2</v>
      </c>
      <c r="Y187" t="n">
        <v>0</v>
      </c>
      <c r="Z187" t="n">
        <v>1</v>
      </c>
      <c r="AA187" t="n">
        <v>-0.044</v>
      </c>
      <c r="AB187" t="n">
        <v>0.036</v>
      </c>
      <c r="AC187" t="n">
        <v>6.94</v>
      </c>
      <c r="AD187" t="n">
        <v>255</v>
      </c>
      <c r="AE187">
        <f>IF(V187&gt;=0,V187,"")</f>
        <v/>
      </c>
      <c r="AF187">
        <f>IF(AND(N187=1,N186=0),1,0)</f>
        <v/>
      </c>
      <c r="AG187">
        <f>IF(AND(K187="REACQUIRE",K186&lt;&gt;"REACQUIRE"),1,0)</f>
        <v/>
      </c>
    </row>
    <row r="188">
      <c r="J188" t="n">
        <v>46</v>
      </c>
      <c r="K188" t="inlineStr">
        <is>
          <t>TRACK</t>
        </is>
      </c>
      <c r="L188" t="n">
        <v>1</v>
      </c>
      <c r="M188" t="n">
        <v>1</v>
      </c>
      <c r="N188" t="n">
        <v>0</v>
      </c>
      <c r="O188" t="n">
        <v>13.508</v>
      </c>
      <c r="P188" t="n">
        <v>5.179</v>
      </c>
      <c r="Q188" t="n">
        <v>11.61</v>
      </c>
      <c r="R188" t="n">
        <v>12.223</v>
      </c>
      <c r="S188" t="n">
        <v>6.465</v>
      </c>
      <c r="T188" t="n">
        <v>12.307</v>
      </c>
      <c r="U188" t="n">
        <v>6.192</v>
      </c>
      <c r="V188" t="n">
        <v>0.285</v>
      </c>
      <c r="W188" t="n">
        <v>0.6</v>
      </c>
      <c r="X188" t="n">
        <v>43.2</v>
      </c>
      <c r="Y188" t="n">
        <v>0</v>
      </c>
      <c r="Z188" t="n">
        <v>1</v>
      </c>
      <c r="AA188" t="n">
        <v>-0.043</v>
      </c>
      <c r="AB188" t="n">
        <v>0.04</v>
      </c>
      <c r="AC188" t="n">
        <v>6.95</v>
      </c>
      <c r="AD188" t="n">
        <v>255</v>
      </c>
      <c r="AE188">
        <f>IF(V188&gt;=0,V188,"")</f>
        <v/>
      </c>
      <c r="AF188">
        <f>IF(AND(N188=1,N187=0),1,0)</f>
        <v/>
      </c>
      <c r="AG188">
        <f>IF(AND(K188="REACQUIRE",K187&lt;&gt;"REACQUIRE"),1,0)</f>
        <v/>
      </c>
    </row>
    <row r="189">
      <c r="J189" t="n">
        <v>46.25</v>
      </c>
      <c r="K189" t="inlineStr">
        <is>
          <t>TRACK</t>
        </is>
      </c>
      <c r="L189" t="n">
        <v>1</v>
      </c>
      <c r="M189" t="n">
        <v>1</v>
      </c>
      <c r="N189" t="n">
        <v>0</v>
      </c>
      <c r="O189" t="n">
        <v>13.468</v>
      </c>
      <c r="P189" t="n">
        <v>5.183</v>
      </c>
      <c r="Q189" t="n">
        <v>11.629</v>
      </c>
      <c r="R189" t="n">
        <v>12.223</v>
      </c>
      <c r="S189" t="n">
        <v>6.465</v>
      </c>
      <c r="T189" t="n">
        <v>12.311</v>
      </c>
      <c r="U189" t="n">
        <v>6.191</v>
      </c>
      <c r="V189" t="n">
        <v>0.288</v>
      </c>
      <c r="W189" t="n">
        <v>0.6</v>
      </c>
      <c r="X189" t="n">
        <v>43.1</v>
      </c>
      <c r="Y189" t="n">
        <v>0</v>
      </c>
      <c r="Z189" t="n">
        <v>1</v>
      </c>
      <c r="AA189" t="n">
        <v>-0.043</v>
      </c>
      <c r="AB189" t="n">
        <v>0.042</v>
      </c>
      <c r="AC189" t="n">
        <v>6.95</v>
      </c>
      <c r="AD189" t="n">
        <v>255</v>
      </c>
      <c r="AE189">
        <f>IF(V189&gt;=0,V189,"")</f>
        <v/>
      </c>
      <c r="AF189">
        <f>IF(AND(N189=1,N188=0),1,0)</f>
        <v/>
      </c>
      <c r="AG189">
        <f>IF(AND(K189="REACQUIRE",K188&lt;&gt;"REACQUIRE"),1,0)</f>
        <v/>
      </c>
    </row>
    <row r="190">
      <c r="J190" t="n">
        <v>46.5</v>
      </c>
      <c r="K190" t="inlineStr">
        <is>
          <t>TRACK</t>
        </is>
      </c>
      <c r="L190" t="n">
        <v>1</v>
      </c>
      <c r="M190" t="n">
        <v>1</v>
      </c>
      <c r="N190" t="n">
        <v>0</v>
      </c>
      <c r="O190" t="n">
        <v>13.427</v>
      </c>
      <c r="P190" t="n">
        <v>5.179</v>
      </c>
      <c r="Q190" t="n">
        <v>11.643</v>
      </c>
      <c r="R190" t="n">
        <v>12.223</v>
      </c>
      <c r="S190" t="n">
        <v>6.465</v>
      </c>
      <c r="T190" t="n">
        <v>12.313</v>
      </c>
      <c r="U190" t="n">
        <v>6.189</v>
      </c>
      <c r="V190" t="n">
        <v>0.29</v>
      </c>
      <c r="W190" t="n">
        <v>0.6</v>
      </c>
      <c r="X190" t="n">
        <v>42.9</v>
      </c>
      <c r="Y190" t="n">
        <v>0</v>
      </c>
      <c r="Z190" t="n">
        <v>1</v>
      </c>
      <c r="AA190" t="n">
        <v>-0.043</v>
      </c>
      <c r="AB190" t="n">
        <v>0.044</v>
      </c>
      <c r="AC190" t="n">
        <v>6.95</v>
      </c>
      <c r="AD190" t="n">
        <v>255</v>
      </c>
      <c r="AE190">
        <f>IF(V190&gt;=0,V190,"")</f>
        <v/>
      </c>
      <c r="AF190">
        <f>IF(AND(N190=1,N189=0),1,0)</f>
        <v/>
      </c>
      <c r="AG190">
        <f>IF(AND(K190="REACQUIRE",K189&lt;&gt;"REACQUIRE"),1,0)</f>
        <v/>
      </c>
    </row>
    <row r="191">
      <c r="J191" t="n">
        <v>46.75</v>
      </c>
      <c r="K191" t="inlineStr">
        <is>
          <t>TRACK</t>
        </is>
      </c>
      <c r="L191" t="n">
        <v>1</v>
      </c>
      <c r="M191" t="n">
        <v>1</v>
      </c>
      <c r="N191" t="n">
        <v>0</v>
      </c>
      <c r="O191" t="n">
        <v>13.386</v>
      </c>
      <c r="P191" t="n">
        <v>5.166</v>
      </c>
      <c r="Q191" t="n">
        <v>11.654</v>
      </c>
      <c r="R191" t="n">
        <v>12.223</v>
      </c>
      <c r="S191" t="n">
        <v>6.465</v>
      </c>
      <c r="T191" t="n">
        <v>12.314</v>
      </c>
      <c r="U191" t="n">
        <v>6.177</v>
      </c>
      <c r="V191" t="n">
        <v>0.302</v>
      </c>
      <c r="W191" t="n">
        <v>0.6</v>
      </c>
      <c r="X191" t="n">
        <v>42.6</v>
      </c>
      <c r="Y191" t="n">
        <v>0</v>
      </c>
      <c r="Z191" t="n">
        <v>1</v>
      </c>
      <c r="AA191" t="n">
        <v>-0.042</v>
      </c>
      <c r="AB191" t="n">
        <v>0.046</v>
      </c>
      <c r="AC191" t="n">
        <v>6.93</v>
      </c>
      <c r="AD191" t="n">
        <v>255</v>
      </c>
      <c r="AE191">
        <f>IF(V191&gt;=0,V191,"")</f>
        <v/>
      </c>
      <c r="AF191">
        <f>IF(AND(N191=1,N190=0),1,0)</f>
        <v/>
      </c>
      <c r="AG191">
        <f>IF(AND(K191="REACQUIRE",K190&lt;&gt;"REACQUIRE"),1,0)</f>
        <v/>
      </c>
    </row>
    <row r="192">
      <c r="J192" t="n">
        <v>47</v>
      </c>
      <c r="K192" t="inlineStr">
        <is>
          <t>TRACK</t>
        </is>
      </c>
      <c r="L192" t="n">
        <v>1</v>
      </c>
      <c r="M192" t="n">
        <v>1</v>
      </c>
      <c r="N192" t="n">
        <v>0</v>
      </c>
      <c r="O192" t="n">
        <v>13.346</v>
      </c>
      <c r="P192" t="n">
        <v>5.145</v>
      </c>
      <c r="Q192" t="n">
        <v>11.657</v>
      </c>
      <c r="R192" t="n">
        <v>12.225</v>
      </c>
      <c r="S192" t="n">
        <v>6.466</v>
      </c>
      <c r="T192" t="n">
        <v>12.318</v>
      </c>
      <c r="U192" t="n">
        <v>6.162</v>
      </c>
      <c r="V192" t="n">
        <v>0.318</v>
      </c>
      <c r="W192" t="n">
        <v>0.6</v>
      </c>
      <c r="X192" t="n">
        <v>42.4</v>
      </c>
      <c r="Y192" t="n">
        <v>0.08</v>
      </c>
      <c r="Z192" t="n">
        <v>1</v>
      </c>
      <c r="AA192" t="n">
        <v>-0.043</v>
      </c>
      <c r="AB192" t="n">
        <v>0.045</v>
      </c>
      <c r="AC192" t="n">
        <v>6.91</v>
      </c>
      <c r="AD192" t="n">
        <v>255</v>
      </c>
      <c r="AE192">
        <f>IF(V192&gt;=0,V192,"")</f>
        <v/>
      </c>
      <c r="AF192">
        <f>IF(AND(N192=1,N191=0),1,0)</f>
        <v/>
      </c>
      <c r="AG192">
        <f>IF(AND(K192="REACQUIRE",K191&lt;&gt;"REACQUIRE"),1,0)</f>
        <v/>
      </c>
    </row>
    <row r="193">
      <c r="J193" t="n">
        <v>47.25</v>
      </c>
      <c r="K193" t="inlineStr">
        <is>
          <t>TRACK</t>
        </is>
      </c>
      <c r="L193" t="n">
        <v>1</v>
      </c>
      <c r="M193" t="n">
        <v>1</v>
      </c>
      <c r="N193" t="n">
        <v>0</v>
      </c>
      <c r="O193" t="n">
        <v>13.304</v>
      </c>
      <c r="P193" t="n">
        <v>5.114</v>
      </c>
      <c r="Q193" t="n">
        <v>11.657</v>
      </c>
      <c r="R193" t="n">
        <v>12.223</v>
      </c>
      <c r="S193" t="n">
        <v>6.465</v>
      </c>
      <c r="T193" t="n">
        <v>12.319</v>
      </c>
      <c r="U193" t="n">
        <v>6.173</v>
      </c>
      <c r="V193" t="n">
        <v>0.307</v>
      </c>
      <c r="W193" t="n">
        <v>0.6</v>
      </c>
      <c r="X193" t="n">
        <v>42.2</v>
      </c>
      <c r="Y193" t="n">
        <v>0</v>
      </c>
      <c r="Z193" t="n">
        <v>1</v>
      </c>
      <c r="AA193" t="n">
        <v>-0.043</v>
      </c>
      <c r="AB193" t="n">
        <v>0.031</v>
      </c>
      <c r="AC193" t="n">
        <v>6.88</v>
      </c>
      <c r="AD193" t="n">
        <v>255</v>
      </c>
      <c r="AE193">
        <f>IF(V193&gt;=0,V193,"")</f>
        <v/>
      </c>
      <c r="AF193">
        <f>IF(AND(N193=1,N192=0),1,0)</f>
        <v/>
      </c>
      <c r="AG193">
        <f>IF(AND(K193="REACQUIRE",K192&lt;&gt;"REACQUIRE"),1,0)</f>
        <v/>
      </c>
    </row>
    <row r="194">
      <c r="J194" t="n">
        <v>47.5</v>
      </c>
      <c r="K194" t="inlineStr">
        <is>
          <t>TRACK</t>
        </is>
      </c>
      <c r="L194" t="n">
        <v>1</v>
      </c>
      <c r="M194" t="n">
        <v>1</v>
      </c>
      <c r="N194" t="n">
        <v>0</v>
      </c>
      <c r="O194" t="n">
        <v>13.261</v>
      </c>
      <c r="P194" t="n">
        <v>5.049</v>
      </c>
      <c r="Q194" t="n">
        <v>11.655</v>
      </c>
      <c r="R194" t="n">
        <v>12.223</v>
      </c>
      <c r="S194" t="n">
        <v>6.465</v>
      </c>
      <c r="T194" t="n">
        <v>12.318</v>
      </c>
      <c r="U194" t="n">
        <v>6.148</v>
      </c>
      <c r="V194" t="n">
        <v>0.331</v>
      </c>
      <c r="W194" t="n">
        <v>0.6</v>
      </c>
      <c r="X194" t="n">
        <v>42</v>
      </c>
      <c r="Y194" t="n">
        <v>0</v>
      </c>
      <c r="Z194" t="n">
        <v>1</v>
      </c>
      <c r="AA194" t="n">
        <v>-0.05</v>
      </c>
      <c r="AB194" t="n">
        <v>0.06</v>
      </c>
      <c r="AC194" t="n">
        <v>6.84</v>
      </c>
      <c r="AD194" t="n">
        <v>255</v>
      </c>
      <c r="AE194">
        <f>IF(V194&gt;=0,V194,"")</f>
        <v/>
      </c>
      <c r="AF194">
        <f>IF(AND(N194=1,N193=0),1,0)</f>
        <v/>
      </c>
      <c r="AG194">
        <f>IF(AND(K194="REACQUIRE",K193&lt;&gt;"REACQUIRE"),1,0)</f>
        <v/>
      </c>
    </row>
    <row r="195">
      <c r="J195" t="n">
        <v>47.75</v>
      </c>
      <c r="K195" t="inlineStr">
        <is>
          <t>TRACK</t>
        </is>
      </c>
      <c r="L195" t="n">
        <v>1</v>
      </c>
      <c r="M195" t="n">
        <v>1</v>
      </c>
      <c r="N195" t="n">
        <v>0</v>
      </c>
      <c r="O195" t="n">
        <v>13.179</v>
      </c>
      <c r="P195" t="n">
        <v>4.887</v>
      </c>
      <c r="Q195" t="n">
        <v>11.648</v>
      </c>
      <c r="R195" t="n">
        <v>12.223</v>
      </c>
      <c r="S195" t="n">
        <v>6.465</v>
      </c>
      <c r="T195" t="n">
        <v>12.319</v>
      </c>
      <c r="U195" t="n">
        <v>6.139</v>
      </c>
      <c r="V195" t="n">
        <v>0.34</v>
      </c>
      <c r="W195" t="n">
        <v>1.5</v>
      </c>
      <c r="X195" t="n">
        <v>41.2</v>
      </c>
      <c r="Y195" t="n">
        <v>0</v>
      </c>
      <c r="Z195" t="n">
        <v>1</v>
      </c>
      <c r="AA195" t="n">
        <v>-0.098</v>
      </c>
      <c r="AB195" t="n">
        <v>0.096</v>
      </c>
      <c r="AC195" t="n">
        <v>6.72</v>
      </c>
      <c r="AD195" t="n">
        <v>255</v>
      </c>
      <c r="AE195">
        <f>IF(V195&gt;=0,V195,"")</f>
        <v/>
      </c>
      <c r="AF195">
        <f>IF(AND(N195=1,N194=0),1,0)</f>
        <v/>
      </c>
      <c r="AG195">
        <f>IF(AND(K195="REACQUIRE",K194&lt;&gt;"REACQUIRE"),1,0)</f>
        <v/>
      </c>
    </row>
    <row r="196">
      <c r="J196" t="n">
        <v>48</v>
      </c>
      <c r="K196" t="inlineStr">
        <is>
          <t>TRACK</t>
        </is>
      </c>
      <c r="L196" t="n">
        <v>1</v>
      </c>
      <c r="M196" t="n">
        <v>1</v>
      </c>
      <c r="N196" t="n">
        <v>0</v>
      </c>
      <c r="O196" t="n">
        <v>12.958</v>
      </c>
      <c r="P196" t="n">
        <v>4.631</v>
      </c>
      <c r="Q196" t="n">
        <v>11.636</v>
      </c>
      <c r="R196" t="n">
        <v>12.223</v>
      </c>
      <c r="S196" t="n">
        <v>6.465</v>
      </c>
      <c r="T196" t="n">
        <v>12.33</v>
      </c>
      <c r="U196" t="n">
        <v>6.126</v>
      </c>
      <c r="V196" t="n">
        <v>0.355</v>
      </c>
      <c r="W196" t="n">
        <v>4.2</v>
      </c>
      <c r="X196" t="n">
        <v>39.3</v>
      </c>
      <c r="Y196" t="n">
        <v>0</v>
      </c>
      <c r="Z196" t="n">
        <v>1</v>
      </c>
      <c r="AA196" t="n">
        <v>-0.133</v>
      </c>
      <c r="AB196" t="n">
        <v>0.13</v>
      </c>
      <c r="AC196" t="n">
        <v>6.53</v>
      </c>
      <c r="AD196" t="n">
        <v>255</v>
      </c>
      <c r="AE196">
        <f>IF(V196&gt;=0,V196,"")</f>
        <v/>
      </c>
      <c r="AF196">
        <f>IF(AND(N196=1,N195=0),1,0)</f>
        <v/>
      </c>
      <c r="AG196">
        <f>IF(AND(K196="REACQUIRE",K195&lt;&gt;"REACQUIRE"),1,0)</f>
        <v/>
      </c>
    </row>
    <row r="197">
      <c r="J197" t="n">
        <v>48.25</v>
      </c>
      <c r="K197" t="inlineStr">
        <is>
          <t>TRACK</t>
        </is>
      </c>
      <c r="L197" t="n">
        <v>1</v>
      </c>
      <c r="M197" t="n">
        <v>1</v>
      </c>
      <c r="N197" t="n">
        <v>0</v>
      </c>
      <c r="O197" t="n">
        <v>12.607</v>
      </c>
      <c r="P197" t="n">
        <v>4.458</v>
      </c>
      <c r="Q197" t="n">
        <v>11.617</v>
      </c>
      <c r="R197" t="n">
        <v>12.223</v>
      </c>
      <c r="S197" t="n">
        <v>6.465</v>
      </c>
      <c r="T197" t="n">
        <v>12.358</v>
      </c>
      <c r="U197" t="n">
        <v>6.093</v>
      </c>
      <c r="V197" t="n">
        <v>0.395</v>
      </c>
      <c r="W197" t="n">
        <v>6.1</v>
      </c>
      <c r="X197" t="n">
        <v>37.6</v>
      </c>
      <c r="Y197" t="n">
        <v>0</v>
      </c>
      <c r="Z197" t="n">
        <v>1</v>
      </c>
      <c r="AA197" t="n">
        <v>-0.037</v>
      </c>
      <c r="AB197" t="n">
        <v>0.067</v>
      </c>
      <c r="AC197" t="n">
        <v>6.39</v>
      </c>
      <c r="AD197" t="n">
        <v>255</v>
      </c>
      <c r="AE197">
        <f>IF(V197&gt;=0,V197,"")</f>
        <v/>
      </c>
      <c r="AF197">
        <f>IF(AND(N197=1,N196=0),1,0)</f>
        <v/>
      </c>
      <c r="AG197">
        <f>IF(AND(K197="REACQUIRE",K196&lt;&gt;"REACQUIRE"),1,0)</f>
        <v/>
      </c>
    </row>
    <row r="198">
      <c r="J198" t="n">
        <v>48.5</v>
      </c>
      <c r="K198" t="inlineStr">
        <is>
          <t>TRACK</t>
        </is>
      </c>
      <c r="L198" t="n">
        <v>1</v>
      </c>
      <c r="M198" t="n">
        <v>1</v>
      </c>
      <c r="N198" t="n">
        <v>0</v>
      </c>
      <c r="O198" t="n">
        <v>12.315</v>
      </c>
      <c r="P198" t="n">
        <v>4.416</v>
      </c>
      <c r="Q198" t="n">
        <v>11.599</v>
      </c>
      <c r="R198" t="n">
        <v>12.224</v>
      </c>
      <c r="S198" t="n">
        <v>6.465</v>
      </c>
      <c r="T198" t="n">
        <v>12.39</v>
      </c>
      <c r="U198" t="n">
        <v>6.091</v>
      </c>
      <c r="V198" t="n">
        <v>0.409</v>
      </c>
      <c r="W198" t="n">
        <v>4.4</v>
      </c>
      <c r="X198" t="n">
        <v>37.9</v>
      </c>
      <c r="Y198" t="n">
        <v>0</v>
      </c>
      <c r="Z198" t="n">
        <v>1</v>
      </c>
      <c r="AA198" t="n">
        <v>0.032</v>
      </c>
      <c r="AB198" t="n">
        <v>-0.037</v>
      </c>
      <c r="AC198" t="n">
        <v>6.34</v>
      </c>
      <c r="AD198" t="n">
        <v>255</v>
      </c>
      <c r="AE198">
        <f>IF(V198&gt;=0,V198,"")</f>
        <v/>
      </c>
      <c r="AF198">
        <f>IF(AND(N198=1,N197=0),1,0)</f>
        <v/>
      </c>
      <c r="AG198">
        <f>IF(AND(K198="REACQUIRE",K197&lt;&gt;"REACQUIRE"),1,0)</f>
        <v/>
      </c>
    </row>
    <row r="199">
      <c r="J199" t="n">
        <v>48.75</v>
      </c>
      <c r="K199" t="inlineStr">
        <is>
          <t>TRACK</t>
        </is>
      </c>
      <c r="L199" t="n">
        <v>1</v>
      </c>
      <c r="M199" t="n">
        <v>1</v>
      </c>
      <c r="N199" t="n">
        <v>0</v>
      </c>
      <c r="O199" t="n">
        <v>12.165</v>
      </c>
      <c r="P199" t="n">
        <v>4.408</v>
      </c>
      <c r="Q199" t="n">
        <v>11.658</v>
      </c>
      <c r="R199" t="n">
        <v>12.224</v>
      </c>
      <c r="S199" t="n">
        <v>6.465</v>
      </c>
      <c r="T199" t="n">
        <v>12.406</v>
      </c>
      <c r="U199" t="n">
        <v>6.086</v>
      </c>
      <c r="V199" t="n">
        <v>0.421</v>
      </c>
      <c r="W199" t="n">
        <v>1.1</v>
      </c>
      <c r="X199" t="n">
        <v>40.5</v>
      </c>
      <c r="Y199" t="n">
        <v>0</v>
      </c>
      <c r="Z199" t="n">
        <v>1</v>
      </c>
      <c r="AA199" t="n">
        <v>0.042</v>
      </c>
      <c r="AB199" t="n">
        <v>-0.092</v>
      </c>
      <c r="AC199" t="n">
        <v>6.38</v>
      </c>
      <c r="AD199" t="n">
        <v>255</v>
      </c>
      <c r="AE199">
        <f>IF(V199&gt;=0,V199,"")</f>
        <v/>
      </c>
      <c r="AF199">
        <f>IF(AND(N199=1,N198=0),1,0)</f>
        <v/>
      </c>
      <c r="AG199">
        <f>IF(AND(K199="REACQUIRE",K198&lt;&gt;"REACQUIRE"),1,0)</f>
        <v/>
      </c>
    </row>
    <row r="200">
      <c r="J200" t="n">
        <v>49</v>
      </c>
      <c r="K200" t="inlineStr">
        <is>
          <t>TRACK</t>
        </is>
      </c>
      <c r="L200" t="n">
        <v>1</v>
      </c>
      <c r="M200" t="n">
        <v>1</v>
      </c>
      <c r="N200" t="n">
        <v>0</v>
      </c>
      <c r="O200" t="n">
        <v>12.055</v>
      </c>
      <c r="P200" t="n">
        <v>4.407</v>
      </c>
      <c r="Q200" t="n">
        <v>11.767</v>
      </c>
      <c r="R200" t="n">
        <v>12.224</v>
      </c>
      <c r="S200" t="n">
        <v>6.465</v>
      </c>
      <c r="T200" t="n">
        <v>12.41</v>
      </c>
      <c r="U200" t="n">
        <v>6.071</v>
      </c>
      <c r="V200" t="n">
        <v>0.436</v>
      </c>
      <c r="W200" t="n">
        <v>0.5</v>
      </c>
      <c r="X200" t="n">
        <v>41</v>
      </c>
      <c r="Y200" t="n">
        <v>0</v>
      </c>
      <c r="Z200" t="n">
        <v>1</v>
      </c>
      <c r="AA200" t="n">
        <v>-0.083</v>
      </c>
      <c r="AB200" t="n">
        <v>0.078</v>
      </c>
      <c r="AC200" t="n">
        <v>6.47</v>
      </c>
      <c r="AD200" t="n">
        <v>255</v>
      </c>
      <c r="AE200">
        <f>IF(V200&gt;=0,V200,"")</f>
        <v/>
      </c>
      <c r="AF200">
        <f>IF(AND(N200=1,N199=0),1,0)</f>
        <v/>
      </c>
      <c r="AG200">
        <f>IF(AND(K200="REACQUIRE",K199&lt;&gt;"REACQUIRE"),1,0)</f>
        <v/>
      </c>
    </row>
    <row r="201">
      <c r="J201" t="n">
        <v>49.25</v>
      </c>
      <c r="K201" t="inlineStr">
        <is>
          <t>TRACK</t>
        </is>
      </c>
      <c r="L201" t="n">
        <v>1</v>
      </c>
      <c r="M201" t="n">
        <v>1</v>
      </c>
      <c r="N201" t="n">
        <v>0</v>
      </c>
      <c r="O201" t="n">
        <v>11.896</v>
      </c>
      <c r="P201" t="n">
        <v>4.405</v>
      </c>
      <c r="Q201" t="n">
        <v>11.852</v>
      </c>
      <c r="R201" t="n">
        <v>12.224</v>
      </c>
      <c r="S201" t="n">
        <v>6.465</v>
      </c>
      <c r="T201" t="n">
        <v>12.426</v>
      </c>
      <c r="U201" t="n">
        <v>6.052</v>
      </c>
      <c r="V201" t="n">
        <v>0.46</v>
      </c>
      <c r="W201" t="n">
        <v>1.7</v>
      </c>
      <c r="X201" t="n">
        <v>39.6</v>
      </c>
      <c r="Y201" t="n">
        <v>0</v>
      </c>
      <c r="Z201" t="n">
        <v>1</v>
      </c>
      <c r="AA201" t="n">
        <v>-0.08599999999999999</v>
      </c>
      <c r="AB201" t="n">
        <v>0.093</v>
      </c>
      <c r="AC201" t="n">
        <v>6.54</v>
      </c>
      <c r="AD201" t="n">
        <v>255</v>
      </c>
      <c r="AE201">
        <f>IF(V201&gt;=0,V201,"")</f>
        <v/>
      </c>
      <c r="AF201">
        <f>IF(AND(N201=1,N200=0),1,0)</f>
        <v/>
      </c>
      <c r="AG201">
        <f>IF(AND(K201="REACQUIRE",K200&lt;&gt;"REACQUIRE"),1,0)</f>
        <v/>
      </c>
    </row>
    <row r="202">
      <c r="J202" t="n">
        <v>49.5</v>
      </c>
      <c r="K202" t="inlineStr">
        <is>
          <t>TRACK</t>
        </is>
      </c>
      <c r="L202" t="n">
        <v>1</v>
      </c>
      <c r="M202" t="n">
        <v>1</v>
      </c>
      <c r="N202" t="n">
        <v>0</v>
      </c>
      <c r="O202" t="n">
        <v>11.697</v>
      </c>
      <c r="P202" t="n">
        <v>4.405</v>
      </c>
      <c r="Q202" t="n">
        <v>11.905</v>
      </c>
      <c r="R202" t="n">
        <v>12.224</v>
      </c>
      <c r="S202" t="n">
        <v>6.465</v>
      </c>
      <c r="T202" t="n">
        <v>12.443</v>
      </c>
      <c r="U202" t="n">
        <v>6.048</v>
      </c>
      <c r="V202" t="n">
        <v>0.471</v>
      </c>
      <c r="W202" t="n">
        <v>2.7</v>
      </c>
      <c r="X202" t="n">
        <v>38</v>
      </c>
      <c r="Y202" t="n">
        <v>0</v>
      </c>
      <c r="Z202" t="n">
        <v>1</v>
      </c>
      <c r="AA202" t="n">
        <v>-0.073</v>
      </c>
      <c r="AB202" t="n">
        <v>0.083</v>
      </c>
      <c r="AC202" t="n">
        <v>6.59</v>
      </c>
      <c r="AD202" t="n">
        <v>255</v>
      </c>
      <c r="AE202">
        <f>IF(V202&gt;=0,V202,"")</f>
        <v/>
      </c>
      <c r="AF202">
        <f>IF(AND(N202=1,N201=0),1,0)</f>
        <v/>
      </c>
      <c r="AG202">
        <f>IF(AND(K202="REACQUIRE",K201&lt;&gt;"REACQUIRE"),1,0)</f>
        <v/>
      </c>
    </row>
    <row r="203">
      <c r="J203" t="n">
        <v>49.75</v>
      </c>
      <c r="K203" t="inlineStr">
        <is>
          <t>TRACK</t>
        </is>
      </c>
      <c r="L203" t="n">
        <v>0</v>
      </c>
      <c r="M203" t="n">
        <v>0</v>
      </c>
      <c r="N203" t="n">
        <v>0</v>
      </c>
      <c r="O203" t="n">
        <v>11.483</v>
      </c>
      <c r="P203" t="n">
        <v>4.4</v>
      </c>
      <c r="Q203" t="n">
        <v>11.916</v>
      </c>
      <c r="R203" t="n">
        <v>12.224</v>
      </c>
      <c r="S203" t="n">
        <v>6.465</v>
      </c>
      <c r="T203" t="n">
        <v>12.518</v>
      </c>
      <c r="U203" t="n">
        <v>6.02</v>
      </c>
      <c r="V203" t="n">
        <v>-1</v>
      </c>
      <c r="W203" t="n">
        <v>2.8</v>
      </c>
      <c r="X203" t="n">
        <v>36.5</v>
      </c>
      <c r="Y203" t="n">
        <v>0.033</v>
      </c>
      <c r="Z203" t="n">
        <v>1</v>
      </c>
      <c r="AA203" t="n">
        <v>-0.047</v>
      </c>
      <c r="AB203" t="n">
        <v>0.074</v>
      </c>
      <c r="AC203" t="n">
        <v>6.61</v>
      </c>
      <c r="AD203" t="n">
        <v>94</v>
      </c>
      <c r="AE203">
        <f>IF(V203&gt;=0,V203,"")</f>
        <v/>
      </c>
      <c r="AF203">
        <f>IF(AND(N203=1,N202=0),1,0)</f>
        <v/>
      </c>
      <c r="AG203">
        <f>IF(AND(K203="REACQUIRE",K202&lt;&gt;"REACQUIRE"),1,0)</f>
        <v/>
      </c>
    </row>
    <row r="204">
      <c r="J204" t="n">
        <v>50</v>
      </c>
      <c r="K204" t="inlineStr">
        <is>
          <t>TRACK</t>
        </is>
      </c>
      <c r="L204" t="n">
        <v>0</v>
      </c>
      <c r="M204" t="n">
        <v>0</v>
      </c>
      <c r="N204" t="n">
        <v>1</v>
      </c>
      <c r="O204" t="n">
        <v>11.295</v>
      </c>
      <c r="P204" t="n">
        <v>4.394</v>
      </c>
      <c r="Q204" t="n">
        <v>11.902</v>
      </c>
      <c r="R204" t="n">
        <v>12.224</v>
      </c>
      <c r="S204" t="n">
        <v>6.465</v>
      </c>
      <c r="T204" t="n">
        <v>12.518</v>
      </c>
      <c r="U204" t="n">
        <v>6.02</v>
      </c>
      <c r="V204" t="n">
        <v>-1</v>
      </c>
      <c r="W204" t="n">
        <v>2.4</v>
      </c>
      <c r="X204" t="n">
        <v>36</v>
      </c>
      <c r="Y204" t="n">
        <v>0</v>
      </c>
      <c r="Z204" t="n">
        <v>1</v>
      </c>
      <c r="AA204" t="n">
        <v>-0.047</v>
      </c>
      <c r="AB204" t="n">
        <v>0.039</v>
      </c>
      <c r="AC204" t="n">
        <v>6.61</v>
      </c>
      <c r="AD204" t="n">
        <v>82</v>
      </c>
      <c r="AE204">
        <f>IF(V204&gt;=0,V204,"")</f>
        <v/>
      </c>
      <c r="AF204">
        <f>IF(AND(N204=1,N203=0),1,0)</f>
        <v/>
      </c>
      <c r="AG204">
        <f>IF(AND(K204="REACQUIRE",K203&lt;&gt;"REACQUIRE"),1,0)</f>
        <v/>
      </c>
    </row>
    <row r="205">
      <c r="J205" t="n">
        <v>50.25</v>
      </c>
      <c r="K205" t="inlineStr">
        <is>
          <t>TRACK</t>
        </is>
      </c>
      <c r="L205" t="n">
        <v>0</v>
      </c>
      <c r="M205" t="n">
        <v>0</v>
      </c>
      <c r="N205" t="n">
        <v>1</v>
      </c>
      <c r="O205" t="n">
        <v>11.119</v>
      </c>
      <c r="P205" t="n">
        <v>4.388</v>
      </c>
      <c r="Q205" t="n">
        <v>11.877</v>
      </c>
      <c r="R205" t="n">
        <v>12.224</v>
      </c>
      <c r="S205" t="n">
        <v>6.465</v>
      </c>
      <c r="T205" t="n">
        <v>12.518</v>
      </c>
      <c r="U205" t="n">
        <v>6.02</v>
      </c>
      <c r="V205" t="n">
        <v>-1</v>
      </c>
      <c r="W205" t="n">
        <v>2.2</v>
      </c>
      <c r="X205" t="n">
        <v>35.8</v>
      </c>
      <c r="Y205" t="n">
        <v>0</v>
      </c>
      <c r="Z205" t="n">
        <v>1</v>
      </c>
      <c r="AA205" t="n">
        <v>-0.051</v>
      </c>
      <c r="AB205" t="n">
        <v>0.035</v>
      </c>
      <c r="AC205" t="n">
        <v>6.61</v>
      </c>
      <c r="AD205" t="n">
        <v>80</v>
      </c>
      <c r="AE205">
        <f>IF(V205&gt;=0,V205,"")</f>
        <v/>
      </c>
      <c r="AF205">
        <f>IF(AND(N205=1,N204=0),1,0)</f>
        <v/>
      </c>
      <c r="AG205">
        <f>IF(AND(K205="REACQUIRE",K204&lt;&gt;"REACQUIRE"),1,0)</f>
        <v/>
      </c>
    </row>
    <row r="206">
      <c r="J206" t="n">
        <v>50.5</v>
      </c>
      <c r="K206" t="inlineStr">
        <is>
          <t>REACQUIRE</t>
        </is>
      </c>
      <c r="L206" t="n">
        <v>0</v>
      </c>
      <c r="M206" t="n">
        <v>0</v>
      </c>
      <c r="N206" t="n">
        <v>1</v>
      </c>
      <c r="O206" t="n">
        <v>10.942</v>
      </c>
      <c r="P206" t="n">
        <v>4.386</v>
      </c>
      <c r="Q206" t="n">
        <v>11.846</v>
      </c>
      <c r="R206" t="n">
        <v>12.224</v>
      </c>
      <c r="S206" t="n">
        <v>6.465</v>
      </c>
      <c r="T206" t="n">
        <v>12.518</v>
      </c>
      <c r="U206" t="n">
        <v>6.02</v>
      </c>
      <c r="V206" t="n">
        <v>-1</v>
      </c>
      <c r="W206" t="n">
        <v>2.1</v>
      </c>
      <c r="X206" t="n">
        <v>35.9</v>
      </c>
      <c r="Y206" t="n">
        <v>0</v>
      </c>
      <c r="Z206" t="n">
        <v>1</v>
      </c>
      <c r="AA206" t="n">
        <v>-0.04</v>
      </c>
      <c r="AB206" t="n">
        <v>0.017</v>
      </c>
      <c r="AC206" t="n">
        <v>6.61</v>
      </c>
      <c r="AD206" t="n">
        <v>75</v>
      </c>
      <c r="AE206">
        <f>IF(V206&gt;=0,V206,"")</f>
        <v/>
      </c>
      <c r="AF206">
        <f>IF(AND(N206=1,N205=0),1,0)</f>
        <v/>
      </c>
      <c r="AG206">
        <f>IF(AND(K206="REACQUIRE",K205&lt;&gt;"REACQUIRE"),1,0)</f>
        <v/>
      </c>
    </row>
    <row r="207">
      <c r="J207" t="n">
        <v>50.75</v>
      </c>
      <c r="K207" t="inlineStr">
        <is>
          <t>REACQUIRE</t>
        </is>
      </c>
      <c r="L207" t="n">
        <v>0</v>
      </c>
      <c r="M207" t="n">
        <v>0</v>
      </c>
      <c r="N207" t="n">
        <v>1</v>
      </c>
      <c r="O207" t="n">
        <v>10.847</v>
      </c>
      <c r="P207" t="n">
        <v>4.387</v>
      </c>
      <c r="Q207" t="n">
        <v>11.833</v>
      </c>
      <c r="R207" t="n">
        <v>12.224</v>
      </c>
      <c r="S207" t="n">
        <v>6.465</v>
      </c>
      <c r="T207" t="n">
        <v>12.518</v>
      </c>
      <c r="U207" t="n">
        <v>6.02</v>
      </c>
      <c r="V207" t="n">
        <v>-1</v>
      </c>
      <c r="W207" t="n">
        <v>0.8</v>
      </c>
      <c r="X207" t="n">
        <v>35.9</v>
      </c>
      <c r="Y207" t="n">
        <v>0</v>
      </c>
      <c r="Z207" t="n">
        <v>1</v>
      </c>
      <c r="AA207" t="n">
        <v>-0.038</v>
      </c>
      <c r="AB207" t="n">
        <v>0.034</v>
      </c>
      <c r="AC207" t="n">
        <v>6.62</v>
      </c>
      <c r="AD207" t="n">
        <v>75</v>
      </c>
      <c r="AE207">
        <f>IF(V207&gt;=0,V207,"")</f>
        <v/>
      </c>
      <c r="AF207">
        <f>IF(AND(N207=1,N206=0),1,0)</f>
        <v/>
      </c>
      <c r="AG207">
        <f>IF(AND(K207="REACQUIRE",K206&lt;&gt;"REACQUIRE"),1,0)</f>
        <v/>
      </c>
    </row>
    <row r="208">
      <c r="J208" t="n">
        <v>51</v>
      </c>
      <c r="K208" t="inlineStr">
        <is>
          <t>REACQUIRE</t>
        </is>
      </c>
      <c r="L208" t="n">
        <v>0</v>
      </c>
      <c r="M208" t="n">
        <v>0</v>
      </c>
      <c r="N208" t="n">
        <v>1</v>
      </c>
      <c r="O208" t="n">
        <v>10.715</v>
      </c>
      <c r="P208" t="n">
        <v>4.385</v>
      </c>
      <c r="Q208" t="n">
        <v>11.794</v>
      </c>
      <c r="R208" t="n">
        <v>12.224</v>
      </c>
      <c r="S208" t="n">
        <v>6.465</v>
      </c>
      <c r="T208" t="n">
        <v>12.518</v>
      </c>
      <c r="U208" t="n">
        <v>6.02</v>
      </c>
      <c r="V208" t="n">
        <v>-1</v>
      </c>
      <c r="W208" t="n">
        <v>1.5</v>
      </c>
      <c r="X208" t="n">
        <v>35.7</v>
      </c>
      <c r="Y208" t="n">
        <v>0</v>
      </c>
      <c r="Z208" t="n">
        <v>1</v>
      </c>
      <c r="AA208" t="n">
        <v>-0.08500000000000001</v>
      </c>
      <c r="AB208" t="n">
        <v>0.038</v>
      </c>
      <c r="AC208" t="n">
        <v>6.61</v>
      </c>
      <c r="AD208" t="n">
        <v>75</v>
      </c>
      <c r="AE208">
        <f>IF(V208&gt;=0,V208,"")</f>
        <v/>
      </c>
      <c r="AF208">
        <f>IF(AND(N208=1,N207=0),1,0)</f>
        <v/>
      </c>
      <c r="AG208">
        <f>IF(AND(K208="REACQUIRE",K207&lt;&gt;"REACQUIRE"),1,0)</f>
        <v/>
      </c>
    </row>
    <row r="209">
      <c r="J209" t="n">
        <v>51.25</v>
      </c>
      <c r="K209" t="inlineStr">
        <is>
          <t>REACQUIRE</t>
        </is>
      </c>
      <c r="L209" t="n">
        <v>0</v>
      </c>
      <c r="M209" t="n">
        <v>0</v>
      </c>
      <c r="N209" t="n">
        <v>1</v>
      </c>
      <c r="O209" t="n">
        <v>10.538</v>
      </c>
      <c r="P209" t="n">
        <v>4.386</v>
      </c>
      <c r="Q209" t="n">
        <v>11.726</v>
      </c>
      <c r="R209" t="n">
        <v>12.224</v>
      </c>
      <c r="S209" t="n">
        <v>6.465</v>
      </c>
      <c r="T209" t="n">
        <v>12.518</v>
      </c>
      <c r="U209" t="n">
        <v>6.02</v>
      </c>
      <c r="V209" t="n">
        <v>-1</v>
      </c>
      <c r="W209" t="n">
        <v>2.4</v>
      </c>
      <c r="X209" t="n">
        <v>35.5</v>
      </c>
      <c r="Y209" t="n">
        <v>0</v>
      </c>
      <c r="Z209" t="n">
        <v>1</v>
      </c>
      <c r="AA209" t="n">
        <v>-0.065</v>
      </c>
      <c r="AB209" t="n">
        <v>0.024</v>
      </c>
      <c r="AC209" t="n">
        <v>6.61</v>
      </c>
      <c r="AD209" t="n">
        <v>75</v>
      </c>
      <c r="AE209">
        <f>IF(V209&gt;=0,V209,"")</f>
        <v/>
      </c>
      <c r="AF209">
        <f>IF(AND(N209=1,N208=0),1,0)</f>
        <v/>
      </c>
      <c r="AG209">
        <f>IF(AND(K209="REACQUIRE",K208&lt;&gt;"REACQUIRE"),1,0)</f>
        <v/>
      </c>
    </row>
    <row r="210">
      <c r="J210" t="n">
        <v>51.5</v>
      </c>
      <c r="K210" t="inlineStr">
        <is>
          <t>REACQUIRE</t>
        </is>
      </c>
      <c r="L210" t="n">
        <v>0</v>
      </c>
      <c r="M210" t="n">
        <v>0</v>
      </c>
      <c r="N210" t="n">
        <v>1</v>
      </c>
      <c r="O210" t="n">
        <v>10.34</v>
      </c>
      <c r="P210" t="n">
        <v>4.392</v>
      </c>
      <c r="Q210" t="n">
        <v>11.668</v>
      </c>
      <c r="R210" t="n">
        <v>12.224</v>
      </c>
      <c r="S210" t="n">
        <v>6.465</v>
      </c>
      <c r="T210" t="n">
        <v>12.518</v>
      </c>
      <c r="U210" t="n">
        <v>6.02</v>
      </c>
      <c r="V210" t="n">
        <v>-1</v>
      </c>
      <c r="W210" t="n">
        <v>2.6</v>
      </c>
      <c r="X210" t="n">
        <v>36</v>
      </c>
      <c r="Y210" t="n">
        <v>0</v>
      </c>
      <c r="Z210" t="n">
        <v>1</v>
      </c>
      <c r="AA210" t="n">
        <v>-0.019</v>
      </c>
      <c r="AB210" t="n">
        <v>-0.039</v>
      </c>
      <c r="AC210" t="n">
        <v>6.62</v>
      </c>
      <c r="AD210" t="n">
        <v>76</v>
      </c>
      <c r="AE210">
        <f>IF(V210&gt;=0,V210,"")</f>
        <v/>
      </c>
      <c r="AF210">
        <f>IF(AND(N210=1,N209=0),1,0)</f>
        <v/>
      </c>
      <c r="AG210">
        <f>IF(AND(K210="REACQUIRE",K209&lt;&gt;"REACQUIRE"),1,0)</f>
        <v/>
      </c>
    </row>
    <row r="211">
      <c r="J211" t="n">
        <v>51.75</v>
      </c>
      <c r="K211" t="inlineStr">
        <is>
          <t>REACQUIRE</t>
        </is>
      </c>
      <c r="L211" t="n">
        <v>0</v>
      </c>
      <c r="M211" t="n">
        <v>0</v>
      </c>
      <c r="N211" t="n">
        <v>1</v>
      </c>
      <c r="O211" t="n">
        <v>10.164</v>
      </c>
      <c r="P211" t="n">
        <v>4.399</v>
      </c>
      <c r="Q211" t="n">
        <v>11.65</v>
      </c>
      <c r="R211" t="n">
        <v>12.224</v>
      </c>
      <c r="S211" t="n">
        <v>6.465</v>
      </c>
      <c r="T211" t="n">
        <v>12.518</v>
      </c>
      <c r="U211" t="n">
        <v>6.02</v>
      </c>
      <c r="V211" t="n">
        <v>-1</v>
      </c>
      <c r="W211" t="n">
        <v>2.2</v>
      </c>
      <c r="X211" t="n">
        <v>36.8</v>
      </c>
      <c r="Y211" t="n">
        <v>0</v>
      </c>
      <c r="Z211" t="n">
        <v>1</v>
      </c>
      <c r="AA211" t="n">
        <v>-0.021</v>
      </c>
      <c r="AB211" t="n">
        <v>-0.024</v>
      </c>
      <c r="AC211" t="n">
        <v>6.67</v>
      </c>
      <c r="AD211" t="n">
        <v>76</v>
      </c>
      <c r="AE211">
        <f>IF(V211&gt;=0,V211,"")</f>
        <v/>
      </c>
      <c r="AF211">
        <f>IF(AND(N211=1,N210=0),1,0)</f>
        <v/>
      </c>
      <c r="AG211">
        <f>IF(AND(K211="REACQUIRE",K210&lt;&gt;"REACQUIRE"),1,0)</f>
        <v/>
      </c>
    </row>
    <row r="212">
      <c r="J212" t="n">
        <v>52</v>
      </c>
      <c r="K212" t="inlineStr">
        <is>
          <t>REACQUIRE</t>
        </is>
      </c>
      <c r="L212" t="n">
        <v>0</v>
      </c>
      <c r="M212" t="n">
        <v>0</v>
      </c>
      <c r="N212" t="n">
        <v>1</v>
      </c>
      <c r="O212" t="n">
        <v>9.981</v>
      </c>
      <c r="P212" t="n">
        <v>4.411</v>
      </c>
      <c r="Q212" t="n">
        <v>11.658</v>
      </c>
      <c r="R212" t="n">
        <v>12.224</v>
      </c>
      <c r="S212" t="n">
        <v>6.465</v>
      </c>
      <c r="T212" t="n">
        <v>12.518</v>
      </c>
      <c r="U212" t="n">
        <v>6.02</v>
      </c>
      <c r="V212" t="n">
        <v>-1</v>
      </c>
      <c r="W212" t="n">
        <v>2</v>
      </c>
      <c r="X212" t="n">
        <v>37.3</v>
      </c>
      <c r="Y212" t="n">
        <v>0</v>
      </c>
      <c r="Z212" t="n">
        <v>1</v>
      </c>
      <c r="AA212" t="n">
        <v>-0.024</v>
      </c>
      <c r="AB212" t="n">
        <v>-0.031</v>
      </c>
      <c r="AC212" t="n">
        <v>6.75</v>
      </c>
      <c r="AD212" t="n">
        <v>76</v>
      </c>
      <c r="AE212">
        <f>IF(V212&gt;=0,V212,"")</f>
        <v/>
      </c>
      <c r="AF212">
        <f>IF(AND(N212=1,N211=0),1,0)</f>
        <v/>
      </c>
      <c r="AG212">
        <f>IF(AND(K212="REACQUIRE",K211&lt;&gt;"REACQUIRE"),1,0)</f>
        <v/>
      </c>
    </row>
    <row r="213">
      <c r="J213" t="n">
        <v>52.25</v>
      </c>
      <c r="K213" t="inlineStr">
        <is>
          <t>REACQUIRE</t>
        </is>
      </c>
      <c r="L213" t="n">
        <v>0</v>
      </c>
      <c r="M213" t="n">
        <v>0</v>
      </c>
      <c r="N213" t="n">
        <v>1</v>
      </c>
      <c r="O213" t="n">
        <v>9.754</v>
      </c>
      <c r="P213" t="n">
        <v>4.435</v>
      </c>
      <c r="Q213" t="n">
        <v>11.685</v>
      </c>
      <c r="R213" t="n">
        <v>12.224</v>
      </c>
      <c r="S213" t="n">
        <v>6.465</v>
      </c>
      <c r="T213" t="n">
        <v>12.518</v>
      </c>
      <c r="U213" t="n">
        <v>6.02</v>
      </c>
      <c r="V213" t="n">
        <v>-1</v>
      </c>
      <c r="W213" t="n">
        <v>2.7</v>
      </c>
      <c r="X213" t="n">
        <v>37.8</v>
      </c>
      <c r="Y213" t="n">
        <v>0</v>
      </c>
      <c r="Z213" t="n">
        <v>1</v>
      </c>
      <c r="AA213" t="n">
        <v>-0.075</v>
      </c>
      <c r="AB213" t="n">
        <v>-0.015</v>
      </c>
      <c r="AC213" t="n">
        <v>6.86</v>
      </c>
      <c r="AD213" t="n">
        <v>76</v>
      </c>
      <c r="AE213">
        <f>IF(V213&gt;=0,V213,"")</f>
        <v/>
      </c>
      <c r="AF213">
        <f>IF(AND(N213=1,N212=0),1,0)</f>
        <v/>
      </c>
      <c r="AG213">
        <f>IF(AND(K213="REACQUIRE",K212&lt;&gt;"REACQUIRE"),1,0)</f>
        <v/>
      </c>
    </row>
    <row r="214">
      <c r="J214" t="n">
        <v>52.5</v>
      </c>
      <c r="K214" t="inlineStr">
        <is>
          <t>REACQUIRE</t>
        </is>
      </c>
      <c r="L214" t="n">
        <v>0</v>
      </c>
      <c r="M214" t="n">
        <v>0</v>
      </c>
      <c r="N214" t="n">
        <v>1</v>
      </c>
      <c r="O214" t="n">
        <v>9.452</v>
      </c>
      <c r="P214" t="n">
        <v>4.467</v>
      </c>
      <c r="Q214" t="n">
        <v>11.685</v>
      </c>
      <c r="R214" t="n">
        <v>12.224</v>
      </c>
      <c r="S214" t="n">
        <v>6.465</v>
      </c>
      <c r="T214" t="n">
        <v>12.518</v>
      </c>
      <c r="U214" t="n">
        <v>6.02</v>
      </c>
      <c r="V214" t="n">
        <v>-1</v>
      </c>
      <c r="W214" t="n">
        <v>3.9</v>
      </c>
      <c r="X214" t="n">
        <v>37.5</v>
      </c>
      <c r="Y214" t="n">
        <v>0</v>
      </c>
      <c r="Z214" t="n">
        <v>1</v>
      </c>
      <c r="AA214" t="n">
        <v>-0.054</v>
      </c>
      <c r="AB214" t="n">
        <v>0.042</v>
      </c>
      <c r="AC214" t="n">
        <v>7</v>
      </c>
      <c r="AD214" t="n">
        <v>76</v>
      </c>
      <c r="AE214">
        <f>IF(V214&gt;=0,V214,"")</f>
        <v/>
      </c>
      <c r="AF214">
        <f>IF(AND(N214=1,N213=0),1,0)</f>
        <v/>
      </c>
      <c r="AG214">
        <f>IF(AND(K214="REACQUIRE",K213&lt;&gt;"REACQUIRE"),1,0)</f>
        <v/>
      </c>
    </row>
    <row r="215">
      <c r="J215" t="n">
        <v>52.75</v>
      </c>
      <c r="K215" t="inlineStr">
        <is>
          <t>REACQUIRE</t>
        </is>
      </c>
      <c r="L215" t="n">
        <v>0</v>
      </c>
      <c r="M215" t="n">
        <v>0</v>
      </c>
      <c r="N215" t="n">
        <v>1</v>
      </c>
      <c r="O215" t="n">
        <v>9.066000000000001</v>
      </c>
      <c r="P215" t="n">
        <v>4.484</v>
      </c>
      <c r="Q215" t="n">
        <v>11.633</v>
      </c>
      <c r="R215" t="n">
        <v>12.224</v>
      </c>
      <c r="S215" t="n">
        <v>6.465</v>
      </c>
      <c r="T215" t="n">
        <v>12.518</v>
      </c>
      <c r="U215" t="n">
        <v>6.02</v>
      </c>
      <c r="V215" t="n">
        <v>-1</v>
      </c>
      <c r="W215" t="n">
        <v>5.6</v>
      </c>
      <c r="X215" t="n">
        <v>36.9</v>
      </c>
      <c r="Y215" t="n">
        <v>0</v>
      </c>
      <c r="Z215" t="n">
        <v>1</v>
      </c>
      <c r="AA215" t="n">
        <v>-0.08699999999999999</v>
      </c>
      <c r="AB215" t="n">
        <v>0.063</v>
      </c>
      <c r="AC215" t="n">
        <v>7.13</v>
      </c>
      <c r="AD215" t="n">
        <v>88</v>
      </c>
      <c r="AE215">
        <f>IF(V215&gt;=0,V215,"")</f>
        <v/>
      </c>
      <c r="AF215">
        <f>IF(AND(N215=1,N214=0),1,0)</f>
        <v/>
      </c>
      <c r="AG215">
        <f>IF(AND(K215="REACQUIRE",K214&lt;&gt;"REACQUIRE"),1,0)</f>
        <v/>
      </c>
    </row>
    <row r="216">
      <c r="J216" t="n">
        <v>53</v>
      </c>
      <c r="K216" t="inlineStr">
        <is>
          <t>REACQUIRE</t>
        </is>
      </c>
      <c r="L216" t="n">
        <v>0</v>
      </c>
      <c r="M216" t="n">
        <v>0</v>
      </c>
      <c r="N216" t="n">
        <v>1</v>
      </c>
      <c r="O216" t="n">
        <v>8.614000000000001</v>
      </c>
      <c r="P216" t="n">
        <v>4.468</v>
      </c>
      <c r="Q216" t="n">
        <v>11.444</v>
      </c>
      <c r="R216" t="n">
        <v>12.224</v>
      </c>
      <c r="S216" t="n">
        <v>6.465</v>
      </c>
      <c r="T216" t="n">
        <v>12.518</v>
      </c>
      <c r="U216" t="n">
        <v>6.02</v>
      </c>
      <c r="V216" t="n">
        <v>-1</v>
      </c>
      <c r="W216" t="n">
        <v>6.5</v>
      </c>
      <c r="X216" t="n">
        <v>34.2</v>
      </c>
      <c r="Y216" t="n">
        <v>0</v>
      </c>
      <c r="Z216" t="n">
        <v>1</v>
      </c>
      <c r="AA216" t="n">
        <v>0.016</v>
      </c>
      <c r="AB216" t="n">
        <v>0.234</v>
      </c>
      <c r="AC216" t="n">
        <v>7.2</v>
      </c>
      <c r="AD216" t="n">
        <v>76</v>
      </c>
      <c r="AE216">
        <f>IF(V216&gt;=0,V216,"")</f>
        <v/>
      </c>
      <c r="AF216">
        <f>IF(AND(N216=1,N215=0),1,0)</f>
        <v/>
      </c>
      <c r="AG216">
        <f>IF(AND(K216="REACQUIRE",K215&lt;&gt;"REACQUIRE"),1,0)</f>
        <v/>
      </c>
    </row>
    <row r="217">
      <c r="J217" t="n">
        <v>53.25</v>
      </c>
      <c r="K217" t="inlineStr">
        <is>
          <t>REACQUIRE</t>
        </is>
      </c>
      <c r="L217" t="n">
        <v>0</v>
      </c>
      <c r="M217" t="n">
        <v>0</v>
      </c>
      <c r="N217" t="n">
        <v>1</v>
      </c>
      <c r="O217" t="n">
        <v>8.266</v>
      </c>
      <c r="P217" t="n">
        <v>4.438</v>
      </c>
      <c r="Q217" t="n">
        <v>11.106</v>
      </c>
      <c r="R217" t="n">
        <v>12.224</v>
      </c>
      <c r="S217" t="n">
        <v>6.465</v>
      </c>
      <c r="T217" t="n">
        <v>12.518</v>
      </c>
      <c r="U217" t="n">
        <v>6.02</v>
      </c>
      <c r="V217" t="n">
        <v>-1</v>
      </c>
      <c r="W217" t="n">
        <v>5.6</v>
      </c>
      <c r="X217" t="n">
        <v>30.4</v>
      </c>
      <c r="Y217" t="n">
        <v>0</v>
      </c>
      <c r="Z217" t="n">
        <v>1</v>
      </c>
      <c r="AA217" t="n">
        <v>0.07099999999999999</v>
      </c>
      <c r="AB217" t="n">
        <v>0.234</v>
      </c>
      <c r="AC217" t="n">
        <v>7.14</v>
      </c>
      <c r="AD217" t="n">
        <v>97</v>
      </c>
      <c r="AE217">
        <f>IF(V217&gt;=0,V217,"")</f>
        <v/>
      </c>
      <c r="AF217">
        <f>IF(AND(N217=1,N216=0),1,0)</f>
        <v/>
      </c>
      <c r="AG217">
        <f>IF(AND(K217="REACQUIRE",K216&lt;&gt;"REACQUIRE"),1,0)</f>
        <v/>
      </c>
    </row>
    <row r="218">
      <c r="J218" t="n">
        <v>53.5</v>
      </c>
      <c r="K218" t="inlineStr">
        <is>
          <t>REACQUIRE</t>
        </is>
      </c>
      <c r="L218" t="n">
        <v>0</v>
      </c>
      <c r="M218" t="n">
        <v>0</v>
      </c>
      <c r="N218" t="n">
        <v>1</v>
      </c>
      <c r="O218" t="n">
        <v>8.055999999999999</v>
      </c>
      <c r="P218" t="n">
        <v>4.413</v>
      </c>
      <c r="Q218" t="n">
        <v>10.643</v>
      </c>
      <c r="R218" t="n">
        <v>12.224</v>
      </c>
      <c r="S218" t="n">
        <v>6.465</v>
      </c>
      <c r="T218" t="n">
        <v>12.518</v>
      </c>
      <c r="U218" t="n">
        <v>6.02</v>
      </c>
      <c r="V218" t="n">
        <v>-1</v>
      </c>
      <c r="W218" t="n">
        <v>4.4</v>
      </c>
      <c r="X218" t="n">
        <v>27.1</v>
      </c>
      <c r="Y218" t="n">
        <v>0</v>
      </c>
      <c r="Z218" t="n">
        <v>1</v>
      </c>
      <c r="AA218" t="n">
        <v>0.07099999999999999</v>
      </c>
      <c r="AB218" t="n">
        <v>0.186</v>
      </c>
      <c r="AC218" t="n">
        <v>6.95</v>
      </c>
      <c r="AD218" t="n">
        <v>200</v>
      </c>
      <c r="AE218">
        <f>IF(V218&gt;=0,V218,"")</f>
        <v/>
      </c>
      <c r="AF218">
        <f>IF(AND(N218=1,N217=0),1,0)</f>
        <v/>
      </c>
      <c r="AG218">
        <f>IF(AND(K218="REACQUIRE",K217&lt;&gt;"REACQUIRE"),1,0)</f>
        <v/>
      </c>
    </row>
    <row r="219">
      <c r="J219" t="n">
        <v>53.75</v>
      </c>
      <c r="K219" t="inlineStr">
        <is>
          <t>TRACK</t>
        </is>
      </c>
      <c r="L219" t="n">
        <v>1</v>
      </c>
      <c r="M219" t="n">
        <v>1</v>
      </c>
      <c r="N219" t="n">
        <v>0</v>
      </c>
      <c r="O219" t="n">
        <v>7.918</v>
      </c>
      <c r="P219" t="n">
        <v>4.408</v>
      </c>
      <c r="Q219" t="n">
        <v>10.116</v>
      </c>
      <c r="R219" t="n">
        <v>12.224</v>
      </c>
      <c r="S219" t="n">
        <v>6.465</v>
      </c>
      <c r="T219" t="n">
        <v>12.724</v>
      </c>
      <c r="U219" t="n">
        <v>6.186</v>
      </c>
      <c r="V219" t="n">
        <v>0.573</v>
      </c>
      <c r="W219" t="n">
        <v>3.8</v>
      </c>
      <c r="X219" t="n">
        <v>26.9</v>
      </c>
      <c r="Y219" t="n">
        <v>0</v>
      </c>
      <c r="Z219" t="n">
        <v>1</v>
      </c>
      <c r="AA219" t="n">
        <v>-0.008999999999999999</v>
      </c>
      <c r="AB219" t="n">
        <v>-0.063</v>
      </c>
      <c r="AC219" t="n">
        <v>6.73</v>
      </c>
      <c r="AD219" t="n">
        <v>255</v>
      </c>
      <c r="AE219">
        <f>IF(V219&gt;=0,V219,"")</f>
        <v/>
      </c>
      <c r="AF219">
        <f>IF(AND(N219=1,N218=0),1,0)</f>
        <v/>
      </c>
      <c r="AG219">
        <f>IF(AND(K219="REACQUIRE",K218&lt;&gt;"REACQUIRE"),1,0)</f>
        <v/>
      </c>
    </row>
    <row r="220">
      <c r="J220" t="n">
        <v>54</v>
      </c>
      <c r="K220" t="inlineStr">
        <is>
          <t>TRACK</t>
        </is>
      </c>
      <c r="L220" t="n">
        <v>1</v>
      </c>
      <c r="M220" t="n">
        <v>1</v>
      </c>
      <c r="N220" t="n">
        <v>0</v>
      </c>
      <c r="O220" t="n">
        <v>7.861</v>
      </c>
      <c r="P220" t="n">
        <v>4.411</v>
      </c>
      <c r="Q220" t="n">
        <v>9.695</v>
      </c>
      <c r="R220" t="n">
        <v>12.224</v>
      </c>
      <c r="S220" t="n">
        <v>6.465</v>
      </c>
      <c r="T220" t="n">
        <v>12.869</v>
      </c>
      <c r="U220" t="n">
        <v>6.199</v>
      </c>
      <c r="V220" t="n">
        <v>0.699</v>
      </c>
      <c r="W220" t="n">
        <v>2</v>
      </c>
      <c r="X220" t="n">
        <v>29.5</v>
      </c>
      <c r="Y220" t="n">
        <v>0</v>
      </c>
      <c r="Z220" t="n">
        <v>1</v>
      </c>
      <c r="AA220" t="n">
        <v>0.017</v>
      </c>
      <c r="AB220" t="n">
        <v>-0.125</v>
      </c>
      <c r="AC220" t="n">
        <v>6.55</v>
      </c>
      <c r="AD220" t="n">
        <v>255</v>
      </c>
      <c r="AE220">
        <f>IF(V220&gt;=0,V220,"")</f>
        <v/>
      </c>
      <c r="AF220">
        <f>IF(AND(N220=1,N219=0),1,0)</f>
        <v/>
      </c>
      <c r="AG220">
        <f>IF(AND(K220="REACQUIRE",K219&lt;&gt;"REACQUIRE"),1,0)</f>
        <v/>
      </c>
    </row>
    <row r="221">
      <c r="J221" t="n">
        <v>54.25</v>
      </c>
      <c r="K221" t="inlineStr">
        <is>
          <t>TRACK</t>
        </is>
      </c>
      <c r="L221" t="n">
        <v>1</v>
      </c>
      <c r="M221" t="n">
        <v>1</v>
      </c>
      <c r="N221" t="n">
        <v>0</v>
      </c>
      <c r="O221" t="n">
        <v>7.897</v>
      </c>
      <c r="P221" t="n">
        <v>4.42</v>
      </c>
      <c r="Q221" t="n">
        <v>9.438000000000001</v>
      </c>
      <c r="R221" t="n">
        <v>12.224</v>
      </c>
      <c r="S221" t="n">
        <v>6.465</v>
      </c>
      <c r="T221" t="n">
        <v>12.865</v>
      </c>
      <c r="U221" t="n">
        <v>6.228</v>
      </c>
      <c r="V221" t="n">
        <v>0.6840000000000001</v>
      </c>
      <c r="W221" t="n">
        <v>-0.4</v>
      </c>
      <c r="X221" t="n">
        <v>32.4</v>
      </c>
      <c r="Y221" t="n">
        <v>0</v>
      </c>
      <c r="Z221" t="n">
        <v>1</v>
      </c>
      <c r="AA221" t="n">
        <v>0.025</v>
      </c>
      <c r="AB221" t="n">
        <v>-0.126</v>
      </c>
      <c r="AC221" t="n">
        <v>6.4</v>
      </c>
      <c r="AD221" t="n">
        <v>255</v>
      </c>
      <c r="AE221">
        <f>IF(V221&gt;=0,V221,"")</f>
        <v/>
      </c>
      <c r="AF221">
        <f>IF(AND(N221=1,N220=0),1,0)</f>
        <v/>
      </c>
      <c r="AG221">
        <f>IF(AND(K221="REACQUIRE",K220&lt;&gt;"REACQUIRE"),1,0)</f>
        <v/>
      </c>
    </row>
    <row r="222">
      <c r="J222" t="n">
        <v>54.5</v>
      </c>
      <c r="K222" t="inlineStr">
        <is>
          <t>TRACK</t>
        </is>
      </c>
      <c r="L222" t="n">
        <v>1</v>
      </c>
      <c r="M222" t="n">
        <v>1</v>
      </c>
      <c r="N222" t="n">
        <v>0</v>
      </c>
      <c r="O222" t="n">
        <v>7.993</v>
      </c>
      <c r="P222" t="n">
        <v>4.423</v>
      </c>
      <c r="Q222" t="n">
        <v>9.356</v>
      </c>
      <c r="R222" t="n">
        <v>12.224</v>
      </c>
      <c r="S222" t="n">
        <v>6.465</v>
      </c>
      <c r="T222" t="n">
        <v>12.852</v>
      </c>
      <c r="U222" t="n">
        <v>6.245</v>
      </c>
      <c r="V222" t="n">
        <v>0.666</v>
      </c>
      <c r="W222" t="n">
        <v>-2.9</v>
      </c>
      <c r="X222" t="n">
        <v>35.2</v>
      </c>
      <c r="Y222" t="n">
        <v>0</v>
      </c>
      <c r="Z222" t="n">
        <v>1</v>
      </c>
      <c r="AA222" t="n">
        <v>0.022</v>
      </c>
      <c r="AB222" t="n">
        <v>-0.142</v>
      </c>
      <c r="AC222" t="n">
        <v>6.3</v>
      </c>
      <c r="AD222" t="n">
        <v>255</v>
      </c>
      <c r="AE222">
        <f>IF(V222&gt;=0,V222,"")</f>
        <v/>
      </c>
      <c r="AF222">
        <f>IF(AND(N222=1,N221=0),1,0)</f>
        <v/>
      </c>
      <c r="AG222">
        <f>IF(AND(K222="REACQUIRE",K221&lt;&gt;"REACQUIRE"),1,0)</f>
        <v/>
      </c>
    </row>
    <row r="223">
      <c r="J223" t="n">
        <v>54.75</v>
      </c>
      <c r="K223" t="inlineStr">
        <is>
          <t>TRACK</t>
        </is>
      </c>
      <c r="L223" t="n">
        <v>1</v>
      </c>
      <c r="M223" t="n">
        <v>1</v>
      </c>
      <c r="N223" t="n">
        <v>0</v>
      </c>
      <c r="O223" t="n">
        <v>8.079000000000001</v>
      </c>
      <c r="P223" t="n">
        <v>4.411</v>
      </c>
      <c r="Q223" t="n">
        <v>9.371</v>
      </c>
      <c r="R223" t="n">
        <v>12.224</v>
      </c>
      <c r="S223" t="n">
        <v>6.465</v>
      </c>
      <c r="T223" t="n">
        <v>12.838</v>
      </c>
      <c r="U223" t="n">
        <v>6.243</v>
      </c>
      <c r="V223" t="n">
        <v>0.654</v>
      </c>
      <c r="W223" t="n">
        <v>-3.1</v>
      </c>
      <c r="X223" t="n">
        <v>37.3</v>
      </c>
      <c r="Y223" t="n">
        <v>0</v>
      </c>
      <c r="Z223" t="n">
        <v>1</v>
      </c>
      <c r="AA223" t="n">
        <v>-0.096</v>
      </c>
      <c r="AB223" t="n">
        <v>-0.059</v>
      </c>
      <c r="AC223" t="n">
        <v>6.25</v>
      </c>
      <c r="AD223" t="n">
        <v>255</v>
      </c>
      <c r="AE223">
        <f>IF(V223&gt;=0,V223,"")</f>
        <v/>
      </c>
      <c r="AF223">
        <f>IF(AND(N223=1,N222=0),1,0)</f>
        <v/>
      </c>
      <c r="AG223">
        <f>IF(AND(K223="REACQUIRE",K222&lt;&gt;"REACQUIRE"),1,0)</f>
        <v/>
      </c>
    </row>
    <row r="224">
      <c r="J224" t="n">
        <v>55</v>
      </c>
      <c r="K224" t="inlineStr">
        <is>
          <t>TRACK</t>
        </is>
      </c>
      <c r="L224" t="n">
        <v>1</v>
      </c>
      <c r="M224" t="n">
        <v>1</v>
      </c>
      <c r="N224" t="n">
        <v>0</v>
      </c>
      <c r="O224" t="n">
        <v>8.129</v>
      </c>
      <c r="P224" t="n">
        <v>4.406</v>
      </c>
      <c r="Q224" t="n">
        <v>9.352</v>
      </c>
      <c r="R224" t="n">
        <v>12.226</v>
      </c>
      <c r="S224" t="n">
        <v>6.467</v>
      </c>
      <c r="T224" t="n">
        <v>12.834</v>
      </c>
      <c r="U224" t="n">
        <v>6.243</v>
      </c>
      <c r="V224" t="n">
        <v>0.648</v>
      </c>
      <c r="W224" t="n">
        <v>-1.3</v>
      </c>
      <c r="X224" t="n">
        <v>37.9</v>
      </c>
      <c r="Y224" t="n">
        <v>-0.08699999999999999</v>
      </c>
      <c r="Z224" t="n">
        <v>1</v>
      </c>
      <c r="AA224" t="n">
        <v>-0.099</v>
      </c>
      <c r="AB224" t="n">
        <v>-0.043</v>
      </c>
      <c r="AC224" t="n">
        <v>6.21</v>
      </c>
      <c r="AD224" t="n">
        <v>255</v>
      </c>
      <c r="AE224">
        <f>IF(V224&gt;=0,V224,"")</f>
        <v/>
      </c>
      <c r="AF224">
        <f>IF(AND(N224=1,N223=0),1,0)</f>
        <v/>
      </c>
      <c r="AG224">
        <f>IF(AND(K224="REACQUIRE",K223&lt;&gt;"REACQUIRE"),1,0)</f>
        <v/>
      </c>
    </row>
    <row r="225">
      <c r="J225" t="n">
        <v>55.25</v>
      </c>
      <c r="K225" t="inlineStr">
        <is>
          <t>TRACK</t>
        </is>
      </c>
      <c r="L225" t="n">
        <v>1</v>
      </c>
      <c r="M225" t="n">
        <v>1</v>
      </c>
      <c r="N225" t="n">
        <v>0</v>
      </c>
      <c r="O225" t="n">
        <v>8.146000000000001</v>
      </c>
      <c r="P225" t="n">
        <v>4.405</v>
      </c>
      <c r="Q225" t="n">
        <v>9.31</v>
      </c>
      <c r="R225" t="n">
        <v>12.223</v>
      </c>
      <c r="S225" t="n">
        <v>6.465</v>
      </c>
      <c r="T225" t="n">
        <v>12.841</v>
      </c>
      <c r="U225" t="n">
        <v>6.24</v>
      </c>
      <c r="V225" t="n">
        <v>0.658</v>
      </c>
      <c r="W225" t="n">
        <v>0.1</v>
      </c>
      <c r="X225" t="n">
        <v>38.3</v>
      </c>
      <c r="Y225" t="n">
        <v>0</v>
      </c>
      <c r="Z225" t="n">
        <v>1</v>
      </c>
      <c r="AA225" t="n">
        <v>-0.082</v>
      </c>
      <c r="AB225" t="n">
        <v>-0.023</v>
      </c>
      <c r="AC225" t="n">
        <v>6.19</v>
      </c>
      <c r="AD225" t="n">
        <v>255</v>
      </c>
      <c r="AE225">
        <f>IF(V225&gt;=0,V225,"")</f>
        <v/>
      </c>
      <c r="AF225">
        <f>IF(AND(N225=1,N224=0),1,0)</f>
        <v/>
      </c>
      <c r="AG225">
        <f>IF(AND(K225="REACQUIRE",K224&lt;&gt;"REACQUIRE"),1,0)</f>
        <v/>
      </c>
    </row>
    <row r="226">
      <c r="J226" t="n">
        <v>55.5</v>
      </c>
      <c r="K226" t="inlineStr">
        <is>
          <t>TRACK</t>
        </is>
      </c>
      <c r="L226" t="n">
        <v>1</v>
      </c>
      <c r="M226" t="n">
        <v>1</v>
      </c>
      <c r="N226" t="n">
        <v>0</v>
      </c>
      <c r="O226" t="n">
        <v>8.138999999999999</v>
      </c>
      <c r="P226" t="n">
        <v>4.404</v>
      </c>
      <c r="Q226" t="n">
        <v>9.249000000000001</v>
      </c>
      <c r="R226" t="n">
        <v>12.223</v>
      </c>
      <c r="S226" t="n">
        <v>6.465</v>
      </c>
      <c r="T226" t="n">
        <v>12.821</v>
      </c>
      <c r="U226" t="n">
        <v>6.258</v>
      </c>
      <c r="V226" t="n">
        <v>0.632</v>
      </c>
      <c r="W226" t="n">
        <v>1</v>
      </c>
      <c r="X226" t="n">
        <v>38.6</v>
      </c>
      <c r="Y226" t="n">
        <v>0</v>
      </c>
      <c r="Z226" t="n">
        <v>1</v>
      </c>
      <c r="AA226" t="n">
        <v>-0.066</v>
      </c>
      <c r="AB226" t="n">
        <v>-0.035</v>
      </c>
      <c r="AC226" t="n">
        <v>6.17</v>
      </c>
      <c r="AD226" t="n">
        <v>255</v>
      </c>
      <c r="AE226">
        <f>IF(V226&gt;=0,V226,"")</f>
        <v/>
      </c>
      <c r="AF226">
        <f>IF(AND(N226=1,N225=0),1,0)</f>
        <v/>
      </c>
      <c r="AG226">
        <f>IF(AND(K226="REACQUIRE",K225&lt;&gt;"REACQUIRE"),1,0)</f>
        <v/>
      </c>
    </row>
    <row r="227">
      <c r="J227" t="n">
        <v>55.75</v>
      </c>
      <c r="K227" t="inlineStr">
        <is>
          <t>TRACK</t>
        </is>
      </c>
      <c r="L227" t="n">
        <v>1</v>
      </c>
      <c r="M227" t="n">
        <v>1</v>
      </c>
      <c r="N227" t="n">
        <v>0</v>
      </c>
      <c r="O227" t="n">
        <v>8.113</v>
      </c>
      <c r="P227" t="n">
        <v>4.404</v>
      </c>
      <c r="Q227" t="n">
        <v>9.177</v>
      </c>
      <c r="R227" t="n">
        <v>12.223</v>
      </c>
      <c r="S227" t="n">
        <v>6.465</v>
      </c>
      <c r="T227" t="n">
        <v>12.827</v>
      </c>
      <c r="U227" t="n">
        <v>6.265</v>
      </c>
      <c r="V227" t="n">
        <v>0.636</v>
      </c>
      <c r="W227" t="n">
        <v>1.3</v>
      </c>
      <c r="X227" t="n">
        <v>38.9</v>
      </c>
      <c r="Y227" t="n">
        <v>0</v>
      </c>
      <c r="Z227" t="n">
        <v>1</v>
      </c>
      <c r="AA227" t="n">
        <v>-0.057</v>
      </c>
      <c r="AB227" t="n">
        <v>-0.02</v>
      </c>
      <c r="AC227" t="n">
        <v>6.16</v>
      </c>
      <c r="AD227" t="n">
        <v>255</v>
      </c>
      <c r="AE227">
        <f>IF(V227&gt;=0,V227,"")</f>
        <v/>
      </c>
      <c r="AF227">
        <f>IF(AND(N227=1,N226=0),1,0)</f>
        <v/>
      </c>
      <c r="AG227">
        <f>IF(AND(K227="REACQUIRE",K226&lt;&gt;"REACQUIRE"),1,0)</f>
        <v/>
      </c>
    </row>
    <row r="228">
      <c r="J228" t="n">
        <v>56</v>
      </c>
      <c r="K228" t="inlineStr">
        <is>
          <t>TRACK</t>
        </is>
      </c>
      <c r="L228" t="n">
        <v>1</v>
      </c>
      <c r="M228" t="n">
        <v>1</v>
      </c>
      <c r="N228" t="n">
        <v>0</v>
      </c>
      <c r="O228" t="n">
        <v>8.077999999999999</v>
      </c>
      <c r="P228" t="n">
        <v>4.404</v>
      </c>
      <c r="Q228" t="n">
        <v>9.093999999999999</v>
      </c>
      <c r="R228" t="n">
        <v>12.223</v>
      </c>
      <c r="S228" t="n">
        <v>6.465</v>
      </c>
      <c r="T228" t="n">
        <v>12.834</v>
      </c>
      <c r="U228" t="n">
        <v>6.271</v>
      </c>
      <c r="V228" t="n">
        <v>0.641</v>
      </c>
      <c r="W228" t="n">
        <v>1.5</v>
      </c>
      <c r="X228" t="n">
        <v>38.9</v>
      </c>
      <c r="Y228" t="n">
        <v>0</v>
      </c>
      <c r="Z228" t="n">
        <v>1</v>
      </c>
      <c r="AA228" t="n">
        <v>-0.054</v>
      </c>
      <c r="AB228" t="n">
        <v>-0.024</v>
      </c>
      <c r="AC228" t="n">
        <v>6.16</v>
      </c>
      <c r="AD228" t="n">
        <v>255</v>
      </c>
      <c r="AE228">
        <f>IF(V228&gt;=0,V228,"")</f>
        <v/>
      </c>
      <c r="AF228">
        <f>IF(AND(N228=1,N227=0),1,0)</f>
        <v/>
      </c>
      <c r="AG228">
        <f>IF(AND(K228="REACQUIRE",K227&lt;&gt;"REACQUIRE"),1,0)</f>
        <v/>
      </c>
    </row>
    <row r="229">
      <c r="J229" t="n">
        <v>56.25</v>
      </c>
      <c r="K229" t="inlineStr">
        <is>
          <t>TRACK</t>
        </is>
      </c>
      <c r="L229" t="n">
        <v>1</v>
      </c>
      <c r="M229" t="n">
        <v>1</v>
      </c>
      <c r="N229" t="n">
        <v>0</v>
      </c>
      <c r="O229" t="n">
        <v>8.031000000000001</v>
      </c>
      <c r="P229" t="n">
        <v>4.404</v>
      </c>
      <c r="Q229" t="n">
        <v>9.002000000000001</v>
      </c>
      <c r="R229" t="n">
        <v>12.223</v>
      </c>
      <c r="S229" t="n">
        <v>6.465</v>
      </c>
      <c r="T229" t="n">
        <v>12.84</v>
      </c>
      <c r="U229" t="n">
        <v>6.279</v>
      </c>
      <c r="V229" t="n">
        <v>0.644</v>
      </c>
      <c r="W229" t="n">
        <v>1.7</v>
      </c>
      <c r="X229" t="n">
        <v>39.1</v>
      </c>
      <c r="Y229" t="n">
        <v>0</v>
      </c>
      <c r="Z229" t="n">
        <v>1</v>
      </c>
      <c r="AA229" t="n">
        <v>-0.052</v>
      </c>
      <c r="AB229" t="n">
        <v>-0.025</v>
      </c>
      <c r="AC229" t="n">
        <v>6.16</v>
      </c>
      <c r="AD229" t="n">
        <v>255</v>
      </c>
      <c r="AE229">
        <f>IF(V229&gt;=0,V229,"")</f>
        <v/>
      </c>
      <c r="AF229">
        <f>IF(AND(N229=1,N228=0),1,0)</f>
        <v/>
      </c>
      <c r="AG229">
        <f>IF(AND(K229="REACQUIRE",K228&lt;&gt;"REACQUIRE"),1,0)</f>
        <v/>
      </c>
    </row>
    <row r="230">
      <c r="J230" t="n">
        <v>56.5</v>
      </c>
      <c r="K230" t="inlineStr">
        <is>
          <t>TRACK</t>
        </is>
      </c>
      <c r="L230" t="n">
        <v>1</v>
      </c>
      <c r="M230" t="n">
        <v>1</v>
      </c>
      <c r="N230" t="n">
        <v>0</v>
      </c>
      <c r="O230" t="n">
        <v>7.975</v>
      </c>
      <c r="P230" t="n">
        <v>4.407</v>
      </c>
      <c r="Q230" t="n">
        <v>8.904999999999999</v>
      </c>
      <c r="R230" t="n">
        <v>12.223</v>
      </c>
      <c r="S230" t="n">
        <v>6.465</v>
      </c>
      <c r="T230" t="n">
        <v>12.844</v>
      </c>
      <c r="U230" t="n">
        <v>6.292</v>
      </c>
      <c r="V230" t="n">
        <v>0.645</v>
      </c>
      <c r="W230" t="n">
        <v>1.7</v>
      </c>
      <c r="X230" t="n">
        <v>39.3</v>
      </c>
      <c r="Y230" t="n">
        <v>0.033</v>
      </c>
      <c r="Z230" t="n">
        <v>1</v>
      </c>
      <c r="AA230" t="n">
        <v>-0.051</v>
      </c>
      <c r="AB230" t="n">
        <v>-0.024</v>
      </c>
      <c r="AC230" t="n">
        <v>6.16</v>
      </c>
      <c r="AD230" t="n">
        <v>255</v>
      </c>
      <c r="AE230">
        <f>IF(V230&gt;=0,V230,"")</f>
        <v/>
      </c>
      <c r="AF230">
        <f>IF(AND(N230=1,N229=0),1,0)</f>
        <v/>
      </c>
      <c r="AG230">
        <f>IF(AND(K230="REACQUIRE",K229&lt;&gt;"REACQUIRE"),1,0)</f>
        <v/>
      </c>
    </row>
    <row r="231">
      <c r="J231" t="n">
        <v>56.75</v>
      </c>
      <c r="K231" t="inlineStr">
        <is>
          <t>TRACK</t>
        </is>
      </c>
      <c r="L231" t="n">
        <v>1</v>
      </c>
      <c r="M231" t="n">
        <v>1</v>
      </c>
      <c r="N231" t="n">
        <v>0</v>
      </c>
      <c r="O231" t="n">
        <v>7.911</v>
      </c>
      <c r="P231" t="n">
        <v>4.413</v>
      </c>
      <c r="Q231" t="n">
        <v>8.804</v>
      </c>
      <c r="R231" t="n">
        <v>12.223</v>
      </c>
      <c r="S231" t="n">
        <v>6.465</v>
      </c>
      <c r="T231" t="n">
        <v>12.844</v>
      </c>
      <c r="U231" t="n">
        <v>6.302</v>
      </c>
      <c r="V231" t="n">
        <v>0.641</v>
      </c>
      <c r="W231" t="n">
        <v>1.8</v>
      </c>
      <c r="X231" t="n">
        <v>39.4</v>
      </c>
      <c r="Y231" t="n">
        <v>0</v>
      </c>
      <c r="Z231" t="n">
        <v>1</v>
      </c>
      <c r="AA231" t="n">
        <v>-0.048</v>
      </c>
      <c r="AB231" t="n">
        <v>-0.021</v>
      </c>
      <c r="AC231" t="n">
        <v>6.16</v>
      </c>
      <c r="AD231" t="n">
        <v>255</v>
      </c>
      <c r="AE231">
        <f>IF(V231&gt;=0,V231,"")</f>
        <v/>
      </c>
      <c r="AF231">
        <f>IF(AND(N231=1,N230=0),1,0)</f>
        <v/>
      </c>
      <c r="AG231">
        <f>IF(AND(K231="REACQUIRE",K230&lt;&gt;"REACQUIRE"),1,0)</f>
        <v/>
      </c>
    </row>
    <row r="232">
      <c r="J232" t="n">
        <v>57</v>
      </c>
      <c r="K232" t="inlineStr">
        <is>
          <t>TRACK</t>
        </is>
      </c>
      <c r="L232" t="n">
        <v>1</v>
      </c>
      <c r="M232" t="n">
        <v>1</v>
      </c>
      <c r="N232" t="n">
        <v>0</v>
      </c>
      <c r="O232" t="n">
        <v>7.846</v>
      </c>
      <c r="P232" t="n">
        <v>4.424</v>
      </c>
      <c r="Q232" t="n">
        <v>8.699</v>
      </c>
      <c r="R232" t="n">
        <v>12.223</v>
      </c>
      <c r="S232" t="n">
        <v>6.465</v>
      </c>
      <c r="T232" t="n">
        <v>12.878</v>
      </c>
      <c r="U232" t="n">
        <v>6.305</v>
      </c>
      <c r="V232" t="n">
        <v>0.674</v>
      </c>
      <c r="W232" t="n">
        <v>1.8</v>
      </c>
      <c r="X232" t="n">
        <v>39.2</v>
      </c>
      <c r="Y232" t="n">
        <v>0</v>
      </c>
      <c r="Z232" t="n">
        <v>1</v>
      </c>
      <c r="AA232" t="n">
        <v>-0.046</v>
      </c>
      <c r="AB232" t="n">
        <v>-0.007</v>
      </c>
      <c r="AC232" t="n">
        <v>6.17</v>
      </c>
      <c r="AD232" t="n">
        <v>255</v>
      </c>
      <c r="AE232">
        <f>IF(V232&gt;=0,V232,"")</f>
        <v/>
      </c>
      <c r="AF232">
        <f>IF(AND(N232=1,N231=0),1,0)</f>
        <v/>
      </c>
      <c r="AG232">
        <f>IF(AND(K232="REACQUIRE",K231&lt;&gt;"REACQUIRE"),1,0)</f>
        <v/>
      </c>
    </row>
    <row r="233">
      <c r="J233" t="n">
        <v>57.25</v>
      </c>
      <c r="K233" t="inlineStr">
        <is>
          <t>TRACK</t>
        </is>
      </c>
      <c r="L233" t="n">
        <v>1</v>
      </c>
      <c r="M233" t="n">
        <v>1</v>
      </c>
      <c r="N233" t="n">
        <v>0</v>
      </c>
      <c r="O233" t="n">
        <v>7.784</v>
      </c>
      <c r="P233" t="n">
        <v>4.439</v>
      </c>
      <c r="Q233" t="n">
        <v>8.589</v>
      </c>
      <c r="R233" t="n">
        <v>12.223</v>
      </c>
      <c r="S233" t="n">
        <v>6.465</v>
      </c>
      <c r="T233" t="n">
        <v>12.879</v>
      </c>
      <c r="U233" t="n">
        <v>6.32</v>
      </c>
      <c r="V233" t="n">
        <v>0.672</v>
      </c>
      <c r="W233" t="n">
        <v>1.8</v>
      </c>
      <c r="X233" t="n">
        <v>39.1</v>
      </c>
      <c r="Y233" t="n">
        <v>0</v>
      </c>
      <c r="Z233" t="n">
        <v>1</v>
      </c>
      <c r="AA233" t="n">
        <v>-0.046</v>
      </c>
      <c r="AB233" t="n">
        <v>-0.022</v>
      </c>
      <c r="AC233" t="n">
        <v>6.18</v>
      </c>
      <c r="AD233" t="n">
        <v>255</v>
      </c>
      <c r="AE233">
        <f>IF(V233&gt;=0,V233,"")</f>
        <v/>
      </c>
      <c r="AF233">
        <f>IF(AND(N233=1,N232=0),1,0)</f>
        <v/>
      </c>
      <c r="AG233">
        <f>IF(AND(K233="REACQUIRE",K232&lt;&gt;"REACQUIRE"),1,0)</f>
        <v/>
      </c>
    </row>
    <row r="234">
      <c r="J234" t="n">
        <v>57.5</v>
      </c>
      <c r="K234" t="inlineStr">
        <is>
          <t>TRACK</t>
        </is>
      </c>
      <c r="L234" t="n">
        <v>1</v>
      </c>
      <c r="M234" t="n">
        <v>1</v>
      </c>
      <c r="N234" t="n">
        <v>0</v>
      </c>
      <c r="O234" t="n">
        <v>7.722</v>
      </c>
      <c r="P234" t="n">
        <v>4.458</v>
      </c>
      <c r="Q234" t="n">
        <v>8.478</v>
      </c>
      <c r="R234" t="n">
        <v>12.223</v>
      </c>
      <c r="S234" t="n">
        <v>6.465</v>
      </c>
      <c r="T234" t="n">
        <v>12.874</v>
      </c>
      <c r="U234" t="n">
        <v>6.337</v>
      </c>
      <c r="V234" t="n">
        <v>0.664</v>
      </c>
      <c r="W234" t="n">
        <v>1.7</v>
      </c>
      <c r="X234" t="n">
        <v>39.2</v>
      </c>
      <c r="Y234" t="n">
        <v>0</v>
      </c>
      <c r="Z234" t="n">
        <v>1</v>
      </c>
      <c r="AA234" t="n">
        <v>-0.045</v>
      </c>
      <c r="AB234" t="n">
        <v>-0.023</v>
      </c>
      <c r="AC234" t="n">
        <v>6.19</v>
      </c>
      <c r="AD234" t="n">
        <v>255</v>
      </c>
      <c r="AE234">
        <f>IF(V234&gt;=0,V234,"")</f>
        <v/>
      </c>
      <c r="AF234">
        <f>IF(AND(N234=1,N233=0),1,0)</f>
        <v/>
      </c>
      <c r="AG234">
        <f>IF(AND(K234="REACQUIRE",K233&lt;&gt;"REACQUIRE"),1,0)</f>
        <v/>
      </c>
    </row>
    <row r="235">
      <c r="J235" t="n">
        <v>57.75</v>
      </c>
      <c r="K235" t="inlineStr">
        <is>
          <t>TRACK</t>
        </is>
      </c>
      <c r="L235" t="n">
        <v>1</v>
      </c>
      <c r="M235" t="n">
        <v>1</v>
      </c>
      <c r="N235" t="n">
        <v>0</v>
      </c>
      <c r="O235" t="n">
        <v>7.66</v>
      </c>
      <c r="P235" t="n">
        <v>4.481</v>
      </c>
      <c r="Q235" t="n">
        <v>8.367000000000001</v>
      </c>
      <c r="R235" t="n">
        <v>12.227</v>
      </c>
      <c r="S235" t="n">
        <v>6.468</v>
      </c>
      <c r="T235" t="n">
        <v>12.888</v>
      </c>
      <c r="U235" t="n">
        <v>6.351</v>
      </c>
      <c r="V235" t="n">
        <v>0.672</v>
      </c>
      <c r="W235" t="n">
        <v>1.7</v>
      </c>
      <c r="X235" t="n">
        <v>39.2</v>
      </c>
      <c r="Y235" t="n">
        <v>-0.053</v>
      </c>
      <c r="Z235" t="n">
        <v>1</v>
      </c>
      <c r="AA235" t="n">
        <v>-0.042</v>
      </c>
      <c r="AB235" t="n">
        <v>-0.008</v>
      </c>
      <c r="AC235" t="n">
        <v>6.21</v>
      </c>
      <c r="AD235" t="n">
        <v>255</v>
      </c>
      <c r="AE235">
        <f>IF(V235&gt;=0,V235,"")</f>
        <v/>
      </c>
      <c r="AF235">
        <f>IF(AND(N235=1,N234=0),1,0)</f>
        <v/>
      </c>
      <c r="AG235">
        <f>IF(AND(K235="REACQUIRE",K234&lt;&gt;"REACQUIRE"),1,0)</f>
        <v/>
      </c>
    </row>
    <row r="236">
      <c r="J236" t="n">
        <v>58</v>
      </c>
      <c r="K236" t="inlineStr">
        <is>
          <t>TRACK</t>
        </is>
      </c>
      <c r="L236" t="n">
        <v>1</v>
      </c>
      <c r="M236" t="n">
        <v>1</v>
      </c>
      <c r="N236" t="n">
        <v>0</v>
      </c>
      <c r="O236" t="n">
        <v>7.609</v>
      </c>
      <c r="P236" t="n">
        <v>4.505</v>
      </c>
      <c r="Q236" t="n">
        <v>8.253</v>
      </c>
      <c r="R236" t="n">
        <v>12.223</v>
      </c>
      <c r="S236" t="n">
        <v>6.465</v>
      </c>
      <c r="T236" t="n">
        <v>12.894</v>
      </c>
      <c r="U236" t="n">
        <v>6.358</v>
      </c>
      <c r="V236" t="n">
        <v>0.679</v>
      </c>
      <c r="W236" t="n">
        <v>1.7</v>
      </c>
      <c r="X236" t="n">
        <v>38.9</v>
      </c>
      <c r="Y236" t="n">
        <v>0</v>
      </c>
      <c r="Z236" t="n">
        <v>1</v>
      </c>
      <c r="AA236" t="n">
        <v>-0.043</v>
      </c>
      <c r="AB236" t="n">
        <v>-0.026</v>
      </c>
      <c r="AC236" t="n">
        <v>6.22</v>
      </c>
      <c r="AD236" t="n">
        <v>255</v>
      </c>
      <c r="AE236">
        <f>IF(V236&gt;=0,V236,"")</f>
        <v/>
      </c>
      <c r="AF236">
        <f>IF(AND(N236=1,N235=0),1,0)</f>
        <v/>
      </c>
      <c r="AG236">
        <f>IF(AND(K236="REACQUIRE",K235&lt;&gt;"REACQUIRE"),1,0)</f>
        <v/>
      </c>
    </row>
    <row r="237">
      <c r="J237" t="n">
        <v>58.25</v>
      </c>
      <c r="K237" t="inlineStr">
        <is>
          <t>TRACK</t>
        </is>
      </c>
      <c r="L237" t="n">
        <v>1</v>
      </c>
      <c r="M237" t="n">
        <v>1</v>
      </c>
      <c r="N237" t="n">
        <v>0</v>
      </c>
      <c r="O237" t="n">
        <v>7.56</v>
      </c>
      <c r="P237" t="n">
        <v>4.531</v>
      </c>
      <c r="Q237" t="n">
        <v>8.138</v>
      </c>
      <c r="R237" t="n">
        <v>12.223</v>
      </c>
      <c r="S237" t="n">
        <v>6.465</v>
      </c>
      <c r="T237" t="n">
        <v>12.882</v>
      </c>
      <c r="U237" t="n">
        <v>6.378</v>
      </c>
      <c r="V237" t="n">
        <v>0.665</v>
      </c>
      <c r="W237" t="n">
        <v>1.6</v>
      </c>
      <c r="X237" t="n">
        <v>39.1</v>
      </c>
      <c r="Y237" t="n">
        <v>0</v>
      </c>
      <c r="Z237" t="n">
        <v>1</v>
      </c>
      <c r="AA237" t="n">
        <v>-0.042</v>
      </c>
      <c r="AB237" t="n">
        <v>-0.031</v>
      </c>
      <c r="AC237" t="n">
        <v>6.24</v>
      </c>
      <c r="AD237" t="n">
        <v>255</v>
      </c>
      <c r="AE237">
        <f>IF(V237&gt;=0,V237,"")</f>
        <v/>
      </c>
      <c r="AF237">
        <f>IF(AND(N237=1,N236=0),1,0)</f>
        <v/>
      </c>
      <c r="AG237">
        <f>IF(AND(K237="REACQUIRE",K236&lt;&gt;"REACQUIRE"),1,0)</f>
        <v/>
      </c>
    </row>
    <row r="238">
      <c r="J238" t="n">
        <v>58.5</v>
      </c>
      <c r="K238" t="inlineStr">
        <is>
          <t>TRACK</t>
        </is>
      </c>
      <c r="L238" t="n">
        <v>1</v>
      </c>
      <c r="M238" t="n">
        <v>1</v>
      </c>
      <c r="N238" t="n">
        <v>0</v>
      </c>
      <c r="O238" t="n">
        <v>7.517</v>
      </c>
      <c r="P238" t="n">
        <v>4.556</v>
      </c>
      <c r="Q238" t="n">
        <v>8.022</v>
      </c>
      <c r="R238" t="n">
        <v>12.223</v>
      </c>
      <c r="S238" t="n">
        <v>6.465</v>
      </c>
      <c r="T238" t="n">
        <v>12.904</v>
      </c>
      <c r="U238" t="n">
        <v>6.385</v>
      </c>
      <c r="V238" t="n">
        <v>0.6860000000000001</v>
      </c>
      <c r="W238" t="n">
        <v>1.6</v>
      </c>
      <c r="X238" t="n">
        <v>39</v>
      </c>
      <c r="Y238" t="n">
        <v>0</v>
      </c>
      <c r="Z238" t="n">
        <v>1</v>
      </c>
      <c r="AA238" t="n">
        <v>-0.041</v>
      </c>
      <c r="AB238" t="n">
        <v>-0.022</v>
      </c>
      <c r="AC238" t="n">
        <v>6.26</v>
      </c>
      <c r="AD238" t="n">
        <v>255</v>
      </c>
      <c r="AE238">
        <f>IF(V238&gt;=0,V238,"")</f>
        <v/>
      </c>
      <c r="AF238">
        <f>IF(AND(N238=1,N237=0),1,0)</f>
        <v/>
      </c>
      <c r="AG238">
        <f>IF(AND(K238="REACQUIRE",K237&lt;&gt;"REACQUIRE"),1,0)</f>
        <v/>
      </c>
    </row>
    <row r="239">
      <c r="J239" t="n">
        <v>58.75</v>
      </c>
      <c r="K239" t="inlineStr">
        <is>
          <t>TRACK</t>
        </is>
      </c>
      <c r="L239" t="n">
        <v>1</v>
      </c>
      <c r="M239" t="n">
        <v>1</v>
      </c>
      <c r="N239" t="n">
        <v>0</v>
      </c>
      <c r="O239" t="n">
        <v>7.482</v>
      </c>
      <c r="P239" t="n">
        <v>4.58</v>
      </c>
      <c r="Q239" t="n">
        <v>7.904</v>
      </c>
      <c r="R239" t="n">
        <v>12.223</v>
      </c>
      <c r="S239" t="n">
        <v>6.465</v>
      </c>
      <c r="T239" t="n">
        <v>12.892</v>
      </c>
      <c r="U239" t="n">
        <v>6.402</v>
      </c>
      <c r="V239" t="n">
        <v>0.672</v>
      </c>
      <c r="W239" t="n">
        <v>1.6</v>
      </c>
      <c r="X239" t="n">
        <v>39.2</v>
      </c>
      <c r="Y239" t="n">
        <v>0</v>
      </c>
      <c r="Z239" t="n">
        <v>1</v>
      </c>
      <c r="AA239" t="n">
        <v>-0.04</v>
      </c>
      <c r="AB239" t="n">
        <v>-0.038</v>
      </c>
      <c r="AC239" t="n">
        <v>6.28</v>
      </c>
      <c r="AD239" t="n">
        <v>255</v>
      </c>
      <c r="AE239">
        <f>IF(V239&gt;=0,V239,"")</f>
        <v/>
      </c>
      <c r="AF239">
        <f>IF(AND(N239=1,N238=0),1,0)</f>
        <v/>
      </c>
      <c r="AG239">
        <f>IF(AND(K239="REACQUIRE",K238&lt;&gt;"REACQUIRE"),1,0)</f>
        <v/>
      </c>
    </row>
    <row r="240">
      <c r="J240" t="n">
        <v>59</v>
      </c>
      <c r="K240" t="inlineStr">
        <is>
          <t>TRACK</t>
        </is>
      </c>
      <c r="L240" t="n">
        <v>1</v>
      </c>
      <c r="M240" t="n">
        <v>1</v>
      </c>
      <c r="N240" t="n">
        <v>0</v>
      </c>
      <c r="O240" t="n">
        <v>7.448</v>
      </c>
      <c r="P240" t="n">
        <v>4.603</v>
      </c>
      <c r="Q240" t="n">
        <v>7.786</v>
      </c>
      <c r="R240" t="n">
        <v>12.223</v>
      </c>
      <c r="S240" t="n">
        <v>6.465</v>
      </c>
      <c r="T240" t="n">
        <v>12.877</v>
      </c>
      <c r="U240" t="n">
        <v>6.419</v>
      </c>
      <c r="V240" t="n">
        <v>0.655</v>
      </c>
      <c r="W240" t="n">
        <v>1.6</v>
      </c>
      <c r="X240" t="n">
        <v>39.5</v>
      </c>
      <c r="Y240" t="n">
        <v>0</v>
      </c>
      <c r="Z240" t="n">
        <v>1</v>
      </c>
      <c r="AA240" t="n">
        <v>-0.039</v>
      </c>
      <c r="AB240" t="n">
        <v>-0.038</v>
      </c>
      <c r="AC240" t="n">
        <v>6.3</v>
      </c>
      <c r="AD240" t="n">
        <v>255</v>
      </c>
      <c r="AE240">
        <f>IF(V240&gt;=0,V240,"")</f>
        <v/>
      </c>
      <c r="AF240">
        <f>IF(AND(N240=1,N239=0),1,0)</f>
        <v/>
      </c>
      <c r="AG240">
        <f>IF(AND(K240="REACQUIRE",K239&lt;&gt;"REACQUIRE"),1,0)</f>
        <v/>
      </c>
    </row>
    <row r="241">
      <c r="J241" t="n">
        <v>59.25</v>
      </c>
      <c r="K241" t="inlineStr">
        <is>
          <t>TRACK</t>
        </is>
      </c>
      <c r="L241" t="n">
        <v>1</v>
      </c>
      <c r="M241" t="n">
        <v>1</v>
      </c>
      <c r="N241" t="n">
        <v>0</v>
      </c>
      <c r="O241" t="n">
        <v>7.423</v>
      </c>
      <c r="P241" t="n">
        <v>4.624</v>
      </c>
      <c r="Q241" t="n">
        <v>7.667</v>
      </c>
      <c r="R241" t="n">
        <v>12.224</v>
      </c>
      <c r="S241" t="n">
        <v>6.465</v>
      </c>
      <c r="T241" t="n">
        <v>12.9</v>
      </c>
      <c r="U241" t="n">
        <v>6.43</v>
      </c>
      <c r="V241" t="n">
        <v>0.677</v>
      </c>
      <c r="W241" t="n">
        <v>1.6</v>
      </c>
      <c r="X241" t="n">
        <v>39.5</v>
      </c>
      <c r="Y241" t="n">
        <v>0</v>
      </c>
      <c r="Z241" t="n">
        <v>1</v>
      </c>
      <c r="AA241" t="n">
        <v>-0.04</v>
      </c>
      <c r="AB241" t="n">
        <v>-0.038</v>
      </c>
      <c r="AC241" t="n">
        <v>6.32</v>
      </c>
      <c r="AD241" t="n">
        <v>255</v>
      </c>
      <c r="AE241">
        <f>IF(V241&gt;=0,V241,"")</f>
        <v/>
      </c>
      <c r="AF241">
        <f>IF(AND(N241=1,N240=0),1,0)</f>
        <v/>
      </c>
      <c r="AG241">
        <f>IF(AND(K241="REACQUIRE",K240&lt;&gt;"REACQUIRE"),1,0)</f>
        <v/>
      </c>
    </row>
    <row r="242">
      <c r="J242" t="n">
        <v>59.5</v>
      </c>
      <c r="K242" t="inlineStr">
        <is>
          <t>TRACK</t>
        </is>
      </c>
      <c r="L242" t="n">
        <v>1</v>
      </c>
      <c r="M242" t="n">
        <v>1</v>
      </c>
      <c r="N242" t="n">
        <v>0</v>
      </c>
      <c r="O242" t="n">
        <v>7.401</v>
      </c>
      <c r="P242" t="n">
        <v>4.641</v>
      </c>
      <c r="Q242" t="n">
        <v>7.546</v>
      </c>
      <c r="R242" t="n">
        <v>12.224</v>
      </c>
      <c r="S242" t="n">
        <v>6.465</v>
      </c>
      <c r="T242" t="n">
        <v>12.889</v>
      </c>
      <c r="U242" t="n">
        <v>6.445</v>
      </c>
      <c r="V242" t="n">
        <v>0.666</v>
      </c>
      <c r="W242" t="n">
        <v>1.6</v>
      </c>
      <c r="X242" t="n">
        <v>39.8</v>
      </c>
      <c r="Y242" t="n">
        <v>0</v>
      </c>
      <c r="Z242" t="n">
        <v>1</v>
      </c>
      <c r="AA242" t="n">
        <v>-0.04</v>
      </c>
      <c r="AB242" t="n">
        <v>-0.04</v>
      </c>
      <c r="AC242" t="n">
        <v>6.33</v>
      </c>
      <c r="AD242" t="n">
        <v>255</v>
      </c>
      <c r="AE242">
        <f>IF(V242&gt;=0,V242,"")</f>
        <v/>
      </c>
      <c r="AF242">
        <f>IF(AND(N242=1,N241=0),1,0)</f>
        <v/>
      </c>
      <c r="AG242">
        <f>IF(AND(K242="REACQUIRE",K241&lt;&gt;"REACQUIRE"),1,0)</f>
        <v/>
      </c>
    </row>
    <row r="243">
      <c r="J243" t="n">
        <v>59.75</v>
      </c>
      <c r="K243" t="inlineStr">
        <is>
          <t>TRACK</t>
        </is>
      </c>
      <c r="L243" t="n">
        <v>1</v>
      </c>
      <c r="M243" t="n">
        <v>1</v>
      </c>
      <c r="N243" t="n">
        <v>0</v>
      </c>
      <c r="O243" t="n">
        <v>7.384</v>
      </c>
      <c r="P243" t="n">
        <v>4.659</v>
      </c>
      <c r="Q243" t="n">
        <v>7.423</v>
      </c>
      <c r="R243" t="n">
        <v>12.224</v>
      </c>
      <c r="S243" t="n">
        <v>6.465</v>
      </c>
      <c r="T243" t="n">
        <v>12.881</v>
      </c>
      <c r="U243" t="n">
        <v>6.458</v>
      </c>
      <c r="V243" t="n">
        <v>0.657</v>
      </c>
      <c r="W243" t="n">
        <v>1.7</v>
      </c>
      <c r="X243" t="n">
        <v>39.9</v>
      </c>
      <c r="Y243" t="n">
        <v>0</v>
      </c>
      <c r="Z243" t="n">
        <v>1</v>
      </c>
      <c r="AA243" t="n">
        <v>-0.037</v>
      </c>
      <c r="AB243" t="n">
        <v>-0.033</v>
      </c>
      <c r="AC243" t="n">
        <v>6.34</v>
      </c>
      <c r="AD243" t="n">
        <v>255</v>
      </c>
      <c r="AE243">
        <f>IF(V243&gt;=0,V243,"")</f>
        <v/>
      </c>
      <c r="AF243">
        <f>IF(AND(N243=1,N242=0),1,0)</f>
        <v/>
      </c>
      <c r="AG243">
        <f>IF(AND(K243="REACQUIRE",K242&lt;&gt;"REACQUIRE"),1,0)</f>
        <v/>
      </c>
    </row>
    <row r="244">
      <c r="J244" t="n">
        <v>60</v>
      </c>
      <c r="K244" t="inlineStr">
        <is>
          <t>TRACK</t>
        </is>
      </c>
      <c r="L244" t="n">
        <v>1</v>
      </c>
      <c r="M244" t="n">
        <v>1</v>
      </c>
      <c r="N244" t="n">
        <v>0</v>
      </c>
      <c r="O244" t="n">
        <v>7.378</v>
      </c>
      <c r="P244" t="n">
        <v>4.68</v>
      </c>
      <c r="Q244" t="n">
        <v>7.301</v>
      </c>
      <c r="R244" t="n">
        <v>12.224</v>
      </c>
      <c r="S244" t="n">
        <v>6.465</v>
      </c>
      <c r="T244" t="n">
        <v>12.875</v>
      </c>
      <c r="U244" t="n">
        <v>6.477</v>
      </c>
      <c r="V244" t="n">
        <v>0.651</v>
      </c>
      <c r="W244" t="n">
        <v>1.6</v>
      </c>
      <c r="X244" t="n">
        <v>40</v>
      </c>
      <c r="Y244" t="n">
        <v>0</v>
      </c>
      <c r="Z244" t="n">
        <v>1</v>
      </c>
      <c r="AA244" t="n">
        <v>-0.034</v>
      </c>
      <c r="AB244" t="n">
        <v>-0.034</v>
      </c>
      <c r="AC244" t="n">
        <v>6.35</v>
      </c>
      <c r="AD244" t="n">
        <v>255</v>
      </c>
      <c r="AE244">
        <f>IF(V244&gt;=0,V244,"")</f>
        <v/>
      </c>
      <c r="AF244">
        <f>IF(AND(N244=1,N243=0),1,0)</f>
        <v/>
      </c>
      <c r="AG244">
        <f>IF(AND(K244="REACQUIRE",K243&lt;&gt;"REACQUIRE"),1,0)</f>
        <v/>
      </c>
    </row>
    <row r="245">
      <c r="J245" t="n">
        <v>60.25</v>
      </c>
      <c r="K245" t="inlineStr">
        <is>
          <t>TRACK</t>
        </is>
      </c>
      <c r="L245" t="n">
        <v>1</v>
      </c>
      <c r="M245" t="n">
        <v>1</v>
      </c>
      <c r="N245" t="n">
        <v>0</v>
      </c>
      <c r="O245" t="n">
        <v>7.38</v>
      </c>
      <c r="P245" t="n">
        <v>4.701</v>
      </c>
      <c r="Q245" t="n">
        <v>7.18</v>
      </c>
      <c r="R245" t="n">
        <v>12.224</v>
      </c>
      <c r="S245" t="n">
        <v>6.465</v>
      </c>
      <c r="T245" t="n">
        <v>12.876</v>
      </c>
      <c r="U245" t="n">
        <v>6.485</v>
      </c>
      <c r="V245" t="n">
        <v>0.652</v>
      </c>
      <c r="W245" t="n">
        <v>1.6</v>
      </c>
      <c r="X245" t="n">
        <v>40.2</v>
      </c>
      <c r="Y245" t="n">
        <v>0</v>
      </c>
      <c r="Z245" t="n">
        <v>1</v>
      </c>
      <c r="AA245" t="n">
        <v>-0.036</v>
      </c>
      <c r="AB245" t="n">
        <v>-0.048</v>
      </c>
      <c r="AC245" t="n">
        <v>6.34</v>
      </c>
      <c r="AD245" t="n">
        <v>255</v>
      </c>
      <c r="AE245">
        <f>IF(V245&gt;=0,V245,"")</f>
        <v/>
      </c>
      <c r="AF245">
        <f>IF(AND(N245=1,N244=0),1,0)</f>
        <v/>
      </c>
      <c r="AG245">
        <f>IF(AND(K245="REACQUIRE",K244&lt;&gt;"REACQUIRE"),1,0)</f>
        <v/>
      </c>
    </row>
    <row r="246">
      <c r="J246" t="n">
        <v>60.5</v>
      </c>
      <c r="K246" t="inlineStr">
        <is>
          <t>TRACK</t>
        </is>
      </c>
      <c r="L246" t="n">
        <v>1</v>
      </c>
      <c r="M246" t="n">
        <v>1</v>
      </c>
      <c r="N246" t="n">
        <v>0</v>
      </c>
      <c r="O246" t="n">
        <v>7.381</v>
      </c>
      <c r="P246" t="n">
        <v>4.717</v>
      </c>
      <c r="Q246" t="n">
        <v>7.059</v>
      </c>
      <c r="R246" t="n">
        <v>12.227</v>
      </c>
      <c r="S246" t="n">
        <v>6.467</v>
      </c>
      <c r="T246" t="n">
        <v>12.88</v>
      </c>
      <c r="U246" t="n">
        <v>6.5</v>
      </c>
      <c r="V246" t="n">
        <v>0.654</v>
      </c>
      <c r="W246" t="n">
        <v>1.6</v>
      </c>
      <c r="X246" t="n">
        <v>40.5</v>
      </c>
      <c r="Y246" t="n">
        <v>0.047</v>
      </c>
      <c r="Z246" t="n">
        <v>1</v>
      </c>
      <c r="AA246" t="n">
        <v>-0.035</v>
      </c>
      <c r="AB246" t="n">
        <v>-0.045</v>
      </c>
      <c r="AC246" t="n">
        <v>6.34</v>
      </c>
      <c r="AD246" t="n">
        <v>255</v>
      </c>
      <c r="AE246">
        <f>IF(V246&gt;=0,V246,"")</f>
        <v/>
      </c>
      <c r="AF246">
        <f>IF(AND(N246=1,N245=0),1,0)</f>
        <v/>
      </c>
      <c r="AG246">
        <f>IF(AND(K246="REACQUIRE",K245&lt;&gt;"REACQUIRE"),1,0)</f>
        <v/>
      </c>
    </row>
    <row r="247">
      <c r="J247" t="n">
        <v>60.75</v>
      </c>
      <c r="K247" t="inlineStr">
        <is>
          <t>TRACK</t>
        </is>
      </c>
      <c r="L247" t="n">
        <v>1</v>
      </c>
      <c r="M247" t="n">
        <v>1</v>
      </c>
      <c r="N247" t="n">
        <v>0</v>
      </c>
      <c r="O247" t="n">
        <v>7.381</v>
      </c>
      <c r="P247" t="n">
        <v>4.728</v>
      </c>
      <c r="Q247" t="n">
        <v>6.936</v>
      </c>
      <c r="R247" t="n">
        <v>12.224</v>
      </c>
      <c r="S247" t="n">
        <v>6.465</v>
      </c>
      <c r="T247" t="n">
        <v>12.884</v>
      </c>
      <c r="U247" t="n">
        <v>6.507</v>
      </c>
      <c r="V247" t="n">
        <v>0.661</v>
      </c>
      <c r="W247" t="n">
        <v>1.7</v>
      </c>
      <c r="X247" t="n">
        <v>40.7</v>
      </c>
      <c r="Y247" t="n">
        <v>0</v>
      </c>
      <c r="Z247" t="n">
        <v>1</v>
      </c>
      <c r="AA247" t="n">
        <v>-0.034</v>
      </c>
      <c r="AB247" t="n">
        <v>-0.042</v>
      </c>
      <c r="AC247" t="n">
        <v>6.33</v>
      </c>
      <c r="AD247" t="n">
        <v>255</v>
      </c>
      <c r="AE247">
        <f>IF(V247&gt;=0,V247,"")</f>
        <v/>
      </c>
      <c r="AF247">
        <f>IF(AND(N247=1,N246=0),1,0)</f>
        <v/>
      </c>
      <c r="AG247">
        <f>IF(AND(K247="REACQUIRE",K246&lt;&gt;"REACQUIRE"),1,0)</f>
        <v/>
      </c>
    </row>
    <row r="248">
      <c r="J248" t="n">
        <v>61</v>
      </c>
      <c r="K248" t="inlineStr">
        <is>
          <t>TRACK</t>
        </is>
      </c>
      <c r="L248" t="n">
        <v>1</v>
      </c>
      <c r="M248" t="n">
        <v>1</v>
      </c>
      <c r="N248" t="n">
        <v>0</v>
      </c>
      <c r="O248" t="n">
        <v>7.383</v>
      </c>
      <c r="P248" t="n">
        <v>4.736</v>
      </c>
      <c r="Q248" t="n">
        <v>6.813</v>
      </c>
      <c r="R248" t="n">
        <v>12.224</v>
      </c>
      <c r="S248" t="n">
        <v>6.465</v>
      </c>
      <c r="T248" t="n">
        <v>12.881</v>
      </c>
      <c r="U248" t="n">
        <v>6.524</v>
      </c>
      <c r="V248" t="n">
        <v>0.66</v>
      </c>
      <c r="W248" t="n">
        <v>1.7</v>
      </c>
      <c r="X248" t="n">
        <v>40.8</v>
      </c>
      <c r="Y248" t="n">
        <v>0</v>
      </c>
      <c r="Z248" t="n">
        <v>1</v>
      </c>
      <c r="AA248" t="n">
        <v>-0.033</v>
      </c>
      <c r="AB248" t="n">
        <v>-0.047</v>
      </c>
      <c r="AC248" t="n">
        <v>6.32</v>
      </c>
      <c r="AD248" t="n">
        <v>255</v>
      </c>
      <c r="AE248">
        <f>IF(V248&gt;=0,V248,"")</f>
        <v/>
      </c>
      <c r="AF248">
        <f>IF(AND(N248=1,N247=0),1,0)</f>
        <v/>
      </c>
      <c r="AG248">
        <f>IF(AND(K248="REACQUIRE",K247&lt;&gt;"REACQUIRE"),1,0)</f>
        <v/>
      </c>
    </row>
    <row r="249">
      <c r="J249" t="n">
        <v>61.25</v>
      </c>
      <c r="K249" t="inlineStr">
        <is>
          <t>TRACK</t>
        </is>
      </c>
      <c r="L249" t="n">
        <v>1</v>
      </c>
      <c r="M249" t="n">
        <v>1</v>
      </c>
      <c r="N249" t="n">
        <v>0</v>
      </c>
      <c r="O249" t="n">
        <v>7.379</v>
      </c>
      <c r="P249" t="n">
        <v>4.743</v>
      </c>
      <c r="Q249" t="n">
        <v>6.69</v>
      </c>
      <c r="R249" t="n">
        <v>12.224</v>
      </c>
      <c r="S249" t="n">
        <v>6.465</v>
      </c>
      <c r="T249" t="n">
        <v>12.862</v>
      </c>
      <c r="U249" t="n">
        <v>6.539</v>
      </c>
      <c r="V249" t="n">
        <v>0.642</v>
      </c>
      <c r="W249" t="n">
        <v>1.7</v>
      </c>
      <c r="X249" t="n">
        <v>41.1</v>
      </c>
      <c r="Y249" t="n">
        <v>0</v>
      </c>
      <c r="Z249" t="n">
        <v>1</v>
      </c>
      <c r="AA249" t="n">
        <v>-0.032</v>
      </c>
      <c r="AB249" t="n">
        <v>-0.038</v>
      </c>
      <c r="AC249" t="n">
        <v>6.31</v>
      </c>
      <c r="AD249" t="n">
        <v>255</v>
      </c>
      <c r="AE249">
        <f>IF(V249&gt;=0,V249,"")</f>
        <v/>
      </c>
      <c r="AF249">
        <f>IF(AND(N249=1,N248=0),1,0)</f>
        <v/>
      </c>
      <c r="AG249">
        <f>IF(AND(K249="REACQUIRE",K248&lt;&gt;"REACQUIRE"),1,0)</f>
        <v/>
      </c>
    </row>
    <row r="250">
      <c r="J250" t="n">
        <v>61.5</v>
      </c>
      <c r="K250" t="inlineStr">
        <is>
          <t>TRACK</t>
        </is>
      </c>
      <c r="L250" t="n">
        <v>1</v>
      </c>
      <c r="M250" t="n">
        <v>1</v>
      </c>
      <c r="N250" t="n">
        <v>0</v>
      </c>
      <c r="O250" t="n">
        <v>7.378</v>
      </c>
      <c r="P250" t="n">
        <v>4.749</v>
      </c>
      <c r="Q250" t="n">
        <v>6.567</v>
      </c>
      <c r="R250" t="n">
        <v>12.224</v>
      </c>
      <c r="S250" t="n">
        <v>6.465</v>
      </c>
      <c r="T250" t="n">
        <v>12.864</v>
      </c>
      <c r="U250" t="n">
        <v>6.553</v>
      </c>
      <c r="V250" t="n">
        <v>0.646</v>
      </c>
      <c r="W250" t="n">
        <v>1.7</v>
      </c>
      <c r="X250" t="n">
        <v>41</v>
      </c>
      <c r="Y250" t="n">
        <v>0</v>
      </c>
      <c r="Z250" t="n">
        <v>1</v>
      </c>
      <c r="AA250" t="n">
        <v>-0.031</v>
      </c>
      <c r="AB250" t="n">
        <v>-0.034</v>
      </c>
      <c r="AC250" t="n">
        <v>6.31</v>
      </c>
      <c r="AD250" t="n">
        <v>255</v>
      </c>
      <c r="AE250">
        <f>IF(V250&gt;=0,V250,"")</f>
        <v/>
      </c>
      <c r="AF250">
        <f>IF(AND(N250=1,N249=0),1,0)</f>
        <v/>
      </c>
      <c r="AG250">
        <f>IF(AND(K250="REACQUIRE",K249&lt;&gt;"REACQUIRE"),1,0)</f>
        <v/>
      </c>
    </row>
    <row r="251">
      <c r="J251" t="n">
        <v>61.75</v>
      </c>
      <c r="K251" t="inlineStr">
        <is>
          <t>TRACK</t>
        </is>
      </c>
      <c r="L251" t="n">
        <v>1</v>
      </c>
      <c r="M251" t="n">
        <v>1</v>
      </c>
      <c r="N251" t="n">
        <v>0</v>
      </c>
      <c r="O251" t="n">
        <v>7.379</v>
      </c>
      <c r="P251" t="n">
        <v>4.754</v>
      </c>
      <c r="Q251" t="n">
        <v>6.444</v>
      </c>
      <c r="R251" t="n">
        <v>12.224</v>
      </c>
      <c r="S251" t="n">
        <v>6.465</v>
      </c>
      <c r="T251" t="n">
        <v>12.865</v>
      </c>
      <c r="U251" t="n">
        <v>6.569</v>
      </c>
      <c r="V251" t="n">
        <v>0.65</v>
      </c>
      <c r="W251" t="n">
        <v>1.7</v>
      </c>
      <c r="X251" t="n">
        <v>41</v>
      </c>
      <c r="Y251" t="n">
        <v>0</v>
      </c>
      <c r="Z251" t="n">
        <v>1</v>
      </c>
      <c r="AA251" t="n">
        <v>-0.031</v>
      </c>
      <c r="AB251" t="n">
        <v>-0.037</v>
      </c>
      <c r="AC251" t="n">
        <v>6.3</v>
      </c>
      <c r="AD251" t="n">
        <v>255</v>
      </c>
      <c r="AE251">
        <f>IF(V251&gt;=0,V251,"")</f>
        <v/>
      </c>
      <c r="AF251">
        <f>IF(AND(N251=1,N250=0),1,0)</f>
        <v/>
      </c>
      <c r="AG251">
        <f>IF(AND(K251="REACQUIRE",K250&lt;&gt;"REACQUIRE"),1,0)</f>
        <v/>
      </c>
    </row>
    <row r="252">
      <c r="J252" t="n">
        <v>62</v>
      </c>
      <c r="K252" t="inlineStr">
        <is>
          <t>TRACK</t>
        </is>
      </c>
      <c r="L252" t="n">
        <v>1</v>
      </c>
      <c r="M252" t="n">
        <v>1</v>
      </c>
      <c r="N252" t="n">
        <v>0</v>
      </c>
      <c r="O252" t="n">
        <v>7.384</v>
      </c>
      <c r="P252" t="n">
        <v>4.76</v>
      </c>
      <c r="Q252" t="n">
        <v>6.322</v>
      </c>
      <c r="R252" t="n">
        <v>12.224</v>
      </c>
      <c r="S252" t="n">
        <v>6.465</v>
      </c>
      <c r="T252" t="n">
        <v>12.863</v>
      </c>
      <c r="U252" t="n">
        <v>6.584</v>
      </c>
      <c r="V252" t="n">
        <v>0.65</v>
      </c>
      <c r="W252" t="n">
        <v>1.7</v>
      </c>
      <c r="X252" t="n">
        <v>41</v>
      </c>
      <c r="Y252" t="n">
        <v>0</v>
      </c>
      <c r="Z252" t="n">
        <v>1</v>
      </c>
      <c r="AA252" t="n">
        <v>-0.031</v>
      </c>
      <c r="AB252" t="n">
        <v>-0.041</v>
      </c>
      <c r="AC252" t="n">
        <v>6.3</v>
      </c>
      <c r="AD252" t="n">
        <v>255</v>
      </c>
      <c r="AE252">
        <f>IF(V252&gt;=0,V252,"")</f>
        <v/>
      </c>
      <c r="AF252">
        <f>IF(AND(N252=1,N251=0),1,0)</f>
        <v/>
      </c>
      <c r="AG252">
        <f>IF(AND(K252="REACQUIRE",K251&lt;&gt;"REACQUIRE"),1,0)</f>
        <v/>
      </c>
    </row>
    <row r="253">
      <c r="J253" t="n">
        <v>62.25</v>
      </c>
      <c r="K253" t="inlineStr">
        <is>
          <t>TRACK</t>
        </is>
      </c>
      <c r="L253" t="n">
        <v>1</v>
      </c>
      <c r="M253" t="n">
        <v>1</v>
      </c>
      <c r="N253" t="n">
        <v>0</v>
      </c>
      <c r="O253" t="n">
        <v>7.391</v>
      </c>
      <c r="P253" t="n">
        <v>4.766</v>
      </c>
      <c r="Q253" t="n">
        <v>6.2</v>
      </c>
      <c r="R253" t="n">
        <v>12.224</v>
      </c>
      <c r="S253" t="n">
        <v>6.465</v>
      </c>
      <c r="T253" t="n">
        <v>12.857</v>
      </c>
      <c r="U253" t="n">
        <v>6.598</v>
      </c>
      <c r="V253" t="n">
        <v>0.647</v>
      </c>
      <c r="W253" t="n">
        <v>1.7</v>
      </c>
      <c r="X253" t="n">
        <v>41</v>
      </c>
      <c r="Y253" t="n">
        <v>0</v>
      </c>
      <c r="Z253" t="n">
        <v>1</v>
      </c>
      <c r="AA253" t="n">
        <v>-0.031</v>
      </c>
      <c r="AB253" t="n">
        <v>-0.044</v>
      </c>
      <c r="AC253" t="n">
        <v>6.31</v>
      </c>
      <c r="AD253" t="n">
        <v>255</v>
      </c>
      <c r="AE253">
        <f>IF(V253&gt;=0,V253,"")</f>
        <v/>
      </c>
      <c r="AF253">
        <f>IF(AND(N253=1,N252=0),1,0)</f>
        <v/>
      </c>
      <c r="AG253">
        <f>IF(AND(K253="REACQUIRE",K252&lt;&gt;"REACQUIRE"),1,0)</f>
        <v/>
      </c>
    </row>
    <row r="254">
      <c r="J254" t="n">
        <v>62.5</v>
      </c>
      <c r="K254" t="inlineStr">
        <is>
          <t>TRACK</t>
        </is>
      </c>
      <c r="L254" t="n">
        <v>1</v>
      </c>
      <c r="M254" t="n">
        <v>1</v>
      </c>
      <c r="N254" t="n">
        <v>0</v>
      </c>
      <c r="O254" t="n">
        <v>7.4</v>
      </c>
      <c r="P254" t="n">
        <v>4.772</v>
      </c>
      <c r="Q254" t="n">
        <v>6.078</v>
      </c>
      <c r="R254" t="n">
        <v>12.224</v>
      </c>
      <c r="S254" t="n">
        <v>6.465</v>
      </c>
      <c r="T254" t="n">
        <v>12.848</v>
      </c>
      <c r="U254" t="n">
        <v>6.619</v>
      </c>
      <c r="V254" t="n">
        <v>0.643</v>
      </c>
      <c r="W254" t="n">
        <v>1.7</v>
      </c>
      <c r="X254" t="n">
        <v>41.1</v>
      </c>
      <c r="Y254" t="n">
        <v>0</v>
      </c>
      <c r="Z254" t="n">
        <v>1</v>
      </c>
      <c r="AA254" t="n">
        <v>-0.031</v>
      </c>
      <c r="AB254" t="n">
        <v>-0.048</v>
      </c>
      <c r="AC254" t="n">
        <v>6.32</v>
      </c>
      <c r="AD254" t="n">
        <v>255</v>
      </c>
      <c r="AE254">
        <f>IF(V254&gt;=0,V254,"")</f>
        <v/>
      </c>
      <c r="AF254">
        <f>IF(AND(N254=1,N253=0),1,0)</f>
        <v/>
      </c>
      <c r="AG254">
        <f>IF(AND(K254="REACQUIRE",K253&lt;&gt;"REACQUIRE"),1,0)</f>
        <v/>
      </c>
    </row>
    <row r="255">
      <c r="J255" t="n">
        <v>62.75</v>
      </c>
      <c r="K255" t="inlineStr">
        <is>
          <t>TRACK</t>
        </is>
      </c>
      <c r="L255" t="n">
        <v>1</v>
      </c>
      <c r="M255" t="n">
        <v>1</v>
      </c>
      <c r="N255" t="n">
        <v>0</v>
      </c>
      <c r="O255" t="n">
        <v>7.41</v>
      </c>
      <c r="P255" t="n">
        <v>4.779</v>
      </c>
      <c r="Q255" t="n">
        <v>5.96</v>
      </c>
      <c r="R255" t="n">
        <v>12.224</v>
      </c>
      <c r="S255" t="n">
        <v>6.465</v>
      </c>
      <c r="T255" t="n">
        <v>12.842</v>
      </c>
      <c r="U255" t="n">
        <v>6.641</v>
      </c>
      <c r="V255" t="n">
        <v>0.643</v>
      </c>
      <c r="W255" t="n">
        <v>1.6</v>
      </c>
      <c r="X255" t="n">
        <v>41.2</v>
      </c>
      <c r="Y255" t="n">
        <v>0</v>
      </c>
      <c r="Z255" t="n">
        <v>1</v>
      </c>
      <c r="AA255" t="n">
        <v>-0.035</v>
      </c>
      <c r="AB255" t="n">
        <v>-0.048</v>
      </c>
      <c r="AC255" t="n">
        <v>6.33</v>
      </c>
      <c r="AD255" t="n">
        <v>255</v>
      </c>
      <c r="AE255">
        <f>IF(V255&gt;=0,V255,"")</f>
        <v/>
      </c>
      <c r="AF255">
        <f>IF(AND(N255=1,N254=0),1,0)</f>
        <v/>
      </c>
      <c r="AG255">
        <f>IF(AND(K255="REACQUIRE",K254&lt;&gt;"REACQUIRE"),1,0)</f>
        <v/>
      </c>
    </row>
    <row r="256">
      <c r="J256" t="n">
        <v>63</v>
      </c>
      <c r="K256" t="inlineStr">
        <is>
          <t>TRACK</t>
        </is>
      </c>
      <c r="L256" t="n">
        <v>1</v>
      </c>
      <c r="M256" t="n">
        <v>1</v>
      </c>
      <c r="N256" t="n">
        <v>0</v>
      </c>
      <c r="O256" t="n">
        <v>7.424</v>
      </c>
      <c r="P256" t="n">
        <v>4.786</v>
      </c>
      <c r="Q256" t="n">
        <v>5.843</v>
      </c>
      <c r="R256" t="n">
        <v>12.224</v>
      </c>
      <c r="S256" t="n">
        <v>6.465</v>
      </c>
      <c r="T256" t="n">
        <v>12.846</v>
      </c>
      <c r="U256" t="n">
        <v>6.668</v>
      </c>
      <c r="V256" t="n">
        <v>0.654</v>
      </c>
      <c r="W256" t="n">
        <v>1.6</v>
      </c>
      <c r="X256" t="n">
        <v>41.4</v>
      </c>
      <c r="Y256" t="n">
        <v>0</v>
      </c>
      <c r="Z256" t="n">
        <v>1</v>
      </c>
      <c r="AA256" t="n">
        <v>-0.037</v>
      </c>
      <c r="AB256" t="n">
        <v>-0.038</v>
      </c>
      <c r="AC256" t="n">
        <v>6.35</v>
      </c>
      <c r="AD256" t="n">
        <v>255</v>
      </c>
      <c r="AE256">
        <f>IF(V256&gt;=0,V256,"")</f>
        <v/>
      </c>
      <c r="AF256">
        <f>IF(AND(N256=1,N255=0),1,0)</f>
        <v/>
      </c>
      <c r="AG256">
        <f>IF(AND(K256="REACQUIRE",K255&lt;&gt;"REACQUIRE"),1,0)</f>
        <v/>
      </c>
    </row>
    <row r="257">
      <c r="J257" t="n">
        <v>63.25</v>
      </c>
      <c r="K257" t="inlineStr">
        <is>
          <t>TRACK</t>
        </is>
      </c>
      <c r="L257" t="n">
        <v>1</v>
      </c>
      <c r="M257" t="n">
        <v>1</v>
      </c>
      <c r="N257" t="n">
        <v>0</v>
      </c>
      <c r="O257" t="n">
        <v>7.441</v>
      </c>
      <c r="P257" t="n">
        <v>4.793</v>
      </c>
      <c r="Q257" t="n">
        <v>5.728</v>
      </c>
      <c r="R257" t="n">
        <v>12.225</v>
      </c>
      <c r="S257" t="n">
        <v>6.466</v>
      </c>
      <c r="T257" t="n">
        <v>12.834</v>
      </c>
      <c r="U257" t="n">
        <v>6.694</v>
      </c>
      <c r="V257" t="n">
        <v>0.649</v>
      </c>
      <c r="W257" t="n">
        <v>1.6</v>
      </c>
      <c r="X257" t="n">
        <v>41.5</v>
      </c>
      <c r="Y257" t="n">
        <v>0.08</v>
      </c>
      <c r="Z257" t="n">
        <v>1</v>
      </c>
      <c r="AA257" t="n">
        <v>-0.04</v>
      </c>
      <c r="AB257" t="n">
        <v>-0.045</v>
      </c>
      <c r="AC257" t="n">
        <v>6.36</v>
      </c>
      <c r="AD257" t="n">
        <v>255</v>
      </c>
      <c r="AE257">
        <f>IF(V257&gt;=0,V257,"")</f>
        <v/>
      </c>
      <c r="AF257">
        <f>IF(AND(N257=1,N256=0),1,0)</f>
        <v/>
      </c>
      <c r="AG257">
        <f>IF(AND(K257="REACQUIRE",K256&lt;&gt;"REACQUIRE"),1,0)</f>
        <v/>
      </c>
    </row>
    <row r="258">
      <c r="J258" t="n">
        <v>63.5</v>
      </c>
      <c r="K258" t="inlineStr">
        <is>
          <t>TRACK</t>
        </is>
      </c>
      <c r="L258" t="n">
        <v>1</v>
      </c>
      <c r="M258" t="n">
        <v>1</v>
      </c>
      <c r="N258" t="n">
        <v>0</v>
      </c>
      <c r="O258" t="n">
        <v>7.459</v>
      </c>
      <c r="P258" t="n">
        <v>4.8</v>
      </c>
      <c r="Q258" t="n">
        <v>5.616</v>
      </c>
      <c r="R258" t="n">
        <v>12.223</v>
      </c>
      <c r="S258" t="n">
        <v>6.465</v>
      </c>
      <c r="T258" t="n">
        <v>12.822</v>
      </c>
      <c r="U258" t="n">
        <v>6.72</v>
      </c>
      <c r="V258" t="n">
        <v>0.651</v>
      </c>
      <c r="W258" t="n">
        <v>1.6</v>
      </c>
      <c r="X258" t="n">
        <v>41.6</v>
      </c>
      <c r="Y258" t="n">
        <v>0</v>
      </c>
      <c r="Z258" t="n">
        <v>1</v>
      </c>
      <c r="AA258" t="n">
        <v>-0.044</v>
      </c>
      <c r="AB258" t="n">
        <v>-0.044</v>
      </c>
      <c r="AC258" t="n">
        <v>6.37</v>
      </c>
      <c r="AD258" t="n">
        <v>255</v>
      </c>
      <c r="AE258">
        <f>IF(V258&gt;=0,V258,"")</f>
        <v/>
      </c>
      <c r="AF258">
        <f>IF(AND(N258=1,N257=0),1,0)</f>
        <v/>
      </c>
      <c r="AG258">
        <f>IF(AND(K258="REACQUIRE",K257&lt;&gt;"REACQUIRE"),1,0)</f>
        <v/>
      </c>
    </row>
    <row r="259">
      <c r="J259" t="n">
        <v>63.75</v>
      </c>
      <c r="K259" t="inlineStr">
        <is>
          <t>TRACK</t>
        </is>
      </c>
      <c r="L259" t="n">
        <v>1</v>
      </c>
      <c r="M259" t="n">
        <v>1</v>
      </c>
      <c r="N259" t="n">
        <v>0</v>
      </c>
      <c r="O259" t="n">
        <v>7.479</v>
      </c>
      <c r="P259" t="n">
        <v>4.807</v>
      </c>
      <c r="Q259" t="n">
        <v>5.505</v>
      </c>
      <c r="R259" t="n">
        <v>12.223</v>
      </c>
      <c r="S259" t="n">
        <v>6.465</v>
      </c>
      <c r="T259" t="n">
        <v>12.809</v>
      </c>
      <c r="U259" t="n">
        <v>6.744</v>
      </c>
      <c r="V259" t="n">
        <v>0.648</v>
      </c>
      <c r="W259" t="n">
        <v>1.6</v>
      </c>
      <c r="X259" t="n">
        <v>41.7</v>
      </c>
      <c r="Y259" t="n">
        <v>0</v>
      </c>
      <c r="Z259" t="n">
        <v>1</v>
      </c>
      <c r="AA259" t="n">
        <v>-0.048</v>
      </c>
      <c r="AB259" t="n">
        <v>-0.046</v>
      </c>
      <c r="AC259" t="n">
        <v>6.38</v>
      </c>
      <c r="AD259" t="n">
        <v>255</v>
      </c>
      <c r="AE259">
        <f>IF(V259&gt;=0,V259,"")</f>
        <v/>
      </c>
      <c r="AF259">
        <f>IF(AND(N259=1,N258=0),1,0)</f>
        <v/>
      </c>
      <c r="AG259">
        <f>IF(AND(K259="REACQUIRE",K258&lt;&gt;"REACQUIRE"),1,0)</f>
        <v/>
      </c>
    </row>
    <row r="260">
      <c r="J260" t="n">
        <v>64</v>
      </c>
      <c r="K260" t="inlineStr">
        <is>
          <t>TRACK</t>
        </is>
      </c>
      <c r="L260" t="n">
        <v>0</v>
      </c>
      <c r="M260" t="n">
        <v>0</v>
      </c>
      <c r="N260" t="n">
        <v>0</v>
      </c>
      <c r="O260" t="n">
        <v>7.512</v>
      </c>
      <c r="P260" t="n">
        <v>4.813</v>
      </c>
      <c r="Q260" t="n">
        <v>5.397</v>
      </c>
      <c r="R260" t="n">
        <v>12.223</v>
      </c>
      <c r="S260" t="n">
        <v>6.465</v>
      </c>
      <c r="T260" t="n">
        <v>12.849</v>
      </c>
      <c r="U260" t="n">
        <v>6.784</v>
      </c>
      <c r="V260" t="n">
        <v>-1</v>
      </c>
      <c r="W260" t="n">
        <v>1.5</v>
      </c>
      <c r="X260" t="n">
        <v>41.3</v>
      </c>
      <c r="Y260" t="n">
        <v>0</v>
      </c>
      <c r="Z260" t="n">
        <v>1</v>
      </c>
      <c r="AA260" t="n">
        <v>-0.052</v>
      </c>
      <c r="AB260" t="n">
        <v>-0.048</v>
      </c>
      <c r="AC260" t="n">
        <v>6.37</v>
      </c>
      <c r="AD260" t="n">
        <v>255</v>
      </c>
      <c r="AE260">
        <f>IF(V260&gt;=0,V260,"")</f>
        <v/>
      </c>
      <c r="AF260">
        <f>IF(AND(N260=1,N259=0),1,0)</f>
        <v/>
      </c>
      <c r="AG260">
        <f>IF(AND(K260="REACQUIRE",K259&lt;&gt;"REACQUIRE"),1,0)</f>
        <v/>
      </c>
    </row>
    <row r="261">
      <c r="J261" t="n">
        <v>64.25</v>
      </c>
      <c r="K261" t="inlineStr">
        <is>
          <t>TRACK</t>
        </is>
      </c>
      <c r="L261" t="n">
        <v>0</v>
      </c>
      <c r="M261" t="n">
        <v>0</v>
      </c>
      <c r="N261" t="n">
        <v>0</v>
      </c>
      <c r="O261" t="n">
        <v>7.549</v>
      </c>
      <c r="P261" t="n">
        <v>4.818</v>
      </c>
      <c r="Q261" t="n">
        <v>5.288</v>
      </c>
      <c r="R261" t="n">
        <v>12.223</v>
      </c>
      <c r="S261" t="n">
        <v>6.465</v>
      </c>
      <c r="T261" t="n">
        <v>12.849</v>
      </c>
      <c r="U261" t="n">
        <v>6.784</v>
      </c>
      <c r="V261" t="n">
        <v>-1</v>
      </c>
      <c r="W261" t="n">
        <v>1.6</v>
      </c>
      <c r="X261" t="n">
        <v>41.2</v>
      </c>
      <c r="Y261" t="n">
        <v>0</v>
      </c>
      <c r="Z261" t="n">
        <v>1</v>
      </c>
      <c r="AA261" t="n">
        <v>-0.052</v>
      </c>
      <c r="AB261" t="n">
        <v>-0.061</v>
      </c>
      <c r="AC261" t="n">
        <v>6.36</v>
      </c>
      <c r="AD261" t="n">
        <v>201</v>
      </c>
      <c r="AE261">
        <f>IF(V261&gt;=0,V261,"")</f>
        <v/>
      </c>
      <c r="AF261">
        <f>IF(AND(N261=1,N260=0),1,0)</f>
        <v/>
      </c>
      <c r="AG261">
        <f>IF(AND(K261="REACQUIRE",K260&lt;&gt;"REACQUIRE"),1,0)</f>
        <v/>
      </c>
    </row>
    <row r="262">
      <c r="J262" t="n">
        <v>64.5</v>
      </c>
      <c r="K262" t="inlineStr">
        <is>
          <t>TRACK</t>
        </is>
      </c>
      <c r="L262" t="n">
        <v>0</v>
      </c>
      <c r="M262" t="n">
        <v>0</v>
      </c>
      <c r="N262" t="n">
        <v>0</v>
      </c>
      <c r="O262" t="n">
        <v>7.589</v>
      </c>
      <c r="P262" t="n">
        <v>4.822</v>
      </c>
      <c r="Q262" t="n">
        <v>5.173</v>
      </c>
      <c r="R262" t="n">
        <v>12.223</v>
      </c>
      <c r="S262" t="n">
        <v>6.465</v>
      </c>
      <c r="T262" t="n">
        <v>12.849</v>
      </c>
      <c r="U262" t="n">
        <v>6.784</v>
      </c>
      <c r="V262" t="n">
        <v>-1</v>
      </c>
      <c r="W262" t="n">
        <v>1.8</v>
      </c>
      <c r="X262" t="n">
        <v>41.3</v>
      </c>
      <c r="Y262" t="n">
        <v>0</v>
      </c>
      <c r="Z262" t="n">
        <v>1</v>
      </c>
      <c r="AA262" t="n">
        <v>-0.046</v>
      </c>
      <c r="AB262" t="n">
        <v>-0.061</v>
      </c>
      <c r="AC262" t="n">
        <v>6.35</v>
      </c>
      <c r="AD262" t="n">
        <v>201</v>
      </c>
      <c r="AE262">
        <f>IF(V262&gt;=0,V262,"")</f>
        <v/>
      </c>
      <c r="AF262">
        <f>IF(AND(N262=1,N261=0),1,0)</f>
        <v/>
      </c>
      <c r="AG262">
        <f>IF(AND(K262="REACQUIRE",K261&lt;&gt;"REACQUIRE"),1,0)</f>
        <v/>
      </c>
    </row>
    <row r="263">
      <c r="J263" t="n">
        <v>64.75</v>
      </c>
      <c r="K263" t="inlineStr">
        <is>
          <t>TRACK</t>
        </is>
      </c>
      <c r="L263" t="n">
        <v>0</v>
      </c>
      <c r="M263" t="n">
        <v>0</v>
      </c>
      <c r="N263" t="n">
        <v>0</v>
      </c>
      <c r="O263" t="n">
        <v>7.631</v>
      </c>
      <c r="P263" t="n">
        <v>4.824</v>
      </c>
      <c r="Q263" t="n">
        <v>5.055</v>
      </c>
      <c r="R263" t="n">
        <v>12.224</v>
      </c>
      <c r="S263" t="n">
        <v>6.465</v>
      </c>
      <c r="T263" t="n">
        <v>12.849</v>
      </c>
      <c r="U263" t="n">
        <v>6.784</v>
      </c>
      <c r="V263" t="n">
        <v>-1</v>
      </c>
      <c r="W263" t="n">
        <v>1.9</v>
      </c>
      <c r="X263" t="n">
        <v>41.4</v>
      </c>
      <c r="Y263" t="n">
        <v>0</v>
      </c>
      <c r="Z263" t="n">
        <v>1</v>
      </c>
      <c r="AA263" t="n">
        <v>-0.039</v>
      </c>
      <c r="AB263" t="n">
        <v>-0.057</v>
      </c>
      <c r="AC263" t="n">
        <v>6.34</v>
      </c>
      <c r="AD263" t="n">
        <v>201</v>
      </c>
      <c r="AE263">
        <f>IF(V263&gt;=0,V263,"")</f>
        <v/>
      </c>
      <c r="AF263">
        <f>IF(AND(N263=1,N262=0),1,0)</f>
        <v/>
      </c>
      <c r="AG263">
        <f>IF(AND(K263="REACQUIRE",K262&lt;&gt;"REACQUIRE"),1,0)</f>
        <v/>
      </c>
    </row>
    <row r="264">
      <c r="J264" t="n">
        <v>65</v>
      </c>
      <c r="K264" t="inlineStr">
        <is>
          <t>REACQUIRE</t>
        </is>
      </c>
      <c r="L264" t="n">
        <v>0</v>
      </c>
      <c r="M264" t="n">
        <v>0</v>
      </c>
      <c r="N264" t="n">
        <v>0</v>
      </c>
      <c r="O264" t="n">
        <v>7.657</v>
      </c>
      <c r="P264" t="n">
        <v>4.825</v>
      </c>
      <c r="Q264" t="n">
        <v>4.981</v>
      </c>
      <c r="R264" t="n">
        <v>12.224</v>
      </c>
      <c r="S264" t="n">
        <v>6.465</v>
      </c>
      <c r="T264" t="n">
        <v>12.849</v>
      </c>
      <c r="U264" t="n">
        <v>6.784</v>
      </c>
      <c r="V264" t="n">
        <v>-1</v>
      </c>
      <c r="W264" t="n">
        <v>1.1</v>
      </c>
      <c r="X264" t="n">
        <v>41.5</v>
      </c>
      <c r="Y264" t="n">
        <v>0</v>
      </c>
      <c r="Z264" t="n">
        <v>1</v>
      </c>
      <c r="AA264" t="n">
        <v>-0.051</v>
      </c>
      <c r="AB264" t="n">
        <v>-0.053</v>
      </c>
      <c r="AC264" t="n">
        <v>6.33</v>
      </c>
      <c r="AD264" t="n">
        <v>201</v>
      </c>
      <c r="AE264">
        <f>IF(V264&gt;=0,V264,"")</f>
        <v/>
      </c>
      <c r="AF264">
        <f>IF(AND(N264=1,N263=0),1,0)</f>
        <v/>
      </c>
      <c r="AG264">
        <f>IF(AND(K264="REACQUIRE",K263&lt;&gt;"REACQUIRE"),1,0)</f>
        <v/>
      </c>
    </row>
    <row r="265">
      <c r="J265" t="n">
        <v>65.25</v>
      </c>
      <c r="K265" t="inlineStr">
        <is>
          <t>REACQUIRE</t>
        </is>
      </c>
      <c r="L265" t="n">
        <v>0</v>
      </c>
      <c r="M265" t="n">
        <v>0</v>
      </c>
      <c r="N265" t="n">
        <v>1</v>
      </c>
      <c r="O265" t="n">
        <v>7.712</v>
      </c>
      <c r="P265" t="n">
        <v>4.822</v>
      </c>
      <c r="Q265" t="n">
        <v>4.844</v>
      </c>
      <c r="R265" t="n">
        <v>12.224</v>
      </c>
      <c r="S265" t="n">
        <v>6.465</v>
      </c>
      <c r="T265" t="n">
        <v>12.849</v>
      </c>
      <c r="U265" t="n">
        <v>6.784</v>
      </c>
      <c r="V265" t="n">
        <v>-1</v>
      </c>
      <c r="W265" t="n">
        <v>2.3</v>
      </c>
      <c r="X265" t="n">
        <v>41.4</v>
      </c>
      <c r="Y265" t="n">
        <v>0</v>
      </c>
      <c r="Z265" t="n">
        <v>1</v>
      </c>
      <c r="AA265" t="n">
        <v>-0.081</v>
      </c>
      <c r="AB265" t="n">
        <v>-0.034</v>
      </c>
      <c r="AC265" t="n">
        <v>6.32</v>
      </c>
      <c r="AD265" t="n">
        <v>95</v>
      </c>
      <c r="AE265">
        <f>IF(V265&gt;=0,V265,"")</f>
        <v/>
      </c>
      <c r="AF265">
        <f>IF(AND(N265=1,N264=0),1,0)</f>
        <v/>
      </c>
      <c r="AG265">
        <f>IF(AND(K265="REACQUIRE",K264&lt;&gt;"REACQUIRE"),1,0)</f>
        <v/>
      </c>
    </row>
    <row r="266">
      <c r="J266" t="n">
        <v>65.5</v>
      </c>
      <c r="K266" t="inlineStr">
        <is>
          <t>REACQUIRE</t>
        </is>
      </c>
      <c r="L266" t="n">
        <v>0</v>
      </c>
      <c r="M266" t="n">
        <v>0</v>
      </c>
      <c r="N266" t="n">
        <v>1</v>
      </c>
      <c r="O266" t="n">
        <v>7.802</v>
      </c>
      <c r="P266" t="n">
        <v>4.811</v>
      </c>
      <c r="Q266" t="n">
        <v>4.647</v>
      </c>
      <c r="R266" t="n">
        <v>12.224</v>
      </c>
      <c r="S266" t="n">
        <v>6.465</v>
      </c>
      <c r="T266" t="n">
        <v>12.849</v>
      </c>
      <c r="U266" t="n">
        <v>6.784</v>
      </c>
      <c r="V266" t="n">
        <v>-1</v>
      </c>
      <c r="W266" t="n">
        <v>3.6</v>
      </c>
      <c r="X266" t="n">
        <v>41.1</v>
      </c>
      <c r="Y266" t="n">
        <v>0</v>
      </c>
      <c r="Z266" t="n">
        <v>1</v>
      </c>
      <c r="AA266" t="n">
        <v>-0.06</v>
      </c>
      <c r="AB266" t="n">
        <v>-0.028</v>
      </c>
      <c r="AC266" t="n">
        <v>6.3</v>
      </c>
      <c r="AD266" t="n">
        <v>90</v>
      </c>
      <c r="AE266">
        <f>IF(V266&gt;=0,V266,"")</f>
        <v/>
      </c>
      <c r="AF266">
        <f>IF(AND(N266=1,N265=0),1,0)</f>
        <v/>
      </c>
      <c r="AG266">
        <f>IF(AND(K266="REACQUIRE",K265&lt;&gt;"REACQUIRE"),1,0)</f>
        <v/>
      </c>
    </row>
    <row r="267">
      <c r="J267" t="n">
        <v>65.75</v>
      </c>
      <c r="K267" t="inlineStr">
        <is>
          <t>REACQUIRE</t>
        </is>
      </c>
      <c r="L267" t="n">
        <v>0</v>
      </c>
      <c r="M267" t="n">
        <v>0</v>
      </c>
      <c r="N267" t="n">
        <v>1</v>
      </c>
      <c r="O267" t="n">
        <v>7.924</v>
      </c>
      <c r="P267" t="n">
        <v>4.796</v>
      </c>
      <c r="Q267" t="n">
        <v>4.41</v>
      </c>
      <c r="R267" t="n">
        <v>12.224</v>
      </c>
      <c r="S267" t="n">
        <v>6.465</v>
      </c>
      <c r="T267" t="n">
        <v>12.849</v>
      </c>
      <c r="U267" t="n">
        <v>6.784</v>
      </c>
      <c r="V267" t="n">
        <v>-1</v>
      </c>
      <c r="W267" t="n">
        <v>4.5</v>
      </c>
      <c r="X267" t="n">
        <v>40.8</v>
      </c>
      <c r="Y267" t="n">
        <v>0</v>
      </c>
      <c r="Z267" t="n">
        <v>1</v>
      </c>
      <c r="AA267" t="n">
        <v>-0.034</v>
      </c>
      <c r="AB267" t="n">
        <v>-0.031</v>
      </c>
      <c r="AC267" t="n">
        <v>6.27</v>
      </c>
      <c r="AD267" t="n">
        <v>85</v>
      </c>
      <c r="AE267">
        <f>IF(V267&gt;=0,V267,"")</f>
        <v/>
      </c>
      <c r="AF267">
        <f>IF(AND(N267=1,N266=0),1,0)</f>
        <v/>
      </c>
      <c r="AG267">
        <f>IF(AND(K267="REACQUIRE",K266&lt;&gt;"REACQUIRE"),1,0)</f>
        <v/>
      </c>
    </row>
    <row r="268">
      <c r="J268" t="n">
        <v>66</v>
      </c>
      <c r="K268" t="inlineStr">
        <is>
          <t>REACQUIRE</t>
        </is>
      </c>
      <c r="L268" t="n">
        <v>0</v>
      </c>
      <c r="M268" t="n">
        <v>0</v>
      </c>
      <c r="N268" t="n">
        <v>1</v>
      </c>
      <c r="O268" t="n">
        <v>8.077999999999999</v>
      </c>
      <c r="P268" t="n">
        <v>4.781</v>
      </c>
      <c r="Q268" t="n">
        <v>4.147</v>
      </c>
      <c r="R268" t="n">
        <v>12.224</v>
      </c>
      <c r="S268" t="n">
        <v>6.465</v>
      </c>
      <c r="T268" t="n">
        <v>12.849</v>
      </c>
      <c r="U268" t="n">
        <v>6.784</v>
      </c>
      <c r="V268" t="n">
        <v>-1</v>
      </c>
      <c r="W268" t="n">
        <v>5</v>
      </c>
      <c r="X268" t="n">
        <v>40.6</v>
      </c>
      <c r="Y268" t="n">
        <v>0.033</v>
      </c>
      <c r="Z268" t="n">
        <v>1</v>
      </c>
      <c r="AA268" t="n">
        <v>-0.011</v>
      </c>
      <c r="AB268" t="n">
        <v>-0.039</v>
      </c>
      <c r="AC268" t="n">
        <v>6.26</v>
      </c>
      <c r="AD268" t="n">
        <v>85</v>
      </c>
      <c r="AE268">
        <f>IF(V268&gt;=0,V268,"")</f>
        <v/>
      </c>
      <c r="AF268">
        <f>IF(AND(N268=1,N267=0),1,0)</f>
        <v/>
      </c>
      <c r="AG268">
        <f>IF(AND(K268="REACQUIRE",K267&lt;&gt;"REACQUIRE"),1,0)</f>
        <v/>
      </c>
    </row>
    <row r="269">
      <c r="J269" t="n">
        <v>66.25</v>
      </c>
      <c r="K269" t="inlineStr">
        <is>
          <t>REACQUIRE</t>
        </is>
      </c>
      <c r="L269" t="n">
        <v>0</v>
      </c>
      <c r="M269" t="n">
        <v>0</v>
      </c>
      <c r="N269" t="n">
        <v>1</v>
      </c>
      <c r="O269" t="n">
        <v>8.26</v>
      </c>
      <c r="P269" t="n">
        <v>4.77</v>
      </c>
      <c r="Q269" t="n">
        <v>3.87</v>
      </c>
      <c r="R269" t="n">
        <v>12.224</v>
      </c>
      <c r="S269" t="n">
        <v>6.465</v>
      </c>
      <c r="T269" t="n">
        <v>12.849</v>
      </c>
      <c r="U269" t="n">
        <v>6.784</v>
      </c>
      <c r="V269" t="n">
        <v>-1</v>
      </c>
      <c r="W269" t="n">
        <v>5.3</v>
      </c>
      <c r="X269" t="n">
        <v>40.4</v>
      </c>
      <c r="Y269" t="n">
        <v>0</v>
      </c>
      <c r="Z269" t="n">
        <v>1</v>
      </c>
      <c r="AA269" t="n">
        <v>0.008999999999999999</v>
      </c>
      <c r="AB269" t="n">
        <v>-0.048</v>
      </c>
      <c r="AC269" t="n">
        <v>6.25</v>
      </c>
      <c r="AD269" t="n">
        <v>84</v>
      </c>
      <c r="AE269">
        <f>IF(V269&gt;=0,V269,"")</f>
        <v/>
      </c>
      <c r="AF269">
        <f>IF(AND(N269=1,N268=0),1,0)</f>
        <v/>
      </c>
      <c r="AG269">
        <f>IF(AND(K269="REACQUIRE",K268&lt;&gt;"REACQUIRE"),1,0)</f>
        <v/>
      </c>
    </row>
    <row r="270">
      <c r="J270" t="n">
        <v>66.5</v>
      </c>
      <c r="K270" t="inlineStr">
        <is>
          <t>REACQUIRE</t>
        </is>
      </c>
      <c r="L270" t="n">
        <v>0</v>
      </c>
      <c r="M270" t="n">
        <v>0</v>
      </c>
      <c r="N270" t="n">
        <v>1</v>
      </c>
      <c r="O270" t="n">
        <v>8.471</v>
      </c>
      <c r="P270" t="n">
        <v>4.755</v>
      </c>
      <c r="Q270" t="n">
        <v>3.589</v>
      </c>
      <c r="R270" t="n">
        <v>12.224</v>
      </c>
      <c r="S270" t="n">
        <v>6.465</v>
      </c>
      <c r="T270" t="n">
        <v>12.849</v>
      </c>
      <c r="U270" t="n">
        <v>6.784</v>
      </c>
      <c r="V270" t="n">
        <v>-1</v>
      </c>
      <c r="W270" t="n">
        <v>5.4</v>
      </c>
      <c r="X270" t="n">
        <v>40.2</v>
      </c>
      <c r="Y270" t="n">
        <v>0</v>
      </c>
      <c r="Z270" t="n">
        <v>1</v>
      </c>
      <c r="AA270" t="n">
        <v>0.026</v>
      </c>
      <c r="AB270" t="n">
        <v>-0.055</v>
      </c>
      <c r="AC270" t="n">
        <v>6.24</v>
      </c>
      <c r="AD270" t="n">
        <v>83</v>
      </c>
      <c r="AE270">
        <f>IF(V270&gt;=0,V270,"")</f>
        <v/>
      </c>
      <c r="AF270">
        <f>IF(AND(N270=1,N269=0),1,0)</f>
        <v/>
      </c>
      <c r="AG270">
        <f>IF(AND(K270="REACQUIRE",K269&lt;&gt;"REACQUIRE"),1,0)</f>
        <v/>
      </c>
    </row>
    <row r="271">
      <c r="J271" t="n">
        <v>66.75</v>
      </c>
      <c r="K271" t="inlineStr">
        <is>
          <t>REACQUIRE</t>
        </is>
      </c>
      <c r="L271" t="n">
        <v>0</v>
      </c>
      <c r="M271" t="n">
        <v>0</v>
      </c>
      <c r="N271" t="n">
        <v>1</v>
      </c>
      <c r="O271" t="n">
        <v>8.707000000000001</v>
      </c>
      <c r="P271" t="n">
        <v>4.731</v>
      </c>
      <c r="Q271" t="n">
        <v>3.31</v>
      </c>
      <c r="R271" t="n">
        <v>12.224</v>
      </c>
      <c r="S271" t="n">
        <v>6.465</v>
      </c>
      <c r="T271" t="n">
        <v>12.849</v>
      </c>
      <c r="U271" t="n">
        <v>6.784</v>
      </c>
      <c r="V271" t="n">
        <v>-1</v>
      </c>
      <c r="W271" t="n">
        <v>5.5</v>
      </c>
      <c r="X271" t="n">
        <v>40.1</v>
      </c>
      <c r="Y271" t="n">
        <v>0</v>
      </c>
      <c r="Z271" t="n">
        <v>1</v>
      </c>
      <c r="AA271" t="n">
        <v>0.044</v>
      </c>
      <c r="AB271" t="n">
        <v>-0.059</v>
      </c>
      <c r="AC271" t="n">
        <v>6.23</v>
      </c>
      <c r="AD271" t="n">
        <v>82</v>
      </c>
      <c r="AE271">
        <f>IF(V271&gt;=0,V271,"")</f>
        <v/>
      </c>
      <c r="AF271">
        <f>IF(AND(N271=1,N270=0),1,0)</f>
        <v/>
      </c>
      <c r="AG271">
        <f>IF(AND(K271="REACQUIRE",K270&lt;&gt;"REACQUIRE"),1,0)</f>
        <v/>
      </c>
    </row>
    <row r="272">
      <c r="J272" t="n">
        <v>67</v>
      </c>
      <c r="K272" t="inlineStr">
        <is>
          <t>REACQUIRE</t>
        </is>
      </c>
      <c r="L272" t="n">
        <v>0</v>
      </c>
      <c r="M272" t="n">
        <v>0</v>
      </c>
      <c r="N272" t="n">
        <v>1</v>
      </c>
      <c r="O272" t="n">
        <v>8.968</v>
      </c>
      <c r="P272" t="n">
        <v>4.696</v>
      </c>
      <c r="Q272" t="n">
        <v>3.039</v>
      </c>
      <c r="R272" t="n">
        <v>12.224</v>
      </c>
      <c r="S272" t="n">
        <v>6.465</v>
      </c>
      <c r="T272" t="n">
        <v>12.849</v>
      </c>
      <c r="U272" t="n">
        <v>6.784</v>
      </c>
      <c r="V272" t="n">
        <v>-1</v>
      </c>
      <c r="W272" t="n">
        <v>5.5</v>
      </c>
      <c r="X272" t="n">
        <v>40</v>
      </c>
      <c r="Y272" t="n">
        <v>0</v>
      </c>
      <c r="Z272" t="n">
        <v>1</v>
      </c>
      <c r="AA272" t="n">
        <v>0.061</v>
      </c>
      <c r="AB272" t="n">
        <v>-0.059</v>
      </c>
      <c r="AC272" t="n">
        <v>6.21</v>
      </c>
      <c r="AD272" t="n">
        <v>82</v>
      </c>
      <c r="AE272">
        <f>IF(V272&gt;=0,V272,"")</f>
        <v/>
      </c>
      <c r="AF272">
        <f>IF(AND(N272=1,N271=0),1,0)</f>
        <v/>
      </c>
      <c r="AG272">
        <f>IF(AND(K272="REACQUIRE",K271&lt;&gt;"REACQUIRE"),1,0)</f>
        <v/>
      </c>
    </row>
    <row r="273">
      <c r="J273" t="n">
        <v>67.25</v>
      </c>
      <c r="K273" t="inlineStr">
        <is>
          <t>REACQUIRE</t>
        </is>
      </c>
      <c r="L273" t="n">
        <v>0</v>
      </c>
      <c r="M273" t="n">
        <v>0</v>
      </c>
      <c r="N273" t="n">
        <v>1</v>
      </c>
      <c r="O273" t="n">
        <v>9.250999999999999</v>
      </c>
      <c r="P273" t="n">
        <v>4.658</v>
      </c>
      <c r="Q273" t="n">
        <v>2.781</v>
      </c>
      <c r="R273" t="n">
        <v>12.224</v>
      </c>
      <c r="S273" t="n">
        <v>6.465</v>
      </c>
      <c r="T273" t="n">
        <v>12.849</v>
      </c>
      <c r="U273" t="n">
        <v>6.784</v>
      </c>
      <c r="V273" t="n">
        <v>-1</v>
      </c>
      <c r="W273" t="n">
        <v>5.5</v>
      </c>
      <c r="X273" t="n">
        <v>39.8</v>
      </c>
      <c r="Y273" t="n">
        <v>0</v>
      </c>
      <c r="Z273" t="n">
        <v>1</v>
      </c>
      <c r="AA273" t="n">
        <v>0.077</v>
      </c>
      <c r="AB273" t="n">
        <v>-0.058</v>
      </c>
      <c r="AC273" t="n">
        <v>6.2</v>
      </c>
      <c r="AD273" t="n">
        <v>82</v>
      </c>
      <c r="AE273">
        <f>IF(V273&gt;=0,V273,"")</f>
        <v/>
      </c>
      <c r="AF273">
        <f>IF(AND(N273=1,N272=0),1,0)</f>
        <v/>
      </c>
      <c r="AG273">
        <f>IF(AND(K273="REACQUIRE",K272&lt;&gt;"REACQUIRE"),1,0)</f>
        <v/>
      </c>
    </row>
    <row r="274">
      <c r="J274" t="n">
        <v>67.5</v>
      </c>
      <c r="K274" t="inlineStr">
        <is>
          <t>REACQUIRE</t>
        </is>
      </c>
      <c r="L274" t="n">
        <v>0</v>
      </c>
      <c r="M274" t="n">
        <v>0</v>
      </c>
      <c r="N274" t="n">
        <v>1</v>
      </c>
      <c r="O274" t="n">
        <v>9.555</v>
      </c>
      <c r="P274" t="n">
        <v>4.625</v>
      </c>
      <c r="Q274" t="n">
        <v>2.538</v>
      </c>
      <c r="R274" t="n">
        <v>12.224</v>
      </c>
      <c r="S274" t="n">
        <v>6.465</v>
      </c>
      <c r="T274" t="n">
        <v>12.849</v>
      </c>
      <c r="U274" t="n">
        <v>6.784</v>
      </c>
      <c r="V274" t="n">
        <v>-1</v>
      </c>
      <c r="W274" t="n">
        <v>5.4</v>
      </c>
      <c r="X274" t="n">
        <v>39.6</v>
      </c>
      <c r="Y274" t="n">
        <v>0</v>
      </c>
      <c r="Z274" t="n">
        <v>1</v>
      </c>
      <c r="AA274" t="n">
        <v>0.094</v>
      </c>
      <c r="AB274" t="n">
        <v>-0.055</v>
      </c>
      <c r="AC274" t="n">
        <v>6.19</v>
      </c>
      <c r="AD274" t="n">
        <v>82</v>
      </c>
      <c r="AE274">
        <f>IF(V274&gt;=0,V274,"")</f>
        <v/>
      </c>
      <c r="AF274">
        <f>IF(AND(N274=1,N273=0),1,0)</f>
        <v/>
      </c>
      <c r="AG274">
        <f>IF(AND(K274="REACQUIRE",K273&lt;&gt;"REACQUIRE"),1,0)</f>
        <v/>
      </c>
    </row>
    <row r="275">
      <c r="J275" t="n">
        <v>67.75</v>
      </c>
      <c r="K275" t="inlineStr">
        <is>
          <t>REACQUIRE</t>
        </is>
      </c>
      <c r="L275" t="n">
        <v>0</v>
      </c>
      <c r="M275" t="n">
        <v>0</v>
      </c>
      <c r="N275" t="n">
        <v>1</v>
      </c>
      <c r="O275" t="n">
        <v>9.877000000000001</v>
      </c>
      <c r="P275" t="n">
        <v>4.598</v>
      </c>
      <c r="Q275" t="n">
        <v>2.315</v>
      </c>
      <c r="R275" t="n">
        <v>12.224</v>
      </c>
      <c r="S275" t="n">
        <v>6.465</v>
      </c>
      <c r="T275" t="n">
        <v>12.849</v>
      </c>
      <c r="U275" t="n">
        <v>6.784</v>
      </c>
      <c r="V275" t="n">
        <v>-1</v>
      </c>
      <c r="W275" t="n">
        <v>5.4</v>
      </c>
      <c r="X275" t="n">
        <v>39.4</v>
      </c>
      <c r="Y275" t="n">
        <v>0</v>
      </c>
      <c r="Z275" t="n">
        <v>1</v>
      </c>
      <c r="AA275" t="n">
        <v>0.11</v>
      </c>
      <c r="AB275" t="n">
        <v>-0.051</v>
      </c>
      <c r="AC275" t="n">
        <v>6.18</v>
      </c>
      <c r="AD275" t="n">
        <v>82</v>
      </c>
      <c r="AE275">
        <f>IF(V275&gt;=0,V275,"")</f>
        <v/>
      </c>
      <c r="AF275">
        <f>IF(AND(N275=1,N274=0),1,0)</f>
        <v/>
      </c>
      <c r="AG275">
        <f>IF(AND(K275="REACQUIRE",K274&lt;&gt;"REACQUIRE"),1,0)</f>
        <v/>
      </c>
    </row>
    <row r="276">
      <c r="J276" t="n">
        <v>68</v>
      </c>
      <c r="K276" t="inlineStr">
        <is>
          <t>REACQUIRE</t>
        </is>
      </c>
      <c r="L276" t="n">
        <v>0</v>
      </c>
      <c r="M276" t="n">
        <v>0</v>
      </c>
      <c r="N276" t="n">
        <v>1</v>
      </c>
      <c r="O276" t="n">
        <v>10.217</v>
      </c>
      <c r="P276" t="n">
        <v>4.57</v>
      </c>
      <c r="Q276" t="n">
        <v>2.114</v>
      </c>
      <c r="R276" t="n">
        <v>12.224</v>
      </c>
      <c r="S276" t="n">
        <v>6.465</v>
      </c>
      <c r="T276" t="n">
        <v>12.849</v>
      </c>
      <c r="U276" t="n">
        <v>6.784</v>
      </c>
      <c r="V276" t="n">
        <v>-1</v>
      </c>
      <c r="W276" t="n">
        <v>5.4</v>
      </c>
      <c r="X276" t="n">
        <v>39.3</v>
      </c>
      <c r="Y276" t="n">
        <v>0</v>
      </c>
      <c r="Z276" t="n">
        <v>1</v>
      </c>
      <c r="AA276" t="n">
        <v>0.126</v>
      </c>
      <c r="AB276" t="n">
        <v>-0.042</v>
      </c>
      <c r="AC276" t="n">
        <v>6.17</v>
      </c>
      <c r="AD276" t="n">
        <v>82</v>
      </c>
      <c r="AE276">
        <f>IF(V276&gt;=0,V276,"")</f>
        <v/>
      </c>
      <c r="AF276">
        <f>IF(AND(N276=1,N275=0),1,0)</f>
        <v/>
      </c>
      <c r="AG276">
        <f>IF(AND(K276="REACQUIRE",K275&lt;&gt;"REACQUIRE"),1,0)</f>
        <v/>
      </c>
    </row>
    <row r="277">
      <c r="J277" t="n">
        <v>68.25</v>
      </c>
      <c r="K277" t="inlineStr">
        <is>
          <t>REACQUIRE</t>
        </is>
      </c>
      <c r="L277" t="n">
        <v>0</v>
      </c>
      <c r="M277" t="n">
        <v>0</v>
      </c>
      <c r="N277" t="n">
        <v>1</v>
      </c>
      <c r="O277" t="n">
        <v>10.572</v>
      </c>
      <c r="P277" t="n">
        <v>4.537</v>
      </c>
      <c r="Q277" t="n">
        <v>1.937</v>
      </c>
      <c r="R277" t="n">
        <v>12.224</v>
      </c>
      <c r="S277" t="n">
        <v>6.465</v>
      </c>
      <c r="T277" t="n">
        <v>12.849</v>
      </c>
      <c r="U277" t="n">
        <v>6.784</v>
      </c>
      <c r="V277" t="n">
        <v>-1</v>
      </c>
      <c r="W277" t="n">
        <v>5.4</v>
      </c>
      <c r="X277" t="n">
        <v>39.1</v>
      </c>
      <c r="Y277" t="n">
        <v>0</v>
      </c>
      <c r="Z277" t="n">
        <v>1</v>
      </c>
      <c r="AA277" t="n">
        <v>0.142</v>
      </c>
      <c r="AB277" t="n">
        <v>-0.031</v>
      </c>
      <c r="AC277" t="n">
        <v>6.17</v>
      </c>
      <c r="AD277" t="n">
        <v>82</v>
      </c>
      <c r="AE277">
        <f>IF(V277&gt;=0,V277,"")</f>
        <v/>
      </c>
      <c r="AF277">
        <f>IF(AND(N277=1,N276=0),1,0)</f>
        <v/>
      </c>
      <c r="AG277">
        <f>IF(AND(K277="REACQUIRE",K276&lt;&gt;"REACQUIRE"),1,0)</f>
        <v/>
      </c>
    </row>
    <row r="278">
      <c r="J278" t="n">
        <v>68.5</v>
      </c>
      <c r="K278" t="inlineStr">
        <is>
          <t>REACQUIRE</t>
        </is>
      </c>
      <c r="L278" t="n">
        <v>0</v>
      </c>
      <c r="M278" t="n">
        <v>0</v>
      </c>
      <c r="N278" t="n">
        <v>1</v>
      </c>
      <c r="O278" t="n">
        <v>10.94</v>
      </c>
      <c r="P278" t="n">
        <v>4.504</v>
      </c>
      <c r="Q278" t="n">
        <v>1.784</v>
      </c>
      <c r="R278" t="n">
        <v>12.224</v>
      </c>
      <c r="S278" t="n">
        <v>6.465</v>
      </c>
      <c r="T278" t="n">
        <v>12.849</v>
      </c>
      <c r="U278" t="n">
        <v>6.784</v>
      </c>
      <c r="V278" t="n">
        <v>-1</v>
      </c>
      <c r="W278" t="n">
        <v>5.3</v>
      </c>
      <c r="X278" t="n">
        <v>38.9</v>
      </c>
      <c r="Y278" t="n">
        <v>0</v>
      </c>
      <c r="Z278" t="n">
        <v>1</v>
      </c>
      <c r="AA278" t="n">
        <v>0.157</v>
      </c>
      <c r="AB278" t="n">
        <v>-0.018</v>
      </c>
      <c r="AC278" t="n">
        <v>6.16</v>
      </c>
      <c r="AD278" t="n">
        <v>82</v>
      </c>
      <c r="AE278">
        <f>IF(V278&gt;=0,V278,"")</f>
        <v/>
      </c>
      <c r="AF278">
        <f>IF(AND(N278=1,N277=0),1,0)</f>
        <v/>
      </c>
      <c r="AG278">
        <f>IF(AND(K278="REACQUIRE",K277&lt;&gt;"REACQUIRE"),1,0)</f>
        <v/>
      </c>
    </row>
    <row r="279">
      <c r="J279" t="n">
        <v>68.75</v>
      </c>
      <c r="K279" t="inlineStr">
        <is>
          <t>REACQUIRE</t>
        </is>
      </c>
      <c r="L279" t="n">
        <v>0</v>
      </c>
      <c r="M279" t="n">
        <v>0</v>
      </c>
      <c r="N279" t="n">
        <v>1</v>
      </c>
      <c r="O279" t="n">
        <v>11.318</v>
      </c>
      <c r="P279" t="n">
        <v>4.476</v>
      </c>
      <c r="Q279" t="n">
        <v>1.659</v>
      </c>
      <c r="R279" t="n">
        <v>12.224</v>
      </c>
      <c r="S279" t="n">
        <v>6.465</v>
      </c>
      <c r="T279" t="n">
        <v>12.849</v>
      </c>
      <c r="U279" t="n">
        <v>6.784</v>
      </c>
      <c r="V279" t="n">
        <v>-1</v>
      </c>
      <c r="W279" t="n">
        <v>5.3</v>
      </c>
      <c r="X279" t="n">
        <v>38.8</v>
      </c>
      <c r="Y279" t="n">
        <v>0</v>
      </c>
      <c r="Z279" t="n">
        <v>1</v>
      </c>
      <c r="AA279" t="n">
        <v>0.171</v>
      </c>
      <c r="AB279" t="n">
        <v>-0.006</v>
      </c>
      <c r="AC279" t="n">
        <v>6.16</v>
      </c>
      <c r="AD279" t="n">
        <v>82</v>
      </c>
      <c r="AE279">
        <f>IF(V279&gt;=0,V279,"")</f>
        <v/>
      </c>
      <c r="AF279">
        <f>IF(AND(N279=1,N278=0),1,0)</f>
        <v/>
      </c>
      <c r="AG279">
        <f>IF(AND(K279="REACQUIRE",K278&lt;&gt;"REACQUIRE"),1,0)</f>
        <v/>
      </c>
    </row>
    <row r="280">
      <c r="J280" t="n">
        <v>69</v>
      </c>
      <c r="K280" t="inlineStr">
        <is>
          <t>REACQUIRE</t>
        </is>
      </c>
      <c r="L280" t="n">
        <v>0</v>
      </c>
      <c r="M280" t="n">
        <v>0</v>
      </c>
      <c r="N280" t="n">
        <v>1</v>
      </c>
      <c r="O280" t="n">
        <v>11.706</v>
      </c>
      <c r="P280" t="n">
        <v>4.458</v>
      </c>
      <c r="Q280" t="n">
        <v>1.561</v>
      </c>
      <c r="R280" t="n">
        <v>12.224</v>
      </c>
      <c r="S280" t="n">
        <v>6.465</v>
      </c>
      <c r="T280" t="n">
        <v>12.849</v>
      </c>
      <c r="U280" t="n">
        <v>6.784</v>
      </c>
      <c r="V280" t="n">
        <v>-1</v>
      </c>
      <c r="W280" t="n">
        <v>5.3</v>
      </c>
      <c r="X280" t="n">
        <v>38.6</v>
      </c>
      <c r="Y280" t="n">
        <v>0</v>
      </c>
      <c r="Z280" t="n">
        <v>1</v>
      </c>
      <c r="AA280" t="n">
        <v>0.184</v>
      </c>
      <c r="AB280" t="n">
        <v>0.004</v>
      </c>
      <c r="AC280" t="n">
        <v>6.18</v>
      </c>
      <c r="AD280" t="n">
        <v>80</v>
      </c>
      <c r="AE280">
        <f>IF(V280&gt;=0,V280,"")</f>
        <v/>
      </c>
      <c r="AF280">
        <f>IF(AND(N280=1,N279=0),1,0)</f>
        <v/>
      </c>
      <c r="AG280">
        <f>IF(AND(K280="REACQUIRE",K279&lt;&gt;"REACQUIRE"),1,0)</f>
        <v/>
      </c>
    </row>
    <row r="281">
      <c r="J281" t="n">
        <v>69.25</v>
      </c>
      <c r="K281" t="inlineStr">
        <is>
          <t>REACQUIRE</t>
        </is>
      </c>
      <c r="L281" t="n">
        <v>0</v>
      </c>
      <c r="M281" t="n">
        <v>0</v>
      </c>
      <c r="N281" t="n">
        <v>1</v>
      </c>
      <c r="O281" t="n">
        <v>12.099</v>
      </c>
      <c r="P281" t="n">
        <v>4.451</v>
      </c>
      <c r="Q281" t="n">
        <v>1.492</v>
      </c>
      <c r="R281" t="n">
        <v>12.224</v>
      </c>
      <c r="S281" t="n">
        <v>6.465</v>
      </c>
      <c r="T281" t="n">
        <v>12.849</v>
      </c>
      <c r="U281" t="n">
        <v>6.784</v>
      </c>
      <c r="V281" t="n">
        <v>-1</v>
      </c>
      <c r="W281" t="n">
        <v>5.3</v>
      </c>
      <c r="X281" t="n">
        <v>38.5</v>
      </c>
      <c r="Y281" t="n">
        <v>0</v>
      </c>
      <c r="Z281" t="n">
        <v>1</v>
      </c>
      <c r="AA281" t="n">
        <v>0.195</v>
      </c>
      <c r="AB281" t="n">
        <v>0.013</v>
      </c>
      <c r="AC281" t="n">
        <v>6.2</v>
      </c>
      <c r="AD281" t="n">
        <v>82</v>
      </c>
      <c r="AE281">
        <f>IF(V281&gt;=0,V281,"")</f>
        <v/>
      </c>
      <c r="AF281">
        <f>IF(AND(N281=1,N280=0),1,0)</f>
        <v/>
      </c>
      <c r="AG281">
        <f>IF(AND(K281="REACQUIRE",K280&lt;&gt;"REACQUIRE"),1,0)</f>
        <v/>
      </c>
    </row>
    <row r="282">
      <c r="J282" t="n">
        <v>69.5</v>
      </c>
      <c r="K282" t="inlineStr">
        <is>
          <t>REACQUIRE</t>
        </is>
      </c>
      <c r="L282" t="n">
        <v>0</v>
      </c>
      <c r="M282" t="n">
        <v>0</v>
      </c>
      <c r="N282" t="n">
        <v>0</v>
      </c>
      <c r="O282" t="n">
        <v>12.498</v>
      </c>
      <c r="P282" t="n">
        <v>4.45</v>
      </c>
      <c r="Q282" t="n">
        <v>1.452</v>
      </c>
      <c r="R282" t="n">
        <v>12.224</v>
      </c>
      <c r="S282" t="n">
        <v>6.465</v>
      </c>
      <c r="T282" t="n">
        <v>12.849</v>
      </c>
      <c r="U282" t="n">
        <v>6.784</v>
      </c>
      <c r="V282" t="n">
        <v>-1</v>
      </c>
      <c r="W282" t="n">
        <v>5.2</v>
      </c>
      <c r="X282" t="n">
        <v>38.5</v>
      </c>
      <c r="Y282" t="n">
        <v>0</v>
      </c>
      <c r="Z282" t="n">
        <v>1</v>
      </c>
      <c r="AA282" t="n">
        <v>0.204</v>
      </c>
      <c r="AB282" t="n">
        <v>0.02</v>
      </c>
      <c r="AC282" t="n">
        <v>6.24</v>
      </c>
      <c r="AD282" t="n">
        <v>203</v>
      </c>
      <c r="AE282">
        <f>IF(V282&gt;=0,V282,"")</f>
        <v/>
      </c>
      <c r="AF282">
        <f>IF(AND(N282=1,N281=0),1,0)</f>
        <v/>
      </c>
      <c r="AG282">
        <f>IF(AND(K282="REACQUIRE",K281&lt;&gt;"REACQUIRE"),1,0)</f>
        <v/>
      </c>
    </row>
    <row r="283">
      <c r="J283" t="n">
        <v>69.75</v>
      </c>
      <c r="K283" t="inlineStr">
        <is>
          <t>TRACK</t>
        </is>
      </c>
      <c r="L283" t="n">
        <v>1</v>
      </c>
      <c r="M283" t="n">
        <v>1</v>
      </c>
      <c r="N283" t="n">
        <v>0</v>
      </c>
      <c r="O283" t="n">
        <v>12.853</v>
      </c>
      <c r="P283" t="n">
        <v>4.45</v>
      </c>
      <c r="Q283" t="n">
        <v>1.442</v>
      </c>
      <c r="R283" t="n">
        <v>12.224</v>
      </c>
      <c r="S283" t="n">
        <v>6.465</v>
      </c>
      <c r="T283" t="n">
        <v>12.447</v>
      </c>
      <c r="U283" t="n">
        <v>6.947</v>
      </c>
      <c r="V283" t="n">
        <v>0.532</v>
      </c>
      <c r="W283" t="n">
        <v>3.7</v>
      </c>
      <c r="X283" t="n">
        <v>37.9</v>
      </c>
      <c r="Y283" t="n">
        <v>0</v>
      </c>
      <c r="Z283" t="n">
        <v>1</v>
      </c>
      <c r="AA283" t="n">
        <v>0.16</v>
      </c>
      <c r="AB283" t="n">
        <v>0.007</v>
      </c>
      <c r="AC283" t="n">
        <v>6.28</v>
      </c>
      <c r="AD283" t="n">
        <v>255</v>
      </c>
      <c r="AE283">
        <f>IF(V283&gt;=0,V283,"")</f>
        <v/>
      </c>
      <c r="AF283">
        <f>IF(AND(N283=1,N282=0),1,0)</f>
        <v/>
      </c>
      <c r="AG283">
        <f>IF(AND(K283="REACQUIRE",K282&lt;&gt;"REACQUIRE"),1,0)</f>
        <v/>
      </c>
    </row>
    <row r="284">
      <c r="J284" t="n">
        <v>70</v>
      </c>
      <c r="K284" t="inlineStr">
        <is>
          <t>TRACK</t>
        </is>
      </c>
      <c r="L284" t="n">
        <v>1</v>
      </c>
      <c r="M284" t="n">
        <v>1</v>
      </c>
      <c r="N284" t="n">
        <v>0</v>
      </c>
      <c r="O284" t="n">
        <v>13.031</v>
      </c>
      <c r="P284" t="n">
        <v>4.444</v>
      </c>
      <c r="Q284" t="n">
        <v>1.439</v>
      </c>
      <c r="R284" t="n">
        <v>12.224</v>
      </c>
      <c r="S284" t="n">
        <v>6.465</v>
      </c>
      <c r="T284" t="n">
        <v>12.381</v>
      </c>
      <c r="U284" t="n">
        <v>6.943</v>
      </c>
      <c r="V284" t="n">
        <v>0.503</v>
      </c>
      <c r="W284" t="n">
        <v>0.5</v>
      </c>
      <c r="X284" t="n">
        <v>37.7</v>
      </c>
      <c r="Y284" t="n">
        <v>0</v>
      </c>
      <c r="Z284" t="n">
        <v>1</v>
      </c>
      <c r="AA284" t="n">
        <v>0.166</v>
      </c>
      <c r="AB284" t="n">
        <v>0.01</v>
      </c>
      <c r="AC284" t="n">
        <v>6.3</v>
      </c>
      <c r="AD284" t="n">
        <v>255</v>
      </c>
      <c r="AE284">
        <f>IF(V284&gt;=0,V284,"")</f>
        <v/>
      </c>
      <c r="AF284">
        <f>IF(AND(N284=1,N283=0),1,0)</f>
        <v/>
      </c>
      <c r="AG284">
        <f>IF(AND(K284="REACQUIRE",K283&lt;&gt;"REACQUIRE"),1,0)</f>
        <v/>
      </c>
    </row>
    <row r="285">
      <c r="J285" t="n">
        <v>70.25</v>
      </c>
      <c r="K285" t="inlineStr">
        <is>
          <t>TRACK</t>
        </is>
      </c>
      <c r="L285" t="n">
        <v>1</v>
      </c>
      <c r="M285" t="n">
        <v>1</v>
      </c>
      <c r="N285" t="n">
        <v>0</v>
      </c>
      <c r="O285" t="n">
        <v>13.025</v>
      </c>
      <c r="P285" t="n">
        <v>4.435</v>
      </c>
      <c r="Q285" t="n">
        <v>1.441</v>
      </c>
      <c r="R285" t="n">
        <v>12.224</v>
      </c>
      <c r="S285" t="n">
        <v>6.465</v>
      </c>
      <c r="T285" t="n">
        <v>12.376</v>
      </c>
      <c r="U285" t="n">
        <v>6.939</v>
      </c>
      <c r="V285" t="n">
        <v>0.498</v>
      </c>
      <c r="W285" t="n">
        <v>-2.6</v>
      </c>
      <c r="X285" t="n">
        <v>37.3</v>
      </c>
      <c r="Y285" t="n">
        <v>0</v>
      </c>
      <c r="Z285" t="n">
        <v>1</v>
      </c>
      <c r="AA285" t="n">
        <v>0.117</v>
      </c>
      <c r="AB285" t="n">
        <v>0.011</v>
      </c>
      <c r="AC285" t="n">
        <v>6.3</v>
      </c>
      <c r="AD285" t="n">
        <v>255</v>
      </c>
      <c r="AE285">
        <f>IF(V285&gt;=0,V285,"")</f>
        <v/>
      </c>
      <c r="AF285">
        <f>IF(AND(N285=1,N284=0),1,0)</f>
        <v/>
      </c>
      <c r="AG285">
        <f>IF(AND(K285="REACQUIRE",K284&lt;&gt;"REACQUIRE"),1,0)</f>
        <v/>
      </c>
    </row>
    <row r="286">
      <c r="J286" t="n">
        <v>70.5</v>
      </c>
      <c r="K286" t="inlineStr">
        <is>
          <t>TRACK</t>
        </is>
      </c>
      <c r="L286" t="n">
        <v>1</v>
      </c>
      <c r="M286" t="n">
        <v>1</v>
      </c>
      <c r="N286" t="n">
        <v>0</v>
      </c>
      <c r="O286" t="n">
        <v>12.995</v>
      </c>
      <c r="P286" t="n">
        <v>4.429</v>
      </c>
      <c r="Q286" t="n">
        <v>1.448</v>
      </c>
      <c r="R286" t="n">
        <v>12.224</v>
      </c>
      <c r="S286" t="n">
        <v>6.465</v>
      </c>
      <c r="T286" t="n">
        <v>12.391</v>
      </c>
      <c r="U286" t="n">
        <v>6.943</v>
      </c>
      <c r="V286" t="n">
        <v>0.507</v>
      </c>
      <c r="W286" t="n">
        <v>-2.1</v>
      </c>
      <c r="X286" t="n">
        <v>37.8</v>
      </c>
      <c r="Y286" t="n">
        <v>0</v>
      </c>
      <c r="Z286" t="n">
        <v>1</v>
      </c>
      <c r="AA286" t="n">
        <v>0.023</v>
      </c>
      <c r="AB286" t="n">
        <v>-0.024</v>
      </c>
      <c r="AC286" t="n">
        <v>6.3</v>
      </c>
      <c r="AD286" t="n">
        <v>255</v>
      </c>
      <c r="AE286">
        <f>IF(V286&gt;=0,V286,"")</f>
        <v/>
      </c>
      <c r="AF286">
        <f>IF(AND(N286=1,N285=0),1,0)</f>
        <v/>
      </c>
      <c r="AG286">
        <f>IF(AND(K286="REACQUIRE",K285&lt;&gt;"REACQUIRE"),1,0)</f>
        <v/>
      </c>
    </row>
    <row r="287">
      <c r="J287" t="n">
        <v>70.75</v>
      </c>
      <c r="K287" t="inlineStr">
        <is>
          <t>TRACK</t>
        </is>
      </c>
      <c r="L287" t="n">
        <v>1</v>
      </c>
      <c r="M287" t="n">
        <v>1</v>
      </c>
      <c r="N287" t="n">
        <v>0</v>
      </c>
      <c r="O287" t="n">
        <v>13.011</v>
      </c>
      <c r="P287" t="n">
        <v>4.427</v>
      </c>
      <c r="Q287" t="n">
        <v>1.457</v>
      </c>
      <c r="R287" t="n">
        <v>12.224</v>
      </c>
      <c r="S287" t="n">
        <v>6.465</v>
      </c>
      <c r="T287" t="n">
        <v>12.39</v>
      </c>
      <c r="U287" t="n">
        <v>6.943</v>
      </c>
      <c r="V287" t="n">
        <v>0.506</v>
      </c>
      <c r="W287" t="n">
        <v>-0.5</v>
      </c>
      <c r="X287" t="n">
        <v>38.3</v>
      </c>
      <c r="Y287" t="n">
        <v>0</v>
      </c>
      <c r="Z287" t="n">
        <v>1</v>
      </c>
      <c r="AA287" t="n">
        <v>0.032</v>
      </c>
      <c r="AB287" t="n">
        <v>-0.017</v>
      </c>
      <c r="AC287" t="n">
        <v>6.3</v>
      </c>
      <c r="AD287" t="n">
        <v>255</v>
      </c>
      <c r="AE287">
        <f>IF(V287&gt;=0,V287,"")</f>
        <v/>
      </c>
      <c r="AF287">
        <f>IF(AND(N287=1,N286=0),1,0)</f>
        <v/>
      </c>
      <c r="AG287">
        <f>IF(AND(K287="REACQUIRE",K286&lt;&gt;"REACQUIRE"),1,0)</f>
        <v/>
      </c>
    </row>
    <row r="288">
      <c r="J288" t="n">
        <v>71</v>
      </c>
      <c r="K288" t="inlineStr">
        <is>
          <t>TRACK</t>
        </is>
      </c>
      <c r="L288" t="n">
        <v>1</v>
      </c>
      <c r="M288" t="n">
        <v>1</v>
      </c>
      <c r="N288" t="n">
        <v>0</v>
      </c>
      <c r="O288" t="n">
        <v>13.056</v>
      </c>
      <c r="P288" t="n">
        <v>4.427</v>
      </c>
      <c r="Q288" t="n">
        <v>1.469</v>
      </c>
      <c r="R288" t="n">
        <v>12.224</v>
      </c>
      <c r="S288" t="n">
        <v>6.465</v>
      </c>
      <c r="T288" t="n">
        <v>12.379</v>
      </c>
      <c r="U288" t="n">
        <v>6.942</v>
      </c>
      <c r="V288" t="n">
        <v>0.501</v>
      </c>
      <c r="W288" t="n">
        <v>0.6</v>
      </c>
      <c r="X288" t="n">
        <v>38.6</v>
      </c>
      <c r="Y288" t="n">
        <v>0</v>
      </c>
      <c r="Z288" t="n">
        <v>1</v>
      </c>
      <c r="AA288" t="n">
        <v>0.047</v>
      </c>
      <c r="AB288" t="n">
        <v>-0.01</v>
      </c>
      <c r="AC288" t="n">
        <v>6.3</v>
      </c>
      <c r="AD288" t="n">
        <v>255</v>
      </c>
      <c r="AE288">
        <f>IF(V288&gt;=0,V288,"")</f>
        <v/>
      </c>
      <c r="AF288">
        <f>IF(AND(N288=1,N287=0),1,0)</f>
        <v/>
      </c>
      <c r="AG288">
        <f>IF(AND(K288="REACQUIRE",K287&lt;&gt;"REACQUIRE"),1,0)</f>
        <v/>
      </c>
    </row>
    <row r="289">
      <c r="J289" t="n">
        <v>71.25</v>
      </c>
      <c r="K289" t="inlineStr">
        <is>
          <t>TRACK</t>
        </is>
      </c>
      <c r="L289" t="n">
        <v>1</v>
      </c>
      <c r="M289" t="n">
        <v>1</v>
      </c>
      <c r="N289" t="n">
        <v>0</v>
      </c>
      <c r="O289" t="n">
        <v>13.122</v>
      </c>
      <c r="P289" t="n">
        <v>4.429</v>
      </c>
      <c r="Q289" t="n">
        <v>1.482</v>
      </c>
      <c r="R289" t="n">
        <v>12.224</v>
      </c>
      <c r="S289" t="n">
        <v>6.465</v>
      </c>
      <c r="T289" t="n">
        <v>12.367</v>
      </c>
      <c r="U289" t="n">
        <v>6.942</v>
      </c>
      <c r="V289" t="n">
        <v>0.498</v>
      </c>
      <c r="W289" t="n">
        <v>1.1</v>
      </c>
      <c r="X289" t="n">
        <v>38.7</v>
      </c>
      <c r="Y289" t="n">
        <v>0</v>
      </c>
      <c r="Z289" t="n">
        <v>1</v>
      </c>
      <c r="AA289" t="n">
        <v>0.056</v>
      </c>
      <c r="AB289" t="n">
        <v>-0.005</v>
      </c>
      <c r="AC289" t="n">
        <v>6.3</v>
      </c>
      <c r="AD289" t="n">
        <v>255</v>
      </c>
      <c r="AE289">
        <f>IF(V289&gt;=0,V289,"")</f>
        <v/>
      </c>
      <c r="AF289">
        <f>IF(AND(N289=1,N288=0),1,0)</f>
        <v/>
      </c>
      <c r="AG289">
        <f>IF(AND(K289="REACQUIRE",K288&lt;&gt;"REACQUIRE"),1,0)</f>
        <v/>
      </c>
    </row>
    <row r="290">
      <c r="J290" t="n">
        <v>71.5</v>
      </c>
      <c r="K290" t="inlineStr">
        <is>
          <t>TRACK</t>
        </is>
      </c>
      <c r="L290" t="n">
        <v>1</v>
      </c>
      <c r="M290" t="n">
        <v>1</v>
      </c>
      <c r="N290" t="n">
        <v>0</v>
      </c>
      <c r="O290" t="n">
        <v>13.201</v>
      </c>
      <c r="P290" t="n">
        <v>4.432</v>
      </c>
      <c r="Q290" t="n">
        <v>1.5</v>
      </c>
      <c r="R290" t="n">
        <v>12.224</v>
      </c>
      <c r="S290" t="n">
        <v>6.465</v>
      </c>
      <c r="T290" t="n">
        <v>12.347</v>
      </c>
      <c r="U290" t="n">
        <v>6.944</v>
      </c>
      <c r="V290" t="n">
        <v>0.494</v>
      </c>
      <c r="W290" t="n">
        <v>1.3</v>
      </c>
      <c r="X290" t="n">
        <v>38.7</v>
      </c>
      <c r="Y290" t="n">
        <v>0</v>
      </c>
      <c r="Z290" t="n">
        <v>1</v>
      </c>
      <c r="AA290" t="n">
        <v>0.059</v>
      </c>
      <c r="AB290" t="n">
        <v>-0.003</v>
      </c>
      <c r="AC290" t="n">
        <v>6.29</v>
      </c>
      <c r="AD290" t="n">
        <v>255</v>
      </c>
      <c r="AE290">
        <f>IF(V290&gt;=0,V290,"")</f>
        <v/>
      </c>
      <c r="AF290">
        <f>IF(AND(N290=1,N289=0),1,0)</f>
        <v/>
      </c>
      <c r="AG290">
        <f>IF(AND(K290="REACQUIRE",K289&lt;&gt;"REACQUIRE"),1,0)</f>
        <v/>
      </c>
    </row>
    <row r="291">
      <c r="J291" t="n">
        <v>71.75</v>
      </c>
      <c r="K291" t="inlineStr">
        <is>
          <t>TRACK</t>
        </is>
      </c>
      <c r="L291" t="n">
        <v>1</v>
      </c>
      <c r="M291" t="n">
        <v>1</v>
      </c>
      <c r="N291" t="n">
        <v>0</v>
      </c>
      <c r="O291" t="n">
        <v>13.29</v>
      </c>
      <c r="P291" t="n">
        <v>4.436</v>
      </c>
      <c r="Q291" t="n">
        <v>1.521</v>
      </c>
      <c r="R291" t="n">
        <v>12.224</v>
      </c>
      <c r="S291" t="n">
        <v>6.465</v>
      </c>
      <c r="T291" t="n">
        <v>12.319</v>
      </c>
      <c r="U291" t="n">
        <v>6.951</v>
      </c>
      <c r="V291" t="n">
        <v>0.495</v>
      </c>
      <c r="W291" t="n">
        <v>1.4</v>
      </c>
      <c r="X291" t="n">
        <v>38.6</v>
      </c>
      <c r="Y291" t="n">
        <v>0</v>
      </c>
      <c r="Z291" t="n">
        <v>1</v>
      </c>
      <c r="AA291" t="n">
        <v>0.058</v>
      </c>
      <c r="AB291" t="n">
        <v>0</v>
      </c>
      <c r="AC291" t="n">
        <v>6.29</v>
      </c>
      <c r="AD291" t="n">
        <v>255</v>
      </c>
      <c r="AE291">
        <f>IF(V291&gt;=0,V291,"")</f>
        <v/>
      </c>
      <c r="AF291">
        <f>IF(AND(N291=1,N290=0),1,0)</f>
        <v/>
      </c>
      <c r="AG291">
        <f>IF(AND(K291="REACQUIRE",K290&lt;&gt;"REACQUIRE"),1,0)</f>
        <v/>
      </c>
    </row>
    <row r="292">
      <c r="J292" t="n">
        <v>72</v>
      </c>
      <c r="K292" t="inlineStr">
        <is>
          <t>TRACK</t>
        </is>
      </c>
      <c r="L292" t="n">
        <v>1</v>
      </c>
      <c r="M292" t="n">
        <v>1</v>
      </c>
      <c r="N292" t="n">
        <v>1</v>
      </c>
      <c r="O292" t="n">
        <v>13.374</v>
      </c>
      <c r="P292" t="n">
        <v>4.439</v>
      </c>
      <c r="Q292" t="n">
        <v>1.55</v>
      </c>
      <c r="R292" t="n">
        <v>12.228</v>
      </c>
      <c r="S292" t="n">
        <v>6.467</v>
      </c>
      <c r="T292" t="n">
        <v>12.23</v>
      </c>
      <c r="U292" t="n">
        <v>6.99</v>
      </c>
      <c r="V292" t="n">
        <v>0.523</v>
      </c>
      <c r="W292" t="n">
        <v>1.1</v>
      </c>
      <c r="X292" t="n">
        <v>38.2</v>
      </c>
      <c r="Y292" t="n">
        <v>-0.02</v>
      </c>
      <c r="Z292" t="n">
        <v>1</v>
      </c>
      <c r="AA292" t="n">
        <v>0.041</v>
      </c>
      <c r="AB292" t="n">
        <v>0.008</v>
      </c>
      <c r="AC292" t="n">
        <v>6.28</v>
      </c>
      <c r="AD292" t="n">
        <v>255</v>
      </c>
      <c r="AE292">
        <f>IF(V292&gt;=0,V292,"")</f>
        <v/>
      </c>
      <c r="AF292">
        <f>IF(AND(N292=1,N291=0),1,0)</f>
        <v/>
      </c>
      <c r="AG292">
        <f>IF(AND(K292="REACQUIRE",K291&lt;&gt;"REACQUIRE"),1,0)</f>
        <v/>
      </c>
    </row>
    <row r="293">
      <c r="J293" t="n">
        <v>72.25</v>
      </c>
      <c r="K293" t="inlineStr">
        <is>
          <t>TRACK</t>
        </is>
      </c>
      <c r="L293" t="n">
        <v>0</v>
      </c>
      <c r="M293" t="n">
        <v>0</v>
      </c>
      <c r="N293" t="n">
        <v>1</v>
      </c>
      <c r="O293" t="n">
        <v>13.452</v>
      </c>
      <c r="P293" t="n">
        <v>4.442</v>
      </c>
      <c r="Q293" t="n">
        <v>1.594</v>
      </c>
      <c r="R293" t="n">
        <v>12.224</v>
      </c>
      <c r="S293" t="n">
        <v>6.465</v>
      </c>
      <c r="T293" t="n">
        <v>12.197</v>
      </c>
      <c r="U293" t="n">
        <v>7.023</v>
      </c>
      <c r="V293" t="n">
        <v>-1</v>
      </c>
      <c r="W293" t="n">
        <v>1.1</v>
      </c>
      <c r="X293" t="n">
        <v>37.7</v>
      </c>
      <c r="Y293" t="n">
        <v>0</v>
      </c>
      <c r="Z293" t="n">
        <v>1</v>
      </c>
      <c r="AA293" t="n">
        <v>0.025</v>
      </c>
      <c r="AB293" t="n">
        <v>-0.028</v>
      </c>
      <c r="AC293" t="n">
        <v>6.25</v>
      </c>
      <c r="AD293" t="n">
        <v>79</v>
      </c>
      <c r="AE293">
        <f>IF(V293&gt;=0,V293,"")</f>
        <v/>
      </c>
      <c r="AF293">
        <f>IF(AND(N293=1,N292=0),1,0)</f>
        <v/>
      </c>
      <c r="AG293">
        <f>IF(AND(K293="REACQUIRE",K292&lt;&gt;"REACQUIRE"),1,0)</f>
        <v/>
      </c>
    </row>
    <row r="294">
      <c r="J294" t="n">
        <v>72.5</v>
      </c>
      <c r="K294" t="inlineStr">
        <is>
          <t>TRACK</t>
        </is>
      </c>
      <c r="L294" t="n">
        <v>0</v>
      </c>
      <c r="M294" t="n">
        <v>0</v>
      </c>
      <c r="N294" t="n">
        <v>1</v>
      </c>
      <c r="O294" t="n">
        <v>13.543</v>
      </c>
      <c r="P294" t="n">
        <v>4.444</v>
      </c>
      <c r="Q294" t="n">
        <v>1.638</v>
      </c>
      <c r="R294" t="n">
        <v>12.224</v>
      </c>
      <c r="S294" t="n">
        <v>6.465</v>
      </c>
      <c r="T294" t="n">
        <v>12.197</v>
      </c>
      <c r="U294" t="n">
        <v>7.023</v>
      </c>
      <c r="V294" t="n">
        <v>-1</v>
      </c>
      <c r="W294" t="n">
        <v>1.3</v>
      </c>
      <c r="X294" t="n">
        <v>37.8</v>
      </c>
      <c r="Y294" t="n">
        <v>0</v>
      </c>
      <c r="Z294" t="n">
        <v>1</v>
      </c>
      <c r="AA294" t="n">
        <v>0.027</v>
      </c>
      <c r="AB294" t="n">
        <v>-0.04</v>
      </c>
      <c r="AC294" t="n">
        <v>6.23</v>
      </c>
      <c r="AD294" t="n">
        <v>77</v>
      </c>
      <c r="AE294">
        <f>IF(V294&gt;=0,V294,"")</f>
        <v/>
      </c>
      <c r="AF294">
        <f>IF(AND(N294=1,N293=0),1,0)</f>
        <v/>
      </c>
      <c r="AG294">
        <f>IF(AND(K294="REACQUIRE",K293&lt;&gt;"REACQUIRE"),1,0)</f>
        <v/>
      </c>
    </row>
    <row r="295">
      <c r="J295" t="n">
        <v>72.75</v>
      </c>
      <c r="K295" t="inlineStr">
        <is>
          <t>TRACK</t>
        </is>
      </c>
      <c r="L295" t="n">
        <v>0</v>
      </c>
      <c r="M295" t="n">
        <v>0</v>
      </c>
      <c r="N295" t="n">
        <v>1</v>
      </c>
      <c r="O295" t="n">
        <v>13.645</v>
      </c>
      <c r="P295" t="n">
        <v>4.447</v>
      </c>
      <c r="Q295" t="n">
        <v>1.681</v>
      </c>
      <c r="R295" t="n">
        <v>12.224</v>
      </c>
      <c r="S295" t="n">
        <v>6.465</v>
      </c>
      <c r="T295" t="n">
        <v>12.197</v>
      </c>
      <c r="U295" t="n">
        <v>7.023</v>
      </c>
      <c r="V295" t="n">
        <v>-1</v>
      </c>
      <c r="W295" t="n">
        <v>1.5</v>
      </c>
      <c r="X295" t="n">
        <v>38</v>
      </c>
      <c r="Y295" t="n">
        <v>0</v>
      </c>
      <c r="Z295" t="n">
        <v>1</v>
      </c>
      <c r="AA295" t="n">
        <v>0.033</v>
      </c>
      <c r="AB295" t="n">
        <v>-0.036</v>
      </c>
      <c r="AC295" t="n">
        <v>6.22</v>
      </c>
      <c r="AD295" t="n">
        <v>76</v>
      </c>
      <c r="AE295">
        <f>IF(V295&gt;=0,V295,"")</f>
        <v/>
      </c>
      <c r="AF295">
        <f>IF(AND(N295=1,N294=0),1,0)</f>
        <v/>
      </c>
      <c r="AG295">
        <f>IF(AND(K295="REACQUIRE",K294&lt;&gt;"REACQUIRE"),1,0)</f>
        <v/>
      </c>
    </row>
    <row r="296">
      <c r="J296" t="n">
        <v>73</v>
      </c>
      <c r="K296" t="inlineStr">
        <is>
          <t>REACQUIRE</t>
        </is>
      </c>
      <c r="L296" t="n">
        <v>0</v>
      </c>
      <c r="M296" t="n">
        <v>0</v>
      </c>
      <c r="N296" t="n">
        <v>1</v>
      </c>
      <c r="O296" t="n">
        <v>13.721</v>
      </c>
      <c r="P296" t="n">
        <v>4.448</v>
      </c>
      <c r="Q296" t="n">
        <v>1.714</v>
      </c>
      <c r="R296" t="n">
        <v>12.224</v>
      </c>
      <c r="S296" t="n">
        <v>6.465</v>
      </c>
      <c r="T296" t="n">
        <v>12.197</v>
      </c>
      <c r="U296" t="n">
        <v>7.023</v>
      </c>
      <c r="V296" t="n">
        <v>-1</v>
      </c>
      <c r="W296" t="n">
        <v>0.9</v>
      </c>
      <c r="X296" t="n">
        <v>38.3</v>
      </c>
      <c r="Y296" t="n">
        <v>0</v>
      </c>
      <c r="Z296" t="n">
        <v>1</v>
      </c>
      <c r="AA296" t="n">
        <v>0.055</v>
      </c>
      <c r="AB296" t="n">
        <v>-0.035</v>
      </c>
      <c r="AC296" t="n">
        <v>6.21</v>
      </c>
      <c r="AD296" t="n">
        <v>78</v>
      </c>
      <c r="AE296">
        <f>IF(V296&gt;=0,V296,"")</f>
        <v/>
      </c>
      <c r="AF296">
        <f>IF(AND(N296=1,N295=0),1,0)</f>
        <v/>
      </c>
      <c r="AG296">
        <f>IF(AND(K296="REACQUIRE",K295&lt;&gt;"REACQUIRE"),1,0)</f>
        <v/>
      </c>
    </row>
    <row r="297">
      <c r="J297" t="n">
        <v>73.25</v>
      </c>
      <c r="K297" t="inlineStr">
        <is>
          <t>TRACK</t>
        </is>
      </c>
      <c r="L297" t="n">
        <v>1</v>
      </c>
      <c r="M297" t="n">
        <v>1</v>
      </c>
      <c r="N297" t="n">
        <v>0</v>
      </c>
      <c r="O297" t="n">
        <v>13.828</v>
      </c>
      <c r="P297" t="n">
        <v>4.449</v>
      </c>
      <c r="Q297" t="n">
        <v>1.75</v>
      </c>
      <c r="R297" t="n">
        <v>12.224</v>
      </c>
      <c r="S297" t="n">
        <v>6.465</v>
      </c>
      <c r="T297" t="n">
        <v>12.309</v>
      </c>
      <c r="U297" t="n">
        <v>6.962</v>
      </c>
      <c r="V297" t="n">
        <v>0.504</v>
      </c>
      <c r="W297" t="n">
        <v>1.7</v>
      </c>
      <c r="X297" t="n">
        <v>38.7</v>
      </c>
      <c r="Y297" t="n">
        <v>0</v>
      </c>
      <c r="Z297" t="n">
        <v>1</v>
      </c>
      <c r="AA297" t="n">
        <v>0.08799999999999999</v>
      </c>
      <c r="AB297" t="n">
        <v>-0.049</v>
      </c>
      <c r="AC297" t="n">
        <v>6.21</v>
      </c>
      <c r="AD297" t="n">
        <v>255</v>
      </c>
      <c r="AE297">
        <f>IF(V297&gt;=0,V297,"")</f>
        <v/>
      </c>
      <c r="AF297">
        <f>IF(AND(N297=1,N296=0),1,0)</f>
        <v/>
      </c>
      <c r="AG297">
        <f>IF(AND(K297="REACQUIRE",K296&lt;&gt;"REACQUIRE"),1,0)</f>
        <v/>
      </c>
    </row>
    <row r="298">
      <c r="J298" t="n">
        <v>73.5</v>
      </c>
      <c r="K298" t="inlineStr">
        <is>
          <t>TRACK</t>
        </is>
      </c>
      <c r="L298" t="n">
        <v>1</v>
      </c>
      <c r="M298" t="n">
        <v>1</v>
      </c>
      <c r="N298" t="n">
        <v>0</v>
      </c>
      <c r="O298" t="n">
        <v>13.862</v>
      </c>
      <c r="P298" t="n">
        <v>4.45</v>
      </c>
      <c r="Q298" t="n">
        <v>1.74</v>
      </c>
      <c r="R298" t="n">
        <v>12.224</v>
      </c>
      <c r="S298" t="n">
        <v>6.465</v>
      </c>
      <c r="T298" t="n">
        <v>12.27</v>
      </c>
      <c r="U298" t="n">
        <v>6.924</v>
      </c>
      <c r="V298" t="n">
        <v>0.461</v>
      </c>
      <c r="W298" t="n">
        <v>-0.1</v>
      </c>
      <c r="X298" t="n">
        <v>39.6</v>
      </c>
      <c r="Y298" t="n">
        <v>0</v>
      </c>
      <c r="Z298" t="n">
        <v>1</v>
      </c>
      <c r="AA298" t="n">
        <v>0.077</v>
      </c>
      <c r="AB298" t="n">
        <v>-0.007</v>
      </c>
      <c r="AC298" t="n">
        <v>6.23</v>
      </c>
      <c r="AD298" t="n">
        <v>255</v>
      </c>
      <c r="AE298">
        <f>IF(V298&gt;=0,V298,"")</f>
        <v/>
      </c>
      <c r="AF298">
        <f>IF(AND(N298=1,N297=0),1,0)</f>
        <v/>
      </c>
      <c r="AG298">
        <f>IF(AND(K298="REACQUIRE",K297&lt;&gt;"REACQUIRE"),1,0)</f>
        <v/>
      </c>
    </row>
    <row r="299">
      <c r="J299" t="n">
        <v>73.75</v>
      </c>
      <c r="K299" t="inlineStr">
        <is>
          <t>TRACK</t>
        </is>
      </c>
      <c r="L299" t="n">
        <v>1</v>
      </c>
      <c r="M299" t="n">
        <v>1</v>
      </c>
      <c r="N299" t="n">
        <v>0</v>
      </c>
      <c r="O299" t="n">
        <v>13.902</v>
      </c>
      <c r="P299" t="n">
        <v>4.451</v>
      </c>
      <c r="Q299" t="n">
        <v>1.728</v>
      </c>
      <c r="R299" t="n">
        <v>12.224</v>
      </c>
      <c r="S299" t="n">
        <v>6.465</v>
      </c>
      <c r="T299" t="n">
        <v>12.271</v>
      </c>
      <c r="U299" t="n">
        <v>6.903</v>
      </c>
      <c r="V299" t="n">
        <v>0.44</v>
      </c>
      <c r="W299" t="n">
        <v>0.1</v>
      </c>
      <c r="X299" t="n">
        <v>39.6</v>
      </c>
      <c r="Y299" t="n">
        <v>0</v>
      </c>
      <c r="Z299" t="n">
        <v>1</v>
      </c>
      <c r="AA299" t="n">
        <v>0.038</v>
      </c>
      <c r="AB299" t="n">
        <v>0.008999999999999999</v>
      </c>
      <c r="AC299" t="n">
        <v>6.26</v>
      </c>
      <c r="AD299" t="n">
        <v>255</v>
      </c>
      <c r="AE299">
        <f>IF(V299&gt;=0,V299,"")</f>
        <v/>
      </c>
      <c r="AF299">
        <f>IF(AND(N299=1,N298=0),1,0)</f>
        <v/>
      </c>
      <c r="AG299">
        <f>IF(AND(K299="REACQUIRE",K298&lt;&gt;"REACQUIRE"),1,0)</f>
        <v/>
      </c>
    </row>
    <row r="300">
      <c r="J300" t="n">
        <v>74</v>
      </c>
      <c r="K300" t="inlineStr">
        <is>
          <t>TRACK</t>
        </is>
      </c>
      <c r="L300" t="n">
        <v>1</v>
      </c>
      <c r="M300" t="n">
        <v>1</v>
      </c>
      <c r="N300" t="n">
        <v>0</v>
      </c>
      <c r="O300" t="n">
        <v>13.963</v>
      </c>
      <c r="P300" t="n">
        <v>4.451</v>
      </c>
      <c r="Q300" t="n">
        <v>1.736</v>
      </c>
      <c r="R300" t="n">
        <v>12.224</v>
      </c>
      <c r="S300" t="n">
        <v>6.465</v>
      </c>
      <c r="T300" t="n">
        <v>12.261</v>
      </c>
      <c r="U300" t="n">
        <v>6.925</v>
      </c>
      <c r="V300" t="n">
        <v>0.461</v>
      </c>
      <c r="W300" t="n">
        <v>0.8</v>
      </c>
      <c r="X300" t="n">
        <v>39.2</v>
      </c>
      <c r="Y300" t="n">
        <v>0</v>
      </c>
      <c r="Z300" t="n">
        <v>1</v>
      </c>
      <c r="AA300" t="n">
        <v>0.041</v>
      </c>
      <c r="AB300" t="n">
        <v>0.008999999999999999</v>
      </c>
      <c r="AC300" t="n">
        <v>6.28</v>
      </c>
      <c r="AD300" t="n">
        <v>255</v>
      </c>
      <c r="AE300">
        <f>IF(V300&gt;=0,V300,"")</f>
        <v/>
      </c>
      <c r="AF300">
        <f>IF(AND(N300=1,N299=0),1,0)</f>
        <v/>
      </c>
      <c r="AG300">
        <f>IF(AND(K300="REACQUIRE",K299&lt;&gt;"REACQUIRE"),1,0)</f>
        <v/>
      </c>
    </row>
    <row r="301">
      <c r="J301" t="n">
        <v>74.25</v>
      </c>
      <c r="K301" t="inlineStr">
        <is>
          <t>TRACK</t>
        </is>
      </c>
      <c r="L301" t="n">
        <v>1</v>
      </c>
      <c r="M301" t="n">
        <v>1</v>
      </c>
      <c r="N301" t="n">
        <v>0</v>
      </c>
      <c r="O301" t="n">
        <v>14.041</v>
      </c>
      <c r="P301" t="n">
        <v>4.451</v>
      </c>
      <c r="Q301" t="n">
        <v>1.751</v>
      </c>
      <c r="R301" t="n">
        <v>12.226</v>
      </c>
      <c r="S301" t="n">
        <v>6.467</v>
      </c>
      <c r="T301" t="n">
        <v>12.259</v>
      </c>
      <c r="U301" t="n">
        <v>6.912</v>
      </c>
      <c r="V301" t="n">
        <v>0.446</v>
      </c>
      <c r="W301" t="n">
        <v>1.2</v>
      </c>
      <c r="X301" t="n">
        <v>39.1</v>
      </c>
      <c r="Y301" t="n">
        <v>-0.08699999999999999</v>
      </c>
      <c r="Z301" t="n">
        <v>1</v>
      </c>
      <c r="AA301" t="n">
        <v>0.047</v>
      </c>
      <c r="AB301" t="n">
        <v>0.002</v>
      </c>
      <c r="AC301" t="n">
        <v>6.29</v>
      </c>
      <c r="AD301" t="n">
        <v>255</v>
      </c>
      <c r="AE301">
        <f>IF(V301&gt;=0,V301,"")</f>
        <v/>
      </c>
      <c r="AF301">
        <f>IF(AND(N301=1,N300=0),1,0)</f>
        <v/>
      </c>
      <c r="AG301">
        <f>IF(AND(K301="REACQUIRE",K300&lt;&gt;"REACQUIRE"),1,0)</f>
        <v/>
      </c>
    </row>
    <row r="302">
      <c r="J302" t="n">
        <v>74.5</v>
      </c>
      <c r="K302" t="inlineStr">
        <is>
          <t>TRACK</t>
        </is>
      </c>
      <c r="L302" t="n">
        <v>1</v>
      </c>
      <c r="M302" t="n">
        <v>1</v>
      </c>
      <c r="N302" t="n">
        <v>0</v>
      </c>
      <c r="O302" t="n">
        <v>14.132</v>
      </c>
      <c r="P302" t="n">
        <v>4.449</v>
      </c>
      <c r="Q302" t="n">
        <v>1.773</v>
      </c>
      <c r="R302" t="n">
        <v>12.223</v>
      </c>
      <c r="S302" t="n">
        <v>6.465</v>
      </c>
      <c r="T302" t="n">
        <v>12.255</v>
      </c>
      <c r="U302" t="n">
        <v>6.9</v>
      </c>
      <c r="V302" t="n">
        <v>0.436</v>
      </c>
      <c r="W302" t="n">
        <v>1.5</v>
      </c>
      <c r="X302" t="n">
        <v>39.1</v>
      </c>
      <c r="Y302" t="n">
        <v>0</v>
      </c>
      <c r="Z302" t="n">
        <v>1</v>
      </c>
      <c r="AA302" t="n">
        <v>0.054</v>
      </c>
      <c r="AB302" t="n">
        <v>0.005</v>
      </c>
      <c r="AC302" t="n">
        <v>6.31</v>
      </c>
      <c r="AD302" t="n">
        <v>255</v>
      </c>
      <c r="AE302">
        <f>IF(V302&gt;=0,V302,"")</f>
        <v/>
      </c>
      <c r="AF302">
        <f>IF(AND(N302=1,N301=0),1,0)</f>
        <v/>
      </c>
      <c r="AG302">
        <f>IF(AND(K302="REACQUIRE",K301&lt;&gt;"REACQUIRE"),1,0)</f>
        <v/>
      </c>
    </row>
    <row r="303">
      <c r="J303" t="n">
        <v>74.75</v>
      </c>
      <c r="K303" t="inlineStr">
        <is>
          <t>TRACK</t>
        </is>
      </c>
      <c r="L303" t="n">
        <v>1</v>
      </c>
      <c r="M303" t="n">
        <v>1</v>
      </c>
      <c r="N303" t="n">
        <v>0</v>
      </c>
      <c r="O303" t="n">
        <v>14.23</v>
      </c>
      <c r="P303" t="n">
        <v>4.445</v>
      </c>
      <c r="Q303" t="n">
        <v>1.801</v>
      </c>
      <c r="R303" t="n">
        <v>12.223</v>
      </c>
      <c r="S303" t="n">
        <v>6.465</v>
      </c>
      <c r="T303" t="n">
        <v>12.247</v>
      </c>
      <c r="U303" t="n">
        <v>6.894</v>
      </c>
      <c r="V303" t="n">
        <v>0.429</v>
      </c>
      <c r="W303" t="n">
        <v>1.6</v>
      </c>
      <c r="X303" t="n">
        <v>39</v>
      </c>
      <c r="Y303" t="n">
        <v>0</v>
      </c>
      <c r="Z303" t="n">
        <v>1</v>
      </c>
      <c r="AA303" t="n">
        <v>0.055</v>
      </c>
      <c r="AB303" t="n">
        <v>0.005</v>
      </c>
      <c r="AC303" t="n">
        <v>6.32</v>
      </c>
      <c r="AD303" t="n">
        <v>255</v>
      </c>
      <c r="AE303">
        <f>IF(V303&gt;=0,V303,"")</f>
        <v/>
      </c>
      <c r="AF303">
        <f>IF(AND(N303=1,N302=0),1,0)</f>
        <v/>
      </c>
      <c r="AG303">
        <f>IF(AND(K303="REACQUIRE",K302&lt;&gt;"REACQUIRE"),1,0)</f>
        <v/>
      </c>
    </row>
    <row r="304">
      <c r="J304" t="n">
        <v>75</v>
      </c>
      <c r="K304" t="inlineStr">
        <is>
          <t>TRACK</t>
        </is>
      </c>
      <c r="L304" t="n">
        <v>1</v>
      </c>
      <c r="M304" t="n">
        <v>1</v>
      </c>
      <c r="N304" t="n">
        <v>0</v>
      </c>
      <c r="O304" t="n">
        <v>14.333</v>
      </c>
      <c r="P304" t="n">
        <v>4.441</v>
      </c>
      <c r="Q304" t="n">
        <v>1.837</v>
      </c>
      <c r="R304" t="n">
        <v>12.223</v>
      </c>
      <c r="S304" t="n">
        <v>6.465</v>
      </c>
      <c r="T304" t="n">
        <v>12.235</v>
      </c>
      <c r="U304" t="n">
        <v>6.908</v>
      </c>
      <c r="V304" t="n">
        <v>0.443</v>
      </c>
      <c r="W304" t="n">
        <v>1.6</v>
      </c>
      <c r="X304" t="n">
        <v>38.9</v>
      </c>
      <c r="Y304" t="n">
        <v>0</v>
      </c>
      <c r="Z304" t="n">
        <v>1</v>
      </c>
      <c r="AA304" t="n">
        <v>0.058</v>
      </c>
      <c r="AB304" t="n">
        <v>0.021</v>
      </c>
      <c r="AC304" t="n">
        <v>6.32</v>
      </c>
      <c r="AD304" t="n">
        <v>255</v>
      </c>
      <c r="AE304">
        <f>IF(V304&gt;=0,V304,"")</f>
        <v/>
      </c>
      <c r="AF304">
        <f>IF(AND(N304=1,N303=0),1,0)</f>
        <v/>
      </c>
      <c r="AG304">
        <f>IF(AND(K304="REACQUIRE",K303&lt;&gt;"REACQUIRE"),1,0)</f>
        <v/>
      </c>
    </row>
    <row r="305">
      <c r="J305" t="n">
        <v>75.25</v>
      </c>
      <c r="K305" t="inlineStr">
        <is>
          <t>TRACK</t>
        </is>
      </c>
      <c r="L305" t="n">
        <v>1</v>
      </c>
      <c r="M305" t="n">
        <v>1</v>
      </c>
      <c r="N305" t="n">
        <v>0</v>
      </c>
      <c r="O305" t="n">
        <v>14.438</v>
      </c>
      <c r="P305" t="n">
        <v>4.435</v>
      </c>
      <c r="Q305" t="n">
        <v>1.879</v>
      </c>
      <c r="R305" t="n">
        <v>12.223</v>
      </c>
      <c r="S305" t="n">
        <v>6.465</v>
      </c>
      <c r="T305" t="n">
        <v>12.23</v>
      </c>
      <c r="U305" t="n">
        <v>6.887</v>
      </c>
      <c r="V305" t="n">
        <v>0.422</v>
      </c>
      <c r="W305" t="n">
        <v>1.6</v>
      </c>
      <c r="X305" t="n">
        <v>38.8</v>
      </c>
      <c r="Y305" t="n">
        <v>0</v>
      </c>
      <c r="Z305" t="n">
        <v>1</v>
      </c>
      <c r="AA305" t="n">
        <v>0.057</v>
      </c>
      <c r="AB305" t="n">
        <v>0.006</v>
      </c>
      <c r="AC305" t="n">
        <v>6.32</v>
      </c>
      <c r="AD305" t="n">
        <v>255</v>
      </c>
      <c r="AE305">
        <f>IF(V305&gt;=0,V305,"")</f>
        <v/>
      </c>
      <c r="AF305">
        <f>IF(AND(N305=1,N304=0),1,0)</f>
        <v/>
      </c>
      <c r="AG305">
        <f>IF(AND(K305="REACQUIRE",K304&lt;&gt;"REACQUIRE"),1,0)</f>
        <v/>
      </c>
    </row>
    <row r="306">
      <c r="J306" t="n">
        <v>75.5</v>
      </c>
      <c r="K306" t="inlineStr">
        <is>
          <t>TRACK</t>
        </is>
      </c>
      <c r="L306" t="n">
        <v>1</v>
      </c>
      <c r="M306" t="n">
        <v>1</v>
      </c>
      <c r="N306" t="n">
        <v>0</v>
      </c>
      <c r="O306" t="n">
        <v>14.546</v>
      </c>
      <c r="P306" t="n">
        <v>4.428</v>
      </c>
      <c r="Q306" t="n">
        <v>1.925</v>
      </c>
      <c r="R306" t="n">
        <v>12.223</v>
      </c>
      <c r="S306" t="n">
        <v>6.465</v>
      </c>
      <c r="T306" t="n">
        <v>12.219</v>
      </c>
      <c r="U306" t="n">
        <v>6.89</v>
      </c>
      <c r="V306" t="n">
        <v>0.425</v>
      </c>
      <c r="W306" t="n">
        <v>1.6</v>
      </c>
      <c r="X306" t="n">
        <v>38.7</v>
      </c>
      <c r="Y306" t="n">
        <v>0</v>
      </c>
      <c r="Z306" t="n">
        <v>1</v>
      </c>
      <c r="AA306" t="n">
        <v>0.058</v>
      </c>
      <c r="AB306" t="n">
        <v>0.013</v>
      </c>
      <c r="AC306" t="n">
        <v>6.31</v>
      </c>
      <c r="AD306" t="n">
        <v>255</v>
      </c>
      <c r="AE306">
        <f>IF(V306&gt;=0,V306,"")</f>
        <v/>
      </c>
      <c r="AF306">
        <f>IF(AND(N306=1,N305=0),1,0)</f>
        <v/>
      </c>
      <c r="AG306">
        <f>IF(AND(K306="REACQUIRE",K305&lt;&gt;"REACQUIRE"),1,0)</f>
        <v/>
      </c>
    </row>
    <row r="307">
      <c r="J307" t="n">
        <v>75.75</v>
      </c>
      <c r="K307" t="inlineStr">
        <is>
          <t>TRACK</t>
        </is>
      </c>
      <c r="L307" t="n">
        <v>1</v>
      </c>
      <c r="M307" t="n">
        <v>1</v>
      </c>
      <c r="N307" t="n">
        <v>0</v>
      </c>
      <c r="O307" t="n">
        <v>14.654</v>
      </c>
      <c r="P307" t="n">
        <v>4.42</v>
      </c>
      <c r="Q307" t="n">
        <v>1.978</v>
      </c>
      <c r="R307" t="n">
        <v>12.223</v>
      </c>
      <c r="S307" t="n">
        <v>6.465</v>
      </c>
      <c r="T307" t="n">
        <v>12.207</v>
      </c>
      <c r="U307" t="n">
        <v>6.896</v>
      </c>
      <c r="V307" t="n">
        <v>0.432</v>
      </c>
      <c r="W307" t="n">
        <v>1.6</v>
      </c>
      <c r="X307" t="n">
        <v>38.4</v>
      </c>
      <c r="Y307" t="n">
        <v>0.033</v>
      </c>
      <c r="Z307" t="n">
        <v>1</v>
      </c>
      <c r="AA307" t="n">
        <v>0.058</v>
      </c>
      <c r="AB307" t="n">
        <v>0.015</v>
      </c>
      <c r="AC307" t="n">
        <v>6.3</v>
      </c>
      <c r="AD307" t="n">
        <v>255</v>
      </c>
      <c r="AE307">
        <f>IF(V307&gt;=0,V307,"")</f>
        <v/>
      </c>
      <c r="AF307">
        <f>IF(AND(N307=1,N306=0),1,0)</f>
        <v/>
      </c>
      <c r="AG307">
        <f>IF(AND(K307="REACQUIRE",K306&lt;&gt;"REACQUIRE"),1,0)</f>
        <v/>
      </c>
    </row>
    <row r="308">
      <c r="J308" t="n">
        <v>76</v>
      </c>
      <c r="K308" t="inlineStr">
        <is>
          <t>TRACK</t>
        </is>
      </c>
      <c r="L308" t="n">
        <v>1</v>
      </c>
      <c r="M308" t="n">
        <v>1</v>
      </c>
      <c r="N308" t="n">
        <v>0</v>
      </c>
      <c r="O308" t="n">
        <v>14.761</v>
      </c>
      <c r="P308" t="n">
        <v>4.412</v>
      </c>
      <c r="Q308" t="n">
        <v>2.037</v>
      </c>
      <c r="R308" t="n">
        <v>12.223</v>
      </c>
      <c r="S308" t="n">
        <v>6.465</v>
      </c>
      <c r="T308" t="n">
        <v>12.191</v>
      </c>
      <c r="U308" t="n">
        <v>6.901</v>
      </c>
      <c r="V308" t="n">
        <v>0.437</v>
      </c>
      <c r="W308" t="n">
        <v>1.6</v>
      </c>
      <c r="X308" t="n">
        <v>38.3</v>
      </c>
      <c r="Y308" t="n">
        <v>0</v>
      </c>
      <c r="Z308" t="n">
        <v>1</v>
      </c>
      <c r="AA308" t="n">
        <v>0.057</v>
      </c>
      <c r="AB308" t="n">
        <v>0.015</v>
      </c>
      <c r="AC308" t="n">
        <v>6.29</v>
      </c>
      <c r="AD308" t="n">
        <v>255</v>
      </c>
      <c r="AE308">
        <f>IF(V308&gt;=0,V308,"")</f>
        <v/>
      </c>
      <c r="AF308">
        <f>IF(AND(N308=1,N307=0),1,0)</f>
        <v/>
      </c>
      <c r="AG308">
        <f>IF(AND(K308="REACQUIRE",K307&lt;&gt;"REACQUIRE"),1,0)</f>
        <v/>
      </c>
    </row>
    <row r="309">
      <c r="J309" t="n">
        <v>76.25</v>
      </c>
      <c r="K309" t="inlineStr">
        <is>
          <t>TRACK</t>
        </is>
      </c>
      <c r="L309" t="n">
        <v>1</v>
      </c>
      <c r="M309" t="n">
        <v>1</v>
      </c>
      <c r="N309" t="n">
        <v>0</v>
      </c>
      <c r="O309" t="n">
        <v>14.869</v>
      </c>
      <c r="P309" t="n">
        <v>4.403</v>
      </c>
      <c r="Q309" t="n">
        <v>2.096</v>
      </c>
      <c r="R309" t="n">
        <v>12.223</v>
      </c>
      <c r="S309" t="n">
        <v>6.465</v>
      </c>
      <c r="T309" t="n">
        <v>12.198</v>
      </c>
      <c r="U309" t="n">
        <v>6.872</v>
      </c>
      <c r="V309" t="n">
        <v>0.407</v>
      </c>
      <c r="W309" t="n">
        <v>1.6</v>
      </c>
      <c r="X309" t="n">
        <v>38.3</v>
      </c>
      <c r="Y309" t="n">
        <v>0</v>
      </c>
      <c r="Z309" t="n">
        <v>1</v>
      </c>
      <c r="AA309" t="n">
        <v>0.057</v>
      </c>
      <c r="AB309" t="n">
        <v>0.008</v>
      </c>
      <c r="AC309" t="n">
        <v>6.28</v>
      </c>
      <c r="AD309" t="n">
        <v>255</v>
      </c>
      <c r="AE309">
        <f>IF(V309&gt;=0,V309,"")</f>
        <v/>
      </c>
      <c r="AF309">
        <f>IF(AND(N309=1,N308=0),1,0)</f>
        <v/>
      </c>
      <c r="AG309">
        <f>IF(AND(K309="REACQUIRE",K308&lt;&gt;"REACQUIRE"),1,0)</f>
        <v/>
      </c>
    </row>
    <row r="310">
      <c r="J310" t="n">
        <v>76.5</v>
      </c>
      <c r="K310" t="inlineStr">
        <is>
          <t>TRACK</t>
        </is>
      </c>
      <c r="L310" t="n">
        <v>1</v>
      </c>
      <c r="M310" t="n">
        <v>1</v>
      </c>
      <c r="N310" t="n">
        <v>0</v>
      </c>
      <c r="O310" t="n">
        <v>14.979</v>
      </c>
      <c r="P310" t="n">
        <v>4.395</v>
      </c>
      <c r="Q310" t="n">
        <v>2.155</v>
      </c>
      <c r="R310" t="n">
        <v>12.223</v>
      </c>
      <c r="S310" t="n">
        <v>6.465</v>
      </c>
      <c r="T310" t="n">
        <v>12.19</v>
      </c>
      <c r="U310" t="n">
        <v>6.872</v>
      </c>
      <c r="V310" t="n">
        <v>0.409</v>
      </c>
      <c r="W310" t="n">
        <v>1.6</v>
      </c>
      <c r="X310" t="n">
        <v>38.2</v>
      </c>
      <c r="Y310" t="n">
        <v>0</v>
      </c>
      <c r="Z310" t="n">
        <v>1</v>
      </c>
      <c r="AA310" t="n">
        <v>0.058</v>
      </c>
      <c r="AB310" t="n">
        <v>0.02</v>
      </c>
      <c r="AC310" t="n">
        <v>6.28</v>
      </c>
      <c r="AD310" t="n">
        <v>255</v>
      </c>
      <c r="AE310">
        <f>IF(V310&gt;=0,V310,"")</f>
        <v/>
      </c>
      <c r="AF310">
        <f>IF(AND(N310=1,N309=0),1,0)</f>
        <v/>
      </c>
      <c r="AG310">
        <f>IF(AND(K310="REACQUIRE",K309&lt;&gt;"REACQUIRE"),1,0)</f>
        <v/>
      </c>
    </row>
    <row r="311">
      <c r="J311" t="n">
        <v>76.75</v>
      </c>
      <c r="K311" t="inlineStr">
        <is>
          <t>TRACK</t>
        </is>
      </c>
      <c r="L311" t="n">
        <v>1</v>
      </c>
      <c r="M311" t="n">
        <v>1</v>
      </c>
      <c r="N311" t="n">
        <v>0</v>
      </c>
      <c r="O311" t="n">
        <v>15.087</v>
      </c>
      <c r="P311" t="n">
        <v>4.388</v>
      </c>
      <c r="Q311" t="n">
        <v>2.221</v>
      </c>
      <c r="R311" t="n">
        <v>12.223</v>
      </c>
      <c r="S311" t="n">
        <v>6.465</v>
      </c>
      <c r="T311" t="n">
        <v>12.178</v>
      </c>
      <c r="U311" t="n">
        <v>6.873</v>
      </c>
      <c r="V311" t="n">
        <v>0.41</v>
      </c>
      <c r="W311" t="n">
        <v>1.6</v>
      </c>
      <c r="X311" t="n">
        <v>38</v>
      </c>
      <c r="Y311" t="n">
        <v>0</v>
      </c>
      <c r="Z311" t="n">
        <v>1</v>
      </c>
      <c r="AA311" t="n">
        <v>0.059</v>
      </c>
      <c r="AB311" t="n">
        <v>0.017</v>
      </c>
      <c r="AC311" t="n">
        <v>6.28</v>
      </c>
      <c r="AD311" t="n">
        <v>255</v>
      </c>
      <c r="AE311">
        <f>IF(V311&gt;=0,V311,"")</f>
        <v/>
      </c>
      <c r="AF311">
        <f>IF(AND(N311=1,N310=0),1,0)</f>
        <v/>
      </c>
      <c r="AG311">
        <f>IF(AND(K311="REACQUIRE",K310&lt;&gt;"REACQUIRE"),1,0)</f>
        <v/>
      </c>
    </row>
    <row r="312">
      <c r="J312" t="n">
        <v>77</v>
      </c>
      <c r="K312" t="inlineStr">
        <is>
          <t>TRACK</t>
        </is>
      </c>
      <c r="L312" t="n">
        <v>1</v>
      </c>
      <c r="M312" t="n">
        <v>1</v>
      </c>
      <c r="N312" t="n">
        <v>0</v>
      </c>
      <c r="O312" t="n">
        <v>15.192</v>
      </c>
      <c r="P312" t="n">
        <v>4.381</v>
      </c>
      <c r="Q312" t="n">
        <v>2.29</v>
      </c>
      <c r="R312" t="n">
        <v>12.227</v>
      </c>
      <c r="S312" t="n">
        <v>6.467</v>
      </c>
      <c r="T312" t="n">
        <v>12.168</v>
      </c>
      <c r="U312" t="n">
        <v>6.87</v>
      </c>
      <c r="V312" t="n">
        <v>0.407</v>
      </c>
      <c r="W312" t="n">
        <v>1.6</v>
      </c>
      <c r="X312" t="n">
        <v>37.9</v>
      </c>
      <c r="Y312" t="n">
        <v>-0.053</v>
      </c>
      <c r="Z312" t="n">
        <v>1</v>
      </c>
      <c r="AA312" t="n">
        <v>0.056</v>
      </c>
      <c r="AB312" t="n">
        <v>0.013</v>
      </c>
      <c r="AC312" t="n">
        <v>6.28</v>
      </c>
      <c r="AD312" t="n">
        <v>255</v>
      </c>
      <c r="AE312">
        <f>IF(V312&gt;=0,V312,"")</f>
        <v/>
      </c>
      <c r="AF312">
        <f>IF(AND(N312=1,N311=0),1,0)</f>
        <v/>
      </c>
      <c r="AG312">
        <f>IF(AND(K312="REACQUIRE",K311&lt;&gt;"REACQUIRE"),1,0)</f>
        <v/>
      </c>
    </row>
    <row r="313">
      <c r="J313" t="n">
        <v>77.25</v>
      </c>
      <c r="K313" t="inlineStr">
        <is>
          <t>TRACK</t>
        </is>
      </c>
      <c r="L313" t="n">
        <v>1</v>
      </c>
      <c r="M313" t="n">
        <v>1</v>
      </c>
      <c r="N313" t="n">
        <v>0</v>
      </c>
      <c r="O313" t="n">
        <v>15.296</v>
      </c>
      <c r="P313" t="n">
        <v>4.376</v>
      </c>
      <c r="Q313" t="n">
        <v>2.362</v>
      </c>
      <c r="R313" t="n">
        <v>12.224</v>
      </c>
      <c r="S313" t="n">
        <v>6.465</v>
      </c>
      <c r="T313" t="n">
        <v>12.158</v>
      </c>
      <c r="U313" t="n">
        <v>6.863</v>
      </c>
      <c r="V313" t="n">
        <v>0.403</v>
      </c>
      <c r="W313" t="n">
        <v>1.6</v>
      </c>
      <c r="X313" t="n">
        <v>37.9</v>
      </c>
      <c r="Y313" t="n">
        <v>0</v>
      </c>
      <c r="Z313" t="n">
        <v>1</v>
      </c>
      <c r="AA313" t="n">
        <v>0.057</v>
      </c>
      <c r="AB313" t="n">
        <v>0.012</v>
      </c>
      <c r="AC313" t="n">
        <v>6.28</v>
      </c>
      <c r="AD313" t="n">
        <v>255</v>
      </c>
      <c r="AE313">
        <f>IF(V313&gt;=0,V313,"")</f>
        <v/>
      </c>
      <c r="AF313">
        <f>IF(AND(N313=1,N312=0),1,0)</f>
        <v/>
      </c>
      <c r="AG313">
        <f>IF(AND(K313="REACQUIRE",K312&lt;&gt;"REACQUIRE"),1,0)</f>
        <v/>
      </c>
    </row>
    <row r="314">
      <c r="J314" t="n">
        <v>77.5</v>
      </c>
      <c r="K314" t="inlineStr">
        <is>
          <t>TRACK</t>
        </is>
      </c>
      <c r="L314" t="n">
        <v>1</v>
      </c>
      <c r="M314" t="n">
        <v>1</v>
      </c>
      <c r="N314" t="n">
        <v>0</v>
      </c>
      <c r="O314" t="n">
        <v>15.399</v>
      </c>
      <c r="P314" t="n">
        <v>4.373</v>
      </c>
      <c r="Q314" t="n">
        <v>2.436</v>
      </c>
      <c r="R314" t="n">
        <v>12.224</v>
      </c>
      <c r="S314" t="n">
        <v>6.465</v>
      </c>
      <c r="T314" t="n">
        <v>12.152</v>
      </c>
      <c r="U314" t="n">
        <v>6.854</v>
      </c>
      <c r="V314" t="n">
        <v>0.396</v>
      </c>
      <c r="W314" t="n">
        <v>1.6</v>
      </c>
      <c r="X314" t="n">
        <v>38</v>
      </c>
      <c r="Y314" t="n">
        <v>0</v>
      </c>
      <c r="Z314" t="n">
        <v>1</v>
      </c>
      <c r="AA314" t="n">
        <v>0.056</v>
      </c>
      <c r="AB314" t="n">
        <v>0.012</v>
      </c>
      <c r="AC314" t="n">
        <v>6.29</v>
      </c>
      <c r="AD314" t="n">
        <v>255</v>
      </c>
      <c r="AE314">
        <f>IF(V314&gt;=0,V314,"")</f>
        <v/>
      </c>
      <c r="AF314">
        <f>IF(AND(N314=1,N313=0),1,0)</f>
        <v/>
      </c>
      <c r="AG314">
        <f>IF(AND(K314="REACQUIRE",K313&lt;&gt;"REACQUIRE"),1,0)</f>
        <v/>
      </c>
    </row>
    <row r="315">
      <c r="J315" t="n">
        <v>77.75</v>
      </c>
      <c r="K315" t="inlineStr">
        <is>
          <t>TRACK</t>
        </is>
      </c>
      <c r="L315" t="n">
        <v>1</v>
      </c>
      <c r="M315" t="n">
        <v>1</v>
      </c>
      <c r="N315" t="n">
        <v>0</v>
      </c>
      <c r="O315" t="n">
        <v>15.5</v>
      </c>
      <c r="P315" t="n">
        <v>4.371</v>
      </c>
      <c r="Q315" t="n">
        <v>2.511</v>
      </c>
      <c r="R315" t="n">
        <v>12.224</v>
      </c>
      <c r="S315" t="n">
        <v>6.465</v>
      </c>
      <c r="T315" t="n">
        <v>12.146</v>
      </c>
      <c r="U315" t="n">
        <v>6.843</v>
      </c>
      <c r="V315" t="n">
        <v>0.386</v>
      </c>
      <c r="W315" t="n">
        <v>1.6</v>
      </c>
      <c r="X315" t="n">
        <v>38.1</v>
      </c>
      <c r="Y315" t="n">
        <v>0</v>
      </c>
      <c r="Z315" t="n">
        <v>1</v>
      </c>
      <c r="AA315" t="n">
        <v>0.055</v>
      </c>
      <c r="AB315" t="n">
        <v>0.011</v>
      </c>
      <c r="AC315" t="n">
        <v>6.3</v>
      </c>
      <c r="AD315" t="n">
        <v>255</v>
      </c>
      <c r="AE315">
        <f>IF(V315&gt;=0,V315,"")</f>
        <v/>
      </c>
      <c r="AF315">
        <f>IF(AND(N315=1,N314=0),1,0)</f>
        <v/>
      </c>
      <c r="AG315">
        <f>IF(AND(K315="REACQUIRE",K314&lt;&gt;"REACQUIRE"),1,0)</f>
        <v/>
      </c>
    </row>
    <row r="316">
      <c r="J316" t="n">
        <v>78</v>
      </c>
      <c r="K316" t="inlineStr">
        <is>
          <t>TRACK</t>
        </is>
      </c>
      <c r="L316" t="n">
        <v>1</v>
      </c>
      <c r="M316" t="n">
        <v>1</v>
      </c>
      <c r="N316" t="n">
        <v>0</v>
      </c>
      <c r="O316" t="n">
        <v>15.601</v>
      </c>
      <c r="P316" t="n">
        <v>4.373</v>
      </c>
      <c r="Q316" t="n">
        <v>2.587</v>
      </c>
      <c r="R316" t="n">
        <v>12.224</v>
      </c>
      <c r="S316" t="n">
        <v>6.465</v>
      </c>
      <c r="T316" t="n">
        <v>12.144</v>
      </c>
      <c r="U316" t="n">
        <v>6.83</v>
      </c>
      <c r="V316" t="n">
        <v>0.373</v>
      </c>
      <c r="W316" t="n">
        <v>1.6</v>
      </c>
      <c r="X316" t="n">
        <v>38.2</v>
      </c>
      <c r="Y316" t="n">
        <v>0</v>
      </c>
      <c r="Z316" t="n">
        <v>1</v>
      </c>
      <c r="AA316" t="n">
        <v>0.055</v>
      </c>
      <c r="AB316" t="n">
        <v>0.012</v>
      </c>
      <c r="AC316" t="n">
        <v>6.32</v>
      </c>
      <c r="AD316" t="n">
        <v>255</v>
      </c>
      <c r="AE316">
        <f>IF(V316&gt;=0,V316,"")</f>
        <v/>
      </c>
      <c r="AF316">
        <f>IF(AND(N316=1,N315=0),1,0)</f>
        <v/>
      </c>
      <c r="AG316">
        <f>IF(AND(K316="REACQUIRE",K315&lt;&gt;"REACQUIRE"),1,0)</f>
        <v/>
      </c>
    </row>
    <row r="317">
      <c r="J317" t="n">
        <v>78.25</v>
      </c>
      <c r="K317" t="inlineStr">
        <is>
          <t>TRACK</t>
        </is>
      </c>
      <c r="L317" t="n">
        <v>1</v>
      </c>
      <c r="M317" t="n">
        <v>1</v>
      </c>
      <c r="N317" t="n">
        <v>0</v>
      </c>
      <c r="O317" t="n">
        <v>15.701</v>
      </c>
      <c r="P317" t="n">
        <v>4.377</v>
      </c>
      <c r="Q317" t="n">
        <v>2.665</v>
      </c>
      <c r="R317" t="n">
        <v>12.224</v>
      </c>
      <c r="S317" t="n">
        <v>6.465</v>
      </c>
      <c r="T317" t="n">
        <v>12.142</v>
      </c>
      <c r="U317" t="n">
        <v>6.812</v>
      </c>
      <c r="V317" t="n">
        <v>0.357</v>
      </c>
      <c r="W317" t="n">
        <v>1.6</v>
      </c>
      <c r="X317" t="n">
        <v>38.3</v>
      </c>
      <c r="Y317" t="n">
        <v>0</v>
      </c>
      <c r="Z317" t="n">
        <v>1</v>
      </c>
      <c r="AA317" t="n">
        <v>0.054</v>
      </c>
      <c r="AB317" t="n">
        <v>0.015</v>
      </c>
      <c r="AC317" t="n">
        <v>6.33</v>
      </c>
      <c r="AD317" t="n">
        <v>255</v>
      </c>
      <c r="AE317">
        <f>IF(V317&gt;=0,V317,"")</f>
        <v/>
      </c>
      <c r="AF317">
        <f>IF(AND(N317=1,N316=0),1,0)</f>
        <v/>
      </c>
      <c r="AG317">
        <f>IF(AND(K317="REACQUIRE",K316&lt;&gt;"REACQUIRE"),1,0)</f>
        <v/>
      </c>
    </row>
    <row r="318">
      <c r="J318" t="n">
        <v>78.5</v>
      </c>
      <c r="K318" t="inlineStr">
        <is>
          <t>TRACK</t>
        </is>
      </c>
      <c r="L318" t="n">
        <v>1</v>
      </c>
      <c r="M318" t="n">
        <v>1</v>
      </c>
      <c r="N318" t="n">
        <v>0</v>
      </c>
      <c r="O318" t="n">
        <v>15.796</v>
      </c>
      <c r="P318" t="n">
        <v>4.385</v>
      </c>
      <c r="Q318" t="n">
        <v>2.747</v>
      </c>
      <c r="R318" t="n">
        <v>12.224</v>
      </c>
      <c r="S318" t="n">
        <v>6.465</v>
      </c>
      <c r="T318" t="n">
        <v>12.117</v>
      </c>
      <c r="U318" t="n">
        <v>6.822</v>
      </c>
      <c r="V318" t="n">
        <v>0.372</v>
      </c>
      <c r="W318" t="n">
        <v>1.6</v>
      </c>
      <c r="X318" t="n">
        <v>38.3</v>
      </c>
      <c r="Y318" t="n">
        <v>0</v>
      </c>
      <c r="Z318" t="n">
        <v>1</v>
      </c>
      <c r="AA318" t="n">
        <v>0.053</v>
      </c>
      <c r="AB318" t="n">
        <v>0.026</v>
      </c>
      <c r="AC318" t="n">
        <v>6.34</v>
      </c>
      <c r="AD318" t="n">
        <v>255</v>
      </c>
      <c r="AE318">
        <f>IF(V318&gt;=0,V318,"")</f>
        <v/>
      </c>
      <c r="AF318">
        <f>IF(AND(N318=1,N317=0),1,0)</f>
        <v/>
      </c>
      <c r="AG318">
        <f>IF(AND(K318="REACQUIRE",K317&lt;&gt;"REACQUIRE"),1,0)</f>
        <v/>
      </c>
    </row>
    <row r="319">
      <c r="J319" t="n">
        <v>78.75</v>
      </c>
      <c r="K319" t="inlineStr">
        <is>
          <t>TRACK</t>
        </is>
      </c>
      <c r="L319" t="n">
        <v>1</v>
      </c>
      <c r="M319" t="n">
        <v>1</v>
      </c>
      <c r="N319" t="n">
        <v>0</v>
      </c>
      <c r="O319" t="n">
        <v>15.887</v>
      </c>
      <c r="P319" t="n">
        <v>4.398</v>
      </c>
      <c r="Q319" t="n">
        <v>2.832</v>
      </c>
      <c r="R319" t="n">
        <v>12.224</v>
      </c>
      <c r="S319" t="n">
        <v>6.465</v>
      </c>
      <c r="T319" t="n">
        <v>12.106</v>
      </c>
      <c r="U319" t="n">
        <v>6.812</v>
      </c>
      <c r="V319" t="n">
        <v>0.367</v>
      </c>
      <c r="W319" t="n">
        <v>1.6</v>
      </c>
      <c r="X319" t="n">
        <v>38.3</v>
      </c>
      <c r="Y319" t="n">
        <v>0</v>
      </c>
      <c r="Z319" t="n">
        <v>1</v>
      </c>
      <c r="AA319" t="n">
        <v>0.05</v>
      </c>
      <c r="AB319" t="n">
        <v>0.022</v>
      </c>
      <c r="AC319" t="n">
        <v>6.35</v>
      </c>
      <c r="AD319" t="n">
        <v>255</v>
      </c>
      <c r="AE319">
        <f>IF(V319&gt;=0,V319,"")</f>
        <v/>
      </c>
      <c r="AF319">
        <f>IF(AND(N319=1,N318=0),1,0)</f>
        <v/>
      </c>
      <c r="AG319">
        <f>IF(AND(K319="REACQUIRE",K318&lt;&gt;"REACQUIRE"),1,0)</f>
        <v/>
      </c>
    </row>
    <row r="320">
      <c r="J320" t="n">
        <v>79</v>
      </c>
      <c r="K320" t="inlineStr">
        <is>
          <t>TRACK</t>
        </is>
      </c>
      <c r="L320" t="n">
        <v>1</v>
      </c>
      <c r="M320" t="n">
        <v>1</v>
      </c>
      <c r="N320" t="n">
        <v>0</v>
      </c>
      <c r="O320" t="n">
        <v>15.977</v>
      </c>
      <c r="P320" t="n">
        <v>4.415</v>
      </c>
      <c r="Q320" t="n">
        <v>2.916</v>
      </c>
      <c r="R320" t="n">
        <v>12.224</v>
      </c>
      <c r="S320" t="n">
        <v>6.465</v>
      </c>
      <c r="T320" t="n">
        <v>12.097</v>
      </c>
      <c r="U320" t="n">
        <v>6.79</v>
      </c>
      <c r="V320" t="n">
        <v>0.349</v>
      </c>
      <c r="W320" t="n">
        <v>1.6</v>
      </c>
      <c r="X320" t="n">
        <v>38.5</v>
      </c>
      <c r="Y320" t="n">
        <v>0</v>
      </c>
      <c r="Z320" t="n">
        <v>1</v>
      </c>
      <c r="AA320" t="n">
        <v>0.046</v>
      </c>
      <c r="AB320" t="n">
        <v>0.028</v>
      </c>
      <c r="AC320" t="n">
        <v>6.36</v>
      </c>
      <c r="AD320" t="n">
        <v>255</v>
      </c>
      <c r="AE320">
        <f>IF(V320&gt;=0,V320,"")</f>
        <v/>
      </c>
      <c r="AF320">
        <f>IF(AND(N320=1,N319=0),1,0)</f>
        <v/>
      </c>
      <c r="AG320">
        <f>IF(AND(K320="REACQUIRE",K319&lt;&gt;"REACQUIRE"),1,0)</f>
        <v/>
      </c>
    </row>
    <row r="321">
      <c r="J321" t="n">
        <v>79.25</v>
      </c>
      <c r="K321" t="inlineStr">
        <is>
          <t>TRACK</t>
        </is>
      </c>
      <c r="L321" t="n">
        <v>1</v>
      </c>
      <c r="M321" t="n">
        <v>1</v>
      </c>
      <c r="N321" t="n">
        <v>0</v>
      </c>
      <c r="O321" t="n">
        <v>16.062</v>
      </c>
      <c r="P321" t="n">
        <v>4.436</v>
      </c>
      <c r="Q321" t="n">
        <v>3.002</v>
      </c>
      <c r="R321" t="n">
        <v>12.224</v>
      </c>
      <c r="S321" t="n">
        <v>6.465</v>
      </c>
      <c r="T321" t="n">
        <v>12.087</v>
      </c>
      <c r="U321" t="n">
        <v>6.773</v>
      </c>
      <c r="V321" t="n">
        <v>0.337</v>
      </c>
      <c r="W321" t="n">
        <v>1.5</v>
      </c>
      <c r="X321" t="n">
        <v>38.6</v>
      </c>
      <c r="Y321" t="n">
        <v>0</v>
      </c>
      <c r="Z321" t="n">
        <v>1</v>
      </c>
      <c r="AA321" t="n">
        <v>0.042</v>
      </c>
      <c r="AB321" t="n">
        <v>0.024</v>
      </c>
      <c r="AC321" t="n">
        <v>6.37</v>
      </c>
      <c r="AD321" t="n">
        <v>255</v>
      </c>
      <c r="AE321">
        <f>IF(V321&gt;=0,V321,"")</f>
        <v/>
      </c>
      <c r="AF321">
        <f>IF(AND(N321=1,N320=0),1,0)</f>
        <v/>
      </c>
      <c r="AG321">
        <f>IF(AND(K321="REACQUIRE",K320&lt;&gt;"REACQUIRE"),1,0)</f>
        <v/>
      </c>
    </row>
    <row r="322">
      <c r="J322" t="n">
        <v>79.5</v>
      </c>
      <c r="K322" t="inlineStr">
        <is>
          <t>TRACK</t>
        </is>
      </c>
      <c r="L322" t="n">
        <v>1</v>
      </c>
      <c r="M322" t="n">
        <v>1</v>
      </c>
      <c r="N322" t="n">
        <v>0</v>
      </c>
      <c r="O322" t="n">
        <v>16.146</v>
      </c>
      <c r="P322" t="n">
        <v>4.46</v>
      </c>
      <c r="Q322" t="n">
        <v>3.089</v>
      </c>
      <c r="R322" t="n">
        <v>12.224</v>
      </c>
      <c r="S322" t="n">
        <v>6.465</v>
      </c>
      <c r="T322" t="n">
        <v>12.081</v>
      </c>
      <c r="U322" t="n">
        <v>6.75</v>
      </c>
      <c r="V322" t="n">
        <v>0.318</v>
      </c>
      <c r="W322" t="n">
        <v>1.5</v>
      </c>
      <c r="X322" t="n">
        <v>38.7</v>
      </c>
      <c r="Y322" t="n">
        <v>0</v>
      </c>
      <c r="Z322" t="n">
        <v>1</v>
      </c>
      <c r="AA322" t="n">
        <v>0.038</v>
      </c>
      <c r="AB322" t="n">
        <v>0.024</v>
      </c>
      <c r="AC322" t="n">
        <v>6.38</v>
      </c>
      <c r="AD322" t="n">
        <v>255</v>
      </c>
      <c r="AE322">
        <f>IF(V322&gt;=0,V322,"")</f>
        <v/>
      </c>
      <c r="AF322">
        <f>IF(AND(N322=1,N321=0),1,0)</f>
        <v/>
      </c>
      <c r="AG322">
        <f>IF(AND(K322="REACQUIRE",K321&lt;&gt;"REACQUIRE"),1,0)</f>
        <v/>
      </c>
    </row>
    <row r="323">
      <c r="J323" t="n">
        <v>79.75</v>
      </c>
      <c r="K323" t="inlineStr">
        <is>
          <t>TRACK</t>
        </is>
      </c>
      <c r="L323" t="n">
        <v>1</v>
      </c>
      <c r="M323" t="n">
        <v>1</v>
      </c>
      <c r="N323" t="n">
        <v>0</v>
      </c>
      <c r="O323" t="n">
        <v>16.229</v>
      </c>
      <c r="P323" t="n">
        <v>4.488</v>
      </c>
      <c r="Q323" t="n">
        <v>3.174</v>
      </c>
      <c r="R323" t="n">
        <v>12.227</v>
      </c>
      <c r="S323" t="n">
        <v>6.467</v>
      </c>
      <c r="T323" t="n">
        <v>12.08</v>
      </c>
      <c r="U323" t="n">
        <v>6.723</v>
      </c>
      <c r="V323" t="n">
        <v>0.295</v>
      </c>
      <c r="W323" t="n">
        <v>1.5</v>
      </c>
      <c r="X323" t="n">
        <v>38.9</v>
      </c>
      <c r="Y323" t="n">
        <v>0.047</v>
      </c>
      <c r="Z323" t="n">
        <v>1</v>
      </c>
      <c r="AA323" t="n">
        <v>0.031</v>
      </c>
      <c r="AB323" t="n">
        <v>0.026</v>
      </c>
      <c r="AC323" t="n">
        <v>6.4</v>
      </c>
      <c r="AD323" t="n">
        <v>255</v>
      </c>
      <c r="AE323">
        <f>IF(V323&gt;=0,V323,"")</f>
        <v/>
      </c>
      <c r="AF323">
        <f>IF(AND(N323=1,N322=0),1,0)</f>
        <v/>
      </c>
      <c r="AG323">
        <f>IF(AND(K323="REACQUIRE",K322&lt;&gt;"REACQUIRE"),1,0)</f>
        <v/>
      </c>
    </row>
    <row r="324">
      <c r="J324" t="n">
        <v>80</v>
      </c>
      <c r="K324" t="inlineStr">
        <is>
          <t>TRACK</t>
        </is>
      </c>
      <c r="L324" t="n">
        <v>1</v>
      </c>
      <c r="M324" t="n">
        <v>1</v>
      </c>
      <c r="N324" t="n">
        <v>0</v>
      </c>
      <c r="O324" t="n">
        <v>16.312</v>
      </c>
      <c r="P324" t="n">
        <v>4.52</v>
      </c>
      <c r="Q324" t="n">
        <v>3.258</v>
      </c>
      <c r="R324" t="n">
        <v>12.224</v>
      </c>
      <c r="S324" t="n">
        <v>6.465</v>
      </c>
      <c r="T324" t="n">
        <v>12.078</v>
      </c>
      <c r="U324" t="n">
        <v>6.691</v>
      </c>
      <c r="V324" t="n">
        <v>0.269</v>
      </c>
      <c r="W324" t="n">
        <v>1.5</v>
      </c>
      <c r="X324" t="n">
        <v>39.2</v>
      </c>
      <c r="Y324" t="n">
        <v>0</v>
      </c>
      <c r="Z324" t="n">
        <v>1</v>
      </c>
      <c r="AA324" t="n">
        <v>0.027</v>
      </c>
      <c r="AB324" t="n">
        <v>0.031</v>
      </c>
      <c r="AC324" t="n">
        <v>6.42</v>
      </c>
      <c r="AD324" t="n">
        <v>255</v>
      </c>
      <c r="AE324">
        <f>IF(V324&gt;=0,V324,"")</f>
        <v/>
      </c>
      <c r="AF324">
        <f>IF(AND(N324=1,N323=0),1,0)</f>
        <v/>
      </c>
      <c r="AG324">
        <f>IF(AND(K324="REACQUIRE",K323&lt;&gt;"REACQUIRE"),1,0)</f>
        <v/>
      </c>
    </row>
    <row r="325">
      <c r="J325" t="n">
        <v>80.25</v>
      </c>
      <c r="K325" t="inlineStr">
        <is>
          <t>TRACK</t>
        </is>
      </c>
      <c r="L325" t="n">
        <v>1</v>
      </c>
      <c r="M325" t="n">
        <v>1</v>
      </c>
      <c r="N325" t="n">
        <v>0</v>
      </c>
      <c r="O325" t="n">
        <v>16.394</v>
      </c>
      <c r="P325" t="n">
        <v>4.553</v>
      </c>
      <c r="Q325" t="n">
        <v>3.341</v>
      </c>
      <c r="R325" t="n">
        <v>12.224</v>
      </c>
      <c r="S325" t="n">
        <v>6.465</v>
      </c>
      <c r="T325" t="n">
        <v>12.088</v>
      </c>
      <c r="U325" t="n">
        <v>6.658</v>
      </c>
      <c r="V325" t="n">
        <v>0.236</v>
      </c>
      <c r="W325" t="n">
        <v>1.5</v>
      </c>
      <c r="X325" t="n">
        <v>39.4</v>
      </c>
      <c r="Y325" t="n">
        <v>0</v>
      </c>
      <c r="Z325" t="n">
        <v>1</v>
      </c>
      <c r="AA325" t="n">
        <v>0.022</v>
      </c>
      <c r="AB325" t="n">
        <v>0.033</v>
      </c>
      <c r="AC325" t="n">
        <v>6.45</v>
      </c>
      <c r="AD325" t="n">
        <v>255</v>
      </c>
      <c r="AE325">
        <f>IF(V325&gt;=0,V325,"")</f>
        <v/>
      </c>
      <c r="AF325">
        <f>IF(AND(N325=1,N324=0),1,0)</f>
        <v/>
      </c>
      <c r="AG325">
        <f>IF(AND(K325="REACQUIRE",K324&lt;&gt;"REACQUIRE"),1,0)</f>
        <v/>
      </c>
    </row>
    <row r="326">
      <c r="J326" t="n">
        <v>80.5</v>
      </c>
      <c r="K326" t="inlineStr">
        <is>
          <t>TRACK</t>
        </is>
      </c>
      <c r="L326" t="n">
        <v>0</v>
      </c>
      <c r="M326" t="n">
        <v>0</v>
      </c>
      <c r="N326" t="n">
        <v>0</v>
      </c>
      <c r="O326" t="n">
        <v>16.479</v>
      </c>
      <c r="P326" t="n">
        <v>4.587</v>
      </c>
      <c r="Q326" t="n">
        <v>3.423</v>
      </c>
      <c r="R326" t="n">
        <v>12.224</v>
      </c>
      <c r="S326" t="n">
        <v>6.465</v>
      </c>
      <c r="T326" t="n">
        <v>12.106</v>
      </c>
      <c r="U326" t="n">
        <v>6.62</v>
      </c>
      <c r="V326" t="n">
        <v>-1</v>
      </c>
      <c r="W326" t="n">
        <v>1.5</v>
      </c>
      <c r="X326" t="n">
        <v>39.8</v>
      </c>
      <c r="Y326" t="n">
        <v>0</v>
      </c>
      <c r="Z326" t="n">
        <v>1</v>
      </c>
      <c r="AA326" t="n">
        <v>0.017</v>
      </c>
      <c r="AB326" t="n">
        <v>0.04</v>
      </c>
      <c r="AC326" t="n">
        <v>6.49</v>
      </c>
      <c r="AD326" t="n">
        <v>202</v>
      </c>
      <c r="AE326">
        <f>IF(V326&gt;=0,V326,"")</f>
        <v/>
      </c>
      <c r="AF326">
        <f>IF(AND(N326=1,N325=0),1,0)</f>
        <v/>
      </c>
      <c r="AG326">
        <f>IF(AND(K326="REACQUIRE",K325&lt;&gt;"REACQUIRE"),1,0)</f>
        <v/>
      </c>
    </row>
    <row r="327">
      <c r="J327" t="n">
        <v>80.75</v>
      </c>
      <c r="K327" t="inlineStr">
        <is>
          <t>TRACK</t>
        </is>
      </c>
      <c r="L327" t="n">
        <v>0</v>
      </c>
      <c r="M327" t="n">
        <v>0</v>
      </c>
      <c r="N327" t="n">
        <v>0</v>
      </c>
      <c r="O327" t="n">
        <v>16.563</v>
      </c>
      <c r="P327" t="n">
        <v>4.621</v>
      </c>
      <c r="Q327" t="n">
        <v>3.51</v>
      </c>
      <c r="R327" t="n">
        <v>12.224</v>
      </c>
      <c r="S327" t="n">
        <v>6.465</v>
      </c>
      <c r="T327" t="n">
        <v>12.106</v>
      </c>
      <c r="U327" t="n">
        <v>6.62</v>
      </c>
      <c r="V327" t="n">
        <v>-1</v>
      </c>
      <c r="W327" t="n">
        <v>1.6</v>
      </c>
      <c r="X327" t="n">
        <v>40</v>
      </c>
      <c r="Y327" t="n">
        <v>0</v>
      </c>
      <c r="Z327" t="n">
        <v>1</v>
      </c>
      <c r="AA327" t="n">
        <v>0.017</v>
      </c>
      <c r="AB327" t="n">
        <v>0.056</v>
      </c>
      <c r="AC327" t="n">
        <v>6.53</v>
      </c>
      <c r="AD327" t="n">
        <v>202</v>
      </c>
      <c r="AE327">
        <f>IF(V327&gt;=0,V327,"")</f>
        <v/>
      </c>
      <c r="AF327">
        <f>IF(AND(N327=1,N326=0),1,0)</f>
        <v/>
      </c>
      <c r="AG327">
        <f>IF(AND(K327="REACQUIRE",K326&lt;&gt;"REACQUIRE"),1,0)</f>
        <v/>
      </c>
    </row>
    <row r="328">
      <c r="J328" t="n">
        <v>81</v>
      </c>
      <c r="K328" t="inlineStr">
        <is>
          <t>TRACK</t>
        </is>
      </c>
      <c r="L328" t="n">
        <v>0</v>
      </c>
      <c r="M328" t="n">
        <v>0</v>
      </c>
      <c r="N328" t="n">
        <v>0</v>
      </c>
      <c r="O328" t="n">
        <v>16.643</v>
      </c>
      <c r="P328" t="n">
        <v>4.653</v>
      </c>
      <c r="Q328" t="n">
        <v>3.605</v>
      </c>
      <c r="R328" t="n">
        <v>12.224</v>
      </c>
      <c r="S328" t="n">
        <v>6.465</v>
      </c>
      <c r="T328" t="n">
        <v>12.106</v>
      </c>
      <c r="U328" t="n">
        <v>6.62</v>
      </c>
      <c r="V328" t="n">
        <v>-1</v>
      </c>
      <c r="W328" t="n">
        <v>1.7</v>
      </c>
      <c r="X328" t="n">
        <v>40</v>
      </c>
      <c r="Y328" t="n">
        <v>0</v>
      </c>
      <c r="Z328" t="n">
        <v>1</v>
      </c>
      <c r="AA328" t="n">
        <v>0.019</v>
      </c>
      <c r="AB328" t="n">
        <v>0.054</v>
      </c>
      <c r="AC328" t="n">
        <v>6.57</v>
      </c>
      <c r="AD328" t="n">
        <v>202</v>
      </c>
      <c r="AE328">
        <f>IF(V328&gt;=0,V328,"")</f>
        <v/>
      </c>
      <c r="AF328">
        <f>IF(AND(N328=1,N327=0),1,0)</f>
        <v/>
      </c>
      <c r="AG328">
        <f>IF(AND(K328="REACQUIRE",K327&lt;&gt;"REACQUIRE"),1,0)</f>
        <v/>
      </c>
    </row>
    <row r="329">
      <c r="J329" t="n">
        <v>81.25</v>
      </c>
      <c r="K329" t="inlineStr">
        <is>
          <t>REACQUIRE</t>
        </is>
      </c>
      <c r="L329" t="n">
        <v>0</v>
      </c>
      <c r="M329" t="n">
        <v>0</v>
      </c>
      <c r="N329" t="n">
        <v>0</v>
      </c>
      <c r="O329" t="n">
        <v>16.719</v>
      </c>
      <c r="P329" t="n">
        <v>4.682</v>
      </c>
      <c r="Q329" t="n">
        <v>3.704</v>
      </c>
      <c r="R329" t="n">
        <v>12.224</v>
      </c>
      <c r="S329" t="n">
        <v>6.465</v>
      </c>
      <c r="T329" t="n">
        <v>12.106</v>
      </c>
      <c r="U329" t="n">
        <v>6.62</v>
      </c>
      <c r="V329" t="n">
        <v>-1</v>
      </c>
      <c r="W329" t="n">
        <v>1.7</v>
      </c>
      <c r="X329" t="n">
        <v>40.1</v>
      </c>
      <c r="Y329" t="n">
        <v>0</v>
      </c>
      <c r="Z329" t="n">
        <v>1</v>
      </c>
      <c r="AA329" t="n">
        <v>0.047</v>
      </c>
      <c r="AB329" t="n">
        <v>0.044</v>
      </c>
      <c r="AC329" t="n">
        <v>6.6</v>
      </c>
      <c r="AD329" t="n">
        <v>202</v>
      </c>
      <c r="AE329">
        <f>IF(V329&gt;=0,V329,"")</f>
        <v/>
      </c>
      <c r="AF329">
        <f>IF(AND(N329=1,N328=0),1,0)</f>
        <v/>
      </c>
      <c r="AG329">
        <f>IF(AND(K329="REACQUIRE",K328&lt;&gt;"REACQUIRE"),1,0)</f>
        <v/>
      </c>
    </row>
    <row r="330">
      <c r="J330" t="n">
        <v>81.5</v>
      </c>
      <c r="K330" t="inlineStr">
        <is>
          <t>REACQUIRE</t>
        </is>
      </c>
      <c r="L330" t="n">
        <v>0</v>
      </c>
      <c r="M330" t="n">
        <v>0</v>
      </c>
      <c r="N330" t="n">
        <v>0</v>
      </c>
      <c r="O330" t="n">
        <v>16.769</v>
      </c>
      <c r="P330" t="n">
        <v>4.701</v>
      </c>
      <c r="Q330" t="n">
        <v>3.766</v>
      </c>
      <c r="R330" t="n">
        <v>12.224</v>
      </c>
      <c r="S330" t="n">
        <v>6.465</v>
      </c>
      <c r="T330" t="n">
        <v>12.106</v>
      </c>
      <c r="U330" t="n">
        <v>6.62</v>
      </c>
      <c r="V330" t="n">
        <v>-1</v>
      </c>
      <c r="W330" t="n">
        <v>1.1</v>
      </c>
      <c r="X330" t="n">
        <v>40.2</v>
      </c>
      <c r="Y330" t="n">
        <v>0</v>
      </c>
      <c r="Z330" t="n">
        <v>1</v>
      </c>
      <c r="AA330" t="n">
        <v>-0.004</v>
      </c>
      <c r="AB330" t="n">
        <v>0.048</v>
      </c>
      <c r="AC330" t="n">
        <v>6.63</v>
      </c>
      <c r="AD330" t="n">
        <v>202</v>
      </c>
      <c r="AE330">
        <f>IF(V330&gt;=0,V330,"")</f>
        <v/>
      </c>
      <c r="AF330">
        <f>IF(AND(N330=1,N329=0),1,0)</f>
        <v/>
      </c>
      <c r="AG330">
        <f>IF(AND(K330="REACQUIRE",K329&lt;&gt;"REACQUIRE"),1,0)</f>
        <v/>
      </c>
    </row>
    <row r="331">
      <c r="J331" t="n">
        <v>81.75</v>
      </c>
      <c r="K331" t="inlineStr">
        <is>
          <t>REACQUIRE</t>
        </is>
      </c>
      <c r="L331" t="n">
        <v>0</v>
      </c>
      <c r="M331" t="n">
        <v>0</v>
      </c>
      <c r="N331" t="n">
        <v>0</v>
      </c>
      <c r="O331" t="n">
        <v>16.851</v>
      </c>
      <c r="P331" t="n">
        <v>4.722</v>
      </c>
      <c r="Q331" t="n">
        <v>3.901</v>
      </c>
      <c r="R331" t="n">
        <v>12.224</v>
      </c>
      <c r="S331" t="n">
        <v>6.465</v>
      </c>
      <c r="T331" t="n">
        <v>12.106</v>
      </c>
      <c r="U331" t="n">
        <v>6.62</v>
      </c>
      <c r="V331" t="n">
        <v>-1</v>
      </c>
      <c r="W331" t="n">
        <v>2.4</v>
      </c>
      <c r="X331" t="n">
        <v>40.1</v>
      </c>
      <c r="Y331" t="n">
        <v>0</v>
      </c>
      <c r="Z331" t="n">
        <v>1</v>
      </c>
      <c r="AA331" t="n">
        <v>-0.024</v>
      </c>
      <c r="AB331" t="n">
        <v>0.053</v>
      </c>
      <c r="AC331" t="n">
        <v>6.65</v>
      </c>
      <c r="AD331" t="n">
        <v>202</v>
      </c>
      <c r="AE331">
        <f>IF(V331&gt;=0,V331,"")</f>
        <v/>
      </c>
      <c r="AF331">
        <f>IF(AND(N331=1,N330=0),1,0)</f>
        <v/>
      </c>
      <c r="AG331">
        <f>IF(AND(K331="REACQUIRE",K330&lt;&gt;"REACQUIRE"),1,0)</f>
        <v/>
      </c>
    </row>
    <row r="332">
      <c r="J332" t="n">
        <v>82</v>
      </c>
      <c r="K332" t="inlineStr">
        <is>
          <t>REACQUIRE</t>
        </is>
      </c>
      <c r="L332" t="n">
        <v>0</v>
      </c>
      <c r="M332" t="n">
        <v>0</v>
      </c>
      <c r="N332" t="n">
        <v>0</v>
      </c>
      <c r="O332" t="n">
        <v>16.953</v>
      </c>
      <c r="P332" t="n">
        <v>4.735</v>
      </c>
      <c r="Q332" t="n">
        <v>4.099</v>
      </c>
      <c r="R332" t="n">
        <v>12.224</v>
      </c>
      <c r="S332" t="n">
        <v>6.465</v>
      </c>
      <c r="T332" t="n">
        <v>12.106</v>
      </c>
      <c r="U332" t="n">
        <v>6.62</v>
      </c>
      <c r="V332" t="n">
        <v>-1</v>
      </c>
      <c r="W332" t="n">
        <v>3.6</v>
      </c>
      <c r="X332" t="n">
        <v>39.9</v>
      </c>
      <c r="Y332" t="n">
        <v>0</v>
      </c>
      <c r="Z332" t="n">
        <v>1</v>
      </c>
      <c r="AA332" t="n">
        <v>-0.007</v>
      </c>
      <c r="AB332" t="n">
        <v>0.053</v>
      </c>
      <c r="AC332" t="n">
        <v>6.66</v>
      </c>
      <c r="AD332" t="n">
        <v>202</v>
      </c>
      <c r="AE332">
        <f>IF(V332&gt;=0,V332,"")</f>
        <v/>
      </c>
      <c r="AF332">
        <f>IF(AND(N332=1,N331=0),1,0)</f>
        <v/>
      </c>
      <c r="AG332">
        <f>IF(AND(K332="REACQUIRE",K331&lt;&gt;"REACQUIRE"),1,0)</f>
        <v/>
      </c>
    </row>
    <row r="333">
      <c r="J333" t="n">
        <v>82.25</v>
      </c>
      <c r="K333" t="inlineStr">
        <is>
          <t>REACQUIRE</t>
        </is>
      </c>
      <c r="L333" t="n">
        <v>0</v>
      </c>
      <c r="M333" t="n">
        <v>0</v>
      </c>
      <c r="N333" t="n">
        <v>0</v>
      </c>
      <c r="O333" t="n">
        <v>17.064</v>
      </c>
      <c r="P333" t="n">
        <v>4.734</v>
      </c>
      <c r="Q333" t="n">
        <v>4.348</v>
      </c>
      <c r="R333" t="n">
        <v>12.224</v>
      </c>
      <c r="S333" t="n">
        <v>6.465</v>
      </c>
      <c r="T333" t="n">
        <v>12.106</v>
      </c>
      <c r="U333" t="n">
        <v>6.62</v>
      </c>
      <c r="V333" t="n">
        <v>-1</v>
      </c>
      <c r="W333" t="n">
        <v>4.4</v>
      </c>
      <c r="X333" t="n">
        <v>39.7</v>
      </c>
      <c r="Y333" t="n">
        <v>0</v>
      </c>
      <c r="Z333" t="n">
        <v>1</v>
      </c>
      <c r="AA333" t="n">
        <v>0.011</v>
      </c>
      <c r="AB333" t="n">
        <v>0.052</v>
      </c>
      <c r="AC333" t="n">
        <v>6.66</v>
      </c>
      <c r="AD333" t="n">
        <v>202</v>
      </c>
      <c r="AE333">
        <f>IF(V333&gt;=0,V333,"")</f>
        <v/>
      </c>
      <c r="AF333">
        <f>IF(AND(N333=1,N332=0),1,0)</f>
        <v/>
      </c>
      <c r="AG333">
        <f>IF(AND(K333="REACQUIRE",K332&lt;&gt;"REACQUIRE"),1,0)</f>
        <v/>
      </c>
    </row>
    <row r="334">
      <c r="J334" t="n">
        <v>82.5</v>
      </c>
      <c r="K334" t="inlineStr">
        <is>
          <t>REACQUIRE</t>
        </is>
      </c>
      <c r="L334" t="n">
        <v>0</v>
      </c>
      <c r="M334" t="n">
        <v>0</v>
      </c>
      <c r="N334" t="n">
        <v>0</v>
      </c>
      <c r="O334" t="n">
        <v>17.172</v>
      </c>
      <c r="P334" t="n">
        <v>4.723</v>
      </c>
      <c r="Q334" t="n">
        <v>4.636</v>
      </c>
      <c r="R334" t="n">
        <v>12.224</v>
      </c>
      <c r="S334" t="n">
        <v>6.465</v>
      </c>
      <c r="T334" t="n">
        <v>12.106</v>
      </c>
      <c r="U334" t="n">
        <v>6.62</v>
      </c>
      <c r="V334" t="n">
        <v>-1</v>
      </c>
      <c r="W334" t="n">
        <v>4.9</v>
      </c>
      <c r="X334" t="n">
        <v>39.5</v>
      </c>
      <c r="Y334" t="n">
        <v>0</v>
      </c>
      <c r="Z334" t="n">
        <v>1</v>
      </c>
      <c r="AA334" t="n">
        <v>0.024</v>
      </c>
      <c r="AB334" t="n">
        <v>0.053</v>
      </c>
      <c r="AC334" t="n">
        <v>6.65</v>
      </c>
      <c r="AD334" t="n">
        <v>202</v>
      </c>
      <c r="AE334">
        <f>IF(V334&gt;=0,V334,"")</f>
        <v/>
      </c>
      <c r="AF334">
        <f>IF(AND(N334=1,N333=0),1,0)</f>
        <v/>
      </c>
      <c r="AG334">
        <f>IF(AND(K334="REACQUIRE",K333&lt;&gt;"REACQUIRE"),1,0)</f>
        <v/>
      </c>
    </row>
    <row r="335">
      <c r="J335" t="n">
        <v>82.75</v>
      </c>
      <c r="K335" t="inlineStr">
        <is>
          <t>REACQUIRE</t>
        </is>
      </c>
      <c r="L335" t="n">
        <v>0</v>
      </c>
      <c r="M335" t="n">
        <v>0</v>
      </c>
      <c r="N335" t="n">
        <v>0</v>
      </c>
      <c r="O335" t="n">
        <v>17.271</v>
      </c>
      <c r="P335" t="n">
        <v>4.705</v>
      </c>
      <c r="Q335" t="n">
        <v>4.955</v>
      </c>
      <c r="R335" t="n">
        <v>12.224</v>
      </c>
      <c r="S335" t="n">
        <v>6.465</v>
      </c>
      <c r="T335" t="n">
        <v>12.106</v>
      </c>
      <c r="U335" t="n">
        <v>6.62</v>
      </c>
      <c r="V335" t="n">
        <v>-1</v>
      </c>
      <c r="W335" t="n">
        <v>5.1</v>
      </c>
      <c r="X335" t="n">
        <v>39.3</v>
      </c>
      <c r="Y335" t="n">
        <v>0</v>
      </c>
      <c r="Z335" t="n">
        <v>1</v>
      </c>
      <c r="AA335" t="n">
        <v>0.034</v>
      </c>
      <c r="AB335" t="n">
        <v>0.056</v>
      </c>
      <c r="AC335" t="n">
        <v>6.62</v>
      </c>
      <c r="AD335" t="n">
        <v>202</v>
      </c>
      <c r="AE335">
        <f>IF(V335&gt;=0,V335,"")</f>
        <v/>
      </c>
      <c r="AF335">
        <f>IF(AND(N335=1,N334=0),1,0)</f>
        <v/>
      </c>
      <c r="AG335">
        <f>IF(AND(K335="REACQUIRE",K334&lt;&gt;"REACQUIRE"),1,0)</f>
        <v/>
      </c>
    </row>
    <row r="336">
      <c r="J336" t="n">
        <v>83</v>
      </c>
      <c r="K336" t="inlineStr">
        <is>
          <t>REACQUIRE</t>
        </is>
      </c>
      <c r="L336" t="n">
        <v>0</v>
      </c>
      <c r="M336" t="n">
        <v>0</v>
      </c>
      <c r="N336" t="n">
        <v>0</v>
      </c>
      <c r="O336" t="n">
        <v>17.355</v>
      </c>
      <c r="P336" t="n">
        <v>4.684</v>
      </c>
      <c r="Q336" t="n">
        <v>5.298</v>
      </c>
      <c r="R336" t="n">
        <v>12.224</v>
      </c>
      <c r="S336" t="n">
        <v>6.465</v>
      </c>
      <c r="T336" t="n">
        <v>12.106</v>
      </c>
      <c r="U336" t="n">
        <v>6.62</v>
      </c>
      <c r="V336" t="n">
        <v>-1</v>
      </c>
      <c r="W336" t="n">
        <v>5.2</v>
      </c>
      <c r="X336" t="n">
        <v>39.2</v>
      </c>
      <c r="Y336" t="n">
        <v>0</v>
      </c>
      <c r="Z336" t="n">
        <v>1</v>
      </c>
      <c r="AA336" t="n">
        <v>0.041</v>
      </c>
      <c r="AB336" t="n">
        <v>0.06</v>
      </c>
      <c r="AC336" t="n">
        <v>6.6</v>
      </c>
      <c r="AD336" t="n">
        <v>141</v>
      </c>
      <c r="AE336">
        <f>IF(V336&gt;=0,V336,"")</f>
        <v/>
      </c>
      <c r="AF336">
        <f>IF(AND(N336=1,N335=0),1,0)</f>
        <v/>
      </c>
      <c r="AG336">
        <f>IF(AND(K336="REACQUIRE",K335&lt;&gt;"REACQUIRE"),1,0)</f>
        <v/>
      </c>
    </row>
    <row r="337">
      <c r="J337" t="n">
        <v>83.25</v>
      </c>
      <c r="K337" t="inlineStr">
        <is>
          <t>REACQUIRE</t>
        </is>
      </c>
      <c r="L337" t="n">
        <v>0</v>
      </c>
      <c r="M337" t="n">
        <v>0</v>
      </c>
      <c r="N337" t="n">
        <v>1</v>
      </c>
      <c r="O337" t="n">
        <v>17.42</v>
      </c>
      <c r="P337" t="n">
        <v>4.661</v>
      </c>
      <c r="Q337" t="n">
        <v>5.658</v>
      </c>
      <c r="R337" t="n">
        <v>12.224</v>
      </c>
      <c r="S337" t="n">
        <v>6.465</v>
      </c>
      <c r="T337" t="n">
        <v>12.106</v>
      </c>
      <c r="U337" t="n">
        <v>6.62</v>
      </c>
      <c r="V337" t="n">
        <v>-1</v>
      </c>
      <c r="W337" t="n">
        <v>5.3</v>
      </c>
      <c r="X337" t="n">
        <v>39</v>
      </c>
      <c r="Y337" t="n">
        <v>0</v>
      </c>
      <c r="Z337" t="n">
        <v>1</v>
      </c>
      <c r="AA337" t="n">
        <v>0.047</v>
      </c>
      <c r="AB337" t="n">
        <v>0.066</v>
      </c>
      <c r="AC337" t="n">
        <v>6.57</v>
      </c>
      <c r="AD337" t="n">
        <v>79</v>
      </c>
      <c r="AE337">
        <f>IF(V337&gt;=0,V337,"")</f>
        <v/>
      </c>
      <c r="AF337">
        <f>IF(AND(N337=1,N336=0),1,0)</f>
        <v/>
      </c>
      <c r="AG337">
        <f>IF(AND(K337="REACQUIRE",K336&lt;&gt;"REACQUIRE"),1,0)</f>
        <v/>
      </c>
    </row>
    <row r="338">
      <c r="J338" t="n">
        <v>83.5</v>
      </c>
      <c r="K338" t="inlineStr">
        <is>
          <t>REACQUIRE</t>
        </is>
      </c>
      <c r="L338" t="n">
        <v>0</v>
      </c>
      <c r="M338" t="n">
        <v>0</v>
      </c>
      <c r="N338" t="n">
        <v>1</v>
      </c>
      <c r="O338" t="n">
        <v>17.463</v>
      </c>
      <c r="P338" t="n">
        <v>4.635</v>
      </c>
      <c r="Q338" t="n">
        <v>6.033</v>
      </c>
      <c r="R338" t="n">
        <v>12.224</v>
      </c>
      <c r="S338" t="n">
        <v>6.465</v>
      </c>
      <c r="T338" t="n">
        <v>12.106</v>
      </c>
      <c r="U338" t="n">
        <v>6.62</v>
      </c>
      <c r="V338" t="n">
        <v>-1</v>
      </c>
      <c r="W338" t="n">
        <v>5.3</v>
      </c>
      <c r="X338" t="n">
        <v>38.9</v>
      </c>
      <c r="Y338" t="n">
        <v>0</v>
      </c>
      <c r="Z338" t="n">
        <v>1</v>
      </c>
      <c r="AA338" t="n">
        <v>0.052</v>
      </c>
      <c r="AB338" t="n">
        <v>0.07199999999999999</v>
      </c>
      <c r="AC338" t="n">
        <v>6.55</v>
      </c>
      <c r="AD338" t="n">
        <v>67</v>
      </c>
      <c r="AE338">
        <f>IF(V338&gt;=0,V338,"")</f>
        <v/>
      </c>
      <c r="AF338">
        <f>IF(AND(N338=1,N337=0),1,0)</f>
        <v/>
      </c>
      <c r="AG338">
        <f>IF(AND(K338="REACQUIRE",K337&lt;&gt;"REACQUIRE"),1,0)</f>
        <v/>
      </c>
    </row>
    <row r="339">
      <c r="J339" t="n">
        <v>83.75</v>
      </c>
      <c r="K339" t="inlineStr">
        <is>
          <t>REACQUIRE</t>
        </is>
      </c>
      <c r="L339" t="n">
        <v>0</v>
      </c>
      <c r="M339" t="n">
        <v>0</v>
      </c>
      <c r="N339" t="n">
        <v>1</v>
      </c>
      <c r="O339" t="n">
        <v>17.482</v>
      </c>
      <c r="P339" t="n">
        <v>4.606</v>
      </c>
      <c r="Q339" t="n">
        <v>6.416</v>
      </c>
      <c r="R339" t="n">
        <v>12.224</v>
      </c>
      <c r="S339" t="n">
        <v>6.465</v>
      </c>
      <c r="T339" t="n">
        <v>12.106</v>
      </c>
      <c r="U339" t="n">
        <v>6.62</v>
      </c>
      <c r="V339" t="n">
        <v>-1</v>
      </c>
      <c r="W339" t="n">
        <v>5.3</v>
      </c>
      <c r="X339" t="n">
        <v>38.7</v>
      </c>
      <c r="Y339" t="n">
        <v>0</v>
      </c>
      <c r="Z339" t="n">
        <v>1</v>
      </c>
      <c r="AA339" t="n">
        <v>0.056</v>
      </c>
      <c r="AB339" t="n">
        <v>0.078</v>
      </c>
      <c r="AC339" t="n">
        <v>6.53</v>
      </c>
      <c r="AD339" t="n">
        <v>67</v>
      </c>
      <c r="AE339">
        <f>IF(V339&gt;=0,V339,"")</f>
        <v/>
      </c>
      <c r="AF339">
        <f>IF(AND(N339=1,N338=0),1,0)</f>
        <v/>
      </c>
      <c r="AG339">
        <f>IF(AND(K339="REACQUIRE",K338&lt;&gt;"REACQUIRE"),1,0)</f>
        <v/>
      </c>
    </row>
    <row r="340">
      <c r="J340" t="n">
        <v>84</v>
      </c>
      <c r="K340" t="inlineStr">
        <is>
          <t>REACQUIRE</t>
        </is>
      </c>
      <c r="L340" t="n">
        <v>0</v>
      </c>
      <c r="M340" t="n">
        <v>0</v>
      </c>
      <c r="N340" t="n">
        <v>1</v>
      </c>
      <c r="O340" t="n">
        <v>17.474</v>
      </c>
      <c r="P340" t="n">
        <v>4.578</v>
      </c>
      <c r="Q340" t="n">
        <v>6.805</v>
      </c>
      <c r="R340" t="n">
        <v>12.224</v>
      </c>
      <c r="S340" t="n">
        <v>6.465</v>
      </c>
      <c r="T340" t="n">
        <v>12.106</v>
      </c>
      <c r="U340" t="n">
        <v>6.62</v>
      </c>
      <c r="V340" t="n">
        <v>-1</v>
      </c>
      <c r="W340" t="n">
        <v>5.2</v>
      </c>
      <c r="X340" t="n">
        <v>38.5</v>
      </c>
      <c r="Y340" t="n">
        <v>0</v>
      </c>
      <c r="Z340" t="n">
        <v>1</v>
      </c>
      <c r="AA340" t="n">
        <v>0.059</v>
      </c>
      <c r="AB340" t="n">
        <v>0.082</v>
      </c>
      <c r="AC340" t="n">
        <v>6.51</v>
      </c>
      <c r="AD340" t="n">
        <v>67</v>
      </c>
      <c r="AE340">
        <f>IF(V340&gt;=0,V340,"")</f>
        <v/>
      </c>
      <c r="AF340">
        <f>IF(AND(N340=1,N339=0),1,0)</f>
        <v/>
      </c>
      <c r="AG340">
        <f>IF(AND(K340="REACQUIRE",K339&lt;&gt;"REACQUIRE"),1,0)</f>
        <v/>
      </c>
    </row>
    <row r="341">
      <c r="J341" t="n">
        <v>84.25</v>
      </c>
      <c r="K341" t="inlineStr">
        <is>
          <t>REACQUIRE</t>
        </is>
      </c>
      <c r="L341" t="n">
        <v>0</v>
      </c>
      <c r="M341" t="n">
        <v>0</v>
      </c>
      <c r="N341" t="n">
        <v>1</v>
      </c>
      <c r="O341" t="n">
        <v>17.439</v>
      </c>
      <c r="P341" t="n">
        <v>4.553</v>
      </c>
      <c r="Q341" t="n">
        <v>7.196</v>
      </c>
      <c r="R341" t="n">
        <v>12.224</v>
      </c>
      <c r="S341" t="n">
        <v>6.465</v>
      </c>
      <c r="T341" t="n">
        <v>12.106</v>
      </c>
      <c r="U341" t="n">
        <v>6.62</v>
      </c>
      <c r="V341" t="n">
        <v>-1</v>
      </c>
      <c r="W341" t="n">
        <v>5.2</v>
      </c>
      <c r="X341" t="n">
        <v>38.4</v>
      </c>
      <c r="Y341" t="n">
        <v>0</v>
      </c>
      <c r="Z341" t="n">
        <v>1</v>
      </c>
      <c r="AA341" t="n">
        <v>0.062</v>
      </c>
      <c r="AB341" t="n">
        <v>0.08400000000000001</v>
      </c>
      <c r="AC341" t="n">
        <v>6.5</v>
      </c>
      <c r="AD341" t="n">
        <v>67</v>
      </c>
      <c r="AE341">
        <f>IF(V341&gt;=0,V341,"")</f>
        <v/>
      </c>
      <c r="AF341">
        <f>IF(AND(N341=1,N340=0),1,0)</f>
        <v/>
      </c>
      <c r="AG341">
        <f>IF(AND(K341="REACQUIRE",K340&lt;&gt;"REACQUIRE"),1,0)</f>
        <v/>
      </c>
    </row>
    <row r="342">
      <c r="J342" t="n">
        <v>84.5</v>
      </c>
      <c r="K342" t="inlineStr">
        <is>
          <t>REACQUIRE</t>
        </is>
      </c>
      <c r="L342" t="n">
        <v>0</v>
      </c>
      <c r="M342" t="n">
        <v>0</v>
      </c>
      <c r="N342" t="n">
        <v>1</v>
      </c>
      <c r="O342" t="n">
        <v>17.377</v>
      </c>
      <c r="P342" t="n">
        <v>4.532</v>
      </c>
      <c r="Q342" t="n">
        <v>7.586</v>
      </c>
      <c r="R342" t="n">
        <v>12.224</v>
      </c>
      <c r="S342" t="n">
        <v>6.465</v>
      </c>
      <c r="T342" t="n">
        <v>12.106</v>
      </c>
      <c r="U342" t="n">
        <v>6.62</v>
      </c>
      <c r="V342" t="n">
        <v>-1</v>
      </c>
      <c r="W342" t="n">
        <v>5.2</v>
      </c>
      <c r="X342" t="n">
        <v>38.3</v>
      </c>
      <c r="Y342" t="n">
        <v>0</v>
      </c>
      <c r="Z342" t="n">
        <v>1</v>
      </c>
      <c r="AA342" t="n">
        <v>0.065</v>
      </c>
      <c r="AB342" t="n">
        <v>0.08500000000000001</v>
      </c>
      <c r="AC342" t="n">
        <v>6.49</v>
      </c>
      <c r="AD342" t="n">
        <v>71</v>
      </c>
      <c r="AE342">
        <f>IF(V342&gt;=0,V342,"")</f>
        <v/>
      </c>
      <c r="AF342">
        <f>IF(AND(N342=1,N341=0),1,0)</f>
        <v/>
      </c>
      <c r="AG342">
        <f>IF(AND(K342="REACQUIRE",K341&lt;&gt;"REACQUIRE"),1,0)</f>
        <v/>
      </c>
    </row>
    <row r="343">
      <c r="J343" t="n">
        <v>84.75</v>
      </c>
      <c r="K343" t="inlineStr">
        <is>
          <t>REACQUIRE</t>
        </is>
      </c>
      <c r="L343" t="n">
        <v>0</v>
      </c>
      <c r="M343" t="n">
        <v>0</v>
      </c>
      <c r="N343" t="n">
        <v>1</v>
      </c>
      <c r="O343" t="n">
        <v>17.287</v>
      </c>
      <c r="P343" t="n">
        <v>4.515</v>
      </c>
      <c r="Q343" t="n">
        <v>7.972</v>
      </c>
      <c r="R343" t="n">
        <v>12.224</v>
      </c>
      <c r="S343" t="n">
        <v>6.465</v>
      </c>
      <c r="T343" t="n">
        <v>12.106</v>
      </c>
      <c r="U343" t="n">
        <v>6.62</v>
      </c>
      <c r="V343" t="n">
        <v>-1</v>
      </c>
      <c r="W343" t="n">
        <v>5.2</v>
      </c>
      <c r="X343" t="n">
        <v>38.1</v>
      </c>
      <c r="Y343" t="n">
        <v>0</v>
      </c>
      <c r="Z343" t="n">
        <v>1</v>
      </c>
      <c r="AA343" t="n">
        <v>0.067</v>
      </c>
      <c r="AB343" t="n">
        <v>0.083</v>
      </c>
      <c r="AC343" t="n">
        <v>6.5</v>
      </c>
      <c r="AD343" t="n">
        <v>75</v>
      </c>
      <c r="AE343">
        <f>IF(V343&gt;=0,V343,"")</f>
        <v/>
      </c>
      <c r="AF343">
        <f>IF(AND(N343=1,N342=0),1,0)</f>
        <v/>
      </c>
      <c r="AG343">
        <f>IF(AND(K343="REACQUIRE",K342&lt;&gt;"REACQUIRE"),1,0)</f>
        <v/>
      </c>
    </row>
    <row r="344">
      <c r="J344" t="n">
        <v>85</v>
      </c>
      <c r="K344" t="inlineStr">
        <is>
          <t>REACQUIRE</t>
        </is>
      </c>
      <c r="L344" t="n">
        <v>0</v>
      </c>
      <c r="M344" t="n">
        <v>0</v>
      </c>
      <c r="N344" t="n">
        <v>1</v>
      </c>
      <c r="O344" t="n">
        <v>17.168</v>
      </c>
      <c r="P344" t="n">
        <v>4.503</v>
      </c>
      <c r="Q344" t="n">
        <v>8.352</v>
      </c>
      <c r="R344" t="n">
        <v>12.224</v>
      </c>
      <c r="S344" t="n">
        <v>6.465</v>
      </c>
      <c r="T344" t="n">
        <v>12.106</v>
      </c>
      <c r="U344" t="n">
        <v>6.62</v>
      </c>
      <c r="V344" t="n">
        <v>-1</v>
      </c>
      <c r="W344" t="n">
        <v>5.2</v>
      </c>
      <c r="X344" t="n">
        <v>38</v>
      </c>
      <c r="Y344" t="n">
        <v>0</v>
      </c>
      <c r="Z344" t="n">
        <v>1</v>
      </c>
      <c r="AA344" t="n">
        <v>0.068</v>
      </c>
      <c r="AB344" t="n">
        <v>0.081</v>
      </c>
      <c r="AC344" t="n">
        <v>6.5</v>
      </c>
      <c r="AD344" t="n">
        <v>75</v>
      </c>
      <c r="AE344">
        <f>IF(V344&gt;=0,V344,"")</f>
        <v/>
      </c>
      <c r="AF344">
        <f>IF(AND(N344=1,N343=0),1,0)</f>
        <v/>
      </c>
      <c r="AG344">
        <f>IF(AND(K344="REACQUIRE",K343&lt;&gt;"REACQUIRE"),1,0)</f>
        <v/>
      </c>
    </row>
    <row r="345">
      <c r="J345" t="n">
        <v>85.25</v>
      </c>
      <c r="K345" t="inlineStr">
        <is>
          <t>REACQUIRE</t>
        </is>
      </c>
      <c r="L345" t="n">
        <v>0</v>
      </c>
      <c r="M345" t="n">
        <v>0</v>
      </c>
      <c r="N345" t="n">
        <v>1</v>
      </c>
      <c r="O345" t="n">
        <v>17.023</v>
      </c>
      <c r="P345" t="n">
        <v>4.496</v>
      </c>
      <c r="Q345" t="n">
        <v>8.724</v>
      </c>
      <c r="R345" t="n">
        <v>12.224</v>
      </c>
      <c r="S345" t="n">
        <v>6.465</v>
      </c>
      <c r="T345" t="n">
        <v>12.106</v>
      </c>
      <c r="U345" t="n">
        <v>6.62</v>
      </c>
      <c r="V345" t="n">
        <v>-1</v>
      </c>
      <c r="W345" t="n">
        <v>5.2</v>
      </c>
      <c r="X345" t="n">
        <v>38</v>
      </c>
      <c r="Y345" t="n">
        <v>0</v>
      </c>
      <c r="Z345" t="n">
        <v>1</v>
      </c>
      <c r="AA345" t="n">
        <v>0.06900000000000001</v>
      </c>
      <c r="AB345" t="n">
        <v>0.079</v>
      </c>
      <c r="AC345" t="n">
        <v>6.52</v>
      </c>
      <c r="AD345" t="n">
        <v>78</v>
      </c>
      <c r="AE345">
        <f>IF(V345&gt;=0,V345,"")</f>
        <v/>
      </c>
      <c r="AF345">
        <f>IF(AND(N345=1,N344=0),1,0)</f>
        <v/>
      </c>
      <c r="AG345">
        <f>IF(AND(K345="REACQUIRE",K344&lt;&gt;"REACQUIRE"),1,0)</f>
        <v/>
      </c>
    </row>
    <row r="346">
      <c r="J346" t="n">
        <v>85.5</v>
      </c>
      <c r="K346" t="inlineStr">
        <is>
          <t>REACQUIRE</t>
        </is>
      </c>
      <c r="L346" t="n">
        <v>0</v>
      </c>
      <c r="M346" t="n">
        <v>0</v>
      </c>
      <c r="N346" t="n">
        <v>1</v>
      </c>
      <c r="O346" t="n">
        <v>16.85</v>
      </c>
      <c r="P346" t="n">
        <v>4.496</v>
      </c>
      <c r="Q346" t="n">
        <v>9.084</v>
      </c>
      <c r="R346" t="n">
        <v>12.224</v>
      </c>
      <c r="S346" t="n">
        <v>6.465</v>
      </c>
      <c r="T346" t="n">
        <v>12.106</v>
      </c>
      <c r="U346" t="n">
        <v>6.62</v>
      </c>
      <c r="V346" t="n">
        <v>-1</v>
      </c>
      <c r="W346" t="n">
        <v>5.2</v>
      </c>
      <c r="X346" t="n">
        <v>37.9</v>
      </c>
      <c r="Y346" t="n">
        <v>0</v>
      </c>
      <c r="Z346" t="n">
        <v>1</v>
      </c>
      <c r="AA346" t="n">
        <v>0.06900000000000001</v>
      </c>
      <c r="AB346" t="n">
        <v>0.077</v>
      </c>
      <c r="AC346" t="n">
        <v>6.53</v>
      </c>
      <c r="AD346" t="n">
        <v>80</v>
      </c>
      <c r="AE346">
        <f>IF(V346&gt;=0,V346,"")</f>
        <v/>
      </c>
      <c r="AF346">
        <f>IF(AND(N346=1,N345=0),1,0)</f>
        <v/>
      </c>
      <c r="AG346">
        <f>IF(AND(K346="REACQUIRE",K345&lt;&gt;"REACQUIRE"),1,0)</f>
        <v/>
      </c>
    </row>
    <row r="347">
      <c r="J347" t="n">
        <v>85.75</v>
      </c>
      <c r="K347" t="inlineStr">
        <is>
          <t>REACQUIRE</t>
        </is>
      </c>
      <c r="L347" t="n">
        <v>0</v>
      </c>
      <c r="M347" t="n">
        <v>0</v>
      </c>
      <c r="N347" t="n">
        <v>1</v>
      </c>
      <c r="O347" t="n">
        <v>16.651</v>
      </c>
      <c r="P347" t="n">
        <v>4.504</v>
      </c>
      <c r="Q347" t="n">
        <v>9.430999999999999</v>
      </c>
      <c r="R347" t="n">
        <v>12.224</v>
      </c>
      <c r="S347" t="n">
        <v>6.465</v>
      </c>
      <c r="T347" t="n">
        <v>12.106</v>
      </c>
      <c r="U347" t="n">
        <v>6.62</v>
      </c>
      <c r="V347" t="n">
        <v>-1</v>
      </c>
      <c r="W347" t="n">
        <v>5.2</v>
      </c>
      <c r="X347" t="n">
        <v>37.9</v>
      </c>
      <c r="Y347" t="n">
        <v>0</v>
      </c>
      <c r="Z347" t="n">
        <v>1</v>
      </c>
      <c r="AA347" t="n">
        <v>0.07000000000000001</v>
      </c>
      <c r="AB347" t="n">
        <v>0.076</v>
      </c>
      <c r="AC347" t="n">
        <v>6.55</v>
      </c>
      <c r="AD347" t="n">
        <v>78</v>
      </c>
      <c r="AE347">
        <f>IF(V347&gt;=0,V347,"")</f>
        <v/>
      </c>
      <c r="AF347">
        <f>IF(AND(N347=1,N346=0),1,0)</f>
        <v/>
      </c>
      <c r="AG347">
        <f>IF(AND(K347="REACQUIRE",K346&lt;&gt;"REACQUIRE"),1,0)</f>
        <v/>
      </c>
    </row>
    <row r="348">
      <c r="J348" t="n">
        <v>86</v>
      </c>
      <c r="K348" t="inlineStr">
        <is>
          <t>REACQUIRE</t>
        </is>
      </c>
      <c r="L348" t="n">
        <v>0</v>
      </c>
      <c r="M348" t="n">
        <v>0</v>
      </c>
      <c r="N348" t="n">
        <v>1</v>
      </c>
      <c r="O348" t="n">
        <v>16.427</v>
      </c>
      <c r="P348" t="n">
        <v>4.522</v>
      </c>
      <c r="Q348" t="n">
        <v>9.762</v>
      </c>
      <c r="R348" t="n">
        <v>12.224</v>
      </c>
      <c r="S348" t="n">
        <v>6.465</v>
      </c>
      <c r="T348" t="n">
        <v>12.106</v>
      </c>
      <c r="U348" t="n">
        <v>6.62</v>
      </c>
      <c r="V348" t="n">
        <v>-1</v>
      </c>
      <c r="W348" t="n">
        <v>5.2</v>
      </c>
      <c r="X348" t="n">
        <v>38</v>
      </c>
      <c r="Y348" t="n">
        <v>0</v>
      </c>
      <c r="Z348" t="n">
        <v>1</v>
      </c>
      <c r="AA348" t="n">
        <v>0.07000000000000001</v>
      </c>
      <c r="AB348" t="n">
        <v>0.075</v>
      </c>
      <c r="AC348" t="n">
        <v>6.57</v>
      </c>
      <c r="AD348" t="n">
        <v>91</v>
      </c>
      <c r="AE348">
        <f>IF(V348&gt;=0,V348,"")</f>
        <v/>
      </c>
      <c r="AF348">
        <f>IF(AND(N348=1,N347=0),1,0)</f>
        <v/>
      </c>
      <c r="AG348">
        <f>IF(AND(K348="REACQUIRE",K347&lt;&gt;"REACQUIRE"),1,0)</f>
        <v/>
      </c>
    </row>
    <row r="349">
      <c r="J349" t="n">
        <v>86.25</v>
      </c>
      <c r="K349" t="inlineStr">
        <is>
          <t>REACQUIRE</t>
        </is>
      </c>
      <c r="L349" t="n">
        <v>0</v>
      </c>
      <c r="M349" t="n">
        <v>0</v>
      </c>
      <c r="N349" t="n">
        <v>0</v>
      </c>
      <c r="O349" t="n">
        <v>16.179</v>
      </c>
      <c r="P349" t="n">
        <v>4.549</v>
      </c>
      <c r="Q349" t="n">
        <v>10.076</v>
      </c>
      <c r="R349" t="n">
        <v>12.226</v>
      </c>
      <c r="S349" t="n">
        <v>6.467</v>
      </c>
      <c r="T349" t="n">
        <v>12.106</v>
      </c>
      <c r="U349" t="n">
        <v>6.62</v>
      </c>
      <c r="V349" t="n">
        <v>-1</v>
      </c>
      <c r="W349" t="n">
        <v>5.2</v>
      </c>
      <c r="X349" t="n">
        <v>38.1</v>
      </c>
      <c r="Y349" t="n">
        <v>-0.08699999999999999</v>
      </c>
      <c r="Z349" t="n">
        <v>1</v>
      </c>
      <c r="AA349" t="n">
        <v>0.07000000000000001</v>
      </c>
      <c r="AB349" t="n">
        <v>0.076</v>
      </c>
      <c r="AC349" t="n">
        <v>6.6</v>
      </c>
      <c r="AD349" t="n">
        <v>201</v>
      </c>
      <c r="AE349">
        <f>IF(V349&gt;=0,V349,"")</f>
        <v/>
      </c>
      <c r="AF349">
        <f>IF(AND(N349=1,N348=0),1,0)</f>
        <v/>
      </c>
      <c r="AG349">
        <f>IF(AND(K349="REACQUIRE",K348&lt;&gt;"REACQUIRE"),1,0)</f>
        <v/>
      </c>
    </row>
    <row r="350">
      <c r="J350" t="n">
        <v>86.5</v>
      </c>
      <c r="K350" t="inlineStr">
        <is>
          <t>REACQUIRE</t>
        </is>
      </c>
      <c r="L350" t="n">
        <v>0</v>
      </c>
      <c r="M350" t="n">
        <v>0</v>
      </c>
      <c r="N350" t="n">
        <v>0</v>
      </c>
      <c r="O350" t="n">
        <v>15.908</v>
      </c>
      <c r="P350" t="n">
        <v>4.584</v>
      </c>
      <c r="Q350" t="n">
        <v>10.371</v>
      </c>
      <c r="R350" t="n">
        <v>12.223</v>
      </c>
      <c r="S350" t="n">
        <v>6.465</v>
      </c>
      <c r="T350" t="n">
        <v>12.106</v>
      </c>
      <c r="U350" t="n">
        <v>6.62</v>
      </c>
      <c r="V350" t="n">
        <v>-1</v>
      </c>
      <c r="W350" t="n">
        <v>5.2</v>
      </c>
      <c r="X350" t="n">
        <v>38.3</v>
      </c>
      <c r="Y350" t="n">
        <v>0</v>
      </c>
      <c r="Z350" t="n">
        <v>1</v>
      </c>
      <c r="AA350" t="n">
        <v>0.06900000000000001</v>
      </c>
      <c r="AB350" t="n">
        <v>0.08</v>
      </c>
      <c r="AC350" t="n">
        <v>6.63</v>
      </c>
      <c r="AD350" t="n">
        <v>201</v>
      </c>
      <c r="AE350">
        <f>IF(V350&gt;=0,V350,"")</f>
        <v/>
      </c>
      <c r="AF350">
        <f>IF(AND(N350=1,N349=0),1,0)</f>
        <v/>
      </c>
      <c r="AG350">
        <f>IF(AND(K350="REACQUIRE",K349&lt;&gt;"REACQUIRE"),1,0)</f>
        <v/>
      </c>
    </row>
    <row r="351">
      <c r="J351" t="n">
        <v>86.75</v>
      </c>
      <c r="K351" t="inlineStr">
        <is>
          <t>REACQUIRE</t>
        </is>
      </c>
      <c r="L351" t="n">
        <v>0</v>
      </c>
      <c r="M351" t="n">
        <v>0</v>
      </c>
      <c r="N351" t="n">
        <v>0</v>
      </c>
      <c r="O351" t="n">
        <v>15.616</v>
      </c>
      <c r="P351" t="n">
        <v>4.622</v>
      </c>
      <c r="Q351" t="n">
        <v>10.645</v>
      </c>
      <c r="R351" t="n">
        <v>12.223</v>
      </c>
      <c r="S351" t="n">
        <v>6.465</v>
      </c>
      <c r="T351" t="n">
        <v>12.106</v>
      </c>
      <c r="U351" t="n">
        <v>6.62</v>
      </c>
      <c r="V351" t="n">
        <v>-1</v>
      </c>
      <c r="W351" t="n">
        <v>5.3</v>
      </c>
      <c r="X351" t="n">
        <v>38.5</v>
      </c>
      <c r="Y351" t="n">
        <v>0</v>
      </c>
      <c r="Z351" t="n">
        <v>1</v>
      </c>
      <c r="AA351" t="n">
        <v>0.06900000000000001</v>
      </c>
      <c r="AB351" t="n">
        <v>0.08500000000000001</v>
      </c>
      <c r="AC351" t="n">
        <v>6.65</v>
      </c>
      <c r="AD351" t="n">
        <v>201</v>
      </c>
      <c r="AE351">
        <f>IF(V351&gt;=0,V351,"")</f>
        <v/>
      </c>
      <c r="AF351">
        <f>IF(AND(N351=1,N350=0),1,0)</f>
        <v/>
      </c>
      <c r="AG351">
        <f>IF(AND(K351="REACQUIRE",K350&lt;&gt;"REACQUIRE"),1,0)</f>
        <v/>
      </c>
    </row>
    <row r="352">
      <c r="J352" t="n">
        <v>87</v>
      </c>
      <c r="K352" t="inlineStr">
        <is>
          <t>REACQUIRE</t>
        </is>
      </c>
      <c r="L352" t="n">
        <v>0</v>
      </c>
      <c r="M352" t="n">
        <v>0</v>
      </c>
      <c r="N352" t="n">
        <v>0</v>
      </c>
      <c r="O352" t="n">
        <v>15.305</v>
      </c>
      <c r="P352" t="n">
        <v>4.666</v>
      </c>
      <c r="Q352" t="n">
        <v>10.896</v>
      </c>
      <c r="R352" t="n">
        <v>12.223</v>
      </c>
      <c r="S352" t="n">
        <v>6.465</v>
      </c>
      <c r="T352" t="n">
        <v>12.106</v>
      </c>
      <c r="U352" t="n">
        <v>6.62</v>
      </c>
      <c r="V352" t="n">
        <v>-1</v>
      </c>
      <c r="W352" t="n">
        <v>5.3</v>
      </c>
      <c r="X352" t="n">
        <v>38.7</v>
      </c>
      <c r="Y352" t="n">
        <v>0</v>
      </c>
      <c r="Z352" t="n">
        <v>1</v>
      </c>
      <c r="AA352" t="n">
        <v>0.068</v>
      </c>
      <c r="AB352" t="n">
        <v>0.089</v>
      </c>
      <c r="AC352" t="n">
        <v>6.68</v>
      </c>
      <c r="AD352" t="n">
        <v>201</v>
      </c>
      <c r="AE352">
        <f>IF(V352&gt;=0,V352,"")</f>
        <v/>
      </c>
      <c r="AF352">
        <f>IF(AND(N352=1,N351=0),1,0)</f>
        <v/>
      </c>
      <c r="AG352">
        <f>IF(AND(K352="REACQUIRE",K351&lt;&gt;"REACQUIRE"),1,0)</f>
        <v/>
      </c>
    </row>
    <row r="353">
      <c r="J353" t="n">
        <v>87.25</v>
      </c>
      <c r="K353" t="inlineStr">
        <is>
          <t>TRACK</t>
        </is>
      </c>
      <c r="L353" t="n">
        <v>1</v>
      </c>
      <c r="M353" t="n">
        <v>1</v>
      </c>
      <c r="N353" t="n">
        <v>0</v>
      </c>
      <c r="O353" t="n">
        <v>14.982</v>
      </c>
      <c r="P353" t="n">
        <v>4.723</v>
      </c>
      <c r="Q353" t="n">
        <v>11.112</v>
      </c>
      <c r="R353" t="n">
        <v>12.223</v>
      </c>
      <c r="S353" t="n">
        <v>6.465</v>
      </c>
      <c r="T353" t="n">
        <v>12.075</v>
      </c>
      <c r="U353" t="n">
        <v>6.278</v>
      </c>
      <c r="V353" t="n">
        <v>0.239</v>
      </c>
      <c r="W353" t="n">
        <v>4.8</v>
      </c>
      <c r="X353" t="n">
        <v>38.3</v>
      </c>
      <c r="Y353" t="n">
        <v>0</v>
      </c>
      <c r="Z353" t="n">
        <v>1</v>
      </c>
      <c r="AA353" t="n">
        <v>0.067</v>
      </c>
      <c r="AB353" t="n">
        <v>0.08</v>
      </c>
      <c r="AC353" t="n">
        <v>6.72</v>
      </c>
      <c r="AD353" t="n">
        <v>255</v>
      </c>
      <c r="AE353">
        <f>IF(V353&gt;=0,V353,"")</f>
        <v/>
      </c>
      <c r="AF353">
        <f>IF(AND(N353=1,N352=0),1,0)</f>
        <v/>
      </c>
      <c r="AG353">
        <f>IF(AND(K353="REACQUIRE",K352&lt;&gt;"REACQUIRE"),1,0)</f>
        <v/>
      </c>
    </row>
    <row r="354">
      <c r="J354" t="n">
        <v>87.5</v>
      </c>
      <c r="K354" t="inlineStr">
        <is>
          <t>TRACK</t>
        </is>
      </c>
      <c r="L354" t="n">
        <v>1</v>
      </c>
      <c r="M354" t="n">
        <v>1</v>
      </c>
      <c r="N354" t="n">
        <v>0</v>
      </c>
      <c r="O354" t="n">
        <v>14.767</v>
      </c>
      <c r="P354" t="n">
        <v>4.769</v>
      </c>
      <c r="Q354" t="n">
        <v>11.226</v>
      </c>
      <c r="R354" t="n">
        <v>12.223</v>
      </c>
      <c r="S354" t="n">
        <v>6.465</v>
      </c>
      <c r="T354" t="n">
        <v>12.137</v>
      </c>
      <c r="U354" t="n">
        <v>6.256</v>
      </c>
      <c r="V354" t="n">
        <v>0.226</v>
      </c>
      <c r="W354" t="n">
        <v>1.8</v>
      </c>
      <c r="X354" t="n">
        <v>38.2</v>
      </c>
      <c r="Y354" t="n">
        <v>0</v>
      </c>
      <c r="Z354" t="n">
        <v>1</v>
      </c>
      <c r="AA354" t="n">
        <v>0.093</v>
      </c>
      <c r="AB354" t="n">
        <v>0.035</v>
      </c>
      <c r="AC354" t="n">
        <v>6.74</v>
      </c>
      <c r="AD354" t="n">
        <v>255</v>
      </c>
      <c r="AE354">
        <f>IF(V354&gt;=0,V354,"")</f>
        <v/>
      </c>
      <c r="AF354">
        <f>IF(AND(N354=1,N353=0),1,0)</f>
        <v/>
      </c>
      <c r="AG354">
        <f>IF(AND(K354="REACQUIRE",K353&lt;&gt;"REACQUIRE"),1,0)</f>
        <v/>
      </c>
    </row>
    <row r="355">
      <c r="J355" t="n">
        <v>87.75</v>
      </c>
      <c r="K355" t="inlineStr">
        <is>
          <t>TRACK</t>
        </is>
      </c>
      <c r="L355" t="n">
        <v>1</v>
      </c>
      <c r="M355" t="n">
        <v>1</v>
      </c>
      <c r="N355" t="n">
        <v>0</v>
      </c>
      <c r="O355" t="n">
        <v>14.705</v>
      </c>
      <c r="P355" t="n">
        <v>4.788</v>
      </c>
      <c r="Q355" t="n">
        <v>11.235</v>
      </c>
      <c r="R355" t="n">
        <v>12.224</v>
      </c>
      <c r="S355" t="n">
        <v>6.465</v>
      </c>
      <c r="T355" t="n">
        <v>12.155</v>
      </c>
      <c r="U355" t="n">
        <v>6.248</v>
      </c>
      <c r="V355" t="n">
        <v>0.228</v>
      </c>
      <c r="W355" t="n">
        <v>-1.6</v>
      </c>
      <c r="X355" t="n">
        <v>38.5</v>
      </c>
      <c r="Y355" t="n">
        <v>0</v>
      </c>
      <c r="Z355" t="n">
        <v>1</v>
      </c>
      <c r="AA355" t="n">
        <v>0.08</v>
      </c>
      <c r="AB355" t="n">
        <v>0.04</v>
      </c>
      <c r="AC355" t="n">
        <v>6.73</v>
      </c>
      <c r="AD355" t="n">
        <v>255</v>
      </c>
      <c r="AE355">
        <f>IF(V355&gt;=0,V355,"")</f>
        <v/>
      </c>
      <c r="AF355">
        <f>IF(AND(N355=1,N354=0),1,0)</f>
        <v/>
      </c>
      <c r="AG355">
        <f>IF(AND(K355="REACQUIRE",K354&lt;&gt;"REACQUIRE"),1,0)</f>
        <v/>
      </c>
    </row>
    <row r="356">
      <c r="J356" t="n">
        <v>88</v>
      </c>
      <c r="K356" t="inlineStr">
        <is>
          <t>TRACK</t>
        </is>
      </c>
      <c r="L356" t="n">
        <v>1</v>
      </c>
      <c r="M356" t="n">
        <v>1</v>
      </c>
      <c r="N356" t="n">
        <v>0</v>
      </c>
      <c r="O356" t="n">
        <v>14.72</v>
      </c>
      <c r="P356" t="n">
        <v>4.791</v>
      </c>
      <c r="Q356" t="n">
        <v>11.198</v>
      </c>
      <c r="R356" t="n">
        <v>12.224</v>
      </c>
      <c r="S356" t="n">
        <v>6.465</v>
      </c>
      <c r="T356" t="n">
        <v>12.155</v>
      </c>
      <c r="U356" t="n">
        <v>6.274</v>
      </c>
      <c r="V356" t="n">
        <v>0.203</v>
      </c>
      <c r="W356" t="n">
        <v>-2.5</v>
      </c>
      <c r="X356" t="n">
        <v>39.1</v>
      </c>
      <c r="Y356" t="n">
        <v>0</v>
      </c>
      <c r="Z356" t="n">
        <v>1</v>
      </c>
      <c r="AA356" t="n">
        <v>-0.046</v>
      </c>
      <c r="AB356" t="n">
        <v>0.002</v>
      </c>
      <c r="AC356" t="n">
        <v>6.71</v>
      </c>
      <c r="AD356" t="n">
        <v>255</v>
      </c>
      <c r="AE356">
        <f>IF(V356&gt;=0,V356,"")</f>
        <v/>
      </c>
      <c r="AF356">
        <f>IF(AND(N356=1,N355=0),1,0)</f>
        <v/>
      </c>
      <c r="AG356">
        <f>IF(AND(K356="REACQUIRE",K355&lt;&gt;"REACQUIRE"),1,0)</f>
        <v/>
      </c>
    </row>
    <row r="357">
      <c r="J357" t="n">
        <v>88.25</v>
      </c>
      <c r="K357" t="inlineStr">
        <is>
          <t>TRACK</t>
        </is>
      </c>
      <c r="L357" t="n">
        <v>1</v>
      </c>
      <c r="M357" t="n">
        <v>1</v>
      </c>
      <c r="N357" t="n">
        <v>0</v>
      </c>
      <c r="O357" t="n">
        <v>14.7</v>
      </c>
      <c r="P357" t="n">
        <v>4.797</v>
      </c>
      <c r="Q357" t="n">
        <v>11.192</v>
      </c>
      <c r="R357" t="n">
        <v>12.224</v>
      </c>
      <c r="S357" t="n">
        <v>6.465</v>
      </c>
      <c r="T357" t="n">
        <v>12.154</v>
      </c>
      <c r="U357" t="n">
        <v>6.275</v>
      </c>
      <c r="V357" t="n">
        <v>0.203</v>
      </c>
      <c r="W357" t="n">
        <v>-0.9</v>
      </c>
      <c r="X357" t="n">
        <v>40</v>
      </c>
      <c r="Y357" t="n">
        <v>0</v>
      </c>
      <c r="Z357" t="n">
        <v>1</v>
      </c>
      <c r="AA357" t="n">
        <v>-0.054</v>
      </c>
      <c r="AB357" t="n">
        <v>0.027</v>
      </c>
      <c r="AC357" t="n">
        <v>6.71</v>
      </c>
      <c r="AD357" t="n">
        <v>255</v>
      </c>
      <c r="AE357">
        <f>IF(V357&gt;=0,V357,"")</f>
        <v/>
      </c>
      <c r="AF357">
        <f>IF(AND(N357=1,N356=0),1,0)</f>
        <v/>
      </c>
      <c r="AG357">
        <f>IF(AND(K357="REACQUIRE",K356&lt;&gt;"REACQUIRE"),1,0)</f>
        <v/>
      </c>
    </row>
    <row r="358">
      <c r="J358" t="n">
        <v>88.5</v>
      </c>
      <c r="K358" t="inlineStr">
        <is>
          <t>TRACK</t>
        </is>
      </c>
      <c r="L358" t="n">
        <v>1</v>
      </c>
      <c r="M358" t="n">
        <v>1</v>
      </c>
      <c r="N358" t="n">
        <v>0</v>
      </c>
      <c r="O358" t="n">
        <v>14.654</v>
      </c>
      <c r="P358" t="n">
        <v>4.808</v>
      </c>
      <c r="Q358" t="n">
        <v>11.204</v>
      </c>
      <c r="R358" t="n">
        <v>12.224</v>
      </c>
      <c r="S358" t="n">
        <v>6.465</v>
      </c>
      <c r="T358" t="n">
        <v>12.161</v>
      </c>
      <c r="U358" t="n">
        <v>6.271</v>
      </c>
      <c r="V358" t="n">
        <v>0.204</v>
      </c>
      <c r="W358" t="n">
        <v>0.4</v>
      </c>
      <c r="X358" t="n">
        <v>40.3</v>
      </c>
      <c r="Y358" t="n">
        <v>0</v>
      </c>
      <c r="Z358" t="n">
        <v>1</v>
      </c>
      <c r="AA358" t="n">
        <v>-0.037</v>
      </c>
      <c r="AB358" t="n">
        <v>0.036</v>
      </c>
      <c r="AC358" t="n">
        <v>6.71</v>
      </c>
      <c r="AD358" t="n">
        <v>255</v>
      </c>
      <c r="AE358">
        <f>IF(V358&gt;=0,V358,"")</f>
        <v/>
      </c>
      <c r="AF358">
        <f>IF(AND(N358=1,N357=0),1,0)</f>
        <v/>
      </c>
      <c r="AG358">
        <f>IF(AND(K358="REACQUIRE",K357&lt;&gt;"REACQUIRE"),1,0)</f>
        <v/>
      </c>
    </row>
    <row r="359">
      <c r="J359" t="n">
        <v>88.75</v>
      </c>
      <c r="K359" t="inlineStr">
        <is>
          <t>TRACK</t>
        </is>
      </c>
      <c r="L359" t="n">
        <v>1</v>
      </c>
      <c r="M359" t="n">
        <v>1</v>
      </c>
      <c r="N359" t="n">
        <v>0</v>
      </c>
      <c r="O359" t="n">
        <v>14.587</v>
      </c>
      <c r="P359" t="n">
        <v>4.825</v>
      </c>
      <c r="Q359" t="n">
        <v>11.22</v>
      </c>
      <c r="R359" t="n">
        <v>12.224</v>
      </c>
      <c r="S359" t="n">
        <v>6.465</v>
      </c>
      <c r="T359" t="n">
        <v>12.158</v>
      </c>
      <c r="U359" t="n">
        <v>6.242</v>
      </c>
      <c r="V359" t="n">
        <v>0.233</v>
      </c>
      <c r="W359" t="n">
        <v>1.1</v>
      </c>
      <c r="X359" t="n">
        <v>40.4</v>
      </c>
      <c r="Y359" t="n">
        <v>0</v>
      </c>
      <c r="Z359" t="n">
        <v>1</v>
      </c>
      <c r="AA359" t="n">
        <v>-0.025</v>
      </c>
      <c r="AB359" t="n">
        <v>0.037</v>
      </c>
      <c r="AC359" t="n">
        <v>6.72</v>
      </c>
      <c r="AD359" t="n">
        <v>255</v>
      </c>
      <c r="AE359">
        <f>IF(V359&gt;=0,V359,"")</f>
        <v/>
      </c>
      <c r="AF359">
        <f>IF(AND(N359=1,N358=0),1,0)</f>
        <v/>
      </c>
      <c r="AG359">
        <f>IF(AND(K359="REACQUIRE",K358&lt;&gt;"REACQUIRE"),1,0)</f>
        <v/>
      </c>
    </row>
    <row r="360">
      <c r="J360" t="n">
        <v>89</v>
      </c>
      <c r="K360" t="inlineStr">
        <is>
          <t>TRACK</t>
        </is>
      </c>
      <c r="L360" t="n">
        <v>1</v>
      </c>
      <c r="M360" t="n">
        <v>1</v>
      </c>
      <c r="N360" t="n">
        <v>0</v>
      </c>
      <c r="O360" t="n">
        <v>14.508</v>
      </c>
      <c r="P360" t="n">
        <v>4.845</v>
      </c>
      <c r="Q360" t="n">
        <v>11.246</v>
      </c>
      <c r="R360" t="n">
        <v>12.227</v>
      </c>
      <c r="S360" t="n">
        <v>6.468</v>
      </c>
      <c r="T360" t="n">
        <v>12.175</v>
      </c>
      <c r="U360" t="n">
        <v>6.249</v>
      </c>
      <c r="V360" t="n">
        <v>0.225</v>
      </c>
      <c r="W360" t="n">
        <v>1.4</v>
      </c>
      <c r="X360" t="n">
        <v>40.8</v>
      </c>
      <c r="Y360" t="n">
        <v>0.013</v>
      </c>
      <c r="Z360" t="n">
        <v>1</v>
      </c>
      <c r="AA360" t="n">
        <v>-0.02</v>
      </c>
      <c r="AB360" t="n">
        <v>0.03</v>
      </c>
      <c r="AC360" t="n">
        <v>6.73</v>
      </c>
      <c r="AD360" t="n">
        <v>255</v>
      </c>
      <c r="AE360">
        <f>IF(V360&gt;=0,V360,"")</f>
        <v/>
      </c>
      <c r="AF360">
        <f>IF(AND(N360=1,N359=0),1,0)</f>
        <v/>
      </c>
      <c r="AG360">
        <f>IF(AND(K360="REACQUIRE",K359&lt;&gt;"REACQUIRE"),1,0)</f>
        <v/>
      </c>
    </row>
    <row r="361">
      <c r="J361" t="n">
        <v>89.25</v>
      </c>
      <c r="K361" t="inlineStr">
        <is>
          <t>TRACK</t>
        </is>
      </c>
      <c r="L361" t="n">
        <v>1</v>
      </c>
      <c r="M361" t="n">
        <v>1</v>
      </c>
      <c r="N361" t="n">
        <v>0</v>
      </c>
      <c r="O361" t="n">
        <v>14.421</v>
      </c>
      <c r="P361" t="n">
        <v>4.867</v>
      </c>
      <c r="Q361" t="n">
        <v>11.28</v>
      </c>
      <c r="R361" t="n">
        <v>12.224</v>
      </c>
      <c r="S361" t="n">
        <v>6.465</v>
      </c>
      <c r="T361" t="n">
        <v>12.192</v>
      </c>
      <c r="U361" t="n">
        <v>6.252</v>
      </c>
      <c r="V361" t="n">
        <v>0.216</v>
      </c>
      <c r="W361" t="n">
        <v>1.6</v>
      </c>
      <c r="X361" t="n">
        <v>41.2</v>
      </c>
      <c r="Y361" t="n">
        <v>0</v>
      </c>
      <c r="Z361" t="n">
        <v>1</v>
      </c>
      <c r="AA361" t="n">
        <v>-0.02</v>
      </c>
      <c r="AB361" t="n">
        <v>0.036</v>
      </c>
      <c r="AC361" t="n">
        <v>6.75</v>
      </c>
      <c r="AD361" t="n">
        <v>255</v>
      </c>
      <c r="AE361">
        <f>IF(V361&gt;=0,V361,"")</f>
        <v/>
      </c>
      <c r="AF361">
        <f>IF(AND(N361=1,N360=0),1,0)</f>
        <v/>
      </c>
      <c r="AG361">
        <f>IF(AND(K361="REACQUIRE",K360&lt;&gt;"REACQUIRE"),1,0)</f>
        <v/>
      </c>
    </row>
    <row r="362">
      <c r="J362" t="n">
        <v>89.5</v>
      </c>
      <c r="K362" t="inlineStr">
        <is>
          <t>TRACK</t>
        </is>
      </c>
      <c r="L362" t="n">
        <v>1</v>
      </c>
      <c r="M362" t="n">
        <v>1</v>
      </c>
      <c r="N362" t="n">
        <v>0</v>
      </c>
      <c r="O362" t="n">
        <v>14.325</v>
      </c>
      <c r="P362" t="n">
        <v>4.893</v>
      </c>
      <c r="Q362" t="n">
        <v>11.313</v>
      </c>
      <c r="R362" t="n">
        <v>12.224</v>
      </c>
      <c r="S362" t="n">
        <v>6.465</v>
      </c>
      <c r="T362" t="n">
        <v>12.197</v>
      </c>
      <c r="U362" t="n">
        <v>6.221</v>
      </c>
      <c r="V362" t="n">
        <v>0.246</v>
      </c>
      <c r="W362" t="n">
        <v>1.6</v>
      </c>
      <c r="X362" t="n">
        <v>41.2</v>
      </c>
      <c r="Y362" t="n">
        <v>0</v>
      </c>
      <c r="Z362" t="n">
        <v>1</v>
      </c>
      <c r="AA362" t="n">
        <v>-0.022</v>
      </c>
      <c r="AB362" t="n">
        <v>0.043</v>
      </c>
      <c r="AC362" t="n">
        <v>6.76</v>
      </c>
      <c r="AD362" t="n">
        <v>255</v>
      </c>
      <c r="AE362">
        <f>IF(V362&gt;=0,V362,"")</f>
        <v/>
      </c>
      <c r="AF362">
        <f>IF(AND(N362=1,N361=0),1,0)</f>
        <v/>
      </c>
      <c r="AG362">
        <f>IF(AND(K362="REACQUIRE",K361&lt;&gt;"REACQUIRE"),1,0)</f>
        <v/>
      </c>
    </row>
    <row r="363">
      <c r="J363" t="n">
        <v>89.75</v>
      </c>
      <c r="K363" t="inlineStr">
        <is>
          <t>TRACK</t>
        </is>
      </c>
      <c r="L363" t="n">
        <v>1</v>
      </c>
      <c r="M363" t="n">
        <v>1</v>
      </c>
      <c r="N363" t="n">
        <v>0</v>
      </c>
      <c r="O363" t="n">
        <v>14.224</v>
      </c>
      <c r="P363" t="n">
        <v>4.922</v>
      </c>
      <c r="Q363" t="n">
        <v>11.347</v>
      </c>
      <c r="R363" t="n">
        <v>12.224</v>
      </c>
      <c r="S363" t="n">
        <v>6.465</v>
      </c>
      <c r="T363" t="n">
        <v>12.213</v>
      </c>
      <c r="U363" t="n">
        <v>6.227</v>
      </c>
      <c r="V363" t="n">
        <v>0.238</v>
      </c>
      <c r="W363" t="n">
        <v>1.7</v>
      </c>
      <c r="X363" t="n">
        <v>41.5</v>
      </c>
      <c r="Y363" t="n">
        <v>0</v>
      </c>
      <c r="Z363" t="n">
        <v>1</v>
      </c>
      <c r="AA363" t="n">
        <v>-0.024</v>
      </c>
      <c r="AB363" t="n">
        <v>0.034</v>
      </c>
      <c r="AC363" t="n">
        <v>6.78</v>
      </c>
      <c r="AD363" t="n">
        <v>255</v>
      </c>
      <c r="AE363">
        <f>IF(V363&gt;=0,V363,"")</f>
        <v/>
      </c>
      <c r="AF363">
        <f>IF(AND(N363=1,N362=0),1,0)</f>
        <v/>
      </c>
      <c r="AG363">
        <f>IF(AND(K363="REACQUIRE",K362&lt;&gt;"REACQUIRE"),1,0)</f>
        <v/>
      </c>
    </row>
    <row r="364">
      <c r="J364" t="n">
        <v>90</v>
      </c>
      <c r="K364" t="inlineStr">
        <is>
          <t>TRACK</t>
        </is>
      </c>
      <c r="L364" t="n">
        <v>1</v>
      </c>
      <c r="M364" t="n">
        <v>1</v>
      </c>
      <c r="N364" t="n">
        <v>0</v>
      </c>
      <c r="O364" t="n">
        <v>14.12</v>
      </c>
      <c r="P364" t="n">
        <v>4.951</v>
      </c>
      <c r="Q364" t="n">
        <v>11.384</v>
      </c>
      <c r="R364" t="n">
        <v>12.224</v>
      </c>
      <c r="S364" t="n">
        <v>6.465</v>
      </c>
      <c r="T364" t="n">
        <v>12.238</v>
      </c>
      <c r="U364" t="n">
        <v>6.227</v>
      </c>
      <c r="V364" t="n">
        <v>0.238</v>
      </c>
      <c r="W364" t="n">
        <v>1.7</v>
      </c>
      <c r="X364" t="n">
        <v>41.8</v>
      </c>
      <c r="Y364" t="n">
        <v>0</v>
      </c>
      <c r="Z364" t="n">
        <v>1</v>
      </c>
      <c r="AA364" t="n">
        <v>-0.028</v>
      </c>
      <c r="AB364" t="n">
        <v>0.036</v>
      </c>
      <c r="AC364" t="n">
        <v>6.79</v>
      </c>
      <c r="AD364" t="n">
        <v>255</v>
      </c>
      <c r="AE364">
        <f>IF(V364&gt;=0,V364,"")</f>
        <v/>
      </c>
      <c r="AF364">
        <f>IF(AND(N364=1,N363=0),1,0)</f>
        <v/>
      </c>
      <c r="AG364">
        <f>IF(AND(K364="REACQUIRE",K363&lt;&gt;"REACQUIRE"),1,0)</f>
        <v/>
      </c>
    </row>
    <row r="365">
      <c r="J365" t="n">
        <v>90.25</v>
      </c>
      <c r="K365" t="inlineStr">
        <is>
          <t>TRACK</t>
        </is>
      </c>
      <c r="L365" t="n">
        <v>1</v>
      </c>
      <c r="M365" t="n">
        <v>1</v>
      </c>
      <c r="N365" t="n">
        <v>0</v>
      </c>
      <c r="O365" t="n">
        <v>14.011</v>
      </c>
      <c r="P365" t="n">
        <v>4.985</v>
      </c>
      <c r="Q365" t="n">
        <v>11.414</v>
      </c>
      <c r="R365" t="n">
        <v>12.224</v>
      </c>
      <c r="S365" t="n">
        <v>6.465</v>
      </c>
      <c r="T365" t="n">
        <v>12.241</v>
      </c>
      <c r="U365" t="n">
        <v>6.195</v>
      </c>
      <c r="V365" t="n">
        <v>0.27</v>
      </c>
      <c r="W365" t="n">
        <v>1.7</v>
      </c>
      <c r="X365" t="n">
        <v>41.7</v>
      </c>
      <c r="Y365" t="n">
        <v>0</v>
      </c>
      <c r="Z365" t="n">
        <v>1</v>
      </c>
      <c r="AA365" t="n">
        <v>-0.032</v>
      </c>
      <c r="AB365" t="n">
        <v>0.037</v>
      </c>
      <c r="AC365" t="n">
        <v>6.8</v>
      </c>
      <c r="AD365" t="n">
        <v>255</v>
      </c>
      <c r="AE365">
        <f>IF(V365&gt;=0,V365,"")</f>
        <v/>
      </c>
      <c r="AF365">
        <f>IF(AND(N365=1,N364=0),1,0)</f>
        <v/>
      </c>
      <c r="AG365">
        <f>IF(AND(K365="REACQUIRE",K364&lt;&gt;"REACQUIRE"),1,0)</f>
        <v/>
      </c>
    </row>
    <row r="366">
      <c r="J366" t="n">
        <v>90.5</v>
      </c>
      <c r="K366" t="inlineStr">
        <is>
          <t>TRACK</t>
        </is>
      </c>
      <c r="L366" t="n">
        <v>1</v>
      </c>
      <c r="M366" t="n">
        <v>1</v>
      </c>
      <c r="N366" t="n">
        <v>0</v>
      </c>
      <c r="O366" t="n">
        <v>13.9</v>
      </c>
      <c r="P366" t="n">
        <v>5.018</v>
      </c>
      <c r="Q366" t="n">
        <v>11.445</v>
      </c>
      <c r="R366" t="n">
        <v>12.224</v>
      </c>
      <c r="S366" t="n">
        <v>6.465</v>
      </c>
      <c r="T366" t="n">
        <v>12.26</v>
      </c>
      <c r="U366" t="n">
        <v>6.197</v>
      </c>
      <c r="V366" t="n">
        <v>0.271</v>
      </c>
      <c r="W366" t="n">
        <v>1.7</v>
      </c>
      <c r="X366" t="n">
        <v>42</v>
      </c>
      <c r="Y366" t="n">
        <v>0</v>
      </c>
      <c r="Z366" t="n">
        <v>1</v>
      </c>
      <c r="AA366" t="n">
        <v>-0.035</v>
      </c>
      <c r="AB366" t="n">
        <v>0.033</v>
      </c>
      <c r="AC366" t="n">
        <v>6.81</v>
      </c>
      <c r="AD366" t="n">
        <v>255</v>
      </c>
      <c r="AE366">
        <f>IF(V366&gt;=0,V366,"")</f>
        <v/>
      </c>
      <c r="AF366">
        <f>IF(AND(N366=1,N365=0),1,0)</f>
        <v/>
      </c>
      <c r="AG366">
        <f>IF(AND(K366="REACQUIRE",K365&lt;&gt;"REACQUIRE"),1,0)</f>
        <v/>
      </c>
    </row>
    <row r="367">
      <c r="J367" t="n">
        <v>90.75</v>
      </c>
      <c r="K367" t="inlineStr">
        <is>
          <t>TRACK</t>
        </is>
      </c>
      <c r="L367" t="n">
        <v>1</v>
      </c>
      <c r="M367" t="n">
        <v>1</v>
      </c>
      <c r="N367" t="n">
        <v>0</v>
      </c>
      <c r="O367" t="n">
        <v>13.788</v>
      </c>
      <c r="P367" t="n">
        <v>5.051</v>
      </c>
      <c r="Q367" t="n">
        <v>11.477</v>
      </c>
      <c r="R367" t="n">
        <v>12.224</v>
      </c>
      <c r="S367" t="n">
        <v>6.465</v>
      </c>
      <c r="T367" t="n">
        <v>12.275</v>
      </c>
      <c r="U367" t="n">
        <v>6.202</v>
      </c>
      <c r="V367" t="n">
        <v>0.268</v>
      </c>
      <c r="W367" t="n">
        <v>1.8</v>
      </c>
      <c r="X367" t="n">
        <v>42.2</v>
      </c>
      <c r="Y367" t="n">
        <v>0</v>
      </c>
      <c r="Z367" t="n">
        <v>1</v>
      </c>
      <c r="AA367" t="n">
        <v>-0.033</v>
      </c>
      <c r="AB367" t="n">
        <v>0.031</v>
      </c>
      <c r="AC367" t="n">
        <v>6.82</v>
      </c>
      <c r="AD367" t="n">
        <v>255</v>
      </c>
      <c r="AE367">
        <f>IF(V367&gt;=0,V367,"")</f>
        <v/>
      </c>
      <c r="AF367">
        <f>IF(AND(N367=1,N366=0),1,0)</f>
        <v/>
      </c>
      <c r="AG367">
        <f>IF(AND(K367="REACQUIRE",K366&lt;&gt;"REACQUIRE"),1,0)</f>
        <v/>
      </c>
    </row>
    <row r="368">
      <c r="J368" t="n">
        <v>91</v>
      </c>
      <c r="K368" t="inlineStr">
        <is>
          <t>TRACK</t>
        </is>
      </c>
      <c r="L368" t="n">
        <v>1</v>
      </c>
      <c r="M368" t="n">
        <v>1</v>
      </c>
      <c r="N368" t="n">
        <v>0</v>
      </c>
      <c r="O368" t="n">
        <v>13.707</v>
      </c>
      <c r="P368" t="n">
        <v>5.081</v>
      </c>
      <c r="Q368" t="n">
        <v>11.504</v>
      </c>
      <c r="R368" t="n">
        <v>12.224</v>
      </c>
      <c r="S368" t="n">
        <v>6.465</v>
      </c>
      <c r="T368" t="n">
        <v>12.281</v>
      </c>
      <c r="U368" t="n">
        <v>6.176</v>
      </c>
      <c r="V368" t="n">
        <v>0.295</v>
      </c>
      <c r="W368" t="n">
        <v>1</v>
      </c>
      <c r="X368" t="n">
        <v>42.5</v>
      </c>
      <c r="Y368" t="n">
        <v>0</v>
      </c>
      <c r="Z368" t="n">
        <v>1</v>
      </c>
      <c r="AA368" t="n">
        <v>-0.015</v>
      </c>
      <c r="AB368" t="n">
        <v>0.029</v>
      </c>
      <c r="AC368" t="n">
        <v>6.83</v>
      </c>
      <c r="AD368" t="n">
        <v>255</v>
      </c>
      <c r="AE368">
        <f>IF(V368&gt;=0,V368,"")</f>
        <v/>
      </c>
      <c r="AF368">
        <f>IF(AND(N368=1,N367=0),1,0)</f>
        <v/>
      </c>
      <c r="AG368">
        <f>IF(AND(K368="REACQUIRE",K367&lt;&gt;"REACQUIRE"),1,0)</f>
        <v/>
      </c>
    </row>
    <row r="369">
      <c r="J369" t="n">
        <v>91.25</v>
      </c>
      <c r="K369" t="inlineStr">
        <is>
          <t>TRACK</t>
        </is>
      </c>
      <c r="L369" t="n">
        <v>1</v>
      </c>
      <c r="M369" t="n">
        <v>1</v>
      </c>
      <c r="N369" t="n">
        <v>0</v>
      </c>
      <c r="O369" t="n">
        <v>13.655</v>
      </c>
      <c r="P369" t="n">
        <v>5.109</v>
      </c>
      <c r="Q369" t="n">
        <v>11.529</v>
      </c>
      <c r="R369" t="n">
        <v>12.224</v>
      </c>
      <c r="S369" t="n">
        <v>6.465</v>
      </c>
      <c r="T369" t="n">
        <v>12.291</v>
      </c>
      <c r="U369" t="n">
        <v>6.188</v>
      </c>
      <c r="V369" t="n">
        <v>0.286</v>
      </c>
      <c r="W369" t="n">
        <v>0.5</v>
      </c>
      <c r="X369" t="n">
        <v>42.8</v>
      </c>
      <c r="Y369" t="n">
        <v>0</v>
      </c>
      <c r="Z369" t="n">
        <v>1</v>
      </c>
      <c r="AA369" t="n">
        <v>-0.033</v>
      </c>
      <c r="AB369" t="n">
        <v>0.028</v>
      </c>
      <c r="AC369" t="n">
        <v>6.85</v>
      </c>
      <c r="AD369" t="n">
        <v>255</v>
      </c>
      <c r="AE369">
        <f>IF(V369&gt;=0,V369,"")</f>
        <v/>
      </c>
      <c r="AF369">
        <f>IF(AND(N369=1,N368=0),1,0)</f>
        <v/>
      </c>
      <c r="AG369">
        <f>IF(AND(K369="REACQUIRE",K368&lt;&gt;"REACQUIRE"),1,0)</f>
        <v/>
      </c>
    </row>
    <row r="370">
      <c r="J370" t="n">
        <v>91.5</v>
      </c>
      <c r="K370" t="inlineStr">
        <is>
          <t>TRACK</t>
        </is>
      </c>
      <c r="L370" t="n">
        <v>1</v>
      </c>
      <c r="M370" t="n">
        <v>1</v>
      </c>
      <c r="N370" t="n">
        <v>0</v>
      </c>
      <c r="O370" t="n">
        <v>13.61</v>
      </c>
      <c r="P370" t="n">
        <v>5.136</v>
      </c>
      <c r="Q370" t="n">
        <v>11.555</v>
      </c>
      <c r="R370" t="n">
        <v>12.224</v>
      </c>
      <c r="S370" t="n">
        <v>6.465</v>
      </c>
      <c r="T370" t="n">
        <v>12.291</v>
      </c>
      <c r="U370" t="n">
        <v>6.172</v>
      </c>
      <c r="V370" t="n">
        <v>0.301</v>
      </c>
      <c r="W370" t="n">
        <v>0.4</v>
      </c>
      <c r="X370" t="n">
        <v>42.9</v>
      </c>
      <c r="Y370" t="n">
        <v>0</v>
      </c>
      <c r="Z370" t="n">
        <v>1</v>
      </c>
      <c r="AA370" t="n">
        <v>-0.041</v>
      </c>
      <c r="AB370" t="n">
        <v>0.044</v>
      </c>
      <c r="AC370" t="n">
        <v>6.88</v>
      </c>
      <c r="AD370" t="n">
        <v>255</v>
      </c>
      <c r="AE370">
        <f>IF(V370&gt;=0,V370,"")</f>
        <v/>
      </c>
      <c r="AF370">
        <f>IF(AND(N370=1,N369=0),1,0)</f>
        <v/>
      </c>
      <c r="AG370">
        <f>IF(AND(K370="REACQUIRE",K369&lt;&gt;"REACQUIRE"),1,0)</f>
        <v/>
      </c>
    </row>
    <row r="371">
      <c r="J371" t="n">
        <v>91.75</v>
      </c>
      <c r="K371" t="inlineStr">
        <is>
          <t>TRACK</t>
        </is>
      </c>
      <c r="L371" t="n">
        <v>1</v>
      </c>
      <c r="M371" t="n">
        <v>1</v>
      </c>
      <c r="N371" t="n">
        <v>0</v>
      </c>
      <c r="O371" t="n">
        <v>13.569</v>
      </c>
      <c r="P371" t="n">
        <v>5.158</v>
      </c>
      <c r="Q371" t="n">
        <v>11.577</v>
      </c>
      <c r="R371" t="n">
        <v>12.227</v>
      </c>
      <c r="S371" t="n">
        <v>6.467</v>
      </c>
      <c r="T371" t="n">
        <v>12.302</v>
      </c>
      <c r="U371" t="n">
        <v>6.189</v>
      </c>
      <c r="V371" t="n">
        <v>0.288</v>
      </c>
      <c r="W371" t="n">
        <v>0.4</v>
      </c>
      <c r="X371" t="n">
        <v>42.9</v>
      </c>
      <c r="Y371" t="n">
        <v>0.047</v>
      </c>
      <c r="Z371" t="n">
        <v>1</v>
      </c>
      <c r="AA371" t="n">
        <v>-0.043</v>
      </c>
      <c r="AB371" t="n">
        <v>0.03</v>
      </c>
      <c r="AC371" t="n">
        <v>6.9</v>
      </c>
      <c r="AD371" t="n">
        <v>255</v>
      </c>
      <c r="AE371">
        <f>IF(V371&gt;=0,V371,"")</f>
        <v/>
      </c>
      <c r="AF371">
        <f>IF(AND(N371=1,N370=0),1,0)</f>
        <v/>
      </c>
      <c r="AG371">
        <f>IF(AND(K371="REACQUIRE",K370&lt;&gt;"REACQUIRE"),1,0)</f>
        <v/>
      </c>
    </row>
    <row r="372">
      <c r="J372" t="n">
        <v>92</v>
      </c>
      <c r="K372" t="inlineStr">
        <is>
          <t>TRACK</t>
        </is>
      </c>
      <c r="L372" t="n">
        <v>1</v>
      </c>
      <c r="M372" t="n">
        <v>1</v>
      </c>
      <c r="N372" t="n">
        <v>0</v>
      </c>
      <c r="O372" t="n">
        <v>13.528</v>
      </c>
      <c r="P372" t="n">
        <v>5.174</v>
      </c>
      <c r="Q372" t="n">
        <v>11.597</v>
      </c>
      <c r="R372" t="n">
        <v>12.224</v>
      </c>
      <c r="S372" t="n">
        <v>6.465</v>
      </c>
      <c r="T372" t="n">
        <v>12.298</v>
      </c>
      <c r="U372" t="n">
        <v>6.171</v>
      </c>
      <c r="V372" t="n">
        <v>0.304</v>
      </c>
      <c r="W372" t="n">
        <v>0.5</v>
      </c>
      <c r="X372" t="n">
        <v>42.9</v>
      </c>
      <c r="Y372" t="n">
        <v>0</v>
      </c>
      <c r="Z372" t="n">
        <v>1</v>
      </c>
      <c r="AA372" t="n">
        <v>-0.043</v>
      </c>
      <c r="AB372" t="n">
        <v>0.039</v>
      </c>
      <c r="AC372" t="n">
        <v>6.93</v>
      </c>
      <c r="AD372" t="n">
        <v>255</v>
      </c>
      <c r="AE372">
        <f>IF(V372&gt;=0,V372,"")</f>
        <v/>
      </c>
      <c r="AF372">
        <f>IF(AND(N372=1,N371=0),1,0)</f>
        <v/>
      </c>
      <c r="AG372">
        <f>IF(AND(K372="REACQUIRE",K371&lt;&gt;"REACQUIRE"),1,0)</f>
        <v/>
      </c>
    </row>
    <row r="373">
      <c r="J373" t="n">
        <v>92.25</v>
      </c>
      <c r="K373" t="inlineStr">
        <is>
          <t>TRACK</t>
        </is>
      </c>
      <c r="L373" t="n">
        <v>1</v>
      </c>
      <c r="M373" t="n">
        <v>1</v>
      </c>
      <c r="N373" t="n">
        <v>0</v>
      </c>
      <c r="O373" t="n">
        <v>13.487</v>
      </c>
      <c r="P373" t="n">
        <v>5.182</v>
      </c>
      <c r="Q373" t="n">
        <v>11.615</v>
      </c>
      <c r="R373" t="n">
        <v>12.224</v>
      </c>
      <c r="S373" t="n">
        <v>6.465</v>
      </c>
      <c r="T373" t="n">
        <v>12.303</v>
      </c>
      <c r="U373" t="n">
        <v>6.184</v>
      </c>
      <c r="V373" t="n">
        <v>0.292</v>
      </c>
      <c r="W373" t="n">
        <v>0.6</v>
      </c>
      <c r="X373" t="n">
        <v>43</v>
      </c>
      <c r="Y373" t="n">
        <v>0</v>
      </c>
      <c r="Z373" t="n">
        <v>1</v>
      </c>
      <c r="AA373" t="n">
        <v>-0.042</v>
      </c>
      <c r="AB373" t="n">
        <v>0.032</v>
      </c>
      <c r="AC373" t="n">
        <v>6.94</v>
      </c>
      <c r="AD373" t="n">
        <v>255</v>
      </c>
      <c r="AE373">
        <f>IF(V373&gt;=0,V373,"")</f>
        <v/>
      </c>
      <c r="AF373">
        <f>IF(AND(N373=1,N372=0),1,0)</f>
        <v/>
      </c>
      <c r="AG373">
        <f>IF(AND(K373="REACQUIRE",K372&lt;&gt;"REACQUIRE"),1,0)</f>
        <v/>
      </c>
    </row>
    <row r="374">
      <c r="J374" t="n">
        <v>92.5</v>
      </c>
      <c r="K374" t="inlineStr">
        <is>
          <t>TRACK</t>
        </is>
      </c>
      <c r="L374" t="n">
        <v>1</v>
      </c>
      <c r="M374" t="n">
        <v>1</v>
      </c>
      <c r="N374" t="n">
        <v>0</v>
      </c>
      <c r="O374" t="n">
        <v>13.448</v>
      </c>
      <c r="P374" t="n">
        <v>5.182</v>
      </c>
      <c r="Q374" t="n">
        <v>11.633</v>
      </c>
      <c r="R374" t="n">
        <v>12.224</v>
      </c>
      <c r="S374" t="n">
        <v>6.465</v>
      </c>
      <c r="T374" t="n">
        <v>12.311</v>
      </c>
      <c r="U374" t="n">
        <v>6.196</v>
      </c>
      <c r="V374" t="n">
        <v>0.283</v>
      </c>
      <c r="W374" t="n">
        <v>0.6</v>
      </c>
      <c r="X374" t="n">
        <v>43.1</v>
      </c>
      <c r="Y374" t="n">
        <v>0</v>
      </c>
      <c r="Z374" t="n">
        <v>1</v>
      </c>
      <c r="AA374" t="n">
        <v>-0.043</v>
      </c>
      <c r="AB374" t="n">
        <v>0.035</v>
      </c>
      <c r="AC374" t="n">
        <v>6.96</v>
      </c>
      <c r="AD374" t="n">
        <v>255</v>
      </c>
      <c r="AE374">
        <f>IF(V374&gt;=0,V374,"")</f>
        <v/>
      </c>
      <c r="AF374">
        <f>IF(AND(N374=1,N373=0),1,0)</f>
        <v/>
      </c>
      <c r="AG374">
        <f>IF(AND(K374="REACQUIRE",K373&lt;&gt;"REACQUIRE"),1,0)</f>
        <v/>
      </c>
    </row>
    <row r="375">
      <c r="J375" t="n">
        <v>92.75</v>
      </c>
      <c r="K375" t="inlineStr">
        <is>
          <t>TRACK</t>
        </is>
      </c>
      <c r="L375" t="n">
        <v>1</v>
      </c>
      <c r="M375" t="n">
        <v>1</v>
      </c>
      <c r="N375" t="n">
        <v>0</v>
      </c>
      <c r="O375" t="n">
        <v>13.407</v>
      </c>
      <c r="P375" t="n">
        <v>5.173</v>
      </c>
      <c r="Q375" t="n">
        <v>11.641</v>
      </c>
      <c r="R375" t="n">
        <v>12.224</v>
      </c>
      <c r="S375" t="n">
        <v>6.465</v>
      </c>
      <c r="T375" t="n">
        <v>12.31</v>
      </c>
      <c r="U375" t="n">
        <v>6.162</v>
      </c>
      <c r="V375" t="n">
        <v>0.316</v>
      </c>
      <c r="W375" t="n">
        <v>0.6</v>
      </c>
      <c r="X375" t="n">
        <v>42.8</v>
      </c>
      <c r="Y375" t="n">
        <v>0</v>
      </c>
      <c r="Z375" t="n">
        <v>1</v>
      </c>
      <c r="AA375" t="n">
        <v>-0.042</v>
      </c>
      <c r="AB375" t="n">
        <v>0.04</v>
      </c>
      <c r="AC375" t="n">
        <v>6.96</v>
      </c>
      <c r="AD375" t="n">
        <v>255</v>
      </c>
      <c r="AE375">
        <f>IF(V375&gt;=0,V375,"")</f>
        <v/>
      </c>
      <c r="AF375">
        <f>IF(AND(N375=1,N374=0),1,0)</f>
        <v/>
      </c>
      <c r="AG375">
        <f>IF(AND(K375="REACQUIRE",K374&lt;&gt;"REACQUIRE"),1,0)</f>
        <v/>
      </c>
    </row>
    <row r="376">
      <c r="J376" t="n">
        <v>93</v>
      </c>
      <c r="K376" t="inlineStr">
        <is>
          <t>TRACK</t>
        </is>
      </c>
      <c r="L376" t="n">
        <v>1</v>
      </c>
      <c r="M376" t="n">
        <v>1</v>
      </c>
      <c r="N376" t="n">
        <v>0</v>
      </c>
      <c r="O376" t="n">
        <v>13.366</v>
      </c>
      <c r="P376" t="n">
        <v>5.155</v>
      </c>
      <c r="Q376" t="n">
        <v>11.649</v>
      </c>
      <c r="R376" t="n">
        <v>12.224</v>
      </c>
      <c r="S376" t="n">
        <v>6.465</v>
      </c>
      <c r="T376" t="n">
        <v>12.316</v>
      </c>
      <c r="U376" t="n">
        <v>6.189</v>
      </c>
      <c r="V376" t="n">
        <v>0.291</v>
      </c>
      <c r="W376" t="n">
        <v>0.6</v>
      </c>
      <c r="X376" t="n">
        <v>42.9</v>
      </c>
      <c r="Y376" t="n">
        <v>0</v>
      </c>
      <c r="Z376" t="n">
        <v>1</v>
      </c>
      <c r="AA376" t="n">
        <v>-0.042</v>
      </c>
      <c r="AB376" t="n">
        <v>0.027</v>
      </c>
      <c r="AC376" t="n">
        <v>6.95</v>
      </c>
      <c r="AD376" t="n">
        <v>255</v>
      </c>
      <c r="AE376">
        <f>IF(V376&gt;=0,V376,"")</f>
        <v/>
      </c>
      <c r="AF376">
        <f>IF(AND(N376=1,N375=0),1,0)</f>
        <v/>
      </c>
      <c r="AG376">
        <f>IF(AND(K376="REACQUIRE",K375&lt;&gt;"REACQUIRE"),1,0)</f>
        <v/>
      </c>
    </row>
    <row r="377">
      <c r="J377" t="n">
        <v>93.25</v>
      </c>
      <c r="K377" t="inlineStr">
        <is>
          <t>TRACK</t>
        </is>
      </c>
      <c r="L377" t="n">
        <v>1</v>
      </c>
      <c r="M377" t="n">
        <v>1</v>
      </c>
      <c r="N377" t="n">
        <v>0</v>
      </c>
      <c r="O377" t="n">
        <v>13.326</v>
      </c>
      <c r="P377" t="n">
        <v>5.132</v>
      </c>
      <c r="Q377" t="n">
        <v>11.658</v>
      </c>
      <c r="R377" t="n">
        <v>12.223</v>
      </c>
      <c r="S377" t="n">
        <v>6.465</v>
      </c>
      <c r="T377" t="n">
        <v>12.319</v>
      </c>
      <c r="U377" t="n">
        <v>6.185</v>
      </c>
      <c r="V377" t="n">
        <v>0.296</v>
      </c>
      <c r="W377" t="n">
        <v>0.6</v>
      </c>
      <c r="X377" t="n">
        <v>42.9</v>
      </c>
      <c r="Y377" t="n">
        <v>0</v>
      </c>
      <c r="Z377" t="n">
        <v>1</v>
      </c>
      <c r="AA377" t="n">
        <v>-0.043</v>
      </c>
      <c r="AB377" t="n">
        <v>0.044</v>
      </c>
      <c r="AC377" t="n">
        <v>6.94</v>
      </c>
      <c r="AD377" t="n">
        <v>255</v>
      </c>
      <c r="AE377">
        <f>IF(V377&gt;=0,V377,"")</f>
        <v/>
      </c>
      <c r="AF377">
        <f>IF(AND(N377=1,N376=0),1,0)</f>
        <v/>
      </c>
      <c r="AG377">
        <f>IF(AND(K377="REACQUIRE",K376&lt;&gt;"REACQUIRE"),1,0)</f>
        <v/>
      </c>
    </row>
    <row r="378">
      <c r="J378" t="n">
        <v>93.5</v>
      </c>
      <c r="K378" t="inlineStr">
        <is>
          <t>TRACK</t>
        </is>
      </c>
      <c r="L378" t="n">
        <v>1</v>
      </c>
      <c r="M378" t="n">
        <v>1</v>
      </c>
      <c r="N378" t="n">
        <v>0</v>
      </c>
      <c r="O378" t="n">
        <v>13.285</v>
      </c>
      <c r="P378" t="n">
        <v>5.094</v>
      </c>
      <c r="Q378" t="n">
        <v>11.66</v>
      </c>
      <c r="R378" t="n">
        <v>12.223</v>
      </c>
      <c r="S378" t="n">
        <v>6.465</v>
      </c>
      <c r="T378" t="n">
        <v>12.317</v>
      </c>
      <c r="U378" t="n">
        <v>6.166</v>
      </c>
      <c r="V378" t="n">
        <v>0.314</v>
      </c>
      <c r="W378" t="n">
        <v>0.6</v>
      </c>
      <c r="X378" t="n">
        <v>42.5</v>
      </c>
      <c r="Y378" t="n">
        <v>0</v>
      </c>
      <c r="Z378" t="n">
        <v>1</v>
      </c>
      <c r="AA378" t="n">
        <v>-0.043</v>
      </c>
      <c r="AB378" t="n">
        <v>0.053</v>
      </c>
      <c r="AC378" t="n">
        <v>6.91</v>
      </c>
      <c r="AD378" t="n">
        <v>255</v>
      </c>
      <c r="AE378">
        <f>IF(V378&gt;=0,V378,"")</f>
        <v/>
      </c>
      <c r="AF378">
        <f>IF(AND(N378=1,N377=0),1,0)</f>
        <v/>
      </c>
      <c r="AG378">
        <f>IF(AND(K378="REACQUIRE",K377&lt;&gt;"REACQUIRE"),1,0)</f>
        <v/>
      </c>
    </row>
    <row r="379">
      <c r="J379" t="n">
        <v>93.75</v>
      </c>
      <c r="K379" t="inlineStr">
        <is>
          <t>TRACK</t>
        </is>
      </c>
      <c r="L379" t="n">
        <v>1</v>
      </c>
      <c r="M379" t="n">
        <v>1</v>
      </c>
      <c r="N379" t="n">
        <v>0</v>
      </c>
      <c r="O379" t="n">
        <v>13.234</v>
      </c>
      <c r="P379" t="n">
        <v>4.994</v>
      </c>
      <c r="Q379" t="n">
        <v>11.657</v>
      </c>
      <c r="R379" t="n">
        <v>12.223</v>
      </c>
      <c r="S379" t="n">
        <v>6.465</v>
      </c>
      <c r="T379" t="n">
        <v>12.319</v>
      </c>
      <c r="U379" t="n">
        <v>6.16</v>
      </c>
      <c r="V379" t="n">
        <v>0.32</v>
      </c>
      <c r="W379" t="n">
        <v>0.8</v>
      </c>
      <c r="X379" t="n">
        <v>42</v>
      </c>
      <c r="Y379" t="n">
        <v>0</v>
      </c>
      <c r="Z379" t="n">
        <v>1</v>
      </c>
      <c r="AA379" t="n">
        <v>-0.063</v>
      </c>
      <c r="AB379" t="n">
        <v>0.067</v>
      </c>
      <c r="AC379" t="n">
        <v>6.83</v>
      </c>
      <c r="AD379" t="n">
        <v>255</v>
      </c>
      <c r="AE379">
        <f>IF(V379&gt;=0,V379,"")</f>
        <v/>
      </c>
      <c r="AF379">
        <f>IF(AND(N379=1,N378=0),1,0)</f>
        <v/>
      </c>
      <c r="AG379">
        <f>IF(AND(K379="REACQUIRE",K378&lt;&gt;"REACQUIRE"),1,0)</f>
        <v/>
      </c>
    </row>
    <row r="380">
      <c r="J380" t="n">
        <v>94</v>
      </c>
      <c r="K380" t="inlineStr">
        <is>
          <t>TRACK</t>
        </is>
      </c>
      <c r="L380" t="n">
        <v>1</v>
      </c>
      <c r="M380" t="n">
        <v>1</v>
      </c>
      <c r="N380" t="n">
        <v>0</v>
      </c>
      <c r="O380" t="n">
        <v>13.102</v>
      </c>
      <c r="P380" t="n">
        <v>4.776</v>
      </c>
      <c r="Q380" t="n">
        <v>11.648</v>
      </c>
      <c r="R380" t="n">
        <v>12.223</v>
      </c>
      <c r="S380" t="n">
        <v>6.465</v>
      </c>
      <c r="T380" t="n">
        <v>12.322</v>
      </c>
      <c r="U380" t="n">
        <v>6.145</v>
      </c>
      <c r="V380" t="n">
        <v>0.335</v>
      </c>
      <c r="W380" t="n">
        <v>2.5</v>
      </c>
      <c r="X380" t="n">
        <v>40.6</v>
      </c>
      <c r="Y380" t="n">
        <v>0</v>
      </c>
      <c r="Z380" t="n">
        <v>1</v>
      </c>
      <c r="AA380" t="n">
        <v>-0.123</v>
      </c>
      <c r="AB380" t="n">
        <v>0.12</v>
      </c>
      <c r="AC380" t="n">
        <v>6.66</v>
      </c>
      <c r="AD380" t="n">
        <v>255</v>
      </c>
      <c r="AE380">
        <f>IF(V380&gt;=0,V380,"")</f>
        <v/>
      </c>
      <c r="AF380">
        <f>IF(AND(N380=1,N379=0),1,0)</f>
        <v/>
      </c>
      <c r="AG380">
        <f>IF(AND(K380="REACQUIRE",K379&lt;&gt;"REACQUIRE"),1,0)</f>
        <v/>
      </c>
    </row>
    <row r="381">
      <c r="J381" t="n">
        <v>94.25</v>
      </c>
      <c r="K381" t="inlineStr">
        <is>
          <t>TRACK</t>
        </is>
      </c>
      <c r="L381" t="n">
        <v>1</v>
      </c>
      <c r="M381" t="n">
        <v>1</v>
      </c>
      <c r="N381" t="n">
        <v>0</v>
      </c>
      <c r="O381" t="n">
        <v>12.805</v>
      </c>
      <c r="P381" t="n">
        <v>4.532</v>
      </c>
      <c r="Q381" t="n">
        <v>11.632</v>
      </c>
      <c r="R381" t="n">
        <v>12.223</v>
      </c>
      <c r="S381" t="n">
        <v>6.465</v>
      </c>
      <c r="T381" t="n">
        <v>12.339</v>
      </c>
      <c r="U381" t="n">
        <v>6.113</v>
      </c>
      <c r="V381" t="n">
        <v>0.371</v>
      </c>
      <c r="W381" t="n">
        <v>5.4</v>
      </c>
      <c r="X381" t="n">
        <v>38.4</v>
      </c>
      <c r="Y381" t="n">
        <v>0</v>
      </c>
      <c r="Z381" t="n">
        <v>1</v>
      </c>
      <c r="AA381" t="n">
        <v>-0.107</v>
      </c>
      <c r="AB381" t="n">
        <v>0.12</v>
      </c>
      <c r="AC381" t="n">
        <v>6.45</v>
      </c>
      <c r="AD381" t="n">
        <v>255</v>
      </c>
      <c r="AE381">
        <f>IF(V381&gt;=0,V381,"")</f>
        <v/>
      </c>
      <c r="AF381">
        <f>IF(AND(N381=1,N380=0),1,0)</f>
        <v/>
      </c>
      <c r="AG381">
        <f>IF(AND(K381="REACQUIRE",K380&lt;&gt;"REACQUIRE"),1,0)</f>
        <v/>
      </c>
    </row>
    <row r="382">
      <c r="J382" t="n">
        <v>94.5</v>
      </c>
      <c r="K382" t="inlineStr">
        <is>
          <t>TRACK</t>
        </is>
      </c>
      <c r="L382" t="n">
        <v>1</v>
      </c>
      <c r="M382" t="n">
        <v>1</v>
      </c>
      <c r="N382" t="n">
        <v>0</v>
      </c>
      <c r="O382" t="n">
        <v>12.462</v>
      </c>
      <c r="P382" t="n">
        <v>4.432</v>
      </c>
      <c r="Q382" t="n">
        <v>11.609</v>
      </c>
      <c r="R382" t="n">
        <v>12.225</v>
      </c>
      <c r="S382" t="n">
        <v>6.466</v>
      </c>
      <c r="T382" t="n">
        <v>12.374</v>
      </c>
      <c r="U382" t="n">
        <v>6.096</v>
      </c>
      <c r="V382" t="n">
        <v>0.4</v>
      </c>
      <c r="W382" t="n">
        <v>5.6</v>
      </c>
      <c r="X382" t="n">
        <v>37.4</v>
      </c>
      <c r="Y382" t="n">
        <v>0.08</v>
      </c>
      <c r="Z382" t="n">
        <v>1</v>
      </c>
      <c r="AA382" t="n">
        <v>0.002</v>
      </c>
      <c r="AB382" t="n">
        <v>0.041</v>
      </c>
      <c r="AC382" t="n">
        <v>6.34</v>
      </c>
      <c r="AD382" t="n">
        <v>255</v>
      </c>
      <c r="AE382">
        <f>IF(V382&gt;=0,V382,"")</f>
        <v/>
      </c>
      <c r="AF382">
        <f>IF(AND(N382=1,N381=0),1,0)</f>
        <v/>
      </c>
      <c r="AG382">
        <f>IF(AND(K382="REACQUIRE",K381&lt;&gt;"REACQUIRE"),1,0)</f>
        <v/>
      </c>
    </row>
    <row r="383">
      <c r="J383" t="n">
        <v>94.75</v>
      </c>
      <c r="K383" t="inlineStr">
        <is>
          <t>TRACK</t>
        </is>
      </c>
      <c r="L383" t="n">
        <v>1</v>
      </c>
      <c r="M383" t="n">
        <v>1</v>
      </c>
      <c r="N383" t="n">
        <v>0</v>
      </c>
      <c r="O383" t="n">
        <v>12.225</v>
      </c>
      <c r="P383" t="n">
        <v>4.408</v>
      </c>
      <c r="Q383" t="n">
        <v>11.611</v>
      </c>
      <c r="R383" t="n">
        <v>12.223</v>
      </c>
      <c r="S383" t="n">
        <v>6.465</v>
      </c>
      <c r="T383" t="n">
        <v>12.397</v>
      </c>
      <c r="U383" t="n">
        <v>6.108</v>
      </c>
      <c r="V383" t="n">
        <v>0.397</v>
      </c>
      <c r="W383" t="n">
        <v>3</v>
      </c>
      <c r="X383" t="n">
        <v>38.7</v>
      </c>
      <c r="Y383" t="n">
        <v>0</v>
      </c>
      <c r="Z383" t="n">
        <v>1</v>
      </c>
      <c r="AA383" t="n">
        <v>0.041</v>
      </c>
      <c r="AB383" t="n">
        <v>-0.075</v>
      </c>
      <c r="AC383" t="n">
        <v>6.32</v>
      </c>
      <c r="AD383" t="n">
        <v>255</v>
      </c>
      <c r="AE383">
        <f>IF(V383&gt;=0,V383,"")</f>
        <v/>
      </c>
      <c r="AF383">
        <f>IF(AND(N383=1,N382=0),1,0)</f>
        <v/>
      </c>
      <c r="AG383">
        <f>IF(AND(K383="REACQUIRE",K382&lt;&gt;"REACQUIRE"),1,0)</f>
        <v/>
      </c>
    </row>
    <row r="384">
      <c r="J384" t="n">
        <v>95</v>
      </c>
      <c r="K384" t="inlineStr">
        <is>
          <t>TRACK</t>
        </is>
      </c>
      <c r="L384" t="n">
        <v>1</v>
      </c>
      <c r="M384" t="n">
        <v>1</v>
      </c>
      <c r="N384" t="n">
        <v>0</v>
      </c>
      <c r="O384" t="n">
        <v>12.119</v>
      </c>
      <c r="P384" t="n">
        <v>4.408</v>
      </c>
      <c r="Q384" t="n">
        <v>11.712</v>
      </c>
      <c r="R384" t="n">
        <v>12.223</v>
      </c>
      <c r="S384" t="n">
        <v>6.465</v>
      </c>
      <c r="T384" t="n">
        <v>12.408</v>
      </c>
      <c r="U384" t="n">
        <v>6.081</v>
      </c>
      <c r="V384" t="n">
        <v>0.426</v>
      </c>
      <c r="W384" t="n">
        <v>0.2</v>
      </c>
      <c r="X384" t="n">
        <v>41.1</v>
      </c>
      <c r="Y384" t="n">
        <v>0</v>
      </c>
      <c r="Z384" t="n">
        <v>1</v>
      </c>
      <c r="AA384" t="n">
        <v>-0.042</v>
      </c>
      <c r="AB384" t="n">
        <v>0.019</v>
      </c>
      <c r="AC384" t="n">
        <v>6.39</v>
      </c>
      <c r="AD384" t="n">
        <v>255</v>
      </c>
      <c r="AE384">
        <f>IF(V384&gt;=0,V384,"")</f>
        <v/>
      </c>
      <c r="AF384">
        <f>IF(AND(N384=1,N383=0),1,0)</f>
        <v/>
      </c>
      <c r="AG384">
        <f>IF(AND(K384="REACQUIRE",K383&lt;&gt;"REACQUIRE"),1,0)</f>
        <v/>
      </c>
    </row>
    <row r="385">
      <c r="J385" t="n">
        <v>95.25</v>
      </c>
      <c r="K385" t="inlineStr">
        <is>
          <t>TRACK</t>
        </is>
      </c>
      <c r="L385" t="n">
        <v>1</v>
      </c>
      <c r="M385" t="n">
        <v>1</v>
      </c>
      <c r="N385" t="n">
        <v>0</v>
      </c>
      <c r="O385" t="n">
        <v>11.984</v>
      </c>
      <c r="P385" t="n">
        <v>4.405</v>
      </c>
      <c r="Q385" t="n">
        <v>11.81</v>
      </c>
      <c r="R385" t="n">
        <v>12.223</v>
      </c>
      <c r="S385" t="n">
        <v>6.465</v>
      </c>
      <c r="T385" t="n">
        <v>12.416</v>
      </c>
      <c r="U385" t="n">
        <v>6.062</v>
      </c>
      <c r="V385" t="n">
        <v>0.446</v>
      </c>
      <c r="W385" t="n">
        <v>1</v>
      </c>
      <c r="X385" t="n">
        <v>40</v>
      </c>
      <c r="Y385" t="n">
        <v>0</v>
      </c>
      <c r="Z385" t="n">
        <v>1</v>
      </c>
      <c r="AA385" t="n">
        <v>-0.089</v>
      </c>
      <c r="AB385" t="n">
        <v>0.08699999999999999</v>
      </c>
      <c r="AC385" t="n">
        <v>6.47</v>
      </c>
      <c r="AD385" t="n">
        <v>255</v>
      </c>
      <c r="AE385">
        <f>IF(V385&gt;=0,V385,"")</f>
        <v/>
      </c>
      <c r="AF385">
        <f>IF(AND(N385=1,N384=0),1,0)</f>
        <v/>
      </c>
      <c r="AG385">
        <f>IF(AND(K385="REACQUIRE",K384&lt;&gt;"REACQUIRE"),1,0)</f>
        <v/>
      </c>
    </row>
    <row r="386">
      <c r="J386" t="n">
        <v>95.5</v>
      </c>
      <c r="K386" t="inlineStr">
        <is>
          <t>TRACK</t>
        </is>
      </c>
      <c r="L386" t="n">
        <v>1</v>
      </c>
      <c r="M386" t="n">
        <v>1</v>
      </c>
      <c r="N386" t="n">
        <v>0</v>
      </c>
      <c r="O386" t="n">
        <v>11.806</v>
      </c>
      <c r="P386" t="n">
        <v>4.405</v>
      </c>
      <c r="Q386" t="n">
        <v>11.881</v>
      </c>
      <c r="R386" t="n">
        <v>12.223</v>
      </c>
      <c r="S386" t="n">
        <v>6.465</v>
      </c>
      <c r="T386" t="n">
        <v>12.431</v>
      </c>
      <c r="U386" t="n">
        <v>6.045</v>
      </c>
      <c r="V386" t="n">
        <v>0.468</v>
      </c>
      <c r="W386" t="n">
        <v>2.2</v>
      </c>
      <c r="X386" t="n">
        <v>38.5</v>
      </c>
      <c r="Y386" t="n">
        <v>0</v>
      </c>
      <c r="Z386" t="n">
        <v>1</v>
      </c>
      <c r="AA386" t="n">
        <v>-0.08</v>
      </c>
      <c r="AB386" t="n">
        <v>0.092</v>
      </c>
      <c r="AC386" t="n">
        <v>6.54</v>
      </c>
      <c r="AD386" t="n">
        <v>255</v>
      </c>
      <c r="AE386">
        <f>IF(V386&gt;=0,V386,"")</f>
        <v/>
      </c>
      <c r="AF386">
        <f>IF(AND(N386=1,N385=0),1,0)</f>
        <v/>
      </c>
      <c r="AG386">
        <f>IF(AND(K386="REACQUIRE",K385&lt;&gt;"REACQUIRE"),1,0)</f>
        <v/>
      </c>
    </row>
    <row r="387">
      <c r="J387" t="n">
        <v>95.75</v>
      </c>
      <c r="K387" t="inlineStr">
        <is>
          <t>TRACK</t>
        </is>
      </c>
      <c r="L387" t="n">
        <v>1</v>
      </c>
      <c r="M387" t="n">
        <v>1</v>
      </c>
      <c r="N387" t="n">
        <v>0</v>
      </c>
      <c r="O387" t="n">
        <v>11.592</v>
      </c>
      <c r="P387" t="n">
        <v>4.403</v>
      </c>
      <c r="Q387" t="n">
        <v>11.915</v>
      </c>
      <c r="R387" t="n">
        <v>12.223</v>
      </c>
      <c r="S387" t="n">
        <v>6.465</v>
      </c>
      <c r="T387" t="n">
        <v>12.449</v>
      </c>
      <c r="U387" t="n">
        <v>6.045</v>
      </c>
      <c r="V387" t="n">
        <v>0.477</v>
      </c>
      <c r="W387" t="n">
        <v>3</v>
      </c>
      <c r="X387" t="n">
        <v>37</v>
      </c>
      <c r="Y387" t="n">
        <v>0</v>
      </c>
      <c r="Z387" t="n">
        <v>1</v>
      </c>
      <c r="AA387" t="n">
        <v>-0.058</v>
      </c>
      <c r="AB387" t="n">
        <v>0.076</v>
      </c>
      <c r="AC387" t="n">
        <v>6.59</v>
      </c>
      <c r="AD387" t="n">
        <v>255</v>
      </c>
      <c r="AE387">
        <f>IF(V387&gt;=0,V387,"")</f>
        <v/>
      </c>
      <c r="AF387">
        <f>IF(AND(N387=1,N386=0),1,0)</f>
        <v/>
      </c>
      <c r="AG387">
        <f>IF(AND(K387="REACQUIRE",K386&lt;&gt;"REACQUIRE"),1,0)</f>
        <v/>
      </c>
    </row>
    <row r="388">
      <c r="J388" t="n">
        <v>96</v>
      </c>
      <c r="K388" t="inlineStr">
        <is>
          <t>TRACK</t>
        </is>
      </c>
      <c r="L388" t="n">
        <v>0</v>
      </c>
      <c r="M388" t="n">
        <v>0</v>
      </c>
      <c r="N388" t="n">
        <v>1</v>
      </c>
      <c r="O388" t="n">
        <v>11.393</v>
      </c>
      <c r="P388" t="n">
        <v>4.397</v>
      </c>
      <c r="Q388" t="n">
        <v>11.911</v>
      </c>
      <c r="R388" t="n">
        <v>12.224</v>
      </c>
      <c r="S388" t="n">
        <v>6.465</v>
      </c>
      <c r="T388" t="n">
        <v>12.523</v>
      </c>
      <c r="U388" t="n">
        <v>6.021</v>
      </c>
      <c r="V388" t="n">
        <v>-1</v>
      </c>
      <c r="W388" t="n">
        <v>2.6</v>
      </c>
      <c r="X388" t="n">
        <v>36.1</v>
      </c>
      <c r="Y388" t="n">
        <v>0</v>
      </c>
      <c r="Z388" t="n">
        <v>1</v>
      </c>
      <c r="AA388" t="n">
        <v>-0.05</v>
      </c>
      <c r="AB388" t="n">
        <v>0.048</v>
      </c>
      <c r="AC388" t="n">
        <v>6.61</v>
      </c>
      <c r="AD388" t="n">
        <v>75</v>
      </c>
      <c r="AE388">
        <f>IF(V388&gt;=0,V388,"")</f>
        <v/>
      </c>
      <c r="AF388">
        <f>IF(AND(N388=1,N387=0),1,0)</f>
        <v/>
      </c>
      <c r="AG388">
        <f>IF(AND(K388="REACQUIRE",K387&lt;&gt;"REACQUIRE"),1,0)</f>
        <v/>
      </c>
    </row>
    <row r="389">
      <c r="J389" t="n">
        <v>96.25</v>
      </c>
      <c r="K389" t="inlineStr">
        <is>
          <t>TRACK</t>
        </is>
      </c>
      <c r="L389" t="n">
        <v>0</v>
      </c>
      <c r="M389" t="n">
        <v>0</v>
      </c>
      <c r="N389" t="n">
        <v>1</v>
      </c>
      <c r="O389" t="n">
        <v>11.213</v>
      </c>
      <c r="P389" t="n">
        <v>4.391</v>
      </c>
      <c r="Q389" t="n">
        <v>11.893</v>
      </c>
      <c r="R389" t="n">
        <v>12.224</v>
      </c>
      <c r="S389" t="n">
        <v>6.465</v>
      </c>
      <c r="T389" t="n">
        <v>12.523</v>
      </c>
      <c r="U389" t="n">
        <v>6.021</v>
      </c>
      <c r="V389" t="n">
        <v>-1</v>
      </c>
      <c r="W389" t="n">
        <v>2.2</v>
      </c>
      <c r="X389" t="n">
        <v>35.8</v>
      </c>
      <c r="Y389" t="n">
        <v>0</v>
      </c>
      <c r="Z389" t="n">
        <v>1</v>
      </c>
      <c r="AA389" t="n">
        <v>-0.05</v>
      </c>
      <c r="AB389" t="n">
        <v>0.022</v>
      </c>
      <c r="AC389" t="n">
        <v>6.62</v>
      </c>
      <c r="AD389" t="n">
        <v>75</v>
      </c>
      <c r="AE389">
        <f>IF(V389&gt;=0,V389,"")</f>
        <v/>
      </c>
      <c r="AF389">
        <f>IF(AND(N389=1,N388=0),1,0)</f>
        <v/>
      </c>
      <c r="AG389">
        <f>IF(AND(K389="REACQUIRE",K388&lt;&gt;"REACQUIRE"),1,0)</f>
        <v/>
      </c>
    </row>
    <row r="390">
      <c r="J390" t="n">
        <v>96.5</v>
      </c>
      <c r="K390" t="inlineStr">
        <is>
          <t>TRACK</t>
        </is>
      </c>
      <c r="L390" t="n">
        <v>0</v>
      </c>
      <c r="M390" t="n">
        <v>0</v>
      </c>
      <c r="N390" t="n">
        <v>1</v>
      </c>
      <c r="O390" t="n">
        <v>11.038</v>
      </c>
      <c r="P390" t="n">
        <v>4.386</v>
      </c>
      <c r="Q390" t="n">
        <v>11.863</v>
      </c>
      <c r="R390" t="n">
        <v>12.224</v>
      </c>
      <c r="S390" t="n">
        <v>6.465</v>
      </c>
      <c r="T390" t="n">
        <v>12.523</v>
      </c>
      <c r="U390" t="n">
        <v>6.021</v>
      </c>
      <c r="V390" t="n">
        <v>-1</v>
      </c>
      <c r="W390" t="n">
        <v>2.1</v>
      </c>
      <c r="X390" t="n">
        <v>35.8</v>
      </c>
      <c r="Y390" t="n">
        <v>0</v>
      </c>
      <c r="Z390" t="n">
        <v>1</v>
      </c>
      <c r="AA390" t="n">
        <v>-0.058</v>
      </c>
      <c r="AB390" t="n">
        <v>0.004</v>
      </c>
      <c r="AC390" t="n">
        <v>6.63</v>
      </c>
      <c r="AD390" t="n">
        <v>75</v>
      </c>
      <c r="AE390">
        <f>IF(V390&gt;=0,V390,"")</f>
        <v/>
      </c>
      <c r="AF390">
        <f>IF(AND(N390=1,N389=0),1,0)</f>
        <v/>
      </c>
      <c r="AG390">
        <f>IF(AND(K390="REACQUIRE",K389&lt;&gt;"REACQUIRE"),1,0)</f>
        <v/>
      </c>
    </row>
    <row r="391">
      <c r="J391" t="n">
        <v>96.75</v>
      </c>
      <c r="K391" t="inlineStr">
        <is>
          <t>REACQUIRE</t>
        </is>
      </c>
      <c r="L391" t="n">
        <v>0</v>
      </c>
      <c r="M391" t="n">
        <v>0</v>
      </c>
      <c r="N391" t="n">
        <v>1</v>
      </c>
      <c r="O391" t="n">
        <v>10.888</v>
      </c>
      <c r="P391" t="n">
        <v>4.387</v>
      </c>
      <c r="Q391" t="n">
        <v>11.84</v>
      </c>
      <c r="R391" t="n">
        <v>12.224</v>
      </c>
      <c r="S391" t="n">
        <v>6.465</v>
      </c>
      <c r="T391" t="n">
        <v>12.523</v>
      </c>
      <c r="U391" t="n">
        <v>6.021</v>
      </c>
      <c r="V391" t="n">
        <v>-1</v>
      </c>
      <c r="W391" t="n">
        <v>1.5</v>
      </c>
      <c r="X391" t="n">
        <v>35.9</v>
      </c>
      <c r="Y391" t="n">
        <v>0</v>
      </c>
      <c r="Z391" t="n">
        <v>1</v>
      </c>
      <c r="AA391" t="n">
        <v>0.02</v>
      </c>
      <c r="AB391" t="n">
        <v>-0.01</v>
      </c>
      <c r="AC391" t="n">
        <v>6.65</v>
      </c>
      <c r="AD391" t="n">
        <v>75</v>
      </c>
      <c r="AE391">
        <f>IF(V391&gt;=0,V391,"")</f>
        <v/>
      </c>
      <c r="AF391">
        <f>IF(AND(N391=1,N390=0),1,0)</f>
        <v/>
      </c>
      <c r="AG391">
        <f>IF(AND(K391="REACQUIRE",K390&lt;&gt;"REACQUIRE"),1,0)</f>
        <v/>
      </c>
    </row>
    <row r="392">
      <c r="J392" t="n">
        <v>97</v>
      </c>
      <c r="K392" t="inlineStr">
        <is>
          <t>REACQUIRE</t>
        </is>
      </c>
      <c r="L392" t="n">
        <v>0</v>
      </c>
      <c r="M392" t="n">
        <v>0</v>
      </c>
      <c r="N392" t="n">
        <v>1</v>
      </c>
      <c r="O392" t="n">
        <v>10.796</v>
      </c>
      <c r="P392" t="n">
        <v>4.386</v>
      </c>
      <c r="Q392" t="n">
        <v>11.819</v>
      </c>
      <c r="R392" t="n">
        <v>12.224</v>
      </c>
      <c r="S392" t="n">
        <v>6.465</v>
      </c>
      <c r="T392" t="n">
        <v>12.523</v>
      </c>
      <c r="U392" t="n">
        <v>6.021</v>
      </c>
      <c r="V392" t="n">
        <v>-1</v>
      </c>
      <c r="W392" t="n">
        <v>1</v>
      </c>
      <c r="X392" t="n">
        <v>35.8</v>
      </c>
      <c r="Y392" t="n">
        <v>0</v>
      </c>
      <c r="Z392" t="n">
        <v>1</v>
      </c>
      <c r="AA392" t="n">
        <v>-0.078</v>
      </c>
      <c r="AB392" t="n">
        <v>0.015</v>
      </c>
      <c r="AC392" t="n">
        <v>6.65</v>
      </c>
      <c r="AD392" t="n">
        <v>75</v>
      </c>
      <c r="AE392">
        <f>IF(V392&gt;=0,V392,"")</f>
        <v/>
      </c>
      <c r="AF392">
        <f>IF(AND(N392=1,N391=0),1,0)</f>
        <v/>
      </c>
      <c r="AG392">
        <f>IF(AND(K392="REACQUIRE",K391&lt;&gt;"REACQUIRE"),1,0)</f>
        <v/>
      </c>
    </row>
    <row r="393">
      <c r="J393" t="n">
        <v>97.25</v>
      </c>
      <c r="K393" t="inlineStr">
        <is>
          <t>REACQUIRE</t>
        </is>
      </c>
      <c r="L393" t="n">
        <v>0</v>
      </c>
      <c r="M393" t="n">
        <v>0</v>
      </c>
      <c r="N393" t="n">
        <v>1</v>
      </c>
      <c r="O393" t="n">
        <v>10.638</v>
      </c>
      <c r="P393" t="n">
        <v>4.385</v>
      </c>
      <c r="Q393" t="n">
        <v>11.766</v>
      </c>
      <c r="R393" t="n">
        <v>12.224</v>
      </c>
      <c r="S393" t="n">
        <v>6.465</v>
      </c>
      <c r="T393" t="n">
        <v>12.523</v>
      </c>
      <c r="U393" t="n">
        <v>6.021</v>
      </c>
      <c r="V393" t="n">
        <v>-1</v>
      </c>
      <c r="W393" t="n">
        <v>2</v>
      </c>
      <c r="X393" t="n">
        <v>35.6</v>
      </c>
      <c r="Y393" t="n">
        <v>0</v>
      </c>
      <c r="Z393" t="n">
        <v>1</v>
      </c>
      <c r="AA393" t="n">
        <v>-0.08</v>
      </c>
      <c r="AB393" t="n">
        <v>0.019</v>
      </c>
      <c r="AC393" t="n">
        <v>6.64</v>
      </c>
      <c r="AD393" t="n">
        <v>75</v>
      </c>
      <c r="AE393">
        <f>IF(V393&gt;=0,V393,"")</f>
        <v/>
      </c>
      <c r="AF393">
        <f>IF(AND(N393=1,N392=0),1,0)</f>
        <v/>
      </c>
      <c r="AG393">
        <f>IF(AND(K393="REACQUIRE",K392&lt;&gt;"REACQUIRE"),1,0)</f>
        <v/>
      </c>
    </row>
    <row r="394">
      <c r="J394" t="n">
        <v>97.5</v>
      </c>
      <c r="K394" t="inlineStr">
        <is>
          <t>REACQUIRE</t>
        </is>
      </c>
      <c r="L394" t="n">
        <v>0</v>
      </c>
      <c r="M394" t="n">
        <v>0</v>
      </c>
      <c r="N394" t="n">
        <v>1</v>
      </c>
      <c r="O394" t="n">
        <v>10.446</v>
      </c>
      <c r="P394" t="n">
        <v>4.388</v>
      </c>
      <c r="Q394" t="n">
        <v>11.693</v>
      </c>
      <c r="R394" t="n">
        <v>12.224</v>
      </c>
      <c r="S394" t="n">
        <v>6.465</v>
      </c>
      <c r="T394" t="n">
        <v>12.523</v>
      </c>
      <c r="U394" t="n">
        <v>6.021</v>
      </c>
      <c r="V394" t="n">
        <v>-1</v>
      </c>
      <c r="W394" t="n">
        <v>2.7</v>
      </c>
      <c r="X394" t="n">
        <v>35.6</v>
      </c>
      <c r="Y394" t="n">
        <v>0</v>
      </c>
      <c r="Z394" t="n">
        <v>1</v>
      </c>
      <c r="AA394" t="n">
        <v>-0.065</v>
      </c>
      <c r="AB394" t="n">
        <v>-0.018</v>
      </c>
      <c r="AC394" t="n">
        <v>6.63</v>
      </c>
      <c r="AD394" t="n">
        <v>75</v>
      </c>
      <c r="AE394">
        <f>IF(V394&gt;=0,V394,"")</f>
        <v/>
      </c>
      <c r="AF394">
        <f>IF(AND(N394=1,N393=0),1,0)</f>
        <v/>
      </c>
      <c r="AG394">
        <f>IF(AND(K394="REACQUIRE",K393&lt;&gt;"REACQUIRE"),1,0)</f>
        <v/>
      </c>
    </row>
    <row r="395">
      <c r="J395" t="n">
        <v>97.75</v>
      </c>
      <c r="K395" t="inlineStr">
        <is>
          <t>REACQUIRE</t>
        </is>
      </c>
      <c r="L395" t="n">
        <v>0</v>
      </c>
      <c r="M395" t="n">
        <v>0</v>
      </c>
      <c r="N395" t="n">
        <v>1</v>
      </c>
      <c r="O395" t="n">
        <v>10.259</v>
      </c>
      <c r="P395" t="n">
        <v>4.395</v>
      </c>
      <c r="Q395" t="n">
        <v>11.656</v>
      </c>
      <c r="R395" t="n">
        <v>12.224</v>
      </c>
      <c r="S395" t="n">
        <v>6.465</v>
      </c>
      <c r="T395" t="n">
        <v>12.523</v>
      </c>
      <c r="U395" t="n">
        <v>6.021</v>
      </c>
      <c r="V395" t="n">
        <v>-1</v>
      </c>
      <c r="W395" t="n">
        <v>2.4</v>
      </c>
      <c r="X395" t="n">
        <v>36.4</v>
      </c>
      <c r="Y395" t="n">
        <v>0</v>
      </c>
      <c r="Z395" t="n">
        <v>1</v>
      </c>
      <c r="AA395" t="n">
        <v>-0.015</v>
      </c>
      <c r="AB395" t="n">
        <v>-0.04</v>
      </c>
      <c r="AC395" t="n">
        <v>6.65</v>
      </c>
      <c r="AD395" t="n">
        <v>76</v>
      </c>
      <c r="AE395">
        <f>IF(V395&gt;=0,V395,"")</f>
        <v/>
      </c>
      <c r="AF395">
        <f>IF(AND(N395=1,N394=0),1,0)</f>
        <v/>
      </c>
      <c r="AG395">
        <f>IF(AND(K395="REACQUIRE",K394&lt;&gt;"REACQUIRE"),1,0)</f>
        <v/>
      </c>
    </row>
    <row r="396">
      <c r="J396" t="n">
        <v>98</v>
      </c>
      <c r="K396" t="inlineStr">
        <is>
          <t>REACQUIRE</t>
        </is>
      </c>
      <c r="L396" t="n">
        <v>0</v>
      </c>
      <c r="M396" t="n">
        <v>0</v>
      </c>
      <c r="N396" t="n">
        <v>1</v>
      </c>
      <c r="O396" t="n">
        <v>10.081</v>
      </c>
      <c r="P396" t="n">
        <v>4.403</v>
      </c>
      <c r="Q396" t="n">
        <v>11.648</v>
      </c>
      <c r="R396" t="n">
        <v>12.224</v>
      </c>
      <c r="S396" t="n">
        <v>6.465</v>
      </c>
      <c r="T396" t="n">
        <v>12.523</v>
      </c>
      <c r="U396" t="n">
        <v>6.021</v>
      </c>
      <c r="V396" t="n">
        <v>-1</v>
      </c>
      <c r="W396" t="n">
        <v>2.1</v>
      </c>
      <c r="X396" t="n">
        <v>37</v>
      </c>
      <c r="Y396" t="n">
        <v>0</v>
      </c>
      <c r="Z396" t="n">
        <v>1</v>
      </c>
      <c r="AA396" t="n">
        <v>-0.027</v>
      </c>
      <c r="AB396" t="n">
        <v>-0.023</v>
      </c>
      <c r="AC396" t="n">
        <v>6.7</v>
      </c>
      <c r="AD396" t="n">
        <v>76</v>
      </c>
      <c r="AE396">
        <f>IF(V396&gt;=0,V396,"")</f>
        <v/>
      </c>
      <c r="AF396">
        <f>IF(AND(N396=1,N395=0),1,0)</f>
        <v/>
      </c>
      <c r="AG396">
        <f>IF(AND(K396="REACQUIRE",K395&lt;&gt;"REACQUIRE"),1,0)</f>
        <v/>
      </c>
    </row>
    <row r="397">
      <c r="J397" t="n">
        <v>98.25</v>
      </c>
      <c r="K397" t="inlineStr">
        <is>
          <t>REACQUIRE</t>
        </is>
      </c>
      <c r="L397" t="n">
        <v>0</v>
      </c>
      <c r="M397" t="n">
        <v>0</v>
      </c>
      <c r="N397" t="n">
        <v>1</v>
      </c>
      <c r="O397" t="n">
        <v>9.888999999999999</v>
      </c>
      <c r="P397" t="n">
        <v>4.421</v>
      </c>
      <c r="Q397" t="n">
        <v>11.67</v>
      </c>
      <c r="R397" t="n">
        <v>12.224</v>
      </c>
      <c r="S397" t="n">
        <v>6.465</v>
      </c>
      <c r="T397" t="n">
        <v>12.523</v>
      </c>
      <c r="U397" t="n">
        <v>6.021</v>
      </c>
      <c r="V397" t="n">
        <v>-1</v>
      </c>
      <c r="W397" t="n">
        <v>2.1</v>
      </c>
      <c r="X397" t="n">
        <v>37.6</v>
      </c>
      <c r="Y397" t="n">
        <v>0</v>
      </c>
      <c r="Z397" t="n">
        <v>1</v>
      </c>
      <c r="AA397" t="n">
        <v>-0.044</v>
      </c>
      <c r="AB397" t="n">
        <v>-0.016</v>
      </c>
      <c r="AC397" t="n">
        <v>6.78</v>
      </c>
      <c r="AD397" t="n">
        <v>76</v>
      </c>
      <c r="AE397">
        <f>IF(V397&gt;=0,V397,"")</f>
        <v/>
      </c>
      <c r="AF397">
        <f>IF(AND(N397=1,N396=0),1,0)</f>
        <v/>
      </c>
      <c r="AG397">
        <f>IF(AND(K397="REACQUIRE",K396&lt;&gt;"REACQUIRE"),1,0)</f>
        <v/>
      </c>
    </row>
    <row r="398">
      <c r="J398" t="n">
        <v>98.5</v>
      </c>
      <c r="K398" t="inlineStr">
        <is>
          <t>REACQUIRE</t>
        </is>
      </c>
      <c r="L398" t="n">
        <v>0</v>
      </c>
      <c r="M398" t="n">
        <v>0</v>
      </c>
      <c r="N398" t="n">
        <v>1</v>
      </c>
      <c r="O398" t="n">
        <v>9.622</v>
      </c>
      <c r="P398" t="n">
        <v>4.45</v>
      </c>
      <c r="Q398" t="n">
        <v>11.689</v>
      </c>
      <c r="R398" t="n">
        <v>12.224</v>
      </c>
      <c r="S398" t="n">
        <v>6.465</v>
      </c>
      <c r="T398" t="n">
        <v>12.523</v>
      </c>
      <c r="U398" t="n">
        <v>6.021</v>
      </c>
      <c r="V398" t="n">
        <v>-1</v>
      </c>
      <c r="W398" t="n">
        <v>3.3</v>
      </c>
      <c r="X398" t="n">
        <v>37.8</v>
      </c>
      <c r="Y398" t="n">
        <v>0</v>
      </c>
      <c r="Z398" t="n">
        <v>1</v>
      </c>
      <c r="AA398" t="n">
        <v>-0.059</v>
      </c>
      <c r="AB398" t="n">
        <v>0.041</v>
      </c>
      <c r="AC398" t="n">
        <v>6.9</v>
      </c>
      <c r="AD398" t="n">
        <v>76</v>
      </c>
      <c r="AE398">
        <f>IF(V398&gt;=0,V398,"")</f>
        <v/>
      </c>
      <c r="AF398">
        <f>IF(AND(N398=1,N397=0),1,0)</f>
        <v/>
      </c>
      <c r="AG398">
        <f>IF(AND(K398="REACQUIRE",K397&lt;&gt;"REACQUIRE"),1,0)</f>
        <v/>
      </c>
    </row>
    <row r="399">
      <c r="J399" t="n">
        <v>98.75</v>
      </c>
      <c r="K399" t="inlineStr">
        <is>
          <t>REACQUIRE</t>
        </is>
      </c>
      <c r="L399" t="n">
        <v>0</v>
      </c>
      <c r="M399" t="n">
        <v>0</v>
      </c>
      <c r="N399" t="n">
        <v>1</v>
      </c>
      <c r="O399" t="n">
        <v>9.295</v>
      </c>
      <c r="P399" t="n">
        <v>4.478</v>
      </c>
      <c r="Q399" t="n">
        <v>11.67</v>
      </c>
      <c r="R399" t="n">
        <v>12.224</v>
      </c>
      <c r="S399" t="n">
        <v>6.465</v>
      </c>
      <c r="T399" t="n">
        <v>12.523</v>
      </c>
      <c r="U399" t="n">
        <v>6.021</v>
      </c>
      <c r="V399" t="n">
        <v>-1</v>
      </c>
      <c r="W399" t="n">
        <v>4.5</v>
      </c>
      <c r="X399" t="n">
        <v>37.2</v>
      </c>
      <c r="Y399" t="n">
        <v>0</v>
      </c>
      <c r="Z399" t="n">
        <v>1</v>
      </c>
      <c r="AA399" t="n">
        <v>-0.062</v>
      </c>
      <c r="AB399" t="n">
        <v>0.06</v>
      </c>
      <c r="AC399" t="n">
        <v>7.02</v>
      </c>
      <c r="AD399" t="n">
        <v>76</v>
      </c>
      <c r="AE399">
        <f>IF(V399&gt;=0,V399,"")</f>
        <v/>
      </c>
      <c r="AF399">
        <f>IF(AND(N399=1,N398=0),1,0)</f>
        <v/>
      </c>
      <c r="AG399">
        <f>IF(AND(K399="REACQUIRE",K398&lt;&gt;"REACQUIRE"),1,0)</f>
        <v/>
      </c>
    </row>
    <row r="400">
      <c r="J400" t="n">
        <v>99</v>
      </c>
      <c r="K400" t="inlineStr">
        <is>
          <t>REACQUIRE</t>
        </is>
      </c>
      <c r="L400" t="n">
        <v>0</v>
      </c>
      <c r="M400" t="n">
        <v>0</v>
      </c>
      <c r="N400" t="n">
        <v>1</v>
      </c>
      <c r="O400" t="n">
        <v>8.855</v>
      </c>
      <c r="P400" t="n">
        <v>4.481</v>
      </c>
      <c r="Q400" t="n">
        <v>11.568</v>
      </c>
      <c r="R400" t="n">
        <v>12.224</v>
      </c>
      <c r="S400" t="n">
        <v>6.465</v>
      </c>
      <c r="T400" t="n">
        <v>12.523</v>
      </c>
      <c r="U400" t="n">
        <v>6.021</v>
      </c>
      <c r="V400" t="n">
        <v>-1</v>
      </c>
      <c r="W400" t="n">
        <v>6.3</v>
      </c>
      <c r="X400" t="n">
        <v>36</v>
      </c>
      <c r="Y400" t="n">
        <v>0</v>
      </c>
      <c r="Z400" t="n">
        <v>1</v>
      </c>
      <c r="AA400" t="n">
        <v>-0.046</v>
      </c>
      <c r="AB400" t="n">
        <v>0.18</v>
      </c>
      <c r="AC400" t="n">
        <v>7.14</v>
      </c>
      <c r="AD400" t="n">
        <v>76</v>
      </c>
      <c r="AE400">
        <f>IF(V400&gt;=0,V400,"")</f>
        <v/>
      </c>
      <c r="AF400">
        <f>IF(AND(N400=1,N399=0),1,0)</f>
        <v/>
      </c>
      <c r="AG400">
        <f>IF(AND(K400="REACQUIRE",K399&lt;&gt;"REACQUIRE"),1,0)</f>
        <v/>
      </c>
    </row>
    <row r="401">
      <c r="J401" t="n">
        <v>99.25</v>
      </c>
      <c r="K401" t="inlineStr">
        <is>
          <t>REACQUIRE</t>
        </is>
      </c>
      <c r="L401" t="n">
        <v>0</v>
      </c>
      <c r="M401" t="n">
        <v>0</v>
      </c>
      <c r="N401" t="n">
        <v>1</v>
      </c>
      <c r="O401" t="n">
        <v>8.44</v>
      </c>
      <c r="P401" t="n">
        <v>4.455</v>
      </c>
      <c r="Q401" t="n">
        <v>11.306</v>
      </c>
      <c r="R401" t="n">
        <v>12.224</v>
      </c>
      <c r="S401" t="n">
        <v>6.465</v>
      </c>
      <c r="T401" t="n">
        <v>12.523</v>
      </c>
      <c r="U401" t="n">
        <v>6.021</v>
      </c>
      <c r="V401" t="n">
        <v>-1</v>
      </c>
      <c r="W401" t="n">
        <v>6.2</v>
      </c>
      <c r="X401" t="n">
        <v>32.4</v>
      </c>
      <c r="Y401" t="n">
        <v>0</v>
      </c>
      <c r="Z401" t="n">
        <v>1</v>
      </c>
      <c r="AA401" t="n">
        <v>0.054</v>
      </c>
      <c r="AB401" t="n">
        <v>0.259</v>
      </c>
      <c r="AC401" t="n">
        <v>7.16</v>
      </c>
      <c r="AD401" t="n">
        <v>75</v>
      </c>
      <c r="AE401">
        <f>IF(V401&gt;=0,V401,"")</f>
        <v/>
      </c>
      <c r="AF401">
        <f>IF(AND(N401=1,N400=0),1,0)</f>
        <v/>
      </c>
      <c r="AG401">
        <f>IF(AND(K401="REACQUIRE",K400&lt;&gt;"REACQUIRE"),1,0)</f>
        <v/>
      </c>
    </row>
    <row r="402">
      <c r="J402" t="n">
        <v>99.5</v>
      </c>
      <c r="K402" t="inlineStr">
        <is>
          <t>REACQUIRE</t>
        </is>
      </c>
      <c r="L402" t="n">
        <v>0</v>
      </c>
      <c r="M402" t="n">
        <v>0</v>
      </c>
      <c r="N402" t="n">
        <v>0</v>
      </c>
      <c r="O402" t="n">
        <v>8.154</v>
      </c>
      <c r="P402" t="n">
        <v>4.425</v>
      </c>
      <c r="Q402" t="n">
        <v>10.91</v>
      </c>
      <c r="R402" t="n">
        <v>12.224</v>
      </c>
      <c r="S402" t="n">
        <v>6.465</v>
      </c>
      <c r="T402" t="n">
        <v>12.523</v>
      </c>
      <c r="U402" t="n">
        <v>6.021</v>
      </c>
      <c r="V402" t="n">
        <v>-1</v>
      </c>
      <c r="W402" t="n">
        <v>5</v>
      </c>
      <c r="X402" t="n">
        <v>28.8</v>
      </c>
      <c r="Y402" t="n">
        <v>0</v>
      </c>
      <c r="Z402" t="n">
        <v>1</v>
      </c>
      <c r="AA402" t="n">
        <v>0.074</v>
      </c>
      <c r="AB402" t="n">
        <v>0.222</v>
      </c>
      <c r="AC402" t="n">
        <v>7.05</v>
      </c>
      <c r="AD402" t="n">
        <v>201</v>
      </c>
      <c r="AE402">
        <f>IF(V402&gt;=0,V402,"")</f>
        <v/>
      </c>
      <c r="AF402">
        <f>IF(AND(N402=1,N401=0),1,0)</f>
        <v/>
      </c>
      <c r="AG402">
        <f>IF(AND(K402="REACQUIRE",K401&lt;&gt;"REACQUIRE"),1,0)</f>
        <v/>
      </c>
    </row>
    <row r="403">
      <c r="J403" t="n">
        <v>99.75</v>
      </c>
      <c r="K403" t="inlineStr">
        <is>
          <t>REACQUIRE</t>
        </is>
      </c>
      <c r="L403" t="n">
        <v>0</v>
      </c>
      <c r="M403" t="n">
        <v>0</v>
      </c>
      <c r="N403" t="n">
        <v>0</v>
      </c>
      <c r="O403" t="n">
        <v>7.993</v>
      </c>
      <c r="P403" t="n">
        <v>4.409</v>
      </c>
      <c r="Q403" t="n">
        <v>10.401</v>
      </c>
      <c r="R403" t="n">
        <v>12.224</v>
      </c>
      <c r="S403" t="n">
        <v>6.465</v>
      </c>
      <c r="T403" t="n">
        <v>12.523</v>
      </c>
      <c r="U403" t="n">
        <v>6.021</v>
      </c>
      <c r="V403" t="n">
        <v>-1</v>
      </c>
      <c r="W403" t="n">
        <v>4.1</v>
      </c>
      <c r="X403" t="n">
        <v>26.4</v>
      </c>
      <c r="Y403" t="n">
        <v>0</v>
      </c>
      <c r="Z403" t="n">
        <v>1</v>
      </c>
      <c r="AA403" t="n">
        <v>0.045</v>
      </c>
      <c r="AB403" t="n">
        <v>0.02</v>
      </c>
      <c r="AC403" t="n">
        <v>6.85</v>
      </c>
      <c r="AD403" t="n">
        <v>201</v>
      </c>
      <c r="AE403">
        <f>IF(V403&gt;=0,V403,"")</f>
        <v/>
      </c>
      <c r="AF403">
        <f>IF(AND(N403=1,N402=0),1,0)</f>
        <v/>
      </c>
      <c r="AG403">
        <f>IF(AND(K403="REACQUIRE",K402&lt;&gt;"REACQUIRE"),1,0)</f>
        <v/>
      </c>
    </row>
    <row r="404">
      <c r="J404" t="n">
        <v>100</v>
      </c>
      <c r="K404" t="inlineStr">
        <is>
          <t>TRACK</t>
        </is>
      </c>
      <c r="L404" t="n">
        <v>1</v>
      </c>
      <c r="M404" t="n">
        <v>1</v>
      </c>
      <c r="N404" t="n">
        <v>0</v>
      </c>
      <c r="O404" t="n">
        <v>7.88</v>
      </c>
      <c r="P404" t="n">
        <v>4.408</v>
      </c>
      <c r="Q404" t="n">
        <v>9.906000000000001</v>
      </c>
      <c r="R404" t="n">
        <v>12.224</v>
      </c>
      <c r="S404" t="n">
        <v>6.465</v>
      </c>
      <c r="T404" t="n">
        <v>12.794</v>
      </c>
      <c r="U404" t="n">
        <v>6.214</v>
      </c>
      <c r="V404" t="n">
        <v>0.623</v>
      </c>
      <c r="W404" t="n">
        <v>3.2</v>
      </c>
      <c r="X404" t="n">
        <v>28.2</v>
      </c>
      <c r="Y404" t="n">
        <v>0</v>
      </c>
      <c r="Z404" t="n">
        <v>1</v>
      </c>
      <c r="AA404" t="n">
        <v>0.006</v>
      </c>
      <c r="AB404" t="n">
        <v>-0.116</v>
      </c>
      <c r="AC404" t="n">
        <v>6.66</v>
      </c>
      <c r="AD404" t="n">
        <v>255</v>
      </c>
      <c r="AE404">
        <f>IF(V404&gt;=0,V404,"")</f>
        <v/>
      </c>
      <c r="AF404">
        <f>IF(AND(N404=1,N403=0),1,0)</f>
        <v/>
      </c>
      <c r="AG404">
        <f>IF(AND(K404="REACQUIRE",K403&lt;&gt;"REACQUIRE"),1,0)</f>
        <v/>
      </c>
    </row>
    <row r="405">
      <c r="J405" t="n">
        <v>100.25</v>
      </c>
      <c r="K405" t="inlineStr">
        <is>
          <t>TRACK</t>
        </is>
      </c>
      <c r="L405" t="n">
        <v>1</v>
      </c>
      <c r="M405" t="n">
        <v>1</v>
      </c>
      <c r="N405" t="n">
        <v>0</v>
      </c>
      <c r="O405" t="n">
        <v>7.866</v>
      </c>
      <c r="P405" t="n">
        <v>4.414</v>
      </c>
      <c r="Q405" t="n">
        <v>9.561999999999999</v>
      </c>
      <c r="R405" t="n">
        <v>12.224</v>
      </c>
      <c r="S405" t="n">
        <v>6.465</v>
      </c>
      <c r="T405" t="n">
        <v>12.864</v>
      </c>
      <c r="U405" t="n">
        <v>6.222</v>
      </c>
      <c r="V405" t="n">
        <v>0.6850000000000001</v>
      </c>
      <c r="W405" t="n">
        <v>0.9</v>
      </c>
      <c r="X405" t="n">
        <v>31.2</v>
      </c>
      <c r="Y405" t="n">
        <v>0</v>
      </c>
      <c r="Z405" t="n">
        <v>1</v>
      </c>
      <c r="AA405" t="n">
        <v>0.022</v>
      </c>
      <c r="AB405" t="n">
        <v>-0.127</v>
      </c>
      <c r="AC405" t="n">
        <v>6.51</v>
      </c>
      <c r="AD405" t="n">
        <v>255</v>
      </c>
      <c r="AE405">
        <f>IF(V405&gt;=0,V405,"")</f>
        <v/>
      </c>
      <c r="AF405">
        <f>IF(AND(N405=1,N404=0),1,0)</f>
        <v/>
      </c>
      <c r="AG405">
        <f>IF(AND(K405="REACQUIRE",K404&lt;&gt;"REACQUIRE"),1,0)</f>
        <v/>
      </c>
    </row>
    <row r="406">
      <c r="J406" t="n">
        <v>100.5</v>
      </c>
      <c r="K406" t="inlineStr">
        <is>
          <t>TRACK</t>
        </is>
      </c>
      <c r="L406" t="n">
        <v>1</v>
      </c>
      <c r="M406" t="n">
        <v>1</v>
      </c>
      <c r="N406" t="n">
        <v>0</v>
      </c>
      <c r="O406" t="n">
        <v>7.933</v>
      </c>
      <c r="P406" t="n">
        <v>4.423</v>
      </c>
      <c r="Q406" t="n">
        <v>9.385999999999999</v>
      </c>
      <c r="R406" t="n">
        <v>12.224</v>
      </c>
      <c r="S406" t="n">
        <v>6.465</v>
      </c>
      <c r="T406" t="n">
        <v>12.845</v>
      </c>
      <c r="U406" t="n">
        <v>6.252</v>
      </c>
      <c r="V406" t="n">
        <v>0.657</v>
      </c>
      <c r="W406" t="n">
        <v>-1.6</v>
      </c>
      <c r="X406" t="n">
        <v>34</v>
      </c>
      <c r="Y406" t="n">
        <v>0</v>
      </c>
      <c r="Z406" t="n">
        <v>1</v>
      </c>
      <c r="AA406" t="n">
        <v>0.024</v>
      </c>
      <c r="AB406" t="n">
        <v>-0.13</v>
      </c>
      <c r="AC406" t="n">
        <v>6.39</v>
      </c>
      <c r="AD406" t="n">
        <v>255</v>
      </c>
      <c r="AE406">
        <f>IF(V406&gt;=0,V406,"")</f>
        <v/>
      </c>
      <c r="AF406">
        <f>IF(AND(N406=1,N405=0),1,0)</f>
        <v/>
      </c>
      <c r="AG406">
        <f>IF(AND(K406="REACQUIRE",K405&lt;&gt;"REACQUIRE"),1,0)</f>
        <v/>
      </c>
    </row>
    <row r="407">
      <c r="J407" t="n">
        <v>100.75</v>
      </c>
      <c r="K407" t="inlineStr">
        <is>
          <t>TRACK</t>
        </is>
      </c>
      <c r="L407" t="n">
        <v>1</v>
      </c>
      <c r="M407" t="n">
        <v>1</v>
      </c>
      <c r="N407" t="n">
        <v>0</v>
      </c>
      <c r="O407" t="n">
        <v>8.032999999999999</v>
      </c>
      <c r="P407" t="n">
        <v>4.417</v>
      </c>
      <c r="Q407" t="n">
        <v>9.377000000000001</v>
      </c>
      <c r="R407" t="n">
        <v>12.224</v>
      </c>
      <c r="S407" t="n">
        <v>6.465</v>
      </c>
      <c r="T407" t="n">
        <v>12.839</v>
      </c>
      <c r="U407" t="n">
        <v>6.252</v>
      </c>
      <c r="V407" t="n">
        <v>0.651</v>
      </c>
      <c r="W407" t="n">
        <v>-3.7</v>
      </c>
      <c r="X407" t="n">
        <v>36.9</v>
      </c>
      <c r="Y407" t="n">
        <v>0</v>
      </c>
      <c r="Z407" t="n">
        <v>1</v>
      </c>
      <c r="AA407" t="n">
        <v>-0.048</v>
      </c>
      <c r="AB407" t="n">
        <v>-0.106</v>
      </c>
      <c r="AC407" t="n">
        <v>6.32</v>
      </c>
      <c r="AD407" t="n">
        <v>255</v>
      </c>
      <c r="AE407">
        <f>IF(V407&gt;=0,V407,"")</f>
        <v/>
      </c>
      <c r="AF407">
        <f>IF(AND(N407=1,N406=0),1,0)</f>
        <v/>
      </c>
      <c r="AG407">
        <f>IF(AND(K407="REACQUIRE",K406&lt;&gt;"REACQUIRE"),1,0)</f>
        <v/>
      </c>
    </row>
    <row r="408">
      <c r="J408" t="n">
        <v>101</v>
      </c>
      <c r="K408" t="inlineStr">
        <is>
          <t>TRACK</t>
        </is>
      </c>
      <c r="L408" t="n">
        <v>1</v>
      </c>
      <c r="M408" t="n">
        <v>1</v>
      </c>
      <c r="N408" t="n">
        <v>0</v>
      </c>
      <c r="O408" t="n">
        <v>8.102</v>
      </c>
      <c r="P408" t="n">
        <v>4.408</v>
      </c>
      <c r="Q408" t="n">
        <v>9.377000000000001</v>
      </c>
      <c r="R408" t="n">
        <v>12.224</v>
      </c>
      <c r="S408" t="n">
        <v>6.465</v>
      </c>
      <c r="T408" t="n">
        <v>12.836</v>
      </c>
      <c r="U408" t="n">
        <v>6.24</v>
      </c>
      <c r="V408" t="n">
        <v>0.652</v>
      </c>
      <c r="W408" t="n">
        <v>-2.3</v>
      </c>
      <c r="X408" t="n">
        <v>38</v>
      </c>
      <c r="Y408" t="n">
        <v>0</v>
      </c>
      <c r="Z408" t="n">
        <v>1</v>
      </c>
      <c r="AA408" t="n">
        <v>-0.105</v>
      </c>
      <c r="AB408" t="n">
        <v>-0.033</v>
      </c>
      <c r="AC408" t="n">
        <v>6.27</v>
      </c>
      <c r="AD408" t="n">
        <v>255</v>
      </c>
      <c r="AE408">
        <f>IF(V408&gt;=0,V408,"")</f>
        <v/>
      </c>
      <c r="AF408">
        <f>IF(AND(N408=1,N407=0),1,0)</f>
        <v/>
      </c>
      <c r="AG408">
        <f>IF(AND(K408="REACQUIRE",K407&lt;&gt;"REACQUIRE"),1,0)</f>
        <v/>
      </c>
    </row>
    <row r="409">
      <c r="J409" t="n">
        <v>101.25</v>
      </c>
      <c r="K409" t="inlineStr">
        <is>
          <t>TRACK</t>
        </is>
      </c>
      <c r="L409" t="n">
        <v>1</v>
      </c>
      <c r="M409" t="n">
        <v>1</v>
      </c>
      <c r="N409" t="n">
        <v>0</v>
      </c>
      <c r="O409" t="n">
        <v>8.135999999999999</v>
      </c>
      <c r="P409" t="n">
        <v>4.405</v>
      </c>
      <c r="Q409" t="n">
        <v>9.346</v>
      </c>
      <c r="R409" t="n">
        <v>12.224</v>
      </c>
      <c r="S409" t="n">
        <v>6.466</v>
      </c>
      <c r="T409" t="n">
        <v>12.833</v>
      </c>
      <c r="U409" t="n">
        <v>6.246</v>
      </c>
      <c r="V409" t="n">
        <v>0.648</v>
      </c>
      <c r="W409" t="n">
        <v>-0.6</v>
      </c>
      <c r="X409" t="n">
        <v>38.3</v>
      </c>
      <c r="Y409" t="n">
        <v>0</v>
      </c>
      <c r="Z409" t="n">
        <v>1</v>
      </c>
      <c r="AA409" t="n">
        <v>-0.093</v>
      </c>
      <c r="AB409" t="n">
        <v>-0.028</v>
      </c>
      <c r="AC409" t="n">
        <v>6.23</v>
      </c>
      <c r="AD409" t="n">
        <v>255</v>
      </c>
      <c r="AE409">
        <f>IF(V409&gt;=0,V409,"")</f>
        <v/>
      </c>
      <c r="AF409">
        <f>IF(AND(N409=1,N408=0),1,0)</f>
        <v/>
      </c>
      <c r="AG409">
        <f>IF(AND(K409="REACQUIRE",K408&lt;&gt;"REACQUIRE"),1,0)</f>
        <v/>
      </c>
    </row>
    <row r="410">
      <c r="J410" t="n">
        <v>101.5</v>
      </c>
      <c r="K410" t="inlineStr">
        <is>
          <t>TRACK</t>
        </is>
      </c>
      <c r="L410" t="n">
        <v>1</v>
      </c>
      <c r="M410" t="n">
        <v>1</v>
      </c>
      <c r="N410" t="n">
        <v>0</v>
      </c>
      <c r="O410" t="n">
        <v>8.141</v>
      </c>
      <c r="P410" t="n">
        <v>4.404</v>
      </c>
      <c r="Q410" t="n">
        <v>9.294</v>
      </c>
      <c r="R410" t="n">
        <v>12.224</v>
      </c>
      <c r="S410" t="n">
        <v>6.465</v>
      </c>
      <c r="T410" t="n">
        <v>12.836</v>
      </c>
      <c r="U410" t="n">
        <v>6.244</v>
      </c>
      <c r="V410" t="n">
        <v>0.651</v>
      </c>
      <c r="W410" t="n">
        <v>0.6</v>
      </c>
      <c r="X410" t="n">
        <v>38.5</v>
      </c>
      <c r="Y410" t="n">
        <v>0</v>
      </c>
      <c r="Z410" t="n">
        <v>1</v>
      </c>
      <c r="AA410" t="n">
        <v>-0.073</v>
      </c>
      <c r="AB410" t="n">
        <v>-0.015</v>
      </c>
      <c r="AC410" t="n">
        <v>6.19</v>
      </c>
      <c r="AD410" t="n">
        <v>255</v>
      </c>
      <c r="AE410">
        <f>IF(V410&gt;=0,V410,"")</f>
        <v/>
      </c>
      <c r="AF410">
        <f>IF(AND(N410=1,N409=0),1,0)</f>
        <v/>
      </c>
      <c r="AG410">
        <f>IF(AND(K410="REACQUIRE",K409&lt;&gt;"REACQUIRE"),1,0)</f>
        <v/>
      </c>
    </row>
    <row r="411">
      <c r="J411" t="n">
        <v>101.75</v>
      </c>
      <c r="K411" t="inlineStr">
        <is>
          <t>TRACK</t>
        </is>
      </c>
      <c r="L411" t="n">
        <v>1</v>
      </c>
      <c r="M411" t="n">
        <v>1</v>
      </c>
      <c r="N411" t="n">
        <v>0</v>
      </c>
      <c r="O411" t="n">
        <v>8.129</v>
      </c>
      <c r="P411" t="n">
        <v>4.404</v>
      </c>
      <c r="Q411" t="n">
        <v>9.224</v>
      </c>
      <c r="R411" t="n">
        <v>12.224</v>
      </c>
      <c r="S411" t="n">
        <v>6.465</v>
      </c>
      <c r="T411" t="n">
        <v>12.829</v>
      </c>
      <c r="U411" t="n">
        <v>6.255</v>
      </c>
      <c r="V411" t="n">
        <v>0.641</v>
      </c>
      <c r="W411" t="n">
        <v>1.2</v>
      </c>
      <c r="X411" t="n">
        <v>38.5</v>
      </c>
      <c r="Y411" t="n">
        <v>0</v>
      </c>
      <c r="Z411" t="n">
        <v>1</v>
      </c>
      <c r="AA411" t="n">
        <v>-0.061</v>
      </c>
      <c r="AB411" t="n">
        <v>-0.029</v>
      </c>
      <c r="AC411" t="n">
        <v>6.16</v>
      </c>
      <c r="AD411" t="n">
        <v>255</v>
      </c>
      <c r="AE411">
        <f>IF(V411&gt;=0,V411,"")</f>
        <v/>
      </c>
      <c r="AF411">
        <f>IF(AND(N411=1,N410=0),1,0)</f>
        <v/>
      </c>
      <c r="AG411">
        <f>IF(AND(K411="REACQUIRE",K410&lt;&gt;"REACQUIRE"),1,0)</f>
        <v/>
      </c>
    </row>
    <row r="412">
      <c r="J412" t="n">
        <v>102</v>
      </c>
      <c r="K412" t="inlineStr">
        <is>
          <t>TRACK</t>
        </is>
      </c>
      <c r="L412" t="n">
        <v>1</v>
      </c>
      <c r="M412" t="n">
        <v>1</v>
      </c>
      <c r="N412" t="n">
        <v>0</v>
      </c>
      <c r="O412" t="n">
        <v>8.102</v>
      </c>
      <c r="P412" t="n">
        <v>4.404</v>
      </c>
      <c r="Q412" t="n">
        <v>9.145</v>
      </c>
      <c r="R412" t="n">
        <v>12.224</v>
      </c>
      <c r="S412" t="n">
        <v>6.465</v>
      </c>
      <c r="T412" t="n">
        <v>12.845</v>
      </c>
      <c r="U412" t="n">
        <v>6.256</v>
      </c>
      <c r="V412" t="n">
        <v>0.656</v>
      </c>
      <c r="W412" t="n">
        <v>1.4</v>
      </c>
      <c r="X412" t="n">
        <v>38.6</v>
      </c>
      <c r="Y412" t="n">
        <v>0</v>
      </c>
      <c r="Z412" t="n">
        <v>1</v>
      </c>
      <c r="AA412" t="n">
        <v>-0.055</v>
      </c>
      <c r="AB412" t="n">
        <v>-0.014</v>
      </c>
      <c r="AC412" t="n">
        <v>6.14</v>
      </c>
      <c r="AD412" t="n">
        <v>255</v>
      </c>
      <c r="AE412">
        <f>IF(V412&gt;=0,V412,"")</f>
        <v/>
      </c>
      <c r="AF412">
        <f>IF(AND(N412=1,N411=0),1,0)</f>
        <v/>
      </c>
      <c r="AG412">
        <f>IF(AND(K412="REACQUIRE",K411&lt;&gt;"REACQUIRE"),1,0)</f>
        <v/>
      </c>
    </row>
    <row r="413">
      <c r="J413" t="n">
        <v>102.25</v>
      </c>
      <c r="K413" t="inlineStr">
        <is>
          <t>TRACK</t>
        </is>
      </c>
      <c r="L413" t="n">
        <v>1</v>
      </c>
      <c r="M413" t="n">
        <v>1</v>
      </c>
      <c r="N413" t="n">
        <v>0</v>
      </c>
      <c r="O413" t="n">
        <v>8.067</v>
      </c>
      <c r="P413" t="n">
        <v>4.404</v>
      </c>
      <c r="Q413" t="n">
        <v>9.055</v>
      </c>
      <c r="R413" t="n">
        <v>12.224</v>
      </c>
      <c r="S413" t="n">
        <v>6.465</v>
      </c>
      <c r="T413" t="n">
        <v>12.845</v>
      </c>
      <c r="U413" t="n">
        <v>6.269</v>
      </c>
      <c r="V413" t="n">
        <v>0.651</v>
      </c>
      <c r="W413" t="n">
        <v>1.6</v>
      </c>
      <c r="X413" t="n">
        <v>38.6</v>
      </c>
      <c r="Y413" t="n">
        <v>0</v>
      </c>
      <c r="Z413" t="n">
        <v>1</v>
      </c>
      <c r="AA413" t="n">
        <v>-0.053</v>
      </c>
      <c r="AB413" t="n">
        <v>-0.03</v>
      </c>
      <c r="AC413" t="n">
        <v>6.12</v>
      </c>
      <c r="AD413" t="n">
        <v>255</v>
      </c>
      <c r="AE413">
        <f>IF(V413&gt;=0,V413,"")</f>
        <v/>
      </c>
      <c r="AF413">
        <f>IF(AND(N413=1,N412=0),1,0)</f>
        <v/>
      </c>
      <c r="AG413">
        <f>IF(AND(K413="REACQUIRE",K412&lt;&gt;"REACQUIRE"),1,0)</f>
        <v/>
      </c>
    </row>
    <row r="414">
      <c r="J414" t="n">
        <v>102.5</v>
      </c>
      <c r="K414" t="inlineStr">
        <is>
          <t>TRACK</t>
        </is>
      </c>
      <c r="L414" t="n">
        <v>1</v>
      </c>
      <c r="M414" t="n">
        <v>1</v>
      </c>
      <c r="N414" t="n">
        <v>0</v>
      </c>
      <c r="O414" t="n">
        <v>8.016</v>
      </c>
      <c r="P414" t="n">
        <v>4.405</v>
      </c>
      <c r="Q414" t="n">
        <v>8.961</v>
      </c>
      <c r="R414" t="n">
        <v>12.226</v>
      </c>
      <c r="S414" t="n">
        <v>6.467</v>
      </c>
      <c r="T414" t="n">
        <v>12.84</v>
      </c>
      <c r="U414" t="n">
        <v>6.284</v>
      </c>
      <c r="V414" t="n">
        <v>0.64</v>
      </c>
      <c r="W414" t="n">
        <v>1.7</v>
      </c>
      <c r="X414" t="n">
        <v>38.9</v>
      </c>
      <c r="Y414" t="n">
        <v>-0.08699999999999999</v>
      </c>
      <c r="Z414" t="n">
        <v>1</v>
      </c>
      <c r="AA414" t="n">
        <v>-0.051</v>
      </c>
      <c r="AB414" t="n">
        <v>-0.025</v>
      </c>
      <c r="AC414" t="n">
        <v>6.11</v>
      </c>
      <c r="AD414" t="n">
        <v>255</v>
      </c>
      <c r="AE414">
        <f>IF(V414&gt;=0,V414,"")</f>
        <v/>
      </c>
      <c r="AF414">
        <f>IF(AND(N414=1,N413=0),1,0)</f>
        <v/>
      </c>
      <c r="AG414">
        <f>IF(AND(K414="REACQUIRE",K413&lt;&gt;"REACQUIRE"),1,0)</f>
        <v/>
      </c>
    </row>
    <row r="415">
      <c r="J415" t="n">
        <v>102.75</v>
      </c>
      <c r="K415" t="inlineStr">
        <is>
          <t>TRACK</t>
        </is>
      </c>
      <c r="L415" t="n">
        <v>1</v>
      </c>
      <c r="M415" t="n">
        <v>1</v>
      </c>
      <c r="N415" t="n">
        <v>0</v>
      </c>
      <c r="O415" t="n">
        <v>7.961</v>
      </c>
      <c r="P415" t="n">
        <v>4.408</v>
      </c>
      <c r="Q415" t="n">
        <v>8.859999999999999</v>
      </c>
      <c r="R415" t="n">
        <v>12.223</v>
      </c>
      <c r="S415" t="n">
        <v>6.465</v>
      </c>
      <c r="T415" t="n">
        <v>12.876</v>
      </c>
      <c r="U415" t="n">
        <v>6.273</v>
      </c>
      <c r="V415" t="n">
        <v>0.68</v>
      </c>
      <c r="W415" t="n">
        <v>1.7</v>
      </c>
      <c r="X415" t="n">
        <v>38.8</v>
      </c>
      <c r="Y415" t="n">
        <v>0</v>
      </c>
      <c r="Z415" t="n">
        <v>1</v>
      </c>
      <c r="AA415" t="n">
        <v>-0.049</v>
      </c>
      <c r="AB415" t="n">
        <v>-0.013</v>
      </c>
      <c r="AC415" t="n">
        <v>6.11</v>
      </c>
      <c r="AD415" t="n">
        <v>255</v>
      </c>
      <c r="AE415">
        <f>IF(V415&gt;=0,V415,"")</f>
        <v/>
      </c>
      <c r="AF415">
        <f>IF(AND(N415=1,N414=0),1,0)</f>
        <v/>
      </c>
      <c r="AG415">
        <f>IF(AND(K415="REACQUIRE",K414&lt;&gt;"REACQUIRE"),1,0)</f>
        <v/>
      </c>
    </row>
    <row r="416">
      <c r="J416" t="n">
        <v>103</v>
      </c>
      <c r="K416" t="inlineStr">
        <is>
          <t>TRACK</t>
        </is>
      </c>
      <c r="L416" t="n">
        <v>1</v>
      </c>
      <c r="M416" t="n">
        <v>1</v>
      </c>
      <c r="N416" t="n">
        <v>0</v>
      </c>
      <c r="O416" t="n">
        <v>7.902</v>
      </c>
      <c r="P416" t="n">
        <v>4.415</v>
      </c>
      <c r="Q416" t="n">
        <v>8.752000000000001</v>
      </c>
      <c r="R416" t="n">
        <v>12.223</v>
      </c>
      <c r="S416" t="n">
        <v>6.465</v>
      </c>
      <c r="T416" t="n">
        <v>12.877</v>
      </c>
      <c r="U416" t="n">
        <v>6.289</v>
      </c>
      <c r="V416" t="n">
        <v>0.677</v>
      </c>
      <c r="W416" t="n">
        <v>1.8</v>
      </c>
      <c r="X416" t="n">
        <v>38.9</v>
      </c>
      <c r="Y416" t="n">
        <v>0</v>
      </c>
      <c r="Z416" t="n">
        <v>1</v>
      </c>
      <c r="AA416" t="n">
        <v>-0.046</v>
      </c>
      <c r="AB416" t="n">
        <v>-0.029</v>
      </c>
      <c r="AC416" t="n">
        <v>6.12</v>
      </c>
      <c r="AD416" t="n">
        <v>255</v>
      </c>
      <c r="AE416">
        <f>IF(V416&gt;=0,V416,"")</f>
        <v/>
      </c>
      <c r="AF416">
        <f>IF(AND(N416=1,N415=0),1,0)</f>
        <v/>
      </c>
      <c r="AG416">
        <f>IF(AND(K416="REACQUIRE",K415&lt;&gt;"REACQUIRE"),1,0)</f>
        <v/>
      </c>
    </row>
    <row r="417">
      <c r="J417" t="n">
        <v>103.25</v>
      </c>
      <c r="K417" t="inlineStr">
        <is>
          <t>TRACK</t>
        </is>
      </c>
      <c r="L417" t="n">
        <v>1</v>
      </c>
      <c r="M417" t="n">
        <v>1</v>
      </c>
      <c r="N417" t="n">
        <v>0</v>
      </c>
      <c r="O417" t="n">
        <v>7.837</v>
      </c>
      <c r="P417" t="n">
        <v>4.426</v>
      </c>
      <c r="Q417" t="n">
        <v>8.645</v>
      </c>
      <c r="R417" t="n">
        <v>12.223</v>
      </c>
      <c r="S417" t="n">
        <v>6.465</v>
      </c>
      <c r="T417" t="n">
        <v>12.868</v>
      </c>
      <c r="U417" t="n">
        <v>6.31</v>
      </c>
      <c r="V417" t="n">
        <v>0.663</v>
      </c>
      <c r="W417" t="n">
        <v>1.8</v>
      </c>
      <c r="X417" t="n">
        <v>39.1</v>
      </c>
      <c r="Y417" t="n">
        <v>0</v>
      </c>
      <c r="Z417" t="n">
        <v>1</v>
      </c>
      <c r="AA417" t="n">
        <v>-0.046</v>
      </c>
      <c r="AB417" t="n">
        <v>-0.031</v>
      </c>
      <c r="AC417" t="n">
        <v>6.14</v>
      </c>
      <c r="AD417" t="n">
        <v>255</v>
      </c>
      <c r="AE417">
        <f>IF(V417&gt;=0,V417,"")</f>
        <v/>
      </c>
      <c r="AF417">
        <f>IF(AND(N417=1,N416=0),1,0)</f>
        <v/>
      </c>
      <c r="AG417">
        <f>IF(AND(K417="REACQUIRE",K416&lt;&gt;"REACQUIRE"),1,0)</f>
        <v/>
      </c>
    </row>
    <row r="418">
      <c r="J418" t="n">
        <v>103.5</v>
      </c>
      <c r="K418" t="inlineStr">
        <is>
          <t>TRACK</t>
        </is>
      </c>
      <c r="L418" t="n">
        <v>1</v>
      </c>
      <c r="M418" t="n">
        <v>1</v>
      </c>
      <c r="N418" t="n">
        <v>0</v>
      </c>
      <c r="O418" t="n">
        <v>7.77</v>
      </c>
      <c r="P418" t="n">
        <v>4.442</v>
      </c>
      <c r="Q418" t="n">
        <v>8.537000000000001</v>
      </c>
      <c r="R418" t="n">
        <v>12.223</v>
      </c>
      <c r="S418" t="n">
        <v>6.465</v>
      </c>
      <c r="T418" t="n">
        <v>12.886</v>
      </c>
      <c r="U418" t="n">
        <v>6.319</v>
      </c>
      <c r="V418" t="n">
        <v>0.678</v>
      </c>
      <c r="W418" t="n">
        <v>1.7</v>
      </c>
      <c r="X418" t="n">
        <v>39.2</v>
      </c>
      <c r="Y418" t="n">
        <v>0</v>
      </c>
      <c r="Z418" t="n">
        <v>1</v>
      </c>
      <c r="AA418" t="n">
        <v>-0.044</v>
      </c>
      <c r="AB418" t="n">
        <v>-0.018</v>
      </c>
      <c r="AC418" t="n">
        <v>6.17</v>
      </c>
      <c r="AD418" t="n">
        <v>255</v>
      </c>
      <c r="AE418">
        <f>IF(V418&gt;=0,V418,"")</f>
        <v/>
      </c>
      <c r="AF418">
        <f>IF(AND(N418=1,N417=0),1,0)</f>
        <v/>
      </c>
      <c r="AG418">
        <f>IF(AND(K418="REACQUIRE",K417&lt;&gt;"REACQUIRE"),1,0)</f>
        <v/>
      </c>
    </row>
    <row r="419">
      <c r="J419" t="n">
        <v>103.75</v>
      </c>
      <c r="K419" t="inlineStr">
        <is>
          <t>TRACK</t>
        </is>
      </c>
      <c r="L419" t="n">
        <v>1</v>
      </c>
      <c r="M419" t="n">
        <v>1</v>
      </c>
      <c r="N419" t="n">
        <v>0</v>
      </c>
      <c r="O419" t="n">
        <v>7.706</v>
      </c>
      <c r="P419" t="n">
        <v>4.462</v>
      </c>
      <c r="Q419" t="n">
        <v>8.427</v>
      </c>
      <c r="R419" t="n">
        <v>12.223</v>
      </c>
      <c r="S419" t="n">
        <v>6.465</v>
      </c>
      <c r="T419" t="n">
        <v>12.869</v>
      </c>
      <c r="U419" t="n">
        <v>6.341</v>
      </c>
      <c r="V419" t="n">
        <v>0.657</v>
      </c>
      <c r="W419" t="n">
        <v>1.7</v>
      </c>
      <c r="X419" t="n">
        <v>39.3</v>
      </c>
      <c r="Y419" t="n">
        <v>0</v>
      </c>
      <c r="Z419" t="n">
        <v>1</v>
      </c>
      <c r="AA419" t="n">
        <v>-0.043</v>
      </c>
      <c r="AB419" t="n">
        <v>-0.033</v>
      </c>
      <c r="AC419" t="n">
        <v>6.2</v>
      </c>
      <c r="AD419" t="n">
        <v>255</v>
      </c>
      <c r="AE419">
        <f>IF(V419&gt;=0,V419,"")</f>
        <v/>
      </c>
      <c r="AF419">
        <f>IF(AND(N419=1,N418=0),1,0)</f>
        <v/>
      </c>
      <c r="AG419">
        <f>IF(AND(K419="REACQUIRE",K418&lt;&gt;"REACQUIRE"),1,0)</f>
        <v/>
      </c>
    </row>
    <row r="420">
      <c r="J420" t="n">
        <v>104</v>
      </c>
      <c r="K420" t="inlineStr">
        <is>
          <t>TRACK</t>
        </is>
      </c>
      <c r="L420" t="n">
        <v>1</v>
      </c>
      <c r="M420" t="n">
        <v>1</v>
      </c>
      <c r="N420" t="n">
        <v>0</v>
      </c>
      <c r="O420" t="n">
        <v>7.648</v>
      </c>
      <c r="P420" t="n">
        <v>4.486</v>
      </c>
      <c r="Q420" t="n">
        <v>8.314</v>
      </c>
      <c r="R420" t="n">
        <v>12.223</v>
      </c>
      <c r="S420" t="n">
        <v>6.465</v>
      </c>
      <c r="T420" t="n">
        <v>12.886</v>
      </c>
      <c r="U420" t="n">
        <v>6.35</v>
      </c>
      <c r="V420" t="n">
        <v>0.673</v>
      </c>
      <c r="W420" t="n">
        <v>1.7</v>
      </c>
      <c r="X420" t="n">
        <v>39.3</v>
      </c>
      <c r="Y420" t="n">
        <v>0.033</v>
      </c>
      <c r="Z420" t="n">
        <v>1</v>
      </c>
      <c r="AA420" t="n">
        <v>-0.043</v>
      </c>
      <c r="AB420" t="n">
        <v>-0.031</v>
      </c>
      <c r="AC420" t="n">
        <v>6.23</v>
      </c>
      <c r="AD420" t="n">
        <v>255</v>
      </c>
      <c r="AE420">
        <f>IF(V420&gt;=0,V420,"")</f>
        <v/>
      </c>
      <c r="AF420">
        <f>IF(AND(N420=1,N419=0),1,0)</f>
        <v/>
      </c>
      <c r="AG420">
        <f>IF(AND(K420="REACQUIRE",K419&lt;&gt;"REACQUIRE"),1,0)</f>
        <v/>
      </c>
    </row>
    <row r="421">
      <c r="J421" t="n">
        <v>104.25</v>
      </c>
      <c r="K421" t="inlineStr">
        <is>
          <t>TRACK</t>
        </is>
      </c>
      <c r="L421" t="n">
        <v>1</v>
      </c>
      <c r="M421" t="n">
        <v>1</v>
      </c>
      <c r="N421" t="n">
        <v>0</v>
      </c>
      <c r="O421" t="n">
        <v>7.591</v>
      </c>
      <c r="P421" t="n">
        <v>4.512</v>
      </c>
      <c r="Q421" t="n">
        <v>8.202</v>
      </c>
      <c r="R421" t="n">
        <v>12.223</v>
      </c>
      <c r="S421" t="n">
        <v>6.465</v>
      </c>
      <c r="T421" t="n">
        <v>12.878</v>
      </c>
      <c r="U421" t="n">
        <v>6.369</v>
      </c>
      <c r="V421" t="n">
        <v>0.661</v>
      </c>
      <c r="W421" t="n">
        <v>1.7</v>
      </c>
      <c r="X421" t="n">
        <v>39.5</v>
      </c>
      <c r="Y421" t="n">
        <v>0</v>
      </c>
      <c r="Z421" t="n">
        <v>1</v>
      </c>
      <c r="AA421" t="n">
        <v>-0.042</v>
      </c>
      <c r="AB421" t="n">
        <v>-0.023</v>
      </c>
      <c r="AC421" t="n">
        <v>6.26</v>
      </c>
      <c r="AD421" t="n">
        <v>255</v>
      </c>
      <c r="AE421">
        <f>IF(V421&gt;=0,V421,"")</f>
        <v/>
      </c>
      <c r="AF421">
        <f>IF(AND(N421=1,N420=0),1,0)</f>
        <v/>
      </c>
      <c r="AG421">
        <f>IF(AND(K421="REACQUIRE",K420&lt;&gt;"REACQUIRE"),1,0)</f>
        <v/>
      </c>
    </row>
    <row r="422">
      <c r="J422" t="n">
        <v>104.5</v>
      </c>
      <c r="K422" t="inlineStr">
        <is>
          <t>TRACK</t>
        </is>
      </c>
      <c r="L422" t="n">
        <v>1</v>
      </c>
      <c r="M422" t="n">
        <v>1</v>
      </c>
      <c r="N422" t="n">
        <v>0</v>
      </c>
      <c r="O422" t="n">
        <v>7.545</v>
      </c>
      <c r="P422" t="n">
        <v>4.538</v>
      </c>
      <c r="Q422" t="n">
        <v>8.087</v>
      </c>
      <c r="R422" t="n">
        <v>12.223</v>
      </c>
      <c r="S422" t="n">
        <v>6.465</v>
      </c>
      <c r="T422" t="n">
        <v>12.887</v>
      </c>
      <c r="U422" t="n">
        <v>6.38</v>
      </c>
      <c r="V422" t="n">
        <v>0.669</v>
      </c>
      <c r="W422" t="n">
        <v>1.6</v>
      </c>
      <c r="X422" t="n">
        <v>39.4</v>
      </c>
      <c r="Y422" t="n">
        <v>0</v>
      </c>
      <c r="Z422" t="n">
        <v>1</v>
      </c>
      <c r="AA422" t="n">
        <v>-0.041</v>
      </c>
      <c r="AB422" t="n">
        <v>-0.031</v>
      </c>
      <c r="AC422" t="n">
        <v>6.28</v>
      </c>
      <c r="AD422" t="n">
        <v>255</v>
      </c>
      <c r="AE422">
        <f>IF(V422&gt;=0,V422,"")</f>
        <v/>
      </c>
      <c r="AF422">
        <f>IF(AND(N422=1,N421=0),1,0)</f>
        <v/>
      </c>
      <c r="AG422">
        <f>IF(AND(K422="REACQUIRE",K421&lt;&gt;"REACQUIRE"),1,0)</f>
        <v/>
      </c>
    </row>
    <row r="423">
      <c r="J423" t="n">
        <v>104.75</v>
      </c>
      <c r="K423" t="inlineStr">
        <is>
          <t>TRACK</t>
        </is>
      </c>
      <c r="L423" t="n">
        <v>1</v>
      </c>
      <c r="M423" t="n">
        <v>1</v>
      </c>
      <c r="N423" t="n">
        <v>0</v>
      </c>
      <c r="O423" t="n">
        <v>7.501</v>
      </c>
      <c r="P423" t="n">
        <v>4.564</v>
      </c>
      <c r="Q423" t="n">
        <v>7.972</v>
      </c>
      <c r="R423" t="n">
        <v>12.223</v>
      </c>
      <c r="S423" t="n">
        <v>6.465</v>
      </c>
      <c r="T423" t="n">
        <v>12.874</v>
      </c>
      <c r="U423" t="n">
        <v>6.4</v>
      </c>
      <c r="V423" t="n">
        <v>0.654</v>
      </c>
      <c r="W423" t="n">
        <v>1.6</v>
      </c>
      <c r="X423" t="n">
        <v>39.6</v>
      </c>
      <c r="Y423" t="n">
        <v>0</v>
      </c>
      <c r="Z423" t="n">
        <v>1</v>
      </c>
      <c r="AA423" t="n">
        <v>-0.041</v>
      </c>
      <c r="AB423" t="n">
        <v>-0.031</v>
      </c>
      <c r="AC423" t="n">
        <v>6.3</v>
      </c>
      <c r="AD423" t="n">
        <v>255</v>
      </c>
      <c r="AE423">
        <f>IF(V423&gt;=0,V423,"")</f>
        <v/>
      </c>
      <c r="AF423">
        <f>IF(AND(N423=1,N422=0),1,0)</f>
        <v/>
      </c>
      <c r="AG423">
        <f>IF(AND(K423="REACQUIRE",K422&lt;&gt;"REACQUIRE"),1,0)</f>
        <v/>
      </c>
    </row>
    <row r="424">
      <c r="J424" t="n">
        <v>105</v>
      </c>
      <c r="K424" t="inlineStr">
        <is>
          <t>TRACK</t>
        </is>
      </c>
      <c r="L424" t="n">
        <v>1</v>
      </c>
      <c r="M424" t="n">
        <v>1</v>
      </c>
      <c r="N424" t="n">
        <v>0</v>
      </c>
      <c r="O424" t="n">
        <v>7.465</v>
      </c>
      <c r="P424" t="n">
        <v>4.59</v>
      </c>
      <c r="Q424" t="n">
        <v>7.856</v>
      </c>
      <c r="R424" t="n">
        <v>12.223</v>
      </c>
      <c r="S424" t="n">
        <v>6.465</v>
      </c>
      <c r="T424" t="n">
        <v>12.889</v>
      </c>
      <c r="U424" t="n">
        <v>6.411</v>
      </c>
      <c r="V424" t="n">
        <v>0.668</v>
      </c>
      <c r="W424" t="n">
        <v>1.6</v>
      </c>
      <c r="X424" t="n">
        <v>39.5</v>
      </c>
      <c r="Y424" t="n">
        <v>0</v>
      </c>
      <c r="Z424" t="n">
        <v>1</v>
      </c>
      <c r="AA424" t="n">
        <v>-0.04</v>
      </c>
      <c r="AB424" t="n">
        <v>-0.029</v>
      </c>
      <c r="AC424" t="n">
        <v>6.31</v>
      </c>
      <c r="AD424" t="n">
        <v>255</v>
      </c>
      <c r="AE424">
        <f>IF(V424&gt;=0,V424,"")</f>
        <v/>
      </c>
      <c r="AF424">
        <f>IF(AND(N424=1,N423=0),1,0)</f>
        <v/>
      </c>
      <c r="AG424">
        <f>IF(AND(K424="REACQUIRE",K423&lt;&gt;"REACQUIRE"),1,0)</f>
        <v/>
      </c>
    </row>
    <row r="425">
      <c r="J425" t="n">
        <v>105.25</v>
      </c>
      <c r="K425" t="inlineStr">
        <is>
          <t>TRACK</t>
        </is>
      </c>
      <c r="L425" t="n">
        <v>1</v>
      </c>
      <c r="M425" t="n">
        <v>1</v>
      </c>
      <c r="N425" t="n">
        <v>0</v>
      </c>
      <c r="O425" t="n">
        <v>7.439</v>
      </c>
      <c r="P425" t="n">
        <v>4.612</v>
      </c>
      <c r="Q425" t="n">
        <v>7.737</v>
      </c>
      <c r="R425" t="n">
        <v>12.227</v>
      </c>
      <c r="S425" t="n">
        <v>6.468</v>
      </c>
      <c r="T425" t="n">
        <v>12.905</v>
      </c>
      <c r="U425" t="n">
        <v>6.422</v>
      </c>
      <c r="V425" t="n">
        <v>0.679</v>
      </c>
      <c r="W425" t="n">
        <v>1.6</v>
      </c>
      <c r="X425" t="n">
        <v>39.5</v>
      </c>
      <c r="Y425" t="n">
        <v>-0.053</v>
      </c>
      <c r="Z425" t="n">
        <v>1</v>
      </c>
      <c r="AA425" t="n">
        <v>-0.039</v>
      </c>
      <c r="AB425" t="n">
        <v>-0.031</v>
      </c>
      <c r="AC425" t="n">
        <v>6.31</v>
      </c>
      <c r="AD425" t="n">
        <v>255</v>
      </c>
      <c r="AE425">
        <f>IF(V425&gt;=0,V425,"")</f>
        <v/>
      </c>
      <c r="AF425">
        <f>IF(AND(N425=1,N424=0),1,0)</f>
        <v/>
      </c>
      <c r="AG425">
        <f>IF(AND(K425="REACQUIRE",K424&lt;&gt;"REACQUIRE"),1,0)</f>
        <v/>
      </c>
    </row>
    <row r="426">
      <c r="J426" t="n">
        <v>105.5</v>
      </c>
      <c r="K426" t="inlineStr">
        <is>
          <t>TRACK</t>
        </is>
      </c>
      <c r="L426" t="n">
        <v>1</v>
      </c>
      <c r="M426" t="n">
        <v>1</v>
      </c>
      <c r="N426" t="n">
        <v>0</v>
      </c>
      <c r="O426" t="n">
        <v>7.416</v>
      </c>
      <c r="P426" t="n">
        <v>4.63</v>
      </c>
      <c r="Q426" t="n">
        <v>7.618</v>
      </c>
      <c r="R426" t="n">
        <v>12.223</v>
      </c>
      <c r="S426" t="n">
        <v>6.465</v>
      </c>
      <c r="T426" t="n">
        <v>12.903</v>
      </c>
      <c r="U426" t="n">
        <v>6.436</v>
      </c>
      <c r="V426" t="n">
        <v>0.68</v>
      </c>
      <c r="W426" t="n">
        <v>1.6</v>
      </c>
      <c r="X426" t="n">
        <v>39.6</v>
      </c>
      <c r="Y426" t="n">
        <v>0</v>
      </c>
      <c r="Z426" t="n">
        <v>1</v>
      </c>
      <c r="AA426" t="n">
        <v>-0.04</v>
      </c>
      <c r="AB426" t="n">
        <v>-0.031</v>
      </c>
      <c r="AC426" t="n">
        <v>6.31</v>
      </c>
      <c r="AD426" t="n">
        <v>255</v>
      </c>
      <c r="AE426">
        <f>IF(V426&gt;=0,V426,"")</f>
        <v/>
      </c>
      <c r="AF426">
        <f>IF(AND(N426=1,N425=0),1,0)</f>
        <v/>
      </c>
      <c r="AG426">
        <f>IF(AND(K426="REACQUIRE",K425&lt;&gt;"REACQUIRE"),1,0)</f>
        <v/>
      </c>
    </row>
    <row r="427">
      <c r="J427" t="n">
        <v>105.75</v>
      </c>
      <c r="K427" t="inlineStr">
        <is>
          <t>TRACK</t>
        </is>
      </c>
      <c r="L427" t="n">
        <v>1</v>
      </c>
      <c r="M427" t="n">
        <v>1</v>
      </c>
      <c r="N427" t="n">
        <v>0</v>
      </c>
      <c r="O427" t="n">
        <v>7.397</v>
      </c>
      <c r="P427" t="n">
        <v>4.647</v>
      </c>
      <c r="Q427" t="n">
        <v>7.496</v>
      </c>
      <c r="R427" t="n">
        <v>12.223</v>
      </c>
      <c r="S427" t="n">
        <v>6.465</v>
      </c>
      <c r="T427" t="n">
        <v>12.893</v>
      </c>
      <c r="U427" t="n">
        <v>6.451</v>
      </c>
      <c r="V427" t="n">
        <v>0.67</v>
      </c>
      <c r="W427" t="n">
        <v>1.7</v>
      </c>
      <c r="X427" t="n">
        <v>39.7</v>
      </c>
      <c r="Y427" t="n">
        <v>0</v>
      </c>
      <c r="Z427" t="n">
        <v>1</v>
      </c>
      <c r="AA427" t="n">
        <v>-0.041</v>
      </c>
      <c r="AB427" t="n">
        <v>-0.036</v>
      </c>
      <c r="AC427" t="n">
        <v>6.31</v>
      </c>
      <c r="AD427" t="n">
        <v>255</v>
      </c>
      <c r="AE427">
        <f>IF(V427&gt;=0,V427,"")</f>
        <v/>
      </c>
      <c r="AF427">
        <f>IF(AND(N427=1,N426=0),1,0)</f>
        <v/>
      </c>
      <c r="AG427">
        <f>IF(AND(K427="REACQUIRE",K426&lt;&gt;"REACQUIRE"),1,0)</f>
        <v/>
      </c>
    </row>
    <row r="428">
      <c r="J428" t="n">
        <v>106</v>
      </c>
      <c r="K428" t="inlineStr">
        <is>
          <t>TRACK</t>
        </is>
      </c>
      <c r="L428" t="n">
        <v>1</v>
      </c>
      <c r="M428" t="n">
        <v>1</v>
      </c>
      <c r="N428" t="n">
        <v>0</v>
      </c>
      <c r="O428" t="n">
        <v>7.386</v>
      </c>
      <c r="P428" t="n">
        <v>4.665</v>
      </c>
      <c r="Q428" t="n">
        <v>7.372</v>
      </c>
      <c r="R428" t="n">
        <v>12.223</v>
      </c>
      <c r="S428" t="n">
        <v>6.465</v>
      </c>
      <c r="T428" t="n">
        <v>12.891</v>
      </c>
      <c r="U428" t="n">
        <v>6.463</v>
      </c>
      <c r="V428" t="n">
        <v>0.668</v>
      </c>
      <c r="W428" t="n">
        <v>1.7</v>
      </c>
      <c r="X428" t="n">
        <v>39.7</v>
      </c>
      <c r="Y428" t="n">
        <v>0</v>
      </c>
      <c r="Z428" t="n">
        <v>1</v>
      </c>
      <c r="AA428" t="n">
        <v>-0.036</v>
      </c>
      <c r="AB428" t="n">
        <v>-0.028</v>
      </c>
      <c r="AC428" t="n">
        <v>6.3</v>
      </c>
      <c r="AD428" t="n">
        <v>255</v>
      </c>
      <c r="AE428">
        <f>IF(V428&gt;=0,V428,"")</f>
        <v/>
      </c>
      <c r="AF428">
        <f>IF(AND(N428=1,N427=0),1,0)</f>
        <v/>
      </c>
      <c r="AG428">
        <f>IF(AND(K428="REACQUIRE",K427&lt;&gt;"REACQUIRE"),1,0)</f>
        <v/>
      </c>
    </row>
    <row r="429">
      <c r="J429" t="n">
        <v>106.25</v>
      </c>
      <c r="K429" t="inlineStr">
        <is>
          <t>TRACK</t>
        </is>
      </c>
      <c r="L429" t="n">
        <v>1</v>
      </c>
      <c r="M429" t="n">
        <v>1</v>
      </c>
      <c r="N429" t="n">
        <v>0</v>
      </c>
      <c r="O429" t="n">
        <v>7.383</v>
      </c>
      <c r="P429" t="n">
        <v>4.687</v>
      </c>
      <c r="Q429" t="n">
        <v>7.251</v>
      </c>
      <c r="R429" t="n">
        <v>12.223</v>
      </c>
      <c r="S429" t="n">
        <v>6.465</v>
      </c>
      <c r="T429" t="n">
        <v>12.874</v>
      </c>
      <c r="U429" t="n">
        <v>6.482</v>
      </c>
      <c r="V429" t="n">
        <v>0.651</v>
      </c>
      <c r="W429" t="n">
        <v>1.6</v>
      </c>
      <c r="X429" t="n">
        <v>39.7</v>
      </c>
      <c r="Y429" t="n">
        <v>0</v>
      </c>
      <c r="Z429" t="n">
        <v>1</v>
      </c>
      <c r="AA429" t="n">
        <v>-0.034</v>
      </c>
      <c r="AB429" t="n">
        <v>-0.038</v>
      </c>
      <c r="AC429" t="n">
        <v>6.3</v>
      </c>
      <c r="AD429" t="n">
        <v>255</v>
      </c>
      <c r="AE429">
        <f>IF(V429&gt;=0,V429,"")</f>
        <v/>
      </c>
      <c r="AF429">
        <f>IF(AND(N429=1,N428=0),1,0)</f>
        <v/>
      </c>
      <c r="AG429">
        <f>IF(AND(K429="REACQUIRE",K428&lt;&gt;"REACQUIRE"),1,0)</f>
        <v/>
      </c>
    </row>
    <row r="430">
      <c r="J430" t="n">
        <v>106.5</v>
      </c>
      <c r="K430" t="inlineStr">
        <is>
          <t>TRACK</t>
        </is>
      </c>
      <c r="L430" t="n">
        <v>1</v>
      </c>
      <c r="M430" t="n">
        <v>1</v>
      </c>
      <c r="N430" t="n">
        <v>0</v>
      </c>
      <c r="O430" t="n">
        <v>7.382</v>
      </c>
      <c r="P430" t="n">
        <v>4.707</v>
      </c>
      <c r="Q430" t="n">
        <v>7.131</v>
      </c>
      <c r="R430" t="n">
        <v>12.223</v>
      </c>
      <c r="S430" t="n">
        <v>6.465</v>
      </c>
      <c r="T430" t="n">
        <v>12.87</v>
      </c>
      <c r="U430" t="n">
        <v>6.491</v>
      </c>
      <c r="V430" t="n">
        <v>0.648</v>
      </c>
      <c r="W430" t="n">
        <v>1.6</v>
      </c>
      <c r="X430" t="n">
        <v>40</v>
      </c>
      <c r="Y430" t="n">
        <v>0</v>
      </c>
      <c r="Z430" t="n">
        <v>1</v>
      </c>
      <c r="AA430" t="n">
        <v>-0.037</v>
      </c>
      <c r="AB430" t="n">
        <v>-0.049</v>
      </c>
      <c r="AC430" t="n">
        <v>6.3</v>
      </c>
      <c r="AD430" t="n">
        <v>255</v>
      </c>
      <c r="AE430">
        <f>IF(V430&gt;=0,V430,"")</f>
        <v/>
      </c>
      <c r="AF430">
        <f>IF(AND(N430=1,N429=0),1,0)</f>
        <v/>
      </c>
      <c r="AG430">
        <f>IF(AND(K430="REACQUIRE",K429&lt;&gt;"REACQUIRE"),1,0)</f>
        <v/>
      </c>
    </row>
    <row r="431">
      <c r="J431" t="n">
        <v>106.75</v>
      </c>
      <c r="K431" t="inlineStr">
        <is>
          <t>TRACK</t>
        </is>
      </c>
      <c r="L431" t="n">
        <v>1</v>
      </c>
      <c r="M431" t="n">
        <v>1</v>
      </c>
      <c r="N431" t="n">
        <v>0</v>
      </c>
      <c r="O431" t="n">
        <v>7.38</v>
      </c>
      <c r="P431" t="n">
        <v>4.72</v>
      </c>
      <c r="Q431" t="n">
        <v>7.01</v>
      </c>
      <c r="R431" t="n">
        <v>12.224</v>
      </c>
      <c r="S431" t="n">
        <v>6.465</v>
      </c>
      <c r="T431" t="n">
        <v>12.868</v>
      </c>
      <c r="U431" t="n">
        <v>6.507</v>
      </c>
      <c r="V431" t="n">
        <v>0.645</v>
      </c>
      <c r="W431" t="n">
        <v>1.6</v>
      </c>
      <c r="X431" t="n">
        <v>40.4</v>
      </c>
      <c r="Y431" t="n">
        <v>0</v>
      </c>
      <c r="Z431" t="n">
        <v>1</v>
      </c>
      <c r="AA431" t="n">
        <v>-0.036</v>
      </c>
      <c r="AB431" t="n">
        <v>-0.048</v>
      </c>
      <c r="AC431" t="n">
        <v>6.31</v>
      </c>
      <c r="AD431" t="n">
        <v>255</v>
      </c>
      <c r="AE431">
        <f>IF(V431&gt;=0,V431,"")</f>
        <v/>
      </c>
      <c r="AF431">
        <f>IF(AND(N431=1,N430=0),1,0)</f>
        <v/>
      </c>
      <c r="AG431">
        <f>IF(AND(K431="REACQUIRE",K430&lt;&gt;"REACQUIRE"),1,0)</f>
        <v/>
      </c>
    </row>
    <row r="432">
      <c r="J432" t="n">
        <v>107</v>
      </c>
      <c r="K432" t="inlineStr">
        <is>
          <t>TRACK</t>
        </is>
      </c>
      <c r="L432" t="n">
        <v>1</v>
      </c>
      <c r="M432" t="n">
        <v>1</v>
      </c>
      <c r="N432" t="n">
        <v>0</v>
      </c>
      <c r="O432" t="n">
        <v>7.377</v>
      </c>
      <c r="P432" t="n">
        <v>4.731</v>
      </c>
      <c r="Q432" t="n">
        <v>6.888</v>
      </c>
      <c r="R432" t="n">
        <v>12.224</v>
      </c>
      <c r="S432" t="n">
        <v>6.465</v>
      </c>
      <c r="T432" t="n">
        <v>12.887</v>
      </c>
      <c r="U432" t="n">
        <v>6.516</v>
      </c>
      <c r="V432" t="n">
        <v>0.665</v>
      </c>
      <c r="W432" t="n">
        <v>1.7</v>
      </c>
      <c r="X432" t="n">
        <v>40.7</v>
      </c>
      <c r="Y432" t="n">
        <v>0</v>
      </c>
      <c r="Z432" t="n">
        <v>1</v>
      </c>
      <c r="AA432" t="n">
        <v>-0.034</v>
      </c>
      <c r="AB432" t="n">
        <v>-0.03</v>
      </c>
      <c r="AC432" t="n">
        <v>6.32</v>
      </c>
      <c r="AD432" t="n">
        <v>255</v>
      </c>
      <c r="AE432">
        <f>IF(V432&gt;=0,V432,"")</f>
        <v/>
      </c>
      <c r="AF432">
        <f>IF(AND(N432=1,N431=0),1,0)</f>
        <v/>
      </c>
      <c r="AG432">
        <f>IF(AND(K432="REACQUIRE",K431&lt;&gt;"REACQUIRE"),1,0)</f>
        <v/>
      </c>
    </row>
    <row r="433">
      <c r="J433" t="n">
        <v>107.25</v>
      </c>
      <c r="K433" t="inlineStr">
        <is>
          <t>TRACK</t>
        </is>
      </c>
      <c r="L433" t="n">
        <v>1</v>
      </c>
      <c r="M433" t="n">
        <v>1</v>
      </c>
      <c r="N433" t="n">
        <v>0</v>
      </c>
      <c r="O433" t="n">
        <v>7.381</v>
      </c>
      <c r="P433" t="n">
        <v>4.739</v>
      </c>
      <c r="Q433" t="n">
        <v>6.764</v>
      </c>
      <c r="R433" t="n">
        <v>12.224</v>
      </c>
      <c r="S433" t="n">
        <v>6.465</v>
      </c>
      <c r="T433" t="n">
        <v>12.893</v>
      </c>
      <c r="U433" t="n">
        <v>6.526</v>
      </c>
      <c r="V433" t="n">
        <v>0.672</v>
      </c>
      <c r="W433" t="n">
        <v>1.7</v>
      </c>
      <c r="X433" t="n">
        <v>40.7</v>
      </c>
      <c r="Y433" t="n">
        <v>0</v>
      </c>
      <c r="Z433" t="n">
        <v>1</v>
      </c>
      <c r="AA433" t="n">
        <v>-0.032</v>
      </c>
      <c r="AB433" t="n">
        <v>-0.046</v>
      </c>
      <c r="AC433" t="n">
        <v>6.32</v>
      </c>
      <c r="AD433" t="n">
        <v>255</v>
      </c>
      <c r="AE433">
        <f>IF(V433&gt;=0,V433,"")</f>
        <v/>
      </c>
      <c r="AF433">
        <f>IF(AND(N433=1,N432=0),1,0)</f>
        <v/>
      </c>
      <c r="AG433">
        <f>IF(AND(K433="REACQUIRE",K432&lt;&gt;"REACQUIRE"),1,0)</f>
        <v/>
      </c>
    </row>
    <row r="434">
      <c r="J434" t="n">
        <v>107.5</v>
      </c>
      <c r="K434" t="inlineStr">
        <is>
          <t>TRACK</t>
        </is>
      </c>
      <c r="L434" t="n">
        <v>1</v>
      </c>
      <c r="M434" t="n">
        <v>1</v>
      </c>
      <c r="N434" t="n">
        <v>0</v>
      </c>
      <c r="O434" t="n">
        <v>7.385</v>
      </c>
      <c r="P434" t="n">
        <v>4.745</v>
      </c>
      <c r="Q434" t="n">
        <v>6.64</v>
      </c>
      <c r="R434" t="n">
        <v>12.224</v>
      </c>
      <c r="S434" t="n">
        <v>6.465</v>
      </c>
      <c r="T434" t="n">
        <v>12.888</v>
      </c>
      <c r="U434" t="n">
        <v>6.541</v>
      </c>
      <c r="V434" t="n">
        <v>0.669</v>
      </c>
      <c r="W434" t="n">
        <v>1.7</v>
      </c>
      <c r="X434" t="n">
        <v>41</v>
      </c>
      <c r="Y434" t="n">
        <v>0</v>
      </c>
      <c r="Z434" t="n">
        <v>1</v>
      </c>
      <c r="AA434" t="n">
        <v>-0.031</v>
      </c>
      <c r="AB434" t="n">
        <v>-0.049</v>
      </c>
      <c r="AC434" t="n">
        <v>6.32</v>
      </c>
      <c r="AD434" t="n">
        <v>255</v>
      </c>
      <c r="AE434">
        <f>IF(V434&gt;=0,V434,"")</f>
        <v/>
      </c>
      <c r="AF434">
        <f>IF(AND(N434=1,N433=0),1,0)</f>
        <v/>
      </c>
      <c r="AG434">
        <f>IF(AND(K434="REACQUIRE",K433&lt;&gt;"REACQUIRE"),1,0)</f>
        <v/>
      </c>
    </row>
    <row r="435">
      <c r="J435" t="n">
        <v>107.75</v>
      </c>
      <c r="K435" t="inlineStr">
        <is>
          <t>TRACK</t>
        </is>
      </c>
      <c r="L435" t="n">
        <v>1</v>
      </c>
      <c r="M435" t="n">
        <v>1</v>
      </c>
      <c r="N435" t="n">
        <v>0</v>
      </c>
      <c r="O435" t="n">
        <v>7.389</v>
      </c>
      <c r="P435" t="n">
        <v>4.751</v>
      </c>
      <c r="Q435" t="n">
        <v>6.516</v>
      </c>
      <c r="R435" t="n">
        <v>12.224</v>
      </c>
      <c r="S435" t="n">
        <v>6.465</v>
      </c>
      <c r="T435" t="n">
        <v>12.883</v>
      </c>
      <c r="U435" t="n">
        <v>6.556</v>
      </c>
      <c r="V435" t="n">
        <v>0.665</v>
      </c>
      <c r="W435" t="n">
        <v>1.7</v>
      </c>
      <c r="X435" t="n">
        <v>41.2</v>
      </c>
      <c r="Y435" t="n">
        <v>0</v>
      </c>
      <c r="Z435" t="n">
        <v>1</v>
      </c>
      <c r="AA435" t="n">
        <v>-0.03</v>
      </c>
      <c r="AB435" t="n">
        <v>-0.047</v>
      </c>
      <c r="AC435" t="n">
        <v>6.33</v>
      </c>
      <c r="AD435" t="n">
        <v>255</v>
      </c>
      <c r="AE435">
        <f>IF(V435&gt;=0,V435,"")</f>
        <v/>
      </c>
      <c r="AF435">
        <f>IF(AND(N435=1,N434=0),1,0)</f>
        <v/>
      </c>
      <c r="AG435">
        <f>IF(AND(K435="REACQUIRE",K434&lt;&gt;"REACQUIRE"),1,0)</f>
        <v/>
      </c>
    </row>
    <row r="436">
      <c r="J436" t="n">
        <v>108</v>
      </c>
      <c r="K436" t="inlineStr">
        <is>
          <t>TRACK</t>
        </is>
      </c>
      <c r="L436" t="n">
        <v>1</v>
      </c>
      <c r="M436" t="n">
        <v>1</v>
      </c>
      <c r="N436" t="n">
        <v>0</v>
      </c>
      <c r="O436" t="n">
        <v>7.393</v>
      </c>
      <c r="P436" t="n">
        <v>4.756</v>
      </c>
      <c r="Q436" t="n">
        <v>6.392</v>
      </c>
      <c r="R436" t="n">
        <v>12.227</v>
      </c>
      <c r="S436" t="n">
        <v>6.467</v>
      </c>
      <c r="T436" t="n">
        <v>12.878</v>
      </c>
      <c r="U436" t="n">
        <v>6.569</v>
      </c>
      <c r="V436" t="n">
        <v>0.659</v>
      </c>
      <c r="W436" t="n">
        <v>1.7</v>
      </c>
      <c r="X436" t="n">
        <v>41.4</v>
      </c>
      <c r="Y436" t="n">
        <v>0.047</v>
      </c>
      <c r="Z436" t="n">
        <v>1</v>
      </c>
      <c r="AA436" t="n">
        <v>-0.029</v>
      </c>
      <c r="AB436" t="n">
        <v>-0.043</v>
      </c>
      <c r="AC436" t="n">
        <v>6.34</v>
      </c>
      <c r="AD436" t="n">
        <v>255</v>
      </c>
      <c r="AE436">
        <f>IF(V436&gt;=0,V436,"")</f>
        <v/>
      </c>
      <c r="AF436">
        <f>IF(AND(N436=1,N435=0),1,0)</f>
        <v/>
      </c>
      <c r="AG436">
        <f>IF(AND(K436="REACQUIRE",K435&lt;&gt;"REACQUIRE"),1,0)</f>
        <v/>
      </c>
    </row>
    <row r="437">
      <c r="J437" t="n">
        <v>108.25</v>
      </c>
      <c r="K437" t="inlineStr">
        <is>
          <t>TRACK</t>
        </is>
      </c>
      <c r="L437" t="n">
        <v>1</v>
      </c>
      <c r="M437" t="n">
        <v>1</v>
      </c>
      <c r="N437" t="n">
        <v>0</v>
      </c>
      <c r="O437" t="n">
        <v>7.399</v>
      </c>
      <c r="P437" t="n">
        <v>4.762</v>
      </c>
      <c r="Q437" t="n">
        <v>6.269</v>
      </c>
      <c r="R437" t="n">
        <v>12.224</v>
      </c>
      <c r="S437" t="n">
        <v>6.465</v>
      </c>
      <c r="T437" t="n">
        <v>12.876</v>
      </c>
      <c r="U437" t="n">
        <v>6.583</v>
      </c>
      <c r="V437" t="n">
        <v>0.663</v>
      </c>
      <c r="W437" t="n">
        <v>1.7</v>
      </c>
      <c r="X437" t="n">
        <v>41.4</v>
      </c>
      <c r="Y437" t="n">
        <v>0</v>
      </c>
      <c r="Z437" t="n">
        <v>1</v>
      </c>
      <c r="AA437" t="n">
        <v>-0.029</v>
      </c>
      <c r="AB437" t="n">
        <v>-0.042</v>
      </c>
      <c r="AC437" t="n">
        <v>6.34</v>
      </c>
      <c r="AD437" t="n">
        <v>255</v>
      </c>
      <c r="AE437">
        <f>IF(V437&gt;=0,V437,"")</f>
        <v/>
      </c>
      <c r="AF437">
        <f>IF(AND(N437=1,N436=0),1,0)</f>
        <v/>
      </c>
      <c r="AG437">
        <f>IF(AND(K437="REACQUIRE",K436&lt;&gt;"REACQUIRE"),1,0)</f>
        <v/>
      </c>
    </row>
    <row r="438">
      <c r="J438" t="n">
        <v>108.5</v>
      </c>
      <c r="K438" t="inlineStr">
        <is>
          <t>TRACK</t>
        </is>
      </c>
      <c r="L438" t="n">
        <v>1</v>
      </c>
      <c r="M438" t="n">
        <v>1</v>
      </c>
      <c r="N438" t="n">
        <v>0</v>
      </c>
      <c r="O438" t="n">
        <v>7.407</v>
      </c>
      <c r="P438" t="n">
        <v>4.768</v>
      </c>
      <c r="Q438" t="n">
        <v>6.147</v>
      </c>
      <c r="R438" t="n">
        <v>12.224</v>
      </c>
      <c r="S438" t="n">
        <v>6.465</v>
      </c>
      <c r="T438" t="n">
        <v>12.872</v>
      </c>
      <c r="U438" t="n">
        <v>6.602</v>
      </c>
      <c r="V438" t="n">
        <v>0.663</v>
      </c>
      <c r="W438" t="n">
        <v>1.7</v>
      </c>
      <c r="X438" t="n">
        <v>41.4</v>
      </c>
      <c r="Y438" t="n">
        <v>0</v>
      </c>
      <c r="Z438" t="n">
        <v>1</v>
      </c>
      <c r="AA438" t="n">
        <v>-0.029</v>
      </c>
      <c r="AB438" t="n">
        <v>-0.042</v>
      </c>
      <c r="AC438" t="n">
        <v>6.33</v>
      </c>
      <c r="AD438" t="n">
        <v>255</v>
      </c>
      <c r="AE438">
        <f>IF(V438&gt;=0,V438,"")</f>
        <v/>
      </c>
      <c r="AF438">
        <f>IF(AND(N438=1,N437=0),1,0)</f>
        <v/>
      </c>
      <c r="AG438">
        <f>IF(AND(K438="REACQUIRE",K437&lt;&gt;"REACQUIRE"),1,0)</f>
        <v/>
      </c>
    </row>
    <row r="439">
      <c r="J439" t="n">
        <v>108.75</v>
      </c>
      <c r="K439" t="inlineStr">
        <is>
          <t>TRACK</t>
        </is>
      </c>
      <c r="L439" t="n">
        <v>1</v>
      </c>
      <c r="M439" t="n">
        <v>1</v>
      </c>
      <c r="N439" t="n">
        <v>0</v>
      </c>
      <c r="O439" t="n">
        <v>7.418</v>
      </c>
      <c r="P439" t="n">
        <v>4.775</v>
      </c>
      <c r="Q439" t="n">
        <v>6.028</v>
      </c>
      <c r="R439" t="n">
        <v>12.224</v>
      </c>
      <c r="S439" t="n">
        <v>6.465</v>
      </c>
      <c r="T439" t="n">
        <v>12.869</v>
      </c>
      <c r="U439" t="n">
        <v>6.632</v>
      </c>
      <c r="V439" t="n">
        <v>0.667</v>
      </c>
      <c r="W439" t="n">
        <v>1.7</v>
      </c>
      <c r="X439" t="n">
        <v>41.5</v>
      </c>
      <c r="Y439" t="n">
        <v>0</v>
      </c>
      <c r="Z439" t="n">
        <v>1</v>
      </c>
      <c r="AA439" t="n">
        <v>-0.032</v>
      </c>
      <c r="AB439" t="n">
        <v>-0.039</v>
      </c>
      <c r="AC439" t="n">
        <v>6.33</v>
      </c>
      <c r="AD439" t="n">
        <v>255</v>
      </c>
      <c r="AE439">
        <f>IF(V439&gt;=0,V439,"")</f>
        <v/>
      </c>
      <c r="AF439">
        <f>IF(AND(N439=1,N438=0),1,0)</f>
        <v/>
      </c>
      <c r="AG439">
        <f>IF(AND(K439="REACQUIRE",K438&lt;&gt;"REACQUIRE"),1,0)</f>
        <v/>
      </c>
    </row>
    <row r="440">
      <c r="J440" t="n">
        <v>109</v>
      </c>
      <c r="K440" t="inlineStr">
        <is>
          <t>TRACK</t>
        </is>
      </c>
      <c r="L440" t="n">
        <v>1</v>
      </c>
      <c r="M440" t="n">
        <v>1</v>
      </c>
      <c r="N440" t="n">
        <v>0</v>
      </c>
      <c r="O440" t="n">
        <v>7.43</v>
      </c>
      <c r="P440" t="n">
        <v>4.782</v>
      </c>
      <c r="Q440" t="n">
        <v>5.911</v>
      </c>
      <c r="R440" t="n">
        <v>12.224</v>
      </c>
      <c r="S440" t="n">
        <v>6.465</v>
      </c>
      <c r="T440" t="n">
        <v>12.836</v>
      </c>
      <c r="U440" t="n">
        <v>6.653</v>
      </c>
      <c r="V440" t="n">
        <v>0.641</v>
      </c>
      <c r="W440" t="n">
        <v>1.6</v>
      </c>
      <c r="X440" t="n">
        <v>41.5</v>
      </c>
      <c r="Y440" t="n">
        <v>0</v>
      </c>
      <c r="Z440" t="n">
        <v>1</v>
      </c>
      <c r="AA440" t="n">
        <v>-0.036</v>
      </c>
      <c r="AB440" t="n">
        <v>-0.055</v>
      </c>
      <c r="AC440" t="n">
        <v>6.33</v>
      </c>
      <c r="AD440" t="n">
        <v>255</v>
      </c>
      <c r="AE440">
        <f>IF(V440&gt;=0,V440,"")</f>
        <v/>
      </c>
      <c r="AF440">
        <f>IF(AND(N440=1,N439=0),1,0)</f>
        <v/>
      </c>
      <c r="AG440">
        <f>IF(AND(K440="REACQUIRE",K439&lt;&gt;"REACQUIRE"),1,0)</f>
        <v/>
      </c>
    </row>
    <row r="441">
      <c r="J441" t="n">
        <v>109.25</v>
      </c>
      <c r="K441" t="inlineStr">
        <is>
          <t>TRACK</t>
        </is>
      </c>
      <c r="L441" t="n">
        <v>1</v>
      </c>
      <c r="M441" t="n">
        <v>1</v>
      </c>
      <c r="N441" t="n">
        <v>0</v>
      </c>
      <c r="O441" t="n">
        <v>7.437</v>
      </c>
      <c r="P441" t="n">
        <v>4.789</v>
      </c>
      <c r="Q441" t="n">
        <v>5.794</v>
      </c>
      <c r="R441" t="n">
        <v>12.224</v>
      </c>
      <c r="S441" t="n">
        <v>6.465</v>
      </c>
      <c r="T441" t="n">
        <v>12.821</v>
      </c>
      <c r="U441" t="n">
        <v>6.673</v>
      </c>
      <c r="V441" t="n">
        <v>0.633</v>
      </c>
      <c r="W441" t="n">
        <v>1.6</v>
      </c>
      <c r="X441" t="n">
        <v>41.7</v>
      </c>
      <c r="Y441" t="n">
        <v>0</v>
      </c>
      <c r="Z441" t="n">
        <v>1</v>
      </c>
      <c r="AA441" t="n">
        <v>-0.038</v>
      </c>
      <c r="AB441" t="n">
        <v>-0.035</v>
      </c>
      <c r="AC441" t="n">
        <v>6.33</v>
      </c>
      <c r="AD441" t="n">
        <v>255</v>
      </c>
      <c r="AE441">
        <f>IF(V441&gt;=0,V441,"")</f>
        <v/>
      </c>
      <c r="AF441">
        <f>IF(AND(N441=1,N440=0),1,0)</f>
        <v/>
      </c>
      <c r="AG441">
        <f>IF(AND(K441="REACQUIRE",K440&lt;&gt;"REACQUIRE"),1,0)</f>
        <v/>
      </c>
    </row>
    <row r="442">
      <c r="J442" t="n">
        <v>109.5</v>
      </c>
      <c r="K442" t="inlineStr">
        <is>
          <t>TRACK</t>
        </is>
      </c>
      <c r="L442" t="n">
        <v>1</v>
      </c>
      <c r="M442" t="n">
        <v>1</v>
      </c>
      <c r="N442" t="n">
        <v>0</v>
      </c>
      <c r="O442" t="n">
        <v>7.451</v>
      </c>
      <c r="P442" t="n">
        <v>4.796</v>
      </c>
      <c r="Q442" t="n">
        <v>5.68</v>
      </c>
      <c r="R442" t="n">
        <v>12.223</v>
      </c>
      <c r="S442" t="n">
        <v>6.465</v>
      </c>
      <c r="T442" t="n">
        <v>12.845</v>
      </c>
      <c r="U442" t="n">
        <v>6.71</v>
      </c>
      <c r="V442" t="n">
        <v>0.669</v>
      </c>
      <c r="W442" t="n">
        <v>1.6</v>
      </c>
      <c r="X442" t="n">
        <v>41.4</v>
      </c>
      <c r="Y442" t="n">
        <v>0</v>
      </c>
      <c r="Z442" t="n">
        <v>1</v>
      </c>
      <c r="AA442" t="n">
        <v>-0.041</v>
      </c>
      <c r="AB442" t="n">
        <v>-0.017</v>
      </c>
      <c r="AC442" t="n">
        <v>6.33</v>
      </c>
      <c r="AD442" t="n">
        <v>255</v>
      </c>
      <c r="AE442">
        <f>IF(V442&gt;=0,V442,"")</f>
        <v/>
      </c>
      <c r="AF442">
        <f>IF(AND(N442=1,N441=0),1,0)</f>
        <v/>
      </c>
      <c r="AG442">
        <f>IF(AND(K442="REACQUIRE",K441&lt;&gt;"REACQUIRE"),1,0)</f>
        <v/>
      </c>
    </row>
    <row r="443">
      <c r="J443" t="n">
        <v>109.75</v>
      </c>
      <c r="K443" t="inlineStr">
        <is>
          <t>TRACK</t>
        </is>
      </c>
      <c r="L443" t="n">
        <v>1</v>
      </c>
      <c r="M443" t="n">
        <v>1</v>
      </c>
      <c r="N443" t="n">
        <v>0</v>
      </c>
      <c r="O443" t="n">
        <v>7.474</v>
      </c>
      <c r="P443" t="n">
        <v>4.803</v>
      </c>
      <c r="Q443" t="n">
        <v>5.571</v>
      </c>
      <c r="R443" t="n">
        <v>12.223</v>
      </c>
      <c r="S443" t="n">
        <v>6.465</v>
      </c>
      <c r="T443" t="n">
        <v>12.85</v>
      </c>
      <c r="U443" t="n">
        <v>6.741</v>
      </c>
      <c r="V443" t="n">
        <v>0.6850000000000001</v>
      </c>
      <c r="W443" t="n">
        <v>1.5</v>
      </c>
      <c r="X443" t="n">
        <v>41.1</v>
      </c>
      <c r="Y443" t="n">
        <v>0</v>
      </c>
      <c r="Z443" t="n">
        <v>1</v>
      </c>
      <c r="AA443" t="n">
        <v>-0.047</v>
      </c>
      <c r="AB443" t="n">
        <v>-0.037</v>
      </c>
      <c r="AC443" t="n">
        <v>6.33</v>
      </c>
      <c r="AD443" t="n">
        <v>255</v>
      </c>
      <c r="AE443">
        <f>IF(V443&gt;=0,V443,"")</f>
        <v/>
      </c>
      <c r="AF443">
        <f>IF(AND(N443=1,N442=0),1,0)</f>
        <v/>
      </c>
      <c r="AG443">
        <f>IF(AND(K443="REACQUIRE",K442&lt;&gt;"REACQUIRE"),1,0)</f>
        <v/>
      </c>
    </row>
    <row r="444">
      <c r="J444" t="n">
        <v>110</v>
      </c>
      <c r="K444" t="inlineStr">
        <is>
          <t>TRACK</t>
        </is>
      </c>
      <c r="L444" t="n">
        <v>1</v>
      </c>
      <c r="M444" t="n">
        <v>1</v>
      </c>
      <c r="N444" t="n">
        <v>0</v>
      </c>
      <c r="O444" t="n">
        <v>7.503</v>
      </c>
      <c r="P444" t="n">
        <v>4.809</v>
      </c>
      <c r="Q444" t="n">
        <v>5.462</v>
      </c>
      <c r="R444" t="n">
        <v>12.223</v>
      </c>
      <c r="S444" t="n">
        <v>6.465</v>
      </c>
      <c r="T444" t="n">
        <v>12.854</v>
      </c>
      <c r="U444" t="n">
        <v>6.767</v>
      </c>
      <c r="V444" t="n">
        <v>0.699</v>
      </c>
      <c r="W444" t="n">
        <v>1.5</v>
      </c>
      <c r="X444" t="n">
        <v>41</v>
      </c>
      <c r="Y444" t="n">
        <v>0</v>
      </c>
      <c r="Z444" t="n">
        <v>1</v>
      </c>
      <c r="AA444" t="n">
        <v>-0.05</v>
      </c>
      <c r="AB444" t="n">
        <v>-0.044</v>
      </c>
      <c r="AC444" t="n">
        <v>6.33</v>
      </c>
      <c r="AD444" t="n">
        <v>255</v>
      </c>
      <c r="AE444">
        <f>IF(V444&gt;=0,V444,"")</f>
        <v/>
      </c>
      <c r="AF444">
        <f>IF(AND(N444=1,N443=0),1,0)</f>
        <v/>
      </c>
      <c r="AG444">
        <f>IF(AND(K444="REACQUIRE",K443&lt;&gt;"REACQUIRE"),1,0)</f>
        <v/>
      </c>
    </row>
    <row r="445">
      <c r="J445" t="n">
        <v>110.25</v>
      </c>
      <c r="K445" t="inlineStr">
        <is>
          <t>TRACK</t>
        </is>
      </c>
      <c r="L445" t="n">
        <v>0</v>
      </c>
      <c r="M445" t="n">
        <v>0</v>
      </c>
      <c r="N445" t="n">
        <v>0</v>
      </c>
      <c r="O445" t="n">
        <v>7.536</v>
      </c>
      <c r="P445" t="n">
        <v>4.815</v>
      </c>
      <c r="Q445" t="n">
        <v>5.354</v>
      </c>
      <c r="R445" t="n">
        <v>12.223</v>
      </c>
      <c r="S445" t="n">
        <v>6.465</v>
      </c>
      <c r="T445" t="n">
        <v>12.852</v>
      </c>
      <c r="U445" t="n">
        <v>6.778</v>
      </c>
      <c r="V445" t="n">
        <v>-1</v>
      </c>
      <c r="W445" t="n">
        <v>1.6</v>
      </c>
      <c r="X445" t="n">
        <v>41.1</v>
      </c>
      <c r="Y445" t="n">
        <v>0</v>
      </c>
      <c r="Z445" t="n">
        <v>1</v>
      </c>
      <c r="AA445" t="n">
        <v>-0.052</v>
      </c>
      <c r="AB445" t="n">
        <v>-0.054</v>
      </c>
      <c r="AC445" t="n">
        <v>6.33</v>
      </c>
      <c r="AD445" t="n">
        <v>201</v>
      </c>
      <c r="AE445">
        <f>IF(V445&gt;=0,V445,"")</f>
        <v/>
      </c>
      <c r="AF445">
        <f>IF(AND(N445=1,N444=0),1,0)</f>
        <v/>
      </c>
      <c r="AG445">
        <f>IF(AND(K445="REACQUIRE",K444&lt;&gt;"REACQUIRE"),1,0)</f>
        <v/>
      </c>
    </row>
    <row r="446">
      <c r="J446" t="n">
        <v>110.5</v>
      </c>
      <c r="K446" t="inlineStr">
        <is>
          <t>TRACK</t>
        </is>
      </c>
      <c r="L446" t="n">
        <v>0</v>
      </c>
      <c r="M446" t="n">
        <v>0</v>
      </c>
      <c r="N446" t="n">
        <v>0</v>
      </c>
      <c r="O446" t="n">
        <v>7.573</v>
      </c>
      <c r="P446" t="n">
        <v>4.819</v>
      </c>
      <c r="Q446" t="n">
        <v>5.24</v>
      </c>
      <c r="R446" t="n">
        <v>12.223</v>
      </c>
      <c r="S446" t="n">
        <v>6.465</v>
      </c>
      <c r="T446" t="n">
        <v>12.852</v>
      </c>
      <c r="U446" t="n">
        <v>6.778</v>
      </c>
      <c r="V446" t="n">
        <v>-1</v>
      </c>
      <c r="W446" t="n">
        <v>1.7</v>
      </c>
      <c r="X446" t="n">
        <v>41.2</v>
      </c>
      <c r="Y446" t="n">
        <v>0</v>
      </c>
      <c r="Z446" t="n">
        <v>1</v>
      </c>
      <c r="AA446" t="n">
        <v>-0.047</v>
      </c>
      <c r="AB446" t="n">
        <v>-0.057</v>
      </c>
      <c r="AC446" t="n">
        <v>6.33</v>
      </c>
      <c r="AD446" t="n">
        <v>201</v>
      </c>
      <c r="AE446">
        <f>IF(V446&gt;=0,V446,"")</f>
        <v/>
      </c>
      <c r="AF446">
        <f>IF(AND(N446=1,N445=0),1,0)</f>
        <v/>
      </c>
      <c r="AG446">
        <f>IF(AND(K446="REACQUIRE",K445&lt;&gt;"REACQUIRE"),1,0)</f>
        <v/>
      </c>
    </row>
    <row r="447">
      <c r="J447" t="n">
        <v>110.75</v>
      </c>
      <c r="K447" t="inlineStr">
        <is>
          <t>TRACK</t>
        </is>
      </c>
      <c r="L447" t="n">
        <v>0</v>
      </c>
      <c r="M447" t="n">
        <v>0</v>
      </c>
      <c r="N447" t="n">
        <v>0</v>
      </c>
      <c r="O447" t="n">
        <v>7.612</v>
      </c>
      <c r="P447" t="n">
        <v>4.822</v>
      </c>
      <c r="Q447" t="n">
        <v>5.123</v>
      </c>
      <c r="R447" t="n">
        <v>12.225</v>
      </c>
      <c r="S447" t="n">
        <v>6.467</v>
      </c>
      <c r="T447" t="n">
        <v>12.852</v>
      </c>
      <c r="U447" t="n">
        <v>6.778</v>
      </c>
      <c r="V447" t="n">
        <v>-1</v>
      </c>
      <c r="W447" t="n">
        <v>1.8</v>
      </c>
      <c r="X447" t="n">
        <v>41.3</v>
      </c>
      <c r="Y447" t="n">
        <v>0.08</v>
      </c>
      <c r="Z447" t="n">
        <v>1</v>
      </c>
      <c r="AA447" t="n">
        <v>-0.04</v>
      </c>
      <c r="AB447" t="n">
        <v>-0.059</v>
      </c>
      <c r="AC447" t="n">
        <v>6.34</v>
      </c>
      <c r="AD447" t="n">
        <v>201</v>
      </c>
      <c r="AE447">
        <f>IF(V447&gt;=0,V447,"")</f>
        <v/>
      </c>
      <c r="AF447">
        <f>IF(AND(N447=1,N446=0),1,0)</f>
        <v/>
      </c>
      <c r="AG447">
        <f>IF(AND(K447="REACQUIRE",K446&lt;&gt;"REACQUIRE"),1,0)</f>
        <v/>
      </c>
    </row>
    <row r="448">
      <c r="J448" t="n">
        <v>111</v>
      </c>
      <c r="K448" t="inlineStr">
        <is>
          <t>REACQUIRE</t>
        </is>
      </c>
      <c r="L448" t="n">
        <v>0</v>
      </c>
      <c r="M448" t="n">
        <v>0</v>
      </c>
      <c r="N448" t="n">
        <v>0</v>
      </c>
      <c r="O448" t="n">
        <v>7.64</v>
      </c>
      <c r="P448" t="n">
        <v>4.825</v>
      </c>
      <c r="Q448" t="n">
        <v>5.04</v>
      </c>
      <c r="R448" t="n">
        <v>12.223</v>
      </c>
      <c r="S448" t="n">
        <v>6.465</v>
      </c>
      <c r="T448" t="n">
        <v>12.852</v>
      </c>
      <c r="U448" t="n">
        <v>6.778</v>
      </c>
      <c r="V448" t="n">
        <v>-1</v>
      </c>
      <c r="W448" t="n">
        <v>1</v>
      </c>
      <c r="X448" t="n">
        <v>41.5</v>
      </c>
      <c r="Y448" t="n">
        <v>0</v>
      </c>
      <c r="Z448" t="n">
        <v>1</v>
      </c>
      <c r="AA448" t="n">
        <v>-0.019</v>
      </c>
      <c r="AB448" t="n">
        <v>-0.068</v>
      </c>
      <c r="AC448" t="n">
        <v>6.34</v>
      </c>
      <c r="AD448" t="n">
        <v>201</v>
      </c>
      <c r="AE448">
        <f>IF(V448&gt;=0,V448,"")</f>
        <v/>
      </c>
      <c r="AF448">
        <f>IF(AND(N448=1,N447=0),1,0)</f>
        <v/>
      </c>
      <c r="AG448">
        <f>IF(AND(K448="REACQUIRE",K447&lt;&gt;"REACQUIRE"),1,0)</f>
        <v/>
      </c>
    </row>
    <row r="449">
      <c r="J449" t="n">
        <v>111.25</v>
      </c>
      <c r="K449" t="inlineStr">
        <is>
          <t>REACQUIRE</t>
        </is>
      </c>
      <c r="L449" t="n">
        <v>0</v>
      </c>
      <c r="M449" t="n">
        <v>0</v>
      </c>
      <c r="N449" t="n">
        <v>1</v>
      </c>
      <c r="O449" t="n">
        <v>7.683</v>
      </c>
      <c r="P449" t="n">
        <v>4.824</v>
      </c>
      <c r="Q449" t="n">
        <v>4.922</v>
      </c>
      <c r="R449" t="n">
        <v>12.223</v>
      </c>
      <c r="S449" t="n">
        <v>6.465</v>
      </c>
      <c r="T449" t="n">
        <v>12.852</v>
      </c>
      <c r="U449" t="n">
        <v>6.778</v>
      </c>
      <c r="V449" t="n">
        <v>-1</v>
      </c>
      <c r="W449" t="n">
        <v>1.9</v>
      </c>
      <c r="X449" t="n">
        <v>41.4</v>
      </c>
      <c r="Y449" t="n">
        <v>0</v>
      </c>
      <c r="Z449" t="n">
        <v>1</v>
      </c>
      <c r="AA449" t="n">
        <v>-0.081</v>
      </c>
      <c r="AB449" t="n">
        <v>-0.053</v>
      </c>
      <c r="AC449" t="n">
        <v>6.35</v>
      </c>
      <c r="AD449" t="n">
        <v>194</v>
      </c>
      <c r="AE449">
        <f>IF(V449&gt;=0,V449,"")</f>
        <v/>
      </c>
      <c r="AF449">
        <f>IF(AND(N449=1,N448=0),1,0)</f>
        <v/>
      </c>
      <c r="AG449">
        <f>IF(AND(K449="REACQUIRE",K448&lt;&gt;"REACQUIRE"),1,0)</f>
        <v/>
      </c>
    </row>
    <row r="450">
      <c r="J450" t="n">
        <v>111.5</v>
      </c>
      <c r="K450" t="inlineStr">
        <is>
          <t>REACQUIRE</t>
        </is>
      </c>
      <c r="L450" t="n">
        <v>0</v>
      </c>
      <c r="M450" t="n">
        <v>0</v>
      </c>
      <c r="N450" t="n">
        <v>1</v>
      </c>
      <c r="O450" t="n">
        <v>7.762</v>
      </c>
      <c r="P450" t="n">
        <v>4.816</v>
      </c>
      <c r="Q450" t="n">
        <v>4.738</v>
      </c>
      <c r="R450" t="n">
        <v>12.223</v>
      </c>
      <c r="S450" t="n">
        <v>6.465</v>
      </c>
      <c r="T450" t="n">
        <v>12.852</v>
      </c>
      <c r="U450" t="n">
        <v>6.778</v>
      </c>
      <c r="V450" t="n">
        <v>-1</v>
      </c>
      <c r="W450" t="n">
        <v>3.3</v>
      </c>
      <c r="X450" t="n">
        <v>41.2</v>
      </c>
      <c r="Y450" t="n">
        <v>0</v>
      </c>
      <c r="Z450" t="n">
        <v>1</v>
      </c>
      <c r="AA450" t="n">
        <v>-0.068</v>
      </c>
      <c r="AB450" t="n">
        <v>-0.048</v>
      </c>
      <c r="AC450" t="n">
        <v>6.34</v>
      </c>
      <c r="AD450" t="n">
        <v>87</v>
      </c>
      <c r="AE450">
        <f>IF(V450&gt;=0,V450,"")</f>
        <v/>
      </c>
      <c r="AF450">
        <f>IF(AND(N450=1,N449=0),1,0)</f>
        <v/>
      </c>
      <c r="AG450">
        <f>IF(AND(K450="REACQUIRE",K449&lt;&gt;"REACQUIRE"),1,0)</f>
        <v/>
      </c>
    </row>
    <row r="451">
      <c r="J451" t="n">
        <v>111.75</v>
      </c>
      <c r="K451" t="inlineStr">
        <is>
          <t>REACQUIRE</t>
        </is>
      </c>
      <c r="L451" t="n">
        <v>0</v>
      </c>
      <c r="M451" t="n">
        <v>0</v>
      </c>
      <c r="N451" t="n">
        <v>1</v>
      </c>
      <c r="O451" t="n">
        <v>7.874</v>
      </c>
      <c r="P451" t="n">
        <v>4.801</v>
      </c>
      <c r="Q451" t="n">
        <v>4.509</v>
      </c>
      <c r="R451" t="n">
        <v>12.223</v>
      </c>
      <c r="S451" t="n">
        <v>6.465</v>
      </c>
      <c r="T451" t="n">
        <v>12.852</v>
      </c>
      <c r="U451" t="n">
        <v>6.778</v>
      </c>
      <c r="V451" t="n">
        <v>-1</v>
      </c>
      <c r="W451" t="n">
        <v>4.3</v>
      </c>
      <c r="X451" t="n">
        <v>40.9</v>
      </c>
      <c r="Y451" t="n">
        <v>0</v>
      </c>
      <c r="Z451" t="n">
        <v>1</v>
      </c>
      <c r="AA451" t="n">
        <v>-0.042</v>
      </c>
      <c r="AB451" t="n">
        <v>-0.051</v>
      </c>
      <c r="AC451" t="n">
        <v>6.32</v>
      </c>
      <c r="AD451" t="n">
        <v>78</v>
      </c>
      <c r="AE451">
        <f>IF(V451&gt;=0,V451,"")</f>
        <v/>
      </c>
      <c r="AF451">
        <f>IF(AND(N451=1,N450=0),1,0)</f>
        <v/>
      </c>
      <c r="AG451">
        <f>IF(AND(K451="REACQUIRE",K450&lt;&gt;"REACQUIRE"),1,0)</f>
        <v/>
      </c>
    </row>
    <row r="452">
      <c r="J452" t="n">
        <v>112</v>
      </c>
      <c r="K452" t="inlineStr">
        <is>
          <t>REACQUIRE</t>
        </is>
      </c>
      <c r="L452" t="n">
        <v>0</v>
      </c>
      <c r="M452" t="n">
        <v>0</v>
      </c>
      <c r="N452" t="n">
        <v>1</v>
      </c>
      <c r="O452" t="n">
        <v>8.016999999999999</v>
      </c>
      <c r="P452" t="n">
        <v>4.786</v>
      </c>
      <c r="Q452" t="n">
        <v>4.251</v>
      </c>
      <c r="R452" t="n">
        <v>12.223</v>
      </c>
      <c r="S452" t="n">
        <v>6.465</v>
      </c>
      <c r="T452" t="n">
        <v>12.852</v>
      </c>
      <c r="U452" t="n">
        <v>6.778</v>
      </c>
      <c r="V452" t="n">
        <v>-1</v>
      </c>
      <c r="W452" t="n">
        <v>4.9</v>
      </c>
      <c r="X452" t="n">
        <v>40.6</v>
      </c>
      <c r="Y452" t="n">
        <v>0</v>
      </c>
      <c r="Z452" t="n">
        <v>1</v>
      </c>
      <c r="AA452" t="n">
        <v>-0.018</v>
      </c>
      <c r="AB452" t="n">
        <v>-0.055</v>
      </c>
      <c r="AC452" t="n">
        <v>6.3</v>
      </c>
      <c r="AD452" t="n">
        <v>65</v>
      </c>
      <c r="AE452">
        <f>IF(V452&gt;=0,V452,"")</f>
        <v/>
      </c>
      <c r="AF452">
        <f>IF(AND(N452=1,N451=0),1,0)</f>
        <v/>
      </c>
      <c r="AG452">
        <f>IF(AND(K452="REACQUIRE",K451&lt;&gt;"REACQUIRE"),1,0)</f>
        <v/>
      </c>
    </row>
    <row r="453">
      <c r="J453" t="n">
        <v>112.25</v>
      </c>
      <c r="K453" t="inlineStr">
        <is>
          <t>REACQUIRE</t>
        </is>
      </c>
      <c r="L453" t="n">
        <v>0</v>
      </c>
      <c r="M453" t="n">
        <v>0</v>
      </c>
      <c r="N453" t="n">
        <v>1</v>
      </c>
      <c r="O453" t="n">
        <v>8.19</v>
      </c>
      <c r="P453" t="n">
        <v>4.774</v>
      </c>
      <c r="Q453" t="n">
        <v>3.975</v>
      </c>
      <c r="R453" t="n">
        <v>12.223</v>
      </c>
      <c r="S453" t="n">
        <v>6.465</v>
      </c>
      <c r="T453" t="n">
        <v>12.852</v>
      </c>
      <c r="U453" t="n">
        <v>6.778</v>
      </c>
      <c r="V453" t="n">
        <v>-1</v>
      </c>
      <c r="W453" t="n">
        <v>5.2</v>
      </c>
      <c r="X453" t="n">
        <v>40.4</v>
      </c>
      <c r="Y453" t="n">
        <v>0</v>
      </c>
      <c r="Z453" t="n">
        <v>1</v>
      </c>
      <c r="AA453" t="n">
        <v>0.003</v>
      </c>
      <c r="AB453" t="n">
        <v>-0.059</v>
      </c>
      <c r="AC453" t="n">
        <v>6.27</v>
      </c>
      <c r="AD453" t="n">
        <v>65</v>
      </c>
      <c r="AE453">
        <f>IF(V453&gt;=0,V453,"")</f>
        <v/>
      </c>
      <c r="AF453">
        <f>IF(AND(N453=1,N452=0),1,0)</f>
        <v/>
      </c>
      <c r="AG453">
        <f>IF(AND(K453="REACQUIRE",K452&lt;&gt;"REACQUIRE"),1,0)</f>
        <v/>
      </c>
    </row>
    <row r="454">
      <c r="J454" t="n">
        <v>112.5</v>
      </c>
      <c r="K454" t="inlineStr">
        <is>
          <t>REACQUIRE</t>
        </is>
      </c>
      <c r="L454" t="n">
        <v>0</v>
      </c>
      <c r="M454" t="n">
        <v>0</v>
      </c>
      <c r="N454" t="n">
        <v>1</v>
      </c>
      <c r="O454" t="n">
        <v>8.391</v>
      </c>
      <c r="P454" t="n">
        <v>4.762</v>
      </c>
      <c r="Q454" t="n">
        <v>3.693</v>
      </c>
      <c r="R454" t="n">
        <v>12.223</v>
      </c>
      <c r="S454" t="n">
        <v>6.465</v>
      </c>
      <c r="T454" t="n">
        <v>12.852</v>
      </c>
      <c r="U454" t="n">
        <v>6.778</v>
      </c>
      <c r="V454" t="n">
        <v>-1</v>
      </c>
      <c r="W454" t="n">
        <v>5.4</v>
      </c>
      <c r="X454" t="n">
        <v>40.3</v>
      </c>
      <c r="Y454" t="n">
        <v>0</v>
      </c>
      <c r="Z454" t="n">
        <v>1</v>
      </c>
      <c r="AA454" t="n">
        <v>0.022</v>
      </c>
      <c r="AB454" t="n">
        <v>-0.061</v>
      </c>
      <c r="AC454" t="n">
        <v>6.25</v>
      </c>
      <c r="AD454" t="n">
        <v>65</v>
      </c>
      <c r="AE454">
        <f>IF(V454&gt;=0,V454,"")</f>
        <v/>
      </c>
      <c r="AF454">
        <f>IF(AND(N454=1,N453=0),1,0)</f>
        <v/>
      </c>
      <c r="AG454">
        <f>IF(AND(K454="REACQUIRE",K453&lt;&gt;"REACQUIRE"),1,0)</f>
        <v/>
      </c>
    </row>
    <row r="455">
      <c r="J455" t="n">
        <v>112.75</v>
      </c>
      <c r="K455" t="inlineStr">
        <is>
          <t>REACQUIRE</t>
        </is>
      </c>
      <c r="L455" t="n">
        <v>0</v>
      </c>
      <c r="M455" t="n">
        <v>0</v>
      </c>
      <c r="N455" t="n">
        <v>1</v>
      </c>
      <c r="O455" t="n">
        <v>8.618</v>
      </c>
      <c r="P455" t="n">
        <v>4.741</v>
      </c>
      <c r="Q455" t="n">
        <v>3.411</v>
      </c>
      <c r="R455" t="n">
        <v>12.223</v>
      </c>
      <c r="S455" t="n">
        <v>6.465</v>
      </c>
      <c r="T455" t="n">
        <v>12.852</v>
      </c>
      <c r="U455" t="n">
        <v>6.778</v>
      </c>
      <c r="V455" t="n">
        <v>-1</v>
      </c>
      <c r="W455" t="n">
        <v>5.4</v>
      </c>
      <c r="X455" t="n">
        <v>40.1</v>
      </c>
      <c r="Y455" t="n">
        <v>0</v>
      </c>
      <c r="Z455" t="n">
        <v>1</v>
      </c>
      <c r="AA455" t="n">
        <v>0.04</v>
      </c>
      <c r="AB455" t="n">
        <v>-0.057</v>
      </c>
      <c r="AC455" t="n">
        <v>6.22</v>
      </c>
      <c r="AD455" t="n">
        <v>82</v>
      </c>
      <c r="AE455">
        <f>IF(V455&gt;=0,V455,"")</f>
        <v/>
      </c>
      <c r="AF455">
        <f>IF(AND(N455=1,N454=0),1,0)</f>
        <v/>
      </c>
      <c r="AG455">
        <f>IF(AND(K455="REACQUIRE",K454&lt;&gt;"REACQUIRE"),1,0)</f>
        <v/>
      </c>
    </row>
    <row r="456">
      <c r="J456" t="n">
        <v>113</v>
      </c>
      <c r="K456" t="inlineStr">
        <is>
          <t>REACQUIRE</t>
        </is>
      </c>
      <c r="L456" t="n">
        <v>0</v>
      </c>
      <c r="M456" t="n">
        <v>0</v>
      </c>
      <c r="N456" t="n">
        <v>1</v>
      </c>
      <c r="O456" t="n">
        <v>8.869999999999999</v>
      </c>
      <c r="P456" t="n">
        <v>4.709</v>
      </c>
      <c r="Q456" t="n">
        <v>3.135</v>
      </c>
      <c r="R456" t="n">
        <v>12.223</v>
      </c>
      <c r="S456" t="n">
        <v>6.465</v>
      </c>
      <c r="T456" t="n">
        <v>12.852</v>
      </c>
      <c r="U456" t="n">
        <v>6.778</v>
      </c>
      <c r="V456" t="n">
        <v>-1</v>
      </c>
      <c r="W456" t="n">
        <v>5.5</v>
      </c>
      <c r="X456" t="n">
        <v>40</v>
      </c>
      <c r="Y456" t="n">
        <v>0</v>
      </c>
      <c r="Z456" t="n">
        <v>1</v>
      </c>
      <c r="AA456" t="n">
        <v>0.058</v>
      </c>
      <c r="AB456" t="n">
        <v>-0.051</v>
      </c>
      <c r="AC456" t="n">
        <v>6.2</v>
      </c>
      <c r="AD456" t="n">
        <v>82</v>
      </c>
      <c r="AE456">
        <f>IF(V456&gt;=0,V456,"")</f>
        <v/>
      </c>
      <c r="AF456">
        <f>IF(AND(N456=1,N455=0),1,0)</f>
        <v/>
      </c>
      <c r="AG456">
        <f>IF(AND(K456="REACQUIRE",K455&lt;&gt;"REACQUIRE"),1,0)</f>
        <v/>
      </c>
    </row>
    <row r="457">
      <c r="J457" t="n">
        <v>113.25</v>
      </c>
      <c r="K457" t="inlineStr">
        <is>
          <t>REACQUIRE</t>
        </is>
      </c>
      <c r="L457" t="n">
        <v>0</v>
      </c>
      <c r="M457" t="n">
        <v>0</v>
      </c>
      <c r="N457" t="n">
        <v>1</v>
      </c>
      <c r="O457" t="n">
        <v>9.145</v>
      </c>
      <c r="P457" t="n">
        <v>4.672</v>
      </c>
      <c r="Q457" t="n">
        <v>2.871</v>
      </c>
      <c r="R457" t="n">
        <v>12.223</v>
      </c>
      <c r="S457" t="n">
        <v>6.465</v>
      </c>
      <c r="T457" t="n">
        <v>12.852</v>
      </c>
      <c r="U457" t="n">
        <v>6.778</v>
      </c>
      <c r="V457" t="n">
        <v>-1</v>
      </c>
      <c r="W457" t="n">
        <v>5.5</v>
      </c>
      <c r="X457" t="n">
        <v>39.8</v>
      </c>
      <c r="Y457" t="n">
        <v>0</v>
      </c>
      <c r="Z457" t="n">
        <v>1</v>
      </c>
      <c r="AA457" t="n">
        <v>0.075</v>
      </c>
      <c r="AB457" t="n">
        <v>-0.044</v>
      </c>
      <c r="AC457" t="n">
        <v>6.17</v>
      </c>
      <c r="AD457" t="n">
        <v>82</v>
      </c>
      <c r="AE457">
        <f>IF(V457&gt;=0,V457,"")</f>
        <v/>
      </c>
      <c r="AF457">
        <f>IF(AND(N457=1,N456=0),1,0)</f>
        <v/>
      </c>
      <c r="AG457">
        <f>IF(AND(K457="REACQUIRE",K456&lt;&gt;"REACQUIRE"),1,0)</f>
        <v/>
      </c>
    </row>
    <row r="458">
      <c r="J458" t="n">
        <v>113.5</v>
      </c>
      <c r="K458" t="inlineStr">
        <is>
          <t>REACQUIRE</t>
        </is>
      </c>
      <c r="L458" t="n">
        <v>0</v>
      </c>
      <c r="M458" t="n">
        <v>0</v>
      </c>
      <c r="N458" t="n">
        <v>1</v>
      </c>
      <c r="O458" t="n">
        <v>9.441000000000001</v>
      </c>
      <c r="P458" t="n">
        <v>4.637</v>
      </c>
      <c r="Q458" t="n">
        <v>2.622</v>
      </c>
      <c r="R458" t="n">
        <v>12.223</v>
      </c>
      <c r="S458" t="n">
        <v>6.465</v>
      </c>
      <c r="T458" t="n">
        <v>12.852</v>
      </c>
      <c r="U458" t="n">
        <v>6.778</v>
      </c>
      <c r="V458" t="n">
        <v>-1</v>
      </c>
      <c r="W458" t="n">
        <v>5.4</v>
      </c>
      <c r="X458" t="n">
        <v>39.6</v>
      </c>
      <c r="Y458" t="n">
        <v>0</v>
      </c>
      <c r="Z458" t="n">
        <v>1</v>
      </c>
      <c r="AA458" t="n">
        <v>0.092</v>
      </c>
      <c r="AB458" t="n">
        <v>-0.039</v>
      </c>
      <c r="AC458" t="n">
        <v>6.15</v>
      </c>
      <c r="AD458" t="n">
        <v>82</v>
      </c>
      <c r="AE458">
        <f>IF(V458&gt;=0,V458,"")</f>
        <v/>
      </c>
      <c r="AF458">
        <f>IF(AND(N458=1,N457=0),1,0)</f>
        <v/>
      </c>
      <c r="AG458">
        <f>IF(AND(K458="REACQUIRE",K457&lt;&gt;"REACQUIRE"),1,0)</f>
        <v/>
      </c>
    </row>
    <row r="459">
      <c r="J459" t="n">
        <v>113.75</v>
      </c>
      <c r="K459" t="inlineStr">
        <is>
          <t>REACQUIRE</t>
        </is>
      </c>
      <c r="L459" t="n">
        <v>0</v>
      </c>
      <c r="M459" t="n">
        <v>0</v>
      </c>
      <c r="N459" t="n">
        <v>1</v>
      </c>
      <c r="O459" t="n">
        <v>9.757999999999999</v>
      </c>
      <c r="P459" t="n">
        <v>4.607</v>
      </c>
      <c r="Q459" t="n">
        <v>2.391</v>
      </c>
      <c r="R459" t="n">
        <v>12.223</v>
      </c>
      <c r="S459" t="n">
        <v>6.465</v>
      </c>
      <c r="T459" t="n">
        <v>12.852</v>
      </c>
      <c r="U459" t="n">
        <v>6.778</v>
      </c>
      <c r="V459" t="n">
        <v>-1</v>
      </c>
      <c r="W459" t="n">
        <v>5.4</v>
      </c>
      <c r="X459" t="n">
        <v>39.5</v>
      </c>
      <c r="Y459" t="n">
        <v>0</v>
      </c>
      <c r="Z459" t="n">
        <v>1</v>
      </c>
      <c r="AA459" t="n">
        <v>0.109</v>
      </c>
      <c r="AB459" t="n">
        <v>-0.035</v>
      </c>
      <c r="AC459" t="n">
        <v>6.14</v>
      </c>
      <c r="AD459" t="n">
        <v>82</v>
      </c>
      <c r="AE459">
        <f>IF(V459&gt;=0,V459,"")</f>
        <v/>
      </c>
      <c r="AF459">
        <f>IF(AND(N459=1,N458=0),1,0)</f>
        <v/>
      </c>
      <c r="AG459">
        <f>IF(AND(K459="REACQUIRE",K458&lt;&gt;"REACQUIRE"),1,0)</f>
        <v/>
      </c>
    </row>
    <row r="460">
      <c r="J460" t="n">
        <v>114</v>
      </c>
      <c r="K460" t="inlineStr">
        <is>
          <t>REACQUIRE</t>
        </is>
      </c>
      <c r="L460" t="n">
        <v>0</v>
      </c>
      <c r="M460" t="n">
        <v>0</v>
      </c>
      <c r="N460" t="n">
        <v>1</v>
      </c>
      <c r="O460" t="n">
        <v>10.091</v>
      </c>
      <c r="P460" t="n">
        <v>4.58</v>
      </c>
      <c r="Q460" t="n">
        <v>2.181</v>
      </c>
      <c r="R460" t="n">
        <v>12.223</v>
      </c>
      <c r="S460" t="n">
        <v>6.465</v>
      </c>
      <c r="T460" t="n">
        <v>12.852</v>
      </c>
      <c r="U460" t="n">
        <v>6.778</v>
      </c>
      <c r="V460" t="n">
        <v>-1</v>
      </c>
      <c r="W460" t="n">
        <v>5.4</v>
      </c>
      <c r="X460" t="n">
        <v>39.3</v>
      </c>
      <c r="Y460" t="n">
        <v>0</v>
      </c>
      <c r="Z460" t="n">
        <v>1</v>
      </c>
      <c r="AA460" t="n">
        <v>0.124</v>
      </c>
      <c r="AB460" t="n">
        <v>-0.032</v>
      </c>
      <c r="AC460" t="n">
        <v>6.15</v>
      </c>
      <c r="AD460" t="n">
        <v>82</v>
      </c>
      <c r="AE460">
        <f>IF(V460&gt;=0,V460,"")</f>
        <v/>
      </c>
      <c r="AF460">
        <f>IF(AND(N460=1,N459=0),1,0)</f>
        <v/>
      </c>
      <c r="AG460">
        <f>IF(AND(K460="REACQUIRE",K459&lt;&gt;"REACQUIRE"),1,0)</f>
        <v/>
      </c>
    </row>
    <row r="461">
      <c r="J461" t="n">
        <v>114.25</v>
      </c>
      <c r="K461" t="inlineStr">
        <is>
          <t>REACQUIRE</t>
        </is>
      </c>
      <c r="L461" t="n">
        <v>0</v>
      </c>
      <c r="M461" t="n">
        <v>0</v>
      </c>
      <c r="N461" t="n">
        <v>1</v>
      </c>
      <c r="O461" t="n">
        <v>10.441</v>
      </c>
      <c r="P461" t="n">
        <v>4.549</v>
      </c>
      <c r="Q461" t="n">
        <v>1.994</v>
      </c>
      <c r="R461" t="n">
        <v>12.223</v>
      </c>
      <c r="S461" t="n">
        <v>6.465</v>
      </c>
      <c r="T461" t="n">
        <v>12.852</v>
      </c>
      <c r="U461" t="n">
        <v>6.778</v>
      </c>
      <c r="V461" t="n">
        <v>-1</v>
      </c>
      <c r="W461" t="n">
        <v>5.4</v>
      </c>
      <c r="X461" t="n">
        <v>39.1</v>
      </c>
      <c r="Y461" t="n">
        <v>0</v>
      </c>
      <c r="Z461" t="n">
        <v>1</v>
      </c>
      <c r="AA461" t="n">
        <v>0.139</v>
      </c>
      <c r="AB461" t="n">
        <v>-0.028</v>
      </c>
      <c r="AC461" t="n">
        <v>6.15</v>
      </c>
      <c r="AD461" t="n">
        <v>82</v>
      </c>
      <c r="AE461">
        <f>IF(V461&gt;=0,V461,"")</f>
        <v/>
      </c>
      <c r="AF461">
        <f>IF(AND(N461=1,N460=0),1,0)</f>
        <v/>
      </c>
      <c r="AG461">
        <f>IF(AND(K461="REACQUIRE",K460&lt;&gt;"REACQUIRE"),1,0)</f>
        <v/>
      </c>
    </row>
    <row r="462">
      <c r="J462" t="n">
        <v>114.5</v>
      </c>
      <c r="K462" t="inlineStr">
        <is>
          <t>REACQUIRE</t>
        </is>
      </c>
      <c r="L462" t="n">
        <v>0</v>
      </c>
      <c r="M462" t="n">
        <v>0</v>
      </c>
      <c r="N462" t="n">
        <v>1</v>
      </c>
      <c r="O462" t="n">
        <v>10.804</v>
      </c>
      <c r="P462" t="n">
        <v>4.516</v>
      </c>
      <c r="Q462" t="n">
        <v>1.832</v>
      </c>
      <c r="R462" t="n">
        <v>12.223</v>
      </c>
      <c r="S462" t="n">
        <v>6.465</v>
      </c>
      <c r="T462" t="n">
        <v>12.852</v>
      </c>
      <c r="U462" t="n">
        <v>6.778</v>
      </c>
      <c r="V462" t="n">
        <v>-1</v>
      </c>
      <c r="W462" t="n">
        <v>5.3</v>
      </c>
      <c r="X462" t="n">
        <v>39</v>
      </c>
      <c r="Y462" t="n">
        <v>0</v>
      </c>
      <c r="Z462" t="n">
        <v>1</v>
      </c>
      <c r="AA462" t="n">
        <v>0.153</v>
      </c>
      <c r="AB462" t="n">
        <v>-0.023</v>
      </c>
      <c r="AC462" t="n">
        <v>6.16</v>
      </c>
      <c r="AD462" t="n">
        <v>82</v>
      </c>
      <c r="AE462">
        <f>IF(V462&gt;=0,V462,"")</f>
        <v/>
      </c>
      <c r="AF462">
        <f>IF(AND(N462=1,N461=0),1,0)</f>
        <v/>
      </c>
      <c r="AG462">
        <f>IF(AND(K462="REACQUIRE",K461&lt;&gt;"REACQUIRE"),1,0)</f>
        <v/>
      </c>
    </row>
    <row r="463">
      <c r="J463" t="n">
        <v>114.75</v>
      </c>
      <c r="K463" t="inlineStr">
        <is>
          <t>REACQUIRE</t>
        </is>
      </c>
      <c r="L463" t="n">
        <v>0</v>
      </c>
      <c r="M463" t="n">
        <v>0</v>
      </c>
      <c r="N463" t="n">
        <v>1</v>
      </c>
      <c r="O463" t="n">
        <v>11.179</v>
      </c>
      <c r="P463" t="n">
        <v>4.485</v>
      </c>
      <c r="Q463" t="n">
        <v>1.696</v>
      </c>
      <c r="R463" t="n">
        <v>12.223</v>
      </c>
      <c r="S463" t="n">
        <v>6.465</v>
      </c>
      <c r="T463" t="n">
        <v>12.852</v>
      </c>
      <c r="U463" t="n">
        <v>6.778</v>
      </c>
      <c r="V463" t="n">
        <v>-1</v>
      </c>
      <c r="W463" t="n">
        <v>5.3</v>
      </c>
      <c r="X463" t="n">
        <v>38.8</v>
      </c>
      <c r="Y463" t="n">
        <v>0</v>
      </c>
      <c r="Z463" t="n">
        <v>1</v>
      </c>
      <c r="AA463" t="n">
        <v>0.166</v>
      </c>
      <c r="AB463" t="n">
        <v>-0.018</v>
      </c>
      <c r="AC463" t="n">
        <v>6.18</v>
      </c>
      <c r="AD463" t="n">
        <v>82</v>
      </c>
      <c r="AE463">
        <f>IF(V463&gt;=0,V463,"")</f>
        <v/>
      </c>
      <c r="AF463">
        <f>IF(AND(N463=1,N462=0),1,0)</f>
        <v/>
      </c>
      <c r="AG463">
        <f>IF(AND(K463="REACQUIRE",K462&lt;&gt;"REACQUIRE"),1,0)</f>
        <v/>
      </c>
    </row>
    <row r="464">
      <c r="J464" t="n">
        <v>115</v>
      </c>
      <c r="K464" t="inlineStr">
        <is>
          <t>REACQUIRE</t>
        </is>
      </c>
      <c r="L464" t="n">
        <v>0</v>
      </c>
      <c r="M464" t="n">
        <v>0</v>
      </c>
      <c r="N464" t="n">
        <v>1</v>
      </c>
      <c r="O464" t="n">
        <v>11.563</v>
      </c>
      <c r="P464" t="n">
        <v>4.463</v>
      </c>
      <c r="Q464" t="n">
        <v>1.588</v>
      </c>
      <c r="R464" t="n">
        <v>12.223</v>
      </c>
      <c r="S464" t="n">
        <v>6.465</v>
      </c>
      <c r="T464" t="n">
        <v>12.852</v>
      </c>
      <c r="U464" t="n">
        <v>6.778</v>
      </c>
      <c r="V464" t="n">
        <v>-1</v>
      </c>
      <c r="W464" t="n">
        <v>5.3</v>
      </c>
      <c r="X464" t="n">
        <v>38.6</v>
      </c>
      <c r="Y464" t="n">
        <v>0</v>
      </c>
      <c r="Z464" t="n">
        <v>1</v>
      </c>
      <c r="AA464" t="n">
        <v>0.178</v>
      </c>
      <c r="AB464" t="n">
        <v>-0.014</v>
      </c>
      <c r="AC464" t="n">
        <v>6.2</v>
      </c>
      <c r="AD464" t="n">
        <v>80</v>
      </c>
      <c r="AE464">
        <f>IF(V464&gt;=0,V464,"")</f>
        <v/>
      </c>
      <c r="AF464">
        <f>IF(AND(N464=1,N463=0),1,0)</f>
        <v/>
      </c>
      <c r="AG464">
        <f>IF(AND(K464="REACQUIRE",K463&lt;&gt;"REACQUIRE"),1,0)</f>
        <v/>
      </c>
    </row>
    <row r="465">
      <c r="J465" t="n">
        <v>115.25</v>
      </c>
      <c r="K465" t="inlineStr">
        <is>
          <t>REACQUIRE</t>
        </is>
      </c>
      <c r="L465" t="n">
        <v>0</v>
      </c>
      <c r="M465" t="n">
        <v>0</v>
      </c>
      <c r="N465" t="n">
        <v>1</v>
      </c>
      <c r="O465" t="n">
        <v>11.955</v>
      </c>
      <c r="P465" t="n">
        <v>4.452</v>
      </c>
      <c r="Q465" t="n">
        <v>1.508</v>
      </c>
      <c r="R465" t="n">
        <v>12.223</v>
      </c>
      <c r="S465" t="n">
        <v>6.465</v>
      </c>
      <c r="T465" t="n">
        <v>12.852</v>
      </c>
      <c r="U465" t="n">
        <v>6.778</v>
      </c>
      <c r="V465" t="n">
        <v>-1</v>
      </c>
      <c r="W465" t="n">
        <v>5.3</v>
      </c>
      <c r="X465" t="n">
        <v>38.5</v>
      </c>
      <c r="Y465" t="n">
        <v>0</v>
      </c>
      <c r="Z465" t="n">
        <v>1</v>
      </c>
      <c r="AA465" t="n">
        <v>0.189</v>
      </c>
      <c r="AB465" t="n">
        <v>-0.01</v>
      </c>
      <c r="AC465" t="n">
        <v>6.23</v>
      </c>
      <c r="AD465" t="n">
        <v>81</v>
      </c>
      <c r="AE465">
        <f>IF(V465&gt;=0,V465,"")</f>
        <v/>
      </c>
      <c r="AF465">
        <f>IF(AND(N465=1,N464=0),1,0)</f>
        <v/>
      </c>
      <c r="AG465">
        <f>IF(AND(K465="REACQUIRE",K464&lt;&gt;"REACQUIRE"),1,0)</f>
        <v/>
      </c>
    </row>
    <row r="466">
      <c r="J466" t="n">
        <v>115.5</v>
      </c>
      <c r="K466" t="inlineStr">
        <is>
          <t>REACQUIRE</t>
        </is>
      </c>
      <c r="L466" t="n">
        <v>0</v>
      </c>
      <c r="M466" t="n">
        <v>0</v>
      </c>
      <c r="N466" t="n">
        <v>1</v>
      </c>
      <c r="O466" t="n">
        <v>12.352</v>
      </c>
      <c r="P466" t="n">
        <v>4.45</v>
      </c>
      <c r="Q466" t="n">
        <v>1.458</v>
      </c>
      <c r="R466" t="n">
        <v>12.223</v>
      </c>
      <c r="S466" t="n">
        <v>6.465</v>
      </c>
      <c r="T466" t="n">
        <v>12.852</v>
      </c>
      <c r="U466" t="n">
        <v>6.778</v>
      </c>
      <c r="V466" t="n">
        <v>-1</v>
      </c>
      <c r="W466" t="n">
        <v>5.2</v>
      </c>
      <c r="X466" t="n">
        <v>38.4</v>
      </c>
      <c r="Y466" t="n">
        <v>0</v>
      </c>
      <c r="Z466" t="n">
        <v>1</v>
      </c>
      <c r="AA466" t="n">
        <v>0.198</v>
      </c>
      <c r="AB466" t="n">
        <v>-0.003</v>
      </c>
      <c r="AC466" t="n">
        <v>6.27</v>
      </c>
      <c r="AD466" t="n">
        <v>203</v>
      </c>
      <c r="AE466">
        <f>IF(V466&gt;=0,V466,"")</f>
        <v/>
      </c>
      <c r="AF466">
        <f>IF(AND(N466=1,N465=0),1,0)</f>
        <v/>
      </c>
      <c r="AG466">
        <f>IF(AND(K466="REACQUIRE",K465&lt;&gt;"REACQUIRE"),1,0)</f>
        <v/>
      </c>
    </row>
    <row r="467">
      <c r="J467" t="n">
        <v>115.75</v>
      </c>
      <c r="K467" t="inlineStr">
        <is>
          <t>TRACK</t>
        </is>
      </c>
      <c r="L467" t="n">
        <v>1</v>
      </c>
      <c r="M467" t="n">
        <v>1</v>
      </c>
      <c r="N467" t="n">
        <v>0</v>
      </c>
      <c r="O467" t="n">
        <v>12.744</v>
      </c>
      <c r="P467" t="n">
        <v>4.45</v>
      </c>
      <c r="Q467" t="n">
        <v>1.437</v>
      </c>
      <c r="R467" t="n">
        <v>12.223</v>
      </c>
      <c r="S467" t="n">
        <v>6.465</v>
      </c>
      <c r="T467" t="n">
        <v>12.536</v>
      </c>
      <c r="U467" t="n">
        <v>6.901</v>
      </c>
      <c r="V467" t="n">
        <v>0.537</v>
      </c>
      <c r="W467" t="n">
        <v>4.7</v>
      </c>
      <c r="X467" t="n">
        <v>38.2</v>
      </c>
      <c r="Y467" t="n">
        <v>0</v>
      </c>
      <c r="Z467" t="n">
        <v>1</v>
      </c>
      <c r="AA467" t="n">
        <v>0.157</v>
      </c>
      <c r="AB467" t="n">
        <v>0.018</v>
      </c>
      <c r="AC467" t="n">
        <v>6.3</v>
      </c>
      <c r="AD467" t="n">
        <v>255</v>
      </c>
      <c r="AE467">
        <f>IF(V467&gt;=0,V467,"")</f>
        <v/>
      </c>
      <c r="AF467">
        <f>IF(AND(N467=1,N466=0),1,0)</f>
        <v/>
      </c>
      <c r="AG467">
        <f>IF(AND(K467="REACQUIRE",K466&lt;&gt;"REACQUIRE"),1,0)</f>
        <v/>
      </c>
    </row>
    <row r="468">
      <c r="J468" t="n">
        <v>116</v>
      </c>
      <c r="K468" t="inlineStr">
        <is>
          <t>TRACK</t>
        </is>
      </c>
      <c r="L468" t="n">
        <v>1</v>
      </c>
      <c r="M468" t="n">
        <v>1</v>
      </c>
      <c r="N468" t="n">
        <v>0</v>
      </c>
      <c r="O468" t="n">
        <v>12.996</v>
      </c>
      <c r="P468" t="n">
        <v>4.447</v>
      </c>
      <c r="Q468" t="n">
        <v>1.433</v>
      </c>
      <c r="R468" t="n">
        <v>12.223</v>
      </c>
      <c r="S468" t="n">
        <v>6.465</v>
      </c>
      <c r="T468" t="n">
        <v>12.392</v>
      </c>
      <c r="U468" t="n">
        <v>6.962</v>
      </c>
      <c r="V468" t="n">
        <v>0.524</v>
      </c>
      <c r="W468" t="n">
        <v>1.8</v>
      </c>
      <c r="X468" t="n">
        <v>37.9</v>
      </c>
      <c r="Y468" t="n">
        <v>0</v>
      </c>
      <c r="Z468" t="n">
        <v>1</v>
      </c>
      <c r="AA468" t="n">
        <v>0.167</v>
      </c>
      <c r="AB468" t="n">
        <v>0.005</v>
      </c>
      <c r="AC468" t="n">
        <v>6.32</v>
      </c>
      <c r="AD468" t="n">
        <v>255</v>
      </c>
      <c r="AE468">
        <f>IF(V468&gt;=0,V468,"")</f>
        <v/>
      </c>
      <c r="AF468">
        <f>IF(AND(N468=1,N467=0),1,0)</f>
        <v/>
      </c>
      <c r="AG468">
        <f>IF(AND(K468="REACQUIRE",K467&lt;&gt;"REACQUIRE"),1,0)</f>
        <v/>
      </c>
    </row>
    <row r="469">
      <c r="J469" t="n">
        <v>116.25</v>
      </c>
      <c r="K469" t="inlineStr">
        <is>
          <t>TRACK</t>
        </is>
      </c>
      <c r="L469" t="n">
        <v>1</v>
      </c>
      <c r="M469" t="n">
        <v>1</v>
      </c>
      <c r="N469" t="n">
        <v>0</v>
      </c>
      <c r="O469" t="n">
        <v>13.061</v>
      </c>
      <c r="P469" t="n">
        <v>4.438</v>
      </c>
      <c r="Q469" t="n">
        <v>1.437</v>
      </c>
      <c r="R469" t="n">
        <v>12.223</v>
      </c>
      <c r="S469" t="n">
        <v>6.465</v>
      </c>
      <c r="T469" t="n">
        <v>12.365</v>
      </c>
      <c r="U469" t="n">
        <v>6.965</v>
      </c>
      <c r="V469" t="n">
        <v>0.52</v>
      </c>
      <c r="W469" t="n">
        <v>-1.5</v>
      </c>
      <c r="X469" t="n">
        <v>37.5</v>
      </c>
      <c r="Y469" t="n">
        <v>0</v>
      </c>
      <c r="Z469" t="n">
        <v>1</v>
      </c>
      <c r="AA469" t="n">
        <v>0.156</v>
      </c>
      <c r="AB469" t="n">
        <v>0.032</v>
      </c>
      <c r="AC469" t="n">
        <v>6.32</v>
      </c>
      <c r="AD469" t="n">
        <v>255</v>
      </c>
      <c r="AE469">
        <f>IF(V469&gt;=0,V469,"")</f>
        <v/>
      </c>
      <c r="AF469">
        <f>IF(AND(N469=1,N468=0),1,0)</f>
        <v/>
      </c>
      <c r="AG469">
        <f>IF(AND(K469="REACQUIRE",K468&lt;&gt;"REACQUIRE"),1,0)</f>
        <v/>
      </c>
    </row>
    <row r="470">
      <c r="J470" t="n">
        <v>116.5</v>
      </c>
      <c r="K470" t="inlineStr">
        <is>
          <t>TRACK</t>
        </is>
      </c>
      <c r="L470" t="n">
        <v>1</v>
      </c>
      <c r="M470" t="n">
        <v>1</v>
      </c>
      <c r="N470" t="n">
        <v>0</v>
      </c>
      <c r="O470" t="n">
        <v>13.014</v>
      </c>
      <c r="P470" t="n">
        <v>4.431</v>
      </c>
      <c r="Q470" t="n">
        <v>1.444</v>
      </c>
      <c r="R470" t="n">
        <v>12.223</v>
      </c>
      <c r="S470" t="n">
        <v>6.465</v>
      </c>
      <c r="T470" t="n">
        <v>12.382</v>
      </c>
      <c r="U470" t="n">
        <v>6.945</v>
      </c>
      <c r="V470" t="n">
        <v>0.506</v>
      </c>
      <c r="W470" t="n">
        <v>-2.7</v>
      </c>
      <c r="X470" t="n">
        <v>37.5</v>
      </c>
      <c r="Y470" t="n">
        <v>0</v>
      </c>
      <c r="Z470" t="n">
        <v>1</v>
      </c>
      <c r="AA470" t="n">
        <v>0.037</v>
      </c>
      <c r="AB470" t="n">
        <v>-0.015</v>
      </c>
      <c r="AC470" t="n">
        <v>6.29</v>
      </c>
      <c r="AD470" t="n">
        <v>255</v>
      </c>
      <c r="AE470">
        <f>IF(V470&gt;=0,V470,"")</f>
        <v/>
      </c>
      <c r="AF470">
        <f>IF(AND(N470=1,N469=0),1,0)</f>
        <v/>
      </c>
      <c r="AG470">
        <f>IF(AND(K470="REACQUIRE",K469&lt;&gt;"REACQUIRE"),1,0)</f>
        <v/>
      </c>
    </row>
    <row r="471">
      <c r="J471" t="n">
        <v>116.75</v>
      </c>
      <c r="K471" t="inlineStr">
        <is>
          <t>TRACK</t>
        </is>
      </c>
      <c r="L471" t="n">
        <v>1</v>
      </c>
      <c r="M471" t="n">
        <v>1</v>
      </c>
      <c r="N471" t="n">
        <v>0</v>
      </c>
      <c r="O471" t="n">
        <v>13.014</v>
      </c>
      <c r="P471" t="n">
        <v>4.428</v>
      </c>
      <c r="Q471" t="n">
        <v>1.456</v>
      </c>
      <c r="R471" t="n">
        <v>12.223</v>
      </c>
      <c r="S471" t="n">
        <v>6.465</v>
      </c>
      <c r="T471" t="n">
        <v>12.385</v>
      </c>
      <c r="U471" t="n">
        <v>6.961</v>
      </c>
      <c r="V471" t="n">
        <v>0.521</v>
      </c>
      <c r="W471" t="n">
        <v>-1.1</v>
      </c>
      <c r="X471" t="n">
        <v>37.9</v>
      </c>
      <c r="Y471" t="n">
        <v>0</v>
      </c>
      <c r="Z471" t="n">
        <v>1</v>
      </c>
      <c r="AA471" t="n">
        <v>0.025</v>
      </c>
      <c r="AB471" t="n">
        <v>-0.011</v>
      </c>
      <c r="AC471" t="n">
        <v>6.27</v>
      </c>
      <c r="AD471" t="n">
        <v>255</v>
      </c>
      <c r="AE471">
        <f>IF(V471&gt;=0,V471,"")</f>
        <v/>
      </c>
      <c r="AF471">
        <f>IF(AND(N471=1,N470=0),1,0)</f>
        <v/>
      </c>
      <c r="AG471">
        <f>IF(AND(K471="REACQUIRE",K470&lt;&gt;"REACQUIRE"),1,0)</f>
        <v/>
      </c>
    </row>
    <row r="472">
      <c r="J472" t="n">
        <v>117</v>
      </c>
      <c r="K472" t="inlineStr">
        <is>
          <t>TRACK</t>
        </is>
      </c>
      <c r="L472" t="n">
        <v>1</v>
      </c>
      <c r="M472" t="n">
        <v>1</v>
      </c>
      <c r="N472" t="n">
        <v>0</v>
      </c>
      <c r="O472" t="n">
        <v>13.048</v>
      </c>
      <c r="P472" t="n">
        <v>4.427</v>
      </c>
      <c r="Q472" t="n">
        <v>1.47</v>
      </c>
      <c r="R472" t="n">
        <v>12.223</v>
      </c>
      <c r="S472" t="n">
        <v>6.465</v>
      </c>
      <c r="T472" t="n">
        <v>12.381</v>
      </c>
      <c r="U472" t="n">
        <v>6.937</v>
      </c>
      <c r="V472" t="n">
        <v>0.498</v>
      </c>
      <c r="W472" t="n">
        <v>0.2</v>
      </c>
      <c r="X472" t="n">
        <v>38.2</v>
      </c>
      <c r="Y472" t="n">
        <v>0</v>
      </c>
      <c r="Z472" t="n">
        <v>1</v>
      </c>
      <c r="AA472" t="n">
        <v>0.042</v>
      </c>
      <c r="AB472" t="n">
        <v>-0.021</v>
      </c>
      <c r="AC472" t="n">
        <v>6.26</v>
      </c>
      <c r="AD472" t="n">
        <v>255</v>
      </c>
      <c r="AE472">
        <f>IF(V472&gt;=0,V472,"")</f>
        <v/>
      </c>
      <c r="AF472">
        <f>IF(AND(N472=1,N471=0),1,0)</f>
        <v/>
      </c>
      <c r="AG472">
        <f>IF(AND(K472="REACQUIRE",K471&lt;&gt;"REACQUIRE"),1,0)</f>
        <v/>
      </c>
    </row>
    <row r="473">
      <c r="J473" t="n">
        <v>117.25</v>
      </c>
      <c r="K473" t="inlineStr">
        <is>
          <t>TRACK</t>
        </is>
      </c>
      <c r="L473" t="n">
        <v>1</v>
      </c>
      <c r="M473" t="n">
        <v>1</v>
      </c>
      <c r="N473" t="n">
        <v>0</v>
      </c>
      <c r="O473" t="n">
        <v>13.107</v>
      </c>
      <c r="P473" t="n">
        <v>4.429</v>
      </c>
      <c r="Q473" t="n">
        <v>1.48</v>
      </c>
      <c r="R473" t="n">
        <v>12.224</v>
      </c>
      <c r="S473" t="n">
        <v>6.465</v>
      </c>
      <c r="T473" t="n">
        <v>12.367</v>
      </c>
      <c r="U473" t="n">
        <v>6.938</v>
      </c>
      <c r="V473" t="n">
        <v>0.494</v>
      </c>
      <c r="W473" t="n">
        <v>0.9</v>
      </c>
      <c r="X473" t="n">
        <v>38.3</v>
      </c>
      <c r="Y473" t="n">
        <v>0</v>
      </c>
      <c r="Z473" t="n">
        <v>1</v>
      </c>
      <c r="AA473" t="n">
        <v>0.054</v>
      </c>
      <c r="AB473" t="n">
        <v>-0.005</v>
      </c>
      <c r="AC473" t="n">
        <v>6.26</v>
      </c>
      <c r="AD473" t="n">
        <v>255</v>
      </c>
      <c r="AE473">
        <f>IF(V473&gt;=0,V473,"")</f>
        <v/>
      </c>
      <c r="AF473">
        <f>IF(AND(N473=1,N472=0),1,0)</f>
        <v/>
      </c>
      <c r="AG473">
        <f>IF(AND(K473="REACQUIRE",K472&lt;&gt;"REACQUIRE"),1,0)</f>
        <v/>
      </c>
    </row>
    <row r="474">
      <c r="J474" t="n">
        <v>117.5</v>
      </c>
      <c r="K474" t="inlineStr">
        <is>
          <t>TRACK</t>
        </is>
      </c>
      <c r="L474" t="n">
        <v>1</v>
      </c>
      <c r="M474" t="n">
        <v>1</v>
      </c>
      <c r="N474" t="n">
        <v>0</v>
      </c>
      <c r="O474" t="n">
        <v>13.182</v>
      </c>
      <c r="P474" t="n">
        <v>4.431</v>
      </c>
      <c r="Q474" t="n">
        <v>1.495</v>
      </c>
      <c r="R474" t="n">
        <v>12.224</v>
      </c>
      <c r="S474" t="n">
        <v>6.465</v>
      </c>
      <c r="T474" t="n">
        <v>12.352</v>
      </c>
      <c r="U474" t="n">
        <v>6.937</v>
      </c>
      <c r="V474" t="n">
        <v>0.489</v>
      </c>
      <c r="W474" t="n">
        <v>1.2</v>
      </c>
      <c r="X474" t="n">
        <v>38.3</v>
      </c>
      <c r="Y474" t="n">
        <v>0</v>
      </c>
      <c r="Z474" t="n">
        <v>1</v>
      </c>
      <c r="AA474" t="n">
        <v>0.058</v>
      </c>
      <c r="AB474" t="n">
        <v>-0.005</v>
      </c>
      <c r="AC474" t="n">
        <v>6.26</v>
      </c>
      <c r="AD474" t="n">
        <v>255</v>
      </c>
      <c r="AE474">
        <f>IF(V474&gt;=0,V474,"")</f>
        <v/>
      </c>
      <c r="AF474">
        <f>IF(AND(N474=1,N473=0),1,0)</f>
        <v/>
      </c>
      <c r="AG474">
        <f>IF(AND(K474="REACQUIRE",K473&lt;&gt;"REACQUIRE"),1,0)</f>
        <v/>
      </c>
    </row>
    <row r="475">
      <c r="J475" t="n">
        <v>117.75</v>
      </c>
      <c r="K475" t="inlineStr">
        <is>
          <t>TRACK</t>
        </is>
      </c>
      <c r="L475" t="n">
        <v>1</v>
      </c>
      <c r="M475" t="n">
        <v>1</v>
      </c>
      <c r="N475" t="n">
        <v>0</v>
      </c>
      <c r="O475" t="n">
        <v>13.268</v>
      </c>
      <c r="P475" t="n">
        <v>4.435</v>
      </c>
      <c r="Q475" t="n">
        <v>1.512</v>
      </c>
      <c r="R475" t="n">
        <v>12.224</v>
      </c>
      <c r="S475" t="n">
        <v>6.465</v>
      </c>
      <c r="T475" t="n">
        <v>12.326</v>
      </c>
      <c r="U475" t="n">
        <v>6.934</v>
      </c>
      <c r="V475" t="n">
        <v>0.48</v>
      </c>
      <c r="W475" t="n">
        <v>1.4</v>
      </c>
      <c r="X475" t="n">
        <v>38.3</v>
      </c>
      <c r="Y475" t="n">
        <v>0</v>
      </c>
      <c r="Z475" t="n">
        <v>1</v>
      </c>
      <c r="AA475" t="n">
        <v>0.058</v>
      </c>
      <c r="AB475" t="n">
        <v>-0.006</v>
      </c>
      <c r="AC475" t="n">
        <v>6.27</v>
      </c>
      <c r="AD475" t="n">
        <v>255</v>
      </c>
      <c r="AE475">
        <f>IF(V475&gt;=0,V475,"")</f>
        <v/>
      </c>
      <c r="AF475">
        <f>IF(AND(N475=1,N474=0),1,0)</f>
        <v/>
      </c>
      <c r="AG475">
        <f>IF(AND(K475="REACQUIRE",K474&lt;&gt;"REACQUIRE"),1,0)</f>
        <v/>
      </c>
    </row>
    <row r="476">
      <c r="J476" t="n">
        <v>118</v>
      </c>
      <c r="K476" t="inlineStr">
        <is>
          <t>TRACK</t>
        </is>
      </c>
      <c r="L476" t="n">
        <v>1</v>
      </c>
      <c r="M476" t="n">
        <v>1</v>
      </c>
      <c r="N476" t="n">
        <v>0</v>
      </c>
      <c r="O476" t="n">
        <v>13.351</v>
      </c>
      <c r="P476" t="n">
        <v>4.438</v>
      </c>
      <c r="Q476" t="n">
        <v>1.544</v>
      </c>
      <c r="R476" t="n">
        <v>12.224</v>
      </c>
      <c r="S476" t="n">
        <v>6.465</v>
      </c>
      <c r="T476" t="n">
        <v>12.251</v>
      </c>
      <c r="U476" t="n">
        <v>6.987</v>
      </c>
      <c r="V476" t="n">
        <v>0.522</v>
      </c>
      <c r="W476" t="n">
        <v>1.2</v>
      </c>
      <c r="X476" t="n">
        <v>37.9</v>
      </c>
      <c r="Y476" t="n">
        <v>0</v>
      </c>
      <c r="Z476" t="n">
        <v>1</v>
      </c>
      <c r="AA476" t="n">
        <v>0.045</v>
      </c>
      <c r="AB476" t="n">
        <v>-0.008999999999999999</v>
      </c>
      <c r="AC476" t="n">
        <v>6.27</v>
      </c>
      <c r="AD476" t="n">
        <v>255</v>
      </c>
      <c r="AE476">
        <f>IF(V476&gt;=0,V476,"")</f>
        <v/>
      </c>
      <c r="AF476">
        <f>IF(AND(N476=1,N475=0),1,0)</f>
        <v/>
      </c>
      <c r="AG476">
        <f>IF(AND(K476="REACQUIRE",K475&lt;&gt;"REACQUIRE"),1,0)</f>
        <v/>
      </c>
    </row>
    <row r="477">
      <c r="J477" t="n">
        <v>118.25</v>
      </c>
      <c r="K477" t="inlineStr">
        <is>
          <t>TRACK</t>
        </is>
      </c>
      <c r="L477" t="n">
        <v>0</v>
      </c>
      <c r="M477" t="n">
        <v>0</v>
      </c>
      <c r="N477" t="n">
        <v>1</v>
      </c>
      <c r="O477" t="n">
        <v>13.428</v>
      </c>
      <c r="P477" t="n">
        <v>4.441</v>
      </c>
      <c r="Q477" t="n">
        <v>1.585</v>
      </c>
      <c r="R477" t="n">
        <v>12.224</v>
      </c>
      <c r="S477" t="n">
        <v>6.465</v>
      </c>
      <c r="T477" t="n">
        <v>12.198</v>
      </c>
      <c r="U477" t="n">
        <v>7.022</v>
      </c>
      <c r="V477" t="n">
        <v>-1</v>
      </c>
      <c r="W477" t="n">
        <v>1</v>
      </c>
      <c r="X477" t="n">
        <v>37.6</v>
      </c>
      <c r="Y477" t="n">
        <v>0</v>
      </c>
      <c r="Z477" t="n">
        <v>1</v>
      </c>
      <c r="AA477" t="n">
        <v>0.026</v>
      </c>
      <c r="AB477" t="n">
        <v>-0.032</v>
      </c>
      <c r="AC477" t="n">
        <v>6.26</v>
      </c>
      <c r="AD477" t="n">
        <v>74</v>
      </c>
      <c r="AE477">
        <f>IF(V477&gt;=0,V477,"")</f>
        <v/>
      </c>
      <c r="AF477">
        <f>IF(AND(N477=1,N476=0),1,0)</f>
        <v/>
      </c>
      <c r="AG477">
        <f>IF(AND(K477="REACQUIRE",K476&lt;&gt;"REACQUIRE"),1,0)</f>
        <v/>
      </c>
    </row>
    <row r="478">
      <c r="J478" t="n">
        <v>118.5</v>
      </c>
      <c r="K478" t="inlineStr">
        <is>
          <t>TRACK</t>
        </is>
      </c>
      <c r="L478" t="n">
        <v>0</v>
      </c>
      <c r="M478" t="n">
        <v>0</v>
      </c>
      <c r="N478" t="n">
        <v>1</v>
      </c>
      <c r="O478" t="n">
        <v>13.517</v>
      </c>
      <c r="P478" t="n">
        <v>4.444</v>
      </c>
      <c r="Q478" t="n">
        <v>1.628</v>
      </c>
      <c r="R478" t="n">
        <v>12.224</v>
      </c>
      <c r="S478" t="n">
        <v>6.465</v>
      </c>
      <c r="T478" t="n">
        <v>12.198</v>
      </c>
      <c r="U478" t="n">
        <v>7.022</v>
      </c>
      <c r="V478" t="n">
        <v>-1</v>
      </c>
      <c r="W478" t="n">
        <v>1.2</v>
      </c>
      <c r="X478" t="n">
        <v>37.7</v>
      </c>
      <c r="Y478" t="n">
        <v>0</v>
      </c>
      <c r="Z478" t="n">
        <v>1</v>
      </c>
      <c r="AA478" t="n">
        <v>0.025</v>
      </c>
      <c r="AB478" t="n">
        <v>-0.052</v>
      </c>
      <c r="AC478" t="n">
        <v>6.25</v>
      </c>
      <c r="AD478" t="n">
        <v>74</v>
      </c>
      <c r="AE478">
        <f>IF(V478&gt;=0,V478,"")</f>
        <v/>
      </c>
      <c r="AF478">
        <f>IF(AND(N478=1,N477=0),1,0)</f>
        <v/>
      </c>
      <c r="AG478">
        <f>IF(AND(K478="REACQUIRE",K477&lt;&gt;"REACQUIRE"),1,0)</f>
        <v/>
      </c>
    </row>
    <row r="479">
      <c r="J479" t="n">
        <v>118.75</v>
      </c>
      <c r="K479" t="inlineStr">
        <is>
          <t>TRACK</t>
        </is>
      </c>
      <c r="L479" t="n">
        <v>0</v>
      </c>
      <c r="M479" t="n">
        <v>0</v>
      </c>
      <c r="N479" t="n">
        <v>1</v>
      </c>
      <c r="O479" t="n">
        <v>13.616</v>
      </c>
      <c r="P479" t="n">
        <v>4.446</v>
      </c>
      <c r="Q479" t="n">
        <v>1.671</v>
      </c>
      <c r="R479" t="n">
        <v>12.224</v>
      </c>
      <c r="S479" t="n">
        <v>6.465</v>
      </c>
      <c r="T479" t="n">
        <v>12.198</v>
      </c>
      <c r="U479" t="n">
        <v>7.022</v>
      </c>
      <c r="V479" t="n">
        <v>-1</v>
      </c>
      <c r="W479" t="n">
        <v>1.5</v>
      </c>
      <c r="X479" t="n">
        <v>38</v>
      </c>
      <c r="Y479" t="n">
        <v>0</v>
      </c>
      <c r="Z479" t="n">
        <v>1</v>
      </c>
      <c r="AA479" t="n">
        <v>0.031</v>
      </c>
      <c r="AB479" t="n">
        <v>-0.054</v>
      </c>
      <c r="AC479" t="n">
        <v>6.25</v>
      </c>
      <c r="AD479" t="n">
        <v>74</v>
      </c>
      <c r="AE479">
        <f>IF(V479&gt;=0,V479,"")</f>
        <v/>
      </c>
      <c r="AF479">
        <f>IF(AND(N479=1,N478=0),1,0)</f>
        <v/>
      </c>
      <c r="AG479">
        <f>IF(AND(K479="REACQUIRE",K478&lt;&gt;"REACQUIRE"),1,0)</f>
        <v/>
      </c>
    </row>
    <row r="480">
      <c r="J480" t="n">
        <v>119</v>
      </c>
      <c r="K480" t="inlineStr">
        <is>
          <t>REACQUIRE</t>
        </is>
      </c>
      <c r="L480" t="n">
        <v>0</v>
      </c>
      <c r="M480" t="n">
        <v>0</v>
      </c>
      <c r="N480" t="n">
        <v>1</v>
      </c>
      <c r="O480" t="n">
        <v>13.702</v>
      </c>
      <c r="P480" t="n">
        <v>4.448</v>
      </c>
      <c r="Q480" t="n">
        <v>1.707</v>
      </c>
      <c r="R480" t="n">
        <v>12.224</v>
      </c>
      <c r="S480" t="n">
        <v>6.465</v>
      </c>
      <c r="T480" t="n">
        <v>12.198</v>
      </c>
      <c r="U480" t="n">
        <v>7.022</v>
      </c>
      <c r="V480" t="n">
        <v>-1</v>
      </c>
      <c r="W480" t="n">
        <v>1</v>
      </c>
      <c r="X480" t="n">
        <v>38.2</v>
      </c>
      <c r="Y480" t="n">
        <v>0</v>
      </c>
      <c r="Z480" t="n">
        <v>1</v>
      </c>
      <c r="AA480" t="n">
        <v>0.08799999999999999</v>
      </c>
      <c r="AB480" t="n">
        <v>-0.058</v>
      </c>
      <c r="AC480" t="n">
        <v>6.25</v>
      </c>
      <c r="AD480" t="n">
        <v>74</v>
      </c>
      <c r="AE480">
        <f>IF(V480&gt;=0,V480,"")</f>
        <v/>
      </c>
      <c r="AF480">
        <f>IF(AND(N480=1,N479=0),1,0)</f>
        <v/>
      </c>
      <c r="AG480">
        <f>IF(AND(K480="REACQUIRE",K479&lt;&gt;"REACQUIRE"),1,0)</f>
        <v/>
      </c>
    </row>
    <row r="481">
      <c r="J481" t="n">
        <v>119.25</v>
      </c>
      <c r="K481" t="inlineStr">
        <is>
          <t>TRACK</t>
        </is>
      </c>
      <c r="L481" t="n">
        <v>1</v>
      </c>
      <c r="M481" t="n">
        <v>1</v>
      </c>
      <c r="N481" t="n">
        <v>0</v>
      </c>
      <c r="O481" t="n">
        <v>13.798</v>
      </c>
      <c r="P481" t="n">
        <v>4.449</v>
      </c>
      <c r="Q481" t="n">
        <v>1.743</v>
      </c>
      <c r="R481" t="n">
        <v>12.224</v>
      </c>
      <c r="S481" t="n">
        <v>6.465</v>
      </c>
      <c r="T481" t="n">
        <v>12.305</v>
      </c>
      <c r="U481" t="n">
        <v>6.988</v>
      </c>
      <c r="V481" t="n">
        <v>0.529</v>
      </c>
      <c r="W481" t="n">
        <v>1.6</v>
      </c>
      <c r="X481" t="n">
        <v>38.5</v>
      </c>
      <c r="Y481" t="n">
        <v>0</v>
      </c>
      <c r="Z481" t="n">
        <v>1</v>
      </c>
      <c r="AA481" t="n">
        <v>0.057</v>
      </c>
      <c r="AB481" t="n">
        <v>-0.058</v>
      </c>
      <c r="AC481" t="n">
        <v>6.24</v>
      </c>
      <c r="AD481" t="n">
        <v>255</v>
      </c>
      <c r="AE481">
        <f>IF(V481&gt;=0,V481,"")</f>
        <v/>
      </c>
      <c r="AF481">
        <f>IF(AND(N481=1,N480=0),1,0)</f>
        <v/>
      </c>
      <c r="AG481">
        <f>IF(AND(K481="REACQUIRE",K480&lt;&gt;"REACQUIRE"),1,0)</f>
        <v/>
      </c>
    </row>
    <row r="482">
      <c r="J482" t="n">
        <v>119.5</v>
      </c>
      <c r="K482" t="inlineStr">
        <is>
          <t>TRACK</t>
        </is>
      </c>
      <c r="L482" t="n">
        <v>1</v>
      </c>
      <c r="M482" t="n">
        <v>1</v>
      </c>
      <c r="N482" t="n">
        <v>0</v>
      </c>
      <c r="O482" t="n">
        <v>13.843</v>
      </c>
      <c r="P482" t="n">
        <v>4.45</v>
      </c>
      <c r="Q482" t="n">
        <v>1.734</v>
      </c>
      <c r="R482" t="n">
        <v>12.224</v>
      </c>
      <c r="S482" t="n">
        <v>6.465</v>
      </c>
      <c r="T482" t="n">
        <v>12.281</v>
      </c>
      <c r="U482" t="n">
        <v>6.899</v>
      </c>
      <c r="V482" t="n">
        <v>0.438</v>
      </c>
      <c r="W482" t="n">
        <v>0</v>
      </c>
      <c r="X482" t="n">
        <v>40.1</v>
      </c>
      <c r="Y482" t="n">
        <v>0</v>
      </c>
      <c r="Z482" t="n">
        <v>1</v>
      </c>
      <c r="AA482" t="n">
        <v>0.08799999999999999</v>
      </c>
      <c r="AB482" t="n">
        <v>-0.022</v>
      </c>
      <c r="AC482" t="n">
        <v>6.26</v>
      </c>
      <c r="AD482" t="n">
        <v>255</v>
      </c>
      <c r="AE482">
        <f>IF(V482&gt;=0,V482,"")</f>
        <v/>
      </c>
      <c r="AF482">
        <f>IF(AND(N482=1,N481=0),1,0)</f>
        <v/>
      </c>
      <c r="AG482">
        <f>IF(AND(K482="REACQUIRE",K481&lt;&gt;"REACQUIRE"),1,0)</f>
        <v/>
      </c>
    </row>
    <row r="483">
      <c r="J483" t="n">
        <v>119.75</v>
      </c>
      <c r="K483" t="inlineStr">
        <is>
          <t>TRACK</t>
        </is>
      </c>
      <c r="L483" t="n">
        <v>1</v>
      </c>
      <c r="M483" t="n">
        <v>1</v>
      </c>
      <c r="N483" t="n">
        <v>0</v>
      </c>
      <c r="O483" t="n">
        <v>13.881</v>
      </c>
      <c r="P483" t="n">
        <v>4.451</v>
      </c>
      <c r="Q483" t="n">
        <v>1.726</v>
      </c>
      <c r="R483" t="n">
        <v>12.224</v>
      </c>
      <c r="S483" t="n">
        <v>6.465</v>
      </c>
      <c r="T483" t="n">
        <v>12.267</v>
      </c>
      <c r="U483" t="n">
        <v>6.926</v>
      </c>
      <c r="V483" t="n">
        <v>0.463</v>
      </c>
      <c r="W483" t="n">
        <v>0.1</v>
      </c>
      <c r="X483" t="n">
        <v>39.8</v>
      </c>
      <c r="Y483" t="n">
        <v>0</v>
      </c>
      <c r="Z483" t="n">
        <v>1</v>
      </c>
      <c r="AA483" t="n">
        <v>0.04</v>
      </c>
      <c r="AB483" t="n">
        <v>0.018</v>
      </c>
      <c r="AC483" t="n">
        <v>6.27</v>
      </c>
      <c r="AD483" t="n">
        <v>255</v>
      </c>
      <c r="AE483">
        <f>IF(V483&gt;=0,V483,"")</f>
        <v/>
      </c>
      <c r="AF483">
        <f>IF(AND(N483=1,N482=0),1,0)</f>
        <v/>
      </c>
      <c r="AG483">
        <f>IF(AND(K483="REACQUIRE",K482&lt;&gt;"REACQUIRE"),1,0)</f>
        <v/>
      </c>
    </row>
    <row r="484">
      <c r="J484" t="n">
        <v>120</v>
      </c>
      <c r="K484" t="inlineStr">
        <is>
          <t>TRACK</t>
        </is>
      </c>
      <c r="L484" t="n">
        <v>1</v>
      </c>
      <c r="M484" t="n">
        <v>1</v>
      </c>
      <c r="N484" t="n">
        <v>0</v>
      </c>
      <c r="O484" t="n">
        <v>13.942</v>
      </c>
      <c r="P484" t="n">
        <v>4.452</v>
      </c>
      <c r="Q484" t="n">
        <v>1.73</v>
      </c>
      <c r="R484" t="n">
        <v>12.224</v>
      </c>
      <c r="S484" t="n">
        <v>6.465</v>
      </c>
      <c r="T484" t="n">
        <v>12.265</v>
      </c>
      <c r="U484" t="n">
        <v>6.921</v>
      </c>
      <c r="V484" t="n">
        <v>0.458</v>
      </c>
      <c r="W484" t="n">
        <v>0.7</v>
      </c>
      <c r="X484" t="n">
        <v>39.4</v>
      </c>
      <c r="Y484" t="n">
        <v>0</v>
      </c>
      <c r="Z484" t="n">
        <v>1</v>
      </c>
      <c r="AA484" t="n">
        <v>0.041</v>
      </c>
      <c r="AB484" t="n">
        <v>0.017</v>
      </c>
      <c r="AC484" t="n">
        <v>6.28</v>
      </c>
      <c r="AD484" t="n">
        <v>255</v>
      </c>
      <c r="AE484">
        <f>IF(V484&gt;=0,V484,"")</f>
        <v/>
      </c>
      <c r="AF484">
        <f>IF(AND(N484=1,N483=0),1,0)</f>
        <v/>
      </c>
      <c r="AG484">
        <f>IF(AND(K484="REACQUIRE",K483&lt;&gt;"REACQUIRE"),1,0)</f>
        <v/>
      </c>
    </row>
    <row r="485">
      <c r="J485" t="n">
        <v>120.25</v>
      </c>
      <c r="K485" t="inlineStr">
        <is>
          <t>TRACK</t>
        </is>
      </c>
      <c r="L485" t="n">
        <v>1</v>
      </c>
      <c r="M485" t="n">
        <v>1</v>
      </c>
      <c r="N485" t="n">
        <v>0</v>
      </c>
      <c r="O485" t="n">
        <v>14.019</v>
      </c>
      <c r="P485" t="n">
        <v>4.451</v>
      </c>
      <c r="Q485" t="n">
        <v>1.746</v>
      </c>
      <c r="R485" t="n">
        <v>12.224</v>
      </c>
      <c r="S485" t="n">
        <v>6.465</v>
      </c>
      <c r="T485" t="n">
        <v>12.259</v>
      </c>
      <c r="U485" t="n">
        <v>6.921</v>
      </c>
      <c r="V485" t="n">
        <v>0.457</v>
      </c>
      <c r="W485" t="n">
        <v>1.2</v>
      </c>
      <c r="X485" t="n">
        <v>39.1</v>
      </c>
      <c r="Y485" t="n">
        <v>0</v>
      </c>
      <c r="Z485" t="n">
        <v>1</v>
      </c>
      <c r="AA485" t="n">
        <v>0.049</v>
      </c>
      <c r="AB485" t="n">
        <v>0.014</v>
      </c>
      <c r="AC485" t="n">
        <v>6.28</v>
      </c>
      <c r="AD485" t="n">
        <v>255</v>
      </c>
      <c r="AE485">
        <f>IF(V485&gt;=0,V485,"")</f>
        <v/>
      </c>
      <c r="AF485">
        <f>IF(AND(N485=1,N484=0),1,0)</f>
        <v/>
      </c>
      <c r="AG485">
        <f>IF(AND(K485="REACQUIRE",K484&lt;&gt;"REACQUIRE"),1,0)</f>
        <v/>
      </c>
    </row>
    <row r="486">
      <c r="J486" t="n">
        <v>120.5</v>
      </c>
      <c r="K486" t="inlineStr">
        <is>
          <t>TRACK</t>
        </is>
      </c>
      <c r="L486" t="n">
        <v>1</v>
      </c>
      <c r="M486" t="n">
        <v>1</v>
      </c>
      <c r="N486" t="n">
        <v>0</v>
      </c>
      <c r="O486" t="n">
        <v>14.108</v>
      </c>
      <c r="P486" t="n">
        <v>4.449</v>
      </c>
      <c r="Q486" t="n">
        <v>1.77</v>
      </c>
      <c r="R486" t="n">
        <v>12.224</v>
      </c>
      <c r="S486" t="n">
        <v>6.465</v>
      </c>
      <c r="T486" t="n">
        <v>12.249</v>
      </c>
      <c r="U486" t="n">
        <v>6.922</v>
      </c>
      <c r="V486" t="n">
        <v>0.458</v>
      </c>
      <c r="W486" t="n">
        <v>1.5</v>
      </c>
      <c r="X486" t="n">
        <v>38.8</v>
      </c>
      <c r="Y486" t="n">
        <v>0</v>
      </c>
      <c r="Z486" t="n">
        <v>1</v>
      </c>
      <c r="AA486" t="n">
        <v>0.055</v>
      </c>
      <c r="AB486" t="n">
        <v>0.012</v>
      </c>
      <c r="AC486" t="n">
        <v>6.28</v>
      </c>
      <c r="AD486" t="n">
        <v>255</v>
      </c>
      <c r="AE486">
        <f>IF(V486&gt;=0,V486,"")</f>
        <v/>
      </c>
      <c r="AF486">
        <f>IF(AND(N486=1,N485=0),1,0)</f>
        <v/>
      </c>
      <c r="AG486">
        <f>IF(AND(K486="REACQUIRE",K485&lt;&gt;"REACQUIRE"),1,0)</f>
        <v/>
      </c>
    </row>
    <row r="487">
      <c r="J487" t="n">
        <v>120.75</v>
      </c>
      <c r="K487" t="inlineStr">
        <is>
          <t>TRACK</t>
        </is>
      </c>
      <c r="L487" t="n">
        <v>1</v>
      </c>
      <c r="M487" t="n">
        <v>1</v>
      </c>
      <c r="N487" t="n">
        <v>0</v>
      </c>
      <c r="O487" t="n">
        <v>14.203</v>
      </c>
      <c r="P487" t="n">
        <v>4.446</v>
      </c>
      <c r="Q487" t="n">
        <v>1.803</v>
      </c>
      <c r="R487" t="n">
        <v>12.224</v>
      </c>
      <c r="S487" t="n">
        <v>6.465</v>
      </c>
      <c r="T487" t="n">
        <v>12.234</v>
      </c>
      <c r="U487" t="n">
        <v>6.924</v>
      </c>
      <c r="V487" t="n">
        <v>0.459</v>
      </c>
      <c r="W487" t="n">
        <v>1.5</v>
      </c>
      <c r="X487" t="n">
        <v>38.6</v>
      </c>
      <c r="Y487" t="n">
        <v>0</v>
      </c>
      <c r="Z487" t="n">
        <v>1</v>
      </c>
      <c r="AA487" t="n">
        <v>0.056</v>
      </c>
      <c r="AB487" t="n">
        <v>0.008</v>
      </c>
      <c r="AC487" t="n">
        <v>6.27</v>
      </c>
      <c r="AD487" t="n">
        <v>255</v>
      </c>
      <c r="AE487">
        <f>IF(V487&gt;=0,V487,"")</f>
        <v/>
      </c>
      <c r="AF487">
        <f>IF(AND(N487=1,N486=0),1,0)</f>
        <v/>
      </c>
      <c r="AG487">
        <f>IF(AND(K487="REACQUIRE",K486&lt;&gt;"REACQUIRE"),1,0)</f>
        <v/>
      </c>
    </row>
    <row r="488">
      <c r="J488" t="n">
        <v>121</v>
      </c>
      <c r="K488" t="inlineStr">
        <is>
          <t>TRACK</t>
        </is>
      </c>
      <c r="L488" t="n">
        <v>1</v>
      </c>
      <c r="M488" t="n">
        <v>1</v>
      </c>
      <c r="N488" t="n">
        <v>0</v>
      </c>
      <c r="O488" t="n">
        <v>14.304</v>
      </c>
      <c r="P488" t="n">
        <v>4.442</v>
      </c>
      <c r="Q488" t="n">
        <v>1.843</v>
      </c>
      <c r="R488" t="n">
        <v>12.224</v>
      </c>
      <c r="S488" t="n">
        <v>6.465</v>
      </c>
      <c r="T488" t="n">
        <v>12.229</v>
      </c>
      <c r="U488" t="n">
        <v>6.925</v>
      </c>
      <c r="V488" t="n">
        <v>0.46</v>
      </c>
      <c r="W488" t="n">
        <v>1.6</v>
      </c>
      <c r="X488" t="n">
        <v>38.5</v>
      </c>
      <c r="Y488" t="n">
        <v>0</v>
      </c>
      <c r="Z488" t="n">
        <v>1</v>
      </c>
      <c r="AA488" t="n">
        <v>0.057</v>
      </c>
      <c r="AB488" t="n">
        <v>0.006</v>
      </c>
      <c r="AC488" t="n">
        <v>6.27</v>
      </c>
      <c r="AD488" t="n">
        <v>255</v>
      </c>
      <c r="AE488">
        <f>IF(V488&gt;=0,V488,"")</f>
        <v/>
      </c>
      <c r="AF488">
        <f>IF(AND(N488=1,N487=0),1,0)</f>
        <v/>
      </c>
      <c r="AG488">
        <f>IF(AND(K488="REACQUIRE",K487&lt;&gt;"REACQUIRE"),1,0)</f>
        <v/>
      </c>
    </row>
    <row r="489">
      <c r="J489" t="n">
        <v>121.25</v>
      </c>
      <c r="K489" t="inlineStr">
        <is>
          <t>TRACK</t>
        </is>
      </c>
      <c r="L489" t="n">
        <v>1</v>
      </c>
      <c r="M489" t="n">
        <v>1</v>
      </c>
      <c r="N489" t="n">
        <v>0</v>
      </c>
      <c r="O489" t="n">
        <v>14.409</v>
      </c>
      <c r="P489" t="n">
        <v>4.436</v>
      </c>
      <c r="Q489" t="n">
        <v>1.888</v>
      </c>
      <c r="R489" t="n">
        <v>12.224</v>
      </c>
      <c r="S489" t="n">
        <v>6.465</v>
      </c>
      <c r="T489" t="n">
        <v>12.219</v>
      </c>
      <c r="U489" t="n">
        <v>6.925</v>
      </c>
      <c r="V489" t="n">
        <v>0.459</v>
      </c>
      <c r="W489" t="n">
        <v>1.6</v>
      </c>
      <c r="X489" t="n">
        <v>38.4</v>
      </c>
      <c r="Y489" t="n">
        <v>0</v>
      </c>
      <c r="Z489" t="n">
        <v>1</v>
      </c>
      <c r="AA489" t="n">
        <v>0.059</v>
      </c>
      <c r="AB489" t="n">
        <v>0.006</v>
      </c>
      <c r="AC489" t="n">
        <v>6.27</v>
      </c>
      <c r="AD489" t="n">
        <v>255</v>
      </c>
      <c r="AE489">
        <f>IF(V489&gt;=0,V489,"")</f>
        <v/>
      </c>
      <c r="AF489">
        <f>IF(AND(N489=1,N488=0),1,0)</f>
        <v/>
      </c>
      <c r="AG489">
        <f>IF(AND(K489="REACQUIRE",K488&lt;&gt;"REACQUIRE"),1,0)</f>
        <v/>
      </c>
    </row>
    <row r="490">
      <c r="J490" t="n">
        <v>121.5</v>
      </c>
      <c r="K490" t="inlineStr">
        <is>
          <t>TRACK</t>
        </is>
      </c>
      <c r="L490" t="n">
        <v>1</v>
      </c>
      <c r="M490" t="n">
        <v>1</v>
      </c>
      <c r="N490" t="n">
        <v>0</v>
      </c>
      <c r="O490" t="n">
        <v>14.516</v>
      </c>
      <c r="P490" t="n">
        <v>4.43</v>
      </c>
      <c r="Q490" t="n">
        <v>1.936</v>
      </c>
      <c r="R490" t="n">
        <v>12.224</v>
      </c>
      <c r="S490" t="n">
        <v>6.465</v>
      </c>
      <c r="T490" t="n">
        <v>12.214</v>
      </c>
      <c r="U490" t="n">
        <v>6.912</v>
      </c>
      <c r="V490" t="n">
        <v>0.447</v>
      </c>
      <c r="W490" t="n">
        <v>1.6</v>
      </c>
      <c r="X490" t="n">
        <v>38.5</v>
      </c>
      <c r="Y490" t="n">
        <v>0</v>
      </c>
      <c r="Z490" t="n">
        <v>1</v>
      </c>
      <c r="AA490" t="n">
        <v>0.058</v>
      </c>
      <c r="AB490" t="n">
        <v>0.004</v>
      </c>
      <c r="AC490" t="n">
        <v>6.28</v>
      </c>
      <c r="AD490" t="n">
        <v>255</v>
      </c>
      <c r="AE490">
        <f>IF(V490&gt;=0,V490,"")</f>
        <v/>
      </c>
      <c r="AF490">
        <f>IF(AND(N490=1,N489=0),1,0)</f>
        <v/>
      </c>
      <c r="AG490">
        <f>IF(AND(K490="REACQUIRE",K489&lt;&gt;"REACQUIRE"),1,0)</f>
        <v/>
      </c>
    </row>
    <row r="491">
      <c r="J491" t="n">
        <v>121.75</v>
      </c>
      <c r="K491" t="inlineStr">
        <is>
          <t>TRACK</t>
        </is>
      </c>
      <c r="L491" t="n">
        <v>1</v>
      </c>
      <c r="M491" t="n">
        <v>1</v>
      </c>
      <c r="N491" t="n">
        <v>0</v>
      </c>
      <c r="O491" t="n">
        <v>14.623</v>
      </c>
      <c r="P491" t="n">
        <v>4.422</v>
      </c>
      <c r="Q491" t="n">
        <v>1.988</v>
      </c>
      <c r="R491" t="n">
        <v>12.227</v>
      </c>
      <c r="S491" t="n">
        <v>6.468</v>
      </c>
      <c r="T491" t="n">
        <v>12.204</v>
      </c>
      <c r="U491" t="n">
        <v>6.918</v>
      </c>
      <c r="V491" t="n">
        <v>0.451</v>
      </c>
      <c r="W491" t="n">
        <v>1.6</v>
      </c>
      <c r="X491" t="n">
        <v>38.4</v>
      </c>
      <c r="Y491" t="n">
        <v>0.013</v>
      </c>
      <c r="Z491" t="n">
        <v>1</v>
      </c>
      <c r="AA491" t="n">
        <v>0.057</v>
      </c>
      <c r="AB491" t="n">
        <v>0.006</v>
      </c>
      <c r="AC491" t="n">
        <v>6.28</v>
      </c>
      <c r="AD491" t="n">
        <v>255</v>
      </c>
      <c r="AE491">
        <f>IF(V491&gt;=0,V491,"")</f>
        <v/>
      </c>
      <c r="AF491">
        <f>IF(AND(N491=1,N490=0),1,0)</f>
        <v/>
      </c>
      <c r="AG491">
        <f>IF(AND(K491="REACQUIRE",K490&lt;&gt;"REACQUIRE"),1,0)</f>
        <v/>
      </c>
    </row>
    <row r="492">
      <c r="J492" t="n">
        <v>122</v>
      </c>
      <c r="K492" t="inlineStr">
        <is>
          <t>TRACK</t>
        </is>
      </c>
      <c r="L492" t="n">
        <v>1</v>
      </c>
      <c r="M492" t="n">
        <v>1</v>
      </c>
      <c r="N492" t="n">
        <v>0</v>
      </c>
      <c r="O492" t="n">
        <v>14.732</v>
      </c>
      <c r="P492" t="n">
        <v>4.414</v>
      </c>
      <c r="Q492" t="n">
        <v>2.043</v>
      </c>
      <c r="R492" t="n">
        <v>12.223</v>
      </c>
      <c r="S492" t="n">
        <v>6.465</v>
      </c>
      <c r="T492" t="n">
        <v>12.19</v>
      </c>
      <c r="U492" t="n">
        <v>6.907</v>
      </c>
      <c r="V492" t="n">
        <v>0.443</v>
      </c>
      <c r="W492" t="n">
        <v>1.6</v>
      </c>
      <c r="X492" t="n">
        <v>38.5</v>
      </c>
      <c r="Y492" t="n">
        <v>0</v>
      </c>
      <c r="Z492" t="n">
        <v>1</v>
      </c>
      <c r="AA492" t="n">
        <v>0.057</v>
      </c>
      <c r="AB492" t="n">
        <v>0.008</v>
      </c>
      <c r="AC492" t="n">
        <v>6.29</v>
      </c>
      <c r="AD492" t="n">
        <v>255</v>
      </c>
      <c r="AE492">
        <f>IF(V492&gt;=0,V492,"")</f>
        <v/>
      </c>
      <c r="AF492">
        <f>IF(AND(N492=1,N491=0),1,0)</f>
        <v/>
      </c>
      <c r="AG492">
        <f>IF(AND(K492="REACQUIRE",K491&lt;&gt;"REACQUIRE"),1,0)</f>
        <v/>
      </c>
    </row>
    <row r="493">
      <c r="J493" t="n">
        <v>122.25</v>
      </c>
      <c r="K493" t="inlineStr">
        <is>
          <t>TRACK</t>
        </is>
      </c>
      <c r="L493" t="n">
        <v>1</v>
      </c>
      <c r="M493" t="n">
        <v>1</v>
      </c>
      <c r="N493" t="n">
        <v>0</v>
      </c>
      <c r="O493" t="n">
        <v>14.84</v>
      </c>
      <c r="P493" t="n">
        <v>4.405</v>
      </c>
      <c r="Q493" t="n">
        <v>2.101</v>
      </c>
      <c r="R493" t="n">
        <v>12.223</v>
      </c>
      <c r="S493" t="n">
        <v>6.465</v>
      </c>
      <c r="T493" t="n">
        <v>12.184</v>
      </c>
      <c r="U493" t="n">
        <v>6.898</v>
      </c>
      <c r="V493" t="n">
        <v>0.435</v>
      </c>
      <c r="W493" t="n">
        <v>1.6</v>
      </c>
      <c r="X493" t="n">
        <v>38.5</v>
      </c>
      <c r="Y493" t="n">
        <v>0</v>
      </c>
      <c r="Z493" t="n">
        <v>1</v>
      </c>
      <c r="AA493" t="n">
        <v>0.057</v>
      </c>
      <c r="AB493" t="n">
        <v>0.008999999999999999</v>
      </c>
      <c r="AC493" t="n">
        <v>6.29</v>
      </c>
      <c r="AD493" t="n">
        <v>255</v>
      </c>
      <c r="AE493">
        <f>IF(V493&gt;=0,V493,"")</f>
        <v/>
      </c>
      <c r="AF493">
        <f>IF(AND(N493=1,N492=0),1,0)</f>
        <v/>
      </c>
      <c r="AG493">
        <f>IF(AND(K493="REACQUIRE",K492&lt;&gt;"REACQUIRE"),1,0)</f>
        <v/>
      </c>
    </row>
    <row r="494">
      <c r="J494" t="n">
        <v>122.5</v>
      </c>
      <c r="K494" t="inlineStr">
        <is>
          <t>TRACK</t>
        </is>
      </c>
      <c r="L494" t="n">
        <v>1</v>
      </c>
      <c r="M494" t="n">
        <v>1</v>
      </c>
      <c r="N494" t="n">
        <v>0</v>
      </c>
      <c r="O494" t="n">
        <v>14.949</v>
      </c>
      <c r="P494" t="n">
        <v>4.397</v>
      </c>
      <c r="Q494" t="n">
        <v>2.16</v>
      </c>
      <c r="R494" t="n">
        <v>12.223</v>
      </c>
      <c r="S494" t="n">
        <v>6.465</v>
      </c>
      <c r="T494" t="n">
        <v>12.18</v>
      </c>
      <c r="U494" t="n">
        <v>6.887</v>
      </c>
      <c r="V494" t="n">
        <v>0.424</v>
      </c>
      <c r="W494" t="n">
        <v>1.6</v>
      </c>
      <c r="X494" t="n">
        <v>38.6</v>
      </c>
      <c r="Y494" t="n">
        <v>0</v>
      </c>
      <c r="Z494" t="n">
        <v>1</v>
      </c>
      <c r="AA494" t="n">
        <v>0.057</v>
      </c>
      <c r="AB494" t="n">
        <v>0.013</v>
      </c>
      <c r="AC494" t="n">
        <v>6.3</v>
      </c>
      <c r="AD494" t="n">
        <v>255</v>
      </c>
      <c r="AE494">
        <f>IF(V494&gt;=0,V494,"")</f>
        <v/>
      </c>
      <c r="AF494">
        <f>IF(AND(N494=1,N493=0),1,0)</f>
        <v/>
      </c>
      <c r="AG494">
        <f>IF(AND(K494="REACQUIRE",K493&lt;&gt;"REACQUIRE"),1,0)</f>
        <v/>
      </c>
    </row>
    <row r="495">
      <c r="J495" t="n">
        <v>122.75</v>
      </c>
      <c r="K495" t="inlineStr">
        <is>
          <t>TRACK</t>
        </is>
      </c>
      <c r="L495" t="n">
        <v>1</v>
      </c>
      <c r="M495" t="n">
        <v>1</v>
      </c>
      <c r="N495" t="n">
        <v>0</v>
      </c>
      <c r="O495" t="n">
        <v>15.059</v>
      </c>
      <c r="P495" t="n">
        <v>4.39</v>
      </c>
      <c r="Q495" t="n">
        <v>2.219</v>
      </c>
      <c r="R495" t="n">
        <v>12.223</v>
      </c>
      <c r="S495" t="n">
        <v>6.465</v>
      </c>
      <c r="T495" t="n">
        <v>12.174</v>
      </c>
      <c r="U495" t="n">
        <v>6.883</v>
      </c>
      <c r="V495" t="n">
        <v>0.421</v>
      </c>
      <c r="W495" t="n">
        <v>1.7</v>
      </c>
      <c r="X495" t="n">
        <v>38.7</v>
      </c>
      <c r="Y495" t="n">
        <v>0</v>
      </c>
      <c r="Z495" t="n">
        <v>1</v>
      </c>
      <c r="AA495" t="n">
        <v>0.058</v>
      </c>
      <c r="AB495" t="n">
        <v>0.028</v>
      </c>
      <c r="AC495" t="n">
        <v>6.31</v>
      </c>
      <c r="AD495" t="n">
        <v>255</v>
      </c>
      <c r="AE495">
        <f>IF(V495&gt;=0,V495,"")</f>
        <v/>
      </c>
      <c r="AF495">
        <f>IF(AND(N495=1,N494=0),1,0)</f>
        <v/>
      </c>
      <c r="AG495">
        <f>IF(AND(K495="REACQUIRE",K494&lt;&gt;"REACQUIRE"),1,0)</f>
        <v/>
      </c>
    </row>
    <row r="496">
      <c r="J496" t="n">
        <v>123</v>
      </c>
      <c r="K496" t="inlineStr">
        <is>
          <t>TRACK</t>
        </is>
      </c>
      <c r="L496" t="n">
        <v>1</v>
      </c>
      <c r="M496" t="n">
        <v>1</v>
      </c>
      <c r="N496" t="n">
        <v>0</v>
      </c>
      <c r="O496" t="n">
        <v>15.165</v>
      </c>
      <c r="P496" t="n">
        <v>4.383</v>
      </c>
      <c r="Q496" t="n">
        <v>2.288</v>
      </c>
      <c r="R496" t="n">
        <v>12.223</v>
      </c>
      <c r="S496" t="n">
        <v>6.465</v>
      </c>
      <c r="T496" t="n">
        <v>12.163</v>
      </c>
      <c r="U496" t="n">
        <v>6.883</v>
      </c>
      <c r="V496" t="n">
        <v>0.423</v>
      </c>
      <c r="W496" t="n">
        <v>1.7</v>
      </c>
      <c r="X496" t="n">
        <v>38.4</v>
      </c>
      <c r="Y496" t="n">
        <v>0</v>
      </c>
      <c r="Z496" t="n">
        <v>1</v>
      </c>
      <c r="AA496" t="n">
        <v>0.058</v>
      </c>
      <c r="AB496" t="n">
        <v>0.017</v>
      </c>
      <c r="AC496" t="n">
        <v>6.3</v>
      </c>
      <c r="AD496" t="n">
        <v>255</v>
      </c>
      <c r="AE496">
        <f>IF(V496&gt;=0,V496,"")</f>
        <v/>
      </c>
      <c r="AF496">
        <f>IF(AND(N496=1,N495=0),1,0)</f>
        <v/>
      </c>
      <c r="AG496">
        <f>IF(AND(K496="REACQUIRE",K495&lt;&gt;"REACQUIRE"),1,0)</f>
        <v/>
      </c>
    </row>
    <row r="497">
      <c r="J497" t="n">
        <v>123.25</v>
      </c>
      <c r="K497" t="inlineStr">
        <is>
          <t>TRACK</t>
        </is>
      </c>
      <c r="L497" t="n">
        <v>1</v>
      </c>
      <c r="M497" t="n">
        <v>1</v>
      </c>
      <c r="N497" t="n">
        <v>0</v>
      </c>
      <c r="O497" t="n">
        <v>15.273</v>
      </c>
      <c r="P497" t="n">
        <v>4.377</v>
      </c>
      <c r="Q497" t="n">
        <v>2.354</v>
      </c>
      <c r="R497" t="n">
        <v>12.223</v>
      </c>
      <c r="S497" t="n">
        <v>6.465</v>
      </c>
      <c r="T497" t="n">
        <v>12.17</v>
      </c>
      <c r="U497" t="n">
        <v>6.849</v>
      </c>
      <c r="V497" t="n">
        <v>0.387</v>
      </c>
      <c r="W497" t="n">
        <v>1.6</v>
      </c>
      <c r="X497" t="n">
        <v>38.5</v>
      </c>
      <c r="Y497" t="n">
        <v>0</v>
      </c>
      <c r="Z497" t="n">
        <v>1</v>
      </c>
      <c r="AA497" t="n">
        <v>0.058</v>
      </c>
      <c r="AB497" t="n">
        <v>0.015</v>
      </c>
      <c r="AC497" t="n">
        <v>6.31</v>
      </c>
      <c r="AD497" t="n">
        <v>255</v>
      </c>
      <c r="AE497">
        <f>IF(V497&gt;=0,V497,"")</f>
        <v/>
      </c>
      <c r="AF497">
        <f>IF(AND(N497=1,N496=0),1,0)</f>
        <v/>
      </c>
      <c r="AG497">
        <f>IF(AND(K497="REACQUIRE",K496&lt;&gt;"REACQUIRE"),1,0)</f>
        <v/>
      </c>
    </row>
    <row r="498">
      <c r="J498" t="n">
        <v>123.5</v>
      </c>
      <c r="K498" t="inlineStr">
        <is>
          <t>TRACK</t>
        </is>
      </c>
      <c r="L498" t="n">
        <v>1</v>
      </c>
      <c r="M498" t="n">
        <v>1</v>
      </c>
      <c r="N498" t="n">
        <v>0</v>
      </c>
      <c r="O498" t="n">
        <v>15.378</v>
      </c>
      <c r="P498" t="n">
        <v>4.374</v>
      </c>
      <c r="Q498" t="n">
        <v>2.422</v>
      </c>
      <c r="R498" t="n">
        <v>12.223</v>
      </c>
      <c r="S498" t="n">
        <v>6.465</v>
      </c>
      <c r="T498" t="n">
        <v>12.16</v>
      </c>
      <c r="U498" t="n">
        <v>6.846</v>
      </c>
      <c r="V498" t="n">
        <v>0.386</v>
      </c>
      <c r="W498" t="n">
        <v>1.6</v>
      </c>
      <c r="X498" t="n">
        <v>38.4</v>
      </c>
      <c r="Y498" t="n">
        <v>0</v>
      </c>
      <c r="Z498" t="n">
        <v>1</v>
      </c>
      <c r="AA498" t="n">
        <v>0.057</v>
      </c>
      <c r="AB498" t="n">
        <v>0.021</v>
      </c>
      <c r="AC498" t="n">
        <v>6.3</v>
      </c>
      <c r="AD498" t="n">
        <v>255</v>
      </c>
      <c r="AE498">
        <f>IF(V498&gt;=0,V498,"")</f>
        <v/>
      </c>
      <c r="AF498">
        <f>IF(AND(N498=1,N497=0),1,0)</f>
        <v/>
      </c>
      <c r="AG498">
        <f>IF(AND(K498="REACQUIRE",K497&lt;&gt;"REACQUIRE"),1,0)</f>
        <v/>
      </c>
    </row>
    <row r="499">
      <c r="J499" t="n">
        <v>123.75</v>
      </c>
      <c r="K499" t="inlineStr">
        <is>
          <t>TRACK</t>
        </is>
      </c>
      <c r="L499" t="n">
        <v>1</v>
      </c>
      <c r="M499" t="n">
        <v>1</v>
      </c>
      <c r="N499" t="n">
        <v>0</v>
      </c>
      <c r="O499" t="n">
        <v>15.481</v>
      </c>
      <c r="P499" t="n">
        <v>4.372</v>
      </c>
      <c r="Q499" t="n">
        <v>2.496</v>
      </c>
      <c r="R499" t="n">
        <v>12.223</v>
      </c>
      <c r="S499" t="n">
        <v>6.465</v>
      </c>
      <c r="T499" t="n">
        <v>12.148</v>
      </c>
      <c r="U499" t="n">
        <v>6.845</v>
      </c>
      <c r="V499" t="n">
        <v>0.388</v>
      </c>
      <c r="W499" t="n">
        <v>1.6</v>
      </c>
      <c r="X499" t="n">
        <v>38.2</v>
      </c>
      <c r="Y499" t="n">
        <v>0</v>
      </c>
      <c r="Z499" t="n">
        <v>1</v>
      </c>
      <c r="AA499" t="n">
        <v>0.056</v>
      </c>
      <c r="AB499" t="n">
        <v>0.023</v>
      </c>
      <c r="AC499" t="n">
        <v>6.3</v>
      </c>
      <c r="AD499" t="n">
        <v>255</v>
      </c>
      <c r="AE499">
        <f>IF(V499&gt;=0,V499,"")</f>
        <v/>
      </c>
      <c r="AF499">
        <f>IF(AND(N499=1,N498=0),1,0)</f>
        <v/>
      </c>
      <c r="AG499">
        <f>IF(AND(K499="REACQUIRE",K498&lt;&gt;"REACQUIRE"),1,0)</f>
        <v/>
      </c>
    </row>
    <row r="500">
      <c r="J500" t="n">
        <v>124</v>
      </c>
      <c r="K500" t="inlineStr">
        <is>
          <t>TRACK</t>
        </is>
      </c>
      <c r="L500" t="n">
        <v>1</v>
      </c>
      <c r="M500" t="n">
        <v>1</v>
      </c>
      <c r="N500" t="n">
        <v>0</v>
      </c>
      <c r="O500" t="n">
        <v>15.581</v>
      </c>
      <c r="P500" t="n">
        <v>4.372</v>
      </c>
      <c r="Q500" t="n">
        <v>2.574</v>
      </c>
      <c r="R500" t="n">
        <v>12.223</v>
      </c>
      <c r="S500" t="n">
        <v>6.465</v>
      </c>
      <c r="T500" t="n">
        <v>12.137</v>
      </c>
      <c r="U500" t="n">
        <v>6.845</v>
      </c>
      <c r="V500" t="n">
        <v>0.389</v>
      </c>
      <c r="W500" t="n">
        <v>1.6</v>
      </c>
      <c r="X500" t="n">
        <v>38</v>
      </c>
      <c r="Y500" t="n">
        <v>0</v>
      </c>
      <c r="Z500" t="n">
        <v>1</v>
      </c>
      <c r="AA500" t="n">
        <v>0.056</v>
      </c>
      <c r="AB500" t="n">
        <v>0.021</v>
      </c>
      <c r="AC500" t="n">
        <v>6.3</v>
      </c>
      <c r="AD500" t="n">
        <v>255</v>
      </c>
      <c r="AE500">
        <f>IF(V500&gt;=0,V500,"")</f>
        <v/>
      </c>
      <c r="AF500">
        <f>IF(AND(N500=1,N499=0),1,0)</f>
        <v/>
      </c>
      <c r="AG500">
        <f>IF(AND(K500="REACQUIRE",K499&lt;&gt;"REACQUIRE"),1,0)</f>
        <v/>
      </c>
    </row>
    <row r="501">
      <c r="J501" t="n">
        <v>124.25</v>
      </c>
      <c r="K501" t="inlineStr">
        <is>
          <t>TRACK</t>
        </is>
      </c>
      <c r="L501" t="n">
        <v>1</v>
      </c>
      <c r="M501" t="n">
        <v>1</v>
      </c>
      <c r="N501" t="n">
        <v>0</v>
      </c>
      <c r="O501" t="n">
        <v>15.677</v>
      </c>
      <c r="P501" t="n">
        <v>4.376</v>
      </c>
      <c r="Q501" t="n">
        <v>2.655</v>
      </c>
      <c r="R501" t="n">
        <v>12.223</v>
      </c>
      <c r="S501" t="n">
        <v>6.465</v>
      </c>
      <c r="T501" t="n">
        <v>12.124</v>
      </c>
      <c r="U501" t="n">
        <v>6.839</v>
      </c>
      <c r="V501" t="n">
        <v>0.387</v>
      </c>
      <c r="W501" t="n">
        <v>1.6</v>
      </c>
      <c r="X501" t="n">
        <v>37.9</v>
      </c>
      <c r="Y501" t="n">
        <v>0</v>
      </c>
      <c r="Z501" t="n">
        <v>1</v>
      </c>
      <c r="AA501" t="n">
        <v>0.055</v>
      </c>
      <c r="AB501" t="n">
        <v>0.019</v>
      </c>
      <c r="AC501" t="n">
        <v>6.29</v>
      </c>
      <c r="AD501" t="n">
        <v>255</v>
      </c>
      <c r="AE501">
        <f>IF(V501&gt;=0,V501,"")</f>
        <v/>
      </c>
      <c r="AF501">
        <f>IF(AND(N501=1,N500=0),1,0)</f>
        <v/>
      </c>
      <c r="AG501">
        <f>IF(AND(K501="REACQUIRE",K500&lt;&gt;"REACQUIRE"),1,0)</f>
        <v/>
      </c>
    </row>
    <row r="502">
      <c r="J502" t="n">
        <v>124.5</v>
      </c>
      <c r="K502" t="inlineStr">
        <is>
          <t>TRACK</t>
        </is>
      </c>
      <c r="L502" t="n">
        <v>1</v>
      </c>
      <c r="M502" t="n">
        <v>2</v>
      </c>
      <c r="N502" t="n">
        <v>0</v>
      </c>
      <c r="O502" t="n">
        <v>15.771</v>
      </c>
      <c r="P502" t="n">
        <v>4.383</v>
      </c>
      <c r="Q502" t="n">
        <v>2.739</v>
      </c>
      <c r="R502" t="n">
        <v>12.226</v>
      </c>
      <c r="S502" t="n">
        <v>6.467</v>
      </c>
      <c r="T502" t="n">
        <v>12.117</v>
      </c>
      <c r="U502" t="n">
        <v>6.832</v>
      </c>
      <c r="V502" t="n">
        <v>0.38</v>
      </c>
      <c r="W502" t="n">
        <v>1.6</v>
      </c>
      <c r="X502" t="n">
        <v>37.9</v>
      </c>
      <c r="Y502" t="n">
        <v>0.047</v>
      </c>
      <c r="Z502" t="n">
        <v>1</v>
      </c>
      <c r="AA502" t="n">
        <v>0.052</v>
      </c>
      <c r="AB502" t="n">
        <v>0.018</v>
      </c>
      <c r="AC502" t="n">
        <v>6.3</v>
      </c>
      <c r="AD502" t="n">
        <v>255</v>
      </c>
      <c r="AE502">
        <f>IF(V502&gt;=0,V502,"")</f>
        <v/>
      </c>
      <c r="AF502">
        <f>IF(AND(N502=1,N501=0),1,0)</f>
        <v/>
      </c>
      <c r="AG502">
        <f>IF(AND(K502="REACQUIRE",K501&lt;&gt;"REACQUIRE"),1,0)</f>
        <v/>
      </c>
    </row>
    <row r="503">
      <c r="J503" t="n">
        <v>124.75</v>
      </c>
      <c r="K503" t="inlineStr">
        <is>
          <t>TRACK</t>
        </is>
      </c>
      <c r="L503" t="n">
        <v>1</v>
      </c>
      <c r="M503" t="n">
        <v>1</v>
      </c>
      <c r="N503" t="n">
        <v>0</v>
      </c>
      <c r="O503" t="n">
        <v>15.863</v>
      </c>
      <c r="P503" t="n">
        <v>4.395</v>
      </c>
      <c r="Q503" t="n">
        <v>2.823</v>
      </c>
      <c r="R503" t="n">
        <v>12.223</v>
      </c>
      <c r="S503" t="n">
        <v>6.465</v>
      </c>
      <c r="T503" t="n">
        <v>12.106</v>
      </c>
      <c r="U503" t="n">
        <v>6.815</v>
      </c>
      <c r="V503" t="n">
        <v>0.369</v>
      </c>
      <c r="W503" t="n">
        <v>1.6</v>
      </c>
      <c r="X503" t="n">
        <v>38</v>
      </c>
      <c r="Y503" t="n">
        <v>0</v>
      </c>
      <c r="Z503" t="n">
        <v>1</v>
      </c>
      <c r="AA503" t="n">
        <v>0.051</v>
      </c>
      <c r="AB503" t="n">
        <v>0.019</v>
      </c>
      <c r="AC503" t="n">
        <v>6.31</v>
      </c>
      <c r="AD503" t="n">
        <v>255</v>
      </c>
      <c r="AE503">
        <f>IF(V503&gt;=0,V503,"")</f>
        <v/>
      </c>
      <c r="AF503">
        <f>IF(AND(N503=1,N502=0),1,0)</f>
        <v/>
      </c>
      <c r="AG503">
        <f>IF(AND(K503="REACQUIRE",K502&lt;&gt;"REACQUIRE"),1,0)</f>
        <v/>
      </c>
    </row>
    <row r="504">
      <c r="J504" t="n">
        <v>125</v>
      </c>
      <c r="K504" t="inlineStr">
        <is>
          <t>TRACK</t>
        </is>
      </c>
      <c r="L504" t="n">
        <v>1</v>
      </c>
      <c r="M504" t="n">
        <v>1</v>
      </c>
      <c r="N504" t="n">
        <v>0</v>
      </c>
      <c r="O504" t="n">
        <v>15.953</v>
      </c>
      <c r="P504" t="n">
        <v>4.41</v>
      </c>
      <c r="Q504" t="n">
        <v>2.906</v>
      </c>
      <c r="R504" t="n">
        <v>12.223</v>
      </c>
      <c r="S504" t="n">
        <v>6.465</v>
      </c>
      <c r="T504" t="n">
        <v>12.099</v>
      </c>
      <c r="U504" t="n">
        <v>6.791</v>
      </c>
      <c r="V504" t="n">
        <v>0.349</v>
      </c>
      <c r="W504" t="n">
        <v>1.5</v>
      </c>
      <c r="X504" t="n">
        <v>38.2</v>
      </c>
      <c r="Y504" t="n">
        <v>0</v>
      </c>
      <c r="Z504" t="n">
        <v>1</v>
      </c>
      <c r="AA504" t="n">
        <v>0.047</v>
      </c>
      <c r="AB504" t="n">
        <v>0.017</v>
      </c>
      <c r="AC504" t="n">
        <v>6.32</v>
      </c>
      <c r="AD504" t="n">
        <v>255</v>
      </c>
      <c r="AE504">
        <f>IF(V504&gt;=0,V504,"")</f>
        <v/>
      </c>
      <c r="AF504">
        <f>IF(AND(N504=1,N503=0),1,0)</f>
        <v/>
      </c>
      <c r="AG504">
        <f>IF(AND(K504="REACQUIRE",K503&lt;&gt;"REACQUIRE"),1,0)</f>
        <v/>
      </c>
    </row>
    <row r="505">
      <c r="J505" t="n">
        <v>125.25</v>
      </c>
      <c r="K505" t="inlineStr">
        <is>
          <t>TRACK</t>
        </is>
      </c>
      <c r="L505" t="n">
        <v>1</v>
      </c>
      <c r="M505" t="n">
        <v>1</v>
      </c>
      <c r="N505" t="n">
        <v>0</v>
      </c>
      <c r="O505" t="n">
        <v>16.043</v>
      </c>
      <c r="P505" t="n">
        <v>4.431</v>
      </c>
      <c r="Q505" t="n">
        <v>2.989</v>
      </c>
      <c r="R505" t="n">
        <v>12.223</v>
      </c>
      <c r="S505" t="n">
        <v>6.465</v>
      </c>
      <c r="T505" t="n">
        <v>12.102</v>
      </c>
      <c r="U505" t="n">
        <v>6.768</v>
      </c>
      <c r="V505" t="n">
        <v>0.327</v>
      </c>
      <c r="W505" t="n">
        <v>1.5</v>
      </c>
      <c r="X505" t="n">
        <v>38.4</v>
      </c>
      <c r="Y505" t="n">
        <v>0</v>
      </c>
      <c r="Z505" t="n">
        <v>1</v>
      </c>
      <c r="AA505" t="n">
        <v>0.043</v>
      </c>
      <c r="AB505" t="n">
        <v>0.017</v>
      </c>
      <c r="AC505" t="n">
        <v>6.35</v>
      </c>
      <c r="AD505" t="n">
        <v>255</v>
      </c>
      <c r="AE505">
        <f>IF(V505&gt;=0,V505,"")</f>
        <v/>
      </c>
      <c r="AF505">
        <f>IF(AND(N505=1,N504=0),1,0)</f>
        <v/>
      </c>
      <c r="AG505">
        <f>IF(AND(K505="REACQUIRE",K504&lt;&gt;"REACQUIRE"),1,0)</f>
        <v/>
      </c>
    </row>
    <row r="506">
      <c r="J506" t="n">
        <v>125.5</v>
      </c>
      <c r="K506" t="inlineStr">
        <is>
          <t>TRACK</t>
        </is>
      </c>
      <c r="L506" t="n">
        <v>1</v>
      </c>
      <c r="M506" t="n">
        <v>1</v>
      </c>
      <c r="N506" t="n">
        <v>0</v>
      </c>
      <c r="O506" t="n">
        <v>16.129</v>
      </c>
      <c r="P506" t="n">
        <v>4.455</v>
      </c>
      <c r="Q506" t="n">
        <v>3.074</v>
      </c>
      <c r="R506" t="n">
        <v>12.223</v>
      </c>
      <c r="S506" t="n">
        <v>6.465</v>
      </c>
      <c r="T506" t="n">
        <v>12.078</v>
      </c>
      <c r="U506" t="n">
        <v>6.758</v>
      </c>
      <c r="V506" t="n">
        <v>0.327</v>
      </c>
      <c r="W506" t="n">
        <v>1.5</v>
      </c>
      <c r="X506" t="n">
        <v>38.5</v>
      </c>
      <c r="Y506" t="n">
        <v>0</v>
      </c>
      <c r="Z506" t="n">
        <v>1</v>
      </c>
      <c r="AA506" t="n">
        <v>0.039</v>
      </c>
      <c r="AB506" t="n">
        <v>0.026</v>
      </c>
      <c r="AC506" t="n">
        <v>6.38</v>
      </c>
      <c r="AD506" t="n">
        <v>255</v>
      </c>
      <c r="AE506">
        <f>IF(V506&gt;=0,V506,"")</f>
        <v/>
      </c>
      <c r="AF506">
        <f>IF(AND(N506=1,N505=0),1,0)</f>
        <v/>
      </c>
      <c r="AG506">
        <f>IF(AND(K506="REACQUIRE",K505&lt;&gt;"REACQUIRE"),1,0)</f>
        <v/>
      </c>
    </row>
    <row r="507">
      <c r="J507" t="n">
        <v>125.75</v>
      </c>
      <c r="K507" t="inlineStr">
        <is>
          <t>TRACK</t>
        </is>
      </c>
      <c r="L507" t="n">
        <v>1</v>
      </c>
      <c r="M507" t="n">
        <v>1</v>
      </c>
      <c r="N507" t="n">
        <v>0</v>
      </c>
      <c r="O507" t="n">
        <v>16.212</v>
      </c>
      <c r="P507" t="n">
        <v>4.483</v>
      </c>
      <c r="Q507" t="n">
        <v>3.159</v>
      </c>
      <c r="R507" t="n">
        <v>12.223</v>
      </c>
      <c r="S507" t="n">
        <v>6.465</v>
      </c>
      <c r="T507" t="n">
        <v>12.081</v>
      </c>
      <c r="U507" t="n">
        <v>6.728</v>
      </c>
      <c r="V507" t="n">
        <v>0.299</v>
      </c>
      <c r="W507" t="n">
        <v>1.5</v>
      </c>
      <c r="X507" t="n">
        <v>38.8</v>
      </c>
      <c r="Y507" t="n">
        <v>0</v>
      </c>
      <c r="Z507" t="n">
        <v>1</v>
      </c>
      <c r="AA507" t="n">
        <v>0.033</v>
      </c>
      <c r="AB507" t="n">
        <v>0.016</v>
      </c>
      <c r="AC507" t="n">
        <v>6.41</v>
      </c>
      <c r="AD507" t="n">
        <v>255</v>
      </c>
      <c r="AE507">
        <f>IF(V507&gt;=0,V507,"")</f>
        <v/>
      </c>
      <c r="AF507">
        <f>IF(AND(N507=1,N506=0),1,0)</f>
        <v/>
      </c>
      <c r="AG507">
        <f>IF(AND(K507="REACQUIRE",K506&lt;&gt;"REACQUIRE"),1,0)</f>
        <v/>
      </c>
    </row>
    <row r="508">
      <c r="J508" t="n">
        <v>126</v>
      </c>
      <c r="K508" t="inlineStr">
        <is>
          <t>TRACK</t>
        </is>
      </c>
      <c r="L508" t="n">
        <v>1</v>
      </c>
      <c r="M508" t="n">
        <v>1</v>
      </c>
      <c r="N508" t="n">
        <v>0</v>
      </c>
      <c r="O508" t="n">
        <v>16.298</v>
      </c>
      <c r="P508" t="n">
        <v>4.514</v>
      </c>
      <c r="Q508" t="n">
        <v>3.241</v>
      </c>
      <c r="R508" t="n">
        <v>12.224</v>
      </c>
      <c r="S508" t="n">
        <v>6.465</v>
      </c>
      <c r="T508" t="n">
        <v>12.095</v>
      </c>
      <c r="U508" t="n">
        <v>6.684</v>
      </c>
      <c r="V508" t="n">
        <v>0.254</v>
      </c>
      <c r="W508" t="n">
        <v>1.5</v>
      </c>
      <c r="X508" t="n">
        <v>39.4</v>
      </c>
      <c r="Y508" t="n">
        <v>0</v>
      </c>
      <c r="Z508" t="n">
        <v>1</v>
      </c>
      <c r="AA508" t="n">
        <v>0.028</v>
      </c>
      <c r="AB508" t="n">
        <v>0.022</v>
      </c>
      <c r="AC508" t="n">
        <v>6.45</v>
      </c>
      <c r="AD508" t="n">
        <v>255</v>
      </c>
      <c r="AE508">
        <f>IF(V508&gt;=0,V508,"")</f>
        <v/>
      </c>
      <c r="AF508">
        <f>IF(AND(N508=1,N507=0),1,0)</f>
        <v/>
      </c>
      <c r="AG508">
        <f>IF(AND(K508="REACQUIRE",K507&lt;&gt;"REACQUIRE"),1,0)</f>
        <v/>
      </c>
    </row>
    <row r="509">
      <c r="J509" t="n">
        <v>126.25</v>
      </c>
      <c r="K509" t="inlineStr">
        <is>
          <t>TRACK</t>
        </is>
      </c>
      <c r="L509" t="n">
        <v>1</v>
      </c>
      <c r="M509" t="n">
        <v>1</v>
      </c>
      <c r="N509" t="n">
        <v>0</v>
      </c>
      <c r="O509" t="n">
        <v>16.38</v>
      </c>
      <c r="P509" t="n">
        <v>4.547</v>
      </c>
      <c r="Q509" t="n">
        <v>3.325</v>
      </c>
      <c r="R509" t="n">
        <v>12.224</v>
      </c>
      <c r="S509" t="n">
        <v>6.465</v>
      </c>
      <c r="T509" t="n">
        <v>12.077</v>
      </c>
      <c r="U509" t="n">
        <v>6.675</v>
      </c>
      <c r="V509" t="n">
        <v>0.256</v>
      </c>
      <c r="W509" t="n">
        <v>1.5</v>
      </c>
      <c r="X509" t="n">
        <v>39.5</v>
      </c>
      <c r="Y509" t="n">
        <v>0</v>
      </c>
      <c r="Z509" t="n">
        <v>1</v>
      </c>
      <c r="AA509" t="n">
        <v>0.023</v>
      </c>
      <c r="AB509" t="n">
        <v>0.035</v>
      </c>
      <c r="AC509" t="n">
        <v>6.48</v>
      </c>
      <c r="AD509" t="n">
        <v>255</v>
      </c>
      <c r="AE509">
        <f>IF(V509&gt;=0,V509,"")</f>
        <v/>
      </c>
      <c r="AF509">
        <f>IF(AND(N509=1,N508=0),1,0)</f>
        <v/>
      </c>
      <c r="AG509">
        <f>IF(AND(K509="REACQUIRE",K508&lt;&gt;"REACQUIRE"),1,0)</f>
        <v/>
      </c>
    </row>
    <row r="510">
      <c r="J510" t="n">
        <v>126.5</v>
      </c>
      <c r="K510" t="inlineStr">
        <is>
          <t>TRACK</t>
        </is>
      </c>
      <c r="L510" t="n">
        <v>1</v>
      </c>
      <c r="M510" t="n">
        <v>1</v>
      </c>
      <c r="N510" t="n">
        <v>0</v>
      </c>
      <c r="O510" t="n">
        <v>16.462</v>
      </c>
      <c r="P510" t="n">
        <v>4.58</v>
      </c>
      <c r="Q510" t="n">
        <v>3.408</v>
      </c>
      <c r="R510" t="n">
        <v>12.224</v>
      </c>
      <c r="S510" t="n">
        <v>6.465</v>
      </c>
      <c r="T510" t="n">
        <v>12.101</v>
      </c>
      <c r="U510" t="n">
        <v>6.628</v>
      </c>
      <c r="V510" t="n">
        <v>0.204</v>
      </c>
      <c r="W510" t="n">
        <v>1.5</v>
      </c>
      <c r="X510" t="n">
        <v>40</v>
      </c>
      <c r="Y510" t="n">
        <v>0</v>
      </c>
      <c r="Z510" t="n">
        <v>1</v>
      </c>
      <c r="AA510" t="n">
        <v>0.018</v>
      </c>
      <c r="AB510" t="n">
        <v>0.031</v>
      </c>
      <c r="AC510" t="n">
        <v>6.52</v>
      </c>
      <c r="AD510" t="n">
        <v>255</v>
      </c>
      <c r="AE510">
        <f>IF(V510&gt;=0,V510,"")</f>
        <v/>
      </c>
      <c r="AF510">
        <f>IF(AND(N510=1,N509=0),1,0)</f>
        <v/>
      </c>
      <c r="AG510">
        <f>IF(AND(K510="REACQUIRE",K509&lt;&gt;"REACQUIRE"),1,0)</f>
        <v/>
      </c>
    </row>
    <row r="511">
      <c r="J511" t="n">
        <v>126.75</v>
      </c>
      <c r="K511" t="inlineStr">
        <is>
          <t>TRACK</t>
        </is>
      </c>
      <c r="L511" t="n">
        <v>0</v>
      </c>
      <c r="M511" t="n">
        <v>0</v>
      </c>
      <c r="N511" t="n">
        <v>0</v>
      </c>
      <c r="O511" t="n">
        <v>16.546</v>
      </c>
      <c r="P511" t="n">
        <v>4.615</v>
      </c>
      <c r="Q511" t="n">
        <v>3.494</v>
      </c>
      <c r="R511" t="n">
        <v>12.224</v>
      </c>
      <c r="S511" t="n">
        <v>6.465</v>
      </c>
      <c r="T511" t="n">
        <v>12.104</v>
      </c>
      <c r="U511" t="n">
        <v>6.627</v>
      </c>
      <c r="V511" t="n">
        <v>-1</v>
      </c>
      <c r="W511" t="n">
        <v>1.6</v>
      </c>
      <c r="X511" t="n">
        <v>40.1</v>
      </c>
      <c r="Y511" t="n">
        <v>0</v>
      </c>
      <c r="Z511" t="n">
        <v>1</v>
      </c>
      <c r="AA511" t="n">
        <v>0.017</v>
      </c>
      <c r="AB511" t="n">
        <v>0.046</v>
      </c>
      <c r="AC511" t="n">
        <v>6.55</v>
      </c>
      <c r="AD511" t="n">
        <v>202</v>
      </c>
      <c r="AE511">
        <f>IF(V511&gt;=0,V511,"")</f>
        <v/>
      </c>
      <c r="AF511">
        <f>IF(AND(N511=1,N510=0),1,0)</f>
        <v/>
      </c>
      <c r="AG511">
        <f>IF(AND(K511="REACQUIRE",K510&lt;&gt;"REACQUIRE"),1,0)</f>
        <v/>
      </c>
    </row>
    <row r="512">
      <c r="J512" t="n">
        <v>127</v>
      </c>
      <c r="K512" t="inlineStr">
        <is>
          <t>TRACK</t>
        </is>
      </c>
      <c r="L512" t="n">
        <v>0</v>
      </c>
      <c r="M512" t="n">
        <v>0</v>
      </c>
      <c r="N512" t="n">
        <v>0</v>
      </c>
      <c r="O512" t="n">
        <v>16.627</v>
      </c>
      <c r="P512" t="n">
        <v>4.647</v>
      </c>
      <c r="Q512" t="n">
        <v>3.589</v>
      </c>
      <c r="R512" t="n">
        <v>12.224</v>
      </c>
      <c r="S512" t="n">
        <v>6.465</v>
      </c>
      <c r="T512" t="n">
        <v>12.104</v>
      </c>
      <c r="U512" t="n">
        <v>6.627</v>
      </c>
      <c r="V512" t="n">
        <v>-1</v>
      </c>
      <c r="W512" t="n">
        <v>1.7</v>
      </c>
      <c r="X512" t="n">
        <v>40.1</v>
      </c>
      <c r="Y512" t="n">
        <v>0</v>
      </c>
      <c r="Z512" t="n">
        <v>1</v>
      </c>
      <c r="AA512" t="n">
        <v>0.02</v>
      </c>
      <c r="AB512" t="n">
        <v>0.047</v>
      </c>
      <c r="AC512" t="n">
        <v>6.58</v>
      </c>
      <c r="AD512" t="n">
        <v>202</v>
      </c>
      <c r="AE512">
        <f>IF(V512&gt;=0,V512,"")</f>
        <v/>
      </c>
      <c r="AF512">
        <f>IF(AND(N512=1,N511=0),1,0)</f>
        <v/>
      </c>
      <c r="AG512">
        <f>IF(AND(K512="REACQUIRE",K511&lt;&gt;"REACQUIRE"),1,0)</f>
        <v/>
      </c>
    </row>
    <row r="513">
      <c r="J513" t="n">
        <v>127.25</v>
      </c>
      <c r="K513" t="inlineStr">
        <is>
          <t>TRACK</t>
        </is>
      </c>
      <c r="L513" t="n">
        <v>0</v>
      </c>
      <c r="M513" t="n">
        <v>0</v>
      </c>
      <c r="N513" t="n">
        <v>0</v>
      </c>
      <c r="O513" t="n">
        <v>16.704</v>
      </c>
      <c r="P513" t="n">
        <v>4.677</v>
      </c>
      <c r="Q513" t="n">
        <v>3.69</v>
      </c>
      <c r="R513" t="n">
        <v>12.224</v>
      </c>
      <c r="S513" t="n">
        <v>6.465</v>
      </c>
      <c r="T513" t="n">
        <v>12.104</v>
      </c>
      <c r="U513" t="n">
        <v>6.627</v>
      </c>
      <c r="V513" t="n">
        <v>-1</v>
      </c>
      <c r="W513" t="n">
        <v>1.8</v>
      </c>
      <c r="X513" t="n">
        <v>40.1</v>
      </c>
      <c r="Y513" t="n">
        <v>0</v>
      </c>
      <c r="Z513" t="n">
        <v>1</v>
      </c>
      <c r="AA513" t="n">
        <v>0.022</v>
      </c>
      <c r="AB513" t="n">
        <v>0.047</v>
      </c>
      <c r="AC513" t="n">
        <v>6.6</v>
      </c>
      <c r="AD513" t="n">
        <v>202</v>
      </c>
      <c r="AE513">
        <f>IF(V513&gt;=0,V513,"")</f>
        <v/>
      </c>
      <c r="AF513">
        <f>IF(AND(N513=1,N512=0),1,0)</f>
        <v/>
      </c>
      <c r="AG513">
        <f>IF(AND(K513="REACQUIRE",K512&lt;&gt;"REACQUIRE"),1,0)</f>
        <v/>
      </c>
    </row>
    <row r="514">
      <c r="J514" t="n">
        <v>127.5</v>
      </c>
      <c r="K514" t="inlineStr">
        <is>
          <t>REACQUIRE</t>
        </is>
      </c>
      <c r="L514" t="n">
        <v>0</v>
      </c>
      <c r="M514" t="n">
        <v>0</v>
      </c>
      <c r="N514" t="n">
        <v>0</v>
      </c>
      <c r="O514" t="n">
        <v>16.755</v>
      </c>
      <c r="P514" t="n">
        <v>4.697</v>
      </c>
      <c r="Q514" t="n">
        <v>3.753</v>
      </c>
      <c r="R514" t="n">
        <v>12.224</v>
      </c>
      <c r="S514" t="n">
        <v>6.465</v>
      </c>
      <c r="T514" t="n">
        <v>12.104</v>
      </c>
      <c r="U514" t="n">
        <v>6.627</v>
      </c>
      <c r="V514" t="n">
        <v>-1</v>
      </c>
      <c r="W514" t="n">
        <v>1</v>
      </c>
      <c r="X514" t="n">
        <v>40.3</v>
      </c>
      <c r="Y514" t="n">
        <v>0</v>
      </c>
      <c r="Z514" t="n">
        <v>1</v>
      </c>
      <c r="AA514" t="n">
        <v>0.015</v>
      </c>
      <c r="AB514" t="n">
        <v>0.051</v>
      </c>
      <c r="AC514" t="n">
        <v>6.62</v>
      </c>
      <c r="AD514" t="n">
        <v>202</v>
      </c>
      <c r="AE514">
        <f>IF(V514&gt;=0,V514,"")</f>
        <v/>
      </c>
      <c r="AF514">
        <f>IF(AND(N514=1,N513=0),1,0)</f>
        <v/>
      </c>
      <c r="AG514">
        <f>IF(AND(K514="REACQUIRE",K513&lt;&gt;"REACQUIRE"),1,0)</f>
        <v/>
      </c>
    </row>
    <row r="515">
      <c r="J515" t="n">
        <v>127.75</v>
      </c>
      <c r="K515" t="inlineStr">
        <is>
          <t>REACQUIRE</t>
        </is>
      </c>
      <c r="L515" t="n">
        <v>0</v>
      </c>
      <c r="M515" t="n">
        <v>0</v>
      </c>
      <c r="N515" t="n">
        <v>0</v>
      </c>
      <c r="O515" t="n">
        <v>16.831</v>
      </c>
      <c r="P515" t="n">
        <v>4.719</v>
      </c>
      <c r="Q515" t="n">
        <v>3.873</v>
      </c>
      <c r="R515" t="n">
        <v>12.224</v>
      </c>
      <c r="S515" t="n">
        <v>6.465</v>
      </c>
      <c r="T515" t="n">
        <v>12.104</v>
      </c>
      <c r="U515" t="n">
        <v>6.627</v>
      </c>
      <c r="V515" t="n">
        <v>-1</v>
      </c>
      <c r="W515" t="n">
        <v>2.1</v>
      </c>
      <c r="X515" t="n">
        <v>40.2</v>
      </c>
      <c r="Y515" t="n">
        <v>0</v>
      </c>
      <c r="Z515" t="n">
        <v>1</v>
      </c>
      <c r="AA515" t="n">
        <v>-0.022</v>
      </c>
      <c r="AB515" t="n">
        <v>0.065</v>
      </c>
      <c r="AC515" t="n">
        <v>6.63</v>
      </c>
      <c r="AD515" t="n">
        <v>202</v>
      </c>
      <c r="AE515">
        <f>IF(V515&gt;=0,V515,"")</f>
        <v/>
      </c>
      <c r="AF515">
        <f>IF(AND(N515=1,N514=0),1,0)</f>
        <v/>
      </c>
      <c r="AG515">
        <f>IF(AND(K515="REACQUIRE",K514&lt;&gt;"REACQUIRE"),1,0)</f>
        <v/>
      </c>
    </row>
    <row r="516">
      <c r="J516" t="n">
        <v>128</v>
      </c>
      <c r="K516" t="inlineStr">
        <is>
          <t>REACQUIRE</t>
        </is>
      </c>
      <c r="L516" t="n">
        <v>0</v>
      </c>
      <c r="M516" t="n">
        <v>0</v>
      </c>
      <c r="N516" t="n">
        <v>0</v>
      </c>
      <c r="O516" t="n">
        <v>16.93</v>
      </c>
      <c r="P516" t="n">
        <v>4.734</v>
      </c>
      <c r="Q516" t="n">
        <v>4.06</v>
      </c>
      <c r="R516" t="n">
        <v>12.224</v>
      </c>
      <c r="S516" t="n">
        <v>6.465</v>
      </c>
      <c r="T516" t="n">
        <v>12.104</v>
      </c>
      <c r="U516" t="n">
        <v>6.627</v>
      </c>
      <c r="V516" t="n">
        <v>-1</v>
      </c>
      <c r="W516" t="n">
        <v>3.4</v>
      </c>
      <c r="X516" t="n">
        <v>40</v>
      </c>
      <c r="Y516" t="n">
        <v>0</v>
      </c>
      <c r="Z516" t="n">
        <v>1</v>
      </c>
      <c r="AA516" t="n">
        <v>-0.008</v>
      </c>
      <c r="AB516" t="n">
        <v>0.07099999999999999</v>
      </c>
      <c r="AC516" t="n">
        <v>6.63</v>
      </c>
      <c r="AD516" t="n">
        <v>202</v>
      </c>
      <c r="AE516">
        <f>IF(V516&gt;=0,V516,"")</f>
        <v/>
      </c>
      <c r="AF516">
        <f>IF(AND(N516=1,N515=0),1,0)</f>
        <v/>
      </c>
      <c r="AG516">
        <f>IF(AND(K516="REACQUIRE",K515&lt;&gt;"REACQUIRE"),1,0)</f>
        <v/>
      </c>
    </row>
    <row r="517">
      <c r="J517" t="n">
        <v>128.25</v>
      </c>
      <c r="K517" t="inlineStr">
        <is>
          <t>REACQUIRE</t>
        </is>
      </c>
      <c r="L517" t="n">
        <v>0</v>
      </c>
      <c r="M517" t="n">
        <v>0</v>
      </c>
      <c r="N517" t="n">
        <v>0</v>
      </c>
      <c r="O517" t="n">
        <v>17.04</v>
      </c>
      <c r="P517" t="n">
        <v>4.736</v>
      </c>
      <c r="Q517" t="n">
        <v>4.3</v>
      </c>
      <c r="R517" t="n">
        <v>12.224</v>
      </c>
      <c r="S517" t="n">
        <v>6.465</v>
      </c>
      <c r="T517" t="n">
        <v>12.104</v>
      </c>
      <c r="U517" t="n">
        <v>6.627</v>
      </c>
      <c r="V517" t="n">
        <v>-1</v>
      </c>
      <c r="W517" t="n">
        <v>4.3</v>
      </c>
      <c r="X517" t="n">
        <v>39.8</v>
      </c>
      <c r="Y517" t="n">
        <v>0</v>
      </c>
      <c r="Z517" t="n">
        <v>1</v>
      </c>
      <c r="AA517" t="n">
        <v>0.011</v>
      </c>
      <c r="AB517" t="n">
        <v>0.073</v>
      </c>
      <c r="AC517" t="n">
        <v>6.62</v>
      </c>
      <c r="AD517" t="n">
        <v>202</v>
      </c>
      <c r="AE517">
        <f>IF(V517&gt;=0,V517,"")</f>
        <v/>
      </c>
      <c r="AF517">
        <f>IF(AND(N517=1,N516=0),1,0)</f>
        <v/>
      </c>
      <c r="AG517">
        <f>IF(AND(K517="REACQUIRE",K516&lt;&gt;"REACQUIRE"),1,0)</f>
        <v/>
      </c>
    </row>
    <row r="518">
      <c r="J518" t="n">
        <v>128.5</v>
      </c>
      <c r="K518" t="inlineStr">
        <is>
          <t>REACQUIRE</t>
        </is>
      </c>
      <c r="L518" t="n">
        <v>0</v>
      </c>
      <c r="M518" t="n">
        <v>0</v>
      </c>
      <c r="N518" t="n">
        <v>0</v>
      </c>
      <c r="O518" t="n">
        <v>17.149</v>
      </c>
      <c r="P518" t="n">
        <v>4.726</v>
      </c>
      <c r="Q518" t="n">
        <v>4.581</v>
      </c>
      <c r="R518" t="n">
        <v>12.224</v>
      </c>
      <c r="S518" t="n">
        <v>6.465</v>
      </c>
      <c r="T518" t="n">
        <v>12.104</v>
      </c>
      <c r="U518" t="n">
        <v>6.627</v>
      </c>
      <c r="V518" t="n">
        <v>-1</v>
      </c>
      <c r="W518" t="n">
        <v>4.8</v>
      </c>
      <c r="X518" t="n">
        <v>39.6</v>
      </c>
      <c r="Y518" t="n">
        <v>0</v>
      </c>
      <c r="Z518" t="n">
        <v>1</v>
      </c>
      <c r="AA518" t="n">
        <v>0.026</v>
      </c>
      <c r="AB518" t="n">
        <v>0.073</v>
      </c>
      <c r="AC518" t="n">
        <v>6.61</v>
      </c>
      <c r="AD518" t="n">
        <v>202</v>
      </c>
      <c r="AE518">
        <f>IF(V518&gt;=0,V518,"")</f>
        <v/>
      </c>
      <c r="AF518">
        <f>IF(AND(N518=1,N517=0),1,0)</f>
        <v/>
      </c>
      <c r="AG518">
        <f>IF(AND(K518="REACQUIRE",K517&lt;&gt;"REACQUIRE"),1,0)</f>
        <v/>
      </c>
    </row>
    <row r="519">
      <c r="J519" t="n">
        <v>128.75</v>
      </c>
      <c r="K519" t="inlineStr">
        <is>
          <t>REACQUIRE</t>
        </is>
      </c>
      <c r="L519" t="n">
        <v>0</v>
      </c>
      <c r="M519" t="n">
        <v>0</v>
      </c>
      <c r="N519" t="n">
        <v>0</v>
      </c>
      <c r="O519" t="n">
        <v>17.251</v>
      </c>
      <c r="P519" t="n">
        <v>4.709</v>
      </c>
      <c r="Q519" t="n">
        <v>4.894</v>
      </c>
      <c r="R519" t="n">
        <v>12.224</v>
      </c>
      <c r="S519" t="n">
        <v>6.465</v>
      </c>
      <c r="T519" t="n">
        <v>12.104</v>
      </c>
      <c r="U519" t="n">
        <v>6.627</v>
      </c>
      <c r="V519" t="n">
        <v>-1</v>
      </c>
      <c r="W519" t="n">
        <v>5.1</v>
      </c>
      <c r="X519" t="n">
        <v>39.4</v>
      </c>
      <c r="Y519" t="n">
        <v>0</v>
      </c>
      <c r="Z519" t="n">
        <v>1</v>
      </c>
      <c r="AA519" t="n">
        <v>0.036</v>
      </c>
      <c r="AB519" t="n">
        <v>0.073</v>
      </c>
      <c r="AC519" t="n">
        <v>6.6</v>
      </c>
      <c r="AD519" t="n">
        <v>202</v>
      </c>
      <c r="AE519">
        <f>IF(V519&gt;=0,V519,"")</f>
        <v/>
      </c>
      <c r="AF519">
        <f>IF(AND(N519=1,N518=0),1,0)</f>
        <v/>
      </c>
      <c r="AG519">
        <f>IF(AND(K519="REACQUIRE",K518&lt;&gt;"REACQUIRE"),1,0)</f>
        <v/>
      </c>
    </row>
    <row r="520">
      <c r="J520" t="n">
        <v>129</v>
      </c>
      <c r="K520" t="inlineStr">
        <is>
          <t>REACQUIRE</t>
        </is>
      </c>
      <c r="L520" t="n">
        <v>0</v>
      </c>
      <c r="M520" t="n">
        <v>0</v>
      </c>
      <c r="N520" t="n">
        <v>0</v>
      </c>
      <c r="O520" t="n">
        <v>17.338</v>
      </c>
      <c r="P520" t="n">
        <v>4.689</v>
      </c>
      <c r="Q520" t="n">
        <v>5.232</v>
      </c>
      <c r="R520" t="n">
        <v>12.224</v>
      </c>
      <c r="S520" t="n">
        <v>6.465</v>
      </c>
      <c r="T520" t="n">
        <v>12.104</v>
      </c>
      <c r="U520" t="n">
        <v>6.627</v>
      </c>
      <c r="V520" t="n">
        <v>-1</v>
      </c>
      <c r="W520" t="n">
        <v>5.2</v>
      </c>
      <c r="X520" t="n">
        <v>39.3</v>
      </c>
      <c r="Y520" t="n">
        <v>0</v>
      </c>
      <c r="Z520" t="n">
        <v>1</v>
      </c>
      <c r="AA520" t="n">
        <v>0.043</v>
      </c>
      <c r="AB520" t="n">
        <v>0.07000000000000001</v>
      </c>
      <c r="AC520" t="n">
        <v>6.59</v>
      </c>
      <c r="AD520" t="n">
        <v>141</v>
      </c>
      <c r="AE520">
        <f>IF(V520&gt;=0,V520,"")</f>
        <v/>
      </c>
      <c r="AF520">
        <f>IF(AND(N520=1,N519=0),1,0)</f>
        <v/>
      </c>
      <c r="AG520">
        <f>IF(AND(K520="REACQUIRE",K519&lt;&gt;"REACQUIRE"),1,0)</f>
        <v/>
      </c>
    </row>
    <row r="521">
      <c r="J521" t="n">
        <v>129.25</v>
      </c>
      <c r="K521" t="inlineStr">
        <is>
          <t>REACQUIRE</t>
        </is>
      </c>
      <c r="L521" t="n">
        <v>0</v>
      </c>
      <c r="M521" t="n">
        <v>0</v>
      </c>
      <c r="N521" t="n">
        <v>1</v>
      </c>
      <c r="O521" t="n">
        <v>17.407</v>
      </c>
      <c r="P521" t="n">
        <v>4.666</v>
      </c>
      <c r="Q521" t="n">
        <v>5.59</v>
      </c>
      <c r="R521" t="n">
        <v>12.224</v>
      </c>
      <c r="S521" t="n">
        <v>6.465</v>
      </c>
      <c r="T521" t="n">
        <v>12.104</v>
      </c>
      <c r="U521" t="n">
        <v>6.627</v>
      </c>
      <c r="V521" t="n">
        <v>-1</v>
      </c>
      <c r="W521" t="n">
        <v>5.3</v>
      </c>
      <c r="X521" t="n">
        <v>39.1</v>
      </c>
      <c r="Y521" t="n">
        <v>0</v>
      </c>
      <c r="Z521" t="n">
        <v>1</v>
      </c>
      <c r="AA521" t="n">
        <v>0.048</v>
      </c>
      <c r="AB521" t="n">
        <v>0.068</v>
      </c>
      <c r="AC521" t="n">
        <v>6.58</v>
      </c>
      <c r="AD521" t="n">
        <v>89</v>
      </c>
      <c r="AE521">
        <f>IF(V521&gt;=0,V521,"")</f>
        <v/>
      </c>
      <c r="AF521">
        <f>IF(AND(N521=1,N520=0),1,0)</f>
        <v/>
      </c>
      <c r="AG521">
        <f>IF(AND(K521="REACQUIRE",K520&lt;&gt;"REACQUIRE"),1,0)</f>
        <v/>
      </c>
    </row>
    <row r="522">
      <c r="J522" t="n">
        <v>129.5</v>
      </c>
      <c r="K522" t="inlineStr">
        <is>
          <t>REACQUIRE</t>
        </is>
      </c>
      <c r="L522" t="n">
        <v>0</v>
      </c>
      <c r="M522" t="n">
        <v>0</v>
      </c>
      <c r="N522" t="n">
        <v>1</v>
      </c>
      <c r="O522" t="n">
        <v>17.455</v>
      </c>
      <c r="P522" t="n">
        <v>4.64</v>
      </c>
      <c r="Q522" t="n">
        <v>5.962</v>
      </c>
      <c r="R522" t="n">
        <v>12.224</v>
      </c>
      <c r="S522" t="n">
        <v>6.465</v>
      </c>
      <c r="T522" t="n">
        <v>12.104</v>
      </c>
      <c r="U522" t="n">
        <v>6.627</v>
      </c>
      <c r="V522" t="n">
        <v>-1</v>
      </c>
      <c r="W522" t="n">
        <v>5.3</v>
      </c>
      <c r="X522" t="n">
        <v>39</v>
      </c>
      <c r="Y522" t="n">
        <v>0</v>
      </c>
      <c r="Z522" t="n">
        <v>1</v>
      </c>
      <c r="AA522" t="n">
        <v>0.052</v>
      </c>
      <c r="AB522" t="n">
        <v>0.066</v>
      </c>
      <c r="AC522" t="n">
        <v>6.57</v>
      </c>
      <c r="AD522" t="n">
        <v>67</v>
      </c>
      <c r="AE522">
        <f>IF(V522&gt;=0,V522,"")</f>
        <v/>
      </c>
      <c r="AF522">
        <f>IF(AND(N522=1,N521=0),1,0)</f>
        <v/>
      </c>
      <c r="AG522">
        <f>IF(AND(K522="REACQUIRE",K521&lt;&gt;"REACQUIRE"),1,0)</f>
        <v/>
      </c>
    </row>
    <row r="523">
      <c r="J523" t="n">
        <v>129.75</v>
      </c>
      <c r="K523" t="inlineStr">
        <is>
          <t>REACQUIRE</t>
        </is>
      </c>
      <c r="L523" t="n">
        <v>0</v>
      </c>
      <c r="M523" t="n">
        <v>0</v>
      </c>
      <c r="N523" t="n">
        <v>1</v>
      </c>
      <c r="O523" t="n">
        <v>17.479</v>
      </c>
      <c r="P523" t="n">
        <v>4.612</v>
      </c>
      <c r="Q523" t="n">
        <v>6.344</v>
      </c>
      <c r="R523" t="n">
        <v>12.224</v>
      </c>
      <c r="S523" t="n">
        <v>6.465</v>
      </c>
      <c r="T523" t="n">
        <v>12.104</v>
      </c>
      <c r="U523" t="n">
        <v>6.627</v>
      </c>
      <c r="V523" t="n">
        <v>-1</v>
      </c>
      <c r="W523" t="n">
        <v>5.3</v>
      </c>
      <c r="X523" t="n">
        <v>38.8</v>
      </c>
      <c r="Y523" t="n">
        <v>0</v>
      </c>
      <c r="Z523" t="n">
        <v>1</v>
      </c>
      <c r="AA523" t="n">
        <v>0.056</v>
      </c>
      <c r="AB523" t="n">
        <v>0.066</v>
      </c>
      <c r="AC523" t="n">
        <v>6.56</v>
      </c>
      <c r="AD523" t="n">
        <v>67</v>
      </c>
      <c r="AE523">
        <f>IF(V523&gt;=0,V523,"")</f>
        <v/>
      </c>
      <c r="AF523">
        <f>IF(AND(N523=1,N522=0),1,0)</f>
        <v/>
      </c>
      <c r="AG523">
        <f>IF(AND(K523="REACQUIRE",K522&lt;&gt;"REACQUIRE"),1,0)</f>
        <v/>
      </c>
    </row>
    <row r="524">
      <c r="J524" t="n">
        <v>130</v>
      </c>
      <c r="K524" t="inlineStr">
        <is>
          <t>REACQUIRE</t>
        </is>
      </c>
      <c r="L524" t="n">
        <v>0</v>
      </c>
      <c r="M524" t="n">
        <v>0</v>
      </c>
      <c r="N524" t="n">
        <v>1</v>
      </c>
      <c r="O524" t="n">
        <v>17.476</v>
      </c>
      <c r="P524" t="n">
        <v>4.583</v>
      </c>
      <c r="Q524" t="n">
        <v>6.732</v>
      </c>
      <c r="R524" t="n">
        <v>12.224</v>
      </c>
      <c r="S524" t="n">
        <v>6.465</v>
      </c>
      <c r="T524" t="n">
        <v>12.104</v>
      </c>
      <c r="U524" t="n">
        <v>6.627</v>
      </c>
      <c r="V524" t="n">
        <v>-1</v>
      </c>
      <c r="W524" t="n">
        <v>5.3</v>
      </c>
      <c r="X524" t="n">
        <v>38.7</v>
      </c>
      <c r="Y524" t="n">
        <v>0</v>
      </c>
      <c r="Z524" t="n">
        <v>1</v>
      </c>
      <c r="AA524" t="n">
        <v>0.059</v>
      </c>
      <c r="AB524" t="n">
        <v>0.066</v>
      </c>
      <c r="AC524" t="n">
        <v>6.55</v>
      </c>
      <c r="AD524" t="n">
        <v>67</v>
      </c>
      <c r="AE524">
        <f>IF(V524&gt;=0,V524,"")</f>
        <v/>
      </c>
      <c r="AF524">
        <f>IF(AND(N524=1,N523=0),1,0)</f>
        <v/>
      </c>
      <c r="AG524">
        <f>IF(AND(K524="REACQUIRE",K523&lt;&gt;"REACQUIRE"),1,0)</f>
        <v/>
      </c>
    </row>
    <row r="525">
      <c r="J525" t="n">
        <v>130.25</v>
      </c>
      <c r="K525" t="inlineStr">
        <is>
          <t>REACQUIRE</t>
        </is>
      </c>
      <c r="L525" t="n">
        <v>0</v>
      </c>
      <c r="M525" t="n">
        <v>0</v>
      </c>
      <c r="N525" t="n">
        <v>1</v>
      </c>
      <c r="O525" t="n">
        <v>17.447</v>
      </c>
      <c r="P525" t="n">
        <v>4.557</v>
      </c>
      <c r="Q525" t="n">
        <v>7.123</v>
      </c>
      <c r="R525" t="n">
        <v>12.224</v>
      </c>
      <c r="S525" t="n">
        <v>6.465</v>
      </c>
      <c r="T525" t="n">
        <v>12.104</v>
      </c>
      <c r="U525" t="n">
        <v>6.627</v>
      </c>
      <c r="V525" t="n">
        <v>-1</v>
      </c>
      <c r="W525" t="n">
        <v>5.2</v>
      </c>
      <c r="X525" t="n">
        <v>38.5</v>
      </c>
      <c r="Y525" t="n">
        <v>0</v>
      </c>
      <c r="Z525" t="n">
        <v>1</v>
      </c>
      <c r="AA525" t="n">
        <v>0.062</v>
      </c>
      <c r="AB525" t="n">
        <v>0.068</v>
      </c>
      <c r="AC525" t="n">
        <v>6.54</v>
      </c>
      <c r="AD525" t="n">
        <v>67</v>
      </c>
      <c r="AE525">
        <f>IF(V525&gt;=0,V525,"")</f>
        <v/>
      </c>
      <c r="AF525">
        <f>IF(AND(N525=1,N524=0),1,0)</f>
        <v/>
      </c>
      <c r="AG525">
        <f>IF(AND(K525="REACQUIRE",K524&lt;&gt;"REACQUIRE"),1,0)</f>
        <v/>
      </c>
    </row>
    <row r="526">
      <c r="J526" t="n">
        <v>130.5</v>
      </c>
      <c r="K526" t="inlineStr">
        <is>
          <t>REACQUIRE</t>
        </is>
      </c>
      <c r="L526" t="n">
        <v>0</v>
      </c>
      <c r="M526" t="n">
        <v>0</v>
      </c>
      <c r="N526" t="n">
        <v>1</v>
      </c>
      <c r="O526" t="n">
        <v>17.391</v>
      </c>
      <c r="P526" t="n">
        <v>4.535</v>
      </c>
      <c r="Q526" t="n">
        <v>7.513</v>
      </c>
      <c r="R526" t="n">
        <v>12.224</v>
      </c>
      <c r="S526" t="n">
        <v>6.465</v>
      </c>
      <c r="T526" t="n">
        <v>12.104</v>
      </c>
      <c r="U526" t="n">
        <v>6.627</v>
      </c>
      <c r="V526" t="n">
        <v>-1</v>
      </c>
      <c r="W526" t="n">
        <v>5.2</v>
      </c>
      <c r="X526" t="n">
        <v>38.4</v>
      </c>
      <c r="Y526" t="n">
        <v>0</v>
      </c>
      <c r="Z526" t="n">
        <v>1</v>
      </c>
      <c r="AA526" t="n">
        <v>0.065</v>
      </c>
      <c r="AB526" t="n">
        <v>0.07099999999999999</v>
      </c>
      <c r="AC526" t="n">
        <v>6.53</v>
      </c>
      <c r="AD526" t="n">
        <v>67</v>
      </c>
      <c r="AE526">
        <f>IF(V526&gt;=0,V526,"")</f>
        <v/>
      </c>
      <c r="AF526">
        <f>IF(AND(N526=1,N525=0),1,0)</f>
        <v/>
      </c>
      <c r="AG526">
        <f>IF(AND(K526="REACQUIRE",K525&lt;&gt;"REACQUIRE"),1,0)</f>
        <v/>
      </c>
    </row>
    <row r="527">
      <c r="J527" t="n">
        <v>130.75</v>
      </c>
      <c r="K527" t="inlineStr">
        <is>
          <t>REACQUIRE</t>
        </is>
      </c>
      <c r="L527" t="n">
        <v>0</v>
      </c>
      <c r="M527" t="n">
        <v>0</v>
      </c>
      <c r="N527" t="n">
        <v>1</v>
      </c>
      <c r="O527" t="n">
        <v>17.306</v>
      </c>
      <c r="P527" t="n">
        <v>4.517</v>
      </c>
      <c r="Q527" t="n">
        <v>7.9</v>
      </c>
      <c r="R527" t="n">
        <v>12.224</v>
      </c>
      <c r="S527" t="n">
        <v>6.465</v>
      </c>
      <c r="T527" t="n">
        <v>12.104</v>
      </c>
      <c r="U527" t="n">
        <v>6.627</v>
      </c>
      <c r="V527" t="n">
        <v>-1</v>
      </c>
      <c r="W527" t="n">
        <v>5.2</v>
      </c>
      <c r="X527" t="n">
        <v>38.2</v>
      </c>
      <c r="Y527" t="n">
        <v>0</v>
      </c>
      <c r="Z527" t="n">
        <v>1</v>
      </c>
      <c r="AA527" t="n">
        <v>0.067</v>
      </c>
      <c r="AB527" t="n">
        <v>0.076</v>
      </c>
      <c r="AC527" t="n">
        <v>6.52</v>
      </c>
      <c r="AD527" t="n">
        <v>68</v>
      </c>
      <c r="AE527">
        <f>IF(V527&gt;=0,V527,"")</f>
        <v/>
      </c>
      <c r="AF527">
        <f>IF(AND(N527=1,N526=0),1,0)</f>
        <v/>
      </c>
      <c r="AG527">
        <f>IF(AND(K527="REACQUIRE",K526&lt;&gt;"REACQUIRE"),1,0)</f>
        <v/>
      </c>
    </row>
    <row r="528">
      <c r="J528" t="n">
        <v>131</v>
      </c>
      <c r="K528" t="inlineStr">
        <is>
          <t>REACQUIRE</t>
        </is>
      </c>
      <c r="L528" t="n">
        <v>0</v>
      </c>
      <c r="M528" t="n">
        <v>0</v>
      </c>
      <c r="N528" t="n">
        <v>1</v>
      </c>
      <c r="O528" t="n">
        <v>17.194</v>
      </c>
      <c r="P528" t="n">
        <v>4.504</v>
      </c>
      <c r="Q528" t="n">
        <v>8.282</v>
      </c>
      <c r="R528" t="n">
        <v>12.224</v>
      </c>
      <c r="S528" t="n">
        <v>6.465</v>
      </c>
      <c r="T528" t="n">
        <v>12.104</v>
      </c>
      <c r="U528" t="n">
        <v>6.627</v>
      </c>
      <c r="V528" t="n">
        <v>-1</v>
      </c>
      <c r="W528" t="n">
        <v>5.2</v>
      </c>
      <c r="X528" t="n">
        <v>38.1</v>
      </c>
      <c r="Y528" t="n">
        <v>0</v>
      </c>
      <c r="Z528" t="n">
        <v>1</v>
      </c>
      <c r="AA528" t="n">
        <v>0.07000000000000001</v>
      </c>
      <c r="AB528" t="n">
        <v>0.081</v>
      </c>
      <c r="AC528" t="n">
        <v>6.51</v>
      </c>
      <c r="AD528" t="n">
        <v>68</v>
      </c>
      <c r="AE528">
        <f>IF(V528&gt;=0,V528,"")</f>
        <v/>
      </c>
      <c r="AF528">
        <f>IF(AND(N528=1,N527=0),1,0)</f>
        <v/>
      </c>
      <c r="AG528">
        <f>IF(AND(K528="REACQUIRE",K527&lt;&gt;"REACQUIRE"),1,0)</f>
        <v/>
      </c>
    </row>
    <row r="529">
      <c r="J529" t="n">
        <v>131.25</v>
      </c>
      <c r="K529" t="inlineStr">
        <is>
          <t>REACQUIRE</t>
        </is>
      </c>
      <c r="L529" t="n">
        <v>0</v>
      </c>
      <c r="M529" t="n">
        <v>0</v>
      </c>
      <c r="N529" t="n">
        <v>1</v>
      </c>
      <c r="O529" t="n">
        <v>17.053</v>
      </c>
      <c r="P529" t="n">
        <v>4.496</v>
      </c>
      <c r="Q529" t="n">
        <v>8.654999999999999</v>
      </c>
      <c r="R529" t="n">
        <v>12.224</v>
      </c>
      <c r="S529" t="n">
        <v>6.465</v>
      </c>
      <c r="T529" t="n">
        <v>12.104</v>
      </c>
      <c r="U529" t="n">
        <v>6.627</v>
      </c>
      <c r="V529" t="n">
        <v>-1</v>
      </c>
      <c r="W529" t="n">
        <v>5.2</v>
      </c>
      <c r="X529" t="n">
        <v>38.1</v>
      </c>
      <c r="Y529" t="n">
        <v>0</v>
      </c>
      <c r="Z529" t="n">
        <v>1</v>
      </c>
      <c r="AA529" t="n">
        <v>0.07199999999999999</v>
      </c>
      <c r="AB529" t="n">
        <v>0.08699999999999999</v>
      </c>
      <c r="AC529" t="n">
        <v>6.51</v>
      </c>
      <c r="AD529" t="n">
        <v>74</v>
      </c>
      <c r="AE529">
        <f>IF(V529&gt;=0,V529,"")</f>
        <v/>
      </c>
      <c r="AF529">
        <f>IF(AND(N529=1,N528=0),1,0)</f>
        <v/>
      </c>
      <c r="AG529">
        <f>IF(AND(K529="REACQUIRE",K528&lt;&gt;"REACQUIRE"),1,0)</f>
        <v/>
      </c>
    </row>
    <row r="530">
      <c r="J530" t="n">
        <v>131.5</v>
      </c>
      <c r="K530" t="inlineStr">
        <is>
          <t>REACQUIRE</t>
        </is>
      </c>
      <c r="L530" t="n">
        <v>0</v>
      </c>
      <c r="M530" t="n">
        <v>0</v>
      </c>
      <c r="N530" t="n">
        <v>1</v>
      </c>
      <c r="O530" t="n">
        <v>16.886</v>
      </c>
      <c r="P530" t="n">
        <v>4.494</v>
      </c>
      <c r="Q530" t="n">
        <v>9.018000000000001</v>
      </c>
      <c r="R530" t="n">
        <v>12.224</v>
      </c>
      <c r="S530" t="n">
        <v>6.465</v>
      </c>
      <c r="T530" t="n">
        <v>12.104</v>
      </c>
      <c r="U530" t="n">
        <v>6.627</v>
      </c>
      <c r="V530" t="n">
        <v>-1</v>
      </c>
      <c r="W530" t="n">
        <v>5.2</v>
      </c>
      <c r="X530" t="n">
        <v>38</v>
      </c>
      <c r="Y530" t="n">
        <v>0</v>
      </c>
      <c r="Z530" t="n">
        <v>1</v>
      </c>
      <c r="AA530" t="n">
        <v>0.073</v>
      </c>
      <c r="AB530" t="n">
        <v>0.093</v>
      </c>
      <c r="AC530" t="n">
        <v>6.51</v>
      </c>
      <c r="AD530" t="n">
        <v>80</v>
      </c>
      <c r="AE530">
        <f>IF(V530&gt;=0,V530,"")</f>
        <v/>
      </c>
      <c r="AF530">
        <f>IF(AND(N530=1,N529=0),1,0)</f>
        <v/>
      </c>
      <c r="AG530">
        <f>IF(AND(K530="REACQUIRE",K529&lt;&gt;"REACQUIRE"),1,0)</f>
        <v/>
      </c>
    </row>
    <row r="531">
      <c r="J531" t="n">
        <v>131.75</v>
      </c>
      <c r="K531" t="inlineStr">
        <is>
          <t>REACQUIRE</t>
        </is>
      </c>
      <c r="L531" t="n">
        <v>0</v>
      </c>
      <c r="M531" t="n">
        <v>0</v>
      </c>
      <c r="N531" t="n">
        <v>1</v>
      </c>
      <c r="O531" t="n">
        <v>16.693</v>
      </c>
      <c r="P531" t="n">
        <v>4.501</v>
      </c>
      <c r="Q531" t="n">
        <v>9.368</v>
      </c>
      <c r="R531" t="n">
        <v>12.224</v>
      </c>
      <c r="S531" t="n">
        <v>6.465</v>
      </c>
      <c r="T531" t="n">
        <v>12.104</v>
      </c>
      <c r="U531" t="n">
        <v>6.627</v>
      </c>
      <c r="V531" t="n">
        <v>-1</v>
      </c>
      <c r="W531" t="n">
        <v>5.2</v>
      </c>
      <c r="X531" t="n">
        <v>38</v>
      </c>
      <c r="Y531" t="n">
        <v>0</v>
      </c>
      <c r="Z531" t="n">
        <v>1</v>
      </c>
      <c r="AA531" t="n">
        <v>0.074</v>
      </c>
      <c r="AB531" t="n">
        <v>0.097</v>
      </c>
      <c r="AC531" t="n">
        <v>6.52</v>
      </c>
      <c r="AD531" t="n">
        <v>78</v>
      </c>
      <c r="AE531">
        <f>IF(V531&gt;=0,V531,"")</f>
        <v/>
      </c>
      <c r="AF531">
        <f>IF(AND(N531=1,N530=0),1,0)</f>
        <v/>
      </c>
      <c r="AG531">
        <f>IF(AND(K531="REACQUIRE",K530&lt;&gt;"REACQUIRE"),1,0)</f>
        <v/>
      </c>
    </row>
    <row r="532">
      <c r="J532" t="n">
        <v>132</v>
      </c>
      <c r="K532" t="inlineStr">
        <is>
          <t>REACQUIRE</t>
        </is>
      </c>
      <c r="L532" t="n">
        <v>0</v>
      </c>
      <c r="M532" t="n">
        <v>0</v>
      </c>
      <c r="N532" t="n">
        <v>1</v>
      </c>
      <c r="O532" t="n">
        <v>16.474</v>
      </c>
      <c r="P532" t="n">
        <v>4.517</v>
      </c>
      <c r="Q532" t="n">
        <v>9.702</v>
      </c>
      <c r="R532" t="n">
        <v>12.224</v>
      </c>
      <c r="S532" t="n">
        <v>6.465</v>
      </c>
      <c r="T532" t="n">
        <v>12.104</v>
      </c>
      <c r="U532" t="n">
        <v>6.627</v>
      </c>
      <c r="V532" t="n">
        <v>-1</v>
      </c>
      <c r="W532" t="n">
        <v>5.2</v>
      </c>
      <c r="X532" t="n">
        <v>38.1</v>
      </c>
      <c r="Y532" t="n">
        <v>0</v>
      </c>
      <c r="Z532" t="n">
        <v>1</v>
      </c>
      <c r="AA532" t="n">
        <v>0.075</v>
      </c>
      <c r="AB532" t="n">
        <v>0.099</v>
      </c>
      <c r="AC532" t="n">
        <v>6.54</v>
      </c>
      <c r="AD532" t="n">
        <v>82</v>
      </c>
      <c r="AE532">
        <f>IF(V532&gt;=0,V532,"")</f>
        <v/>
      </c>
      <c r="AF532">
        <f>IF(AND(N532=1,N531=0),1,0)</f>
        <v/>
      </c>
      <c r="AG532">
        <f>IF(AND(K532="REACQUIRE",K531&lt;&gt;"REACQUIRE"),1,0)</f>
        <v/>
      </c>
    </row>
    <row r="533">
      <c r="J533" t="n">
        <v>132.25</v>
      </c>
      <c r="K533" t="inlineStr">
        <is>
          <t>REACQUIRE</t>
        </is>
      </c>
      <c r="L533" t="n">
        <v>0</v>
      </c>
      <c r="M533" t="n">
        <v>0</v>
      </c>
      <c r="N533" t="n">
        <v>1</v>
      </c>
      <c r="O533" t="n">
        <v>16.23</v>
      </c>
      <c r="P533" t="n">
        <v>4.542</v>
      </c>
      <c r="Q533" t="n">
        <v>10.02</v>
      </c>
      <c r="R533" t="n">
        <v>12.224</v>
      </c>
      <c r="S533" t="n">
        <v>6.465</v>
      </c>
      <c r="T533" t="n">
        <v>12.104</v>
      </c>
      <c r="U533" t="n">
        <v>6.627</v>
      </c>
      <c r="V533" t="n">
        <v>-1</v>
      </c>
      <c r="W533" t="n">
        <v>5.2</v>
      </c>
      <c r="X533" t="n">
        <v>38.2</v>
      </c>
      <c r="Y533" t="n">
        <v>0</v>
      </c>
      <c r="Z533" t="n">
        <v>1</v>
      </c>
      <c r="AA533" t="n">
        <v>0.074</v>
      </c>
      <c r="AB533" t="n">
        <v>0.099</v>
      </c>
      <c r="AC533" t="n">
        <v>6.56</v>
      </c>
      <c r="AD533" t="n">
        <v>189</v>
      </c>
      <c r="AE533">
        <f>IF(V533&gt;=0,V533,"")</f>
        <v/>
      </c>
      <c r="AF533">
        <f>IF(AND(N533=1,N532=0),1,0)</f>
        <v/>
      </c>
      <c r="AG533">
        <f>IF(AND(K533="REACQUIRE",K532&lt;&gt;"REACQUIRE"),1,0)</f>
        <v/>
      </c>
    </row>
    <row r="534">
      <c r="J534" t="n">
        <v>132.5</v>
      </c>
      <c r="K534" t="inlineStr">
        <is>
          <t>REACQUIRE</t>
        </is>
      </c>
      <c r="L534" t="n">
        <v>0</v>
      </c>
      <c r="M534" t="n">
        <v>0</v>
      </c>
      <c r="N534" t="n">
        <v>0</v>
      </c>
      <c r="O534" t="n">
        <v>15.964</v>
      </c>
      <c r="P534" t="n">
        <v>4.575</v>
      </c>
      <c r="Q534" t="n">
        <v>10.319</v>
      </c>
      <c r="R534" t="n">
        <v>12.224</v>
      </c>
      <c r="S534" t="n">
        <v>6.465</v>
      </c>
      <c r="T534" t="n">
        <v>12.104</v>
      </c>
      <c r="U534" t="n">
        <v>6.627</v>
      </c>
      <c r="V534" t="n">
        <v>-1</v>
      </c>
      <c r="W534" t="n">
        <v>5.2</v>
      </c>
      <c r="X534" t="n">
        <v>38.3</v>
      </c>
      <c r="Y534" t="n">
        <v>0</v>
      </c>
      <c r="Z534" t="n">
        <v>1</v>
      </c>
      <c r="AA534" t="n">
        <v>0.073</v>
      </c>
      <c r="AB534" t="n">
        <v>0.097</v>
      </c>
      <c r="AC534" t="n">
        <v>6.6</v>
      </c>
      <c r="AD534" t="n">
        <v>201</v>
      </c>
      <c r="AE534">
        <f>IF(V534&gt;=0,V534,"")</f>
        <v/>
      </c>
      <c r="AF534">
        <f>IF(AND(N534=1,N533=0),1,0)</f>
        <v/>
      </c>
      <c r="AG534">
        <f>IF(AND(K534="REACQUIRE",K533&lt;&gt;"REACQUIRE"),1,0)</f>
        <v/>
      </c>
    </row>
    <row r="535">
      <c r="J535" t="n">
        <v>132.75</v>
      </c>
      <c r="K535" t="inlineStr">
        <is>
          <t>REACQUIRE</t>
        </is>
      </c>
      <c r="L535" t="n">
        <v>0</v>
      </c>
      <c r="M535" t="n">
        <v>0</v>
      </c>
      <c r="N535" t="n">
        <v>0</v>
      </c>
      <c r="O535" t="n">
        <v>15.676</v>
      </c>
      <c r="P535" t="n">
        <v>4.613</v>
      </c>
      <c r="Q535" t="n">
        <v>10.597</v>
      </c>
      <c r="R535" t="n">
        <v>12.224</v>
      </c>
      <c r="S535" t="n">
        <v>6.465</v>
      </c>
      <c r="T535" t="n">
        <v>12.104</v>
      </c>
      <c r="U535" t="n">
        <v>6.627</v>
      </c>
      <c r="V535" t="n">
        <v>-1</v>
      </c>
      <c r="W535" t="n">
        <v>5.3</v>
      </c>
      <c r="X535" t="n">
        <v>38.5</v>
      </c>
      <c r="Y535" t="n">
        <v>0</v>
      </c>
      <c r="Z535" t="n">
        <v>1</v>
      </c>
      <c r="AA535" t="n">
        <v>0.07199999999999999</v>
      </c>
      <c r="AB535" t="n">
        <v>0.095</v>
      </c>
      <c r="AC535" t="n">
        <v>6.64</v>
      </c>
      <c r="AD535" t="n">
        <v>201</v>
      </c>
      <c r="AE535">
        <f>IF(V535&gt;=0,V535,"")</f>
        <v/>
      </c>
      <c r="AF535">
        <f>IF(AND(N535=1,N534=0),1,0)</f>
        <v/>
      </c>
      <c r="AG535">
        <f>IF(AND(K535="REACQUIRE",K534&lt;&gt;"REACQUIRE"),1,0)</f>
        <v/>
      </c>
    </row>
    <row r="536">
      <c r="J536" t="n">
        <v>133</v>
      </c>
      <c r="K536" t="inlineStr">
        <is>
          <t>REACQUIRE</t>
        </is>
      </c>
      <c r="L536" t="n">
        <v>0</v>
      </c>
      <c r="M536" t="n">
        <v>0</v>
      </c>
      <c r="N536" t="n">
        <v>0</v>
      </c>
      <c r="O536" t="n">
        <v>15.368</v>
      </c>
      <c r="P536" t="n">
        <v>4.655</v>
      </c>
      <c r="Q536" t="n">
        <v>10.853</v>
      </c>
      <c r="R536" t="n">
        <v>12.224</v>
      </c>
      <c r="S536" t="n">
        <v>6.465</v>
      </c>
      <c r="T536" t="n">
        <v>12.104</v>
      </c>
      <c r="U536" t="n">
        <v>6.627</v>
      </c>
      <c r="V536" t="n">
        <v>-1</v>
      </c>
      <c r="W536" t="n">
        <v>5.3</v>
      </c>
      <c r="X536" t="n">
        <v>38.7</v>
      </c>
      <c r="Y536" t="n">
        <v>0</v>
      </c>
      <c r="Z536" t="n">
        <v>1</v>
      </c>
      <c r="AA536" t="n">
        <v>0.07000000000000001</v>
      </c>
      <c r="AB536" t="n">
        <v>0.092</v>
      </c>
      <c r="AC536" t="n">
        <v>6.68</v>
      </c>
      <c r="AD536" t="n">
        <v>201</v>
      </c>
      <c r="AE536">
        <f>IF(V536&gt;=0,V536,"")</f>
        <v/>
      </c>
      <c r="AF536">
        <f>IF(AND(N536=1,N535=0),1,0)</f>
        <v/>
      </c>
      <c r="AG536">
        <f>IF(AND(K536="REACQUIRE",K535&lt;&gt;"REACQUIRE"),1,0)</f>
        <v/>
      </c>
    </row>
    <row r="537">
      <c r="J537" t="n">
        <v>133.25</v>
      </c>
      <c r="K537" t="inlineStr">
        <is>
          <t>REACQUIRE</t>
        </is>
      </c>
      <c r="L537" t="n">
        <v>1</v>
      </c>
      <c r="M537" t="n">
        <v>1</v>
      </c>
      <c r="N537" t="n">
        <v>0</v>
      </c>
      <c r="O537" t="n">
        <v>15.042</v>
      </c>
      <c r="P537" t="n">
        <v>4.709</v>
      </c>
      <c r="Q537" t="n">
        <v>11.085</v>
      </c>
      <c r="R537" t="n">
        <v>12.224</v>
      </c>
      <c r="S537" t="n">
        <v>6.465</v>
      </c>
      <c r="T537" t="n">
        <v>12.087</v>
      </c>
      <c r="U537" t="n">
        <v>6.485</v>
      </c>
      <c r="V537" t="n">
        <v>0.138</v>
      </c>
      <c r="W537" t="n">
        <v>5.3</v>
      </c>
      <c r="X537" t="n">
        <v>38.9</v>
      </c>
      <c r="Y537" t="n">
        <v>0</v>
      </c>
      <c r="Z537" t="n">
        <v>1</v>
      </c>
      <c r="AA537" t="n">
        <v>0.056</v>
      </c>
      <c r="AB537" t="n">
        <v>0.11</v>
      </c>
      <c r="AC537" t="n">
        <v>6.73</v>
      </c>
      <c r="AD537" t="n">
        <v>255</v>
      </c>
      <c r="AE537">
        <f>IF(V537&gt;=0,V537,"")</f>
        <v/>
      </c>
      <c r="AF537">
        <f>IF(AND(N537=1,N536=0),1,0)</f>
        <v/>
      </c>
      <c r="AG537">
        <f>IF(AND(K537="REACQUIRE",K536&lt;&gt;"REACQUIRE"),1,0)</f>
        <v/>
      </c>
    </row>
    <row r="538">
      <c r="J538" t="n">
        <v>133.5</v>
      </c>
      <c r="K538" t="inlineStr">
        <is>
          <t>TRACK</t>
        </is>
      </c>
      <c r="L538" t="n">
        <v>1</v>
      </c>
      <c r="M538" t="n">
        <v>1</v>
      </c>
      <c r="N538" t="n">
        <v>0</v>
      </c>
      <c r="O538" t="n">
        <v>14.777</v>
      </c>
      <c r="P538" t="n">
        <v>4.764</v>
      </c>
      <c r="Q538" t="n">
        <v>11.233</v>
      </c>
      <c r="R538" t="n">
        <v>12.224</v>
      </c>
      <c r="S538" t="n">
        <v>6.465</v>
      </c>
      <c r="T538" t="n">
        <v>12.129</v>
      </c>
      <c r="U538" t="n">
        <v>6.241</v>
      </c>
      <c r="V538" t="n">
        <v>0.244</v>
      </c>
      <c r="W538" t="n">
        <v>3</v>
      </c>
      <c r="X538" t="n">
        <v>38.3</v>
      </c>
      <c r="Y538" t="n">
        <v>0</v>
      </c>
      <c r="Z538" t="n">
        <v>1</v>
      </c>
      <c r="AA538" t="n">
        <v>0.089</v>
      </c>
      <c r="AB538" t="n">
        <v>0.034</v>
      </c>
      <c r="AC538" t="n">
        <v>6.77</v>
      </c>
      <c r="AD538" t="n">
        <v>255</v>
      </c>
      <c r="AE538">
        <f>IF(V538&gt;=0,V538,"")</f>
        <v/>
      </c>
      <c r="AF538">
        <f>IF(AND(N538=1,N537=0),1,0)</f>
        <v/>
      </c>
      <c r="AG538">
        <f>IF(AND(K538="REACQUIRE",K537&lt;&gt;"REACQUIRE"),1,0)</f>
        <v/>
      </c>
    </row>
    <row r="539">
      <c r="J539" t="n">
        <v>133.75</v>
      </c>
      <c r="K539" t="inlineStr">
        <is>
          <t>TRACK</t>
        </is>
      </c>
      <c r="L539" t="n">
        <v>1</v>
      </c>
      <c r="M539" t="n">
        <v>1</v>
      </c>
      <c r="N539" t="n">
        <v>0</v>
      </c>
      <c r="O539" t="n">
        <v>14.662</v>
      </c>
      <c r="P539" t="n">
        <v>4.794</v>
      </c>
      <c r="Q539" t="n">
        <v>11.273</v>
      </c>
      <c r="R539" t="n">
        <v>12.227</v>
      </c>
      <c r="S539" t="n">
        <v>6.468</v>
      </c>
      <c r="T539" t="n">
        <v>12.167</v>
      </c>
      <c r="U539" t="n">
        <v>6.246</v>
      </c>
      <c r="V539" t="n">
        <v>0.23</v>
      </c>
      <c r="W539" t="n">
        <v>-0.5</v>
      </c>
      <c r="X539" t="n">
        <v>38.7</v>
      </c>
      <c r="Y539" t="n">
        <v>-0.02</v>
      </c>
      <c r="Z539" t="n">
        <v>1</v>
      </c>
      <c r="AA539" t="n">
        <v>0.082</v>
      </c>
      <c r="AB539" t="n">
        <v>0.033</v>
      </c>
      <c r="AC539" t="n">
        <v>6.78</v>
      </c>
      <c r="AD539" t="n">
        <v>255</v>
      </c>
      <c r="AE539">
        <f>IF(V539&gt;=0,V539,"")</f>
        <v/>
      </c>
      <c r="AF539">
        <f>IF(AND(N539=1,N538=0),1,0)</f>
        <v/>
      </c>
      <c r="AG539">
        <f>IF(AND(K539="REACQUIRE",K538&lt;&gt;"REACQUIRE"),1,0)</f>
        <v/>
      </c>
    </row>
    <row r="540">
      <c r="J540" t="n">
        <v>134</v>
      </c>
      <c r="K540" t="inlineStr">
        <is>
          <t>TRACK</t>
        </is>
      </c>
      <c r="L540" t="n">
        <v>1</v>
      </c>
      <c r="M540" t="n">
        <v>1</v>
      </c>
      <c r="N540" t="n">
        <v>0</v>
      </c>
      <c r="O540" t="n">
        <v>14.672</v>
      </c>
      <c r="P540" t="n">
        <v>4.798</v>
      </c>
      <c r="Q540" t="n">
        <v>11.235</v>
      </c>
      <c r="R540" t="n">
        <v>12.223</v>
      </c>
      <c r="S540" t="n">
        <v>6.465</v>
      </c>
      <c r="T540" t="n">
        <v>12.161</v>
      </c>
      <c r="U540" t="n">
        <v>6.255</v>
      </c>
      <c r="V540" t="n">
        <v>0.219</v>
      </c>
      <c r="W540" t="n">
        <v>-2.8</v>
      </c>
      <c r="X540" t="n">
        <v>39.1</v>
      </c>
      <c r="Y540" t="n">
        <v>0</v>
      </c>
      <c r="Z540" t="n">
        <v>1</v>
      </c>
      <c r="AA540" t="n">
        <v>-0.023</v>
      </c>
      <c r="AB540" t="n">
        <v>0.004</v>
      </c>
      <c r="AC540" t="n">
        <v>6.76</v>
      </c>
      <c r="AD540" t="n">
        <v>255</v>
      </c>
      <c r="AE540">
        <f>IF(V540&gt;=0,V540,"")</f>
        <v/>
      </c>
      <c r="AF540">
        <f>IF(AND(N540=1,N539=0),1,0)</f>
        <v/>
      </c>
      <c r="AG540">
        <f>IF(AND(K540="REACQUIRE",K539&lt;&gt;"REACQUIRE"),1,0)</f>
        <v/>
      </c>
    </row>
    <row r="541">
      <c r="J541" t="n">
        <v>134.25</v>
      </c>
      <c r="K541" t="inlineStr">
        <is>
          <t>TRACK</t>
        </is>
      </c>
      <c r="L541" t="n">
        <v>1</v>
      </c>
      <c r="M541" t="n">
        <v>1</v>
      </c>
      <c r="N541" t="n">
        <v>0</v>
      </c>
      <c r="O541" t="n">
        <v>14.663</v>
      </c>
      <c r="P541" t="n">
        <v>4.803</v>
      </c>
      <c r="Q541" t="n">
        <v>11.22</v>
      </c>
      <c r="R541" t="n">
        <v>12.223</v>
      </c>
      <c r="S541" t="n">
        <v>6.465</v>
      </c>
      <c r="T541" t="n">
        <v>12.16</v>
      </c>
      <c r="U541" t="n">
        <v>6.266</v>
      </c>
      <c r="V541" t="n">
        <v>0.209</v>
      </c>
      <c r="W541" t="n">
        <v>-1.5</v>
      </c>
      <c r="X541" t="n">
        <v>40.1</v>
      </c>
      <c r="Y541" t="n">
        <v>0</v>
      </c>
      <c r="Z541" t="n">
        <v>1</v>
      </c>
      <c r="AA541" t="n">
        <v>-0.06</v>
      </c>
      <c r="AB541" t="n">
        <v>0.025</v>
      </c>
      <c r="AC541" t="n">
        <v>6.75</v>
      </c>
      <c r="AD541" t="n">
        <v>255</v>
      </c>
      <c r="AE541">
        <f>IF(V541&gt;=0,V541,"")</f>
        <v/>
      </c>
      <c r="AF541">
        <f>IF(AND(N541=1,N540=0),1,0)</f>
        <v/>
      </c>
      <c r="AG541">
        <f>IF(AND(K541="REACQUIRE",K540&lt;&gt;"REACQUIRE"),1,0)</f>
        <v/>
      </c>
    </row>
    <row r="542">
      <c r="J542" t="n">
        <v>134.5</v>
      </c>
      <c r="K542" t="inlineStr">
        <is>
          <t>TRACK</t>
        </is>
      </c>
      <c r="L542" t="n">
        <v>1</v>
      </c>
      <c r="M542" t="n">
        <v>1</v>
      </c>
      <c r="N542" t="n">
        <v>0</v>
      </c>
      <c r="O542" t="n">
        <v>14.624</v>
      </c>
      <c r="P542" t="n">
        <v>4.813</v>
      </c>
      <c r="Q542" t="n">
        <v>11.223</v>
      </c>
      <c r="R542" t="n">
        <v>12.223</v>
      </c>
      <c r="S542" t="n">
        <v>6.465</v>
      </c>
      <c r="T542" t="n">
        <v>12.162</v>
      </c>
      <c r="U542" t="n">
        <v>6.257</v>
      </c>
      <c r="V542" t="n">
        <v>0.217</v>
      </c>
      <c r="W542" t="n">
        <v>-0</v>
      </c>
      <c r="X542" t="n">
        <v>40.5</v>
      </c>
      <c r="Y542" t="n">
        <v>0</v>
      </c>
      <c r="Z542" t="n">
        <v>1</v>
      </c>
      <c r="AA542" t="n">
        <v>-0.045</v>
      </c>
      <c r="AB542" t="n">
        <v>0.039</v>
      </c>
      <c r="AC542" t="n">
        <v>6.74</v>
      </c>
      <c r="AD542" t="n">
        <v>255</v>
      </c>
      <c r="AE542">
        <f>IF(V542&gt;=0,V542,"")</f>
        <v/>
      </c>
      <c r="AF542">
        <f>IF(AND(N542=1,N541=0),1,0)</f>
        <v/>
      </c>
      <c r="AG542">
        <f>IF(AND(K542="REACQUIRE",K541&lt;&gt;"REACQUIRE"),1,0)</f>
        <v/>
      </c>
    </row>
    <row r="543">
      <c r="J543" t="n">
        <v>134.75</v>
      </c>
      <c r="K543" t="inlineStr">
        <is>
          <t>TRACK</t>
        </is>
      </c>
      <c r="L543" t="n">
        <v>1</v>
      </c>
      <c r="M543" t="n">
        <v>1</v>
      </c>
      <c r="N543" t="n">
        <v>0</v>
      </c>
      <c r="O543" t="n">
        <v>14.563</v>
      </c>
      <c r="P543" t="n">
        <v>4.829</v>
      </c>
      <c r="Q543" t="n">
        <v>11.238</v>
      </c>
      <c r="R543" t="n">
        <v>12.223</v>
      </c>
      <c r="S543" t="n">
        <v>6.465</v>
      </c>
      <c r="T543" t="n">
        <v>12.168</v>
      </c>
      <c r="U543" t="n">
        <v>6.247</v>
      </c>
      <c r="V543" t="n">
        <v>0.225</v>
      </c>
      <c r="W543" t="n">
        <v>0.9</v>
      </c>
      <c r="X543" t="n">
        <v>40.7</v>
      </c>
      <c r="Y543" t="n">
        <v>0</v>
      </c>
      <c r="Z543" t="n">
        <v>1</v>
      </c>
      <c r="AA543" t="n">
        <v>-0.031</v>
      </c>
      <c r="AB543" t="n">
        <v>0.044</v>
      </c>
      <c r="AC543" t="n">
        <v>6.73</v>
      </c>
      <c r="AD543" t="n">
        <v>255</v>
      </c>
      <c r="AE543">
        <f>IF(V543&gt;=0,V543,"")</f>
        <v/>
      </c>
      <c r="AF543">
        <f>IF(AND(N543=1,N542=0),1,0)</f>
        <v/>
      </c>
      <c r="AG543">
        <f>IF(AND(K543="REACQUIRE",K542&lt;&gt;"REACQUIRE"),1,0)</f>
        <v/>
      </c>
    </row>
    <row r="544">
      <c r="J544" t="n">
        <v>135</v>
      </c>
      <c r="K544" t="inlineStr">
        <is>
          <t>TRACK</t>
        </is>
      </c>
      <c r="L544" t="n">
        <v>1</v>
      </c>
      <c r="M544" t="n">
        <v>1</v>
      </c>
      <c r="N544" t="n">
        <v>0</v>
      </c>
      <c r="O544" t="n">
        <v>14.488</v>
      </c>
      <c r="P544" t="n">
        <v>4.848</v>
      </c>
      <c r="Q544" t="n">
        <v>11.261</v>
      </c>
      <c r="R544" t="n">
        <v>12.223</v>
      </c>
      <c r="S544" t="n">
        <v>6.465</v>
      </c>
      <c r="T544" t="n">
        <v>12.179</v>
      </c>
      <c r="U544" t="n">
        <v>6.238</v>
      </c>
      <c r="V544" t="n">
        <v>0.232</v>
      </c>
      <c r="W544" t="n">
        <v>1.3</v>
      </c>
      <c r="X544" t="n">
        <v>40.8</v>
      </c>
      <c r="Y544" t="n">
        <v>0</v>
      </c>
      <c r="Z544" t="n">
        <v>1</v>
      </c>
      <c r="AA544" t="n">
        <v>-0.024</v>
      </c>
      <c r="AB544" t="n">
        <v>0.043</v>
      </c>
      <c r="AC544" t="n">
        <v>6.73</v>
      </c>
      <c r="AD544" t="n">
        <v>255</v>
      </c>
      <c r="AE544">
        <f>IF(V544&gt;=0,V544,"")</f>
        <v/>
      </c>
      <c r="AF544">
        <f>IF(AND(N544=1,N543=0),1,0)</f>
        <v/>
      </c>
      <c r="AG544">
        <f>IF(AND(K544="REACQUIRE",K543&lt;&gt;"REACQUIRE"),1,0)</f>
        <v/>
      </c>
    </row>
    <row r="545">
      <c r="J545" t="n">
        <v>135.25</v>
      </c>
      <c r="K545" t="inlineStr">
        <is>
          <t>TRACK</t>
        </is>
      </c>
      <c r="L545" t="n">
        <v>1</v>
      </c>
      <c r="M545" t="n">
        <v>1</v>
      </c>
      <c r="N545" t="n">
        <v>0</v>
      </c>
      <c r="O545" t="n">
        <v>14.402</v>
      </c>
      <c r="P545" t="n">
        <v>4.871</v>
      </c>
      <c r="Q545" t="n">
        <v>11.289</v>
      </c>
      <c r="R545" t="n">
        <v>12.223</v>
      </c>
      <c r="S545" t="n">
        <v>6.465</v>
      </c>
      <c r="T545" t="n">
        <v>12.193</v>
      </c>
      <c r="U545" t="n">
        <v>6.232</v>
      </c>
      <c r="V545" t="n">
        <v>0.235</v>
      </c>
      <c r="W545" t="n">
        <v>1.5</v>
      </c>
      <c r="X545" t="n">
        <v>40.9</v>
      </c>
      <c r="Y545" t="n">
        <v>0</v>
      </c>
      <c r="Z545" t="n">
        <v>1</v>
      </c>
      <c r="AA545" t="n">
        <v>-0.023</v>
      </c>
      <c r="AB545" t="n">
        <v>0.043</v>
      </c>
      <c r="AC545" t="n">
        <v>6.73</v>
      </c>
      <c r="AD545" t="n">
        <v>255</v>
      </c>
      <c r="AE545">
        <f>IF(V545&gt;=0,V545,"")</f>
        <v/>
      </c>
      <c r="AF545">
        <f>IF(AND(N545=1,N544=0),1,0)</f>
        <v/>
      </c>
      <c r="AG545">
        <f>IF(AND(K545="REACQUIRE",K544&lt;&gt;"REACQUIRE"),1,0)</f>
        <v/>
      </c>
    </row>
    <row r="546">
      <c r="J546" t="n">
        <v>135.5</v>
      </c>
      <c r="K546" t="inlineStr">
        <is>
          <t>TRACK</t>
        </is>
      </c>
      <c r="L546" t="n">
        <v>1</v>
      </c>
      <c r="M546" t="n">
        <v>1</v>
      </c>
      <c r="N546" t="n">
        <v>0</v>
      </c>
      <c r="O546" t="n">
        <v>14.309</v>
      </c>
      <c r="P546" t="n">
        <v>4.897</v>
      </c>
      <c r="Q546" t="n">
        <v>11.321</v>
      </c>
      <c r="R546" t="n">
        <v>12.223</v>
      </c>
      <c r="S546" t="n">
        <v>6.465</v>
      </c>
      <c r="T546" t="n">
        <v>12.209</v>
      </c>
      <c r="U546" t="n">
        <v>6.227</v>
      </c>
      <c r="V546" t="n">
        <v>0.239</v>
      </c>
      <c r="W546" t="n">
        <v>1.6</v>
      </c>
      <c r="X546" t="n">
        <v>41</v>
      </c>
      <c r="Y546" t="n">
        <v>0</v>
      </c>
      <c r="Z546" t="n">
        <v>1</v>
      </c>
      <c r="AA546" t="n">
        <v>-0.025</v>
      </c>
      <c r="AB546" t="n">
        <v>0.041</v>
      </c>
      <c r="AC546" t="n">
        <v>6.73</v>
      </c>
      <c r="AD546" t="n">
        <v>255</v>
      </c>
      <c r="AE546">
        <f>IF(V546&gt;=0,V546,"")</f>
        <v/>
      </c>
      <c r="AF546">
        <f>IF(AND(N546=1,N545=0),1,0)</f>
        <v/>
      </c>
      <c r="AG546">
        <f>IF(AND(K546="REACQUIRE",K545&lt;&gt;"REACQUIRE"),1,0)</f>
        <v/>
      </c>
    </row>
    <row r="547">
      <c r="J547" t="n">
        <v>135.75</v>
      </c>
      <c r="K547" t="inlineStr">
        <is>
          <t>TRACK</t>
        </is>
      </c>
      <c r="L547" t="n">
        <v>1</v>
      </c>
      <c r="M547" t="n">
        <v>1</v>
      </c>
      <c r="N547" t="n">
        <v>0</v>
      </c>
      <c r="O547" t="n">
        <v>14.21</v>
      </c>
      <c r="P547" t="n">
        <v>4.924</v>
      </c>
      <c r="Q547" t="n">
        <v>11.356</v>
      </c>
      <c r="R547" t="n">
        <v>12.223</v>
      </c>
      <c r="S547" t="n">
        <v>6.465</v>
      </c>
      <c r="T547" t="n">
        <v>12.225</v>
      </c>
      <c r="U547" t="n">
        <v>6.231</v>
      </c>
      <c r="V547" t="n">
        <v>0.234</v>
      </c>
      <c r="W547" t="n">
        <v>1.7</v>
      </c>
      <c r="X547" t="n">
        <v>41.2</v>
      </c>
      <c r="Y547" t="n">
        <v>0</v>
      </c>
      <c r="Z547" t="n">
        <v>1</v>
      </c>
      <c r="AA547" t="n">
        <v>-0.027</v>
      </c>
      <c r="AB547" t="n">
        <v>0.038</v>
      </c>
      <c r="AC547" t="n">
        <v>6.74</v>
      </c>
      <c r="AD547" t="n">
        <v>255</v>
      </c>
      <c r="AE547">
        <f>IF(V547&gt;=0,V547,"")</f>
        <v/>
      </c>
      <c r="AF547">
        <f>IF(AND(N547=1,N546=0),1,0)</f>
        <v/>
      </c>
      <c r="AG547">
        <f>IF(AND(K547="REACQUIRE",K546&lt;&gt;"REACQUIRE"),1,0)</f>
        <v/>
      </c>
    </row>
    <row r="548">
      <c r="J548" t="n">
        <v>136</v>
      </c>
      <c r="K548" t="inlineStr">
        <is>
          <t>TRACK</t>
        </is>
      </c>
      <c r="L548" t="n">
        <v>1</v>
      </c>
      <c r="M548" t="n">
        <v>1</v>
      </c>
      <c r="N548" t="n">
        <v>0</v>
      </c>
      <c r="O548" t="n">
        <v>14.105</v>
      </c>
      <c r="P548" t="n">
        <v>4.956</v>
      </c>
      <c r="Q548" t="n">
        <v>11.387</v>
      </c>
      <c r="R548" t="n">
        <v>12.223</v>
      </c>
      <c r="S548" t="n">
        <v>6.465</v>
      </c>
      <c r="T548" t="n">
        <v>12.233</v>
      </c>
      <c r="U548" t="n">
        <v>6.198</v>
      </c>
      <c r="V548" t="n">
        <v>0.267</v>
      </c>
      <c r="W548" t="n">
        <v>1.7</v>
      </c>
      <c r="X548" t="n">
        <v>41.2</v>
      </c>
      <c r="Y548" t="n">
        <v>0</v>
      </c>
      <c r="Z548" t="n">
        <v>1</v>
      </c>
      <c r="AA548" t="n">
        <v>-0.03</v>
      </c>
      <c r="AB548" t="n">
        <v>0.037</v>
      </c>
      <c r="AC548" t="n">
        <v>6.76</v>
      </c>
      <c r="AD548" t="n">
        <v>255</v>
      </c>
      <c r="AE548">
        <f>IF(V548&gt;=0,V548,"")</f>
        <v/>
      </c>
      <c r="AF548">
        <f>IF(AND(N548=1,N547=0),1,0)</f>
        <v/>
      </c>
      <c r="AG548">
        <f>IF(AND(K548="REACQUIRE",K547&lt;&gt;"REACQUIRE"),1,0)</f>
        <v/>
      </c>
    </row>
    <row r="549">
      <c r="J549" t="n">
        <v>136.25</v>
      </c>
      <c r="K549" t="inlineStr">
        <is>
          <t>TRACK</t>
        </is>
      </c>
      <c r="L549" t="n">
        <v>1</v>
      </c>
      <c r="M549" t="n">
        <v>1</v>
      </c>
      <c r="N549" t="n">
        <v>0</v>
      </c>
      <c r="O549" t="n">
        <v>13.998</v>
      </c>
      <c r="P549" t="n">
        <v>4.989</v>
      </c>
      <c r="Q549" t="n">
        <v>11.418</v>
      </c>
      <c r="R549" t="n">
        <v>12.223</v>
      </c>
      <c r="S549" t="n">
        <v>6.465</v>
      </c>
      <c r="T549" t="n">
        <v>12.253</v>
      </c>
      <c r="U549" t="n">
        <v>6.208</v>
      </c>
      <c r="V549" t="n">
        <v>0.259</v>
      </c>
      <c r="W549" t="n">
        <v>1.7</v>
      </c>
      <c r="X549" t="n">
        <v>41.6</v>
      </c>
      <c r="Y549" t="n">
        <v>0</v>
      </c>
      <c r="Z549" t="n">
        <v>1</v>
      </c>
      <c r="AA549" t="n">
        <v>-0.034</v>
      </c>
      <c r="AB549" t="n">
        <v>0.027</v>
      </c>
      <c r="AC549" t="n">
        <v>6.77</v>
      </c>
      <c r="AD549" t="n">
        <v>255</v>
      </c>
      <c r="AE549">
        <f>IF(V549&gt;=0,V549,"")</f>
        <v/>
      </c>
      <c r="AF549">
        <f>IF(AND(N549=1,N548=0),1,0)</f>
        <v/>
      </c>
      <c r="AG549">
        <f>IF(AND(K549="REACQUIRE",K548&lt;&gt;"REACQUIRE"),1,0)</f>
        <v/>
      </c>
    </row>
    <row r="550">
      <c r="J550" t="n">
        <v>136.5</v>
      </c>
      <c r="K550" t="inlineStr">
        <is>
          <t>TRACK</t>
        </is>
      </c>
      <c r="L550" t="n">
        <v>1</v>
      </c>
      <c r="M550" t="n">
        <v>1</v>
      </c>
      <c r="N550" t="n">
        <v>0</v>
      </c>
      <c r="O550" t="n">
        <v>13.887</v>
      </c>
      <c r="P550" t="n">
        <v>5.023</v>
      </c>
      <c r="Q550" t="n">
        <v>11.447</v>
      </c>
      <c r="R550" t="n">
        <v>12.227</v>
      </c>
      <c r="S550" t="n">
        <v>6.468</v>
      </c>
      <c r="T550" t="n">
        <v>12.263</v>
      </c>
      <c r="U550" t="n">
        <v>6.187</v>
      </c>
      <c r="V550" t="n">
        <v>0.283</v>
      </c>
      <c r="W550" t="n">
        <v>1.7</v>
      </c>
      <c r="X550" t="n">
        <v>41.8</v>
      </c>
      <c r="Y550" t="n">
        <v>0.013</v>
      </c>
      <c r="Z550" t="n">
        <v>1</v>
      </c>
      <c r="AA550" t="n">
        <v>-0.036</v>
      </c>
      <c r="AB550" t="n">
        <v>0.026</v>
      </c>
      <c r="AC550" t="n">
        <v>6.8</v>
      </c>
      <c r="AD550" t="n">
        <v>255</v>
      </c>
      <c r="AE550">
        <f>IF(V550&gt;=0,V550,"")</f>
        <v/>
      </c>
      <c r="AF550">
        <f>IF(AND(N550=1,N549=0),1,0)</f>
        <v/>
      </c>
      <c r="AG550">
        <f>IF(AND(K550="REACQUIRE",K549&lt;&gt;"REACQUIRE"),1,0)</f>
        <v/>
      </c>
    </row>
    <row r="551">
      <c r="J551" t="n">
        <v>136.75</v>
      </c>
      <c r="K551" t="inlineStr">
        <is>
          <t>TRACK</t>
        </is>
      </c>
      <c r="L551" t="n">
        <v>1</v>
      </c>
      <c r="M551" t="n">
        <v>1</v>
      </c>
      <c r="N551" t="n">
        <v>0</v>
      </c>
      <c r="O551" t="n">
        <v>13.776</v>
      </c>
      <c r="P551" t="n">
        <v>5.055</v>
      </c>
      <c r="Q551" t="n">
        <v>11.477</v>
      </c>
      <c r="R551" t="n">
        <v>12.223</v>
      </c>
      <c r="S551" t="n">
        <v>6.465</v>
      </c>
      <c r="T551" t="n">
        <v>12.275</v>
      </c>
      <c r="U551" t="n">
        <v>6.183</v>
      </c>
      <c r="V551" t="n">
        <v>0.287</v>
      </c>
      <c r="W551" t="n">
        <v>1.7</v>
      </c>
      <c r="X551" t="n">
        <v>42.2</v>
      </c>
      <c r="Y551" t="n">
        <v>0</v>
      </c>
      <c r="Z551" t="n">
        <v>1</v>
      </c>
      <c r="AA551" t="n">
        <v>-0.026</v>
      </c>
      <c r="AB551" t="n">
        <v>0.029</v>
      </c>
      <c r="AC551" t="n">
        <v>6.82</v>
      </c>
      <c r="AD551" t="n">
        <v>255</v>
      </c>
      <c r="AE551">
        <f>IF(V551&gt;=0,V551,"")</f>
        <v/>
      </c>
      <c r="AF551">
        <f>IF(AND(N551=1,N550=0),1,0)</f>
        <v/>
      </c>
      <c r="AG551">
        <f>IF(AND(K551="REACQUIRE",K550&lt;&gt;"REACQUIRE"),1,0)</f>
        <v/>
      </c>
    </row>
    <row r="552">
      <c r="J552" t="n">
        <v>137</v>
      </c>
      <c r="K552" t="inlineStr">
        <is>
          <t>TRACK</t>
        </is>
      </c>
      <c r="L552" t="n">
        <v>1</v>
      </c>
      <c r="M552" t="n">
        <v>1</v>
      </c>
      <c r="N552" t="n">
        <v>0</v>
      </c>
      <c r="O552" t="n">
        <v>13.7</v>
      </c>
      <c r="P552" t="n">
        <v>5.085</v>
      </c>
      <c r="Q552" t="n">
        <v>11.504</v>
      </c>
      <c r="R552" t="n">
        <v>12.223</v>
      </c>
      <c r="S552" t="n">
        <v>6.465</v>
      </c>
      <c r="T552" t="n">
        <v>12.29</v>
      </c>
      <c r="U552" t="n">
        <v>6.187</v>
      </c>
      <c r="V552" t="n">
        <v>0.286</v>
      </c>
      <c r="W552" t="n">
        <v>0.9</v>
      </c>
      <c r="X552" t="n">
        <v>42.7</v>
      </c>
      <c r="Y552" t="n">
        <v>0</v>
      </c>
      <c r="Z552" t="n">
        <v>1</v>
      </c>
      <c r="AA552" t="n">
        <v>-0.019</v>
      </c>
      <c r="AB552" t="n">
        <v>0.014</v>
      </c>
      <c r="AC552" t="n">
        <v>6.85</v>
      </c>
      <c r="AD552" t="n">
        <v>255</v>
      </c>
      <c r="AE552">
        <f>IF(V552&gt;=0,V552,"")</f>
        <v/>
      </c>
      <c r="AF552">
        <f>IF(AND(N552=1,N551=0),1,0)</f>
        <v/>
      </c>
      <c r="AG552">
        <f>IF(AND(K552="REACQUIRE",K551&lt;&gt;"REACQUIRE"),1,0)</f>
        <v/>
      </c>
    </row>
    <row r="553">
      <c r="J553" t="n">
        <v>137.25</v>
      </c>
      <c r="K553" t="inlineStr">
        <is>
          <t>TRACK</t>
        </is>
      </c>
      <c r="L553" t="n">
        <v>1</v>
      </c>
      <c r="M553" t="n">
        <v>1</v>
      </c>
      <c r="N553" t="n">
        <v>0</v>
      </c>
      <c r="O553" t="n">
        <v>13.649</v>
      </c>
      <c r="P553" t="n">
        <v>5.112</v>
      </c>
      <c r="Q553" t="n">
        <v>11.53</v>
      </c>
      <c r="R553" t="n">
        <v>12.223</v>
      </c>
      <c r="S553" t="n">
        <v>6.465</v>
      </c>
      <c r="T553" t="n">
        <v>12.294</v>
      </c>
      <c r="U553" t="n">
        <v>6.175</v>
      </c>
      <c r="V553" t="n">
        <v>0.299</v>
      </c>
      <c r="W553" t="n">
        <v>0.4</v>
      </c>
      <c r="X553" t="n">
        <v>43</v>
      </c>
      <c r="Y553" t="n">
        <v>0</v>
      </c>
      <c r="Z553" t="n">
        <v>1</v>
      </c>
      <c r="AA553" t="n">
        <v>-0.035</v>
      </c>
      <c r="AB553" t="n">
        <v>0.03</v>
      </c>
      <c r="AC553" t="n">
        <v>6.89</v>
      </c>
      <c r="AD553" t="n">
        <v>255</v>
      </c>
      <c r="AE553">
        <f>IF(V553&gt;=0,V553,"")</f>
        <v/>
      </c>
      <c r="AF553">
        <f>IF(AND(N553=1,N552=0),1,0)</f>
        <v/>
      </c>
      <c r="AG553">
        <f>IF(AND(K553="REACQUIRE",K552&lt;&gt;"REACQUIRE"),1,0)</f>
        <v/>
      </c>
    </row>
    <row r="554">
      <c r="J554" t="n">
        <v>137.5</v>
      </c>
      <c r="K554" t="inlineStr">
        <is>
          <t>TRACK</t>
        </is>
      </c>
      <c r="L554" t="n">
        <v>1</v>
      </c>
      <c r="M554" t="n">
        <v>1</v>
      </c>
      <c r="N554" t="n">
        <v>0</v>
      </c>
      <c r="O554" t="n">
        <v>13.606</v>
      </c>
      <c r="P554" t="n">
        <v>5.139</v>
      </c>
      <c r="Q554" t="n">
        <v>11.555</v>
      </c>
      <c r="R554" t="n">
        <v>12.223</v>
      </c>
      <c r="S554" t="n">
        <v>6.465</v>
      </c>
      <c r="T554" t="n">
        <v>12.297</v>
      </c>
      <c r="U554" t="n">
        <v>6.169</v>
      </c>
      <c r="V554" t="n">
        <v>0.305</v>
      </c>
      <c r="W554" t="n">
        <v>0.4</v>
      </c>
      <c r="X554" t="n">
        <v>43.2</v>
      </c>
      <c r="Y554" t="n">
        <v>0</v>
      </c>
      <c r="Z554" t="n">
        <v>1</v>
      </c>
      <c r="AA554" t="n">
        <v>-0.044</v>
      </c>
      <c r="AB554" t="n">
        <v>0.043</v>
      </c>
      <c r="AC554" t="n">
        <v>6.92</v>
      </c>
      <c r="AD554" t="n">
        <v>255</v>
      </c>
      <c r="AE554">
        <f>IF(V554&gt;=0,V554,"")</f>
        <v/>
      </c>
      <c r="AF554">
        <f>IF(AND(N554=1,N553=0),1,0)</f>
        <v/>
      </c>
      <c r="AG554">
        <f>IF(AND(K554="REACQUIRE",K553&lt;&gt;"REACQUIRE"),1,0)</f>
        <v/>
      </c>
    </row>
    <row r="555">
      <c r="J555" t="n">
        <v>137.75</v>
      </c>
      <c r="K555" t="inlineStr">
        <is>
          <t>TRACK</t>
        </is>
      </c>
      <c r="L555" t="n">
        <v>1</v>
      </c>
      <c r="M555" t="n">
        <v>1</v>
      </c>
      <c r="N555" t="n">
        <v>0</v>
      </c>
      <c r="O555" t="n">
        <v>13.565</v>
      </c>
      <c r="P555" t="n">
        <v>5.16</v>
      </c>
      <c r="Q555" t="n">
        <v>11.576</v>
      </c>
      <c r="R555" t="n">
        <v>12.223</v>
      </c>
      <c r="S555" t="n">
        <v>6.465</v>
      </c>
      <c r="T555" t="n">
        <v>12.303</v>
      </c>
      <c r="U555" t="n">
        <v>6.179</v>
      </c>
      <c r="V555" t="n">
        <v>0.297</v>
      </c>
      <c r="W555" t="n">
        <v>0.5</v>
      </c>
      <c r="X555" t="n">
        <v>43.2</v>
      </c>
      <c r="Y555" t="n">
        <v>0</v>
      </c>
      <c r="Z555" t="n">
        <v>1</v>
      </c>
      <c r="AA555" t="n">
        <v>-0.045</v>
      </c>
      <c r="AB555" t="n">
        <v>0.032</v>
      </c>
      <c r="AC555" t="n">
        <v>6.94</v>
      </c>
      <c r="AD555" t="n">
        <v>255</v>
      </c>
      <c r="AE555">
        <f>IF(V555&gt;=0,V555,"")</f>
        <v/>
      </c>
      <c r="AF555">
        <f>IF(AND(N555=1,N554=0),1,0)</f>
        <v/>
      </c>
      <c r="AG555">
        <f>IF(AND(K555="REACQUIRE",K554&lt;&gt;"REACQUIRE"),1,0)</f>
        <v/>
      </c>
    </row>
    <row r="556">
      <c r="J556" t="n">
        <v>138</v>
      </c>
      <c r="K556" t="inlineStr">
        <is>
          <t>TRACK</t>
        </is>
      </c>
      <c r="L556" t="n">
        <v>1</v>
      </c>
      <c r="M556" t="n">
        <v>1</v>
      </c>
      <c r="N556" t="n">
        <v>0</v>
      </c>
      <c r="O556" t="n">
        <v>13.525</v>
      </c>
      <c r="P556" t="n">
        <v>5.175</v>
      </c>
      <c r="Q556" t="n">
        <v>11.599</v>
      </c>
      <c r="R556" t="n">
        <v>12.223</v>
      </c>
      <c r="S556" t="n">
        <v>6.465</v>
      </c>
      <c r="T556" t="n">
        <v>12.309</v>
      </c>
      <c r="U556" t="n">
        <v>6.192</v>
      </c>
      <c r="V556" t="n">
        <v>0.286</v>
      </c>
      <c r="W556" t="n">
        <v>0.5</v>
      </c>
      <c r="X556" t="n">
        <v>43.3</v>
      </c>
      <c r="Y556" t="n">
        <v>0</v>
      </c>
      <c r="Z556" t="n">
        <v>1</v>
      </c>
      <c r="AA556" t="n">
        <v>-0.045</v>
      </c>
      <c r="AB556" t="n">
        <v>0.035</v>
      </c>
      <c r="AC556" t="n">
        <v>6.96</v>
      </c>
      <c r="AD556" t="n">
        <v>255</v>
      </c>
      <c r="AE556">
        <f>IF(V556&gt;=0,V556,"")</f>
        <v/>
      </c>
      <c r="AF556">
        <f>IF(AND(N556=1,N555=0),1,0)</f>
        <v/>
      </c>
      <c r="AG556">
        <f>IF(AND(K556="REACQUIRE",K555&lt;&gt;"REACQUIRE"),1,0)</f>
        <v/>
      </c>
    </row>
    <row r="557">
      <c r="J557" t="n">
        <v>138.25</v>
      </c>
      <c r="K557" t="inlineStr">
        <is>
          <t>TRACK</t>
        </is>
      </c>
      <c r="L557" t="n">
        <v>1</v>
      </c>
      <c r="M557" t="n">
        <v>1</v>
      </c>
      <c r="N557" t="n">
        <v>0</v>
      </c>
      <c r="O557" t="n">
        <v>13.483</v>
      </c>
      <c r="P557" t="n">
        <v>5.182</v>
      </c>
      <c r="Q557" t="n">
        <v>11.615</v>
      </c>
      <c r="R557" t="n">
        <v>12.223</v>
      </c>
      <c r="S557" t="n">
        <v>6.465</v>
      </c>
      <c r="T557" t="n">
        <v>12.302</v>
      </c>
      <c r="U557" t="n">
        <v>6.162</v>
      </c>
      <c r="V557" t="n">
        <v>0.313</v>
      </c>
      <c r="W557" t="n">
        <v>0.6</v>
      </c>
      <c r="X557" t="n">
        <v>43.1</v>
      </c>
      <c r="Y557" t="n">
        <v>0</v>
      </c>
      <c r="Z557" t="n">
        <v>1</v>
      </c>
      <c r="AA557" t="n">
        <v>-0.042</v>
      </c>
      <c r="AB557" t="n">
        <v>0.047</v>
      </c>
      <c r="AC557" t="n">
        <v>6.96</v>
      </c>
      <c r="AD557" t="n">
        <v>255</v>
      </c>
      <c r="AE557">
        <f>IF(V557&gt;=0,V557,"")</f>
        <v/>
      </c>
      <c r="AF557">
        <f>IF(AND(N557=1,N556=0),1,0)</f>
        <v/>
      </c>
      <c r="AG557">
        <f>IF(AND(K557="REACQUIRE",K556&lt;&gt;"REACQUIRE"),1,0)</f>
        <v/>
      </c>
    </row>
    <row r="558">
      <c r="J558" t="n">
        <v>138.5</v>
      </c>
      <c r="K558" t="inlineStr">
        <is>
          <t>TRACK</t>
        </is>
      </c>
      <c r="L558" t="n">
        <v>1</v>
      </c>
      <c r="M558" t="n">
        <v>1</v>
      </c>
      <c r="N558" t="n">
        <v>0</v>
      </c>
      <c r="O558" t="n">
        <v>13.443</v>
      </c>
      <c r="P558" t="n">
        <v>5.181</v>
      </c>
      <c r="Q558" t="n">
        <v>11.629</v>
      </c>
      <c r="R558" t="n">
        <v>12.223</v>
      </c>
      <c r="S558" t="n">
        <v>6.465</v>
      </c>
      <c r="T558" t="n">
        <v>12.312</v>
      </c>
      <c r="U558" t="n">
        <v>6.188</v>
      </c>
      <c r="V558" t="n">
        <v>0.291</v>
      </c>
      <c r="W558" t="n">
        <v>0.6</v>
      </c>
      <c r="X558" t="n">
        <v>43</v>
      </c>
      <c r="Y558" t="n">
        <v>0</v>
      </c>
      <c r="Z558" t="n">
        <v>1</v>
      </c>
      <c r="AA558" t="n">
        <v>-0.043</v>
      </c>
      <c r="AB558" t="n">
        <v>0.028</v>
      </c>
      <c r="AC558" t="n">
        <v>6.95</v>
      </c>
      <c r="AD558" t="n">
        <v>255</v>
      </c>
      <c r="AE558">
        <f>IF(V558&gt;=0,V558,"")</f>
        <v/>
      </c>
      <c r="AF558">
        <f>IF(AND(N558=1,N557=0),1,0)</f>
        <v/>
      </c>
      <c r="AG558">
        <f>IF(AND(K558="REACQUIRE",K557&lt;&gt;"REACQUIRE"),1,0)</f>
        <v/>
      </c>
    </row>
    <row r="559">
      <c r="J559" t="n">
        <v>138.75</v>
      </c>
      <c r="K559" t="inlineStr">
        <is>
          <t>TRACK</t>
        </is>
      </c>
      <c r="L559" t="n">
        <v>1</v>
      </c>
      <c r="M559" t="n">
        <v>1</v>
      </c>
      <c r="N559" t="n">
        <v>0</v>
      </c>
      <c r="O559" t="n">
        <v>13.402</v>
      </c>
      <c r="P559" t="n">
        <v>5.172</v>
      </c>
      <c r="Q559" t="n">
        <v>11.644</v>
      </c>
      <c r="R559" t="n">
        <v>12.223</v>
      </c>
      <c r="S559" t="n">
        <v>6.465</v>
      </c>
      <c r="T559" t="n">
        <v>12.314</v>
      </c>
      <c r="U559" t="n">
        <v>6.185</v>
      </c>
      <c r="V559" t="n">
        <v>0.294</v>
      </c>
      <c r="W559" t="n">
        <v>0.6</v>
      </c>
      <c r="X559" t="n">
        <v>43</v>
      </c>
      <c r="Y559" t="n">
        <v>0</v>
      </c>
      <c r="Z559" t="n">
        <v>1</v>
      </c>
      <c r="AA559" t="n">
        <v>-0.043</v>
      </c>
      <c r="AB559" t="n">
        <v>0.046</v>
      </c>
      <c r="AC559" t="n">
        <v>6.94</v>
      </c>
      <c r="AD559" t="n">
        <v>255</v>
      </c>
      <c r="AE559">
        <f>IF(V559&gt;=0,V559,"")</f>
        <v/>
      </c>
      <c r="AF559">
        <f>IF(AND(N559=1,N558=0),1,0)</f>
        <v/>
      </c>
      <c r="AG559">
        <f>IF(AND(K559="REACQUIRE",K558&lt;&gt;"REACQUIRE"),1,0)</f>
        <v/>
      </c>
    </row>
    <row r="560">
      <c r="J560" t="n">
        <v>139</v>
      </c>
      <c r="K560" t="inlineStr">
        <is>
          <t>TRACK</t>
        </is>
      </c>
      <c r="L560" t="n">
        <v>1</v>
      </c>
      <c r="M560" t="n">
        <v>1</v>
      </c>
      <c r="N560" t="n">
        <v>0</v>
      </c>
      <c r="O560" t="n">
        <v>13.362</v>
      </c>
      <c r="P560" t="n">
        <v>5.154</v>
      </c>
      <c r="Q560" t="n">
        <v>11.653</v>
      </c>
      <c r="R560" t="n">
        <v>12.223</v>
      </c>
      <c r="S560" t="n">
        <v>6.465</v>
      </c>
      <c r="T560" t="n">
        <v>12.316</v>
      </c>
      <c r="U560" t="n">
        <v>6.171</v>
      </c>
      <c r="V560" t="n">
        <v>0.308</v>
      </c>
      <c r="W560" t="n">
        <v>0.6</v>
      </c>
      <c r="X560" t="n">
        <v>42.6</v>
      </c>
      <c r="Y560" t="n">
        <v>0</v>
      </c>
      <c r="Z560" t="n">
        <v>1</v>
      </c>
      <c r="AA560" t="n">
        <v>-0.043</v>
      </c>
      <c r="AB560" t="n">
        <v>0.049</v>
      </c>
      <c r="AC560" t="n">
        <v>6.92</v>
      </c>
      <c r="AD560" t="n">
        <v>255</v>
      </c>
      <c r="AE560">
        <f>IF(V560&gt;=0,V560,"")</f>
        <v/>
      </c>
      <c r="AF560">
        <f>IF(AND(N560=1,N559=0),1,0)</f>
        <v/>
      </c>
      <c r="AG560">
        <f>IF(AND(K560="REACQUIRE",K559&lt;&gt;"REACQUIRE"),1,0)</f>
        <v/>
      </c>
    </row>
    <row r="561">
      <c r="J561" t="n">
        <v>139.25</v>
      </c>
      <c r="K561" t="inlineStr">
        <is>
          <t>TRACK</t>
        </is>
      </c>
      <c r="L561" t="n">
        <v>1</v>
      </c>
      <c r="M561" t="n">
        <v>1</v>
      </c>
      <c r="N561" t="n">
        <v>0</v>
      </c>
      <c r="O561" t="n">
        <v>13.321</v>
      </c>
      <c r="P561" t="n">
        <v>5.127</v>
      </c>
      <c r="Q561" t="n">
        <v>11.654</v>
      </c>
      <c r="R561" t="n">
        <v>12.226</v>
      </c>
      <c r="S561" t="n">
        <v>6.467</v>
      </c>
      <c r="T561" t="n">
        <v>12.32</v>
      </c>
      <c r="U561" t="n">
        <v>6.165</v>
      </c>
      <c r="V561" t="n">
        <v>0.317</v>
      </c>
      <c r="W561" t="n">
        <v>0.6</v>
      </c>
      <c r="X561" t="n">
        <v>42.3</v>
      </c>
      <c r="Y561" t="n">
        <v>0.047</v>
      </c>
      <c r="Z561" t="n">
        <v>1</v>
      </c>
      <c r="AA561" t="n">
        <v>-0.043</v>
      </c>
      <c r="AB561" t="n">
        <v>0.038</v>
      </c>
      <c r="AC561" t="n">
        <v>6.89</v>
      </c>
      <c r="AD561" t="n">
        <v>255</v>
      </c>
      <c r="AE561">
        <f>IF(V561&gt;=0,V561,"")</f>
        <v/>
      </c>
      <c r="AF561">
        <f>IF(AND(N561=1,N560=0),1,0)</f>
        <v/>
      </c>
      <c r="AG561">
        <f>IF(AND(K561="REACQUIRE",K560&lt;&gt;"REACQUIRE"),1,0)</f>
        <v/>
      </c>
    </row>
    <row r="562">
      <c r="J562" t="n">
        <v>139.5</v>
      </c>
      <c r="K562" t="inlineStr">
        <is>
          <t>TRACK</t>
        </is>
      </c>
      <c r="L562" t="n">
        <v>1</v>
      </c>
      <c r="M562" t="n">
        <v>1</v>
      </c>
      <c r="N562" t="n">
        <v>0</v>
      </c>
      <c r="O562" t="n">
        <v>13.279</v>
      </c>
      <c r="P562" t="n">
        <v>5.084</v>
      </c>
      <c r="Q562" t="n">
        <v>11.657</v>
      </c>
      <c r="R562" t="n">
        <v>12.223</v>
      </c>
      <c r="S562" t="n">
        <v>6.465</v>
      </c>
      <c r="T562" t="n">
        <v>12.317</v>
      </c>
      <c r="U562" t="n">
        <v>6.164</v>
      </c>
      <c r="V562" t="n">
        <v>0.316</v>
      </c>
      <c r="W562" t="n">
        <v>0.6</v>
      </c>
      <c r="X562" t="n">
        <v>42.2</v>
      </c>
      <c r="Y562" t="n">
        <v>0</v>
      </c>
      <c r="Z562" t="n">
        <v>1</v>
      </c>
      <c r="AA562" t="n">
        <v>-0.045</v>
      </c>
      <c r="AB562" t="n">
        <v>0.052</v>
      </c>
      <c r="AC562" t="n">
        <v>6.86</v>
      </c>
      <c r="AD562" t="n">
        <v>255</v>
      </c>
      <c r="AE562">
        <f>IF(V562&gt;=0,V562,"")</f>
        <v/>
      </c>
      <c r="AF562">
        <f>IF(AND(N562=1,N561=0),1,0)</f>
        <v/>
      </c>
      <c r="AG562">
        <f>IF(AND(K562="REACQUIRE",K561&lt;&gt;"REACQUIRE"),1,0)</f>
        <v/>
      </c>
    </row>
    <row r="563">
      <c r="J563" t="n">
        <v>139.75</v>
      </c>
      <c r="K563" t="inlineStr">
        <is>
          <t>TRACK</t>
        </is>
      </c>
      <c r="L563" t="n">
        <v>1</v>
      </c>
      <c r="M563" t="n">
        <v>1</v>
      </c>
      <c r="N563" t="n">
        <v>0</v>
      </c>
      <c r="O563" t="n">
        <v>13.223</v>
      </c>
      <c r="P563" t="n">
        <v>4.969</v>
      </c>
      <c r="Q563" t="n">
        <v>11.652</v>
      </c>
      <c r="R563" t="n">
        <v>12.223</v>
      </c>
      <c r="S563" t="n">
        <v>6.465</v>
      </c>
      <c r="T563" t="n">
        <v>12.32</v>
      </c>
      <c r="U563" t="n">
        <v>6.155</v>
      </c>
      <c r="V563" t="n">
        <v>0.326</v>
      </c>
      <c r="W563" t="n">
        <v>0.9</v>
      </c>
      <c r="X563" t="n">
        <v>41.6</v>
      </c>
      <c r="Y563" t="n">
        <v>0</v>
      </c>
      <c r="Z563" t="n">
        <v>1</v>
      </c>
      <c r="AA563" t="n">
        <v>-0.07099999999999999</v>
      </c>
      <c r="AB563" t="n">
        <v>0.07099999999999999</v>
      </c>
      <c r="AC563" t="n">
        <v>6.77</v>
      </c>
      <c r="AD563" t="n">
        <v>255</v>
      </c>
      <c r="AE563">
        <f>IF(V563&gt;=0,V563,"")</f>
        <v/>
      </c>
      <c r="AF563">
        <f>IF(AND(N563=1,N562=0),1,0)</f>
        <v/>
      </c>
      <c r="AG563">
        <f>IF(AND(K563="REACQUIRE",K562&lt;&gt;"REACQUIRE"),1,0)</f>
        <v/>
      </c>
    </row>
    <row r="564">
      <c r="J564" t="n">
        <v>140</v>
      </c>
      <c r="K564" t="inlineStr">
        <is>
          <t>TRACK</t>
        </is>
      </c>
      <c r="L564" t="n">
        <v>1</v>
      </c>
      <c r="M564" t="n">
        <v>1</v>
      </c>
      <c r="N564" t="n">
        <v>0</v>
      </c>
      <c r="O564" t="n">
        <v>13.069</v>
      </c>
      <c r="P564" t="n">
        <v>4.736</v>
      </c>
      <c r="Q564" t="n">
        <v>11.642</v>
      </c>
      <c r="R564" t="n">
        <v>12.223</v>
      </c>
      <c r="S564" t="n">
        <v>6.465</v>
      </c>
      <c r="T564" t="n">
        <v>12.322</v>
      </c>
      <c r="U564" t="n">
        <v>6.138</v>
      </c>
      <c r="V564" t="n">
        <v>0.342</v>
      </c>
      <c r="W564" t="n">
        <v>2.9</v>
      </c>
      <c r="X564" t="n">
        <v>40.1</v>
      </c>
      <c r="Y564" t="n">
        <v>0</v>
      </c>
      <c r="Z564" t="n">
        <v>1</v>
      </c>
      <c r="AA564" t="n">
        <v>-0.128</v>
      </c>
      <c r="AB564" t="n">
        <v>0.123</v>
      </c>
      <c r="AC564" t="n">
        <v>6.6</v>
      </c>
      <c r="AD564" t="n">
        <v>255</v>
      </c>
      <c r="AE564">
        <f>IF(V564&gt;=0,V564,"")</f>
        <v/>
      </c>
      <c r="AF564">
        <f>IF(AND(N564=1,N563=0),1,0)</f>
        <v/>
      </c>
      <c r="AG564">
        <f>IF(AND(K564="REACQUIRE",K563&lt;&gt;"REACQUIRE"),1,0)</f>
        <v/>
      </c>
    </row>
    <row r="565">
      <c r="J565" t="n">
        <v>140.25</v>
      </c>
      <c r="K565" t="inlineStr">
        <is>
          <t>TRACK</t>
        </is>
      </c>
      <c r="L565" t="n">
        <v>1</v>
      </c>
      <c r="M565" t="n">
        <v>1</v>
      </c>
      <c r="N565" t="n">
        <v>0</v>
      </c>
      <c r="O565" t="n">
        <v>12.752</v>
      </c>
      <c r="P565" t="n">
        <v>4.507</v>
      </c>
      <c r="Q565" t="n">
        <v>11.626</v>
      </c>
      <c r="R565" t="n">
        <v>12.223</v>
      </c>
      <c r="S565" t="n">
        <v>6.465</v>
      </c>
      <c r="T565" t="n">
        <v>12.343</v>
      </c>
      <c r="U565" t="n">
        <v>6.112</v>
      </c>
      <c r="V565" t="n">
        <v>0.373</v>
      </c>
      <c r="W565" t="n">
        <v>5.7</v>
      </c>
      <c r="X565" t="n">
        <v>38</v>
      </c>
      <c r="Y565" t="n">
        <v>0</v>
      </c>
      <c r="Z565" t="n">
        <v>1</v>
      </c>
      <c r="AA565" t="n">
        <v>-0.089</v>
      </c>
      <c r="AB565" t="n">
        <v>0.103</v>
      </c>
      <c r="AC565" t="n">
        <v>6.42</v>
      </c>
      <c r="AD565" t="n">
        <v>255</v>
      </c>
      <c r="AE565">
        <f>IF(V565&gt;=0,V565,"")</f>
        <v/>
      </c>
      <c r="AF565">
        <f>IF(AND(N565=1,N564=0),1,0)</f>
        <v/>
      </c>
      <c r="AG565">
        <f>IF(AND(K565="REACQUIRE",K564&lt;&gt;"REACQUIRE"),1,0)</f>
        <v/>
      </c>
    </row>
    <row r="566">
      <c r="J566" t="n">
        <v>140.5</v>
      </c>
      <c r="K566" t="inlineStr">
        <is>
          <t>TRACK</t>
        </is>
      </c>
      <c r="L566" t="n">
        <v>1</v>
      </c>
      <c r="M566" t="n">
        <v>1</v>
      </c>
      <c r="N566" t="n">
        <v>0</v>
      </c>
      <c r="O566" t="n">
        <v>12.419</v>
      </c>
      <c r="P566" t="n">
        <v>4.428</v>
      </c>
      <c r="Q566" t="n">
        <v>11.603</v>
      </c>
      <c r="R566" t="n">
        <v>12.225</v>
      </c>
      <c r="S566" t="n">
        <v>6.467</v>
      </c>
      <c r="T566" t="n">
        <v>12.377</v>
      </c>
      <c r="U566" t="n">
        <v>6.094</v>
      </c>
      <c r="V566" t="n">
        <v>0.402</v>
      </c>
      <c r="W566" t="n">
        <v>5.3</v>
      </c>
      <c r="X566" t="n">
        <v>37.4</v>
      </c>
      <c r="Y566" t="n">
        <v>-0.12</v>
      </c>
      <c r="Z566" t="n">
        <v>1</v>
      </c>
      <c r="AA566" t="n">
        <v>0.003</v>
      </c>
      <c r="AB566" t="n">
        <v>0.031</v>
      </c>
      <c r="AC566" t="n">
        <v>6.34</v>
      </c>
      <c r="AD566" t="n">
        <v>255</v>
      </c>
      <c r="AE566">
        <f>IF(V566&gt;=0,V566,"")</f>
        <v/>
      </c>
      <c r="AF566">
        <f>IF(AND(N566=1,N565=0),1,0)</f>
        <v/>
      </c>
      <c r="AG566">
        <f>IF(AND(K566="REACQUIRE",K565&lt;&gt;"REACQUIRE"),1,0)</f>
        <v/>
      </c>
    </row>
    <row r="567">
      <c r="J567" t="n">
        <v>140.75</v>
      </c>
      <c r="K567" t="inlineStr">
        <is>
          <t>TRACK</t>
        </is>
      </c>
      <c r="L567" t="n">
        <v>1</v>
      </c>
      <c r="M567" t="n">
        <v>1</v>
      </c>
      <c r="N567" t="n">
        <v>0</v>
      </c>
      <c r="O567" t="n">
        <v>12.206</v>
      </c>
      <c r="P567" t="n">
        <v>4.407</v>
      </c>
      <c r="Q567" t="n">
        <v>11.618</v>
      </c>
      <c r="R567" t="n">
        <v>12.223</v>
      </c>
      <c r="S567" t="n">
        <v>6.465</v>
      </c>
      <c r="T567" t="n">
        <v>12.402</v>
      </c>
      <c r="U567" t="n">
        <v>6.09</v>
      </c>
      <c r="V567" t="n">
        <v>0.416</v>
      </c>
      <c r="W567" t="n">
        <v>2.5</v>
      </c>
      <c r="X567" t="n">
        <v>39.2</v>
      </c>
      <c r="Y567" t="n">
        <v>0</v>
      </c>
      <c r="Z567" t="n">
        <v>1</v>
      </c>
      <c r="AA567" t="n">
        <v>0.044</v>
      </c>
      <c r="AB567" t="n">
        <v>-0.082</v>
      </c>
      <c r="AC567" t="n">
        <v>6.34</v>
      </c>
      <c r="AD567" t="n">
        <v>255</v>
      </c>
      <c r="AE567">
        <f>IF(V567&gt;=0,V567,"")</f>
        <v/>
      </c>
      <c r="AF567">
        <f>IF(AND(N567=1,N566=0),1,0)</f>
        <v/>
      </c>
      <c r="AG567">
        <f>IF(AND(K567="REACQUIRE",K566&lt;&gt;"REACQUIRE"),1,0)</f>
        <v/>
      </c>
    </row>
    <row r="568">
      <c r="J568" t="n">
        <v>141</v>
      </c>
      <c r="K568" t="inlineStr">
        <is>
          <t>TRACK</t>
        </is>
      </c>
      <c r="L568" t="n">
        <v>1</v>
      </c>
      <c r="M568" t="n">
        <v>1</v>
      </c>
      <c r="N568" t="n">
        <v>0</v>
      </c>
      <c r="O568" t="n">
        <v>12.106</v>
      </c>
      <c r="P568" t="n">
        <v>4.408</v>
      </c>
      <c r="Q568" t="n">
        <v>11.726</v>
      </c>
      <c r="R568" t="n">
        <v>12.223</v>
      </c>
      <c r="S568" t="n">
        <v>6.465</v>
      </c>
      <c r="T568" t="n">
        <v>12.406</v>
      </c>
      <c r="U568" t="n">
        <v>6.08</v>
      </c>
      <c r="V568" t="n">
        <v>0.426</v>
      </c>
      <c r="W568" t="n">
        <v>0.2</v>
      </c>
      <c r="X568" t="n">
        <v>41.4</v>
      </c>
      <c r="Y568" t="n">
        <v>0</v>
      </c>
      <c r="Z568" t="n">
        <v>1</v>
      </c>
      <c r="AA568" t="n">
        <v>-0.062</v>
      </c>
      <c r="AB568" t="n">
        <v>0.045</v>
      </c>
      <c r="AC568" t="n">
        <v>6.44</v>
      </c>
      <c r="AD568" t="n">
        <v>255</v>
      </c>
      <c r="AE568">
        <f>IF(V568&gt;=0,V568,"")</f>
        <v/>
      </c>
      <c r="AF568">
        <f>IF(AND(N568=1,N567=0),1,0)</f>
        <v/>
      </c>
      <c r="AG568">
        <f>IF(AND(K568="REACQUIRE",K567&lt;&gt;"REACQUIRE"),1,0)</f>
        <v/>
      </c>
    </row>
    <row r="569">
      <c r="J569" t="n">
        <v>141.25</v>
      </c>
      <c r="K569" t="inlineStr">
        <is>
          <t>TRACK</t>
        </is>
      </c>
      <c r="L569" t="n">
        <v>1</v>
      </c>
      <c r="M569" t="n">
        <v>1</v>
      </c>
      <c r="N569" t="n">
        <v>0</v>
      </c>
      <c r="O569" t="n">
        <v>11.964</v>
      </c>
      <c r="P569" t="n">
        <v>4.405</v>
      </c>
      <c r="Q569" t="n">
        <v>11.821</v>
      </c>
      <c r="R569" t="n">
        <v>12.223</v>
      </c>
      <c r="S569" t="n">
        <v>6.465</v>
      </c>
      <c r="T569" t="n">
        <v>12.418</v>
      </c>
      <c r="U569" t="n">
        <v>6.063</v>
      </c>
      <c r="V569" t="n">
        <v>0.447</v>
      </c>
      <c r="W569" t="n">
        <v>1.2</v>
      </c>
      <c r="X569" t="n">
        <v>40.2</v>
      </c>
      <c r="Y569" t="n">
        <v>0</v>
      </c>
      <c r="Z569" t="n">
        <v>1</v>
      </c>
      <c r="AA569" t="n">
        <v>-0.089</v>
      </c>
      <c r="AB569" t="n">
        <v>0.08699999999999999</v>
      </c>
      <c r="AC569" t="n">
        <v>6.52</v>
      </c>
      <c r="AD569" t="n">
        <v>255</v>
      </c>
      <c r="AE569">
        <f>IF(V569&gt;=0,V569,"")</f>
        <v/>
      </c>
      <c r="AF569">
        <f>IF(AND(N569=1,N568=0),1,0)</f>
        <v/>
      </c>
      <c r="AG569">
        <f>IF(AND(K569="REACQUIRE",K568&lt;&gt;"REACQUIRE"),1,0)</f>
        <v/>
      </c>
    </row>
    <row r="570">
      <c r="J570" t="n">
        <v>141.5</v>
      </c>
      <c r="K570" t="inlineStr">
        <is>
          <t>TRACK</t>
        </is>
      </c>
      <c r="L570" t="n">
        <v>1</v>
      </c>
      <c r="M570" t="n">
        <v>1</v>
      </c>
      <c r="N570" t="n">
        <v>0</v>
      </c>
      <c r="O570" t="n">
        <v>11.78</v>
      </c>
      <c r="P570" t="n">
        <v>4.405</v>
      </c>
      <c r="Q570" t="n">
        <v>11.889</v>
      </c>
      <c r="R570" t="n">
        <v>12.223</v>
      </c>
      <c r="S570" t="n">
        <v>6.465</v>
      </c>
      <c r="T570" t="n">
        <v>12.435</v>
      </c>
      <c r="U570" t="n">
        <v>6.051</v>
      </c>
      <c r="V570" t="n">
        <v>0.465</v>
      </c>
      <c r="W570" t="n">
        <v>2.4</v>
      </c>
      <c r="X570" t="n">
        <v>38.7</v>
      </c>
      <c r="Y570" t="n">
        <v>0</v>
      </c>
      <c r="Z570" t="n">
        <v>1</v>
      </c>
      <c r="AA570" t="n">
        <v>-0.079</v>
      </c>
      <c r="AB570" t="n">
        <v>0.093</v>
      </c>
      <c r="AC570" t="n">
        <v>6.58</v>
      </c>
      <c r="AD570" t="n">
        <v>255</v>
      </c>
      <c r="AE570">
        <f>IF(V570&gt;=0,V570,"")</f>
        <v/>
      </c>
      <c r="AF570">
        <f>IF(AND(N570=1,N569=0),1,0)</f>
        <v/>
      </c>
      <c r="AG570">
        <f>IF(AND(K570="REACQUIRE",K569&lt;&gt;"REACQUIRE"),1,0)</f>
        <v/>
      </c>
    </row>
    <row r="571">
      <c r="J571" t="n">
        <v>141.75</v>
      </c>
      <c r="K571" t="inlineStr">
        <is>
          <t>TRACK</t>
        </is>
      </c>
      <c r="L571" t="n">
        <v>1</v>
      </c>
      <c r="M571" t="n">
        <v>1</v>
      </c>
      <c r="N571" t="n">
        <v>0</v>
      </c>
      <c r="O571" t="n">
        <v>11.564</v>
      </c>
      <c r="P571" t="n">
        <v>4.402</v>
      </c>
      <c r="Q571" t="n">
        <v>11.917</v>
      </c>
      <c r="R571" t="n">
        <v>12.223</v>
      </c>
      <c r="S571" t="n">
        <v>6.465</v>
      </c>
      <c r="T571" t="n">
        <v>12.456</v>
      </c>
      <c r="U571" t="n">
        <v>6.038</v>
      </c>
      <c r="V571" t="n">
        <v>0.486</v>
      </c>
      <c r="W571" t="n">
        <v>3</v>
      </c>
      <c r="X571" t="n">
        <v>37.1</v>
      </c>
      <c r="Y571" t="n">
        <v>0</v>
      </c>
      <c r="Z571" t="n">
        <v>1</v>
      </c>
      <c r="AA571" t="n">
        <v>-0.051</v>
      </c>
      <c r="AB571" t="n">
        <v>0.09</v>
      </c>
      <c r="AC571" t="n">
        <v>6.62</v>
      </c>
      <c r="AD571" t="n">
        <v>255</v>
      </c>
      <c r="AE571">
        <f>IF(V571&gt;=0,V571,"")</f>
        <v/>
      </c>
      <c r="AF571">
        <f>IF(AND(N571=1,N570=0),1,0)</f>
        <v/>
      </c>
      <c r="AG571">
        <f>IF(AND(K571="REACQUIRE",K570&lt;&gt;"REACQUIRE"),1,0)</f>
        <v/>
      </c>
    </row>
    <row r="572">
      <c r="J572" t="n">
        <v>142</v>
      </c>
      <c r="K572" t="inlineStr">
        <is>
          <t>TRACK</t>
        </is>
      </c>
      <c r="L572" t="n">
        <v>0</v>
      </c>
      <c r="M572" t="n">
        <v>0</v>
      </c>
      <c r="N572" t="n">
        <v>1</v>
      </c>
      <c r="O572" t="n">
        <v>11.367</v>
      </c>
      <c r="P572" t="n">
        <v>4.396</v>
      </c>
      <c r="Q572" t="n">
        <v>11.91</v>
      </c>
      <c r="R572" t="n">
        <v>12.227</v>
      </c>
      <c r="S572" t="n">
        <v>6.468</v>
      </c>
      <c r="T572" t="n">
        <v>12.519</v>
      </c>
      <c r="U572" t="n">
        <v>6.029</v>
      </c>
      <c r="V572" t="n">
        <v>-1</v>
      </c>
      <c r="W572" t="n">
        <v>2.6</v>
      </c>
      <c r="X572" t="n">
        <v>36.2</v>
      </c>
      <c r="Y572" t="n">
        <v>0</v>
      </c>
      <c r="Z572" t="n">
        <v>1</v>
      </c>
      <c r="AA572" t="n">
        <v>-0.047</v>
      </c>
      <c r="AB572" t="n">
        <v>0.044</v>
      </c>
      <c r="AC572" t="n">
        <v>6.62</v>
      </c>
      <c r="AD572" t="n">
        <v>75</v>
      </c>
      <c r="AE572">
        <f>IF(V572&gt;=0,V572,"")</f>
        <v/>
      </c>
      <c r="AF572">
        <f>IF(AND(N572=1,N571=0),1,0)</f>
        <v/>
      </c>
      <c r="AG572">
        <f>IF(AND(K572="REACQUIRE",K571&lt;&gt;"REACQUIRE"),1,0)</f>
        <v/>
      </c>
    </row>
    <row r="573">
      <c r="J573" t="n">
        <v>142.25</v>
      </c>
      <c r="K573" t="inlineStr">
        <is>
          <t>TRACK</t>
        </is>
      </c>
      <c r="L573" t="n">
        <v>0</v>
      </c>
      <c r="M573" t="n">
        <v>0</v>
      </c>
      <c r="N573" t="n">
        <v>1</v>
      </c>
      <c r="O573" t="n">
        <v>11.188</v>
      </c>
      <c r="P573" t="n">
        <v>4.39</v>
      </c>
      <c r="Q573" t="n">
        <v>11.89</v>
      </c>
      <c r="R573" t="n">
        <v>12.227</v>
      </c>
      <c r="S573" t="n">
        <v>6.468</v>
      </c>
      <c r="T573" t="n">
        <v>12.519</v>
      </c>
      <c r="U573" t="n">
        <v>6.029</v>
      </c>
      <c r="V573" t="n">
        <v>-1</v>
      </c>
      <c r="W573" t="n">
        <v>2.2</v>
      </c>
      <c r="X573" t="n">
        <v>35.9</v>
      </c>
      <c r="Y573" t="n">
        <v>0</v>
      </c>
      <c r="Z573" t="n">
        <v>1</v>
      </c>
      <c r="AA573" t="n">
        <v>-0.048</v>
      </c>
      <c r="AB573" t="n">
        <v>0.029</v>
      </c>
      <c r="AC573" t="n">
        <v>6.62</v>
      </c>
      <c r="AD573" t="n">
        <v>75</v>
      </c>
      <c r="AE573">
        <f>IF(V573&gt;=0,V573,"")</f>
        <v/>
      </c>
      <c r="AF573">
        <f>IF(AND(N573=1,N572=0),1,0)</f>
        <v/>
      </c>
      <c r="AG573">
        <f>IF(AND(K573="REACQUIRE",K572&lt;&gt;"REACQUIRE"),1,0)</f>
        <v/>
      </c>
    </row>
    <row r="574">
      <c r="J574" t="n">
        <v>142.5</v>
      </c>
      <c r="K574" t="inlineStr">
        <is>
          <t>TRACK</t>
        </is>
      </c>
      <c r="L574" t="n">
        <v>0</v>
      </c>
      <c r="M574" t="n">
        <v>0</v>
      </c>
      <c r="N574" t="n">
        <v>1</v>
      </c>
      <c r="O574" t="n">
        <v>11.013</v>
      </c>
      <c r="P574" t="n">
        <v>4.386</v>
      </c>
      <c r="Q574" t="n">
        <v>11.86</v>
      </c>
      <c r="R574" t="n">
        <v>12.227</v>
      </c>
      <c r="S574" t="n">
        <v>6.468</v>
      </c>
      <c r="T574" t="n">
        <v>12.519</v>
      </c>
      <c r="U574" t="n">
        <v>6.029</v>
      </c>
      <c r="V574" t="n">
        <v>-1</v>
      </c>
      <c r="W574" t="n">
        <v>2.1</v>
      </c>
      <c r="X574" t="n">
        <v>35.9</v>
      </c>
      <c r="Y574" t="n">
        <v>0</v>
      </c>
      <c r="Z574" t="n">
        <v>1</v>
      </c>
      <c r="AA574" t="n">
        <v>-0.055</v>
      </c>
      <c r="AB574" t="n">
        <v>0.016</v>
      </c>
      <c r="AC574" t="n">
        <v>6.62</v>
      </c>
      <c r="AD574" t="n">
        <v>75</v>
      </c>
      <c r="AE574">
        <f>IF(V574&gt;=0,V574,"")</f>
        <v/>
      </c>
      <c r="AF574">
        <f>IF(AND(N574=1,N573=0),1,0)</f>
        <v/>
      </c>
      <c r="AG574">
        <f>IF(AND(K574="REACQUIRE",K573&lt;&gt;"REACQUIRE"),1,0)</f>
        <v/>
      </c>
    </row>
    <row r="575">
      <c r="J575" t="n">
        <v>142.75</v>
      </c>
      <c r="K575" t="inlineStr">
        <is>
          <t>REACQUIRE</t>
        </is>
      </c>
      <c r="L575" t="n">
        <v>0</v>
      </c>
      <c r="M575" t="n">
        <v>0</v>
      </c>
      <c r="N575" t="n">
        <v>1</v>
      </c>
      <c r="O575" t="n">
        <v>10.877</v>
      </c>
      <c r="P575" t="n">
        <v>4.387</v>
      </c>
      <c r="Q575" t="n">
        <v>11.84</v>
      </c>
      <c r="R575" t="n">
        <v>12.227</v>
      </c>
      <c r="S575" t="n">
        <v>6.468</v>
      </c>
      <c r="T575" t="n">
        <v>12.519</v>
      </c>
      <c r="U575" t="n">
        <v>6.029</v>
      </c>
      <c r="V575" t="n">
        <v>-1</v>
      </c>
      <c r="W575" t="n">
        <v>1.2</v>
      </c>
      <c r="X575" t="n">
        <v>36</v>
      </c>
      <c r="Y575" t="n">
        <v>0</v>
      </c>
      <c r="Z575" t="n">
        <v>1</v>
      </c>
      <c r="AA575" t="n">
        <v>0.032</v>
      </c>
      <c r="AB575" t="n">
        <v>0.02</v>
      </c>
      <c r="AC575" t="n">
        <v>6.62</v>
      </c>
      <c r="AD575" t="n">
        <v>75</v>
      </c>
      <c r="AE575">
        <f>IF(V575&gt;=0,V575,"")</f>
        <v/>
      </c>
      <c r="AF575">
        <f>IF(AND(N575=1,N574=0),1,0)</f>
        <v/>
      </c>
      <c r="AG575">
        <f>IF(AND(K575="REACQUIRE",K574&lt;&gt;"REACQUIRE"),1,0)</f>
        <v/>
      </c>
    </row>
    <row r="576">
      <c r="J576" t="n">
        <v>143</v>
      </c>
      <c r="K576" t="inlineStr">
        <is>
          <t>REACQUIRE</t>
        </is>
      </c>
      <c r="L576" t="n">
        <v>0</v>
      </c>
      <c r="M576" t="n">
        <v>0</v>
      </c>
      <c r="N576" t="n">
        <v>1</v>
      </c>
      <c r="O576" t="n">
        <v>10.776</v>
      </c>
      <c r="P576" t="n">
        <v>4.386</v>
      </c>
      <c r="Q576" t="n">
        <v>11.815</v>
      </c>
      <c r="R576" t="n">
        <v>12.227</v>
      </c>
      <c r="S576" t="n">
        <v>6.468</v>
      </c>
      <c r="T576" t="n">
        <v>12.519</v>
      </c>
      <c r="U576" t="n">
        <v>6.029</v>
      </c>
      <c r="V576" t="n">
        <v>-1</v>
      </c>
      <c r="W576" t="n">
        <v>1.1</v>
      </c>
      <c r="X576" t="n">
        <v>35.8</v>
      </c>
      <c r="Y576" t="n">
        <v>0</v>
      </c>
      <c r="Z576" t="n">
        <v>1</v>
      </c>
      <c r="AA576" t="n">
        <v>-0.081</v>
      </c>
      <c r="AB576" t="n">
        <v>0.037</v>
      </c>
      <c r="AC576" t="n">
        <v>6.62</v>
      </c>
      <c r="AD576" t="n">
        <v>75</v>
      </c>
      <c r="AE576">
        <f>IF(V576&gt;=0,V576,"")</f>
        <v/>
      </c>
      <c r="AF576">
        <f>IF(AND(N576=1,N575=0),1,0)</f>
        <v/>
      </c>
      <c r="AG576">
        <f>IF(AND(K576="REACQUIRE",K575&lt;&gt;"REACQUIRE"),1,0)</f>
        <v/>
      </c>
    </row>
    <row r="577">
      <c r="J577" t="n">
        <v>143.25</v>
      </c>
      <c r="K577" t="inlineStr">
        <is>
          <t>REACQUIRE</t>
        </is>
      </c>
      <c r="L577" t="n">
        <v>0</v>
      </c>
      <c r="M577" t="n">
        <v>0</v>
      </c>
      <c r="N577" t="n">
        <v>1</v>
      </c>
      <c r="O577" t="n">
        <v>10.612</v>
      </c>
      <c r="P577" t="n">
        <v>4.385</v>
      </c>
      <c r="Q577" t="n">
        <v>11.757</v>
      </c>
      <c r="R577" t="n">
        <v>12.227</v>
      </c>
      <c r="S577" t="n">
        <v>6.468</v>
      </c>
      <c r="T577" t="n">
        <v>12.519</v>
      </c>
      <c r="U577" t="n">
        <v>6.029</v>
      </c>
      <c r="V577" t="n">
        <v>-1</v>
      </c>
      <c r="W577" t="n">
        <v>2.1</v>
      </c>
      <c r="X577" t="n">
        <v>35.6</v>
      </c>
      <c r="Y577" t="n">
        <v>0</v>
      </c>
      <c r="Z577" t="n">
        <v>1</v>
      </c>
      <c r="AA577" t="n">
        <v>-0.073</v>
      </c>
      <c r="AB577" t="n">
        <v>0.04</v>
      </c>
      <c r="AC577" t="n">
        <v>6.61</v>
      </c>
      <c r="AD577" t="n">
        <v>75</v>
      </c>
      <c r="AE577">
        <f>IF(V577&gt;=0,V577,"")</f>
        <v/>
      </c>
      <c r="AF577">
        <f>IF(AND(N577=1,N576=0),1,0)</f>
        <v/>
      </c>
      <c r="AG577">
        <f>IF(AND(K577="REACQUIRE",K576&lt;&gt;"REACQUIRE"),1,0)</f>
        <v/>
      </c>
    </row>
    <row r="578">
      <c r="J578" t="n">
        <v>143.5</v>
      </c>
      <c r="K578" t="inlineStr">
        <is>
          <t>REACQUIRE</t>
        </is>
      </c>
      <c r="L578" t="n">
        <v>0</v>
      </c>
      <c r="M578" t="n">
        <v>0</v>
      </c>
      <c r="N578" t="n">
        <v>1</v>
      </c>
      <c r="O578" t="n">
        <v>10.416</v>
      </c>
      <c r="P578" t="n">
        <v>4.389</v>
      </c>
      <c r="Q578" t="n">
        <v>11.687</v>
      </c>
      <c r="R578" t="n">
        <v>12.227</v>
      </c>
      <c r="S578" t="n">
        <v>6.468</v>
      </c>
      <c r="T578" t="n">
        <v>12.519</v>
      </c>
      <c r="U578" t="n">
        <v>6.029</v>
      </c>
      <c r="V578" t="n">
        <v>-1</v>
      </c>
      <c r="W578" t="n">
        <v>2.7</v>
      </c>
      <c r="X578" t="n">
        <v>35.7</v>
      </c>
      <c r="Y578" t="n">
        <v>0</v>
      </c>
      <c r="Z578" t="n">
        <v>1</v>
      </c>
      <c r="AA578" t="n">
        <v>-0.045</v>
      </c>
      <c r="AB578" t="n">
        <v>-0.018</v>
      </c>
      <c r="AC578" t="n">
        <v>6.61</v>
      </c>
      <c r="AD578" t="n">
        <v>75</v>
      </c>
      <c r="AE578">
        <f>IF(V578&gt;=0,V578,"")</f>
        <v/>
      </c>
      <c r="AF578">
        <f>IF(AND(N578=1,N577=0),1,0)</f>
        <v/>
      </c>
      <c r="AG578">
        <f>IF(AND(K578="REACQUIRE",K577&lt;&gt;"REACQUIRE"),1,0)</f>
        <v/>
      </c>
    </row>
    <row r="579">
      <c r="J579" t="n">
        <v>143.75</v>
      </c>
      <c r="K579" t="inlineStr">
        <is>
          <t>REACQUIRE</t>
        </is>
      </c>
      <c r="L579" t="n">
        <v>0</v>
      </c>
      <c r="M579" t="n">
        <v>0</v>
      </c>
      <c r="N579" t="n">
        <v>1</v>
      </c>
      <c r="O579" t="n">
        <v>10.233</v>
      </c>
      <c r="P579" t="n">
        <v>4.396</v>
      </c>
      <c r="Q579" t="n">
        <v>11.657</v>
      </c>
      <c r="R579" t="n">
        <v>12.227</v>
      </c>
      <c r="S579" t="n">
        <v>6.468</v>
      </c>
      <c r="T579" t="n">
        <v>12.519</v>
      </c>
      <c r="U579" t="n">
        <v>6.029</v>
      </c>
      <c r="V579" t="n">
        <v>-1</v>
      </c>
      <c r="W579" t="n">
        <v>2.3</v>
      </c>
      <c r="X579" t="n">
        <v>36.5</v>
      </c>
      <c r="Y579" t="n">
        <v>0</v>
      </c>
      <c r="Z579" t="n">
        <v>1</v>
      </c>
      <c r="AA579" t="n">
        <v>-0.014</v>
      </c>
      <c r="AB579" t="n">
        <v>-0.025</v>
      </c>
      <c r="AC579" t="n">
        <v>6.64</v>
      </c>
      <c r="AD579" t="n">
        <v>76</v>
      </c>
      <c r="AE579">
        <f>IF(V579&gt;=0,V579,"")</f>
        <v/>
      </c>
      <c r="AF579">
        <f>IF(AND(N579=1,N578=0),1,0)</f>
        <v/>
      </c>
      <c r="AG579">
        <f>IF(AND(K579="REACQUIRE",K578&lt;&gt;"REACQUIRE"),1,0)</f>
        <v/>
      </c>
    </row>
    <row r="580">
      <c r="J580" t="n">
        <v>144</v>
      </c>
      <c r="K580" t="inlineStr">
        <is>
          <t>REACQUIRE</t>
        </is>
      </c>
      <c r="L580" t="n">
        <v>0</v>
      </c>
      <c r="M580" t="n">
        <v>0</v>
      </c>
      <c r="N580" t="n">
        <v>1</v>
      </c>
      <c r="O580" t="n">
        <v>10.052</v>
      </c>
      <c r="P580" t="n">
        <v>4.404</v>
      </c>
      <c r="Q580" t="n">
        <v>11.653</v>
      </c>
      <c r="R580" t="n">
        <v>12.227</v>
      </c>
      <c r="S580" t="n">
        <v>6.468</v>
      </c>
      <c r="T580" t="n">
        <v>12.519</v>
      </c>
      <c r="U580" t="n">
        <v>6.029</v>
      </c>
      <c r="V580" t="n">
        <v>-1</v>
      </c>
      <c r="W580" t="n">
        <v>2.1</v>
      </c>
      <c r="X580" t="n">
        <v>37.1</v>
      </c>
      <c r="Y580" t="n">
        <v>0</v>
      </c>
      <c r="Z580" t="n">
        <v>1</v>
      </c>
      <c r="AA580" t="n">
        <v>-0.02</v>
      </c>
      <c r="AB580" t="n">
        <v>-0.024</v>
      </c>
      <c r="AC580" t="n">
        <v>6.71</v>
      </c>
      <c r="AD580" t="n">
        <v>76</v>
      </c>
      <c r="AE580">
        <f>IF(V580&gt;=0,V580,"")</f>
        <v/>
      </c>
      <c r="AF580">
        <f>IF(AND(N580=1,N579=0),1,0)</f>
        <v/>
      </c>
      <c r="AG580">
        <f>IF(AND(K580="REACQUIRE",K579&lt;&gt;"REACQUIRE"),1,0)</f>
        <v/>
      </c>
    </row>
    <row r="581">
      <c r="J581" t="n">
        <v>144.25</v>
      </c>
      <c r="K581" t="inlineStr">
        <is>
          <t>REACQUIRE</t>
        </is>
      </c>
      <c r="L581" t="n">
        <v>0</v>
      </c>
      <c r="M581" t="n">
        <v>0</v>
      </c>
      <c r="N581" t="n">
        <v>1</v>
      </c>
      <c r="O581" t="n">
        <v>9.853</v>
      </c>
      <c r="P581" t="n">
        <v>4.424</v>
      </c>
      <c r="Q581" t="n">
        <v>11.678</v>
      </c>
      <c r="R581" t="n">
        <v>12.227</v>
      </c>
      <c r="S581" t="n">
        <v>6.468</v>
      </c>
      <c r="T581" t="n">
        <v>12.519</v>
      </c>
      <c r="U581" t="n">
        <v>6.029</v>
      </c>
      <c r="V581" t="n">
        <v>-1</v>
      </c>
      <c r="W581" t="n">
        <v>2.3</v>
      </c>
      <c r="X581" t="n">
        <v>37.7</v>
      </c>
      <c r="Y581" t="n">
        <v>0</v>
      </c>
      <c r="Z581" t="n">
        <v>1</v>
      </c>
      <c r="AA581" t="n">
        <v>-0.051</v>
      </c>
      <c r="AB581" t="n">
        <v>-0.018</v>
      </c>
      <c r="AC581" t="n">
        <v>6.81</v>
      </c>
      <c r="AD581" t="n">
        <v>76</v>
      </c>
      <c r="AE581">
        <f>IF(V581&gt;=0,V581,"")</f>
        <v/>
      </c>
      <c r="AF581">
        <f>IF(AND(N581=1,N580=0),1,0)</f>
        <v/>
      </c>
      <c r="AG581">
        <f>IF(AND(K581="REACQUIRE",K580&lt;&gt;"REACQUIRE"),1,0)</f>
        <v/>
      </c>
    </row>
    <row r="582">
      <c r="J582" t="n">
        <v>144.5</v>
      </c>
      <c r="K582" t="inlineStr">
        <is>
          <t>REACQUIRE</t>
        </is>
      </c>
      <c r="L582" t="n">
        <v>0</v>
      </c>
      <c r="M582" t="n">
        <v>0</v>
      </c>
      <c r="N582" t="n">
        <v>1</v>
      </c>
      <c r="O582" t="n">
        <v>9.574</v>
      </c>
      <c r="P582" t="n">
        <v>4.454</v>
      </c>
      <c r="Q582" t="n">
        <v>11.692</v>
      </c>
      <c r="R582" t="n">
        <v>12.227</v>
      </c>
      <c r="S582" t="n">
        <v>6.468</v>
      </c>
      <c r="T582" t="n">
        <v>12.519</v>
      </c>
      <c r="U582" t="n">
        <v>6.029</v>
      </c>
      <c r="V582" t="n">
        <v>-1</v>
      </c>
      <c r="W582" t="n">
        <v>3.5</v>
      </c>
      <c r="X582" t="n">
        <v>37.7</v>
      </c>
      <c r="Y582" t="n">
        <v>0</v>
      </c>
      <c r="Z582" t="n">
        <v>1</v>
      </c>
      <c r="AA582" t="n">
        <v>-0.055</v>
      </c>
      <c r="AB582" t="n">
        <v>0.037</v>
      </c>
      <c r="AC582" t="n">
        <v>6.94</v>
      </c>
      <c r="AD582" t="n">
        <v>76</v>
      </c>
      <c r="AE582">
        <f>IF(V582&gt;=0,V582,"")</f>
        <v/>
      </c>
      <c r="AF582">
        <f>IF(AND(N582=1,N581=0),1,0)</f>
        <v/>
      </c>
      <c r="AG582">
        <f>IF(AND(K582="REACQUIRE",K581&lt;&gt;"REACQUIRE"),1,0)</f>
        <v/>
      </c>
    </row>
    <row r="583">
      <c r="J583" t="n">
        <v>144.75</v>
      </c>
      <c r="K583" t="inlineStr">
        <is>
          <t>REACQUIRE</t>
        </is>
      </c>
      <c r="L583" t="n">
        <v>0</v>
      </c>
      <c r="M583" t="n">
        <v>0</v>
      </c>
      <c r="N583" t="n">
        <v>1</v>
      </c>
      <c r="O583" t="n">
        <v>9.234</v>
      </c>
      <c r="P583" t="n">
        <v>4.48</v>
      </c>
      <c r="Q583" t="n">
        <v>11.665</v>
      </c>
      <c r="R583" t="n">
        <v>12.227</v>
      </c>
      <c r="S583" t="n">
        <v>6.468</v>
      </c>
      <c r="T583" t="n">
        <v>12.519</v>
      </c>
      <c r="U583" t="n">
        <v>6.029</v>
      </c>
      <c r="V583" t="n">
        <v>-1</v>
      </c>
      <c r="W583" t="n">
        <v>4.7</v>
      </c>
      <c r="X583" t="n">
        <v>37.1</v>
      </c>
      <c r="Y583" t="n">
        <v>0</v>
      </c>
      <c r="Z583" t="n">
        <v>1</v>
      </c>
      <c r="AA583" t="n">
        <v>-0.075</v>
      </c>
      <c r="AB583" t="n">
        <v>0.037</v>
      </c>
      <c r="AC583" t="n">
        <v>7.07</v>
      </c>
      <c r="AD583" t="n">
        <v>76</v>
      </c>
      <c r="AE583">
        <f>IF(V583&gt;=0,V583,"")</f>
        <v/>
      </c>
      <c r="AF583">
        <f>IF(AND(N583=1,N582=0),1,0)</f>
        <v/>
      </c>
      <c r="AG583">
        <f>IF(AND(K583="REACQUIRE",K582&lt;&gt;"REACQUIRE"),1,0)</f>
        <v/>
      </c>
    </row>
    <row r="584">
      <c r="J584" t="n">
        <v>145</v>
      </c>
      <c r="K584" t="inlineStr">
        <is>
          <t>REACQUIRE</t>
        </is>
      </c>
      <c r="L584" t="n">
        <v>0</v>
      </c>
      <c r="M584" t="n">
        <v>0</v>
      </c>
      <c r="N584" t="n">
        <v>1</v>
      </c>
      <c r="O584" t="n">
        <v>8.785</v>
      </c>
      <c r="P584" t="n">
        <v>4.477</v>
      </c>
      <c r="Q584" t="n">
        <v>11.541</v>
      </c>
      <c r="R584" t="n">
        <v>12.227</v>
      </c>
      <c r="S584" t="n">
        <v>6.468</v>
      </c>
      <c r="T584" t="n">
        <v>12.519</v>
      </c>
      <c r="U584" t="n">
        <v>6.029</v>
      </c>
      <c r="V584" t="n">
        <v>-1</v>
      </c>
      <c r="W584" t="n">
        <v>6.5</v>
      </c>
      <c r="X584" t="n">
        <v>35.6</v>
      </c>
      <c r="Y584" t="n">
        <v>0</v>
      </c>
      <c r="Z584" t="n">
        <v>1</v>
      </c>
      <c r="AA584" t="n">
        <v>-0.03</v>
      </c>
      <c r="AB584" t="n">
        <v>0.19</v>
      </c>
      <c r="AC584" t="n">
        <v>7.19</v>
      </c>
      <c r="AD584" t="n">
        <v>76</v>
      </c>
      <c r="AE584">
        <f>IF(V584&gt;=0,V584,"")</f>
        <v/>
      </c>
      <c r="AF584">
        <f>IF(AND(N584=1,N583=0),1,0)</f>
        <v/>
      </c>
      <c r="AG584">
        <f>IF(AND(K584="REACQUIRE",K583&lt;&gt;"REACQUIRE"),1,0)</f>
        <v/>
      </c>
    </row>
    <row r="585">
      <c r="J585" t="n">
        <v>145.25</v>
      </c>
      <c r="K585" t="inlineStr">
        <is>
          <t>REACQUIRE</t>
        </is>
      </c>
      <c r="L585" t="n">
        <v>0</v>
      </c>
      <c r="M585" t="n">
        <v>0</v>
      </c>
      <c r="N585" t="n">
        <v>1</v>
      </c>
      <c r="O585" t="n">
        <v>8.387</v>
      </c>
      <c r="P585" t="n">
        <v>4.45</v>
      </c>
      <c r="Q585" t="n">
        <v>11.256</v>
      </c>
      <c r="R585" t="n">
        <v>12.227</v>
      </c>
      <c r="S585" t="n">
        <v>6.468</v>
      </c>
      <c r="T585" t="n">
        <v>12.519</v>
      </c>
      <c r="U585" t="n">
        <v>6.029</v>
      </c>
      <c r="V585" t="n">
        <v>-1</v>
      </c>
      <c r="W585" t="n">
        <v>6</v>
      </c>
      <c r="X585" t="n">
        <v>31.9</v>
      </c>
      <c r="Y585" t="n">
        <v>0</v>
      </c>
      <c r="Z585" t="n">
        <v>1</v>
      </c>
      <c r="AA585" t="n">
        <v>0.06</v>
      </c>
      <c r="AB585" t="n">
        <v>0.242</v>
      </c>
      <c r="AC585" t="n">
        <v>7.18</v>
      </c>
      <c r="AD585" t="n">
        <v>75</v>
      </c>
      <c r="AE585">
        <f>IF(V585&gt;=0,V585,"")</f>
        <v/>
      </c>
      <c r="AF585">
        <f>IF(AND(N585=1,N584=0),1,0)</f>
        <v/>
      </c>
      <c r="AG585">
        <f>IF(AND(K585="REACQUIRE",K584&lt;&gt;"REACQUIRE"),1,0)</f>
        <v/>
      </c>
    </row>
    <row r="586">
      <c r="J586" t="n">
        <v>145.5</v>
      </c>
      <c r="K586" t="inlineStr">
        <is>
          <t>REACQUIRE</t>
        </is>
      </c>
      <c r="L586" t="n">
        <v>0</v>
      </c>
      <c r="M586" t="n">
        <v>0</v>
      </c>
      <c r="N586" t="n">
        <v>0</v>
      </c>
      <c r="O586" t="n">
        <v>8.122999999999999</v>
      </c>
      <c r="P586" t="n">
        <v>4.42</v>
      </c>
      <c r="Q586" t="n">
        <v>10.841</v>
      </c>
      <c r="R586" t="n">
        <v>12.227</v>
      </c>
      <c r="S586" t="n">
        <v>6.468</v>
      </c>
      <c r="T586" t="n">
        <v>12.519</v>
      </c>
      <c r="U586" t="n">
        <v>6.029</v>
      </c>
      <c r="V586" t="n">
        <v>-1</v>
      </c>
      <c r="W586" t="n">
        <v>4.8</v>
      </c>
      <c r="X586" t="n">
        <v>28.3</v>
      </c>
      <c r="Y586" t="n">
        <v>0</v>
      </c>
      <c r="Z586" t="n">
        <v>1</v>
      </c>
      <c r="AA586" t="n">
        <v>0.073</v>
      </c>
      <c r="AB586" t="n">
        <v>0.204</v>
      </c>
      <c r="AC586" t="n">
        <v>7.05</v>
      </c>
      <c r="AD586" t="n">
        <v>201</v>
      </c>
      <c r="AE586">
        <f>IF(V586&gt;=0,V586,"")</f>
        <v/>
      </c>
      <c r="AF586">
        <f>IF(AND(N586=1,N585=0),1,0)</f>
        <v/>
      </c>
      <c r="AG586">
        <f>IF(AND(K586="REACQUIRE",K585&lt;&gt;"REACQUIRE"),1,0)</f>
        <v/>
      </c>
    </row>
    <row r="587">
      <c r="J587" t="n">
        <v>145.75</v>
      </c>
      <c r="K587" t="inlineStr">
        <is>
          <t>REACQUIRE</t>
        </is>
      </c>
      <c r="L587" t="n">
        <v>0</v>
      </c>
      <c r="M587" t="n">
        <v>0</v>
      </c>
      <c r="N587" t="n">
        <v>0</v>
      </c>
      <c r="O587" t="n">
        <v>7.971</v>
      </c>
      <c r="P587" t="n">
        <v>4.408</v>
      </c>
      <c r="Q587" t="n">
        <v>10.322</v>
      </c>
      <c r="R587" t="n">
        <v>12.227</v>
      </c>
      <c r="S587" t="n">
        <v>6.468</v>
      </c>
      <c r="T587" t="n">
        <v>12.519</v>
      </c>
      <c r="U587" t="n">
        <v>6.029</v>
      </c>
      <c r="V587" t="n">
        <v>-1</v>
      </c>
      <c r="W587" t="n">
        <v>4.1</v>
      </c>
      <c r="X587" t="n">
        <v>26.5</v>
      </c>
      <c r="Y587" t="n">
        <v>0</v>
      </c>
      <c r="Z587" t="n">
        <v>1</v>
      </c>
      <c r="AA587" t="n">
        <v>0.039</v>
      </c>
      <c r="AB587" t="n">
        <v>-0.029</v>
      </c>
      <c r="AC587" t="n">
        <v>6.82</v>
      </c>
      <c r="AD587" t="n">
        <v>201</v>
      </c>
      <c r="AE587">
        <f>IF(V587&gt;=0,V587,"")</f>
        <v/>
      </c>
      <c r="AF587">
        <f>IF(AND(N587=1,N586=0),1,0)</f>
        <v/>
      </c>
      <c r="AG587">
        <f>IF(AND(K587="REACQUIRE",K586&lt;&gt;"REACQUIRE"),1,0)</f>
        <v/>
      </c>
    </row>
    <row r="588">
      <c r="J588" t="n">
        <v>146</v>
      </c>
      <c r="K588" t="inlineStr">
        <is>
          <t>TRACK</t>
        </is>
      </c>
      <c r="L588" t="n">
        <v>1</v>
      </c>
      <c r="M588" t="n">
        <v>1</v>
      </c>
      <c r="N588" t="n">
        <v>0</v>
      </c>
      <c r="O588" t="n">
        <v>7.857</v>
      </c>
      <c r="P588" t="n">
        <v>4.411</v>
      </c>
      <c r="Q588" t="n">
        <v>9.827999999999999</v>
      </c>
      <c r="R588" t="n">
        <v>12.223</v>
      </c>
      <c r="S588" t="n">
        <v>6.465</v>
      </c>
      <c r="T588" t="n">
        <v>12.852</v>
      </c>
      <c r="U588" t="n">
        <v>6.185</v>
      </c>
      <c r="V588" t="n">
        <v>0.6889999999999999</v>
      </c>
      <c r="W588" t="n">
        <v>3.2</v>
      </c>
      <c r="X588" t="n">
        <v>28.4</v>
      </c>
      <c r="Y588" t="n">
        <v>0</v>
      </c>
      <c r="Z588" t="n">
        <v>1</v>
      </c>
      <c r="AA588" t="n">
        <v>0.005</v>
      </c>
      <c r="AB588" t="n">
        <v>-0.117</v>
      </c>
      <c r="AC588" t="n">
        <v>6.63</v>
      </c>
      <c r="AD588" t="n">
        <v>255</v>
      </c>
      <c r="AE588">
        <f>IF(V588&gt;=0,V588,"")</f>
        <v/>
      </c>
      <c r="AF588">
        <f>IF(AND(N588=1,N587=0),1,0)</f>
        <v/>
      </c>
      <c r="AG588">
        <f>IF(AND(K588="REACQUIRE",K587&lt;&gt;"REACQUIRE"),1,0)</f>
        <v/>
      </c>
    </row>
    <row r="589">
      <c r="J589" t="n">
        <v>146.25</v>
      </c>
      <c r="K589" t="inlineStr">
        <is>
          <t>TRACK</t>
        </is>
      </c>
      <c r="L589" t="n">
        <v>1</v>
      </c>
      <c r="M589" t="n">
        <v>1</v>
      </c>
      <c r="N589" t="n">
        <v>0</v>
      </c>
      <c r="O589" t="n">
        <v>7.843</v>
      </c>
      <c r="P589" t="n">
        <v>4.42</v>
      </c>
      <c r="Q589" t="n">
        <v>9.483000000000001</v>
      </c>
      <c r="R589" t="n">
        <v>12.223</v>
      </c>
      <c r="S589" t="n">
        <v>6.465</v>
      </c>
      <c r="T589" t="n">
        <v>12.874</v>
      </c>
      <c r="U589" t="n">
        <v>6.215</v>
      </c>
      <c r="V589" t="n">
        <v>0.697</v>
      </c>
      <c r="W589" t="n">
        <v>1</v>
      </c>
      <c r="X589" t="n">
        <v>31.3</v>
      </c>
      <c r="Y589" t="n">
        <v>0</v>
      </c>
      <c r="Z589" t="n">
        <v>1</v>
      </c>
      <c r="AA589" t="n">
        <v>0.025</v>
      </c>
      <c r="AB589" t="n">
        <v>-0.125</v>
      </c>
      <c r="AC589" t="n">
        <v>6.47</v>
      </c>
      <c r="AD589" t="n">
        <v>255</v>
      </c>
      <c r="AE589">
        <f>IF(V589&gt;=0,V589,"")</f>
        <v/>
      </c>
      <c r="AF589">
        <f>IF(AND(N589=1,N588=0),1,0)</f>
        <v/>
      </c>
      <c r="AG589">
        <f>IF(AND(K589="REACQUIRE",K588&lt;&gt;"REACQUIRE"),1,0)</f>
        <v/>
      </c>
    </row>
    <row r="590">
      <c r="J590" t="n">
        <v>146.5</v>
      </c>
      <c r="K590" t="inlineStr">
        <is>
          <t>TRACK</t>
        </is>
      </c>
      <c r="L590" t="n">
        <v>1</v>
      </c>
      <c r="M590" t="n">
        <v>1</v>
      </c>
      <c r="N590" t="n">
        <v>0</v>
      </c>
      <c r="O590" t="n">
        <v>7.908</v>
      </c>
      <c r="P590" t="n">
        <v>4.431</v>
      </c>
      <c r="Q590" t="n">
        <v>9.308</v>
      </c>
      <c r="R590" t="n">
        <v>12.223</v>
      </c>
      <c r="S590" t="n">
        <v>6.465</v>
      </c>
      <c r="T590" t="n">
        <v>12.874</v>
      </c>
      <c r="U590" t="n">
        <v>6.239</v>
      </c>
      <c r="V590" t="n">
        <v>0.6889999999999999</v>
      </c>
      <c r="W590" t="n">
        <v>-1.5</v>
      </c>
      <c r="X590" t="n">
        <v>34</v>
      </c>
      <c r="Y590" t="n">
        <v>0</v>
      </c>
      <c r="Z590" t="n">
        <v>1</v>
      </c>
      <c r="AA590" t="n">
        <v>0.026</v>
      </c>
      <c r="AB590" t="n">
        <v>-0.127</v>
      </c>
      <c r="AC590" t="n">
        <v>6.35</v>
      </c>
      <c r="AD590" t="n">
        <v>255</v>
      </c>
      <c r="AE590">
        <f>IF(V590&gt;=0,V590,"")</f>
        <v/>
      </c>
      <c r="AF590">
        <f>IF(AND(N590=1,N589=0),1,0)</f>
        <v/>
      </c>
      <c r="AG590">
        <f>IF(AND(K590="REACQUIRE",K589&lt;&gt;"REACQUIRE"),1,0)</f>
        <v/>
      </c>
    </row>
    <row r="591">
      <c r="J591" t="n">
        <v>146.75</v>
      </c>
      <c r="K591" t="inlineStr">
        <is>
          <t>TRACK</t>
        </is>
      </c>
      <c r="L591" t="n">
        <v>1</v>
      </c>
      <c r="M591" t="n">
        <v>1</v>
      </c>
      <c r="N591" t="n">
        <v>0</v>
      </c>
      <c r="O591" t="n">
        <v>8.002000000000001</v>
      </c>
      <c r="P591" t="n">
        <v>4.424</v>
      </c>
      <c r="Q591" t="n">
        <v>9.301</v>
      </c>
      <c r="R591" t="n">
        <v>12.223</v>
      </c>
      <c r="S591" t="n">
        <v>6.465</v>
      </c>
      <c r="T591" t="n">
        <v>12.854</v>
      </c>
      <c r="U591" t="n">
        <v>6.244</v>
      </c>
      <c r="V591" t="n">
        <v>0.668</v>
      </c>
      <c r="W591" t="n">
        <v>-3.6</v>
      </c>
      <c r="X591" t="n">
        <v>36.8</v>
      </c>
      <c r="Y591" t="n">
        <v>0</v>
      </c>
      <c r="Z591" t="n">
        <v>1</v>
      </c>
      <c r="AA591" t="n">
        <v>-0.048</v>
      </c>
      <c r="AB591" t="n">
        <v>-0.102</v>
      </c>
      <c r="AC591" t="n">
        <v>6.27</v>
      </c>
      <c r="AD591" t="n">
        <v>255</v>
      </c>
      <c r="AE591">
        <f>IF(V591&gt;=0,V591,"")</f>
        <v/>
      </c>
      <c r="AF591">
        <f>IF(AND(N591=1,N590=0),1,0)</f>
        <v/>
      </c>
      <c r="AG591">
        <f>IF(AND(K591="REACQUIRE",K590&lt;&gt;"REACQUIRE"),1,0)</f>
        <v/>
      </c>
    </row>
    <row r="592">
      <c r="J592" t="n">
        <v>147</v>
      </c>
      <c r="K592" t="inlineStr">
        <is>
          <t>TRACK</t>
        </is>
      </c>
      <c r="L592" t="n">
        <v>1</v>
      </c>
      <c r="M592" t="n">
        <v>1</v>
      </c>
      <c r="N592" t="n">
        <v>0</v>
      </c>
      <c r="O592" t="n">
        <v>8.066000000000001</v>
      </c>
      <c r="P592" t="n">
        <v>4.412</v>
      </c>
      <c r="Q592" t="n">
        <v>9.301</v>
      </c>
      <c r="R592" t="n">
        <v>12.223</v>
      </c>
      <c r="S592" t="n">
        <v>6.465</v>
      </c>
      <c r="T592" t="n">
        <v>12.851</v>
      </c>
      <c r="U592" t="n">
        <v>6.238</v>
      </c>
      <c r="V592" t="n">
        <v>0.667</v>
      </c>
      <c r="W592" t="n">
        <v>-2.3</v>
      </c>
      <c r="X592" t="n">
        <v>37.8</v>
      </c>
      <c r="Y592" t="n">
        <v>0</v>
      </c>
      <c r="Z592" t="n">
        <v>1</v>
      </c>
      <c r="AA592" t="n">
        <v>-0.103</v>
      </c>
      <c r="AB592" t="n">
        <v>-0.032</v>
      </c>
      <c r="AC592" t="n">
        <v>6.23</v>
      </c>
      <c r="AD592" t="n">
        <v>255</v>
      </c>
      <c r="AE592">
        <f>IF(V592&gt;=0,V592,"")</f>
        <v/>
      </c>
      <c r="AF592">
        <f>IF(AND(N592=1,N591=0),1,0)</f>
        <v/>
      </c>
      <c r="AG592">
        <f>IF(AND(K592="REACQUIRE",K591&lt;&gt;"REACQUIRE"),1,0)</f>
        <v/>
      </c>
    </row>
    <row r="593">
      <c r="J593" t="n">
        <v>147.25</v>
      </c>
      <c r="K593" t="inlineStr">
        <is>
          <t>TRACK</t>
        </is>
      </c>
      <c r="L593" t="n">
        <v>1</v>
      </c>
      <c r="M593" t="n">
        <v>1</v>
      </c>
      <c r="N593" t="n">
        <v>0</v>
      </c>
      <c r="O593" t="n">
        <v>8.101000000000001</v>
      </c>
      <c r="P593" t="n">
        <v>4.407</v>
      </c>
      <c r="Q593" t="n">
        <v>9.271000000000001</v>
      </c>
      <c r="R593" t="n">
        <v>12.227</v>
      </c>
      <c r="S593" t="n">
        <v>6.468</v>
      </c>
      <c r="T593" t="n">
        <v>12.844</v>
      </c>
      <c r="U593" t="n">
        <v>6.245</v>
      </c>
      <c r="V593" t="n">
        <v>0.656</v>
      </c>
      <c r="W593" t="n">
        <v>-0.6</v>
      </c>
      <c r="X593" t="n">
        <v>38</v>
      </c>
      <c r="Y593" t="n">
        <v>0.013</v>
      </c>
      <c r="Z593" t="n">
        <v>1</v>
      </c>
      <c r="AA593" t="n">
        <v>-0.08799999999999999</v>
      </c>
      <c r="AB593" t="n">
        <v>-0.031</v>
      </c>
      <c r="AC593" t="n">
        <v>6.19</v>
      </c>
      <c r="AD593" t="n">
        <v>255</v>
      </c>
      <c r="AE593">
        <f>IF(V593&gt;=0,V593,"")</f>
        <v/>
      </c>
      <c r="AF593">
        <f>IF(AND(N593=1,N592=0),1,0)</f>
        <v/>
      </c>
      <c r="AG593">
        <f>IF(AND(K593="REACQUIRE",K592&lt;&gt;"REACQUIRE"),1,0)</f>
        <v/>
      </c>
    </row>
    <row r="594">
      <c r="J594" t="n">
        <v>147.5</v>
      </c>
      <c r="K594" t="inlineStr">
        <is>
          <t>TRACK</t>
        </is>
      </c>
      <c r="L594" t="n">
        <v>1</v>
      </c>
      <c r="M594" t="n">
        <v>1</v>
      </c>
      <c r="N594" t="n">
        <v>0</v>
      </c>
      <c r="O594" t="n">
        <v>8.109999999999999</v>
      </c>
      <c r="P594" t="n">
        <v>4.405</v>
      </c>
      <c r="Q594" t="n">
        <v>9.218999999999999</v>
      </c>
      <c r="R594" t="n">
        <v>12.223</v>
      </c>
      <c r="S594" t="n">
        <v>6.465</v>
      </c>
      <c r="T594" t="n">
        <v>12.84</v>
      </c>
      <c r="U594" t="n">
        <v>6.251</v>
      </c>
      <c r="V594" t="n">
        <v>0.653</v>
      </c>
      <c r="W594" t="n">
        <v>0.5</v>
      </c>
      <c r="X594" t="n">
        <v>38.2</v>
      </c>
      <c r="Y594" t="n">
        <v>0</v>
      </c>
      <c r="Z594" t="n">
        <v>1</v>
      </c>
      <c r="AA594" t="n">
        <v>-0.073</v>
      </c>
      <c r="AB594" t="n">
        <v>-0.039</v>
      </c>
      <c r="AC594" t="n">
        <v>6.17</v>
      </c>
      <c r="AD594" t="n">
        <v>255</v>
      </c>
      <c r="AE594">
        <f>IF(V594&gt;=0,V594,"")</f>
        <v/>
      </c>
      <c r="AF594">
        <f>IF(AND(N594=1,N593=0),1,0)</f>
        <v/>
      </c>
      <c r="AG594">
        <f>IF(AND(K594="REACQUIRE",K593&lt;&gt;"REACQUIRE"),1,0)</f>
        <v/>
      </c>
    </row>
    <row r="595">
      <c r="J595" t="n">
        <v>147.75</v>
      </c>
      <c r="K595" t="inlineStr">
        <is>
          <t>TRACK</t>
        </is>
      </c>
      <c r="L595" t="n">
        <v>1</v>
      </c>
      <c r="M595" t="n">
        <v>1</v>
      </c>
      <c r="N595" t="n">
        <v>0</v>
      </c>
      <c r="O595" t="n">
        <v>8.093999999999999</v>
      </c>
      <c r="P595" t="n">
        <v>4.404</v>
      </c>
      <c r="Q595" t="n">
        <v>9.154</v>
      </c>
      <c r="R595" t="n">
        <v>12.223</v>
      </c>
      <c r="S595" t="n">
        <v>6.465</v>
      </c>
      <c r="T595" t="n">
        <v>12.836</v>
      </c>
      <c r="U595" t="n">
        <v>6.26</v>
      </c>
      <c r="V595" t="n">
        <v>0.646</v>
      </c>
      <c r="W595" t="n">
        <v>1.1</v>
      </c>
      <c r="X595" t="n">
        <v>38.6</v>
      </c>
      <c r="Y595" t="n">
        <v>0</v>
      </c>
      <c r="Z595" t="n">
        <v>1</v>
      </c>
      <c r="AA595" t="n">
        <v>-0.061</v>
      </c>
      <c r="AB595" t="n">
        <v>-0.026</v>
      </c>
      <c r="AC595" t="n">
        <v>6.15</v>
      </c>
      <c r="AD595" t="n">
        <v>255</v>
      </c>
      <c r="AE595">
        <f>IF(V595&gt;=0,V595,"")</f>
        <v/>
      </c>
      <c r="AF595">
        <f>IF(AND(N595=1,N594=0),1,0)</f>
        <v/>
      </c>
      <c r="AG595">
        <f>IF(AND(K595="REACQUIRE",K594&lt;&gt;"REACQUIRE"),1,0)</f>
        <v/>
      </c>
    </row>
    <row r="596">
      <c r="J596" t="n">
        <v>148</v>
      </c>
      <c r="K596" t="inlineStr">
        <is>
          <t>TRACK</t>
        </is>
      </c>
      <c r="L596" t="n">
        <v>1</v>
      </c>
      <c r="M596" t="n">
        <v>1</v>
      </c>
      <c r="N596" t="n">
        <v>0</v>
      </c>
      <c r="O596" t="n">
        <v>8.064</v>
      </c>
      <c r="P596" t="n">
        <v>4.404</v>
      </c>
      <c r="Q596" t="n">
        <v>9.074999999999999</v>
      </c>
      <c r="R596" t="n">
        <v>12.223</v>
      </c>
      <c r="S596" t="n">
        <v>6.465</v>
      </c>
      <c r="T596" t="n">
        <v>12.842</v>
      </c>
      <c r="U596" t="n">
        <v>6.266</v>
      </c>
      <c r="V596" t="n">
        <v>0.65</v>
      </c>
      <c r="W596" t="n">
        <v>1.4</v>
      </c>
      <c r="X596" t="n">
        <v>38.8</v>
      </c>
      <c r="Y596" t="n">
        <v>0</v>
      </c>
      <c r="Z596" t="n">
        <v>1</v>
      </c>
      <c r="AA596" t="n">
        <v>-0.055</v>
      </c>
      <c r="AB596" t="n">
        <v>-0.026</v>
      </c>
      <c r="AC596" t="n">
        <v>6.15</v>
      </c>
      <c r="AD596" t="n">
        <v>255</v>
      </c>
      <c r="AE596">
        <f>IF(V596&gt;=0,V596,"")</f>
        <v/>
      </c>
      <c r="AF596">
        <f>IF(AND(N596=1,N595=0),1,0)</f>
        <v/>
      </c>
      <c r="AG596">
        <f>IF(AND(K596="REACQUIRE",K595&lt;&gt;"REACQUIRE"),1,0)</f>
        <v/>
      </c>
    </row>
    <row r="597">
      <c r="J597" t="n">
        <v>148.25</v>
      </c>
      <c r="K597" t="inlineStr">
        <is>
          <t>TRACK</t>
        </is>
      </c>
      <c r="L597" t="n">
        <v>1</v>
      </c>
      <c r="M597" t="n">
        <v>1</v>
      </c>
      <c r="N597" t="n">
        <v>0</v>
      </c>
      <c r="O597" t="n">
        <v>8.022</v>
      </c>
      <c r="P597" t="n">
        <v>4.405</v>
      </c>
      <c r="Q597" t="n">
        <v>8.988</v>
      </c>
      <c r="R597" t="n">
        <v>12.223</v>
      </c>
      <c r="S597" t="n">
        <v>6.465</v>
      </c>
      <c r="T597" t="n">
        <v>12.846</v>
      </c>
      <c r="U597" t="n">
        <v>6.278</v>
      </c>
      <c r="V597" t="n">
        <v>0.651</v>
      </c>
      <c r="W597" t="n">
        <v>1.6</v>
      </c>
      <c r="X597" t="n">
        <v>39</v>
      </c>
      <c r="Y597" t="n">
        <v>0</v>
      </c>
      <c r="Z597" t="n">
        <v>1</v>
      </c>
      <c r="AA597" t="n">
        <v>-0.053</v>
      </c>
      <c r="AB597" t="n">
        <v>-0.028</v>
      </c>
      <c r="AC597" t="n">
        <v>6.15</v>
      </c>
      <c r="AD597" t="n">
        <v>255</v>
      </c>
      <c r="AE597">
        <f>IF(V597&gt;=0,V597,"")</f>
        <v/>
      </c>
      <c r="AF597">
        <f>IF(AND(N597=1,N596=0),1,0)</f>
        <v/>
      </c>
      <c r="AG597">
        <f>IF(AND(K597="REACQUIRE",K596&lt;&gt;"REACQUIRE"),1,0)</f>
        <v/>
      </c>
    </row>
    <row r="598">
      <c r="J598" t="n">
        <v>148.5</v>
      </c>
      <c r="K598" t="inlineStr">
        <is>
          <t>TRACK</t>
        </is>
      </c>
      <c r="L598" t="n">
        <v>1</v>
      </c>
      <c r="M598" t="n">
        <v>1</v>
      </c>
      <c r="N598" t="n">
        <v>0</v>
      </c>
      <c r="O598" t="n">
        <v>7.968</v>
      </c>
      <c r="P598" t="n">
        <v>4.408</v>
      </c>
      <c r="Q598" t="n">
        <v>8.895</v>
      </c>
      <c r="R598" t="n">
        <v>12.223</v>
      </c>
      <c r="S598" t="n">
        <v>6.465</v>
      </c>
      <c r="T598" t="n">
        <v>12.845</v>
      </c>
      <c r="U598" t="n">
        <v>6.288</v>
      </c>
      <c r="V598" t="n">
        <v>0.646</v>
      </c>
      <c r="W598" t="n">
        <v>1.7</v>
      </c>
      <c r="X598" t="n">
        <v>39.3</v>
      </c>
      <c r="Y598" t="n">
        <v>0</v>
      </c>
      <c r="Z598" t="n">
        <v>1</v>
      </c>
      <c r="AA598" t="n">
        <v>-0.05</v>
      </c>
      <c r="AB598" t="n">
        <v>-0.027</v>
      </c>
      <c r="AC598" t="n">
        <v>6.16</v>
      </c>
      <c r="AD598" t="n">
        <v>255</v>
      </c>
      <c r="AE598">
        <f>IF(V598&gt;=0,V598,"")</f>
        <v/>
      </c>
      <c r="AF598">
        <f>IF(AND(N598=1,N597=0),1,0)</f>
        <v/>
      </c>
      <c r="AG598">
        <f>IF(AND(K598="REACQUIRE",K597&lt;&gt;"REACQUIRE"),1,0)</f>
        <v/>
      </c>
    </row>
    <row r="599">
      <c r="J599" t="n">
        <v>148.75</v>
      </c>
      <c r="K599" t="inlineStr">
        <is>
          <t>TRACK</t>
        </is>
      </c>
      <c r="L599" t="n">
        <v>1</v>
      </c>
      <c r="M599" t="n">
        <v>1</v>
      </c>
      <c r="N599" t="n">
        <v>0</v>
      </c>
      <c r="O599" t="n">
        <v>7.906</v>
      </c>
      <c r="P599" t="n">
        <v>4.414</v>
      </c>
      <c r="Q599" t="n">
        <v>8.795999999999999</v>
      </c>
      <c r="R599" t="n">
        <v>12.223</v>
      </c>
      <c r="S599" t="n">
        <v>6.465</v>
      </c>
      <c r="T599" t="n">
        <v>12.861</v>
      </c>
      <c r="U599" t="n">
        <v>6.292</v>
      </c>
      <c r="V599" t="n">
        <v>0.661</v>
      </c>
      <c r="W599" t="n">
        <v>1.8</v>
      </c>
      <c r="X599" t="n">
        <v>39.4</v>
      </c>
      <c r="Y599" t="n">
        <v>0</v>
      </c>
      <c r="Z599" t="n">
        <v>1</v>
      </c>
      <c r="AA599" t="n">
        <v>-0.047</v>
      </c>
      <c r="AB599" t="n">
        <v>-0.01</v>
      </c>
      <c r="AC599" t="n">
        <v>6.17</v>
      </c>
      <c r="AD599" t="n">
        <v>255</v>
      </c>
      <c r="AE599">
        <f>IF(V599&gt;=0,V599,"")</f>
        <v/>
      </c>
      <c r="AF599">
        <f>IF(AND(N599=1,N598=0),1,0)</f>
        <v/>
      </c>
      <c r="AG599">
        <f>IF(AND(K599="REACQUIRE",K598&lt;&gt;"REACQUIRE"),1,0)</f>
        <v/>
      </c>
    </row>
    <row r="600">
      <c r="J600" t="n">
        <v>149</v>
      </c>
      <c r="K600" t="inlineStr">
        <is>
          <t>TRACK</t>
        </is>
      </c>
      <c r="L600" t="n">
        <v>1</v>
      </c>
      <c r="M600" t="n">
        <v>1</v>
      </c>
      <c r="N600" t="n">
        <v>0</v>
      </c>
      <c r="O600" t="n">
        <v>7.846</v>
      </c>
      <c r="P600" t="n">
        <v>4.425</v>
      </c>
      <c r="Q600" t="n">
        <v>8.69</v>
      </c>
      <c r="R600" t="n">
        <v>12.223</v>
      </c>
      <c r="S600" t="n">
        <v>6.465</v>
      </c>
      <c r="T600" t="n">
        <v>12.875</v>
      </c>
      <c r="U600" t="n">
        <v>6.302</v>
      </c>
      <c r="V600" t="n">
        <v>0.672</v>
      </c>
      <c r="W600" t="n">
        <v>1.8</v>
      </c>
      <c r="X600" t="n">
        <v>39.2</v>
      </c>
      <c r="Y600" t="n">
        <v>0</v>
      </c>
      <c r="Z600" t="n">
        <v>1</v>
      </c>
      <c r="AA600" t="n">
        <v>-0.046</v>
      </c>
      <c r="AB600" t="n">
        <v>-0.024</v>
      </c>
      <c r="AC600" t="n">
        <v>6.17</v>
      </c>
      <c r="AD600" t="n">
        <v>255</v>
      </c>
      <c r="AE600">
        <f>IF(V600&gt;=0,V600,"")</f>
        <v/>
      </c>
      <c r="AF600">
        <f>IF(AND(N600=1,N599=0),1,0)</f>
        <v/>
      </c>
      <c r="AG600">
        <f>IF(AND(K600="REACQUIRE",K599&lt;&gt;"REACQUIRE"),1,0)</f>
        <v/>
      </c>
    </row>
    <row r="601">
      <c r="J601" t="n">
        <v>149.25</v>
      </c>
      <c r="K601" t="inlineStr">
        <is>
          <t>TRACK</t>
        </is>
      </c>
      <c r="L601" t="n">
        <v>1</v>
      </c>
      <c r="M601" t="n">
        <v>1</v>
      </c>
      <c r="N601" t="n">
        <v>0</v>
      </c>
      <c r="O601" t="n">
        <v>7.783</v>
      </c>
      <c r="P601" t="n">
        <v>4.439</v>
      </c>
      <c r="Q601" t="n">
        <v>8.582000000000001</v>
      </c>
      <c r="R601" t="n">
        <v>12.223</v>
      </c>
      <c r="S601" t="n">
        <v>6.465</v>
      </c>
      <c r="T601" t="n">
        <v>12.873</v>
      </c>
      <c r="U601" t="n">
        <v>6.321</v>
      </c>
      <c r="V601" t="n">
        <v>0.665</v>
      </c>
      <c r="W601" t="n">
        <v>1.8</v>
      </c>
      <c r="X601" t="n">
        <v>39.3</v>
      </c>
      <c r="Y601" t="n">
        <v>0</v>
      </c>
      <c r="Z601" t="n">
        <v>1</v>
      </c>
      <c r="AA601" t="n">
        <v>-0.045</v>
      </c>
      <c r="AB601" t="n">
        <v>-0.026</v>
      </c>
      <c r="AC601" t="n">
        <v>6.19</v>
      </c>
      <c r="AD601" t="n">
        <v>255</v>
      </c>
      <c r="AE601">
        <f>IF(V601&gt;=0,V601,"")</f>
        <v/>
      </c>
      <c r="AF601">
        <f>IF(AND(N601=1,N600=0),1,0)</f>
        <v/>
      </c>
      <c r="AG601">
        <f>IF(AND(K601="REACQUIRE",K600&lt;&gt;"REACQUIRE"),1,0)</f>
        <v/>
      </c>
    </row>
    <row r="602">
      <c r="J602" t="n">
        <v>149.5</v>
      </c>
      <c r="K602" t="inlineStr">
        <is>
          <t>TRACK</t>
        </is>
      </c>
      <c r="L602" t="n">
        <v>1</v>
      </c>
      <c r="M602" t="n">
        <v>1</v>
      </c>
      <c r="N602" t="n">
        <v>0</v>
      </c>
      <c r="O602" t="n">
        <v>7.719</v>
      </c>
      <c r="P602" t="n">
        <v>4.458</v>
      </c>
      <c r="Q602" t="n">
        <v>8.474</v>
      </c>
      <c r="R602" t="n">
        <v>12.223</v>
      </c>
      <c r="S602" t="n">
        <v>6.465</v>
      </c>
      <c r="T602" t="n">
        <v>12.866</v>
      </c>
      <c r="U602" t="n">
        <v>6.339</v>
      </c>
      <c r="V602" t="n">
        <v>0.654</v>
      </c>
      <c r="W602" t="n">
        <v>1.7</v>
      </c>
      <c r="X602" t="n">
        <v>39.3</v>
      </c>
      <c r="Y602" t="n">
        <v>0</v>
      </c>
      <c r="Z602" t="n">
        <v>1</v>
      </c>
      <c r="AA602" t="n">
        <v>-0.044</v>
      </c>
      <c r="AB602" t="n">
        <v>-0.023</v>
      </c>
      <c r="AC602" t="n">
        <v>6.2</v>
      </c>
      <c r="AD602" t="n">
        <v>255</v>
      </c>
      <c r="AE602">
        <f>IF(V602&gt;=0,V602,"")</f>
        <v/>
      </c>
      <c r="AF602">
        <f>IF(AND(N602=1,N601=0),1,0)</f>
        <v/>
      </c>
      <c r="AG602">
        <f>IF(AND(K602="REACQUIRE",K601&lt;&gt;"REACQUIRE"),1,0)</f>
        <v/>
      </c>
    </row>
    <row r="603">
      <c r="J603" t="n">
        <v>149.75</v>
      </c>
      <c r="K603" t="inlineStr">
        <is>
          <t>TRACK</t>
        </is>
      </c>
      <c r="L603" t="n">
        <v>1</v>
      </c>
      <c r="M603" t="n">
        <v>1</v>
      </c>
      <c r="N603" t="n">
        <v>0</v>
      </c>
      <c r="O603" t="n">
        <v>7.663</v>
      </c>
      <c r="P603" t="n">
        <v>4.481</v>
      </c>
      <c r="Q603" t="n">
        <v>8.362</v>
      </c>
      <c r="R603" t="n">
        <v>12.223</v>
      </c>
      <c r="S603" t="n">
        <v>6.465</v>
      </c>
      <c r="T603" t="n">
        <v>12.897</v>
      </c>
      <c r="U603" t="n">
        <v>6.344</v>
      </c>
      <c r="V603" t="n">
        <v>0.6840000000000001</v>
      </c>
      <c r="W603" t="n">
        <v>1.7</v>
      </c>
      <c r="X603" t="n">
        <v>39.1</v>
      </c>
      <c r="Y603" t="n">
        <v>0</v>
      </c>
      <c r="Z603" t="n">
        <v>1</v>
      </c>
      <c r="AA603" t="n">
        <v>-0.044</v>
      </c>
      <c r="AB603" t="n">
        <v>-0.021</v>
      </c>
      <c r="AC603" t="n">
        <v>6.21</v>
      </c>
      <c r="AD603" t="n">
        <v>255</v>
      </c>
      <c r="AE603">
        <f>IF(V603&gt;=0,V603,"")</f>
        <v/>
      </c>
      <c r="AF603">
        <f>IF(AND(N603=1,N602=0),1,0)</f>
        <v/>
      </c>
      <c r="AG603">
        <f>IF(AND(K603="REACQUIRE",K602&lt;&gt;"REACQUIRE"),1,0)</f>
        <v/>
      </c>
    </row>
    <row r="604">
      <c r="J604" t="n">
        <v>150</v>
      </c>
      <c r="K604" t="inlineStr">
        <is>
          <t>TRACK</t>
        </is>
      </c>
      <c r="L604" t="n">
        <v>1</v>
      </c>
      <c r="M604" t="n">
        <v>1</v>
      </c>
      <c r="N604" t="n">
        <v>0</v>
      </c>
      <c r="O604" t="n">
        <v>7.61</v>
      </c>
      <c r="P604" t="n">
        <v>4.505</v>
      </c>
      <c r="Q604" t="n">
        <v>8.249000000000001</v>
      </c>
      <c r="R604" t="n">
        <v>12.224</v>
      </c>
      <c r="S604" t="n">
        <v>6.466</v>
      </c>
      <c r="T604" t="n">
        <v>12.892</v>
      </c>
      <c r="U604" t="n">
        <v>6.363</v>
      </c>
      <c r="V604" t="n">
        <v>0.676</v>
      </c>
      <c r="W604" t="n">
        <v>1.6</v>
      </c>
      <c r="X604" t="n">
        <v>39.1</v>
      </c>
      <c r="Y604" t="n">
        <v>0.113</v>
      </c>
      <c r="Z604" t="n">
        <v>1</v>
      </c>
      <c r="AA604" t="n">
        <v>-0.043</v>
      </c>
      <c r="AB604" t="n">
        <v>-0.027</v>
      </c>
      <c r="AC604" t="n">
        <v>6.23</v>
      </c>
      <c r="AD604" t="n">
        <v>255</v>
      </c>
      <c r="AE604">
        <f>IF(V604&gt;=0,V604,"")</f>
        <v/>
      </c>
      <c r="AF604">
        <f>IF(AND(N604=1,N603=0),1,0)</f>
        <v/>
      </c>
      <c r="AG604">
        <f>IF(AND(K604="REACQUIRE",K603&lt;&gt;"REACQUIRE"),1,0)</f>
        <v/>
      </c>
    </row>
    <row r="605">
      <c r="J605" t="n">
        <v>150.25</v>
      </c>
      <c r="K605" t="inlineStr">
        <is>
          <t>TRACK</t>
        </is>
      </c>
      <c r="L605" t="n">
        <v>1</v>
      </c>
      <c r="M605" t="n">
        <v>1</v>
      </c>
      <c r="N605" t="n">
        <v>0</v>
      </c>
      <c r="O605" t="n">
        <v>7.56</v>
      </c>
      <c r="P605" t="n">
        <v>4.53</v>
      </c>
      <c r="Q605" t="n">
        <v>8.135</v>
      </c>
      <c r="R605" t="n">
        <v>12.223</v>
      </c>
      <c r="S605" t="n">
        <v>6.465</v>
      </c>
      <c r="T605" t="n">
        <v>12.882</v>
      </c>
      <c r="U605" t="n">
        <v>6.375</v>
      </c>
      <c r="V605" t="n">
        <v>0.665</v>
      </c>
      <c r="W605" t="n">
        <v>1.7</v>
      </c>
      <c r="X605" t="n">
        <v>39.1</v>
      </c>
      <c r="Y605" t="n">
        <v>0</v>
      </c>
      <c r="Z605" t="n">
        <v>1</v>
      </c>
      <c r="AA605" t="n">
        <v>-0.041</v>
      </c>
      <c r="AB605" t="n">
        <v>-0.028</v>
      </c>
      <c r="AC605" t="n">
        <v>6.24</v>
      </c>
      <c r="AD605" t="n">
        <v>255</v>
      </c>
      <c r="AE605">
        <f>IF(V605&gt;=0,V605,"")</f>
        <v/>
      </c>
      <c r="AF605">
        <f>IF(AND(N605=1,N604=0),1,0)</f>
        <v/>
      </c>
      <c r="AG605">
        <f>IF(AND(K605="REACQUIRE",K604&lt;&gt;"REACQUIRE"),1,0)</f>
        <v/>
      </c>
    </row>
    <row r="606">
      <c r="J606" t="n">
        <v>150.5</v>
      </c>
      <c r="K606" t="inlineStr">
        <is>
          <t>TRACK</t>
        </is>
      </c>
      <c r="L606" t="n">
        <v>1</v>
      </c>
      <c r="M606" t="n">
        <v>1</v>
      </c>
      <c r="N606" t="n">
        <v>0</v>
      </c>
      <c r="O606" t="n">
        <v>7.521</v>
      </c>
      <c r="P606" t="n">
        <v>4.555</v>
      </c>
      <c r="Q606" t="n">
        <v>8.018000000000001</v>
      </c>
      <c r="R606" t="n">
        <v>12.223</v>
      </c>
      <c r="S606" t="n">
        <v>6.465</v>
      </c>
      <c r="T606" t="n">
        <v>12.91</v>
      </c>
      <c r="U606" t="n">
        <v>6.382</v>
      </c>
      <c r="V606" t="n">
        <v>0.6919999999999999</v>
      </c>
      <c r="W606" t="n">
        <v>1.6</v>
      </c>
      <c r="X606" t="n">
        <v>39</v>
      </c>
      <c r="Y606" t="n">
        <v>0</v>
      </c>
      <c r="Z606" t="n">
        <v>1</v>
      </c>
      <c r="AA606" t="n">
        <v>-0.04</v>
      </c>
      <c r="AB606" t="n">
        <v>-0.029</v>
      </c>
      <c r="AC606" t="n">
        <v>6.25</v>
      </c>
      <c r="AD606" t="n">
        <v>255</v>
      </c>
      <c r="AE606">
        <f>IF(V606&gt;=0,V606,"")</f>
        <v/>
      </c>
      <c r="AF606">
        <f>IF(AND(N606=1,N605=0),1,0)</f>
        <v/>
      </c>
      <c r="AG606">
        <f>IF(AND(K606="REACQUIRE",K605&lt;&gt;"REACQUIRE"),1,0)</f>
        <v/>
      </c>
    </row>
    <row r="607">
      <c r="J607" t="n">
        <v>150.75</v>
      </c>
      <c r="K607" t="inlineStr">
        <is>
          <t>TRACK</t>
        </is>
      </c>
      <c r="L607" t="n">
        <v>1</v>
      </c>
      <c r="M607" t="n">
        <v>1</v>
      </c>
      <c r="N607" t="n">
        <v>0</v>
      </c>
      <c r="O607" t="n">
        <v>7.486</v>
      </c>
      <c r="P607" t="n">
        <v>4.579</v>
      </c>
      <c r="Q607" t="n">
        <v>7.9</v>
      </c>
      <c r="R607" t="n">
        <v>12.223</v>
      </c>
      <c r="S607" t="n">
        <v>6.465</v>
      </c>
      <c r="T607" t="n">
        <v>12.901</v>
      </c>
      <c r="U607" t="n">
        <v>6.396</v>
      </c>
      <c r="V607" t="n">
        <v>0.6820000000000001</v>
      </c>
      <c r="W607" t="n">
        <v>1.6</v>
      </c>
      <c r="X607" t="n">
        <v>39.1</v>
      </c>
      <c r="Y607" t="n">
        <v>0</v>
      </c>
      <c r="Z607" t="n">
        <v>1</v>
      </c>
      <c r="AA607" t="n">
        <v>-0.04</v>
      </c>
      <c r="AB607" t="n">
        <v>-0.037</v>
      </c>
      <c r="AC607" t="n">
        <v>6.27</v>
      </c>
      <c r="AD607" t="n">
        <v>255</v>
      </c>
      <c r="AE607">
        <f>IF(V607&gt;=0,V607,"")</f>
        <v/>
      </c>
      <c r="AF607">
        <f>IF(AND(N607=1,N606=0),1,0)</f>
        <v/>
      </c>
      <c r="AG607">
        <f>IF(AND(K607="REACQUIRE",K606&lt;&gt;"REACQUIRE"),1,0)</f>
        <v/>
      </c>
    </row>
    <row r="608">
      <c r="J608" t="n">
        <v>151</v>
      </c>
      <c r="K608" t="inlineStr">
        <is>
          <t>TRACK</t>
        </is>
      </c>
      <c r="L608" t="n">
        <v>1</v>
      </c>
      <c r="M608" t="n">
        <v>1</v>
      </c>
      <c r="N608" t="n">
        <v>0</v>
      </c>
      <c r="O608" t="n">
        <v>7.453</v>
      </c>
      <c r="P608" t="n">
        <v>4.601</v>
      </c>
      <c r="Q608" t="n">
        <v>7.781</v>
      </c>
      <c r="R608" t="n">
        <v>12.223</v>
      </c>
      <c r="S608" t="n">
        <v>6.465</v>
      </c>
      <c r="T608" t="n">
        <v>12.89</v>
      </c>
      <c r="U608" t="n">
        <v>6.413</v>
      </c>
      <c r="V608" t="n">
        <v>0.669</v>
      </c>
      <c r="W608" t="n">
        <v>1.6</v>
      </c>
      <c r="X608" t="n">
        <v>39.4</v>
      </c>
      <c r="Y608" t="n">
        <v>0</v>
      </c>
      <c r="Z608" t="n">
        <v>1</v>
      </c>
      <c r="AA608" t="n">
        <v>-0.039</v>
      </c>
      <c r="AB608" t="n">
        <v>-0.038</v>
      </c>
      <c r="AC608" t="n">
        <v>6.28</v>
      </c>
      <c r="AD608" t="n">
        <v>255</v>
      </c>
      <c r="AE608">
        <f>IF(V608&gt;=0,V608,"")</f>
        <v/>
      </c>
      <c r="AF608">
        <f>IF(AND(N608=1,N607=0),1,0)</f>
        <v/>
      </c>
      <c r="AG608">
        <f>IF(AND(K608="REACQUIRE",K607&lt;&gt;"REACQUIRE"),1,0)</f>
        <v/>
      </c>
    </row>
    <row r="609">
      <c r="J609" t="n">
        <v>151.25</v>
      </c>
      <c r="K609" t="inlineStr">
        <is>
          <t>TRACK</t>
        </is>
      </c>
      <c r="L609" t="n">
        <v>1</v>
      </c>
      <c r="M609" t="n">
        <v>1</v>
      </c>
      <c r="N609" t="n">
        <v>0</v>
      </c>
      <c r="O609" t="n">
        <v>7.424</v>
      </c>
      <c r="P609" t="n">
        <v>4.621</v>
      </c>
      <c r="Q609" t="n">
        <v>7.663</v>
      </c>
      <c r="R609" t="n">
        <v>12.225</v>
      </c>
      <c r="S609" t="n">
        <v>6.466</v>
      </c>
      <c r="T609" t="n">
        <v>12.904</v>
      </c>
      <c r="U609" t="n">
        <v>6.423</v>
      </c>
      <c r="V609" t="n">
        <v>0.68</v>
      </c>
      <c r="W609" t="n">
        <v>1.6</v>
      </c>
      <c r="X609" t="n">
        <v>39.5</v>
      </c>
      <c r="Y609" t="n">
        <v>-0.12</v>
      </c>
      <c r="Z609" t="n">
        <v>1</v>
      </c>
      <c r="AA609" t="n">
        <v>-0.037</v>
      </c>
      <c r="AB609" t="n">
        <v>-0.022</v>
      </c>
      <c r="AC609" t="n">
        <v>6.3</v>
      </c>
      <c r="AD609" t="n">
        <v>255</v>
      </c>
      <c r="AE609">
        <f>IF(V609&gt;=0,V609,"")</f>
        <v/>
      </c>
      <c r="AF609">
        <f>IF(AND(N609=1,N608=0),1,0)</f>
        <v/>
      </c>
      <c r="AG609">
        <f>IF(AND(K609="REACQUIRE",K608&lt;&gt;"REACQUIRE"),1,0)</f>
        <v/>
      </c>
    </row>
    <row r="610">
      <c r="J610" t="n">
        <v>151.5</v>
      </c>
      <c r="K610" t="inlineStr">
        <is>
          <t>TRACK</t>
        </is>
      </c>
      <c r="L610" t="n">
        <v>1</v>
      </c>
      <c r="M610" t="n">
        <v>1</v>
      </c>
      <c r="N610" t="n">
        <v>0</v>
      </c>
      <c r="O610" t="n">
        <v>7.405</v>
      </c>
      <c r="P610" t="n">
        <v>4.639</v>
      </c>
      <c r="Q610" t="n">
        <v>7.542</v>
      </c>
      <c r="R610" t="n">
        <v>12.223</v>
      </c>
      <c r="S610" t="n">
        <v>6.465</v>
      </c>
      <c r="T610" t="n">
        <v>12.905</v>
      </c>
      <c r="U610" t="n">
        <v>6.439</v>
      </c>
      <c r="V610" t="n">
        <v>0.6820000000000001</v>
      </c>
      <c r="W610" t="n">
        <v>1.6</v>
      </c>
      <c r="X610" t="n">
        <v>39.6</v>
      </c>
      <c r="Y610" t="n">
        <v>0</v>
      </c>
      <c r="Z610" t="n">
        <v>1</v>
      </c>
      <c r="AA610" t="n">
        <v>-0.04</v>
      </c>
      <c r="AB610" t="n">
        <v>-0.041</v>
      </c>
      <c r="AC610" t="n">
        <v>6.31</v>
      </c>
      <c r="AD610" t="n">
        <v>255</v>
      </c>
      <c r="AE610">
        <f>IF(V610&gt;=0,V610,"")</f>
        <v/>
      </c>
      <c r="AF610">
        <f>IF(AND(N610=1,N609=0),1,0)</f>
        <v/>
      </c>
      <c r="AG610">
        <f>IF(AND(K610="REACQUIRE",K609&lt;&gt;"REACQUIRE"),1,0)</f>
        <v/>
      </c>
    </row>
    <row r="611">
      <c r="J611" t="n">
        <v>151.75</v>
      </c>
      <c r="K611" t="inlineStr">
        <is>
          <t>TRACK</t>
        </is>
      </c>
      <c r="L611" t="n">
        <v>1</v>
      </c>
      <c r="M611" t="n">
        <v>1</v>
      </c>
      <c r="N611" t="n">
        <v>0</v>
      </c>
      <c r="O611" t="n">
        <v>7.39</v>
      </c>
      <c r="P611" t="n">
        <v>4.657</v>
      </c>
      <c r="Q611" t="n">
        <v>7.419</v>
      </c>
      <c r="R611" t="n">
        <v>12.223</v>
      </c>
      <c r="S611" t="n">
        <v>6.465</v>
      </c>
      <c r="T611" t="n">
        <v>12.894</v>
      </c>
      <c r="U611" t="n">
        <v>6.454</v>
      </c>
      <c r="V611" t="n">
        <v>0.671</v>
      </c>
      <c r="W611" t="n">
        <v>1.7</v>
      </c>
      <c r="X611" t="n">
        <v>39.8</v>
      </c>
      <c r="Y611" t="n">
        <v>0</v>
      </c>
      <c r="Z611" t="n">
        <v>1</v>
      </c>
      <c r="AA611" t="n">
        <v>-0.037</v>
      </c>
      <c r="AB611" t="n">
        <v>-0.037</v>
      </c>
      <c r="AC611" t="n">
        <v>6.33</v>
      </c>
      <c r="AD611" t="n">
        <v>255</v>
      </c>
      <c r="AE611">
        <f>IF(V611&gt;=0,V611,"")</f>
        <v/>
      </c>
      <c r="AF611">
        <f>IF(AND(N611=1,N610=0),1,0)</f>
        <v/>
      </c>
      <c r="AG611">
        <f>IF(AND(K611="REACQUIRE",K610&lt;&gt;"REACQUIRE"),1,0)</f>
        <v/>
      </c>
    </row>
    <row r="612">
      <c r="J612" t="n">
        <v>152</v>
      </c>
      <c r="K612" t="inlineStr">
        <is>
          <t>TRACK</t>
        </is>
      </c>
      <c r="L612" t="n">
        <v>1</v>
      </c>
      <c r="M612" t="n">
        <v>1</v>
      </c>
      <c r="N612" t="n">
        <v>0</v>
      </c>
      <c r="O612" t="n">
        <v>7.385</v>
      </c>
      <c r="P612" t="n">
        <v>4.677</v>
      </c>
      <c r="Q612" t="n">
        <v>7.295</v>
      </c>
      <c r="R612" t="n">
        <v>12.223</v>
      </c>
      <c r="S612" t="n">
        <v>6.465</v>
      </c>
      <c r="T612" t="n">
        <v>12.888</v>
      </c>
      <c r="U612" t="n">
        <v>6.471</v>
      </c>
      <c r="V612" t="n">
        <v>0.665</v>
      </c>
      <c r="W612" t="n">
        <v>1.6</v>
      </c>
      <c r="X612" t="n">
        <v>39.9</v>
      </c>
      <c r="Y612" t="n">
        <v>0</v>
      </c>
      <c r="Z612" t="n">
        <v>1</v>
      </c>
      <c r="AA612" t="n">
        <v>-0.032</v>
      </c>
      <c r="AB612" t="n">
        <v>-0.038</v>
      </c>
      <c r="AC612" t="n">
        <v>6.33</v>
      </c>
      <c r="AD612" t="n">
        <v>255</v>
      </c>
      <c r="AE612">
        <f>IF(V612&gt;=0,V612,"")</f>
        <v/>
      </c>
      <c r="AF612">
        <f>IF(AND(N612=1,N611=0),1,0)</f>
        <v/>
      </c>
      <c r="AG612">
        <f>IF(AND(K612="REACQUIRE",K611&lt;&gt;"REACQUIRE"),1,0)</f>
        <v/>
      </c>
    </row>
    <row r="613">
      <c r="J613" t="n">
        <v>152.25</v>
      </c>
      <c r="K613" t="inlineStr">
        <is>
          <t>TRACK</t>
        </is>
      </c>
      <c r="L613" t="n">
        <v>1</v>
      </c>
      <c r="M613" t="n">
        <v>1</v>
      </c>
      <c r="N613" t="n">
        <v>0</v>
      </c>
      <c r="O613" t="n">
        <v>7.387</v>
      </c>
      <c r="P613" t="n">
        <v>4.699</v>
      </c>
      <c r="Q613" t="n">
        <v>7.176</v>
      </c>
      <c r="R613" t="n">
        <v>12.223</v>
      </c>
      <c r="S613" t="n">
        <v>6.465</v>
      </c>
      <c r="T613" t="n">
        <v>12.882</v>
      </c>
      <c r="U613" t="n">
        <v>6.478</v>
      </c>
      <c r="V613" t="n">
        <v>0.659</v>
      </c>
      <c r="W613" t="n">
        <v>1.6</v>
      </c>
      <c r="X613" t="n">
        <v>40.1</v>
      </c>
      <c r="Y613" t="n">
        <v>0</v>
      </c>
      <c r="Z613" t="n">
        <v>1</v>
      </c>
      <c r="AA613" t="n">
        <v>-0.035</v>
      </c>
      <c r="AB613" t="n">
        <v>-0.052</v>
      </c>
      <c r="AC613" t="n">
        <v>6.34</v>
      </c>
      <c r="AD613" t="n">
        <v>255</v>
      </c>
      <c r="AE613">
        <f>IF(V613&gt;=0,V613,"")</f>
        <v/>
      </c>
      <c r="AF613">
        <f>IF(AND(N613=1,N612=0),1,0)</f>
        <v/>
      </c>
      <c r="AG613">
        <f>IF(AND(K613="REACQUIRE",K612&lt;&gt;"REACQUIRE"),1,0)</f>
        <v/>
      </c>
    </row>
    <row r="614">
      <c r="J614" t="n">
        <v>152.5</v>
      </c>
      <c r="K614" t="inlineStr">
        <is>
          <t>TRACK</t>
        </is>
      </c>
      <c r="L614" t="n">
        <v>1</v>
      </c>
      <c r="M614" t="n">
        <v>1</v>
      </c>
      <c r="N614" t="n">
        <v>0</v>
      </c>
      <c r="O614" t="n">
        <v>7.387</v>
      </c>
      <c r="P614" t="n">
        <v>4.715</v>
      </c>
      <c r="Q614" t="n">
        <v>7.053</v>
      </c>
      <c r="R614" t="n">
        <v>12.223</v>
      </c>
      <c r="S614" t="n">
        <v>6.465</v>
      </c>
      <c r="T614" t="n">
        <v>12.881</v>
      </c>
      <c r="U614" t="n">
        <v>6.489</v>
      </c>
      <c r="V614" t="n">
        <v>0.658</v>
      </c>
      <c r="W614" t="n">
        <v>1.7</v>
      </c>
      <c r="X614" t="n">
        <v>40.6</v>
      </c>
      <c r="Y614" t="n">
        <v>0</v>
      </c>
      <c r="Z614" t="n">
        <v>1</v>
      </c>
      <c r="AA614" t="n">
        <v>-0.034</v>
      </c>
      <c r="AB614" t="n">
        <v>-0.05</v>
      </c>
      <c r="AC614" t="n">
        <v>6.34</v>
      </c>
      <c r="AD614" t="n">
        <v>255</v>
      </c>
      <c r="AE614">
        <f>IF(V614&gt;=0,V614,"")</f>
        <v/>
      </c>
      <c r="AF614">
        <f>IF(AND(N614=1,N613=0),1,0)</f>
        <v/>
      </c>
      <c r="AG614">
        <f>IF(AND(K614="REACQUIRE",K613&lt;&gt;"REACQUIRE"),1,0)</f>
        <v/>
      </c>
    </row>
    <row r="615">
      <c r="J615" t="n">
        <v>152.75</v>
      </c>
      <c r="K615" t="inlineStr">
        <is>
          <t>TRACK</t>
        </is>
      </c>
      <c r="L615" t="n">
        <v>1</v>
      </c>
      <c r="M615" t="n">
        <v>1</v>
      </c>
      <c r="N615" t="n">
        <v>0</v>
      </c>
      <c r="O615" t="n">
        <v>7.386</v>
      </c>
      <c r="P615" t="n">
        <v>4.726</v>
      </c>
      <c r="Q615" t="n">
        <v>6.931</v>
      </c>
      <c r="R615" t="n">
        <v>12.224</v>
      </c>
      <c r="S615" t="n">
        <v>6.465</v>
      </c>
      <c r="T615" t="n">
        <v>12.883</v>
      </c>
      <c r="U615" t="n">
        <v>6.505</v>
      </c>
      <c r="V615" t="n">
        <v>0.661</v>
      </c>
      <c r="W615" t="n">
        <v>1.7</v>
      </c>
      <c r="X615" t="n">
        <v>40.9</v>
      </c>
      <c r="Y615" t="n">
        <v>0</v>
      </c>
      <c r="Z615" t="n">
        <v>1</v>
      </c>
      <c r="AA615" t="n">
        <v>-0.033</v>
      </c>
      <c r="AB615" t="n">
        <v>-0.044</v>
      </c>
      <c r="AC615" t="n">
        <v>6.33</v>
      </c>
      <c r="AD615" t="n">
        <v>255</v>
      </c>
      <c r="AE615">
        <f>IF(V615&gt;=0,V615,"")</f>
        <v/>
      </c>
      <c r="AF615">
        <f>IF(AND(N615=1,N614=0),1,0)</f>
        <v/>
      </c>
      <c r="AG615">
        <f>IF(AND(K615="REACQUIRE",K614&lt;&gt;"REACQUIRE"),1,0)</f>
        <v/>
      </c>
    </row>
    <row r="616">
      <c r="J616" t="n">
        <v>153</v>
      </c>
      <c r="K616" t="inlineStr">
        <is>
          <t>TRACK</t>
        </is>
      </c>
      <c r="L616" t="n">
        <v>1</v>
      </c>
      <c r="M616" t="n">
        <v>1</v>
      </c>
      <c r="N616" t="n">
        <v>0</v>
      </c>
      <c r="O616" t="n">
        <v>7.386</v>
      </c>
      <c r="P616" t="n">
        <v>4.735</v>
      </c>
      <c r="Q616" t="n">
        <v>6.808</v>
      </c>
      <c r="R616" t="n">
        <v>12.224</v>
      </c>
      <c r="S616" t="n">
        <v>6.465</v>
      </c>
      <c r="T616" t="n">
        <v>12.888</v>
      </c>
      <c r="U616" t="n">
        <v>6.519</v>
      </c>
      <c r="V616" t="n">
        <v>0.666</v>
      </c>
      <c r="W616" t="n">
        <v>1.7</v>
      </c>
      <c r="X616" t="n">
        <v>41</v>
      </c>
      <c r="Y616" t="n">
        <v>0</v>
      </c>
      <c r="Z616" t="n">
        <v>1</v>
      </c>
      <c r="AA616" t="n">
        <v>-0.031</v>
      </c>
      <c r="AB616" t="n">
        <v>-0.04</v>
      </c>
      <c r="AC616" t="n">
        <v>6.33</v>
      </c>
      <c r="AD616" t="n">
        <v>255</v>
      </c>
      <c r="AE616">
        <f>IF(V616&gt;=0,V616,"")</f>
        <v/>
      </c>
      <c r="AF616">
        <f>IF(AND(N616=1,N615=0),1,0)</f>
        <v/>
      </c>
      <c r="AG616">
        <f>IF(AND(K616="REACQUIRE",K615&lt;&gt;"REACQUIRE"),1,0)</f>
        <v/>
      </c>
    </row>
    <row r="617">
      <c r="J617" t="n">
        <v>153.25</v>
      </c>
      <c r="K617" t="inlineStr">
        <is>
          <t>TRACK</t>
        </is>
      </c>
      <c r="L617" t="n">
        <v>1</v>
      </c>
      <c r="M617" t="n">
        <v>1</v>
      </c>
      <c r="N617" t="n">
        <v>0</v>
      </c>
      <c r="O617" t="n">
        <v>7.388</v>
      </c>
      <c r="P617" t="n">
        <v>4.742</v>
      </c>
      <c r="Q617" t="n">
        <v>6.685</v>
      </c>
      <c r="R617" t="n">
        <v>12.224</v>
      </c>
      <c r="S617" t="n">
        <v>6.465</v>
      </c>
      <c r="T617" t="n">
        <v>12.895</v>
      </c>
      <c r="U617" t="n">
        <v>6.533</v>
      </c>
      <c r="V617" t="n">
        <v>0.675</v>
      </c>
      <c r="W617" t="n">
        <v>1.7</v>
      </c>
      <c r="X617" t="n">
        <v>41</v>
      </c>
      <c r="Y617" t="n">
        <v>0</v>
      </c>
      <c r="Z617" t="n">
        <v>1</v>
      </c>
      <c r="AA617" t="n">
        <v>-0.03</v>
      </c>
      <c r="AB617" t="n">
        <v>-0.038</v>
      </c>
      <c r="AC617" t="n">
        <v>6.32</v>
      </c>
      <c r="AD617" t="n">
        <v>255</v>
      </c>
      <c r="AE617">
        <f>IF(V617&gt;=0,V617,"")</f>
        <v/>
      </c>
      <c r="AF617">
        <f>IF(AND(N617=1,N616=0),1,0)</f>
        <v/>
      </c>
      <c r="AG617">
        <f>IF(AND(K617="REACQUIRE",K616&lt;&gt;"REACQUIRE"),1,0)</f>
        <v/>
      </c>
    </row>
    <row r="618">
      <c r="J618" t="n">
        <v>153.5</v>
      </c>
      <c r="K618" t="inlineStr">
        <is>
          <t>TRACK</t>
        </is>
      </c>
      <c r="L618" t="n">
        <v>1</v>
      </c>
      <c r="M618" t="n">
        <v>1</v>
      </c>
      <c r="N618" t="n">
        <v>0</v>
      </c>
      <c r="O618" t="n">
        <v>7.39</v>
      </c>
      <c r="P618" t="n">
        <v>4.748</v>
      </c>
      <c r="Q618" t="n">
        <v>6.562</v>
      </c>
      <c r="R618" t="n">
        <v>12.224</v>
      </c>
      <c r="S618" t="n">
        <v>6.465</v>
      </c>
      <c r="T618" t="n">
        <v>12.866</v>
      </c>
      <c r="U618" t="n">
        <v>6.55</v>
      </c>
      <c r="V618" t="n">
        <v>0.648</v>
      </c>
      <c r="W618" t="n">
        <v>1.7</v>
      </c>
      <c r="X618" t="n">
        <v>41.1</v>
      </c>
      <c r="Y618" t="n">
        <v>0</v>
      </c>
      <c r="Z618" t="n">
        <v>1</v>
      </c>
      <c r="AA618" t="n">
        <v>-0.031</v>
      </c>
      <c r="AB618" t="n">
        <v>-0.051</v>
      </c>
      <c r="AC618" t="n">
        <v>6.31</v>
      </c>
      <c r="AD618" t="n">
        <v>255</v>
      </c>
      <c r="AE618">
        <f>IF(V618&gt;=0,V618,"")</f>
        <v/>
      </c>
      <c r="AF618">
        <f>IF(AND(N618=1,N617=0),1,0)</f>
        <v/>
      </c>
      <c r="AG618">
        <f>IF(AND(K618="REACQUIRE",K617&lt;&gt;"REACQUIRE"),1,0)</f>
        <v/>
      </c>
    </row>
    <row r="619">
      <c r="J619" t="n">
        <v>153.75</v>
      </c>
      <c r="K619" t="inlineStr">
        <is>
          <t>TRACK</t>
        </is>
      </c>
      <c r="L619" t="n">
        <v>1</v>
      </c>
      <c r="M619" t="n">
        <v>1</v>
      </c>
      <c r="N619" t="n">
        <v>0</v>
      </c>
      <c r="O619" t="n">
        <v>7.389</v>
      </c>
      <c r="P619" t="n">
        <v>4.754</v>
      </c>
      <c r="Q619" t="n">
        <v>6.44</v>
      </c>
      <c r="R619" t="n">
        <v>12.224</v>
      </c>
      <c r="S619" t="n">
        <v>6.465</v>
      </c>
      <c r="T619" t="n">
        <v>12.866</v>
      </c>
      <c r="U619" t="n">
        <v>6.565</v>
      </c>
      <c r="V619" t="n">
        <v>0.65</v>
      </c>
      <c r="W619" t="n">
        <v>1.7</v>
      </c>
      <c r="X619" t="n">
        <v>41.2</v>
      </c>
      <c r="Y619" t="n">
        <v>0</v>
      </c>
      <c r="Z619" t="n">
        <v>1</v>
      </c>
      <c r="AA619" t="n">
        <v>-0.03</v>
      </c>
      <c r="AB619" t="n">
        <v>-0.036</v>
      </c>
      <c r="AC619" t="n">
        <v>6.3</v>
      </c>
      <c r="AD619" t="n">
        <v>255</v>
      </c>
      <c r="AE619">
        <f>IF(V619&gt;=0,V619,"")</f>
        <v/>
      </c>
      <c r="AF619">
        <f>IF(AND(N619=1,N618=0),1,0)</f>
        <v/>
      </c>
      <c r="AG619">
        <f>IF(AND(K619="REACQUIRE",K618&lt;&gt;"REACQUIRE"),1,0)</f>
        <v/>
      </c>
    </row>
    <row r="620">
      <c r="J620" t="n">
        <v>154</v>
      </c>
      <c r="K620" t="inlineStr">
        <is>
          <t>TRACK</t>
        </is>
      </c>
      <c r="L620" t="n">
        <v>1</v>
      </c>
      <c r="M620" t="n">
        <v>1</v>
      </c>
      <c r="N620" t="n">
        <v>0</v>
      </c>
      <c r="O620" t="n">
        <v>7.392</v>
      </c>
      <c r="P620" t="n">
        <v>4.76</v>
      </c>
      <c r="Q620" t="n">
        <v>6.317</v>
      </c>
      <c r="R620" t="n">
        <v>12.228</v>
      </c>
      <c r="S620" t="n">
        <v>6.468</v>
      </c>
      <c r="T620" t="n">
        <v>12.868</v>
      </c>
      <c r="U620" t="n">
        <v>6.579</v>
      </c>
      <c r="V620" t="n">
        <v>0.65</v>
      </c>
      <c r="W620" t="n">
        <v>1.7</v>
      </c>
      <c r="X620" t="n">
        <v>41.1</v>
      </c>
      <c r="Y620" t="n">
        <v>-0.02</v>
      </c>
      <c r="Z620" t="n">
        <v>1</v>
      </c>
      <c r="AA620" t="n">
        <v>-0.028</v>
      </c>
      <c r="AB620" t="n">
        <v>-0.036</v>
      </c>
      <c r="AC620" t="n">
        <v>6.3</v>
      </c>
      <c r="AD620" t="n">
        <v>255</v>
      </c>
      <c r="AE620">
        <f>IF(V620&gt;=0,V620,"")</f>
        <v/>
      </c>
      <c r="AF620">
        <f>IF(AND(N620=1,N619=0),1,0)</f>
        <v/>
      </c>
      <c r="AG620">
        <f>IF(AND(K620="REACQUIRE",K619&lt;&gt;"REACQUIRE"),1,0)</f>
        <v/>
      </c>
    </row>
    <row r="621">
      <c r="J621" t="n">
        <v>154.25</v>
      </c>
      <c r="K621" t="inlineStr">
        <is>
          <t>TRACK</t>
        </is>
      </c>
      <c r="L621" t="n">
        <v>1</v>
      </c>
      <c r="M621" t="n">
        <v>1</v>
      </c>
      <c r="N621" t="n">
        <v>0</v>
      </c>
      <c r="O621" t="n">
        <v>7.398</v>
      </c>
      <c r="P621" t="n">
        <v>4.766</v>
      </c>
      <c r="Q621" t="n">
        <v>6.195</v>
      </c>
      <c r="R621" t="n">
        <v>12.224</v>
      </c>
      <c r="S621" t="n">
        <v>6.465</v>
      </c>
      <c r="T621" t="n">
        <v>12.864</v>
      </c>
      <c r="U621" t="n">
        <v>6.598</v>
      </c>
      <c r="V621" t="n">
        <v>0.655</v>
      </c>
      <c r="W621" t="n">
        <v>1.7</v>
      </c>
      <c r="X621" t="n">
        <v>41</v>
      </c>
      <c r="Y621" t="n">
        <v>0</v>
      </c>
      <c r="Z621" t="n">
        <v>1</v>
      </c>
      <c r="AA621" t="n">
        <v>-0.029</v>
      </c>
      <c r="AB621" t="n">
        <v>-0.042</v>
      </c>
      <c r="AC621" t="n">
        <v>6.3</v>
      </c>
      <c r="AD621" t="n">
        <v>255</v>
      </c>
      <c r="AE621">
        <f>IF(V621&gt;=0,V621,"")</f>
        <v/>
      </c>
      <c r="AF621">
        <f>IF(AND(N621=1,N620=0),1,0)</f>
        <v/>
      </c>
      <c r="AG621">
        <f>IF(AND(K621="REACQUIRE",K620&lt;&gt;"REACQUIRE"),1,0)</f>
        <v/>
      </c>
    </row>
    <row r="622">
      <c r="J622" t="n">
        <v>154.5</v>
      </c>
      <c r="K622" t="inlineStr">
        <is>
          <t>TRACK</t>
        </is>
      </c>
      <c r="L622" t="n">
        <v>1</v>
      </c>
      <c r="M622" t="n">
        <v>1</v>
      </c>
      <c r="N622" t="n">
        <v>0</v>
      </c>
      <c r="O622" t="n">
        <v>7.406</v>
      </c>
      <c r="P622" t="n">
        <v>4.772</v>
      </c>
      <c r="Q622" t="n">
        <v>6.076</v>
      </c>
      <c r="R622" t="n">
        <v>12.224</v>
      </c>
      <c r="S622" t="n">
        <v>6.465</v>
      </c>
      <c r="T622" t="n">
        <v>12.855</v>
      </c>
      <c r="U622" t="n">
        <v>6.622</v>
      </c>
      <c r="V622" t="n">
        <v>0.651</v>
      </c>
      <c r="W622" t="n">
        <v>1.7</v>
      </c>
      <c r="X622" t="n">
        <v>41.1</v>
      </c>
      <c r="Y622" t="n">
        <v>0</v>
      </c>
      <c r="Z622" t="n">
        <v>1</v>
      </c>
      <c r="AA622" t="n">
        <v>-0.031</v>
      </c>
      <c r="AB622" t="n">
        <v>-0.044</v>
      </c>
      <c r="AC622" t="n">
        <v>6.31</v>
      </c>
      <c r="AD622" t="n">
        <v>255</v>
      </c>
      <c r="AE622">
        <f>IF(V622&gt;=0,V622,"")</f>
        <v/>
      </c>
      <c r="AF622">
        <f>IF(AND(N622=1,N621=0),1,0)</f>
        <v/>
      </c>
      <c r="AG622">
        <f>IF(AND(K622="REACQUIRE",K621&lt;&gt;"REACQUIRE"),1,0)</f>
        <v/>
      </c>
    </row>
    <row r="623">
      <c r="J623" t="n">
        <v>154.75</v>
      </c>
      <c r="K623" t="inlineStr">
        <is>
          <t>TRACK</t>
        </is>
      </c>
      <c r="L623" t="n">
        <v>1</v>
      </c>
      <c r="M623" t="n">
        <v>1</v>
      </c>
      <c r="N623" t="n">
        <v>0</v>
      </c>
      <c r="O623" t="n">
        <v>7.415</v>
      </c>
      <c r="P623" t="n">
        <v>4.779</v>
      </c>
      <c r="Q623" t="n">
        <v>5.957</v>
      </c>
      <c r="R623" t="n">
        <v>12.224</v>
      </c>
      <c r="S623" t="n">
        <v>6.465</v>
      </c>
      <c r="T623" t="n">
        <v>12.841</v>
      </c>
      <c r="U623" t="n">
        <v>6.638</v>
      </c>
      <c r="V623" t="n">
        <v>0.641</v>
      </c>
      <c r="W623" t="n">
        <v>1.7</v>
      </c>
      <c r="X623" t="n">
        <v>41.2</v>
      </c>
      <c r="Y623" t="n">
        <v>0</v>
      </c>
      <c r="Z623" t="n">
        <v>1</v>
      </c>
      <c r="AA623" t="n">
        <v>-0.033</v>
      </c>
      <c r="AB623" t="n">
        <v>-0.045</v>
      </c>
      <c r="AC623" t="n">
        <v>6.32</v>
      </c>
      <c r="AD623" t="n">
        <v>255</v>
      </c>
      <c r="AE623">
        <f>IF(V623&gt;=0,V623,"")</f>
        <v/>
      </c>
      <c r="AF623">
        <f>IF(AND(N623=1,N622=0),1,0)</f>
        <v/>
      </c>
      <c r="AG623">
        <f>IF(AND(K623="REACQUIRE",K622&lt;&gt;"REACQUIRE"),1,0)</f>
        <v/>
      </c>
    </row>
    <row r="624">
      <c r="J624" t="n">
        <v>155</v>
      </c>
      <c r="K624" t="inlineStr">
        <is>
          <t>TRACK</t>
        </is>
      </c>
      <c r="L624" t="n">
        <v>1</v>
      </c>
      <c r="M624" t="n">
        <v>1</v>
      </c>
      <c r="N624" t="n">
        <v>0</v>
      </c>
      <c r="O624" t="n">
        <v>7.425</v>
      </c>
      <c r="P624" t="n">
        <v>4.786</v>
      </c>
      <c r="Q624" t="n">
        <v>5.839</v>
      </c>
      <c r="R624" t="n">
        <v>12.224</v>
      </c>
      <c r="S624" t="n">
        <v>6.465</v>
      </c>
      <c r="T624" t="n">
        <v>12.823</v>
      </c>
      <c r="U624" t="n">
        <v>6.661</v>
      </c>
      <c r="V624" t="n">
        <v>0.63</v>
      </c>
      <c r="W624" t="n">
        <v>1.6</v>
      </c>
      <c r="X624" t="n">
        <v>41.4</v>
      </c>
      <c r="Y624" t="n">
        <v>0</v>
      </c>
      <c r="Z624" t="n">
        <v>1</v>
      </c>
      <c r="AA624" t="n">
        <v>-0.036</v>
      </c>
      <c r="AB624" t="n">
        <v>-0.044</v>
      </c>
      <c r="AC624" t="n">
        <v>6.33</v>
      </c>
      <c r="AD624" t="n">
        <v>255</v>
      </c>
      <c r="AE624">
        <f>IF(V624&gt;=0,V624,"")</f>
        <v/>
      </c>
      <c r="AF624">
        <f>IF(AND(N624=1,N623=0),1,0)</f>
        <v/>
      </c>
      <c r="AG624">
        <f>IF(AND(K624="REACQUIRE",K623&lt;&gt;"REACQUIRE"),1,0)</f>
        <v/>
      </c>
    </row>
    <row r="625">
      <c r="J625" t="n">
        <v>155.25</v>
      </c>
      <c r="K625" t="inlineStr">
        <is>
          <t>TRACK</t>
        </is>
      </c>
      <c r="L625" t="n">
        <v>1</v>
      </c>
      <c r="M625" t="n">
        <v>1</v>
      </c>
      <c r="N625" t="n">
        <v>0</v>
      </c>
      <c r="O625" t="n">
        <v>7.441</v>
      </c>
      <c r="P625" t="n">
        <v>4.793</v>
      </c>
      <c r="Q625" t="n">
        <v>5.724</v>
      </c>
      <c r="R625" t="n">
        <v>12.224</v>
      </c>
      <c r="S625" t="n">
        <v>6.465</v>
      </c>
      <c r="T625" t="n">
        <v>12.844</v>
      </c>
      <c r="U625" t="n">
        <v>6.692</v>
      </c>
      <c r="V625" t="n">
        <v>0.661</v>
      </c>
      <c r="W625" t="n">
        <v>1.6</v>
      </c>
      <c r="X625" t="n">
        <v>41.3</v>
      </c>
      <c r="Y625" t="n">
        <v>0</v>
      </c>
      <c r="Z625" t="n">
        <v>1</v>
      </c>
      <c r="AA625" t="n">
        <v>-0.038</v>
      </c>
      <c r="AB625" t="n">
        <v>-0.036</v>
      </c>
      <c r="AC625" t="n">
        <v>6.35</v>
      </c>
      <c r="AD625" t="n">
        <v>255</v>
      </c>
      <c r="AE625">
        <f>IF(V625&gt;=0,V625,"")</f>
        <v/>
      </c>
      <c r="AF625">
        <f>IF(AND(N625=1,N624=0),1,0)</f>
        <v/>
      </c>
      <c r="AG625">
        <f>IF(AND(K625="REACQUIRE",K624&lt;&gt;"REACQUIRE"),1,0)</f>
        <v/>
      </c>
    </row>
    <row r="626">
      <c r="J626" t="n">
        <v>155.5</v>
      </c>
      <c r="K626" t="inlineStr">
        <is>
          <t>TRACK</t>
        </is>
      </c>
      <c r="L626" t="n">
        <v>1</v>
      </c>
      <c r="M626" t="n">
        <v>1</v>
      </c>
      <c r="N626" t="n">
        <v>0</v>
      </c>
      <c r="O626" t="n">
        <v>7.462</v>
      </c>
      <c r="P626" t="n">
        <v>4.8</v>
      </c>
      <c r="Q626" t="n">
        <v>5.613</v>
      </c>
      <c r="R626" t="n">
        <v>12.223</v>
      </c>
      <c r="S626" t="n">
        <v>6.465</v>
      </c>
      <c r="T626" t="n">
        <v>12.834</v>
      </c>
      <c r="U626" t="n">
        <v>6.719</v>
      </c>
      <c r="V626" t="n">
        <v>0.661</v>
      </c>
      <c r="W626" t="n">
        <v>1.6</v>
      </c>
      <c r="X626" t="n">
        <v>41.3</v>
      </c>
      <c r="Y626" t="n">
        <v>0</v>
      </c>
      <c r="Z626" t="n">
        <v>1</v>
      </c>
      <c r="AA626" t="n">
        <v>-0.043</v>
      </c>
      <c r="AB626" t="n">
        <v>-0.05</v>
      </c>
      <c r="AC626" t="n">
        <v>6.36</v>
      </c>
      <c r="AD626" t="n">
        <v>255</v>
      </c>
      <c r="AE626">
        <f>IF(V626&gt;=0,V626,"")</f>
        <v/>
      </c>
      <c r="AF626">
        <f>IF(AND(N626=1,N625=0),1,0)</f>
        <v/>
      </c>
      <c r="AG626">
        <f>IF(AND(K626="REACQUIRE",K625&lt;&gt;"REACQUIRE"),1,0)</f>
        <v/>
      </c>
    </row>
    <row r="627">
      <c r="J627" t="n">
        <v>155.75</v>
      </c>
      <c r="K627" t="inlineStr">
        <is>
          <t>TRACK</t>
        </is>
      </c>
      <c r="L627" t="n">
        <v>1</v>
      </c>
      <c r="M627" t="n">
        <v>1</v>
      </c>
      <c r="N627" t="n">
        <v>0</v>
      </c>
      <c r="O627" t="n">
        <v>7.486</v>
      </c>
      <c r="P627" t="n">
        <v>4.807</v>
      </c>
      <c r="Q627" t="n">
        <v>5.502</v>
      </c>
      <c r="R627" t="n">
        <v>12.223</v>
      </c>
      <c r="S627" t="n">
        <v>6.465</v>
      </c>
      <c r="T627" t="n">
        <v>12.855</v>
      </c>
      <c r="U627" t="n">
        <v>6.751</v>
      </c>
      <c r="V627" t="n">
        <v>0.6929999999999999</v>
      </c>
      <c r="W627" t="n">
        <v>1.5</v>
      </c>
      <c r="X627" t="n">
        <v>41.4</v>
      </c>
      <c r="Y627" t="n">
        <v>0</v>
      </c>
      <c r="Z627" t="n">
        <v>1</v>
      </c>
      <c r="AA627" t="n">
        <v>-0.046</v>
      </c>
      <c r="AB627" t="n">
        <v>-0.033</v>
      </c>
      <c r="AC627" t="n">
        <v>6.37</v>
      </c>
      <c r="AD627" t="n">
        <v>255</v>
      </c>
      <c r="AE627">
        <f>IF(V627&gt;=0,V627,"")</f>
        <v/>
      </c>
      <c r="AF627">
        <f>IF(AND(N627=1,N626=0),1,0)</f>
        <v/>
      </c>
      <c r="AG627">
        <f>IF(AND(K627="REACQUIRE",K626&lt;&gt;"REACQUIRE"),1,0)</f>
        <v/>
      </c>
    </row>
    <row r="628">
      <c r="J628" t="n">
        <v>156</v>
      </c>
      <c r="K628" t="inlineStr">
        <is>
          <t>TRACK</t>
        </is>
      </c>
      <c r="L628" t="n">
        <v>0</v>
      </c>
      <c r="M628" t="n">
        <v>0</v>
      </c>
      <c r="N628" t="n">
        <v>0</v>
      </c>
      <c r="O628" t="n">
        <v>7.523</v>
      </c>
      <c r="P628" t="n">
        <v>4.812</v>
      </c>
      <c r="Q628" t="n">
        <v>5.395</v>
      </c>
      <c r="R628" t="n">
        <v>12.223</v>
      </c>
      <c r="S628" t="n">
        <v>6.465</v>
      </c>
      <c r="T628" t="n">
        <v>12.871</v>
      </c>
      <c r="U628" t="n">
        <v>6.772</v>
      </c>
      <c r="V628" t="n">
        <v>-1</v>
      </c>
      <c r="W628" t="n">
        <v>1.6</v>
      </c>
      <c r="X628" t="n">
        <v>41.1</v>
      </c>
      <c r="Y628" t="n">
        <v>0</v>
      </c>
      <c r="Z628" t="n">
        <v>1</v>
      </c>
      <c r="AA628" t="n">
        <v>-0.05</v>
      </c>
      <c r="AB628" t="n">
        <v>-0.058</v>
      </c>
      <c r="AC628" t="n">
        <v>6.36</v>
      </c>
      <c r="AD628" t="n">
        <v>255</v>
      </c>
      <c r="AE628">
        <f>IF(V628&gt;=0,V628,"")</f>
        <v/>
      </c>
      <c r="AF628">
        <f>IF(AND(N628=1,N627=0),1,0)</f>
        <v/>
      </c>
      <c r="AG628">
        <f>IF(AND(K628="REACQUIRE",K627&lt;&gt;"REACQUIRE"),1,0)</f>
        <v/>
      </c>
    </row>
    <row r="629">
      <c r="J629" t="n">
        <v>156.25</v>
      </c>
      <c r="K629" t="inlineStr">
        <is>
          <t>TRACK</t>
        </is>
      </c>
      <c r="L629" t="n">
        <v>0</v>
      </c>
      <c r="M629" t="n">
        <v>0</v>
      </c>
      <c r="N629" t="n">
        <v>0</v>
      </c>
      <c r="O629" t="n">
        <v>7.563</v>
      </c>
      <c r="P629" t="n">
        <v>4.817</v>
      </c>
      <c r="Q629" t="n">
        <v>5.283</v>
      </c>
      <c r="R629" t="n">
        <v>12.223</v>
      </c>
      <c r="S629" t="n">
        <v>6.465</v>
      </c>
      <c r="T629" t="n">
        <v>12.871</v>
      </c>
      <c r="U629" t="n">
        <v>6.772</v>
      </c>
      <c r="V629" t="n">
        <v>-1</v>
      </c>
      <c r="W629" t="n">
        <v>1.7</v>
      </c>
      <c r="X629" t="n">
        <v>41.1</v>
      </c>
      <c r="Y629" t="n">
        <v>0</v>
      </c>
      <c r="Z629" t="n">
        <v>1</v>
      </c>
      <c r="AA629" t="n">
        <v>-0.046</v>
      </c>
      <c r="AB629" t="n">
        <v>-0.074</v>
      </c>
      <c r="AC629" t="n">
        <v>6.36</v>
      </c>
      <c r="AD629" t="n">
        <v>201</v>
      </c>
      <c r="AE629">
        <f>IF(V629&gt;=0,V629,"")</f>
        <v/>
      </c>
      <c r="AF629">
        <f>IF(AND(N629=1,N628=0),1,0)</f>
        <v/>
      </c>
      <c r="AG629">
        <f>IF(AND(K629="REACQUIRE",K628&lt;&gt;"REACQUIRE"),1,0)</f>
        <v/>
      </c>
    </row>
    <row r="630">
      <c r="J630" t="n">
        <v>156.5</v>
      </c>
      <c r="K630" t="inlineStr">
        <is>
          <t>TRACK</t>
        </is>
      </c>
      <c r="L630" t="n">
        <v>0</v>
      </c>
      <c r="M630" t="n">
        <v>0</v>
      </c>
      <c r="N630" t="n">
        <v>0</v>
      </c>
      <c r="O630" t="n">
        <v>7.605</v>
      </c>
      <c r="P630" t="n">
        <v>4.821</v>
      </c>
      <c r="Q630" t="n">
        <v>5.167</v>
      </c>
      <c r="R630" t="n">
        <v>12.223</v>
      </c>
      <c r="S630" t="n">
        <v>6.465</v>
      </c>
      <c r="T630" t="n">
        <v>12.871</v>
      </c>
      <c r="U630" t="n">
        <v>6.772</v>
      </c>
      <c r="V630" t="n">
        <v>-1</v>
      </c>
      <c r="W630" t="n">
        <v>1.8</v>
      </c>
      <c r="X630" t="n">
        <v>41.2</v>
      </c>
      <c r="Y630" t="n">
        <v>0</v>
      </c>
      <c r="Z630" t="n">
        <v>1</v>
      </c>
      <c r="AA630" t="n">
        <v>-0.04</v>
      </c>
      <c r="AB630" t="n">
        <v>-0.076</v>
      </c>
      <c r="AC630" t="n">
        <v>6.35</v>
      </c>
      <c r="AD630" t="n">
        <v>201</v>
      </c>
      <c r="AE630">
        <f>IF(V630&gt;=0,V630,"")</f>
        <v/>
      </c>
      <c r="AF630">
        <f>IF(AND(N630=1,N629=0),1,0)</f>
        <v/>
      </c>
      <c r="AG630">
        <f>IF(AND(K630="REACQUIRE",K629&lt;&gt;"REACQUIRE"),1,0)</f>
        <v/>
      </c>
    </row>
    <row r="631">
      <c r="J631" t="n">
        <v>156.75</v>
      </c>
      <c r="K631" t="inlineStr">
        <is>
          <t>REACQUIRE</t>
        </is>
      </c>
      <c r="L631" t="n">
        <v>0</v>
      </c>
      <c r="M631" t="n">
        <v>0</v>
      </c>
      <c r="N631" t="n">
        <v>0</v>
      </c>
      <c r="O631" t="n">
        <v>7.648</v>
      </c>
      <c r="P631" t="n">
        <v>4.822</v>
      </c>
      <c r="Q631" t="n">
        <v>5.049</v>
      </c>
      <c r="R631" t="n">
        <v>12.227</v>
      </c>
      <c r="S631" t="n">
        <v>6.468</v>
      </c>
      <c r="T631" t="n">
        <v>12.871</v>
      </c>
      <c r="U631" t="n">
        <v>6.772</v>
      </c>
      <c r="V631" t="n">
        <v>-1</v>
      </c>
      <c r="W631" t="n">
        <v>1.8</v>
      </c>
      <c r="X631" t="n">
        <v>41.3</v>
      </c>
      <c r="Y631" t="n">
        <v>0.013</v>
      </c>
      <c r="Z631" t="n">
        <v>1</v>
      </c>
      <c r="AA631" t="n">
        <v>-0.005</v>
      </c>
      <c r="AB631" t="n">
        <v>-0.077</v>
      </c>
      <c r="AC631" t="n">
        <v>6.34</v>
      </c>
      <c r="AD631" t="n">
        <v>201</v>
      </c>
      <c r="AE631">
        <f>IF(V631&gt;=0,V631,"")</f>
        <v/>
      </c>
      <c r="AF631">
        <f>IF(AND(N631=1,N630=0),1,0)</f>
        <v/>
      </c>
      <c r="AG631">
        <f>IF(AND(K631="REACQUIRE",K630&lt;&gt;"REACQUIRE"),1,0)</f>
        <v/>
      </c>
    </row>
    <row r="632">
      <c r="J632" t="n">
        <v>157</v>
      </c>
      <c r="K632" t="inlineStr">
        <is>
          <t>REACQUIRE</t>
        </is>
      </c>
      <c r="L632" t="n">
        <v>0</v>
      </c>
      <c r="M632" t="n">
        <v>0</v>
      </c>
      <c r="N632" t="n">
        <v>1</v>
      </c>
      <c r="O632" t="n">
        <v>7.675</v>
      </c>
      <c r="P632" t="n">
        <v>4.824</v>
      </c>
      <c r="Q632" t="n">
        <v>4.975</v>
      </c>
      <c r="R632" t="n">
        <v>12.223</v>
      </c>
      <c r="S632" t="n">
        <v>6.465</v>
      </c>
      <c r="T632" t="n">
        <v>12.871</v>
      </c>
      <c r="U632" t="n">
        <v>6.772</v>
      </c>
      <c r="V632" t="n">
        <v>-1</v>
      </c>
      <c r="W632" t="n">
        <v>1.1</v>
      </c>
      <c r="X632" t="n">
        <v>41.4</v>
      </c>
      <c r="Y632" t="n">
        <v>0</v>
      </c>
      <c r="Z632" t="n">
        <v>1</v>
      </c>
      <c r="AA632" t="n">
        <v>-0.056</v>
      </c>
      <c r="AB632" t="n">
        <v>-0.065</v>
      </c>
      <c r="AC632" t="n">
        <v>6.33</v>
      </c>
      <c r="AD632" t="n">
        <v>201</v>
      </c>
      <c r="AE632">
        <f>IF(V632&gt;=0,V632,"")</f>
        <v/>
      </c>
      <c r="AF632">
        <f>IF(AND(N632=1,N631=0),1,0)</f>
        <v/>
      </c>
      <c r="AG632">
        <f>IF(AND(K632="REACQUIRE",K631&lt;&gt;"REACQUIRE"),1,0)</f>
        <v/>
      </c>
    </row>
    <row r="633">
      <c r="J633" t="n">
        <v>157.25</v>
      </c>
      <c r="K633" t="inlineStr">
        <is>
          <t>REACQUIRE</t>
        </is>
      </c>
      <c r="L633" t="n">
        <v>0</v>
      </c>
      <c r="M633" t="n">
        <v>0</v>
      </c>
      <c r="N633" t="n">
        <v>1</v>
      </c>
      <c r="O633" t="n">
        <v>7.735</v>
      </c>
      <c r="P633" t="n">
        <v>4.82</v>
      </c>
      <c r="Q633" t="n">
        <v>4.829</v>
      </c>
      <c r="R633" t="n">
        <v>12.223</v>
      </c>
      <c r="S633" t="n">
        <v>6.465</v>
      </c>
      <c r="T633" t="n">
        <v>12.871</v>
      </c>
      <c r="U633" t="n">
        <v>6.772</v>
      </c>
      <c r="V633" t="n">
        <v>-1</v>
      </c>
      <c r="W633" t="n">
        <v>2.5</v>
      </c>
      <c r="X633" t="n">
        <v>41.3</v>
      </c>
      <c r="Y633" t="n">
        <v>0</v>
      </c>
      <c r="Z633" t="n">
        <v>1</v>
      </c>
      <c r="AA633" t="n">
        <v>-0.075</v>
      </c>
      <c r="AB633" t="n">
        <v>-0.047</v>
      </c>
      <c r="AC633" t="n">
        <v>6.31</v>
      </c>
      <c r="AD633" t="n">
        <v>90</v>
      </c>
      <c r="AE633">
        <f>IF(V633&gt;=0,V633,"")</f>
        <v/>
      </c>
      <c r="AF633">
        <f>IF(AND(N633=1,N632=0),1,0)</f>
        <v/>
      </c>
      <c r="AG633">
        <f>IF(AND(K633="REACQUIRE",K632&lt;&gt;"REACQUIRE"),1,0)</f>
        <v/>
      </c>
    </row>
    <row r="634">
      <c r="J634" t="n">
        <v>157.5</v>
      </c>
      <c r="K634" t="inlineStr">
        <is>
          <t>REACQUIRE</t>
        </is>
      </c>
      <c r="L634" t="n">
        <v>0</v>
      </c>
      <c r="M634" t="n">
        <v>0</v>
      </c>
      <c r="N634" t="n">
        <v>1</v>
      </c>
      <c r="O634" t="n">
        <v>7.828</v>
      </c>
      <c r="P634" t="n">
        <v>4.808</v>
      </c>
      <c r="Q634" t="n">
        <v>4.625</v>
      </c>
      <c r="R634" t="n">
        <v>12.223</v>
      </c>
      <c r="S634" t="n">
        <v>6.465</v>
      </c>
      <c r="T634" t="n">
        <v>12.871</v>
      </c>
      <c r="U634" t="n">
        <v>6.772</v>
      </c>
      <c r="V634" t="n">
        <v>-1</v>
      </c>
      <c r="W634" t="n">
        <v>3.8</v>
      </c>
      <c r="X634" t="n">
        <v>41</v>
      </c>
      <c r="Y634" t="n">
        <v>0</v>
      </c>
      <c r="Z634" t="n">
        <v>1</v>
      </c>
      <c r="AA634" t="n">
        <v>-0.052</v>
      </c>
      <c r="AB634" t="n">
        <v>-0.04</v>
      </c>
      <c r="AC634" t="n">
        <v>6.29</v>
      </c>
      <c r="AD634" t="n">
        <v>80</v>
      </c>
      <c r="AE634">
        <f>IF(V634&gt;=0,V634,"")</f>
        <v/>
      </c>
      <c r="AF634">
        <f>IF(AND(N634=1,N633=0),1,0)</f>
        <v/>
      </c>
      <c r="AG634">
        <f>IF(AND(K634="REACQUIRE",K633&lt;&gt;"REACQUIRE"),1,0)</f>
        <v/>
      </c>
    </row>
    <row r="635">
      <c r="J635" t="n">
        <v>157.75</v>
      </c>
      <c r="K635" t="inlineStr">
        <is>
          <t>REACQUIRE</t>
        </is>
      </c>
      <c r="L635" t="n">
        <v>0</v>
      </c>
      <c r="M635" t="n">
        <v>0</v>
      </c>
      <c r="N635" t="n">
        <v>1</v>
      </c>
      <c r="O635" t="n">
        <v>7.954</v>
      </c>
      <c r="P635" t="n">
        <v>4.792</v>
      </c>
      <c r="Q635" t="n">
        <v>4.383</v>
      </c>
      <c r="R635" t="n">
        <v>12.223</v>
      </c>
      <c r="S635" t="n">
        <v>6.465</v>
      </c>
      <c r="T635" t="n">
        <v>12.871</v>
      </c>
      <c r="U635" t="n">
        <v>6.772</v>
      </c>
      <c r="V635" t="n">
        <v>-1</v>
      </c>
      <c r="W635" t="n">
        <v>4.6</v>
      </c>
      <c r="X635" t="n">
        <v>40.7</v>
      </c>
      <c r="Y635" t="n">
        <v>0</v>
      </c>
      <c r="Z635" t="n">
        <v>1</v>
      </c>
      <c r="AA635" t="n">
        <v>-0.026</v>
      </c>
      <c r="AB635" t="n">
        <v>-0.041</v>
      </c>
      <c r="AC635" t="n">
        <v>6.26</v>
      </c>
      <c r="AD635" t="n">
        <v>65</v>
      </c>
      <c r="AE635">
        <f>IF(V635&gt;=0,V635,"")</f>
        <v/>
      </c>
      <c r="AF635">
        <f>IF(AND(N635=1,N634=0),1,0)</f>
        <v/>
      </c>
      <c r="AG635">
        <f>IF(AND(K635="REACQUIRE",K634&lt;&gt;"REACQUIRE"),1,0)</f>
        <v/>
      </c>
    </row>
    <row r="636">
      <c r="J636" t="n">
        <v>158</v>
      </c>
      <c r="K636" t="inlineStr">
        <is>
          <t>REACQUIRE</t>
        </is>
      </c>
      <c r="L636" t="n">
        <v>0</v>
      </c>
      <c r="M636" t="n">
        <v>0</v>
      </c>
      <c r="N636" t="n">
        <v>1</v>
      </c>
      <c r="O636" t="n">
        <v>8.111000000000001</v>
      </c>
      <c r="P636" t="n">
        <v>4.779</v>
      </c>
      <c r="Q636" t="n">
        <v>4.118</v>
      </c>
      <c r="R636" t="n">
        <v>12.223</v>
      </c>
      <c r="S636" t="n">
        <v>6.465</v>
      </c>
      <c r="T636" t="n">
        <v>12.871</v>
      </c>
      <c r="U636" t="n">
        <v>6.772</v>
      </c>
      <c r="V636" t="n">
        <v>-1</v>
      </c>
      <c r="W636" t="n">
        <v>5</v>
      </c>
      <c r="X636" t="n">
        <v>40.5</v>
      </c>
      <c r="Y636" t="n">
        <v>0</v>
      </c>
      <c r="Z636" t="n">
        <v>1</v>
      </c>
      <c r="AA636" t="n">
        <v>-0.003</v>
      </c>
      <c r="AB636" t="n">
        <v>-0.046</v>
      </c>
      <c r="AC636" t="n">
        <v>6.24</v>
      </c>
      <c r="AD636" t="n">
        <v>65</v>
      </c>
      <c r="AE636">
        <f>IF(V636&gt;=0,V636,"")</f>
        <v/>
      </c>
      <c r="AF636">
        <f>IF(AND(N636=1,N635=0),1,0)</f>
        <v/>
      </c>
      <c r="AG636">
        <f>IF(AND(K636="REACQUIRE",K635&lt;&gt;"REACQUIRE"),1,0)</f>
        <v/>
      </c>
    </row>
    <row r="637">
      <c r="J637" t="n">
        <v>158.25</v>
      </c>
      <c r="K637" t="inlineStr">
        <is>
          <t>REACQUIRE</t>
        </is>
      </c>
      <c r="L637" t="n">
        <v>0</v>
      </c>
      <c r="M637" t="n">
        <v>0</v>
      </c>
      <c r="N637" t="n">
        <v>1</v>
      </c>
      <c r="O637" t="n">
        <v>8.297000000000001</v>
      </c>
      <c r="P637" t="n">
        <v>4.767</v>
      </c>
      <c r="Q637" t="n">
        <v>3.839</v>
      </c>
      <c r="R637" t="n">
        <v>12.223</v>
      </c>
      <c r="S637" t="n">
        <v>6.465</v>
      </c>
      <c r="T637" t="n">
        <v>12.871</v>
      </c>
      <c r="U637" t="n">
        <v>6.772</v>
      </c>
      <c r="V637" t="n">
        <v>-1</v>
      </c>
      <c r="W637" t="n">
        <v>5.3</v>
      </c>
      <c r="X637" t="n">
        <v>40.3</v>
      </c>
      <c r="Y637" t="n">
        <v>0</v>
      </c>
      <c r="Z637" t="n">
        <v>1</v>
      </c>
      <c r="AA637" t="n">
        <v>0.017</v>
      </c>
      <c r="AB637" t="n">
        <v>-0.052</v>
      </c>
      <c r="AC637" t="n">
        <v>6.22</v>
      </c>
      <c r="AD637" t="n">
        <v>65</v>
      </c>
      <c r="AE637">
        <f>IF(V637&gt;=0,V637,"")</f>
        <v/>
      </c>
      <c r="AF637">
        <f>IF(AND(N637=1,N636=0),1,0)</f>
        <v/>
      </c>
      <c r="AG637">
        <f>IF(AND(K637="REACQUIRE",K636&lt;&gt;"REACQUIRE"),1,0)</f>
        <v/>
      </c>
    </row>
    <row r="638">
      <c r="J638" t="n">
        <v>158.5</v>
      </c>
      <c r="K638" t="inlineStr">
        <is>
          <t>REACQUIRE</t>
        </is>
      </c>
      <c r="L638" t="n">
        <v>0</v>
      </c>
      <c r="M638" t="n">
        <v>0</v>
      </c>
      <c r="N638" t="n">
        <v>1</v>
      </c>
      <c r="O638" t="n">
        <v>8.51</v>
      </c>
      <c r="P638" t="n">
        <v>4.752</v>
      </c>
      <c r="Q638" t="n">
        <v>3.557</v>
      </c>
      <c r="R638" t="n">
        <v>12.223</v>
      </c>
      <c r="S638" t="n">
        <v>6.465</v>
      </c>
      <c r="T638" t="n">
        <v>12.871</v>
      </c>
      <c r="U638" t="n">
        <v>6.772</v>
      </c>
      <c r="V638" t="n">
        <v>-1</v>
      </c>
      <c r="W638" t="n">
        <v>5.4</v>
      </c>
      <c r="X638" t="n">
        <v>40.2</v>
      </c>
      <c r="Y638" t="n">
        <v>0</v>
      </c>
      <c r="Z638" t="n">
        <v>1</v>
      </c>
      <c r="AA638" t="n">
        <v>0.036</v>
      </c>
      <c r="AB638" t="n">
        <v>-0.057</v>
      </c>
      <c r="AC638" t="n">
        <v>6.21</v>
      </c>
      <c r="AD638" t="n">
        <v>65</v>
      </c>
      <c r="AE638">
        <f>IF(V638&gt;=0,V638,"")</f>
        <v/>
      </c>
      <c r="AF638">
        <f>IF(AND(N638=1,N637=0),1,0)</f>
        <v/>
      </c>
      <c r="AG638">
        <f>IF(AND(K638="REACQUIRE",K637&lt;&gt;"REACQUIRE"),1,0)</f>
        <v/>
      </c>
    </row>
    <row r="639">
      <c r="J639" t="n">
        <v>158.75</v>
      </c>
      <c r="K639" t="inlineStr">
        <is>
          <t>REACQUIRE</t>
        </is>
      </c>
      <c r="L639" t="n">
        <v>0</v>
      </c>
      <c r="M639" t="n">
        <v>0</v>
      </c>
      <c r="N639" t="n">
        <v>1</v>
      </c>
      <c r="O639" t="n">
        <v>8.747999999999999</v>
      </c>
      <c r="P639" t="n">
        <v>4.726</v>
      </c>
      <c r="Q639" t="n">
        <v>3.278</v>
      </c>
      <c r="R639" t="n">
        <v>12.223</v>
      </c>
      <c r="S639" t="n">
        <v>6.465</v>
      </c>
      <c r="T639" t="n">
        <v>12.871</v>
      </c>
      <c r="U639" t="n">
        <v>6.772</v>
      </c>
      <c r="V639" t="n">
        <v>-1</v>
      </c>
      <c r="W639" t="n">
        <v>5.5</v>
      </c>
      <c r="X639" t="n">
        <v>40</v>
      </c>
      <c r="Y639" t="n">
        <v>0</v>
      </c>
      <c r="Z639" t="n">
        <v>1</v>
      </c>
      <c r="AA639" t="n">
        <v>0.053</v>
      </c>
      <c r="AB639" t="n">
        <v>-0.06</v>
      </c>
      <c r="AC639" t="n">
        <v>6.2</v>
      </c>
      <c r="AD639" t="n">
        <v>82</v>
      </c>
      <c r="AE639">
        <f>IF(V639&gt;=0,V639,"")</f>
        <v/>
      </c>
      <c r="AF639">
        <f>IF(AND(N639=1,N638=0),1,0)</f>
        <v/>
      </c>
      <c r="AG639">
        <f>IF(AND(K639="REACQUIRE",K638&lt;&gt;"REACQUIRE"),1,0)</f>
        <v/>
      </c>
    </row>
    <row r="640">
      <c r="J640" t="n">
        <v>159</v>
      </c>
      <c r="K640" t="inlineStr">
        <is>
          <t>REACQUIRE</t>
        </is>
      </c>
      <c r="L640" t="n">
        <v>0</v>
      </c>
      <c r="M640" t="n">
        <v>0</v>
      </c>
      <c r="N640" t="n">
        <v>1</v>
      </c>
      <c r="O640" t="n">
        <v>9.010999999999999</v>
      </c>
      <c r="P640" t="n">
        <v>4.69</v>
      </c>
      <c r="Q640" t="n">
        <v>3.007</v>
      </c>
      <c r="R640" t="n">
        <v>12.223</v>
      </c>
      <c r="S640" t="n">
        <v>6.465</v>
      </c>
      <c r="T640" t="n">
        <v>12.871</v>
      </c>
      <c r="U640" t="n">
        <v>6.772</v>
      </c>
      <c r="V640" t="n">
        <v>-1</v>
      </c>
      <c r="W640" t="n">
        <v>5.5</v>
      </c>
      <c r="X640" t="n">
        <v>39.9</v>
      </c>
      <c r="Y640" t="n">
        <v>0</v>
      </c>
      <c r="Z640" t="n">
        <v>1</v>
      </c>
      <c r="AA640" t="n">
        <v>0.07000000000000001</v>
      </c>
      <c r="AB640" t="n">
        <v>-0.06</v>
      </c>
      <c r="AC640" t="n">
        <v>6.19</v>
      </c>
      <c r="AD640" t="n">
        <v>82</v>
      </c>
      <c r="AE640">
        <f>IF(V640&gt;=0,V640,"")</f>
        <v/>
      </c>
      <c r="AF640">
        <f>IF(AND(N640=1,N639=0),1,0)</f>
        <v/>
      </c>
      <c r="AG640">
        <f>IF(AND(K640="REACQUIRE",K639&lt;&gt;"REACQUIRE"),1,0)</f>
        <v/>
      </c>
    </row>
    <row r="641">
      <c r="J641" t="n">
        <v>159.25</v>
      </c>
      <c r="K641" t="inlineStr">
        <is>
          <t>REACQUIRE</t>
        </is>
      </c>
      <c r="L641" t="n">
        <v>0</v>
      </c>
      <c r="M641" t="n">
        <v>0</v>
      </c>
      <c r="N641" t="n">
        <v>1</v>
      </c>
      <c r="O641" t="n">
        <v>9.295999999999999</v>
      </c>
      <c r="P641" t="n">
        <v>4.653</v>
      </c>
      <c r="Q641" t="n">
        <v>2.75</v>
      </c>
      <c r="R641" t="n">
        <v>12.223</v>
      </c>
      <c r="S641" t="n">
        <v>6.465</v>
      </c>
      <c r="T641" t="n">
        <v>12.871</v>
      </c>
      <c r="U641" t="n">
        <v>6.772</v>
      </c>
      <c r="V641" t="n">
        <v>-1</v>
      </c>
      <c r="W641" t="n">
        <v>5.5</v>
      </c>
      <c r="X641" t="n">
        <v>39.7</v>
      </c>
      <c r="Y641" t="n">
        <v>0</v>
      </c>
      <c r="Z641" t="n">
        <v>1</v>
      </c>
      <c r="AA641" t="n">
        <v>0.08699999999999999</v>
      </c>
      <c r="AB641" t="n">
        <v>-0.06</v>
      </c>
      <c r="AC641" t="n">
        <v>6.18</v>
      </c>
      <c r="AD641" t="n">
        <v>82</v>
      </c>
      <c r="AE641">
        <f>IF(V641&gt;=0,V641,"")</f>
        <v/>
      </c>
      <c r="AF641">
        <f>IF(AND(N641=1,N640=0),1,0)</f>
        <v/>
      </c>
      <c r="AG641">
        <f>IF(AND(K641="REACQUIRE",K640&lt;&gt;"REACQUIRE"),1,0)</f>
        <v/>
      </c>
    </row>
    <row r="642">
      <c r="J642" t="n">
        <v>159.5</v>
      </c>
      <c r="K642" t="inlineStr">
        <is>
          <t>REACQUIRE</t>
        </is>
      </c>
      <c r="L642" t="n">
        <v>0</v>
      </c>
      <c r="M642" t="n">
        <v>0</v>
      </c>
      <c r="N642" t="n">
        <v>1</v>
      </c>
      <c r="O642" t="n">
        <v>9.601000000000001</v>
      </c>
      <c r="P642" t="n">
        <v>4.621</v>
      </c>
      <c r="Q642" t="n">
        <v>2.509</v>
      </c>
      <c r="R642" t="n">
        <v>12.223</v>
      </c>
      <c r="S642" t="n">
        <v>6.465</v>
      </c>
      <c r="T642" t="n">
        <v>12.871</v>
      </c>
      <c r="U642" t="n">
        <v>6.772</v>
      </c>
      <c r="V642" t="n">
        <v>-1</v>
      </c>
      <c r="W642" t="n">
        <v>5.4</v>
      </c>
      <c r="X642" t="n">
        <v>39.5</v>
      </c>
      <c r="Y642" t="n">
        <v>0</v>
      </c>
      <c r="Z642" t="n">
        <v>1</v>
      </c>
      <c r="AA642" t="n">
        <v>0.103</v>
      </c>
      <c r="AB642" t="n">
        <v>-0.059</v>
      </c>
      <c r="AC642" t="n">
        <v>6.18</v>
      </c>
      <c r="AD642" t="n">
        <v>82</v>
      </c>
      <c r="AE642">
        <f>IF(V642&gt;=0,V642,"")</f>
        <v/>
      </c>
      <c r="AF642">
        <f>IF(AND(N642=1,N641=0),1,0)</f>
        <v/>
      </c>
      <c r="AG642">
        <f>IF(AND(K642="REACQUIRE",K641&lt;&gt;"REACQUIRE"),1,0)</f>
        <v/>
      </c>
    </row>
    <row r="643">
      <c r="J643" t="n">
        <v>159.75</v>
      </c>
      <c r="K643" t="inlineStr">
        <is>
          <t>REACQUIRE</t>
        </is>
      </c>
      <c r="L643" t="n">
        <v>0</v>
      </c>
      <c r="M643" t="n">
        <v>0</v>
      </c>
      <c r="N643" t="n">
        <v>1</v>
      </c>
      <c r="O643" t="n">
        <v>9.926</v>
      </c>
      <c r="P643" t="n">
        <v>4.594</v>
      </c>
      <c r="Q643" t="n">
        <v>2.287</v>
      </c>
      <c r="R643" t="n">
        <v>12.223</v>
      </c>
      <c r="S643" t="n">
        <v>6.465</v>
      </c>
      <c r="T643" t="n">
        <v>12.871</v>
      </c>
      <c r="U643" t="n">
        <v>6.772</v>
      </c>
      <c r="V643" t="n">
        <v>-1</v>
      </c>
      <c r="W643" t="n">
        <v>5.4</v>
      </c>
      <c r="X643" t="n">
        <v>39.3</v>
      </c>
      <c r="Y643" t="n">
        <v>0</v>
      </c>
      <c r="Z643" t="n">
        <v>1</v>
      </c>
      <c r="AA643" t="n">
        <v>0.119</v>
      </c>
      <c r="AB643" t="n">
        <v>-0.057</v>
      </c>
      <c r="AC643" t="n">
        <v>6.18</v>
      </c>
      <c r="AD643" t="n">
        <v>82</v>
      </c>
      <c r="AE643">
        <f>IF(V643&gt;=0,V643,"")</f>
        <v/>
      </c>
      <c r="AF643">
        <f>IF(AND(N643=1,N642=0),1,0)</f>
        <v/>
      </c>
      <c r="AG643">
        <f>IF(AND(K643="REACQUIRE",K642&lt;&gt;"REACQUIRE"),1,0)</f>
        <v/>
      </c>
    </row>
    <row r="644">
      <c r="J644" t="n">
        <v>160</v>
      </c>
      <c r="K644" t="inlineStr">
        <is>
          <t>REACQUIRE</t>
        </is>
      </c>
      <c r="L644" t="n">
        <v>0</v>
      </c>
      <c r="M644" t="n">
        <v>0</v>
      </c>
      <c r="N644" t="n">
        <v>1</v>
      </c>
      <c r="O644" t="n">
        <v>10.267</v>
      </c>
      <c r="P644" t="n">
        <v>4.565</v>
      </c>
      <c r="Q644" t="n">
        <v>2.088</v>
      </c>
      <c r="R644" t="n">
        <v>12.223</v>
      </c>
      <c r="S644" t="n">
        <v>6.465</v>
      </c>
      <c r="T644" t="n">
        <v>12.871</v>
      </c>
      <c r="U644" t="n">
        <v>6.772</v>
      </c>
      <c r="V644" t="n">
        <v>-1</v>
      </c>
      <c r="W644" t="n">
        <v>5.4</v>
      </c>
      <c r="X644" t="n">
        <v>39.2</v>
      </c>
      <c r="Y644" t="n">
        <v>0</v>
      </c>
      <c r="Z644" t="n">
        <v>1</v>
      </c>
      <c r="AA644" t="n">
        <v>0.135</v>
      </c>
      <c r="AB644" t="n">
        <v>-0.05</v>
      </c>
      <c r="AC644" t="n">
        <v>6.18</v>
      </c>
      <c r="AD644" t="n">
        <v>82</v>
      </c>
      <c r="AE644">
        <f>IF(V644&gt;=0,V644,"")</f>
        <v/>
      </c>
      <c r="AF644">
        <f>IF(AND(N644=1,N643=0),1,0)</f>
        <v/>
      </c>
      <c r="AG644">
        <f>IF(AND(K644="REACQUIRE",K643&lt;&gt;"REACQUIRE"),1,0)</f>
        <v/>
      </c>
    </row>
    <row r="645">
      <c r="J645" t="n">
        <v>160.25</v>
      </c>
      <c r="K645" t="inlineStr">
        <is>
          <t>REACQUIRE</t>
        </is>
      </c>
      <c r="L645" t="n">
        <v>0</v>
      </c>
      <c r="M645" t="n">
        <v>0</v>
      </c>
      <c r="N645" t="n">
        <v>1</v>
      </c>
      <c r="O645" t="n">
        <v>10.623</v>
      </c>
      <c r="P645" t="n">
        <v>4.533</v>
      </c>
      <c r="Q645" t="n">
        <v>1.912</v>
      </c>
      <c r="R645" t="n">
        <v>12.223</v>
      </c>
      <c r="S645" t="n">
        <v>6.465</v>
      </c>
      <c r="T645" t="n">
        <v>12.871</v>
      </c>
      <c r="U645" t="n">
        <v>6.772</v>
      </c>
      <c r="V645" t="n">
        <v>-1</v>
      </c>
      <c r="W645" t="n">
        <v>5.3</v>
      </c>
      <c r="X645" t="n">
        <v>39</v>
      </c>
      <c r="Y645" t="n">
        <v>0</v>
      </c>
      <c r="Z645" t="n">
        <v>1</v>
      </c>
      <c r="AA645" t="n">
        <v>0.15</v>
      </c>
      <c r="AB645" t="n">
        <v>-0.04</v>
      </c>
      <c r="AC645" t="n">
        <v>6.18</v>
      </c>
      <c r="AD645" t="n">
        <v>82</v>
      </c>
      <c r="AE645">
        <f>IF(V645&gt;=0,V645,"")</f>
        <v/>
      </c>
      <c r="AF645">
        <f>IF(AND(N645=1,N644=0),1,0)</f>
        <v/>
      </c>
      <c r="AG645">
        <f>IF(AND(K645="REACQUIRE",K644&lt;&gt;"REACQUIRE"),1,0)</f>
        <v/>
      </c>
    </row>
    <row r="646">
      <c r="J646" t="n">
        <v>160.5</v>
      </c>
      <c r="K646" t="inlineStr">
        <is>
          <t>REACQUIRE</t>
        </is>
      </c>
      <c r="L646" t="n">
        <v>0</v>
      </c>
      <c r="M646" t="n">
        <v>0</v>
      </c>
      <c r="N646" t="n">
        <v>1</v>
      </c>
      <c r="O646" t="n">
        <v>10.991</v>
      </c>
      <c r="P646" t="n">
        <v>4.499</v>
      </c>
      <c r="Q646" t="n">
        <v>1.762</v>
      </c>
      <c r="R646" t="n">
        <v>12.223</v>
      </c>
      <c r="S646" t="n">
        <v>6.465</v>
      </c>
      <c r="T646" t="n">
        <v>12.871</v>
      </c>
      <c r="U646" t="n">
        <v>6.772</v>
      </c>
      <c r="V646" t="n">
        <v>-1</v>
      </c>
      <c r="W646" t="n">
        <v>5.3</v>
      </c>
      <c r="X646" t="n">
        <v>38.8</v>
      </c>
      <c r="Y646" t="n">
        <v>0</v>
      </c>
      <c r="Z646" t="n">
        <v>1</v>
      </c>
      <c r="AA646" t="n">
        <v>0.165</v>
      </c>
      <c r="AB646" t="n">
        <v>-0.027</v>
      </c>
      <c r="AC646" t="n">
        <v>6.18</v>
      </c>
      <c r="AD646" t="n">
        <v>82</v>
      </c>
      <c r="AE646">
        <f>IF(V646&gt;=0,V646,"")</f>
        <v/>
      </c>
      <c r="AF646">
        <f>IF(AND(N646=1,N645=0),1,0)</f>
        <v/>
      </c>
      <c r="AG646">
        <f>IF(AND(K646="REACQUIRE",K645&lt;&gt;"REACQUIRE"),1,0)</f>
        <v/>
      </c>
    </row>
    <row r="647">
      <c r="J647" t="n">
        <v>160.75</v>
      </c>
      <c r="K647" t="inlineStr">
        <is>
          <t>REACQUIRE</t>
        </is>
      </c>
      <c r="L647" t="n">
        <v>0</v>
      </c>
      <c r="M647" t="n">
        <v>0</v>
      </c>
      <c r="N647" t="n">
        <v>1</v>
      </c>
      <c r="O647" t="n">
        <v>11.371</v>
      </c>
      <c r="P647" t="n">
        <v>4.472</v>
      </c>
      <c r="Q647" t="n">
        <v>1.638</v>
      </c>
      <c r="R647" t="n">
        <v>12.223</v>
      </c>
      <c r="S647" t="n">
        <v>6.465</v>
      </c>
      <c r="T647" t="n">
        <v>12.871</v>
      </c>
      <c r="U647" t="n">
        <v>6.772</v>
      </c>
      <c r="V647" t="n">
        <v>-1</v>
      </c>
      <c r="W647" t="n">
        <v>5.3</v>
      </c>
      <c r="X647" t="n">
        <v>38.7</v>
      </c>
      <c r="Y647" t="n">
        <v>0</v>
      </c>
      <c r="Z647" t="n">
        <v>1</v>
      </c>
      <c r="AA647" t="n">
        <v>0.179</v>
      </c>
      <c r="AB647" t="n">
        <v>-0.015</v>
      </c>
      <c r="AC647" t="n">
        <v>6.18</v>
      </c>
      <c r="AD647" t="n">
        <v>82</v>
      </c>
      <c r="AE647">
        <f>IF(V647&gt;=0,V647,"")</f>
        <v/>
      </c>
      <c r="AF647">
        <f>IF(AND(N647=1,N646=0),1,0)</f>
        <v/>
      </c>
      <c r="AG647">
        <f>IF(AND(K647="REACQUIRE",K646&lt;&gt;"REACQUIRE"),1,0)</f>
        <v/>
      </c>
    </row>
    <row r="648">
      <c r="J648" t="n">
        <v>161</v>
      </c>
      <c r="K648" t="inlineStr">
        <is>
          <t>REACQUIRE</t>
        </is>
      </c>
      <c r="L648" t="n">
        <v>0</v>
      </c>
      <c r="M648" t="n">
        <v>0</v>
      </c>
      <c r="N648" t="n">
        <v>1</v>
      </c>
      <c r="O648" t="n">
        <v>11.759</v>
      </c>
      <c r="P648" t="n">
        <v>4.456</v>
      </c>
      <c r="Q648" t="n">
        <v>1.543</v>
      </c>
      <c r="R648" t="n">
        <v>12.223</v>
      </c>
      <c r="S648" t="n">
        <v>6.465</v>
      </c>
      <c r="T648" t="n">
        <v>12.871</v>
      </c>
      <c r="U648" t="n">
        <v>6.772</v>
      </c>
      <c r="V648" t="n">
        <v>-1</v>
      </c>
      <c r="W648" t="n">
        <v>5.3</v>
      </c>
      <c r="X648" t="n">
        <v>38.5</v>
      </c>
      <c r="Y648" t="n">
        <v>0</v>
      </c>
      <c r="Z648" t="n">
        <v>1</v>
      </c>
      <c r="AA648" t="n">
        <v>0.192</v>
      </c>
      <c r="AB648" t="n">
        <v>-0.003</v>
      </c>
      <c r="AC648" t="n">
        <v>6.2</v>
      </c>
      <c r="AD648" t="n">
        <v>82</v>
      </c>
      <c r="AE648">
        <f>IF(V648&gt;=0,V648,"")</f>
        <v/>
      </c>
      <c r="AF648">
        <f>IF(AND(N648=1,N647=0),1,0)</f>
        <v/>
      </c>
      <c r="AG648">
        <f>IF(AND(K648="REACQUIRE",K647&lt;&gt;"REACQUIRE"),1,0)</f>
        <v/>
      </c>
    </row>
    <row r="649">
      <c r="J649" t="n">
        <v>161.25</v>
      </c>
      <c r="K649" t="inlineStr">
        <is>
          <t>REACQUIRE</t>
        </is>
      </c>
      <c r="L649" t="n">
        <v>0</v>
      </c>
      <c r="M649" t="n">
        <v>0</v>
      </c>
      <c r="N649" t="n">
        <v>1</v>
      </c>
      <c r="O649" t="n">
        <v>12.153</v>
      </c>
      <c r="P649" t="n">
        <v>4.45</v>
      </c>
      <c r="Q649" t="n">
        <v>1.476</v>
      </c>
      <c r="R649" t="n">
        <v>12.223</v>
      </c>
      <c r="S649" t="n">
        <v>6.465</v>
      </c>
      <c r="T649" t="n">
        <v>12.871</v>
      </c>
      <c r="U649" t="n">
        <v>6.772</v>
      </c>
      <c r="V649" t="n">
        <v>-1</v>
      </c>
      <c r="W649" t="n">
        <v>5.2</v>
      </c>
      <c r="X649" t="n">
        <v>38.4</v>
      </c>
      <c r="Y649" t="n">
        <v>0</v>
      </c>
      <c r="Z649" t="n">
        <v>1</v>
      </c>
      <c r="AA649" t="n">
        <v>0.203</v>
      </c>
      <c r="AB649" t="n">
        <v>0.008</v>
      </c>
      <c r="AC649" t="n">
        <v>6.22</v>
      </c>
      <c r="AD649" t="n">
        <v>89</v>
      </c>
      <c r="AE649">
        <f>IF(V649&gt;=0,V649,"")</f>
        <v/>
      </c>
      <c r="AF649">
        <f>IF(AND(N649=1,N648=0),1,0)</f>
        <v/>
      </c>
      <c r="AG649">
        <f>IF(AND(K649="REACQUIRE",K648&lt;&gt;"REACQUIRE"),1,0)</f>
        <v/>
      </c>
    </row>
    <row r="650">
      <c r="J650" t="n">
        <v>161.5</v>
      </c>
      <c r="K650" t="inlineStr">
        <is>
          <t>REACQUIRE</t>
        </is>
      </c>
      <c r="L650" t="n">
        <v>0</v>
      </c>
      <c r="M650" t="n">
        <v>0</v>
      </c>
      <c r="N650" t="n">
        <v>0</v>
      </c>
      <c r="O650" t="n">
        <v>12.551</v>
      </c>
      <c r="P650" t="n">
        <v>4.45</v>
      </c>
      <c r="Q650" t="n">
        <v>1.438</v>
      </c>
      <c r="R650" t="n">
        <v>12.223</v>
      </c>
      <c r="S650" t="n">
        <v>6.465</v>
      </c>
      <c r="T650" t="n">
        <v>12.871</v>
      </c>
      <c r="U650" t="n">
        <v>6.772</v>
      </c>
      <c r="V650" t="n">
        <v>-1</v>
      </c>
      <c r="W650" t="n">
        <v>5.2</v>
      </c>
      <c r="X650" t="n">
        <v>38.4</v>
      </c>
      <c r="Y650" t="n">
        <v>0</v>
      </c>
      <c r="Z650" t="n">
        <v>1</v>
      </c>
      <c r="AA650" t="n">
        <v>0.212</v>
      </c>
      <c r="AB650" t="n">
        <v>0.019</v>
      </c>
      <c r="AC650" t="n">
        <v>6.25</v>
      </c>
      <c r="AD650" t="n">
        <v>203</v>
      </c>
      <c r="AE650">
        <f>IF(V650&gt;=0,V650,"")</f>
        <v/>
      </c>
      <c r="AF650">
        <f>IF(AND(N650=1,N649=0),1,0)</f>
        <v/>
      </c>
      <c r="AG650">
        <f>IF(AND(K650="REACQUIRE",K649&lt;&gt;"REACQUIRE"),1,0)</f>
        <v/>
      </c>
    </row>
    <row r="651">
      <c r="J651" t="n">
        <v>161.75</v>
      </c>
      <c r="K651" t="inlineStr">
        <is>
          <t>TRACK</t>
        </is>
      </c>
      <c r="L651" t="n">
        <v>1</v>
      </c>
      <c r="M651" t="n">
        <v>1</v>
      </c>
      <c r="N651" t="n">
        <v>0</v>
      </c>
      <c r="O651" t="n">
        <v>12.888</v>
      </c>
      <c r="P651" t="n">
        <v>4.449</v>
      </c>
      <c r="Q651" t="n">
        <v>1.429</v>
      </c>
      <c r="R651" t="n">
        <v>12.223</v>
      </c>
      <c r="S651" t="n">
        <v>6.465</v>
      </c>
      <c r="T651" t="n">
        <v>12.431</v>
      </c>
      <c r="U651" t="n">
        <v>6.947</v>
      </c>
      <c r="V651" t="n">
        <v>0.525</v>
      </c>
      <c r="W651" t="n">
        <v>3.3</v>
      </c>
      <c r="X651" t="n">
        <v>37.7</v>
      </c>
      <c r="Y651" t="n">
        <v>0</v>
      </c>
      <c r="Z651" t="n">
        <v>1</v>
      </c>
      <c r="AA651" t="n">
        <v>0.162</v>
      </c>
      <c r="AB651" t="n">
        <v>0.008</v>
      </c>
      <c r="AC651" t="n">
        <v>6.29</v>
      </c>
      <c r="AD651" t="n">
        <v>255</v>
      </c>
      <c r="AE651">
        <f>IF(V651&gt;=0,V651,"")</f>
        <v/>
      </c>
      <c r="AF651">
        <f>IF(AND(N651=1,N650=0),1,0)</f>
        <v/>
      </c>
      <c r="AG651">
        <f>IF(AND(K651="REACQUIRE",K650&lt;&gt;"REACQUIRE"),1,0)</f>
        <v/>
      </c>
    </row>
    <row r="652">
      <c r="J652" t="n">
        <v>162</v>
      </c>
      <c r="K652" t="inlineStr">
        <is>
          <t>TRACK</t>
        </is>
      </c>
      <c r="L652" t="n">
        <v>1</v>
      </c>
      <c r="M652" t="n">
        <v>1</v>
      </c>
      <c r="N652" t="n">
        <v>0</v>
      </c>
      <c r="O652" t="n">
        <v>13.041</v>
      </c>
      <c r="P652" t="n">
        <v>4.442</v>
      </c>
      <c r="Q652" t="n">
        <v>1.428</v>
      </c>
      <c r="R652" t="n">
        <v>12.223</v>
      </c>
      <c r="S652" t="n">
        <v>6.465</v>
      </c>
      <c r="T652" t="n">
        <v>12.378</v>
      </c>
      <c r="U652" t="n">
        <v>6.941</v>
      </c>
      <c r="V652" t="n">
        <v>0.501</v>
      </c>
      <c r="W652" t="n">
        <v>0</v>
      </c>
      <c r="X652" t="n">
        <v>37.5</v>
      </c>
      <c r="Y652" t="n">
        <v>0</v>
      </c>
      <c r="Z652" t="n">
        <v>1</v>
      </c>
      <c r="AA652" t="n">
        <v>0.163</v>
      </c>
      <c r="AB652" t="n">
        <v>0.017</v>
      </c>
      <c r="AC652" t="n">
        <v>6.3</v>
      </c>
      <c r="AD652" t="n">
        <v>255</v>
      </c>
      <c r="AE652">
        <f>IF(V652&gt;=0,V652,"")</f>
        <v/>
      </c>
      <c r="AF652">
        <f>IF(AND(N652=1,N651=0),1,0)</f>
        <v/>
      </c>
      <c r="AG652">
        <f>IF(AND(K652="REACQUIRE",K651&lt;&gt;"REACQUIRE"),1,0)</f>
        <v/>
      </c>
    </row>
    <row r="653">
      <c r="J653" t="n">
        <v>162.25</v>
      </c>
      <c r="K653" t="inlineStr">
        <is>
          <t>TRACK</t>
        </is>
      </c>
      <c r="L653" t="n">
        <v>1</v>
      </c>
      <c r="M653" t="n">
        <v>1</v>
      </c>
      <c r="N653" t="n">
        <v>0</v>
      </c>
      <c r="O653" t="n">
        <v>13.018</v>
      </c>
      <c r="P653" t="n">
        <v>4.433</v>
      </c>
      <c r="Q653" t="n">
        <v>1.434</v>
      </c>
      <c r="R653" t="n">
        <v>12.223</v>
      </c>
      <c r="S653" t="n">
        <v>6.465</v>
      </c>
      <c r="T653" t="n">
        <v>12.377</v>
      </c>
      <c r="U653" t="n">
        <v>6.945</v>
      </c>
      <c r="V653" t="n">
        <v>0.504</v>
      </c>
      <c r="W653" t="n">
        <v>-2.8</v>
      </c>
      <c r="X653" t="n">
        <v>37.1</v>
      </c>
      <c r="Y653" t="n">
        <v>0</v>
      </c>
      <c r="Z653" t="n">
        <v>1</v>
      </c>
      <c r="AA653" t="n">
        <v>0.091</v>
      </c>
      <c r="AB653" t="n">
        <v>0.004</v>
      </c>
      <c r="AC653" t="n">
        <v>6.3</v>
      </c>
      <c r="AD653" t="n">
        <v>255</v>
      </c>
      <c r="AE653">
        <f>IF(V653&gt;=0,V653,"")</f>
        <v/>
      </c>
      <c r="AF653">
        <f>IF(AND(N653=1,N652=0),1,0)</f>
        <v/>
      </c>
      <c r="AG653">
        <f>IF(AND(K653="REACQUIRE",K652&lt;&gt;"REACQUIRE"),1,0)</f>
        <v/>
      </c>
    </row>
    <row r="654">
      <c r="J654" t="n">
        <v>162.5</v>
      </c>
      <c r="K654" t="inlineStr">
        <is>
          <t>TRACK</t>
        </is>
      </c>
      <c r="L654" t="n">
        <v>1</v>
      </c>
      <c r="M654" t="n">
        <v>1</v>
      </c>
      <c r="N654" t="n">
        <v>0</v>
      </c>
      <c r="O654" t="n">
        <v>12.994</v>
      </c>
      <c r="P654" t="n">
        <v>4.428</v>
      </c>
      <c r="Q654" t="n">
        <v>1.445</v>
      </c>
      <c r="R654" t="n">
        <v>12.223</v>
      </c>
      <c r="S654" t="n">
        <v>6.465</v>
      </c>
      <c r="T654" t="n">
        <v>12.391</v>
      </c>
      <c r="U654" t="n">
        <v>6.95</v>
      </c>
      <c r="V654" t="n">
        <v>0.513</v>
      </c>
      <c r="W654" t="n">
        <v>-1.9</v>
      </c>
      <c r="X654" t="n">
        <v>37.6</v>
      </c>
      <c r="Y654" t="n">
        <v>0</v>
      </c>
      <c r="Z654" t="n">
        <v>1</v>
      </c>
      <c r="AA654" t="n">
        <v>0.023</v>
      </c>
      <c r="AB654" t="n">
        <v>-0.025</v>
      </c>
      <c r="AC654" t="n">
        <v>6.29</v>
      </c>
      <c r="AD654" t="n">
        <v>255</v>
      </c>
      <c r="AE654">
        <f>IF(V654&gt;=0,V654,"")</f>
        <v/>
      </c>
      <c r="AF654">
        <f>IF(AND(N654=1,N653=0),1,0)</f>
        <v/>
      </c>
      <c r="AG654">
        <f>IF(AND(K654="REACQUIRE",K653&lt;&gt;"REACQUIRE"),1,0)</f>
        <v/>
      </c>
    </row>
    <row r="655">
      <c r="J655" t="n">
        <v>162.75</v>
      </c>
      <c r="K655" t="inlineStr">
        <is>
          <t>TRACK</t>
        </is>
      </c>
      <c r="L655" t="n">
        <v>1</v>
      </c>
      <c r="M655" t="n">
        <v>1</v>
      </c>
      <c r="N655" t="n">
        <v>0</v>
      </c>
      <c r="O655" t="n">
        <v>13.013</v>
      </c>
      <c r="P655" t="n">
        <v>4.426</v>
      </c>
      <c r="Q655" t="n">
        <v>1.457</v>
      </c>
      <c r="R655" t="n">
        <v>12.223</v>
      </c>
      <c r="S655" t="n">
        <v>6.465</v>
      </c>
      <c r="T655" t="n">
        <v>12.39</v>
      </c>
      <c r="U655" t="n">
        <v>6.952</v>
      </c>
      <c r="V655" t="n">
        <v>0.515</v>
      </c>
      <c r="W655" t="n">
        <v>-0.3</v>
      </c>
      <c r="X655" t="n">
        <v>38.1</v>
      </c>
      <c r="Y655" t="n">
        <v>0</v>
      </c>
      <c r="Z655" t="n">
        <v>1</v>
      </c>
      <c r="AA655" t="n">
        <v>0.034</v>
      </c>
      <c r="AB655" t="n">
        <v>-0.018</v>
      </c>
      <c r="AC655" t="n">
        <v>6.29</v>
      </c>
      <c r="AD655" t="n">
        <v>255</v>
      </c>
      <c r="AE655">
        <f>IF(V655&gt;=0,V655,"")</f>
        <v/>
      </c>
      <c r="AF655">
        <f>IF(AND(N655=1,N654=0),1,0)</f>
        <v/>
      </c>
      <c r="AG655">
        <f>IF(AND(K655="REACQUIRE",K654&lt;&gt;"REACQUIRE"),1,0)</f>
        <v/>
      </c>
    </row>
    <row r="656">
      <c r="J656" t="n">
        <v>163</v>
      </c>
      <c r="K656" t="inlineStr">
        <is>
          <t>TRACK</t>
        </is>
      </c>
      <c r="L656" t="n">
        <v>1</v>
      </c>
      <c r="M656" t="n">
        <v>1</v>
      </c>
      <c r="N656" t="n">
        <v>0</v>
      </c>
      <c r="O656" t="n">
        <v>13.06</v>
      </c>
      <c r="P656" t="n">
        <v>4.427</v>
      </c>
      <c r="Q656" t="n">
        <v>1.472</v>
      </c>
      <c r="R656" t="n">
        <v>12.227</v>
      </c>
      <c r="S656" t="n">
        <v>6.468</v>
      </c>
      <c r="T656" t="n">
        <v>12.379</v>
      </c>
      <c r="U656" t="n">
        <v>6.953</v>
      </c>
      <c r="V656" t="n">
        <v>0.508</v>
      </c>
      <c r="W656" t="n">
        <v>0.6</v>
      </c>
      <c r="X656" t="n">
        <v>38.4</v>
      </c>
      <c r="Y656" t="n">
        <v>0.013</v>
      </c>
      <c r="Z656" t="n">
        <v>1</v>
      </c>
      <c r="AA656" t="n">
        <v>0.048</v>
      </c>
      <c r="AB656" t="n">
        <v>-0.012</v>
      </c>
      <c r="AC656" t="n">
        <v>6.29</v>
      </c>
      <c r="AD656" t="n">
        <v>255</v>
      </c>
      <c r="AE656">
        <f>IF(V656&gt;=0,V656,"")</f>
        <v/>
      </c>
      <c r="AF656">
        <f>IF(AND(N656=1,N655=0),1,0)</f>
        <v/>
      </c>
      <c r="AG656">
        <f>IF(AND(K656="REACQUIRE",K655&lt;&gt;"REACQUIRE"),1,0)</f>
        <v/>
      </c>
    </row>
    <row r="657">
      <c r="J657" t="n">
        <v>163.25</v>
      </c>
      <c r="K657" t="inlineStr">
        <is>
          <t>TRACK</t>
        </is>
      </c>
      <c r="L657" t="n">
        <v>1</v>
      </c>
      <c r="M657" t="n">
        <v>1</v>
      </c>
      <c r="N657" t="n">
        <v>0</v>
      </c>
      <c r="O657" t="n">
        <v>13.127</v>
      </c>
      <c r="P657" t="n">
        <v>4.429</v>
      </c>
      <c r="Q657" t="n">
        <v>1.487</v>
      </c>
      <c r="R657" t="n">
        <v>12.224</v>
      </c>
      <c r="S657" t="n">
        <v>6.465</v>
      </c>
      <c r="T657" t="n">
        <v>12.362</v>
      </c>
      <c r="U657" t="n">
        <v>6.948</v>
      </c>
      <c r="V657" t="n">
        <v>0.502</v>
      </c>
      <c r="W657" t="n">
        <v>1.1</v>
      </c>
      <c r="X657" t="n">
        <v>38.6</v>
      </c>
      <c r="Y657" t="n">
        <v>0</v>
      </c>
      <c r="Z657" t="n">
        <v>1</v>
      </c>
      <c r="AA657" t="n">
        <v>0.057</v>
      </c>
      <c r="AB657" t="n">
        <v>-0.011</v>
      </c>
      <c r="AC657" t="n">
        <v>6.29</v>
      </c>
      <c r="AD657" t="n">
        <v>255</v>
      </c>
      <c r="AE657">
        <f>IF(V657&gt;=0,V657,"")</f>
        <v/>
      </c>
      <c r="AF657">
        <f>IF(AND(N657=1,N656=0),1,0)</f>
        <v/>
      </c>
      <c r="AG657">
        <f>IF(AND(K657="REACQUIRE",K656&lt;&gt;"REACQUIRE"),1,0)</f>
        <v/>
      </c>
    </row>
    <row r="658">
      <c r="J658" t="n">
        <v>163.5</v>
      </c>
      <c r="K658" t="inlineStr">
        <is>
          <t>TRACK</t>
        </is>
      </c>
      <c r="L658" t="n">
        <v>1</v>
      </c>
      <c r="M658" t="n">
        <v>1</v>
      </c>
      <c r="N658" t="n">
        <v>0</v>
      </c>
      <c r="O658" t="n">
        <v>13.208</v>
      </c>
      <c r="P658" t="n">
        <v>4.432</v>
      </c>
      <c r="Q658" t="n">
        <v>1.505</v>
      </c>
      <c r="R658" t="n">
        <v>12.224</v>
      </c>
      <c r="S658" t="n">
        <v>6.465</v>
      </c>
      <c r="T658" t="n">
        <v>12.343</v>
      </c>
      <c r="U658" t="n">
        <v>6.945</v>
      </c>
      <c r="V658" t="n">
        <v>0.495</v>
      </c>
      <c r="W658" t="n">
        <v>1.3</v>
      </c>
      <c r="X658" t="n">
        <v>38.7</v>
      </c>
      <c r="Y658" t="n">
        <v>0</v>
      </c>
      <c r="Z658" t="n">
        <v>1</v>
      </c>
      <c r="AA658" t="n">
        <v>0.058</v>
      </c>
      <c r="AB658" t="n">
        <v>-0.007</v>
      </c>
      <c r="AC658" t="n">
        <v>6.29</v>
      </c>
      <c r="AD658" t="n">
        <v>255</v>
      </c>
      <c r="AE658">
        <f>IF(V658&gt;=0,V658,"")</f>
        <v/>
      </c>
      <c r="AF658">
        <f>IF(AND(N658=1,N657=0),1,0)</f>
        <v/>
      </c>
      <c r="AG658">
        <f>IF(AND(K658="REACQUIRE",K657&lt;&gt;"REACQUIRE"),1,0)</f>
        <v/>
      </c>
    </row>
    <row r="659">
      <c r="J659" t="n">
        <v>163.75</v>
      </c>
      <c r="K659" t="inlineStr">
        <is>
          <t>TRACK</t>
        </is>
      </c>
      <c r="L659" t="n">
        <v>1</v>
      </c>
      <c r="M659" t="n">
        <v>1</v>
      </c>
      <c r="N659" t="n">
        <v>0</v>
      </c>
      <c r="O659" t="n">
        <v>13.297</v>
      </c>
      <c r="P659" t="n">
        <v>4.436</v>
      </c>
      <c r="Q659" t="n">
        <v>1.525</v>
      </c>
      <c r="R659" t="n">
        <v>12.224</v>
      </c>
      <c r="S659" t="n">
        <v>6.465</v>
      </c>
      <c r="T659" t="n">
        <v>12.317</v>
      </c>
      <c r="U659" t="n">
        <v>6.948</v>
      </c>
      <c r="V659" t="n">
        <v>0.491</v>
      </c>
      <c r="W659" t="n">
        <v>1.4</v>
      </c>
      <c r="X659" t="n">
        <v>38.7</v>
      </c>
      <c r="Y659" t="n">
        <v>0</v>
      </c>
      <c r="Z659" t="n">
        <v>1</v>
      </c>
      <c r="AA659" t="n">
        <v>0.057</v>
      </c>
      <c r="AB659" t="n">
        <v>-0.003</v>
      </c>
      <c r="AC659" t="n">
        <v>6.29</v>
      </c>
      <c r="AD659" t="n">
        <v>255</v>
      </c>
      <c r="AE659">
        <f>IF(V659&gt;=0,V659,"")</f>
        <v/>
      </c>
      <c r="AF659">
        <f>IF(AND(N659=1,N658=0),1,0)</f>
        <v/>
      </c>
      <c r="AG659">
        <f>IF(AND(K659="REACQUIRE",K658&lt;&gt;"REACQUIRE"),1,0)</f>
        <v/>
      </c>
    </row>
    <row r="660">
      <c r="J660" t="n">
        <v>164</v>
      </c>
      <c r="K660" t="inlineStr">
        <is>
          <t>TRACK</t>
        </is>
      </c>
      <c r="L660" t="n">
        <v>1</v>
      </c>
      <c r="M660" t="n">
        <v>1</v>
      </c>
      <c r="N660" t="n">
        <v>1</v>
      </c>
      <c r="O660" t="n">
        <v>13.382</v>
      </c>
      <c r="P660" t="n">
        <v>4.439</v>
      </c>
      <c r="Q660" t="n">
        <v>1.555</v>
      </c>
      <c r="R660" t="n">
        <v>12.224</v>
      </c>
      <c r="S660" t="n">
        <v>6.465</v>
      </c>
      <c r="T660" t="n">
        <v>12.226</v>
      </c>
      <c r="U660" t="n">
        <v>7.005</v>
      </c>
      <c r="V660" t="n">
        <v>0.54</v>
      </c>
      <c r="W660" t="n">
        <v>1.2</v>
      </c>
      <c r="X660" t="n">
        <v>38.2</v>
      </c>
      <c r="Y660" t="n">
        <v>0</v>
      </c>
      <c r="Z660" t="n">
        <v>1</v>
      </c>
      <c r="AA660" t="n">
        <v>0.042</v>
      </c>
      <c r="AB660" t="n">
        <v>0.008999999999999999</v>
      </c>
      <c r="AC660" t="n">
        <v>6.28</v>
      </c>
      <c r="AD660" t="n">
        <v>255</v>
      </c>
      <c r="AE660">
        <f>IF(V660&gt;=0,V660,"")</f>
        <v/>
      </c>
      <c r="AF660">
        <f>IF(AND(N660=1,N659=0),1,0)</f>
        <v/>
      </c>
      <c r="AG660">
        <f>IF(AND(K660="REACQUIRE",K659&lt;&gt;"REACQUIRE"),1,0)</f>
        <v/>
      </c>
    </row>
    <row r="661">
      <c r="J661" t="n">
        <v>164.25</v>
      </c>
      <c r="K661" t="inlineStr">
        <is>
          <t>TRACK</t>
        </is>
      </c>
      <c r="L661" t="n">
        <v>0</v>
      </c>
      <c r="M661" t="n">
        <v>0</v>
      </c>
      <c r="N661" t="n">
        <v>1</v>
      </c>
      <c r="O661" t="n">
        <v>13.46</v>
      </c>
      <c r="P661" t="n">
        <v>4.442</v>
      </c>
      <c r="Q661" t="n">
        <v>1.599</v>
      </c>
      <c r="R661" t="n">
        <v>12.224</v>
      </c>
      <c r="S661" t="n">
        <v>6.465</v>
      </c>
      <c r="T661" t="n">
        <v>12.195</v>
      </c>
      <c r="U661" t="n">
        <v>7.021</v>
      </c>
      <c r="V661" t="n">
        <v>-1</v>
      </c>
      <c r="W661" t="n">
        <v>1.1</v>
      </c>
      <c r="X661" t="n">
        <v>37.7</v>
      </c>
      <c r="Y661" t="n">
        <v>0</v>
      </c>
      <c r="Z661" t="n">
        <v>1</v>
      </c>
      <c r="AA661" t="n">
        <v>0.025</v>
      </c>
      <c r="AB661" t="n">
        <v>-0.036</v>
      </c>
      <c r="AC661" t="n">
        <v>6.26</v>
      </c>
      <c r="AD661" t="n">
        <v>74</v>
      </c>
      <c r="AE661">
        <f>IF(V661&gt;=0,V661,"")</f>
        <v/>
      </c>
      <c r="AF661">
        <f>IF(AND(N661=1,N660=0),1,0)</f>
        <v/>
      </c>
      <c r="AG661">
        <f>IF(AND(K661="REACQUIRE",K660&lt;&gt;"REACQUIRE"),1,0)</f>
        <v/>
      </c>
    </row>
    <row r="662">
      <c r="J662" t="n">
        <v>164.5</v>
      </c>
      <c r="K662" t="inlineStr">
        <is>
          <t>TRACK</t>
        </is>
      </c>
      <c r="L662" t="n">
        <v>0</v>
      </c>
      <c r="M662" t="n">
        <v>0</v>
      </c>
      <c r="N662" t="n">
        <v>1</v>
      </c>
      <c r="O662" t="n">
        <v>13.552</v>
      </c>
      <c r="P662" t="n">
        <v>4.445</v>
      </c>
      <c r="Q662" t="n">
        <v>1.642</v>
      </c>
      <c r="R662" t="n">
        <v>12.224</v>
      </c>
      <c r="S662" t="n">
        <v>6.465</v>
      </c>
      <c r="T662" t="n">
        <v>12.195</v>
      </c>
      <c r="U662" t="n">
        <v>7.021</v>
      </c>
      <c r="V662" t="n">
        <v>-1</v>
      </c>
      <c r="W662" t="n">
        <v>1.3</v>
      </c>
      <c r="X662" t="n">
        <v>37.9</v>
      </c>
      <c r="Y662" t="n">
        <v>0</v>
      </c>
      <c r="Z662" t="n">
        <v>1</v>
      </c>
      <c r="AA662" t="n">
        <v>0.026</v>
      </c>
      <c r="AB662" t="n">
        <v>-0.045</v>
      </c>
      <c r="AC662" t="n">
        <v>6.24</v>
      </c>
      <c r="AD662" t="n">
        <v>74</v>
      </c>
      <c r="AE662">
        <f>IF(V662&gt;=0,V662,"")</f>
        <v/>
      </c>
      <c r="AF662">
        <f>IF(AND(N662=1,N661=0),1,0)</f>
        <v/>
      </c>
      <c r="AG662">
        <f>IF(AND(K662="REACQUIRE",K661&lt;&gt;"REACQUIRE"),1,0)</f>
        <v/>
      </c>
    </row>
    <row r="663">
      <c r="J663" t="n">
        <v>164.75</v>
      </c>
      <c r="K663" t="inlineStr">
        <is>
          <t>TRACK</t>
        </is>
      </c>
      <c r="L663" t="n">
        <v>0</v>
      </c>
      <c r="M663" t="n">
        <v>0</v>
      </c>
      <c r="N663" t="n">
        <v>1</v>
      </c>
      <c r="O663" t="n">
        <v>13.653</v>
      </c>
      <c r="P663" t="n">
        <v>4.447</v>
      </c>
      <c r="Q663" t="n">
        <v>1.685</v>
      </c>
      <c r="R663" t="n">
        <v>12.224</v>
      </c>
      <c r="S663" t="n">
        <v>6.465</v>
      </c>
      <c r="T663" t="n">
        <v>12.195</v>
      </c>
      <c r="U663" t="n">
        <v>7.021</v>
      </c>
      <c r="V663" t="n">
        <v>-1</v>
      </c>
      <c r="W663" t="n">
        <v>1.5</v>
      </c>
      <c r="X663" t="n">
        <v>38.1</v>
      </c>
      <c r="Y663" t="n">
        <v>0</v>
      </c>
      <c r="Z663" t="n">
        <v>1</v>
      </c>
      <c r="AA663" t="n">
        <v>0.032</v>
      </c>
      <c r="AB663" t="n">
        <v>-0.04</v>
      </c>
      <c r="AC663" t="n">
        <v>6.22</v>
      </c>
      <c r="AD663" t="n">
        <v>74</v>
      </c>
      <c r="AE663">
        <f>IF(V663&gt;=0,V663,"")</f>
        <v/>
      </c>
      <c r="AF663">
        <f>IF(AND(N663=1,N662=0),1,0)</f>
        <v/>
      </c>
      <c r="AG663">
        <f>IF(AND(K663="REACQUIRE",K662&lt;&gt;"REACQUIRE"),1,0)</f>
        <v/>
      </c>
    </row>
    <row r="664">
      <c r="J664" t="n">
        <v>165</v>
      </c>
      <c r="K664" t="inlineStr">
        <is>
          <t>REACQUIRE</t>
        </is>
      </c>
      <c r="L664" t="n">
        <v>0</v>
      </c>
      <c r="M664" t="n">
        <v>0</v>
      </c>
      <c r="N664" t="n">
        <v>1</v>
      </c>
      <c r="O664" t="n">
        <v>13.73</v>
      </c>
      <c r="P664" t="n">
        <v>4.448</v>
      </c>
      <c r="Q664" t="n">
        <v>1.718</v>
      </c>
      <c r="R664" t="n">
        <v>12.224</v>
      </c>
      <c r="S664" t="n">
        <v>6.465</v>
      </c>
      <c r="T664" t="n">
        <v>12.195</v>
      </c>
      <c r="U664" t="n">
        <v>7.021</v>
      </c>
      <c r="V664" t="n">
        <v>-1</v>
      </c>
      <c r="W664" t="n">
        <v>0.9</v>
      </c>
      <c r="X664" t="n">
        <v>38.3</v>
      </c>
      <c r="Y664" t="n">
        <v>0</v>
      </c>
      <c r="Z664" t="n">
        <v>1</v>
      </c>
      <c r="AA664" t="n">
        <v>0.055</v>
      </c>
      <c r="AB664" t="n">
        <v>-0.037</v>
      </c>
      <c r="AC664" t="n">
        <v>6.21</v>
      </c>
      <c r="AD664" t="n">
        <v>141</v>
      </c>
      <c r="AE664">
        <f>IF(V664&gt;=0,V664,"")</f>
        <v/>
      </c>
      <c r="AF664">
        <f>IF(AND(N664=1,N663=0),1,0)</f>
        <v/>
      </c>
      <c r="AG664">
        <f>IF(AND(K664="REACQUIRE",K663&lt;&gt;"REACQUIRE"),1,0)</f>
        <v/>
      </c>
    </row>
    <row r="665">
      <c r="J665" t="n">
        <v>165.25</v>
      </c>
      <c r="K665" t="inlineStr">
        <is>
          <t>TRACK</t>
        </is>
      </c>
      <c r="L665" t="n">
        <v>1</v>
      </c>
      <c r="M665" t="n">
        <v>1</v>
      </c>
      <c r="N665" t="n">
        <v>0</v>
      </c>
      <c r="O665" t="n">
        <v>13.833</v>
      </c>
      <c r="P665" t="n">
        <v>4.449</v>
      </c>
      <c r="Q665" t="n">
        <v>1.753</v>
      </c>
      <c r="R665" t="n">
        <v>12.224</v>
      </c>
      <c r="S665" t="n">
        <v>6.465</v>
      </c>
      <c r="T665" t="n">
        <v>12.302</v>
      </c>
      <c r="U665" t="n">
        <v>6.96</v>
      </c>
      <c r="V665" t="n">
        <v>0.501</v>
      </c>
      <c r="W665" t="n">
        <v>1.6</v>
      </c>
      <c r="X665" t="n">
        <v>38.7</v>
      </c>
      <c r="Y665" t="n">
        <v>0</v>
      </c>
      <c r="Z665" t="n">
        <v>1</v>
      </c>
      <c r="AA665" t="n">
        <v>0.099</v>
      </c>
      <c r="AB665" t="n">
        <v>-0.047</v>
      </c>
      <c r="AC665" t="n">
        <v>6.21</v>
      </c>
      <c r="AD665" t="n">
        <v>255</v>
      </c>
      <c r="AE665">
        <f>IF(V665&gt;=0,V665,"")</f>
        <v/>
      </c>
      <c r="AF665">
        <f>IF(AND(N665=1,N664=0),1,0)</f>
        <v/>
      </c>
      <c r="AG665">
        <f>IF(AND(K665="REACQUIRE",K664&lt;&gt;"REACQUIRE"),1,0)</f>
        <v/>
      </c>
    </row>
    <row r="666">
      <c r="J666" t="n">
        <v>165.5</v>
      </c>
      <c r="K666" t="inlineStr">
        <is>
          <t>TRACK</t>
        </is>
      </c>
      <c r="L666" t="n">
        <v>1</v>
      </c>
      <c r="M666" t="n">
        <v>1</v>
      </c>
      <c r="N666" t="n">
        <v>0</v>
      </c>
      <c r="O666" t="n">
        <v>13.862</v>
      </c>
      <c r="P666" t="n">
        <v>4.45</v>
      </c>
      <c r="Q666" t="n">
        <v>1.741</v>
      </c>
      <c r="R666" t="n">
        <v>12.224</v>
      </c>
      <c r="S666" t="n">
        <v>6.465</v>
      </c>
      <c r="T666" t="n">
        <v>12.269</v>
      </c>
      <c r="U666" t="n">
        <v>6.932</v>
      </c>
      <c r="V666" t="n">
        <v>0.469</v>
      </c>
      <c r="W666" t="n">
        <v>-0.2</v>
      </c>
      <c r="X666" t="n">
        <v>39.6</v>
      </c>
      <c r="Y666" t="n">
        <v>0</v>
      </c>
      <c r="Z666" t="n">
        <v>1</v>
      </c>
      <c r="AA666" t="n">
        <v>0.06900000000000001</v>
      </c>
      <c r="AB666" t="n">
        <v>-0.004</v>
      </c>
      <c r="AC666" t="n">
        <v>6.22</v>
      </c>
      <c r="AD666" t="n">
        <v>255</v>
      </c>
      <c r="AE666">
        <f>IF(V666&gt;=0,V666,"")</f>
        <v/>
      </c>
      <c r="AF666">
        <f>IF(AND(N666=1,N665=0),1,0)</f>
        <v/>
      </c>
      <c r="AG666">
        <f>IF(AND(K666="REACQUIRE",K665&lt;&gt;"REACQUIRE"),1,0)</f>
        <v/>
      </c>
    </row>
    <row r="667">
      <c r="J667" t="n">
        <v>165.75</v>
      </c>
      <c r="K667" t="inlineStr">
        <is>
          <t>TRACK</t>
        </is>
      </c>
      <c r="L667" t="n">
        <v>1</v>
      </c>
      <c r="M667" t="n">
        <v>1</v>
      </c>
      <c r="N667" t="n">
        <v>0</v>
      </c>
      <c r="O667" t="n">
        <v>13.904</v>
      </c>
      <c r="P667" t="n">
        <v>4.451</v>
      </c>
      <c r="Q667" t="n">
        <v>1.733</v>
      </c>
      <c r="R667" t="n">
        <v>12.224</v>
      </c>
      <c r="S667" t="n">
        <v>6.465</v>
      </c>
      <c r="T667" t="n">
        <v>12.265</v>
      </c>
      <c r="U667" t="n">
        <v>6.914</v>
      </c>
      <c r="V667" t="n">
        <v>0.45</v>
      </c>
      <c r="W667" t="n">
        <v>0.2</v>
      </c>
      <c r="X667" t="n">
        <v>39.5</v>
      </c>
      <c r="Y667" t="n">
        <v>0</v>
      </c>
      <c r="Z667" t="n">
        <v>1</v>
      </c>
      <c r="AA667" t="n">
        <v>0.038</v>
      </c>
      <c r="AB667" t="n">
        <v>0.008999999999999999</v>
      </c>
      <c r="AC667" t="n">
        <v>6.24</v>
      </c>
      <c r="AD667" t="n">
        <v>255</v>
      </c>
      <c r="AE667">
        <f>IF(V667&gt;=0,V667,"")</f>
        <v/>
      </c>
      <c r="AF667">
        <f>IF(AND(N667=1,N666=0),1,0)</f>
        <v/>
      </c>
      <c r="AG667">
        <f>IF(AND(K667="REACQUIRE",K666&lt;&gt;"REACQUIRE"),1,0)</f>
        <v/>
      </c>
    </row>
    <row r="668">
      <c r="J668" t="n">
        <v>166</v>
      </c>
      <c r="K668" t="inlineStr">
        <is>
          <t>TRACK</t>
        </is>
      </c>
      <c r="L668" t="n">
        <v>1</v>
      </c>
      <c r="M668" t="n">
        <v>1</v>
      </c>
      <c r="N668" t="n">
        <v>0</v>
      </c>
      <c r="O668" t="n">
        <v>13.968</v>
      </c>
      <c r="P668" t="n">
        <v>4.452</v>
      </c>
      <c r="Q668" t="n">
        <v>1.74</v>
      </c>
      <c r="R668" t="n">
        <v>12.224</v>
      </c>
      <c r="S668" t="n">
        <v>6.465</v>
      </c>
      <c r="T668" t="n">
        <v>12.255</v>
      </c>
      <c r="U668" t="n">
        <v>6.937</v>
      </c>
      <c r="V668" t="n">
        <v>0.472</v>
      </c>
      <c r="W668" t="n">
        <v>0.8</v>
      </c>
      <c r="X668" t="n">
        <v>39.1</v>
      </c>
      <c r="Y668" t="n">
        <v>0</v>
      </c>
      <c r="Z668" t="n">
        <v>1</v>
      </c>
      <c r="AA668" t="n">
        <v>0.042</v>
      </c>
      <c r="AB668" t="n">
        <v>0.016</v>
      </c>
      <c r="AC668" t="n">
        <v>6.26</v>
      </c>
      <c r="AD668" t="n">
        <v>255</v>
      </c>
      <c r="AE668">
        <f>IF(V668&gt;=0,V668,"")</f>
        <v/>
      </c>
      <c r="AF668">
        <f>IF(AND(N668=1,N667=0),1,0)</f>
        <v/>
      </c>
      <c r="AG668">
        <f>IF(AND(K668="REACQUIRE",K667&lt;&gt;"REACQUIRE"),1,0)</f>
        <v/>
      </c>
    </row>
    <row r="669">
      <c r="J669" t="n">
        <v>166.25</v>
      </c>
      <c r="K669" t="inlineStr">
        <is>
          <t>TRACK</t>
        </is>
      </c>
      <c r="L669" t="n">
        <v>1</v>
      </c>
      <c r="M669" t="n">
        <v>1</v>
      </c>
      <c r="N669" t="n">
        <v>0</v>
      </c>
      <c r="O669" t="n">
        <v>14.047</v>
      </c>
      <c r="P669" t="n">
        <v>4.451</v>
      </c>
      <c r="Q669" t="n">
        <v>1.759</v>
      </c>
      <c r="R669" t="n">
        <v>12.226</v>
      </c>
      <c r="S669" t="n">
        <v>6.467</v>
      </c>
      <c r="T669" t="n">
        <v>12.252</v>
      </c>
      <c r="U669" t="n">
        <v>6.926</v>
      </c>
      <c r="V669" t="n">
        <v>0.459</v>
      </c>
      <c r="W669" t="n">
        <v>1.3</v>
      </c>
      <c r="X669" t="n">
        <v>38.9</v>
      </c>
      <c r="Y669" t="n">
        <v>-0.08699999999999999</v>
      </c>
      <c r="Z669" t="n">
        <v>1</v>
      </c>
      <c r="AA669" t="n">
        <v>0.048</v>
      </c>
      <c r="AB669" t="n">
        <v>0</v>
      </c>
      <c r="AC669" t="n">
        <v>6.28</v>
      </c>
      <c r="AD669" t="n">
        <v>255</v>
      </c>
      <c r="AE669">
        <f>IF(V669&gt;=0,V669,"")</f>
        <v/>
      </c>
      <c r="AF669">
        <f>IF(AND(N669=1,N668=0),1,0)</f>
        <v/>
      </c>
      <c r="AG669">
        <f>IF(AND(K669="REACQUIRE",K668&lt;&gt;"REACQUIRE"),1,0)</f>
        <v/>
      </c>
    </row>
    <row r="670">
      <c r="J670" t="n">
        <v>166.5</v>
      </c>
      <c r="K670" t="inlineStr">
        <is>
          <t>TRACK</t>
        </is>
      </c>
      <c r="L670" t="n">
        <v>1</v>
      </c>
      <c r="M670" t="n">
        <v>1</v>
      </c>
      <c r="N670" t="n">
        <v>0</v>
      </c>
      <c r="O670" t="n">
        <v>14.138</v>
      </c>
      <c r="P670" t="n">
        <v>4.448</v>
      </c>
      <c r="Q670" t="n">
        <v>1.784</v>
      </c>
      <c r="R670" t="n">
        <v>12.224</v>
      </c>
      <c r="S670" t="n">
        <v>6.465</v>
      </c>
      <c r="T670" t="n">
        <v>12.246</v>
      </c>
      <c r="U670" t="n">
        <v>6.914</v>
      </c>
      <c r="V670" t="n">
        <v>0.449</v>
      </c>
      <c r="W670" t="n">
        <v>1.5</v>
      </c>
      <c r="X670" t="n">
        <v>38.9</v>
      </c>
      <c r="Y670" t="n">
        <v>0</v>
      </c>
      <c r="Z670" t="n">
        <v>1</v>
      </c>
      <c r="AA670" t="n">
        <v>0.054</v>
      </c>
      <c r="AB670" t="n">
        <v>-0</v>
      </c>
      <c r="AC670" t="n">
        <v>6.29</v>
      </c>
      <c r="AD670" t="n">
        <v>255</v>
      </c>
      <c r="AE670">
        <f>IF(V670&gt;=0,V670,"")</f>
        <v/>
      </c>
      <c r="AF670">
        <f>IF(AND(N670=1,N669=0),1,0)</f>
        <v/>
      </c>
      <c r="AG670">
        <f>IF(AND(K670="REACQUIRE",K669&lt;&gt;"REACQUIRE"),1,0)</f>
        <v/>
      </c>
    </row>
    <row r="671">
      <c r="J671" t="n">
        <v>166.75</v>
      </c>
      <c r="K671" t="inlineStr">
        <is>
          <t>TRACK</t>
        </is>
      </c>
      <c r="L671" t="n">
        <v>1</v>
      </c>
      <c r="M671" t="n">
        <v>1</v>
      </c>
      <c r="N671" t="n">
        <v>0</v>
      </c>
      <c r="O671" t="n">
        <v>14.236</v>
      </c>
      <c r="P671" t="n">
        <v>4.445</v>
      </c>
      <c r="Q671" t="n">
        <v>1.814</v>
      </c>
      <c r="R671" t="n">
        <v>12.224</v>
      </c>
      <c r="S671" t="n">
        <v>6.465</v>
      </c>
      <c r="T671" t="n">
        <v>12.239</v>
      </c>
      <c r="U671" t="n">
        <v>6.902</v>
      </c>
      <c r="V671" t="n">
        <v>0.438</v>
      </c>
      <c r="W671" t="n">
        <v>1.6</v>
      </c>
      <c r="X671" t="n">
        <v>38.9</v>
      </c>
      <c r="Y671" t="n">
        <v>0</v>
      </c>
      <c r="Z671" t="n">
        <v>1</v>
      </c>
      <c r="AA671" t="n">
        <v>0.055</v>
      </c>
      <c r="AB671" t="n">
        <v>0.001</v>
      </c>
      <c r="AC671" t="n">
        <v>6.3</v>
      </c>
      <c r="AD671" t="n">
        <v>255</v>
      </c>
      <c r="AE671">
        <f>IF(V671&gt;=0,V671,"")</f>
        <v/>
      </c>
      <c r="AF671">
        <f>IF(AND(N671=1,N670=0),1,0)</f>
        <v/>
      </c>
      <c r="AG671">
        <f>IF(AND(K671="REACQUIRE",K670&lt;&gt;"REACQUIRE"),1,0)</f>
        <v/>
      </c>
    </row>
    <row r="672">
      <c r="J672" t="n">
        <v>167</v>
      </c>
      <c r="K672" t="inlineStr">
        <is>
          <t>TRACK</t>
        </is>
      </c>
      <c r="L672" t="n">
        <v>1</v>
      </c>
      <c r="M672" t="n">
        <v>1</v>
      </c>
      <c r="N672" t="n">
        <v>0</v>
      </c>
      <c r="O672" t="n">
        <v>14.339</v>
      </c>
      <c r="P672" t="n">
        <v>4.44</v>
      </c>
      <c r="Q672" t="n">
        <v>1.848</v>
      </c>
      <c r="R672" t="n">
        <v>12.224</v>
      </c>
      <c r="S672" t="n">
        <v>6.465</v>
      </c>
      <c r="T672" t="n">
        <v>12.236</v>
      </c>
      <c r="U672" t="n">
        <v>6.895</v>
      </c>
      <c r="V672" t="n">
        <v>0.43</v>
      </c>
      <c r="W672" t="n">
        <v>1.6</v>
      </c>
      <c r="X672" t="n">
        <v>38.9</v>
      </c>
      <c r="Y672" t="n">
        <v>0</v>
      </c>
      <c r="Z672" t="n">
        <v>1</v>
      </c>
      <c r="AA672" t="n">
        <v>0.056</v>
      </c>
      <c r="AB672" t="n">
        <v>0.004</v>
      </c>
      <c r="AC672" t="n">
        <v>6.31</v>
      </c>
      <c r="AD672" t="n">
        <v>255</v>
      </c>
      <c r="AE672">
        <f>IF(V672&gt;=0,V672,"")</f>
        <v/>
      </c>
      <c r="AF672">
        <f>IF(AND(N672=1,N671=0),1,0)</f>
        <v/>
      </c>
      <c r="AG672">
        <f>IF(AND(K672="REACQUIRE",K671&lt;&gt;"REACQUIRE"),1,0)</f>
        <v/>
      </c>
    </row>
    <row r="673">
      <c r="J673" t="n">
        <v>167.25</v>
      </c>
      <c r="K673" t="inlineStr">
        <is>
          <t>TRACK</t>
        </is>
      </c>
      <c r="L673" t="n">
        <v>1</v>
      </c>
      <c r="M673" t="n">
        <v>1</v>
      </c>
      <c r="N673" t="n">
        <v>0</v>
      </c>
      <c r="O673" t="n">
        <v>14.447</v>
      </c>
      <c r="P673" t="n">
        <v>4.434</v>
      </c>
      <c r="Q673" t="n">
        <v>1.889</v>
      </c>
      <c r="R673" t="n">
        <v>12.224</v>
      </c>
      <c r="S673" t="n">
        <v>6.465</v>
      </c>
      <c r="T673" t="n">
        <v>12.232</v>
      </c>
      <c r="U673" t="n">
        <v>6.89</v>
      </c>
      <c r="V673" t="n">
        <v>0.424</v>
      </c>
      <c r="W673" t="n">
        <v>1.7</v>
      </c>
      <c r="X673" t="n">
        <v>38.9</v>
      </c>
      <c r="Y673" t="n">
        <v>0</v>
      </c>
      <c r="Z673" t="n">
        <v>1</v>
      </c>
      <c r="AA673" t="n">
        <v>0.058</v>
      </c>
      <c r="AB673" t="n">
        <v>0.008</v>
      </c>
      <c r="AC673" t="n">
        <v>6.32</v>
      </c>
      <c r="AD673" t="n">
        <v>255</v>
      </c>
      <c r="AE673">
        <f>IF(V673&gt;=0,V673,"")</f>
        <v/>
      </c>
      <c r="AF673">
        <f>IF(AND(N673=1,N672=0),1,0)</f>
        <v/>
      </c>
      <c r="AG673">
        <f>IF(AND(K673="REACQUIRE",K672&lt;&gt;"REACQUIRE"),1,0)</f>
        <v/>
      </c>
    </row>
    <row r="674">
      <c r="J674" t="n">
        <v>167.5</v>
      </c>
      <c r="K674" t="inlineStr">
        <is>
          <t>TRACK</t>
        </is>
      </c>
      <c r="L674" t="n">
        <v>1</v>
      </c>
      <c r="M674" t="n">
        <v>1</v>
      </c>
      <c r="N674" t="n">
        <v>0</v>
      </c>
      <c r="O674" t="n">
        <v>14.556</v>
      </c>
      <c r="P674" t="n">
        <v>4.427</v>
      </c>
      <c r="Q674" t="n">
        <v>1.934</v>
      </c>
      <c r="R674" t="n">
        <v>12.224</v>
      </c>
      <c r="S674" t="n">
        <v>6.465</v>
      </c>
      <c r="T674" t="n">
        <v>12.22</v>
      </c>
      <c r="U674" t="n">
        <v>6.888</v>
      </c>
      <c r="V674" t="n">
        <v>0.423</v>
      </c>
      <c r="W674" t="n">
        <v>1.7</v>
      </c>
      <c r="X674" t="n">
        <v>38.7</v>
      </c>
      <c r="Y674" t="n">
        <v>0</v>
      </c>
      <c r="Z674" t="n">
        <v>1</v>
      </c>
      <c r="AA674" t="n">
        <v>0.058</v>
      </c>
      <c r="AB674" t="n">
        <v>0.011</v>
      </c>
      <c r="AC674" t="n">
        <v>6.32</v>
      </c>
      <c r="AD674" t="n">
        <v>255</v>
      </c>
      <c r="AE674">
        <f>IF(V674&gt;=0,V674,"")</f>
        <v/>
      </c>
      <c r="AF674">
        <f>IF(AND(N674=1,N673=0),1,0)</f>
        <v/>
      </c>
      <c r="AG674">
        <f>IF(AND(K674="REACQUIRE",K673&lt;&gt;"REACQUIRE"),1,0)</f>
        <v/>
      </c>
    </row>
    <row r="675">
      <c r="J675" t="n">
        <v>167.75</v>
      </c>
      <c r="K675" t="inlineStr">
        <is>
          <t>TRACK</t>
        </is>
      </c>
      <c r="L675" t="n">
        <v>1</v>
      </c>
      <c r="M675" t="n">
        <v>1</v>
      </c>
      <c r="N675" t="n">
        <v>0</v>
      </c>
      <c r="O675" t="n">
        <v>14.665</v>
      </c>
      <c r="P675" t="n">
        <v>4.419</v>
      </c>
      <c r="Q675" t="n">
        <v>1.986</v>
      </c>
      <c r="R675" t="n">
        <v>12.223</v>
      </c>
      <c r="S675" t="n">
        <v>6.465</v>
      </c>
      <c r="T675" t="n">
        <v>12.209</v>
      </c>
      <c r="U675" t="n">
        <v>6.89</v>
      </c>
      <c r="V675" t="n">
        <v>0.425</v>
      </c>
      <c r="W675" t="n">
        <v>1.7</v>
      </c>
      <c r="X675" t="n">
        <v>38.6</v>
      </c>
      <c r="Y675" t="n">
        <v>0.033</v>
      </c>
      <c r="Z675" t="n">
        <v>1</v>
      </c>
      <c r="AA675" t="n">
        <v>0.058</v>
      </c>
      <c r="AB675" t="n">
        <v>0.012</v>
      </c>
      <c r="AC675" t="n">
        <v>6.31</v>
      </c>
      <c r="AD675" t="n">
        <v>255</v>
      </c>
      <c r="AE675">
        <f>IF(V675&gt;=0,V675,"")</f>
        <v/>
      </c>
      <c r="AF675">
        <f>IF(AND(N675=1,N674=0),1,0)</f>
        <v/>
      </c>
      <c r="AG675">
        <f>IF(AND(K675="REACQUIRE",K674&lt;&gt;"REACQUIRE"),1,0)</f>
        <v/>
      </c>
    </row>
    <row r="676">
      <c r="J676" t="n">
        <v>168</v>
      </c>
      <c r="K676" t="inlineStr">
        <is>
          <t>TRACK</t>
        </is>
      </c>
      <c r="L676" t="n">
        <v>1</v>
      </c>
      <c r="M676" t="n">
        <v>1</v>
      </c>
      <c r="N676" t="n">
        <v>0</v>
      </c>
      <c r="O676" t="n">
        <v>14.773</v>
      </c>
      <c r="P676" t="n">
        <v>4.411</v>
      </c>
      <c r="Q676" t="n">
        <v>2.043</v>
      </c>
      <c r="R676" t="n">
        <v>12.223</v>
      </c>
      <c r="S676" t="n">
        <v>6.465</v>
      </c>
      <c r="T676" t="n">
        <v>12.193</v>
      </c>
      <c r="U676" t="n">
        <v>6.893</v>
      </c>
      <c r="V676" t="n">
        <v>0.429</v>
      </c>
      <c r="W676" t="n">
        <v>1.6</v>
      </c>
      <c r="X676" t="n">
        <v>38.4</v>
      </c>
      <c r="Y676" t="n">
        <v>0</v>
      </c>
      <c r="Z676" t="n">
        <v>1</v>
      </c>
      <c r="AA676" t="n">
        <v>0.057</v>
      </c>
      <c r="AB676" t="n">
        <v>0.013</v>
      </c>
      <c r="AC676" t="n">
        <v>6.3</v>
      </c>
      <c r="AD676" t="n">
        <v>255</v>
      </c>
      <c r="AE676">
        <f>IF(V676&gt;=0,V676,"")</f>
        <v/>
      </c>
      <c r="AF676">
        <f>IF(AND(N676=1,N675=0),1,0)</f>
        <v/>
      </c>
      <c r="AG676">
        <f>IF(AND(K676="REACQUIRE",K675&lt;&gt;"REACQUIRE"),1,0)</f>
        <v/>
      </c>
    </row>
    <row r="677">
      <c r="J677" t="n">
        <v>168.25</v>
      </c>
      <c r="K677" t="inlineStr">
        <is>
          <t>TRACK</t>
        </is>
      </c>
      <c r="L677" t="n">
        <v>1</v>
      </c>
      <c r="M677" t="n">
        <v>1</v>
      </c>
      <c r="N677" t="n">
        <v>0</v>
      </c>
      <c r="O677" t="n">
        <v>14.879</v>
      </c>
      <c r="P677" t="n">
        <v>4.402</v>
      </c>
      <c r="Q677" t="n">
        <v>2.105</v>
      </c>
      <c r="R677" t="n">
        <v>12.223</v>
      </c>
      <c r="S677" t="n">
        <v>6.465</v>
      </c>
      <c r="T677" t="n">
        <v>12.178</v>
      </c>
      <c r="U677" t="n">
        <v>6.9</v>
      </c>
      <c r="V677" t="n">
        <v>0.437</v>
      </c>
      <c r="W677" t="n">
        <v>1.6</v>
      </c>
      <c r="X677" t="n">
        <v>38.2</v>
      </c>
      <c r="Y677" t="n">
        <v>0</v>
      </c>
      <c r="Z677" t="n">
        <v>1</v>
      </c>
      <c r="AA677" t="n">
        <v>0.057</v>
      </c>
      <c r="AB677" t="n">
        <v>0.015</v>
      </c>
      <c r="AC677" t="n">
        <v>6.29</v>
      </c>
      <c r="AD677" t="n">
        <v>255</v>
      </c>
      <c r="AE677">
        <f>IF(V677&gt;=0,V677,"")</f>
        <v/>
      </c>
      <c r="AF677">
        <f>IF(AND(N677=1,N676=0),1,0)</f>
        <v/>
      </c>
      <c r="AG677">
        <f>IF(AND(K677="REACQUIRE",K676&lt;&gt;"REACQUIRE"),1,0)</f>
        <v/>
      </c>
    </row>
    <row r="678">
      <c r="J678" t="n">
        <v>168.5</v>
      </c>
      <c r="K678" t="inlineStr">
        <is>
          <t>TRACK</t>
        </is>
      </c>
      <c r="L678" t="n">
        <v>1</v>
      </c>
      <c r="M678" t="n">
        <v>1</v>
      </c>
      <c r="N678" t="n">
        <v>0</v>
      </c>
      <c r="O678" t="n">
        <v>14.987</v>
      </c>
      <c r="P678" t="n">
        <v>4.395</v>
      </c>
      <c r="Q678" t="n">
        <v>2.168</v>
      </c>
      <c r="R678" t="n">
        <v>12.223</v>
      </c>
      <c r="S678" t="n">
        <v>6.465</v>
      </c>
      <c r="T678" t="n">
        <v>12.187</v>
      </c>
      <c r="U678" t="n">
        <v>6.871</v>
      </c>
      <c r="V678" t="n">
        <v>0.408</v>
      </c>
      <c r="W678" t="n">
        <v>1.6</v>
      </c>
      <c r="X678" t="n">
        <v>38.3</v>
      </c>
      <c r="Y678" t="n">
        <v>0</v>
      </c>
      <c r="Z678" t="n">
        <v>1</v>
      </c>
      <c r="AA678" t="n">
        <v>0.057</v>
      </c>
      <c r="AB678" t="n">
        <v>0.008</v>
      </c>
      <c r="AC678" t="n">
        <v>6.28</v>
      </c>
      <c r="AD678" t="n">
        <v>255</v>
      </c>
      <c r="AE678">
        <f>IF(V678&gt;=0,V678,"")</f>
        <v/>
      </c>
      <c r="AF678">
        <f>IF(AND(N678=1,N677=0),1,0)</f>
        <v/>
      </c>
      <c r="AG678">
        <f>IF(AND(K678="REACQUIRE",K677&lt;&gt;"REACQUIRE"),1,0)</f>
        <v/>
      </c>
    </row>
    <row r="679">
      <c r="J679" t="n">
        <v>168.75</v>
      </c>
      <c r="K679" t="inlineStr">
        <is>
          <t>TRACK</t>
        </is>
      </c>
      <c r="L679" t="n">
        <v>1</v>
      </c>
      <c r="M679" t="n">
        <v>1</v>
      </c>
      <c r="N679" t="n">
        <v>0</v>
      </c>
      <c r="O679" t="n">
        <v>15.095</v>
      </c>
      <c r="P679" t="n">
        <v>4.387</v>
      </c>
      <c r="Q679" t="n">
        <v>2.232</v>
      </c>
      <c r="R679" t="n">
        <v>12.223</v>
      </c>
      <c r="S679" t="n">
        <v>6.465</v>
      </c>
      <c r="T679" t="n">
        <v>12.175</v>
      </c>
      <c r="U679" t="n">
        <v>6.872</v>
      </c>
      <c r="V679" t="n">
        <v>0.41</v>
      </c>
      <c r="W679" t="n">
        <v>1.6</v>
      </c>
      <c r="X679" t="n">
        <v>38.2</v>
      </c>
      <c r="Y679" t="n">
        <v>0</v>
      </c>
      <c r="Z679" t="n">
        <v>1</v>
      </c>
      <c r="AA679" t="n">
        <v>0.058</v>
      </c>
      <c r="AB679" t="n">
        <v>0.02</v>
      </c>
      <c r="AC679" t="n">
        <v>6.28</v>
      </c>
      <c r="AD679" t="n">
        <v>255</v>
      </c>
      <c r="AE679">
        <f>IF(V679&gt;=0,V679,"")</f>
        <v/>
      </c>
      <c r="AF679">
        <f>IF(AND(N679=1,N678=0),1,0)</f>
        <v/>
      </c>
      <c r="AG679">
        <f>IF(AND(K679="REACQUIRE",K678&lt;&gt;"REACQUIRE"),1,0)</f>
        <v/>
      </c>
    </row>
    <row r="680">
      <c r="J680" t="n">
        <v>169</v>
      </c>
      <c r="K680" t="inlineStr">
        <is>
          <t>TRACK</t>
        </is>
      </c>
      <c r="L680" t="n">
        <v>1</v>
      </c>
      <c r="M680" t="n">
        <v>1</v>
      </c>
      <c r="N680" t="n">
        <v>0</v>
      </c>
      <c r="O680" t="n">
        <v>15.201</v>
      </c>
      <c r="P680" t="n">
        <v>4.381</v>
      </c>
      <c r="Q680" t="n">
        <v>2.301</v>
      </c>
      <c r="R680" t="n">
        <v>12.227</v>
      </c>
      <c r="S680" t="n">
        <v>6.468</v>
      </c>
      <c r="T680" t="n">
        <v>12.167</v>
      </c>
      <c r="U680" t="n">
        <v>6.875</v>
      </c>
      <c r="V680" t="n">
        <v>0.411</v>
      </c>
      <c r="W680" t="n">
        <v>1.6</v>
      </c>
      <c r="X680" t="n">
        <v>38</v>
      </c>
      <c r="Y680" t="n">
        <v>-0.053</v>
      </c>
      <c r="Z680" t="n">
        <v>1</v>
      </c>
      <c r="AA680" t="n">
        <v>0.057</v>
      </c>
      <c r="AB680" t="n">
        <v>0.017</v>
      </c>
      <c r="AC680" t="n">
        <v>6.27</v>
      </c>
      <c r="AD680" t="n">
        <v>255</v>
      </c>
      <c r="AE680">
        <f>IF(V680&gt;=0,V680,"")</f>
        <v/>
      </c>
      <c r="AF680">
        <f>IF(AND(N680=1,N679=0),1,0)</f>
        <v/>
      </c>
      <c r="AG680">
        <f>IF(AND(K680="REACQUIRE",K679&lt;&gt;"REACQUIRE"),1,0)</f>
        <v/>
      </c>
    </row>
    <row r="681">
      <c r="J681" t="n">
        <v>169.25</v>
      </c>
      <c r="K681" t="inlineStr">
        <is>
          <t>TRACK</t>
        </is>
      </c>
      <c r="L681" t="n">
        <v>1</v>
      </c>
      <c r="M681" t="n">
        <v>1</v>
      </c>
      <c r="N681" t="n">
        <v>0</v>
      </c>
      <c r="O681" t="n">
        <v>15.304</v>
      </c>
      <c r="P681" t="n">
        <v>4.376</v>
      </c>
      <c r="Q681" t="n">
        <v>2.374</v>
      </c>
      <c r="R681" t="n">
        <v>12.223</v>
      </c>
      <c r="S681" t="n">
        <v>6.465</v>
      </c>
      <c r="T681" t="n">
        <v>12.152</v>
      </c>
      <c r="U681" t="n">
        <v>6.874</v>
      </c>
      <c r="V681" t="n">
        <v>0.415</v>
      </c>
      <c r="W681" t="n">
        <v>1.6</v>
      </c>
      <c r="X681" t="n">
        <v>37.8</v>
      </c>
      <c r="Y681" t="n">
        <v>0</v>
      </c>
      <c r="Z681" t="n">
        <v>1</v>
      </c>
      <c r="AA681" t="n">
        <v>0.058</v>
      </c>
      <c r="AB681" t="n">
        <v>0.015</v>
      </c>
      <c r="AC681" t="n">
        <v>6.27</v>
      </c>
      <c r="AD681" t="n">
        <v>255</v>
      </c>
      <c r="AE681">
        <f>IF(V681&gt;=0,V681,"")</f>
        <v/>
      </c>
      <c r="AF681">
        <f>IF(AND(N681=1,N680=0),1,0)</f>
        <v/>
      </c>
      <c r="AG681">
        <f>IF(AND(K681="REACQUIRE",K680&lt;&gt;"REACQUIRE"),1,0)</f>
        <v/>
      </c>
    </row>
    <row r="682">
      <c r="J682" t="n">
        <v>169.5</v>
      </c>
      <c r="K682" t="inlineStr">
        <is>
          <t>TRACK</t>
        </is>
      </c>
      <c r="L682" t="n">
        <v>1</v>
      </c>
      <c r="M682" t="n">
        <v>1</v>
      </c>
      <c r="N682" t="n">
        <v>0</v>
      </c>
      <c r="O682" t="n">
        <v>15.406</v>
      </c>
      <c r="P682" t="n">
        <v>4.373</v>
      </c>
      <c r="Q682" t="n">
        <v>2.45</v>
      </c>
      <c r="R682" t="n">
        <v>12.223</v>
      </c>
      <c r="S682" t="n">
        <v>6.465</v>
      </c>
      <c r="T682" t="n">
        <v>12.142</v>
      </c>
      <c r="U682" t="n">
        <v>6.864</v>
      </c>
      <c r="V682" t="n">
        <v>0.407</v>
      </c>
      <c r="W682" t="n">
        <v>1.6</v>
      </c>
      <c r="X682" t="n">
        <v>37.9</v>
      </c>
      <c r="Y682" t="n">
        <v>0</v>
      </c>
      <c r="Z682" t="n">
        <v>1</v>
      </c>
      <c r="AA682" t="n">
        <v>0.057</v>
      </c>
      <c r="AB682" t="n">
        <v>0.012</v>
      </c>
      <c r="AC682" t="n">
        <v>6.28</v>
      </c>
      <c r="AD682" t="n">
        <v>255</v>
      </c>
      <c r="AE682">
        <f>IF(V682&gt;=0,V682,"")</f>
        <v/>
      </c>
      <c r="AF682">
        <f>IF(AND(N682=1,N681=0),1,0)</f>
        <v/>
      </c>
      <c r="AG682">
        <f>IF(AND(K682="REACQUIRE",K681&lt;&gt;"REACQUIRE"),1,0)</f>
        <v/>
      </c>
    </row>
    <row r="683">
      <c r="J683" t="n">
        <v>169.75</v>
      </c>
      <c r="K683" t="inlineStr">
        <is>
          <t>TRACK</t>
        </is>
      </c>
      <c r="L683" t="n">
        <v>1</v>
      </c>
      <c r="M683" t="n">
        <v>1</v>
      </c>
      <c r="N683" t="n">
        <v>0</v>
      </c>
      <c r="O683" t="n">
        <v>15.506</v>
      </c>
      <c r="P683" t="n">
        <v>4.371</v>
      </c>
      <c r="Q683" t="n">
        <v>2.527</v>
      </c>
      <c r="R683" t="n">
        <v>12.223</v>
      </c>
      <c r="S683" t="n">
        <v>6.465</v>
      </c>
      <c r="T683" t="n">
        <v>12.137</v>
      </c>
      <c r="U683" t="n">
        <v>6.858</v>
      </c>
      <c r="V683" t="n">
        <v>0.402</v>
      </c>
      <c r="W683" t="n">
        <v>1.6</v>
      </c>
      <c r="X683" t="n">
        <v>37.9</v>
      </c>
      <c r="Y683" t="n">
        <v>0</v>
      </c>
      <c r="Z683" t="n">
        <v>1</v>
      </c>
      <c r="AA683" t="n">
        <v>0.056</v>
      </c>
      <c r="AB683" t="n">
        <v>0.012</v>
      </c>
      <c r="AC683" t="n">
        <v>6.28</v>
      </c>
      <c r="AD683" t="n">
        <v>255</v>
      </c>
      <c r="AE683">
        <f>IF(V683&gt;=0,V683,"")</f>
        <v/>
      </c>
      <c r="AF683">
        <f>IF(AND(N683=1,N682=0),1,0)</f>
        <v/>
      </c>
      <c r="AG683">
        <f>IF(AND(K683="REACQUIRE",K682&lt;&gt;"REACQUIRE"),1,0)</f>
        <v/>
      </c>
    </row>
    <row r="684">
      <c r="J684" t="n">
        <v>170</v>
      </c>
      <c r="K684" t="inlineStr">
        <is>
          <t>TRACK</t>
        </is>
      </c>
      <c r="L684" t="n">
        <v>1</v>
      </c>
      <c r="M684" t="n">
        <v>1</v>
      </c>
      <c r="N684" t="n">
        <v>0</v>
      </c>
      <c r="O684" t="n">
        <v>15.605</v>
      </c>
      <c r="P684" t="n">
        <v>4.373</v>
      </c>
      <c r="Q684" t="n">
        <v>2.606</v>
      </c>
      <c r="R684" t="n">
        <v>12.223</v>
      </c>
      <c r="S684" t="n">
        <v>6.465</v>
      </c>
      <c r="T684" t="n">
        <v>12.131</v>
      </c>
      <c r="U684" t="n">
        <v>6.846</v>
      </c>
      <c r="V684" t="n">
        <v>0.392</v>
      </c>
      <c r="W684" t="n">
        <v>1.6</v>
      </c>
      <c r="X684" t="n">
        <v>38</v>
      </c>
      <c r="Y684" t="n">
        <v>0</v>
      </c>
      <c r="Z684" t="n">
        <v>1</v>
      </c>
      <c r="AA684" t="n">
        <v>0.055</v>
      </c>
      <c r="AB684" t="n">
        <v>0.01</v>
      </c>
      <c r="AC684" t="n">
        <v>6.3</v>
      </c>
      <c r="AD684" t="n">
        <v>255</v>
      </c>
      <c r="AE684">
        <f>IF(V684&gt;=0,V684,"")</f>
        <v/>
      </c>
      <c r="AF684">
        <f>IF(AND(N684=1,N683=0),1,0)</f>
        <v/>
      </c>
      <c r="AG684">
        <f>IF(AND(K684="REACQUIRE",K683&lt;&gt;"REACQUIRE"),1,0)</f>
        <v/>
      </c>
    </row>
    <row r="685">
      <c r="J685" t="n">
        <v>170.25</v>
      </c>
      <c r="K685" t="inlineStr">
        <is>
          <t>TRACK</t>
        </is>
      </c>
      <c r="L685" t="n">
        <v>1</v>
      </c>
      <c r="M685" t="n">
        <v>2</v>
      </c>
      <c r="N685" t="n">
        <v>0</v>
      </c>
      <c r="O685" t="n">
        <v>15.703</v>
      </c>
      <c r="P685" t="n">
        <v>4.377</v>
      </c>
      <c r="Q685" t="n">
        <v>2.686</v>
      </c>
      <c r="R685" t="n">
        <v>12.223</v>
      </c>
      <c r="S685" t="n">
        <v>6.465</v>
      </c>
      <c r="T685" t="n">
        <v>12.129</v>
      </c>
      <c r="U685" t="n">
        <v>6.829</v>
      </c>
      <c r="V685" t="n">
        <v>0.376</v>
      </c>
      <c r="W685" t="n">
        <v>1.6</v>
      </c>
      <c r="X685" t="n">
        <v>38.2</v>
      </c>
      <c r="Y685" t="n">
        <v>0</v>
      </c>
      <c r="Z685" t="n">
        <v>1</v>
      </c>
      <c r="AA685" t="n">
        <v>0.054</v>
      </c>
      <c r="AB685" t="n">
        <v>0.011</v>
      </c>
      <c r="AC685" t="n">
        <v>6.31</v>
      </c>
      <c r="AD685" t="n">
        <v>255</v>
      </c>
      <c r="AE685">
        <f>IF(V685&gt;=0,V685,"")</f>
        <v/>
      </c>
      <c r="AF685">
        <f>IF(AND(N685=1,N684=0),1,0)</f>
        <v/>
      </c>
      <c r="AG685">
        <f>IF(AND(K685="REACQUIRE",K684&lt;&gt;"REACQUIRE"),1,0)</f>
        <v/>
      </c>
    </row>
    <row r="686">
      <c r="J686" t="n">
        <v>170.5</v>
      </c>
      <c r="K686" t="inlineStr">
        <is>
          <t>TRACK</t>
        </is>
      </c>
      <c r="L686" t="n">
        <v>1</v>
      </c>
      <c r="M686" t="n">
        <v>1</v>
      </c>
      <c r="N686" t="n">
        <v>0</v>
      </c>
      <c r="O686" t="n">
        <v>15.8</v>
      </c>
      <c r="P686" t="n">
        <v>4.386</v>
      </c>
      <c r="Q686" t="n">
        <v>2.765</v>
      </c>
      <c r="R686" t="n">
        <v>12.223</v>
      </c>
      <c r="S686" t="n">
        <v>6.465</v>
      </c>
      <c r="T686" t="n">
        <v>12.126</v>
      </c>
      <c r="U686" t="n">
        <v>6.807</v>
      </c>
      <c r="V686" t="n">
        <v>0.355</v>
      </c>
      <c r="W686" t="n">
        <v>1.6</v>
      </c>
      <c r="X686" t="n">
        <v>38.4</v>
      </c>
      <c r="Y686" t="n">
        <v>0</v>
      </c>
      <c r="Z686" t="n">
        <v>1</v>
      </c>
      <c r="AA686" t="n">
        <v>0.052</v>
      </c>
      <c r="AB686" t="n">
        <v>0.013</v>
      </c>
      <c r="AC686" t="n">
        <v>6.33</v>
      </c>
      <c r="AD686" t="n">
        <v>255</v>
      </c>
      <c r="AE686">
        <f>IF(V686&gt;=0,V686,"")</f>
        <v/>
      </c>
      <c r="AF686">
        <f>IF(AND(N686=1,N685=0),1,0)</f>
        <v/>
      </c>
      <c r="AG686">
        <f>IF(AND(K686="REACQUIRE",K685&lt;&gt;"REACQUIRE"),1,0)</f>
        <v/>
      </c>
    </row>
    <row r="687">
      <c r="J687" t="n">
        <v>170.75</v>
      </c>
      <c r="K687" t="inlineStr">
        <is>
          <t>TRACK</t>
        </is>
      </c>
      <c r="L687" t="n">
        <v>1</v>
      </c>
      <c r="M687" t="n">
        <v>2</v>
      </c>
      <c r="N687" t="n">
        <v>0</v>
      </c>
      <c r="O687" t="n">
        <v>15.892</v>
      </c>
      <c r="P687" t="n">
        <v>4.399</v>
      </c>
      <c r="Q687" t="n">
        <v>2.847</v>
      </c>
      <c r="R687" t="n">
        <v>12.223</v>
      </c>
      <c r="S687" t="n">
        <v>6.465</v>
      </c>
      <c r="T687" t="n">
        <v>12.096</v>
      </c>
      <c r="U687" t="n">
        <v>6.813</v>
      </c>
      <c r="V687" t="n">
        <v>0.37</v>
      </c>
      <c r="W687" t="n">
        <v>1.5</v>
      </c>
      <c r="X687" t="n">
        <v>38.4</v>
      </c>
      <c r="Y687" t="n">
        <v>0</v>
      </c>
      <c r="Z687" t="n">
        <v>1</v>
      </c>
      <c r="AA687" t="n">
        <v>0.049</v>
      </c>
      <c r="AB687" t="n">
        <v>0.025</v>
      </c>
      <c r="AC687" t="n">
        <v>6.35</v>
      </c>
      <c r="AD687" t="n">
        <v>255</v>
      </c>
      <c r="AE687">
        <f>IF(V687&gt;=0,V687,"")</f>
        <v/>
      </c>
      <c r="AF687">
        <f>IF(AND(N687=1,N686=0),1,0)</f>
        <v/>
      </c>
      <c r="AG687">
        <f>IF(AND(K687="REACQUIRE",K686&lt;&gt;"REACQUIRE"),1,0)</f>
        <v/>
      </c>
    </row>
    <row r="688">
      <c r="J688" t="n">
        <v>171</v>
      </c>
      <c r="K688" t="inlineStr">
        <is>
          <t>TRACK</t>
        </is>
      </c>
      <c r="L688" t="n">
        <v>1</v>
      </c>
      <c r="M688" t="n">
        <v>1</v>
      </c>
      <c r="N688" t="n">
        <v>0</v>
      </c>
      <c r="O688" t="n">
        <v>15.98</v>
      </c>
      <c r="P688" t="n">
        <v>4.416</v>
      </c>
      <c r="Q688" t="n">
        <v>2.932</v>
      </c>
      <c r="R688" t="n">
        <v>12.223</v>
      </c>
      <c r="S688" t="n">
        <v>6.465</v>
      </c>
      <c r="T688" t="n">
        <v>12.092</v>
      </c>
      <c r="U688" t="n">
        <v>6.793</v>
      </c>
      <c r="V688" t="n">
        <v>0.353</v>
      </c>
      <c r="W688" t="n">
        <v>1.5</v>
      </c>
      <c r="X688" t="n">
        <v>38.5</v>
      </c>
      <c r="Y688" t="n">
        <v>0</v>
      </c>
      <c r="Z688" t="n">
        <v>1</v>
      </c>
      <c r="AA688" t="n">
        <v>0.045</v>
      </c>
      <c r="AB688" t="n">
        <v>0.016</v>
      </c>
      <c r="AC688" t="n">
        <v>6.36</v>
      </c>
      <c r="AD688" t="n">
        <v>255</v>
      </c>
      <c r="AE688">
        <f>IF(V688&gt;=0,V688,"")</f>
        <v/>
      </c>
      <c r="AF688">
        <f>IF(AND(N688=1,N687=0),1,0)</f>
        <v/>
      </c>
      <c r="AG688">
        <f>IF(AND(K688="REACQUIRE",K687&lt;&gt;"REACQUIRE"),1,0)</f>
        <v/>
      </c>
    </row>
    <row r="689">
      <c r="J689" t="n">
        <v>171.25</v>
      </c>
      <c r="K689" t="inlineStr">
        <is>
          <t>TRACK</t>
        </is>
      </c>
      <c r="L689" t="n">
        <v>1</v>
      </c>
      <c r="M689" t="n">
        <v>1</v>
      </c>
      <c r="N689" t="n">
        <v>0</v>
      </c>
      <c r="O689" t="n">
        <v>16.067</v>
      </c>
      <c r="P689" t="n">
        <v>4.438</v>
      </c>
      <c r="Q689" t="n">
        <v>3.018</v>
      </c>
      <c r="R689" t="n">
        <v>12.223</v>
      </c>
      <c r="S689" t="n">
        <v>6.465</v>
      </c>
      <c r="T689" t="n">
        <v>12.088</v>
      </c>
      <c r="U689" t="n">
        <v>6.772</v>
      </c>
      <c r="V689" t="n">
        <v>0.336</v>
      </c>
      <c r="W689" t="n">
        <v>1.6</v>
      </c>
      <c r="X689" t="n">
        <v>38.7</v>
      </c>
      <c r="Y689" t="n">
        <v>0</v>
      </c>
      <c r="Z689" t="n">
        <v>1</v>
      </c>
      <c r="AA689" t="n">
        <v>0.042</v>
      </c>
      <c r="AB689" t="n">
        <v>0.019</v>
      </c>
      <c r="AC689" t="n">
        <v>6.38</v>
      </c>
      <c r="AD689" t="n">
        <v>255</v>
      </c>
      <c r="AE689">
        <f>IF(V689&gt;=0,V689,"")</f>
        <v/>
      </c>
      <c r="AF689">
        <f>IF(AND(N689=1,N688=0),1,0)</f>
        <v/>
      </c>
      <c r="AG689">
        <f>IF(AND(K689="REACQUIRE",K688&lt;&gt;"REACQUIRE"),1,0)</f>
        <v/>
      </c>
    </row>
    <row r="690">
      <c r="J690" t="n">
        <v>171.5</v>
      </c>
      <c r="K690" t="inlineStr">
        <is>
          <t>TRACK</t>
        </is>
      </c>
      <c r="L690" t="n">
        <v>1</v>
      </c>
      <c r="M690" t="n">
        <v>1</v>
      </c>
      <c r="N690" t="n">
        <v>0</v>
      </c>
      <c r="O690" t="n">
        <v>16.153</v>
      </c>
      <c r="P690" t="n">
        <v>4.463</v>
      </c>
      <c r="Q690" t="n">
        <v>3.102</v>
      </c>
      <c r="R690" t="n">
        <v>12.223</v>
      </c>
      <c r="S690" t="n">
        <v>6.465</v>
      </c>
      <c r="T690" t="n">
        <v>12.083</v>
      </c>
      <c r="U690" t="n">
        <v>6.744</v>
      </c>
      <c r="V690" t="n">
        <v>0.312</v>
      </c>
      <c r="W690" t="n">
        <v>1.5</v>
      </c>
      <c r="X690" t="n">
        <v>38.9</v>
      </c>
      <c r="Y690" t="n">
        <v>0</v>
      </c>
      <c r="Z690" t="n">
        <v>1</v>
      </c>
      <c r="AA690" t="n">
        <v>0.037</v>
      </c>
      <c r="AB690" t="n">
        <v>0.024</v>
      </c>
      <c r="AC690" t="n">
        <v>6.4</v>
      </c>
      <c r="AD690" t="n">
        <v>255</v>
      </c>
      <c r="AE690">
        <f>IF(V690&gt;=0,V690,"")</f>
        <v/>
      </c>
      <c r="AF690">
        <f>IF(AND(N690=1,N689=0),1,0)</f>
        <v/>
      </c>
      <c r="AG690">
        <f>IF(AND(K690="REACQUIRE",K689&lt;&gt;"REACQUIRE"),1,0)</f>
        <v/>
      </c>
    </row>
    <row r="691">
      <c r="J691" t="n">
        <v>171.75</v>
      </c>
      <c r="K691" t="inlineStr">
        <is>
          <t>TRACK</t>
        </is>
      </c>
      <c r="L691" t="n">
        <v>1</v>
      </c>
      <c r="M691" t="n">
        <v>1</v>
      </c>
      <c r="N691" t="n">
        <v>0</v>
      </c>
      <c r="O691" t="n">
        <v>16.238</v>
      </c>
      <c r="P691" t="n">
        <v>4.492</v>
      </c>
      <c r="Q691" t="n">
        <v>3.185</v>
      </c>
      <c r="R691" t="n">
        <v>12.227</v>
      </c>
      <c r="S691" t="n">
        <v>6.468</v>
      </c>
      <c r="T691" t="n">
        <v>12.085</v>
      </c>
      <c r="U691" t="n">
        <v>6.715</v>
      </c>
      <c r="V691" t="n">
        <v>0.285</v>
      </c>
      <c r="W691" t="n">
        <v>1.5</v>
      </c>
      <c r="X691" t="n">
        <v>39.1</v>
      </c>
      <c r="Y691" t="n">
        <v>-0.02</v>
      </c>
      <c r="Z691" t="n">
        <v>1</v>
      </c>
      <c r="AA691" t="n">
        <v>0.031</v>
      </c>
      <c r="AB691" t="n">
        <v>0.025</v>
      </c>
      <c r="AC691" t="n">
        <v>6.41</v>
      </c>
      <c r="AD691" t="n">
        <v>255</v>
      </c>
      <c r="AE691">
        <f>IF(V691&gt;=0,V691,"")</f>
        <v/>
      </c>
      <c r="AF691">
        <f>IF(AND(N691=1,N690=0),1,0)</f>
        <v/>
      </c>
      <c r="AG691">
        <f>IF(AND(K691="REACQUIRE",K690&lt;&gt;"REACQUIRE"),1,0)</f>
        <v/>
      </c>
    </row>
    <row r="692">
      <c r="J692" t="n">
        <v>172</v>
      </c>
      <c r="K692" t="inlineStr">
        <is>
          <t>TRACK</t>
        </is>
      </c>
      <c r="L692" t="n">
        <v>1</v>
      </c>
      <c r="M692" t="n">
        <v>1</v>
      </c>
      <c r="N692" t="n">
        <v>0</v>
      </c>
      <c r="O692" t="n">
        <v>16.322</v>
      </c>
      <c r="P692" t="n">
        <v>4.524</v>
      </c>
      <c r="Q692" t="n">
        <v>3.267</v>
      </c>
      <c r="R692" t="n">
        <v>12.224</v>
      </c>
      <c r="S692" t="n">
        <v>6.465</v>
      </c>
      <c r="T692" t="n">
        <v>12.086</v>
      </c>
      <c r="U692" t="n">
        <v>6.685</v>
      </c>
      <c r="V692" t="n">
        <v>0.259</v>
      </c>
      <c r="W692" t="n">
        <v>1.5</v>
      </c>
      <c r="X692" t="n">
        <v>39.3</v>
      </c>
      <c r="Y692" t="n">
        <v>0</v>
      </c>
      <c r="Z692" t="n">
        <v>1</v>
      </c>
      <c r="AA692" t="n">
        <v>0.027</v>
      </c>
      <c r="AB692" t="n">
        <v>0.033</v>
      </c>
      <c r="AC692" t="n">
        <v>6.44</v>
      </c>
      <c r="AD692" t="n">
        <v>255</v>
      </c>
      <c r="AE692">
        <f>IF(V692&gt;=0,V692,"")</f>
        <v/>
      </c>
      <c r="AF692">
        <f>IF(AND(N692=1,N691=0),1,0)</f>
        <v/>
      </c>
      <c r="AG692">
        <f>IF(AND(K692="REACQUIRE",K691&lt;&gt;"REACQUIRE"),1,0)</f>
        <v/>
      </c>
    </row>
    <row r="693">
      <c r="J693" t="n">
        <v>172.25</v>
      </c>
      <c r="K693" t="inlineStr">
        <is>
          <t>TRACK</t>
        </is>
      </c>
      <c r="L693" t="n">
        <v>1</v>
      </c>
      <c r="M693" t="n">
        <v>1</v>
      </c>
      <c r="N693" t="n">
        <v>0</v>
      </c>
      <c r="O693" t="n">
        <v>16.406</v>
      </c>
      <c r="P693" t="n">
        <v>4.557</v>
      </c>
      <c r="Q693" t="n">
        <v>3.35</v>
      </c>
      <c r="R693" t="n">
        <v>12.224</v>
      </c>
      <c r="S693" t="n">
        <v>6.465</v>
      </c>
      <c r="T693" t="n">
        <v>12.098</v>
      </c>
      <c r="U693" t="n">
        <v>6.65</v>
      </c>
      <c r="V693" t="n">
        <v>0.223</v>
      </c>
      <c r="W693" t="n">
        <v>1.5</v>
      </c>
      <c r="X693" t="n">
        <v>39.5</v>
      </c>
      <c r="Y693" t="n">
        <v>0</v>
      </c>
      <c r="Z693" t="n">
        <v>1</v>
      </c>
      <c r="AA693" t="n">
        <v>0.022</v>
      </c>
      <c r="AB693" t="n">
        <v>0.032</v>
      </c>
      <c r="AC693" t="n">
        <v>6.47</v>
      </c>
      <c r="AD693" t="n">
        <v>255</v>
      </c>
      <c r="AE693">
        <f>IF(V693&gt;=0,V693,"")</f>
        <v/>
      </c>
      <c r="AF693">
        <f>IF(AND(N693=1,N692=0),1,0)</f>
        <v/>
      </c>
      <c r="AG693">
        <f>IF(AND(K693="REACQUIRE",K692&lt;&gt;"REACQUIRE"),1,0)</f>
        <v/>
      </c>
    </row>
    <row r="694">
      <c r="J694" t="n">
        <v>172.5</v>
      </c>
      <c r="K694" t="inlineStr">
        <is>
          <t>TRACK</t>
        </is>
      </c>
      <c r="L694" t="n">
        <v>0</v>
      </c>
      <c r="M694" t="n">
        <v>0</v>
      </c>
      <c r="N694" t="n">
        <v>0</v>
      </c>
      <c r="O694" t="n">
        <v>16.493</v>
      </c>
      <c r="P694" t="n">
        <v>4.592</v>
      </c>
      <c r="Q694" t="n">
        <v>3.431</v>
      </c>
      <c r="R694" t="n">
        <v>12.224</v>
      </c>
      <c r="S694" t="n">
        <v>6.465</v>
      </c>
      <c r="T694" t="n">
        <v>12.111</v>
      </c>
      <c r="U694" t="n">
        <v>6.623</v>
      </c>
      <c r="V694" t="n">
        <v>-1</v>
      </c>
      <c r="W694" t="n">
        <v>1.6</v>
      </c>
      <c r="X694" t="n">
        <v>39.9</v>
      </c>
      <c r="Y694" t="n">
        <v>0</v>
      </c>
      <c r="Z694" t="n">
        <v>1</v>
      </c>
      <c r="AA694" t="n">
        <v>0.018</v>
      </c>
      <c r="AB694" t="n">
        <v>0.053</v>
      </c>
      <c r="AC694" t="n">
        <v>6.5</v>
      </c>
      <c r="AD694" t="n">
        <v>202</v>
      </c>
      <c r="AE694">
        <f>IF(V694&gt;=0,V694,"")</f>
        <v/>
      </c>
      <c r="AF694">
        <f>IF(AND(N694=1,N693=0),1,0)</f>
        <v/>
      </c>
      <c r="AG694">
        <f>IF(AND(K694="REACQUIRE",K693&lt;&gt;"REACQUIRE"),1,0)</f>
        <v/>
      </c>
    </row>
    <row r="695">
      <c r="J695" t="n">
        <v>172.75</v>
      </c>
      <c r="K695" t="inlineStr">
        <is>
          <t>TRACK</t>
        </is>
      </c>
      <c r="L695" t="n">
        <v>0</v>
      </c>
      <c r="M695" t="n">
        <v>0</v>
      </c>
      <c r="N695" t="n">
        <v>0</v>
      </c>
      <c r="O695" t="n">
        <v>16.576</v>
      </c>
      <c r="P695" t="n">
        <v>4.626</v>
      </c>
      <c r="Q695" t="n">
        <v>3.519</v>
      </c>
      <c r="R695" t="n">
        <v>12.224</v>
      </c>
      <c r="S695" t="n">
        <v>6.465</v>
      </c>
      <c r="T695" t="n">
        <v>12.111</v>
      </c>
      <c r="U695" t="n">
        <v>6.623</v>
      </c>
      <c r="V695" t="n">
        <v>-1</v>
      </c>
      <c r="W695" t="n">
        <v>1.7</v>
      </c>
      <c r="X695" t="n">
        <v>40</v>
      </c>
      <c r="Y695" t="n">
        <v>0</v>
      </c>
      <c r="Z695" t="n">
        <v>1</v>
      </c>
      <c r="AA695" t="n">
        <v>0.019</v>
      </c>
      <c r="AB695" t="n">
        <v>0.062</v>
      </c>
      <c r="AC695" t="n">
        <v>6.53</v>
      </c>
      <c r="AD695" t="n">
        <v>202</v>
      </c>
      <c r="AE695">
        <f>IF(V695&gt;=0,V695,"")</f>
        <v/>
      </c>
      <c r="AF695">
        <f>IF(AND(N695=1,N694=0),1,0)</f>
        <v/>
      </c>
      <c r="AG695">
        <f>IF(AND(K695="REACQUIRE",K694&lt;&gt;"REACQUIRE"),1,0)</f>
        <v/>
      </c>
    </row>
    <row r="696">
      <c r="J696" t="n">
        <v>173</v>
      </c>
      <c r="K696" t="inlineStr">
        <is>
          <t>TRACK</t>
        </is>
      </c>
      <c r="L696" t="n">
        <v>0</v>
      </c>
      <c r="M696" t="n">
        <v>0</v>
      </c>
      <c r="N696" t="n">
        <v>0</v>
      </c>
      <c r="O696" t="n">
        <v>16.657</v>
      </c>
      <c r="P696" t="n">
        <v>4.658</v>
      </c>
      <c r="Q696" t="n">
        <v>3.616</v>
      </c>
      <c r="R696" t="n">
        <v>12.224</v>
      </c>
      <c r="S696" t="n">
        <v>6.465</v>
      </c>
      <c r="T696" t="n">
        <v>12.111</v>
      </c>
      <c r="U696" t="n">
        <v>6.623</v>
      </c>
      <c r="V696" t="n">
        <v>-1</v>
      </c>
      <c r="W696" t="n">
        <v>1.8</v>
      </c>
      <c r="X696" t="n">
        <v>40</v>
      </c>
      <c r="Y696" t="n">
        <v>0</v>
      </c>
      <c r="Z696" t="n">
        <v>1</v>
      </c>
      <c r="AA696" t="n">
        <v>0.021</v>
      </c>
      <c r="AB696" t="n">
        <v>0.06</v>
      </c>
      <c r="AC696" t="n">
        <v>6.57</v>
      </c>
      <c r="AD696" t="n">
        <v>202</v>
      </c>
      <c r="AE696">
        <f>IF(V696&gt;=0,V696,"")</f>
        <v/>
      </c>
      <c r="AF696">
        <f>IF(AND(N696=1,N695=0),1,0)</f>
        <v/>
      </c>
      <c r="AG696">
        <f>IF(AND(K696="REACQUIRE",K695&lt;&gt;"REACQUIRE"),1,0)</f>
        <v/>
      </c>
    </row>
    <row r="697">
      <c r="J697" t="n">
        <v>173.25</v>
      </c>
      <c r="K697" t="inlineStr">
        <is>
          <t>REACQUIRE</t>
        </is>
      </c>
      <c r="L697" t="n">
        <v>0</v>
      </c>
      <c r="M697" t="n">
        <v>0</v>
      </c>
      <c r="N697" t="n">
        <v>0</v>
      </c>
      <c r="O697" t="n">
        <v>16.722</v>
      </c>
      <c r="P697" t="n">
        <v>4.683</v>
      </c>
      <c r="Q697" t="n">
        <v>3.698</v>
      </c>
      <c r="R697" t="n">
        <v>12.224</v>
      </c>
      <c r="S697" t="n">
        <v>6.465</v>
      </c>
      <c r="T697" t="n">
        <v>12.111</v>
      </c>
      <c r="U697" t="n">
        <v>6.623</v>
      </c>
      <c r="V697" t="n">
        <v>-1</v>
      </c>
      <c r="W697" t="n">
        <v>1.2</v>
      </c>
      <c r="X697" t="n">
        <v>40.1</v>
      </c>
      <c r="Y697" t="n">
        <v>0</v>
      </c>
      <c r="Z697" t="n">
        <v>1</v>
      </c>
      <c r="AA697" t="n">
        <v>0.08799999999999999</v>
      </c>
      <c r="AB697" t="n">
        <v>0.049</v>
      </c>
      <c r="AC697" t="n">
        <v>6.59</v>
      </c>
      <c r="AD697" t="n">
        <v>202</v>
      </c>
      <c r="AE697">
        <f>IF(V697&gt;=0,V697,"")</f>
        <v/>
      </c>
      <c r="AF697">
        <f>IF(AND(N697=1,N696=0),1,0)</f>
        <v/>
      </c>
      <c r="AG697">
        <f>IF(AND(K697="REACQUIRE",K696&lt;&gt;"REACQUIRE"),1,0)</f>
        <v/>
      </c>
    </row>
    <row r="698">
      <c r="J698" t="n">
        <v>173.5</v>
      </c>
      <c r="K698" t="inlineStr">
        <is>
          <t>REACQUIRE</t>
        </is>
      </c>
      <c r="L698" t="n">
        <v>0</v>
      </c>
      <c r="M698" t="n">
        <v>0</v>
      </c>
      <c r="N698" t="n">
        <v>0</v>
      </c>
      <c r="O698" t="n">
        <v>16.782</v>
      </c>
      <c r="P698" t="n">
        <v>4.704</v>
      </c>
      <c r="Q698" t="n">
        <v>3.78</v>
      </c>
      <c r="R698" t="n">
        <v>12.224</v>
      </c>
      <c r="S698" t="n">
        <v>6.465</v>
      </c>
      <c r="T698" t="n">
        <v>12.111</v>
      </c>
      <c r="U698" t="n">
        <v>6.623</v>
      </c>
      <c r="V698" t="n">
        <v>-1</v>
      </c>
      <c r="W698" t="n">
        <v>1.5</v>
      </c>
      <c r="X698" t="n">
        <v>40.2</v>
      </c>
      <c r="Y698" t="n">
        <v>0</v>
      </c>
      <c r="Z698" t="n">
        <v>1</v>
      </c>
      <c r="AA698" t="n">
        <v>-0.018</v>
      </c>
      <c r="AB698" t="n">
        <v>0.06</v>
      </c>
      <c r="AC698" t="n">
        <v>6.62</v>
      </c>
      <c r="AD698" t="n">
        <v>202</v>
      </c>
      <c r="AE698">
        <f>IF(V698&gt;=0,V698,"")</f>
        <v/>
      </c>
      <c r="AF698">
        <f>IF(AND(N698=1,N697=0),1,0)</f>
        <v/>
      </c>
      <c r="AG698">
        <f>IF(AND(K698="REACQUIRE",K697&lt;&gt;"REACQUIRE"),1,0)</f>
        <v/>
      </c>
    </row>
    <row r="699">
      <c r="J699" t="n">
        <v>173.75</v>
      </c>
      <c r="K699" t="inlineStr">
        <is>
          <t>REACQUIRE</t>
        </is>
      </c>
      <c r="L699" t="n">
        <v>0</v>
      </c>
      <c r="M699" t="n">
        <v>0</v>
      </c>
      <c r="N699" t="n">
        <v>0</v>
      </c>
      <c r="O699" t="n">
        <v>16.873</v>
      </c>
      <c r="P699" t="n">
        <v>4.725</v>
      </c>
      <c r="Q699" t="n">
        <v>3.937</v>
      </c>
      <c r="R699" t="n">
        <v>12.224</v>
      </c>
      <c r="S699" t="n">
        <v>6.465</v>
      </c>
      <c r="T699" t="n">
        <v>12.111</v>
      </c>
      <c r="U699" t="n">
        <v>6.623</v>
      </c>
      <c r="V699" t="n">
        <v>-1</v>
      </c>
      <c r="W699" t="n">
        <v>2.9</v>
      </c>
      <c r="X699" t="n">
        <v>40</v>
      </c>
      <c r="Y699" t="n">
        <v>0</v>
      </c>
      <c r="Z699" t="n">
        <v>1</v>
      </c>
      <c r="AA699" t="n">
        <v>-0.018</v>
      </c>
      <c r="AB699" t="n">
        <v>0.062</v>
      </c>
      <c r="AC699" t="n">
        <v>6.64</v>
      </c>
      <c r="AD699" t="n">
        <v>202</v>
      </c>
      <c r="AE699">
        <f>IF(V699&gt;=0,V699,"")</f>
        <v/>
      </c>
      <c r="AF699">
        <f>IF(AND(N699=1,N698=0),1,0)</f>
        <v/>
      </c>
      <c r="AG699">
        <f>IF(AND(K699="REACQUIRE",K698&lt;&gt;"REACQUIRE"),1,0)</f>
        <v/>
      </c>
    </row>
    <row r="700">
      <c r="J700" t="n">
        <v>174</v>
      </c>
      <c r="K700" t="inlineStr">
        <is>
          <t>REACQUIRE</t>
        </is>
      </c>
      <c r="L700" t="n">
        <v>0</v>
      </c>
      <c r="M700" t="n">
        <v>0</v>
      </c>
      <c r="N700" t="n">
        <v>0</v>
      </c>
      <c r="O700" t="n">
        <v>16.981</v>
      </c>
      <c r="P700" t="n">
        <v>4.734</v>
      </c>
      <c r="Q700" t="n">
        <v>4.153</v>
      </c>
      <c r="R700" t="n">
        <v>12.224</v>
      </c>
      <c r="S700" t="n">
        <v>6.465</v>
      </c>
      <c r="T700" t="n">
        <v>12.111</v>
      </c>
      <c r="U700" t="n">
        <v>6.623</v>
      </c>
      <c r="V700" t="n">
        <v>-1</v>
      </c>
      <c r="W700" t="n">
        <v>3.9</v>
      </c>
      <c r="X700" t="n">
        <v>39.8</v>
      </c>
      <c r="Y700" t="n">
        <v>0</v>
      </c>
      <c r="Z700" t="n">
        <v>1</v>
      </c>
      <c r="AA700" t="n">
        <v>0.001</v>
      </c>
      <c r="AB700" t="n">
        <v>0.058</v>
      </c>
      <c r="AC700" t="n">
        <v>6.66</v>
      </c>
      <c r="AD700" t="n">
        <v>202</v>
      </c>
      <c r="AE700">
        <f>IF(V700&gt;=0,V700,"")</f>
        <v/>
      </c>
      <c r="AF700">
        <f>IF(AND(N700=1,N699=0),1,0)</f>
        <v/>
      </c>
      <c r="AG700">
        <f>IF(AND(K700="REACQUIRE",K699&lt;&gt;"REACQUIRE"),1,0)</f>
        <v/>
      </c>
    </row>
    <row r="701">
      <c r="J701" t="n">
        <v>174.25</v>
      </c>
      <c r="K701" t="inlineStr">
        <is>
          <t>REACQUIRE</t>
        </is>
      </c>
      <c r="L701" t="n">
        <v>0</v>
      </c>
      <c r="M701" t="n">
        <v>0</v>
      </c>
      <c r="N701" t="n">
        <v>0</v>
      </c>
      <c r="O701" t="n">
        <v>17.093</v>
      </c>
      <c r="P701" t="n">
        <v>4.731</v>
      </c>
      <c r="Q701" t="n">
        <v>4.415</v>
      </c>
      <c r="R701" t="n">
        <v>12.224</v>
      </c>
      <c r="S701" t="n">
        <v>6.465</v>
      </c>
      <c r="T701" t="n">
        <v>12.111</v>
      </c>
      <c r="U701" t="n">
        <v>6.623</v>
      </c>
      <c r="V701" t="n">
        <v>-1</v>
      </c>
      <c r="W701" t="n">
        <v>4.6</v>
      </c>
      <c r="X701" t="n">
        <v>39.6</v>
      </c>
      <c r="Y701" t="n">
        <v>0</v>
      </c>
      <c r="Z701" t="n">
        <v>1</v>
      </c>
      <c r="AA701" t="n">
        <v>0.017</v>
      </c>
      <c r="AB701" t="n">
        <v>0.055</v>
      </c>
      <c r="AC701" t="n">
        <v>6.66</v>
      </c>
      <c r="AD701" t="n">
        <v>202</v>
      </c>
      <c r="AE701">
        <f>IF(V701&gt;=0,V701,"")</f>
        <v/>
      </c>
      <c r="AF701">
        <f>IF(AND(N701=1,N700=0),1,0)</f>
        <v/>
      </c>
      <c r="AG701">
        <f>IF(AND(K701="REACQUIRE",K700&lt;&gt;"REACQUIRE"),1,0)</f>
        <v/>
      </c>
    </row>
    <row r="702">
      <c r="J702" t="n">
        <v>174.5</v>
      </c>
      <c r="K702" t="inlineStr">
        <is>
          <t>REACQUIRE</t>
        </is>
      </c>
      <c r="L702" t="n">
        <v>0</v>
      </c>
      <c r="M702" t="n">
        <v>0</v>
      </c>
      <c r="N702" t="n">
        <v>0</v>
      </c>
      <c r="O702" t="n">
        <v>17.201</v>
      </c>
      <c r="P702" t="n">
        <v>4.717</v>
      </c>
      <c r="Q702" t="n">
        <v>4.713</v>
      </c>
      <c r="R702" t="n">
        <v>12.224</v>
      </c>
      <c r="S702" t="n">
        <v>6.465</v>
      </c>
      <c r="T702" t="n">
        <v>12.111</v>
      </c>
      <c r="U702" t="n">
        <v>6.623</v>
      </c>
      <c r="V702" t="n">
        <v>-1</v>
      </c>
      <c r="W702" t="n">
        <v>5</v>
      </c>
      <c r="X702" t="n">
        <v>39.4</v>
      </c>
      <c r="Y702" t="n">
        <v>0</v>
      </c>
      <c r="Z702" t="n">
        <v>1</v>
      </c>
      <c r="AA702" t="n">
        <v>0.029</v>
      </c>
      <c r="AB702" t="n">
        <v>0.054</v>
      </c>
      <c r="AC702" t="n">
        <v>6.64</v>
      </c>
      <c r="AD702" t="n">
        <v>202</v>
      </c>
      <c r="AE702">
        <f>IF(V702&gt;=0,V702,"")</f>
        <v/>
      </c>
      <c r="AF702">
        <f>IF(AND(N702=1,N701=0),1,0)</f>
        <v/>
      </c>
      <c r="AG702">
        <f>IF(AND(K702="REACQUIRE",K701&lt;&gt;"REACQUIRE"),1,0)</f>
        <v/>
      </c>
    </row>
    <row r="703">
      <c r="J703" t="n">
        <v>174.75</v>
      </c>
      <c r="K703" t="inlineStr">
        <is>
          <t>REACQUIRE</t>
        </is>
      </c>
      <c r="L703" t="n">
        <v>0</v>
      </c>
      <c r="M703" t="n">
        <v>0</v>
      </c>
      <c r="N703" t="n">
        <v>0</v>
      </c>
      <c r="O703" t="n">
        <v>17.297</v>
      </c>
      <c r="P703" t="n">
        <v>4.698</v>
      </c>
      <c r="Q703" t="n">
        <v>5.04</v>
      </c>
      <c r="R703" t="n">
        <v>12.224</v>
      </c>
      <c r="S703" t="n">
        <v>6.465</v>
      </c>
      <c r="T703" t="n">
        <v>12.111</v>
      </c>
      <c r="U703" t="n">
        <v>6.623</v>
      </c>
      <c r="V703" t="n">
        <v>-1</v>
      </c>
      <c r="W703" t="n">
        <v>5.2</v>
      </c>
      <c r="X703" t="n">
        <v>39.3</v>
      </c>
      <c r="Y703" t="n">
        <v>0</v>
      </c>
      <c r="Z703" t="n">
        <v>1</v>
      </c>
      <c r="AA703" t="n">
        <v>0.037</v>
      </c>
      <c r="AB703" t="n">
        <v>0.054</v>
      </c>
      <c r="AC703" t="n">
        <v>6.63</v>
      </c>
      <c r="AD703" t="n">
        <v>202</v>
      </c>
      <c r="AE703">
        <f>IF(V703&gt;=0,V703,"")</f>
        <v/>
      </c>
      <c r="AF703">
        <f>IF(AND(N703=1,N702=0),1,0)</f>
        <v/>
      </c>
      <c r="AG703">
        <f>IF(AND(K703="REACQUIRE",K702&lt;&gt;"REACQUIRE"),1,0)</f>
        <v/>
      </c>
    </row>
    <row r="704">
      <c r="J704" t="n">
        <v>175</v>
      </c>
      <c r="K704" t="inlineStr">
        <is>
          <t>REACQUIRE</t>
        </is>
      </c>
      <c r="L704" t="n">
        <v>0</v>
      </c>
      <c r="M704" t="n">
        <v>0</v>
      </c>
      <c r="N704" t="n">
        <v>0</v>
      </c>
      <c r="O704" t="n">
        <v>17.378</v>
      </c>
      <c r="P704" t="n">
        <v>4.677</v>
      </c>
      <c r="Q704" t="n">
        <v>5.389</v>
      </c>
      <c r="R704" t="n">
        <v>12.224</v>
      </c>
      <c r="S704" t="n">
        <v>6.465</v>
      </c>
      <c r="T704" t="n">
        <v>12.111</v>
      </c>
      <c r="U704" t="n">
        <v>6.623</v>
      </c>
      <c r="V704" t="n">
        <v>-1</v>
      </c>
      <c r="W704" t="n">
        <v>5.2</v>
      </c>
      <c r="X704" t="n">
        <v>39.1</v>
      </c>
      <c r="Y704" t="n">
        <v>0</v>
      </c>
      <c r="Z704" t="n">
        <v>1</v>
      </c>
      <c r="AA704" t="n">
        <v>0.043</v>
      </c>
      <c r="AB704" t="n">
        <v>0.057</v>
      </c>
      <c r="AC704" t="n">
        <v>6.61</v>
      </c>
      <c r="AD704" t="n">
        <v>139</v>
      </c>
      <c r="AE704">
        <f>IF(V704&gt;=0,V704,"")</f>
        <v/>
      </c>
      <c r="AF704">
        <f>IF(AND(N704=1,N703=0),1,0)</f>
        <v/>
      </c>
      <c r="AG704">
        <f>IF(AND(K704="REACQUIRE",K703&lt;&gt;"REACQUIRE"),1,0)</f>
        <v/>
      </c>
    </row>
    <row r="705">
      <c r="J705" t="n">
        <v>175.25</v>
      </c>
      <c r="K705" t="inlineStr">
        <is>
          <t>REACQUIRE</t>
        </is>
      </c>
      <c r="L705" t="n">
        <v>0</v>
      </c>
      <c r="M705" t="n">
        <v>0</v>
      </c>
      <c r="N705" t="n">
        <v>1</v>
      </c>
      <c r="O705" t="n">
        <v>17.438</v>
      </c>
      <c r="P705" t="n">
        <v>4.653</v>
      </c>
      <c r="Q705" t="n">
        <v>5.755</v>
      </c>
      <c r="R705" t="n">
        <v>12.224</v>
      </c>
      <c r="S705" t="n">
        <v>6.465</v>
      </c>
      <c r="T705" t="n">
        <v>12.111</v>
      </c>
      <c r="U705" t="n">
        <v>6.623</v>
      </c>
      <c r="V705" t="n">
        <v>-1</v>
      </c>
      <c r="W705" t="n">
        <v>5.3</v>
      </c>
      <c r="X705" t="n">
        <v>39</v>
      </c>
      <c r="Y705" t="n">
        <v>0</v>
      </c>
      <c r="Z705" t="n">
        <v>1</v>
      </c>
      <c r="AA705" t="n">
        <v>0.048</v>
      </c>
      <c r="AB705" t="n">
        <v>0.062</v>
      </c>
      <c r="AC705" t="n">
        <v>6.58</v>
      </c>
      <c r="AD705" t="n">
        <v>76</v>
      </c>
      <c r="AE705">
        <f>IF(V705&gt;=0,V705,"")</f>
        <v/>
      </c>
      <c r="AF705">
        <f>IF(AND(N705=1,N704=0),1,0)</f>
        <v/>
      </c>
      <c r="AG705">
        <f>IF(AND(K705="REACQUIRE",K704&lt;&gt;"REACQUIRE"),1,0)</f>
        <v/>
      </c>
    </row>
    <row r="706">
      <c r="J706" t="n">
        <v>175.5</v>
      </c>
      <c r="K706" t="inlineStr">
        <is>
          <t>REACQUIRE</t>
        </is>
      </c>
      <c r="L706" t="n">
        <v>0</v>
      </c>
      <c r="M706" t="n">
        <v>0</v>
      </c>
      <c r="N706" t="n">
        <v>1</v>
      </c>
      <c r="O706" t="n">
        <v>17.475</v>
      </c>
      <c r="P706" t="n">
        <v>4.626</v>
      </c>
      <c r="Q706" t="n">
        <v>6.132</v>
      </c>
      <c r="R706" t="n">
        <v>12.224</v>
      </c>
      <c r="S706" t="n">
        <v>6.465</v>
      </c>
      <c r="T706" t="n">
        <v>12.111</v>
      </c>
      <c r="U706" t="n">
        <v>6.623</v>
      </c>
      <c r="V706" t="n">
        <v>-1</v>
      </c>
      <c r="W706" t="n">
        <v>5.3</v>
      </c>
      <c r="X706" t="n">
        <v>38.8</v>
      </c>
      <c r="Y706" t="n">
        <v>0</v>
      </c>
      <c r="Z706" t="n">
        <v>1</v>
      </c>
      <c r="AA706" t="n">
        <v>0.053</v>
      </c>
      <c r="AB706" t="n">
        <v>0.068</v>
      </c>
      <c r="AC706" t="n">
        <v>6.56</v>
      </c>
      <c r="AD706" t="n">
        <v>67</v>
      </c>
      <c r="AE706">
        <f>IF(V706&gt;=0,V706,"")</f>
        <v/>
      </c>
      <c r="AF706">
        <f>IF(AND(N706=1,N705=0),1,0)</f>
        <v/>
      </c>
      <c r="AG706">
        <f>IF(AND(K706="REACQUIRE",K705&lt;&gt;"REACQUIRE"),1,0)</f>
        <v/>
      </c>
    </row>
    <row r="707">
      <c r="J707" t="n">
        <v>175.75</v>
      </c>
      <c r="K707" t="inlineStr">
        <is>
          <t>REACQUIRE</t>
        </is>
      </c>
      <c r="L707" t="n">
        <v>0</v>
      </c>
      <c r="M707" t="n">
        <v>0</v>
      </c>
      <c r="N707" t="n">
        <v>1</v>
      </c>
      <c r="O707" t="n">
        <v>17.487</v>
      </c>
      <c r="P707" t="n">
        <v>4.597</v>
      </c>
      <c r="Q707" t="n">
        <v>6.518</v>
      </c>
      <c r="R707" t="n">
        <v>12.224</v>
      </c>
      <c r="S707" t="n">
        <v>6.465</v>
      </c>
      <c r="T707" t="n">
        <v>12.111</v>
      </c>
      <c r="U707" t="n">
        <v>6.623</v>
      </c>
      <c r="V707" t="n">
        <v>-1</v>
      </c>
      <c r="W707" t="n">
        <v>5.3</v>
      </c>
      <c r="X707" t="n">
        <v>38.7</v>
      </c>
      <c r="Y707" t="n">
        <v>0</v>
      </c>
      <c r="Z707" t="n">
        <v>1</v>
      </c>
      <c r="AA707" t="n">
        <v>0.057</v>
      </c>
      <c r="AB707" t="n">
        <v>0.076</v>
      </c>
      <c r="AC707" t="n">
        <v>6.53</v>
      </c>
      <c r="AD707" t="n">
        <v>67</v>
      </c>
      <c r="AE707">
        <f>IF(V707&gt;=0,V707,"")</f>
        <v/>
      </c>
      <c r="AF707">
        <f>IF(AND(N707=1,N706=0),1,0)</f>
        <v/>
      </c>
      <c r="AG707">
        <f>IF(AND(K707="REACQUIRE",K706&lt;&gt;"REACQUIRE"),1,0)</f>
        <v/>
      </c>
    </row>
    <row r="708">
      <c r="J708" t="n">
        <v>176</v>
      </c>
      <c r="K708" t="inlineStr">
        <is>
          <t>REACQUIRE</t>
        </is>
      </c>
      <c r="L708" t="n">
        <v>0</v>
      </c>
      <c r="M708" t="n">
        <v>0</v>
      </c>
      <c r="N708" t="n">
        <v>1</v>
      </c>
      <c r="O708" t="n">
        <v>17.472</v>
      </c>
      <c r="P708" t="n">
        <v>4.57</v>
      </c>
      <c r="Q708" t="n">
        <v>6.908</v>
      </c>
      <c r="R708" t="n">
        <v>12.224</v>
      </c>
      <c r="S708" t="n">
        <v>6.465</v>
      </c>
      <c r="T708" t="n">
        <v>12.111</v>
      </c>
      <c r="U708" t="n">
        <v>6.623</v>
      </c>
      <c r="V708" t="n">
        <v>-1</v>
      </c>
      <c r="W708" t="n">
        <v>5.2</v>
      </c>
      <c r="X708" t="n">
        <v>38.5</v>
      </c>
      <c r="Y708" t="n">
        <v>0</v>
      </c>
      <c r="Z708" t="n">
        <v>1</v>
      </c>
      <c r="AA708" t="n">
        <v>0.061</v>
      </c>
      <c r="AB708" t="n">
        <v>0.082</v>
      </c>
      <c r="AC708" t="n">
        <v>6.51</v>
      </c>
      <c r="AD708" t="n">
        <v>67</v>
      </c>
      <c r="AE708">
        <f>IF(V708&gt;=0,V708,"")</f>
        <v/>
      </c>
      <c r="AF708">
        <f>IF(AND(N708=1,N707=0),1,0)</f>
        <v/>
      </c>
      <c r="AG708">
        <f>IF(AND(K708="REACQUIRE",K707&lt;&gt;"REACQUIRE"),1,0)</f>
        <v/>
      </c>
    </row>
    <row r="709">
      <c r="J709" t="n">
        <v>176.25</v>
      </c>
      <c r="K709" t="inlineStr">
        <is>
          <t>REACQUIRE</t>
        </is>
      </c>
      <c r="L709" t="n">
        <v>0</v>
      </c>
      <c r="M709" t="n">
        <v>0</v>
      </c>
      <c r="N709" t="n">
        <v>1</v>
      </c>
      <c r="O709" t="n">
        <v>17.431</v>
      </c>
      <c r="P709" t="n">
        <v>4.545</v>
      </c>
      <c r="Q709" t="n">
        <v>7.299</v>
      </c>
      <c r="R709" t="n">
        <v>12.224</v>
      </c>
      <c r="S709" t="n">
        <v>6.465</v>
      </c>
      <c r="T709" t="n">
        <v>12.111</v>
      </c>
      <c r="U709" t="n">
        <v>6.623</v>
      </c>
      <c r="V709" t="n">
        <v>-1</v>
      </c>
      <c r="W709" t="n">
        <v>5.2</v>
      </c>
      <c r="X709" t="n">
        <v>38.4</v>
      </c>
      <c r="Y709" t="n">
        <v>0</v>
      </c>
      <c r="Z709" t="n">
        <v>1</v>
      </c>
      <c r="AA709" t="n">
        <v>0.064</v>
      </c>
      <c r="AB709" t="n">
        <v>0.08699999999999999</v>
      </c>
      <c r="AC709" t="n">
        <v>6.5</v>
      </c>
      <c r="AD709" t="n">
        <v>67</v>
      </c>
      <c r="AE709">
        <f>IF(V709&gt;=0,V709,"")</f>
        <v/>
      </c>
      <c r="AF709">
        <f>IF(AND(N709=1,N708=0),1,0)</f>
        <v/>
      </c>
      <c r="AG709">
        <f>IF(AND(K709="REACQUIRE",K708&lt;&gt;"REACQUIRE"),1,0)</f>
        <v/>
      </c>
    </row>
    <row r="710">
      <c r="J710" t="n">
        <v>176.5</v>
      </c>
      <c r="K710" t="inlineStr">
        <is>
          <t>REACQUIRE</t>
        </is>
      </c>
      <c r="L710" t="n">
        <v>0</v>
      </c>
      <c r="M710" t="n">
        <v>0</v>
      </c>
      <c r="N710" t="n">
        <v>1</v>
      </c>
      <c r="O710" t="n">
        <v>17.361</v>
      </c>
      <c r="P710" t="n">
        <v>4.525</v>
      </c>
      <c r="Q710" t="n">
        <v>7.688</v>
      </c>
      <c r="R710" t="n">
        <v>12.224</v>
      </c>
      <c r="S710" t="n">
        <v>6.465</v>
      </c>
      <c r="T710" t="n">
        <v>12.111</v>
      </c>
      <c r="U710" t="n">
        <v>6.623</v>
      </c>
      <c r="V710" t="n">
        <v>-1</v>
      </c>
      <c r="W710" t="n">
        <v>5.2</v>
      </c>
      <c r="X710" t="n">
        <v>38.2</v>
      </c>
      <c r="Y710" t="n">
        <v>0</v>
      </c>
      <c r="Z710" t="n">
        <v>1</v>
      </c>
      <c r="AA710" t="n">
        <v>0.066</v>
      </c>
      <c r="AB710" t="n">
        <v>0.09</v>
      </c>
      <c r="AC710" t="n">
        <v>6.49</v>
      </c>
      <c r="AD710" t="n">
        <v>68</v>
      </c>
      <c r="AE710">
        <f>IF(V710&gt;=0,V710,"")</f>
        <v/>
      </c>
      <c r="AF710">
        <f>IF(AND(N710=1,N709=0),1,0)</f>
        <v/>
      </c>
      <c r="AG710">
        <f>IF(AND(K710="REACQUIRE",K709&lt;&gt;"REACQUIRE"),1,0)</f>
        <v/>
      </c>
    </row>
    <row r="711">
      <c r="J711" t="n">
        <v>176.75</v>
      </c>
      <c r="K711" t="inlineStr">
        <is>
          <t>REACQUIRE</t>
        </is>
      </c>
      <c r="L711" t="n">
        <v>0</v>
      </c>
      <c r="M711" t="n">
        <v>0</v>
      </c>
      <c r="N711" t="n">
        <v>1</v>
      </c>
      <c r="O711" t="n">
        <v>17.264</v>
      </c>
      <c r="P711" t="n">
        <v>4.509</v>
      </c>
      <c r="Q711" t="n">
        <v>8.073</v>
      </c>
      <c r="R711" t="n">
        <v>12.224</v>
      </c>
      <c r="S711" t="n">
        <v>6.465</v>
      </c>
      <c r="T711" t="n">
        <v>12.111</v>
      </c>
      <c r="U711" t="n">
        <v>6.623</v>
      </c>
      <c r="V711" t="n">
        <v>-1</v>
      </c>
      <c r="W711" t="n">
        <v>5.2</v>
      </c>
      <c r="X711" t="n">
        <v>38.1</v>
      </c>
      <c r="Y711" t="n">
        <v>0</v>
      </c>
      <c r="Z711" t="n">
        <v>1</v>
      </c>
      <c r="AA711" t="n">
        <v>0.068</v>
      </c>
      <c r="AB711" t="n">
        <v>0.091</v>
      </c>
      <c r="AC711" t="n">
        <v>6.49</v>
      </c>
      <c r="AD711" t="n">
        <v>68</v>
      </c>
      <c r="AE711">
        <f>IF(V711&gt;=0,V711,"")</f>
        <v/>
      </c>
      <c r="AF711">
        <f>IF(AND(N711=1,N710=0),1,0)</f>
        <v/>
      </c>
      <c r="AG711">
        <f>IF(AND(K711="REACQUIRE",K710&lt;&gt;"REACQUIRE"),1,0)</f>
        <v/>
      </c>
    </row>
    <row r="712">
      <c r="J712" t="n">
        <v>177</v>
      </c>
      <c r="K712" t="inlineStr">
        <is>
          <t>REACQUIRE</t>
        </is>
      </c>
      <c r="L712" t="n">
        <v>0</v>
      </c>
      <c r="M712" t="n">
        <v>0</v>
      </c>
      <c r="N712" t="n">
        <v>1</v>
      </c>
      <c r="O712" t="n">
        <v>17.139</v>
      </c>
      <c r="P712" t="n">
        <v>4.498</v>
      </c>
      <c r="Q712" t="n">
        <v>8.452</v>
      </c>
      <c r="R712" t="n">
        <v>12.224</v>
      </c>
      <c r="S712" t="n">
        <v>6.465</v>
      </c>
      <c r="T712" t="n">
        <v>12.111</v>
      </c>
      <c r="U712" t="n">
        <v>6.623</v>
      </c>
      <c r="V712" t="n">
        <v>-1</v>
      </c>
      <c r="W712" t="n">
        <v>5.2</v>
      </c>
      <c r="X712" t="n">
        <v>38</v>
      </c>
      <c r="Y712" t="n">
        <v>0</v>
      </c>
      <c r="Z712" t="n">
        <v>1</v>
      </c>
      <c r="AA712" t="n">
        <v>0.06900000000000001</v>
      </c>
      <c r="AB712" t="n">
        <v>0.091</v>
      </c>
      <c r="AC712" t="n">
        <v>6.5</v>
      </c>
      <c r="AD712" t="n">
        <v>68</v>
      </c>
      <c r="AE712">
        <f>IF(V712&gt;=0,V712,"")</f>
        <v/>
      </c>
      <c r="AF712">
        <f>IF(AND(N712=1,N711=0),1,0)</f>
        <v/>
      </c>
      <c r="AG712">
        <f>IF(AND(K712="REACQUIRE",K711&lt;&gt;"REACQUIRE"),1,0)</f>
        <v/>
      </c>
    </row>
    <row r="713">
      <c r="J713" t="n">
        <v>177.25</v>
      </c>
      <c r="K713" t="inlineStr">
        <is>
          <t>REACQUIRE</t>
        </is>
      </c>
      <c r="L713" t="n">
        <v>0</v>
      </c>
      <c r="M713" t="n">
        <v>0</v>
      </c>
      <c r="N713" t="n">
        <v>1</v>
      </c>
      <c r="O713" t="n">
        <v>16.986</v>
      </c>
      <c r="P713" t="n">
        <v>4.493</v>
      </c>
      <c r="Q713" t="n">
        <v>8.82</v>
      </c>
      <c r="R713" t="n">
        <v>12.224</v>
      </c>
      <c r="S713" t="n">
        <v>6.465</v>
      </c>
      <c r="T713" t="n">
        <v>12.111</v>
      </c>
      <c r="U713" t="n">
        <v>6.623</v>
      </c>
      <c r="V713" t="n">
        <v>-1</v>
      </c>
      <c r="W713" t="n">
        <v>5.2</v>
      </c>
      <c r="X713" t="n">
        <v>38</v>
      </c>
      <c r="Y713" t="n">
        <v>0</v>
      </c>
      <c r="Z713" t="n">
        <v>1</v>
      </c>
      <c r="AA713" t="n">
        <v>0.07000000000000001</v>
      </c>
      <c r="AB713" t="n">
        <v>0.08799999999999999</v>
      </c>
      <c r="AC713" t="n">
        <v>6.51</v>
      </c>
      <c r="AD713" t="n">
        <v>80</v>
      </c>
      <c r="AE713">
        <f>IF(V713&gt;=0,V713,"")</f>
        <v/>
      </c>
      <c r="AF713">
        <f>IF(AND(N713=1,N712=0),1,0)</f>
        <v/>
      </c>
      <c r="AG713">
        <f>IF(AND(K713="REACQUIRE",K712&lt;&gt;"REACQUIRE"),1,0)</f>
        <v/>
      </c>
    </row>
    <row r="714">
      <c r="J714" t="n">
        <v>177.5</v>
      </c>
      <c r="K714" t="inlineStr">
        <is>
          <t>REACQUIRE</t>
        </is>
      </c>
      <c r="L714" t="n">
        <v>0</v>
      </c>
      <c r="M714" t="n">
        <v>0</v>
      </c>
      <c r="N714" t="n">
        <v>1</v>
      </c>
      <c r="O714" t="n">
        <v>16.806</v>
      </c>
      <c r="P714" t="n">
        <v>4.495</v>
      </c>
      <c r="Q714" t="n">
        <v>9.177</v>
      </c>
      <c r="R714" t="n">
        <v>12.224</v>
      </c>
      <c r="S714" t="n">
        <v>6.465</v>
      </c>
      <c r="T714" t="n">
        <v>12.111</v>
      </c>
      <c r="U714" t="n">
        <v>6.623</v>
      </c>
      <c r="V714" t="n">
        <v>-1</v>
      </c>
      <c r="W714" t="n">
        <v>5.2</v>
      </c>
      <c r="X714" t="n">
        <v>37.9</v>
      </c>
      <c r="Y714" t="n">
        <v>0</v>
      </c>
      <c r="Z714" t="n">
        <v>1</v>
      </c>
      <c r="AA714" t="n">
        <v>0.07000000000000001</v>
      </c>
      <c r="AB714" t="n">
        <v>0.08500000000000001</v>
      </c>
      <c r="AC714" t="n">
        <v>6.53</v>
      </c>
      <c r="AD714" t="n">
        <v>80</v>
      </c>
      <c r="AE714">
        <f>IF(V714&gt;=0,V714,"")</f>
        <v/>
      </c>
      <c r="AF714">
        <f>IF(AND(N714=1,N713=0),1,0)</f>
        <v/>
      </c>
      <c r="AG714">
        <f>IF(AND(K714="REACQUIRE",K713&lt;&gt;"REACQUIRE"),1,0)</f>
        <v/>
      </c>
    </row>
    <row r="715">
      <c r="J715" t="n">
        <v>177.75</v>
      </c>
      <c r="K715" t="inlineStr">
        <is>
          <t>REACQUIRE</t>
        </is>
      </c>
      <c r="L715" t="n">
        <v>0</v>
      </c>
      <c r="M715" t="n">
        <v>0</v>
      </c>
      <c r="N715" t="n">
        <v>1</v>
      </c>
      <c r="O715" t="n">
        <v>16.601</v>
      </c>
      <c r="P715" t="n">
        <v>4.506</v>
      </c>
      <c r="Q715" t="n">
        <v>9.52</v>
      </c>
      <c r="R715" t="n">
        <v>12.224</v>
      </c>
      <c r="S715" t="n">
        <v>6.465</v>
      </c>
      <c r="T715" t="n">
        <v>12.111</v>
      </c>
      <c r="U715" t="n">
        <v>6.623</v>
      </c>
      <c r="V715" t="n">
        <v>-1</v>
      </c>
      <c r="W715" t="n">
        <v>5.2</v>
      </c>
      <c r="X715" t="n">
        <v>38</v>
      </c>
      <c r="Y715" t="n">
        <v>0</v>
      </c>
      <c r="Z715" t="n">
        <v>1</v>
      </c>
      <c r="AA715" t="n">
        <v>0.07000000000000001</v>
      </c>
      <c r="AB715" t="n">
        <v>0.082</v>
      </c>
      <c r="AC715" t="n">
        <v>6.55</v>
      </c>
      <c r="AD715" t="n">
        <v>76</v>
      </c>
      <c r="AE715">
        <f>IF(V715&gt;=0,V715,"")</f>
        <v/>
      </c>
      <c r="AF715">
        <f>IF(AND(N715=1,N714=0),1,0)</f>
        <v/>
      </c>
      <c r="AG715">
        <f>IF(AND(K715="REACQUIRE",K714&lt;&gt;"REACQUIRE"),1,0)</f>
        <v/>
      </c>
    </row>
    <row r="716">
      <c r="J716" t="n">
        <v>178</v>
      </c>
      <c r="K716" t="inlineStr">
        <is>
          <t>REACQUIRE</t>
        </is>
      </c>
      <c r="L716" t="n">
        <v>0</v>
      </c>
      <c r="M716" t="n">
        <v>0</v>
      </c>
      <c r="N716" t="n">
        <v>1</v>
      </c>
      <c r="O716" t="n">
        <v>16.371</v>
      </c>
      <c r="P716" t="n">
        <v>4.526</v>
      </c>
      <c r="Q716" t="n">
        <v>9.847</v>
      </c>
      <c r="R716" t="n">
        <v>12.224</v>
      </c>
      <c r="S716" t="n">
        <v>6.465</v>
      </c>
      <c r="T716" t="n">
        <v>12.111</v>
      </c>
      <c r="U716" t="n">
        <v>6.623</v>
      </c>
      <c r="V716" t="n">
        <v>-1</v>
      </c>
      <c r="W716" t="n">
        <v>5.2</v>
      </c>
      <c r="X716" t="n">
        <v>38</v>
      </c>
      <c r="Y716" t="n">
        <v>0</v>
      </c>
      <c r="Z716" t="n">
        <v>1</v>
      </c>
      <c r="AA716" t="n">
        <v>0.07000000000000001</v>
      </c>
      <c r="AB716" t="n">
        <v>0.079</v>
      </c>
      <c r="AC716" t="n">
        <v>6.58</v>
      </c>
      <c r="AD716" t="n">
        <v>101</v>
      </c>
      <c r="AE716">
        <f>IF(V716&gt;=0,V716,"")</f>
        <v/>
      </c>
      <c r="AF716">
        <f>IF(AND(N716=1,N715=0),1,0)</f>
        <v/>
      </c>
      <c r="AG716">
        <f>IF(AND(K716="REACQUIRE",K715&lt;&gt;"REACQUIRE"),1,0)</f>
        <v/>
      </c>
    </row>
    <row r="717">
      <c r="J717" t="n">
        <v>178.25</v>
      </c>
      <c r="K717" t="inlineStr">
        <is>
          <t>REACQUIRE</t>
        </is>
      </c>
      <c r="L717" t="n">
        <v>0</v>
      </c>
      <c r="M717" t="n">
        <v>0</v>
      </c>
      <c r="N717" t="n">
        <v>0</v>
      </c>
      <c r="O717" t="n">
        <v>16.116</v>
      </c>
      <c r="P717" t="n">
        <v>4.555</v>
      </c>
      <c r="Q717" t="n">
        <v>10.157</v>
      </c>
      <c r="R717" t="n">
        <v>12.227</v>
      </c>
      <c r="S717" t="n">
        <v>6.468</v>
      </c>
      <c r="T717" t="n">
        <v>12.111</v>
      </c>
      <c r="U717" t="n">
        <v>6.623</v>
      </c>
      <c r="V717" t="n">
        <v>-1</v>
      </c>
      <c r="W717" t="n">
        <v>5.2</v>
      </c>
      <c r="X717" t="n">
        <v>38.2</v>
      </c>
      <c r="Y717" t="n">
        <v>-0.02</v>
      </c>
      <c r="Z717" t="n">
        <v>1</v>
      </c>
      <c r="AA717" t="n">
        <v>0.06900000000000001</v>
      </c>
      <c r="AB717" t="n">
        <v>0.076</v>
      </c>
      <c r="AC717" t="n">
        <v>6.61</v>
      </c>
      <c r="AD717" t="n">
        <v>201</v>
      </c>
      <c r="AE717">
        <f>IF(V717&gt;=0,V717,"")</f>
        <v/>
      </c>
      <c r="AF717">
        <f>IF(AND(N717=1,N716=0),1,0)</f>
        <v/>
      </c>
      <c r="AG717">
        <f>IF(AND(K717="REACQUIRE",K716&lt;&gt;"REACQUIRE"),1,0)</f>
        <v/>
      </c>
    </row>
    <row r="718">
      <c r="J718" t="n">
        <v>178.5</v>
      </c>
      <c r="K718" t="inlineStr">
        <is>
          <t>REACQUIRE</t>
        </is>
      </c>
      <c r="L718" t="n">
        <v>0</v>
      </c>
      <c r="M718" t="n">
        <v>0</v>
      </c>
      <c r="N718" t="n">
        <v>0</v>
      </c>
      <c r="O718" t="n">
        <v>15.84</v>
      </c>
      <c r="P718" t="n">
        <v>4.591</v>
      </c>
      <c r="Q718" t="n">
        <v>10.446</v>
      </c>
      <c r="R718" t="n">
        <v>12.224</v>
      </c>
      <c r="S718" t="n">
        <v>6.465</v>
      </c>
      <c r="T718" t="n">
        <v>12.111</v>
      </c>
      <c r="U718" t="n">
        <v>6.623</v>
      </c>
      <c r="V718" t="n">
        <v>-1</v>
      </c>
      <c r="W718" t="n">
        <v>5.2</v>
      </c>
      <c r="X718" t="n">
        <v>38.3</v>
      </c>
      <c r="Y718" t="n">
        <v>0</v>
      </c>
      <c r="Z718" t="n">
        <v>1</v>
      </c>
      <c r="AA718" t="n">
        <v>0.068</v>
      </c>
      <c r="AB718" t="n">
        <v>0.079</v>
      </c>
      <c r="AC718" t="n">
        <v>6.64</v>
      </c>
      <c r="AD718" t="n">
        <v>201</v>
      </c>
      <c r="AE718">
        <f>IF(V718&gt;=0,V718,"")</f>
        <v/>
      </c>
      <c r="AF718">
        <f>IF(AND(N718=1,N717=0),1,0)</f>
        <v/>
      </c>
      <c r="AG718">
        <f>IF(AND(K718="REACQUIRE",K717&lt;&gt;"REACQUIRE"),1,0)</f>
        <v/>
      </c>
    </row>
    <row r="719">
      <c r="J719" t="n">
        <v>178.75</v>
      </c>
      <c r="K719" t="inlineStr">
        <is>
          <t>REACQUIRE</t>
        </is>
      </c>
      <c r="L719" t="n">
        <v>0</v>
      </c>
      <c r="M719" t="n">
        <v>0</v>
      </c>
      <c r="N719" t="n">
        <v>0</v>
      </c>
      <c r="O719" t="n">
        <v>15.543</v>
      </c>
      <c r="P719" t="n">
        <v>4.63</v>
      </c>
      <c r="Q719" t="n">
        <v>10.714</v>
      </c>
      <c r="R719" t="n">
        <v>12.224</v>
      </c>
      <c r="S719" t="n">
        <v>6.465</v>
      </c>
      <c r="T719" t="n">
        <v>12.111</v>
      </c>
      <c r="U719" t="n">
        <v>6.623</v>
      </c>
      <c r="V719" t="n">
        <v>-1</v>
      </c>
      <c r="W719" t="n">
        <v>5.3</v>
      </c>
      <c r="X719" t="n">
        <v>38.5</v>
      </c>
      <c r="Y719" t="n">
        <v>0</v>
      </c>
      <c r="Z719" t="n">
        <v>1</v>
      </c>
      <c r="AA719" t="n">
        <v>0.067</v>
      </c>
      <c r="AB719" t="n">
        <v>0.082</v>
      </c>
      <c r="AC719" t="n">
        <v>6.68</v>
      </c>
      <c r="AD719" t="n">
        <v>201</v>
      </c>
      <c r="AE719">
        <f>IF(V719&gt;=0,V719,"")</f>
        <v/>
      </c>
      <c r="AF719">
        <f>IF(AND(N719=1,N718=0),1,0)</f>
        <v/>
      </c>
      <c r="AG719">
        <f>IF(AND(K719="REACQUIRE",K718&lt;&gt;"REACQUIRE"),1,0)</f>
        <v/>
      </c>
    </row>
    <row r="720">
      <c r="J720" t="n">
        <v>179</v>
      </c>
      <c r="K720" t="inlineStr">
        <is>
          <t>REACQUIRE</t>
        </is>
      </c>
      <c r="L720" t="n">
        <v>0</v>
      </c>
      <c r="M720" t="n">
        <v>0</v>
      </c>
      <c r="N720" t="n">
        <v>0</v>
      </c>
      <c r="O720" t="n">
        <v>15.226</v>
      </c>
      <c r="P720" t="n">
        <v>4.677</v>
      </c>
      <c r="Q720" t="n">
        <v>10.96</v>
      </c>
      <c r="R720" t="n">
        <v>12.224</v>
      </c>
      <c r="S720" t="n">
        <v>6.465</v>
      </c>
      <c r="T720" t="n">
        <v>12.111</v>
      </c>
      <c r="U720" t="n">
        <v>6.623</v>
      </c>
      <c r="V720" t="n">
        <v>-1</v>
      </c>
      <c r="W720" t="n">
        <v>5.3</v>
      </c>
      <c r="X720" t="n">
        <v>38.8</v>
      </c>
      <c r="Y720" t="n">
        <v>0</v>
      </c>
      <c r="Z720" t="n">
        <v>1</v>
      </c>
      <c r="AA720" t="n">
        <v>0.066</v>
      </c>
      <c r="AB720" t="n">
        <v>0.08500000000000001</v>
      </c>
      <c r="AC720" t="n">
        <v>6.71</v>
      </c>
      <c r="AD720" t="n">
        <v>201</v>
      </c>
      <c r="AE720">
        <f>IF(V720&gt;=0,V720,"")</f>
        <v/>
      </c>
      <c r="AF720">
        <f>IF(AND(N720=1,N719=0),1,0)</f>
        <v/>
      </c>
      <c r="AG720">
        <f>IF(AND(K720="REACQUIRE",K719&lt;&gt;"REACQUIRE"),1,0)</f>
        <v/>
      </c>
    </row>
    <row r="721">
      <c r="J721" t="n">
        <v>179.25</v>
      </c>
      <c r="K721" t="inlineStr">
        <is>
          <t>TRACK</t>
        </is>
      </c>
      <c r="L721" t="n">
        <v>1</v>
      </c>
      <c r="M721" t="n">
        <v>1</v>
      </c>
      <c r="N721" t="n">
        <v>0</v>
      </c>
      <c r="O721" t="n">
        <v>14.903</v>
      </c>
      <c r="P721" t="n">
        <v>4.74</v>
      </c>
      <c r="Q721" t="n">
        <v>11.155</v>
      </c>
      <c r="R721" t="n">
        <v>12.224</v>
      </c>
      <c r="S721" t="n">
        <v>6.465</v>
      </c>
      <c r="T721" t="n">
        <v>12.099</v>
      </c>
      <c r="U721" t="n">
        <v>6.273</v>
      </c>
      <c r="V721" t="n">
        <v>0.229</v>
      </c>
      <c r="W721" t="n">
        <v>4.6</v>
      </c>
      <c r="X721" t="n">
        <v>38</v>
      </c>
      <c r="Y721" t="n">
        <v>0</v>
      </c>
      <c r="Z721" t="n">
        <v>1</v>
      </c>
      <c r="AA721" t="n">
        <v>0.073</v>
      </c>
      <c r="AB721" t="n">
        <v>0.074</v>
      </c>
      <c r="AC721" t="n">
        <v>6.74</v>
      </c>
      <c r="AD721" t="n">
        <v>255</v>
      </c>
      <c r="AE721">
        <f>IF(V721&gt;=0,V721,"")</f>
        <v/>
      </c>
      <c r="AF721">
        <f>IF(AND(N721=1,N720=0),1,0)</f>
        <v/>
      </c>
      <c r="AG721">
        <f>IF(AND(K721="REACQUIRE",K720&lt;&gt;"REACQUIRE"),1,0)</f>
        <v/>
      </c>
    </row>
    <row r="722">
      <c r="J722" t="n">
        <v>179.5</v>
      </c>
      <c r="K722" t="inlineStr">
        <is>
          <t>TRACK</t>
        </is>
      </c>
      <c r="L722" t="n">
        <v>1</v>
      </c>
      <c r="M722" t="n">
        <v>1</v>
      </c>
      <c r="N722" t="n">
        <v>0</v>
      </c>
      <c r="O722" t="n">
        <v>14.7</v>
      </c>
      <c r="P722" t="n">
        <v>4.788</v>
      </c>
      <c r="Q722" t="n">
        <v>11.246</v>
      </c>
      <c r="R722" t="n">
        <v>12.224</v>
      </c>
      <c r="S722" t="n">
        <v>6.465</v>
      </c>
      <c r="T722" t="n">
        <v>12.156</v>
      </c>
      <c r="U722" t="n">
        <v>6.257</v>
      </c>
      <c r="V722" t="n">
        <v>0.219</v>
      </c>
      <c r="W722" t="n">
        <v>1.4</v>
      </c>
      <c r="X722" t="n">
        <v>38.2</v>
      </c>
      <c r="Y722" t="n">
        <v>0</v>
      </c>
      <c r="Z722" t="n">
        <v>1</v>
      </c>
      <c r="AA722" t="n">
        <v>0.089</v>
      </c>
      <c r="AB722" t="n">
        <v>0.021</v>
      </c>
      <c r="AC722" t="n">
        <v>6.75</v>
      </c>
      <c r="AD722" t="n">
        <v>255</v>
      </c>
      <c r="AE722">
        <f>IF(V722&gt;=0,V722,"")</f>
        <v/>
      </c>
      <c r="AF722">
        <f>IF(AND(N722=1,N721=0),1,0)</f>
        <v/>
      </c>
      <c r="AG722">
        <f>IF(AND(K722="REACQUIRE",K721&lt;&gt;"REACQUIRE"),1,0)</f>
        <v/>
      </c>
    </row>
    <row r="723">
      <c r="J723" t="n">
        <v>179.75</v>
      </c>
      <c r="K723" t="inlineStr">
        <is>
          <t>TRACK</t>
        </is>
      </c>
      <c r="L723" t="n">
        <v>1</v>
      </c>
      <c r="M723" t="n">
        <v>1</v>
      </c>
      <c r="N723" t="n">
        <v>0</v>
      </c>
      <c r="O723" t="n">
        <v>14.656</v>
      </c>
      <c r="P723" t="n">
        <v>4.803</v>
      </c>
      <c r="Q723" t="n">
        <v>11.243</v>
      </c>
      <c r="R723" t="n">
        <v>12.223</v>
      </c>
      <c r="S723" t="n">
        <v>6.465</v>
      </c>
      <c r="T723" t="n">
        <v>12.163</v>
      </c>
      <c r="U723" t="n">
        <v>6.249</v>
      </c>
      <c r="V723" t="n">
        <v>0.224</v>
      </c>
      <c r="W723" t="n">
        <v>-2</v>
      </c>
      <c r="X723" t="n">
        <v>38.8</v>
      </c>
      <c r="Y723" t="n">
        <v>0</v>
      </c>
      <c r="Z723" t="n">
        <v>1</v>
      </c>
      <c r="AA723" t="n">
        <v>0.074</v>
      </c>
      <c r="AB723" t="n">
        <v>0.03</v>
      </c>
      <c r="AC723" t="n">
        <v>6.73</v>
      </c>
      <c r="AD723" t="n">
        <v>255</v>
      </c>
      <c r="AE723">
        <f>IF(V723&gt;=0,V723,"")</f>
        <v/>
      </c>
      <c r="AF723">
        <f>IF(AND(N723=1,N722=0),1,0)</f>
        <v/>
      </c>
      <c r="AG723">
        <f>IF(AND(K723="REACQUIRE",K722&lt;&gt;"REACQUIRE"),1,0)</f>
        <v/>
      </c>
    </row>
  </sheetData>
  <mergeCells count="1">
    <mergeCell ref="A2:H2"/>
  </mergeCells>
  <conditionalFormatting sqref="B18">
    <cfRule type="cellIs" priority="1" operator="equal" dxfId="0">
      <formula>"PASS"</formula>
    </cfRule>
    <cfRule type="cellIs" priority="2" operator="equal" dxfId="1">
      <formula>"FAIL"</formula>
    </cfRule>
  </conditionalFormatting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44" customWidth="1" min="2" max="2"/>
    <col width="14" customWidth="1" min="3" max="3"/>
    <col width="30" customWidth="1" min="4" max="4"/>
    <col width="34" customWidth="1" min="5" max="5"/>
    <col width="24" customWidth="1" min="6" max="6"/>
    <col width="20" customWidth="1" min="7" max="7"/>
    <col width="12" customWidth="1" min="8" max="8"/>
    <col width="30" customWidth="1" min="9" max="9"/>
    <col width="12" customWidth="1" min="10" max="10"/>
  </cols>
  <sheetData>
    <row r="1" ht="26" customHeight="1">
      <c r="A1" s="26" t="inlineStr">
        <is>
          <t>13  Traceability matrix</t>
        </is>
      </c>
    </row>
    <row r="2" ht="30" customHeight="1">
      <c r="A2" s="27" t="inlineStr">
        <is>
          <t>Requirement (docs/PLAN.md section 2) -&gt; implementation files (resolved against src/) -&gt; workbook sheet (hyperlink) -&gt; tests -&gt; report section (report/main.tex). 'Tests passing' is a formula that looks each listed test up in sheet 10.</t>
        </is>
      </c>
    </row>
    <row r="3">
      <c r="A3" s="42" t="inlineStr">
        <is>
          <t>Requirements</t>
        </is>
      </c>
      <c r="B3" s="65">
        <f>COUNTA(A5:A30)</f>
        <v/>
      </c>
      <c r="C3" s="42" t="inlineStr">
        <is>
          <t>Verified by passing tests</t>
        </is>
      </c>
      <c r="D3" s="65">
        <f>COUNTIF(J5:J30,"Verified")</f>
        <v/>
      </c>
    </row>
    <row r="4" ht="32" customHeight="1">
      <c r="A4" s="28" t="inlineStr">
        <is>
          <t>Req ID</t>
        </is>
      </c>
      <c r="B4" s="28" t="inlineStr">
        <is>
          <t>Requirement</t>
        </is>
      </c>
      <c r="C4" s="28" t="inlineStr">
        <is>
          <t>Source</t>
        </is>
      </c>
      <c r="D4" s="28" t="inlineStr">
        <is>
          <t>Where satisfied (plan)</t>
        </is>
      </c>
      <c r="E4" s="28" t="inlineStr">
        <is>
          <t>Implementation files</t>
        </is>
      </c>
      <c r="F4" s="28" t="inlineStr">
        <is>
          <t>Workbook sheet</t>
        </is>
      </c>
      <c r="G4" s="28" t="inlineStr">
        <is>
          <t>Test IDs</t>
        </is>
      </c>
      <c r="H4" s="28" t="inlineStr">
        <is>
          <t>Tests passing (formula)</t>
        </is>
      </c>
      <c r="I4" s="28" t="inlineStr">
        <is>
          <t>Report section</t>
        </is>
      </c>
      <c r="J4" s="28" t="inlineStr">
        <is>
          <t>Status</t>
        </is>
      </c>
    </row>
    <row r="5">
      <c r="A5" s="42" t="inlineStr">
        <is>
          <t>R01</t>
        </is>
      </c>
      <c r="B5" s="14" t="inlineStr">
        <is>
          <t>Cube, sphere, cylinder generators, unit size, centred at origin</t>
        </is>
      </c>
      <c r="C5" s="14" t="inlineStr">
        <is>
          <t>Lab sheet p3</t>
        </is>
      </c>
      <c r="D5" s="14" t="inlineStr">
        <is>
          <t>src/primitives/* + unit tests</t>
        </is>
      </c>
      <c r="E5" s="15" t="inlineStr">
        <is>
          <t>src/primitives/Cube.cpp
src/primitives/Cylinder.cpp
src/primitives/MeshData.cpp
src/primitives/Sphere.cpp</t>
        </is>
      </c>
      <c r="F5" s="15" t="inlineStr">
        <is>
          <t>1 Primitive Inventory, 2 Primitive Vertex Data</t>
        </is>
      </c>
      <c r="G5" s="14" t="inlineStr">
        <is>
          <t>T01, T02, T04, T05, T07, T08, V01</t>
        </is>
      </c>
      <c r="H5" s="14">
        <f>(COUNTIFS('10 Testing'!$A$6:$A$79,"T01",'10 Testing'!$F$6:$F$79,"PASS")+COUNTIFS('10 Testing'!$A$6:$A$79,"T02",'10 Testing'!$F$6:$F$79,"PASS")+COUNTIFS('10 Testing'!$A$6:$A$79,"T04",'10 Testing'!$F$6:$F$79,"PASS")+COUNTIFS('10 Testing'!$A$6:$A$79,"T05",'10 Testing'!$F$6:$F$79,"PASS")+COUNTIFS('10 Testing'!$A$6:$A$79,"T07",'10 Testing'!$F$6:$F$79,"PASS")+COUNTIFS('10 Testing'!$A$6:$A$79,"T08",'10 Testing'!$F$6:$F$79,"PASS")+COUNTIFS('10 Testing'!$A$6:$A$79,"V01",'10 Testing'!$F$6:$F$79,"PASS"))&amp;" / 7"</f>
        <v/>
      </c>
      <c r="I5" s="14" t="inlineStr">
        <is>
          <t>2. Primitive Geometry Generation</t>
        </is>
      </c>
      <c r="J5" s="42">
        <f>IF(COUNTIFS('10 Testing'!$A$6:$A$79,"T01",'10 Testing'!$F$6:$F$79,"PASS")+COUNTIFS('10 Testing'!$A$6:$A$79,"T02",'10 Testing'!$F$6:$F$79,"PASS")+COUNTIFS('10 Testing'!$A$6:$A$79,"T04",'10 Testing'!$F$6:$F$79,"PASS")+COUNTIFS('10 Testing'!$A$6:$A$79,"T05",'10 Testing'!$F$6:$F$79,"PASS")+COUNTIFS('10 Testing'!$A$6:$A$79,"T07",'10 Testing'!$F$6:$F$79,"PASS")+COUNTIFS('10 Testing'!$A$6:$A$79,"T08",'10 Testing'!$F$6:$F$79,"PASS")+COUNTIFS('10 Testing'!$A$6:$A$79,"V01",'10 Testing'!$F$6:$F$79,"PASS")=7,"Verified","CHECK")</f>
        <v/>
      </c>
    </row>
    <row r="6">
      <c r="A6" s="42" t="inlineStr">
        <is>
          <t>R02</t>
        </is>
      </c>
      <c r="B6" s="14" t="inlineStr">
        <is>
          <t>Unique vertices + index buffer (EBO)</t>
        </is>
      </c>
      <c r="C6" s="14" t="inlineStr">
        <is>
          <t>Lab sheet p1–2</t>
        </is>
      </c>
      <c r="D6" s="14" t="inlineStr">
        <is>
          <t>MeshData, Mesh</t>
        </is>
      </c>
      <c r="E6" s="15" t="inlineStr">
        <is>
          <t>src/primitives/MeshData.cpp
src/rendering/Mesh.cpp</t>
        </is>
      </c>
      <c r="F6" s="15" t="inlineStr">
        <is>
          <t>2 Primitive Vertex Data, 6 Geometry Statistics</t>
        </is>
      </c>
      <c r="G6" s="14" t="inlineStr">
        <is>
          <t>T11, T12</t>
        </is>
      </c>
      <c r="H6" s="14">
        <f>(COUNTIFS('10 Testing'!$A$6:$A$79,"T11",'10 Testing'!$F$6:$F$79,"PASS")+COUNTIFS('10 Testing'!$A$6:$A$79,"T12",'10 Testing'!$F$6:$F$79,"PASS"))&amp;" / 2"</f>
        <v/>
      </c>
      <c r="I6" s="14" t="inlineStr">
        <is>
          <t>3. Indexed Rendering and Optimisation</t>
        </is>
      </c>
      <c r="J6" s="42">
        <f>IF(COUNTIFS('10 Testing'!$A$6:$A$79,"T11",'10 Testing'!$F$6:$F$79,"PASS")+COUNTIFS('10 Testing'!$A$6:$A$79,"T12",'10 Testing'!$F$6:$F$79,"PASS")=2,"Verified","CHECK")</f>
        <v/>
      </c>
    </row>
    <row r="7">
      <c r="A7" s="42" t="inlineStr">
        <is>
          <t>R03</t>
        </is>
      </c>
      <c r="B7" s="14" t="inlineStr">
        <is>
          <t>Interleaved VBO with VAO attribute configuration</t>
        </is>
      </c>
      <c r="C7" s="14" t="inlineStr">
        <is>
          <t>Lab sheet p2</t>
        </is>
      </c>
      <c r="D7" s="14" t="inlineStr">
        <is>
          <t>Mesh::upload</t>
        </is>
      </c>
      <c r="E7" s="15" t="inlineStr">
        <is>
          <t>src/rendering/Mesh.cpp</t>
        </is>
      </c>
      <c r="F7" s="15" t="inlineStr">
        <is>
          <t>2 Primitive Vertex Data</t>
        </is>
      </c>
      <c r="G7" s="14" t="inlineStr">
        <is>
          <t>T11, V01</t>
        </is>
      </c>
      <c r="H7" s="14">
        <f>(COUNTIFS('10 Testing'!$A$6:$A$79,"T11",'10 Testing'!$F$6:$F$79,"PASS")+COUNTIFS('10 Testing'!$A$6:$A$79,"V01",'10 Testing'!$F$6:$F$79,"PASS"))&amp;" / 2"</f>
        <v/>
      </c>
      <c r="I7" s="14" t="inlineStr">
        <is>
          <t>3. Indexed Rendering and Optimisation</t>
        </is>
      </c>
      <c r="J7" s="42">
        <f>IF(COUNTIFS('10 Testing'!$A$6:$A$79,"T11",'10 Testing'!$F$6:$F$79,"PASS")+COUNTIFS('10 Testing'!$A$6:$A$79,"V01",'10 Testing'!$F$6:$F$79,"PASS")=2,"Verified","CHECK")</f>
        <v/>
      </c>
    </row>
    <row r="8">
      <c r="A8" s="42" t="inlineStr">
        <is>
          <t>R04</t>
        </is>
      </c>
      <c r="B8" s="14" t="inlineStr">
        <is>
          <t>CCW front faces, back-face culling</t>
        </is>
      </c>
      <c r="C8" s="14" t="inlineStr">
        <is>
          <t>Lab sheet p1</t>
        </is>
      </c>
      <c r="D8" s="14" t="inlineStr">
        <is>
          <t>primitives, Renderer</t>
        </is>
      </c>
      <c r="E8" s="15" t="inlineStr">
        <is>
          <t>src/rendering/Renderer.cpp</t>
        </is>
      </c>
      <c r="F8" s="15" t="inlineStr">
        <is>
          <t>2 Primitive Vertex Data</t>
        </is>
      </c>
      <c r="G8" s="14" t="inlineStr">
        <is>
          <t>T03, T09</t>
        </is>
      </c>
      <c r="H8" s="14">
        <f>(COUNTIFS('10 Testing'!$A$6:$A$79,"T03",'10 Testing'!$F$6:$F$79,"PASS")+COUNTIFS('10 Testing'!$A$6:$A$79,"T09",'10 Testing'!$F$6:$F$79,"PASS"))&amp;" / 2"</f>
        <v/>
      </c>
      <c r="I8" s="14" t="inlineStr">
        <is>
          <t>2. Primitive Geometry Generation</t>
        </is>
      </c>
      <c r="J8" s="42">
        <f>IF(COUNTIFS('10 Testing'!$A$6:$A$79,"T03",'10 Testing'!$F$6:$F$79,"PASS")+COUNTIFS('10 Testing'!$A$6:$A$79,"T09",'10 Testing'!$F$6:$F$79,"PASS")=2,"Verified","CHECK")</f>
        <v/>
      </c>
    </row>
    <row r="9">
      <c r="A9" s="42" t="inlineStr">
        <is>
          <t>R05</t>
        </is>
      </c>
      <c r="B9" s="14" t="inlineStr">
        <is>
          <t>Normals for lighting</t>
        </is>
      </c>
      <c r="C9" s="14" t="inlineStr">
        <is>
          <t>Lab sheet p2</t>
        </is>
      </c>
      <c r="D9" s="14" t="inlineStr">
        <is>
          <t>primitives</t>
        </is>
      </c>
      <c r="E9" s="14" t="inlineStr">
        <is>
          <t>-</t>
        </is>
      </c>
      <c r="F9" s="15" t="inlineStr">
        <is>
          <t>2 Primitive Vertex Data</t>
        </is>
      </c>
      <c r="G9" s="14" t="inlineStr">
        <is>
          <t>T03, T05, T09, T16</t>
        </is>
      </c>
      <c r="H9" s="14">
        <f>(COUNTIFS('10 Testing'!$A$6:$A$79,"T03",'10 Testing'!$F$6:$F$79,"PASS")+COUNTIFS('10 Testing'!$A$6:$A$79,"T05",'10 Testing'!$F$6:$F$79,"PASS")+COUNTIFS('10 Testing'!$A$6:$A$79,"T09",'10 Testing'!$F$6:$F$79,"PASS")+COUNTIFS('10 Testing'!$A$6:$A$79,"T16",'10 Testing'!$F$6:$F$79,"PASS"))&amp;" / 4"</f>
        <v/>
      </c>
      <c r="I9" s="14" t="inlineStr">
        <is>
          <t>6. Shading and Lighting</t>
        </is>
      </c>
      <c r="J9" s="42">
        <f>IF(COUNTIFS('10 Testing'!$A$6:$A$79,"T03",'10 Testing'!$F$6:$F$79,"PASS")+COUNTIFS('10 Testing'!$A$6:$A$79,"T05",'10 Testing'!$F$6:$F$79,"PASS")+COUNTIFS('10 Testing'!$A$6:$A$79,"T09",'10 Testing'!$F$6:$F$79,"PASS")+COUNTIFS('10 Testing'!$A$6:$A$79,"T16",'10 Testing'!$F$6:$F$79,"PASS")=4,"Verified","CHECK")</f>
        <v/>
      </c>
    </row>
    <row r="10">
      <c r="A10" s="42" t="inlineStr">
        <is>
          <t>R06</t>
        </is>
      </c>
      <c r="B10" s="14" t="inlineStr">
        <is>
          <t>36 angular slices (10°)</t>
        </is>
      </c>
      <c r="C10" s="14" t="inlineStr">
        <is>
          <t>Lab sheet p3</t>
        </is>
      </c>
      <c r="D10" s="14" t="inlineStr">
        <is>
          <t>kDefaultSlices = 36</t>
        </is>
      </c>
      <c r="E10" s="14" t="inlineStr">
        <is>
          <t>-</t>
        </is>
      </c>
      <c r="F10" s="15" t="inlineStr">
        <is>
          <t>1 Primitive Inventory</t>
        </is>
      </c>
      <c r="G10" s="14" t="inlineStr">
        <is>
          <t>T04, T07</t>
        </is>
      </c>
      <c r="H10" s="14">
        <f>(COUNTIFS('10 Testing'!$A$6:$A$79,"T04",'10 Testing'!$F$6:$F$79,"PASS")+COUNTIFS('10 Testing'!$A$6:$A$79,"T07",'10 Testing'!$F$6:$F$79,"PASS"))&amp;" / 2"</f>
        <v/>
      </c>
      <c r="I10" s="14" t="inlineStr">
        <is>
          <t>2. Primitive Geometry Generation</t>
        </is>
      </c>
      <c r="J10" s="42">
        <f>IF(COUNTIFS('10 Testing'!$A$6:$A$79,"T04",'10 Testing'!$F$6:$F$79,"PASS")+COUNTIFS('10 Testing'!$A$6:$A$79,"T07",'10 Testing'!$F$6:$F$79,"PASS")=2,"Verified","CHECK")</f>
        <v/>
      </c>
    </row>
    <row r="11">
      <c r="A11" s="42" t="inlineStr">
        <is>
          <t>R07</t>
        </is>
      </c>
      <c r="B11" s="14" t="inlineStr">
        <is>
          <t>Sphere via hemisphere reflection</t>
        </is>
      </c>
      <c r="C11" s="14" t="inlineStr">
        <is>
          <t>Lab sheet p3</t>
        </is>
      </c>
      <c r="D11" s="14" t="inlineStr">
        <is>
          <t>createSphere</t>
        </is>
      </c>
      <c r="E11" s="15" t="inlineStr">
        <is>
          <t>src/app/Capture.cpp
src/app/DocExport.cpp
src/primitives/Sphere.cpp</t>
        </is>
      </c>
      <c r="F11" s="15" t="inlineStr">
        <is>
          <t>2 Primitive Vertex Data</t>
        </is>
      </c>
      <c r="G11" s="14" t="inlineStr">
        <is>
          <t>T06</t>
        </is>
      </c>
      <c r="H11" s="14">
        <f>(COUNTIFS('10 Testing'!$A$6:$A$79,"T06",'10 Testing'!$F$6:$F$79,"PASS"))&amp;" / 1"</f>
        <v/>
      </c>
      <c r="I11" s="14" t="inlineStr">
        <is>
          <t>2. Primitive Geometry Generation</t>
        </is>
      </c>
      <c r="J11" s="42">
        <f>IF(COUNTIFS('10 Testing'!$A$6:$A$79,"T06",'10 Testing'!$F$6:$F$79,"PASS")=1,"Verified","CHECK")</f>
        <v/>
      </c>
    </row>
    <row r="12">
      <c r="A12" s="42" t="inlineStr">
        <is>
          <t>R08</t>
        </is>
      </c>
      <c r="B12" s="14" t="inlineStr">
        <is>
          <t>Objects = transformed primitives; S/R/T table</t>
        </is>
      </c>
      <c r="C12" s="14" t="inlineStr">
        <is>
          <t>Lab sheet p3</t>
        </is>
      </c>
      <c r="D12" s="14" t="inlineStr">
        <is>
          <t>src/objects/*, Excel Sheet 2</t>
        </is>
      </c>
      <c r="E12" s="15" t="inlineStr">
        <is>
          <t>src/objects/Backdrop.cpp
src/objects/Builder.cpp
src/objects/Bunker.cpp
src/objects/Environment.cpp
src/objects/PropKit.cpp
src/objects/Rover.cpp
src/objects/Structures.cpp
src/objects/Terrain.cpp
src/objects/Uav.cpp
src/objects/Vegetation.cpp</t>
        </is>
      </c>
      <c r="F12" s="15" t="inlineStr">
        <is>
          <t>3 Object Construction, 4 Transform Matrices</t>
        </is>
      </c>
      <c r="G12" s="14" t="inlineStr">
        <is>
          <t>T14, T18</t>
        </is>
      </c>
      <c r="H12" s="14">
        <f>(COUNTIFS('10 Testing'!$A$6:$A$79,"T14",'10 Testing'!$F$6:$F$79,"PASS")+COUNTIFS('10 Testing'!$A$6:$A$79,"T18",'10 Testing'!$F$6:$F$79,"PASS"))&amp;" / 2"</f>
        <v/>
      </c>
      <c r="I12" s="14" t="inlineStr">
        <is>
          <t>4. Object Construction</t>
        </is>
      </c>
      <c r="J12" s="42">
        <f>IF(COUNTIFS('10 Testing'!$A$6:$A$79,"T14",'10 Testing'!$F$6:$F$79,"PASS")+COUNTIFS('10 Testing'!$A$6:$A$79,"T18",'10 Testing'!$F$6:$F$79,"PASS")=2,"Verified","CHECK")</f>
        <v/>
      </c>
    </row>
    <row r="13">
      <c r="A13" s="42" t="inlineStr">
        <is>
          <t>R09</t>
        </is>
      </c>
      <c r="B13" s="14" t="inlineStr">
        <is>
          <t>Command bunker, Flat shading</t>
        </is>
      </c>
      <c r="C13" s="14" t="inlineStr">
        <is>
          <t>Proposal §2</t>
        </is>
      </c>
      <c r="D13" s="14" t="inlineStr">
        <is>
          <t>Bunker.cpp, geometry-shader flat pipeline</t>
        </is>
      </c>
      <c r="E13" s="15" t="inlineStr">
        <is>
          <t>src/objects/Bunker.cpp</t>
        </is>
      </c>
      <c r="F13" s="15" t="inlineStr">
        <is>
          <t>8 Shading</t>
        </is>
      </c>
      <c r="G13" s="14" t="inlineStr">
        <is>
          <t>T19, V10</t>
        </is>
      </c>
      <c r="H13" s="14">
        <f>(COUNTIFS('10 Testing'!$A$6:$A$79,"T19",'10 Testing'!$F$6:$F$79,"PASS")+COUNTIFS('10 Testing'!$A$6:$A$79,"V10",'10 Testing'!$F$6:$F$79,"PASS"))&amp;" / 2"</f>
        <v/>
      </c>
      <c r="I13" s="14" t="inlineStr">
        <is>
          <t>6. Shading and Lighting</t>
        </is>
      </c>
      <c r="J13" s="42">
        <f>IF(COUNTIFS('10 Testing'!$A$6:$A$79,"T19",'10 Testing'!$F$6:$F$79,"PASS")+COUNTIFS('10 Testing'!$A$6:$A$79,"V10",'10 Testing'!$F$6:$F$79,"PASS")=2,"Verified","CHECK")</f>
        <v/>
      </c>
    </row>
    <row r="14">
      <c r="A14" s="42" t="inlineStr">
        <is>
          <t>R10</t>
        </is>
      </c>
      <c r="B14" s="14" t="inlineStr">
        <is>
          <t>Terrain, Gouraud shading</t>
        </is>
      </c>
      <c r="C14" s="14" t="inlineStr">
        <is>
          <t>Proposal §2</t>
        </is>
      </c>
      <c r="D14" s="14" t="inlineStr">
        <is>
          <t>Terrain.cpp, per-vertex lighting</t>
        </is>
      </c>
      <c r="E14" s="15" t="inlineStr">
        <is>
          <t>src/objects/Terrain.cpp</t>
        </is>
      </c>
      <c r="F14" s="15" t="inlineStr">
        <is>
          <t>8 Shading</t>
        </is>
      </c>
      <c r="G14" s="14" t="inlineStr">
        <is>
          <t>T13, T19</t>
        </is>
      </c>
      <c r="H14" s="14">
        <f>(COUNTIFS('10 Testing'!$A$6:$A$79,"T13",'10 Testing'!$F$6:$F$79,"PASS")+COUNTIFS('10 Testing'!$A$6:$A$79,"T19",'10 Testing'!$F$6:$F$79,"PASS"))&amp;" / 2"</f>
        <v/>
      </c>
      <c r="I14" s="14" t="inlineStr">
        <is>
          <t>6. Shading and Lighting</t>
        </is>
      </c>
      <c r="J14" s="42">
        <f>IF(COUNTIFS('10 Testing'!$A$6:$A$79,"T13",'10 Testing'!$F$6:$F$79,"PASS")+COUNTIFS('10 Testing'!$A$6:$A$79,"T19",'10 Testing'!$F$6:$F$79,"PASS")=2,"Verified","CHECK")</f>
        <v/>
      </c>
    </row>
    <row r="15">
      <c r="A15" s="42" t="inlineStr">
        <is>
          <t>R11</t>
        </is>
      </c>
      <c r="B15" s="14" t="inlineStr">
        <is>
          <t>UAV, Phong shading</t>
        </is>
      </c>
      <c r="C15" s="14" t="inlineStr">
        <is>
          <t>Proposal §2</t>
        </is>
      </c>
      <c r="D15" s="14" t="inlineStr">
        <is>
          <t>Uav.cpp, per-fragment lighting</t>
        </is>
      </c>
      <c r="E15" s="15" t="inlineStr">
        <is>
          <t>src/objects/Uav.cpp</t>
        </is>
      </c>
      <c r="F15" s="15" t="inlineStr">
        <is>
          <t>8 Shading</t>
        </is>
      </c>
      <c r="G15" s="14" t="inlineStr">
        <is>
          <t>T19, V11</t>
        </is>
      </c>
      <c r="H15" s="14">
        <f>(COUNTIFS('10 Testing'!$A$6:$A$79,"T19",'10 Testing'!$F$6:$F$79,"PASS")+COUNTIFS('10 Testing'!$A$6:$A$79,"V11",'10 Testing'!$F$6:$F$79,"PASS"))&amp;" / 2"</f>
        <v/>
      </c>
      <c r="I15" s="14" t="inlineStr">
        <is>
          <t>6. Shading and Lighting</t>
        </is>
      </c>
      <c r="J15" s="42">
        <f>IF(COUNTIFS('10 Testing'!$A$6:$A$79,"T19",'10 Testing'!$F$6:$F$79,"PASS")+COUNTIFS('10 Testing'!$A$6:$A$79,"V11",'10 Testing'!$F$6:$F$79,"PASS")=2,"Verified","CHECK")</f>
        <v/>
      </c>
    </row>
    <row r="16">
      <c r="A16" s="42" t="inlineStr">
        <is>
          <t>R12</t>
        </is>
      </c>
      <c r="B16" s="14" t="inlineStr">
        <is>
          <t>Rover, moving ground object</t>
        </is>
      </c>
      <c r="C16" s="14" t="inlineStr">
        <is>
          <t>Proposal §2–3</t>
        </is>
      </c>
      <c r="D16" s="14" t="inlineStr">
        <is>
          <t>Rover.cpp, path animation</t>
        </is>
      </c>
      <c r="E16" s="15" t="inlineStr">
        <is>
          <t>src/objects/Rover.cpp</t>
        </is>
      </c>
      <c r="F16" s="15" t="inlineStr">
        <is>
          <t>12 Behaviour</t>
        </is>
      </c>
      <c r="G16" s="14" t="inlineStr">
        <is>
          <t>T28</t>
        </is>
      </c>
      <c r="H16" s="14">
        <f>(COUNTIFS('10 Testing'!$A$6:$A$79,"T28",'10 Testing'!$F$6:$F$79,"PASS"))&amp;" / 1"</f>
        <v/>
      </c>
      <c r="I16" s="14" t="inlineStr">
        <is>
          <t>9. Autonomous Behaviour</t>
        </is>
      </c>
      <c r="J16" s="42">
        <f>IF(COUNTIFS('10 Testing'!$A$6:$A$79,"T28",'10 Testing'!$F$6:$F$79,"PASS")=1,"Verified","CHECK")</f>
        <v/>
      </c>
    </row>
    <row r="17">
      <c r="A17" s="42" t="inlineStr">
        <is>
          <t>R13</t>
        </is>
      </c>
      <c r="B17" s="14" t="inlineStr">
        <is>
          <t>Directional lunar light + point beacon + UAV spotlight simultaneously</t>
        </is>
      </c>
      <c r="C17" s="14" t="inlineStr">
        <is>
          <t>Proposal §2</t>
        </is>
      </c>
      <c r="D17" s="14" t="inlineStr">
        <is>
          <t>Lighting.*</t>
        </is>
      </c>
      <c r="E17" s="15" t="inlineStr">
        <is>
          <t>src/rendering/Lighting.h</t>
        </is>
      </c>
      <c r="F17" s="15" t="inlineStr">
        <is>
          <t>7 Lighting</t>
        </is>
      </c>
      <c r="G17" s="14" t="inlineStr">
        <is>
          <t>V12</t>
        </is>
      </c>
      <c r="H17" s="14">
        <f>(COUNTIFS('10 Testing'!$A$6:$A$79,"V12",'10 Testing'!$F$6:$F$79,"PASS"))&amp;" / 1"</f>
        <v/>
      </c>
      <c r="I17" s="14" t="inlineStr">
        <is>
          <t>6. Shading and Lighting</t>
        </is>
      </c>
      <c r="J17" s="42">
        <f>IF(COUNTIFS('10 Testing'!$A$6:$A$79,"V12",'10 Testing'!$F$6:$F$79,"PASS")=1,"Verified","CHECK")</f>
        <v/>
      </c>
    </row>
    <row r="18">
      <c r="A18" s="42" t="inlineStr">
        <is>
          <t>R14</t>
        </is>
      </c>
      <c r="B18" s="14" t="inlineStr">
        <is>
          <t>Translation / rotation / scaling</t>
        </is>
      </c>
      <c r="C18" s="14" t="inlineStr">
        <is>
          <t>Proposal §3</t>
        </is>
      </c>
      <c r="D18" s="14" t="inlineStr">
        <is>
          <t>Transform, animation</t>
        </is>
      </c>
      <c r="E18" s="15" t="inlineStr">
        <is>
          <t>src/scene/Transform.h</t>
        </is>
      </c>
      <c r="F18" s="15" t="inlineStr">
        <is>
          <t>4 Transform Matrices</t>
        </is>
      </c>
      <c r="G18" s="14" t="inlineStr">
        <is>
          <t>T14, T15</t>
        </is>
      </c>
      <c r="H18" s="14">
        <f>(COUNTIFS('10 Testing'!$A$6:$A$79,"T14",'10 Testing'!$F$6:$F$79,"PASS")+COUNTIFS('10 Testing'!$A$6:$A$79,"T15",'10 Testing'!$F$6:$F$79,"PASS"))&amp;" / 2"</f>
        <v/>
      </c>
      <c r="I18" s="14" t="inlineStr">
        <is>
          <t>5. Transformations</t>
        </is>
      </c>
      <c r="J18" s="42">
        <f>IF(COUNTIFS('10 Testing'!$A$6:$A$79,"T14",'10 Testing'!$F$6:$F$79,"PASS")+COUNTIFS('10 Testing'!$A$6:$A$79,"T15",'10 Testing'!$F$6:$F$79,"PASS")=2,"Verified","CHECK")</f>
        <v/>
      </c>
    </row>
    <row r="19">
      <c r="A19" s="42" t="inlineStr">
        <is>
          <t>R15</t>
        </is>
      </c>
      <c r="B19" s="14" t="inlineStr">
        <is>
          <t>UAV flight animation</t>
        </is>
      </c>
      <c r="C19" s="14" t="inlineStr">
        <is>
          <t>Proposal §3</t>
        </is>
      </c>
      <c r="D19" s="14" t="inlineStr">
        <is>
          <t>Scene::update</t>
        </is>
      </c>
      <c r="E19" s="15" t="inlineStr">
        <is>
          <t>src/scene/Scene.cpp</t>
        </is>
      </c>
      <c r="F19" s="15" t="inlineStr">
        <is>
          <t>12 Behaviour</t>
        </is>
      </c>
      <c r="G19" s="14" t="inlineStr">
        <is>
          <t>T30, B01</t>
        </is>
      </c>
      <c r="H19" s="14">
        <f>(COUNTIFS('10 Testing'!$A$6:$A$79,"T30",'10 Testing'!$F$6:$F$79,"PASS")+COUNTIFS('10 Testing'!$A$6:$A$79,"B01",'10 Testing'!$F$6:$F$79,"PASS"))&amp;" / 2"</f>
        <v/>
      </c>
      <c r="I19" s="14" t="inlineStr">
        <is>
          <t>9. Autonomous Behaviour</t>
        </is>
      </c>
      <c r="J19" s="42">
        <f>IF(COUNTIFS('10 Testing'!$A$6:$A$79,"T30",'10 Testing'!$F$6:$F$79,"PASS")+COUNTIFS('10 Testing'!$A$6:$A$79,"B01",'10 Testing'!$F$6:$F$79,"PASS")=2,"Verified","CHECK")</f>
        <v/>
      </c>
    </row>
    <row r="20">
      <c r="A20" s="42" t="inlineStr">
        <is>
          <t>R16</t>
        </is>
      </c>
      <c r="B20" s="14" t="inlineStr">
        <is>
          <t>Rover movement on terrain</t>
        </is>
      </c>
      <c r="C20" s="14" t="inlineStr">
        <is>
          <t>Proposal §3</t>
        </is>
      </c>
      <c r="D20" s="14" t="inlineStr">
        <is>
          <t>Scene::update</t>
        </is>
      </c>
      <c r="E20" s="15" t="inlineStr">
        <is>
          <t>src/scene/Scene.cpp</t>
        </is>
      </c>
      <c r="F20" s="15" t="inlineStr">
        <is>
          <t>12 Behaviour</t>
        </is>
      </c>
      <c r="G20" s="14" t="inlineStr">
        <is>
          <t>T28, B02</t>
        </is>
      </c>
      <c r="H20" s="14">
        <f>(COUNTIFS('10 Testing'!$A$6:$A$79,"T28",'10 Testing'!$F$6:$F$79,"PASS")+COUNTIFS('10 Testing'!$A$6:$A$79,"B02",'10 Testing'!$F$6:$F$79,"PASS"))&amp;" / 2"</f>
        <v/>
      </c>
      <c r="I20" s="14" t="inlineStr">
        <is>
          <t>9. Autonomous Behaviour</t>
        </is>
      </c>
      <c r="J20" s="42">
        <f>IF(COUNTIFS('10 Testing'!$A$6:$A$79,"T28",'10 Testing'!$F$6:$F$79,"PASS")+COUNTIFS('10 Testing'!$A$6:$A$79,"B02",'10 Testing'!$F$6:$F$79,"PASS")=2,"Verified","CHECK")</f>
        <v/>
      </c>
    </row>
    <row r="21">
      <c r="A21" s="42" t="inlineStr">
        <is>
          <t>R17</t>
        </is>
      </c>
      <c r="B21" s="14" t="inlineStr">
        <is>
          <t>Hierarchical searchlight (UAV → gimbal yaw → pitch head → lamp)</t>
        </is>
      </c>
      <c r="C21" s="14" t="inlineStr">
        <is>
          <t>Proposal §3</t>
        </is>
      </c>
      <c r="D21" s="14" t="inlineStr">
        <is>
          <t>Uav.cpp rig</t>
        </is>
      </c>
      <c r="E21" s="15" t="inlineStr">
        <is>
          <t>src/objects/Uav.cpp</t>
        </is>
      </c>
      <c r="F21" s="15" t="inlineStr">
        <is>
          <t>5 Hierarchy</t>
        </is>
      </c>
      <c r="G21" s="14" t="inlineStr">
        <is>
          <t>T21, V13</t>
        </is>
      </c>
      <c r="H21" s="14">
        <f>(COUNTIFS('10 Testing'!$A$6:$A$79,"T21",'10 Testing'!$F$6:$F$79,"PASS")+COUNTIFS('10 Testing'!$A$6:$A$79,"V13",'10 Testing'!$F$6:$F$79,"PASS"))&amp;" / 2"</f>
        <v/>
      </c>
      <c r="I21" s="14" t="inlineStr">
        <is>
          <t>5. Transformations</t>
        </is>
      </c>
      <c r="J21" s="42">
        <f>IF(COUNTIFS('10 Testing'!$A$6:$A$79,"T21",'10 Testing'!$F$6:$F$79,"PASS")+COUNTIFS('10 Testing'!$A$6:$A$79,"V13",'10 Testing'!$F$6:$F$79,"PASS")=2,"Verified","CHECK")</f>
        <v/>
      </c>
    </row>
    <row r="22">
      <c r="A22" s="42" t="inlineStr">
        <is>
          <t>R18</t>
        </is>
      </c>
      <c r="B22" s="14" t="inlineStr">
        <is>
          <t>Z-buffer hidden-surface removal (rover behind bunker)</t>
        </is>
      </c>
      <c r="C22" s="14" t="inlineStr">
        <is>
          <t>Proposal §3</t>
        </is>
      </c>
      <c r="D22" s="14" t="inlineStr">
        <is>
          <t>GL_DEPTH_TEST, toggle Z</t>
        </is>
      </c>
      <c r="E22" s="15" t="inlineStr">
        <is>
          <t>src/app/App.cpp
src/rendering/Hud.cpp
src/rendering/Renderer.cpp
src/ai/DroneController.cpp
src/ai/HideController.h
src/ai/Occlusion.h</t>
        </is>
      </c>
      <c r="F22" s="15" t="inlineStr">
        <is>
          <t>10 Testing</t>
        </is>
      </c>
      <c r="G22" s="14" t="inlineStr">
        <is>
          <t>V04, V05, T26</t>
        </is>
      </c>
      <c r="H22" s="14">
        <f>(COUNTIFS('10 Testing'!$A$6:$A$79,"V04",'10 Testing'!$F$6:$F$79,"PASS")+COUNTIFS('10 Testing'!$A$6:$A$79,"V05",'10 Testing'!$F$6:$F$79,"PASS")+COUNTIFS('10 Testing'!$A$6:$A$79,"T26",'10 Testing'!$F$6:$F$79,"PASS"))&amp;" / 3"</f>
        <v/>
      </c>
      <c r="I22" s="14" t="inlineStr">
        <is>
          <t>8. Depth Testing and Rendering Modes</t>
        </is>
      </c>
      <c r="J22" s="42">
        <f>IF(COUNTIFS('10 Testing'!$A$6:$A$79,"V04",'10 Testing'!$F$6:$F$79,"PASS")+COUNTIFS('10 Testing'!$A$6:$A$79,"V05",'10 Testing'!$F$6:$F$79,"PASS")+COUNTIFS('10 Testing'!$A$6:$A$79,"T26",'10 Testing'!$F$6:$F$79,"PASS")=3,"Verified","CHECK")</f>
        <v/>
      </c>
    </row>
    <row r="23">
      <c r="A23" s="42" t="inlineStr">
        <is>
          <t>R19</t>
        </is>
      </c>
      <c r="B23" s="14" t="inlineStr">
        <is>
          <t>Wireframe / edge rendering: hidden-line vs overlapping (x-ray) edges</t>
        </is>
      </c>
      <c r="C23" s="14" t="inlineStr">
        <is>
          <t>Proposal §3</t>
        </is>
      </c>
      <c r="D23" s="14" t="inlineStr">
        <is>
          <t>Edge modes X</t>
        </is>
      </c>
      <c r="E23" s="15" t="inlineStr">
        <is>
          <t>src/ai/DroneController.cpp
src/app/App.cpp
src/app/AppHud.cpp</t>
        </is>
      </c>
      <c r="F23" s="15" t="inlineStr">
        <is>
          <t>10 Testing</t>
        </is>
      </c>
      <c r="G23" s="14" t="inlineStr">
        <is>
          <t>V07, V08</t>
        </is>
      </c>
      <c r="H23" s="14">
        <f>(COUNTIFS('10 Testing'!$A$6:$A$79,"V07",'10 Testing'!$F$6:$F$79,"PASS")+COUNTIFS('10 Testing'!$A$6:$A$79,"V08",'10 Testing'!$F$6:$F$79,"PASS"))&amp;" / 2"</f>
        <v/>
      </c>
      <c r="I23" s="14" t="inlineStr">
        <is>
          <t>8. Depth Testing and Rendering Modes</t>
        </is>
      </c>
      <c r="J23" s="42">
        <f>IF(COUNTIFS('10 Testing'!$A$6:$A$79,"V07",'10 Testing'!$F$6:$F$79,"PASS")+COUNTIFS('10 Testing'!$A$6:$A$79,"V08",'10 Testing'!$F$6:$F$79,"PASS")=2,"Verified","CHECK")</f>
        <v/>
      </c>
    </row>
    <row r="24">
      <c r="A24" s="42" t="inlineStr">
        <is>
          <t>R20</t>
        </is>
      </c>
      <c r="B24" s="14" t="inlineStr">
        <is>
          <t>Thermal-camera heat colour map</t>
        </is>
      </c>
      <c r="C24" s="14" t="inlineStr">
        <is>
          <t>Proposal §1</t>
        </is>
      </c>
      <c r="D24" s="14" t="inlineStr">
        <is>
          <t>Thermal palette in shaders</t>
        </is>
      </c>
      <c r="E24" s="14" t="inlineStr">
        <is>
          <t>-</t>
        </is>
      </c>
      <c r="F24" s="15" t="inlineStr">
        <is>
          <t>10 Testing</t>
        </is>
      </c>
      <c r="G24" s="14" t="inlineStr">
        <is>
          <t>V02</t>
        </is>
      </c>
      <c r="H24" s="14">
        <f>(COUNTIFS('10 Testing'!$A$6:$A$79,"V02",'10 Testing'!$F$6:$F$79,"PASS"))&amp;" / 1"</f>
        <v/>
      </c>
      <c r="I24" s="14" t="inlineStr">
        <is>
          <t>6. Shading and Lighting</t>
        </is>
      </c>
      <c r="J24" s="42">
        <f>IF(COUNTIFS('10 Testing'!$A$6:$A$79,"V02",'10 Testing'!$F$6:$F$79,"PASS")=1,"Verified","CHECK")</f>
        <v/>
      </c>
    </row>
    <row r="25">
      <c r="A25" s="42" t="inlineStr">
        <is>
          <t>R21</t>
        </is>
      </c>
      <c r="B25" s="14" t="inlineStr">
        <is>
          <t>Interactive camera + diagnostic toggles</t>
        </is>
      </c>
      <c r="C25" s="14" t="inlineStr">
        <is>
          <t>Proposal §3</t>
        </is>
      </c>
      <c r="D25" s="14" t="inlineStr">
        <is>
          <t>Camera, App</t>
        </is>
      </c>
      <c r="E25" s="15" t="inlineStr">
        <is>
          <t>src/scene/Camera.cpp
src/app/App.cpp</t>
        </is>
      </c>
      <c r="F25" s="15" t="inlineStr">
        <is>
          <t>10 Testing</t>
        </is>
      </c>
      <c r="G25" s="14" t="inlineStr">
        <is>
          <t>T17</t>
        </is>
      </c>
      <c r="H25" s="14">
        <f>(COUNTIFS('10 Testing'!$A$6:$A$79,"T17",'10 Testing'!$F$6:$F$79,"PASS"))&amp;" / 1"</f>
        <v/>
      </c>
      <c r="I25" s="14" t="inlineStr">
        <is>
          <t>8. Depth Testing and Rendering Modes</t>
        </is>
      </c>
      <c r="J25" s="42">
        <f>IF(COUNTIFS('10 Testing'!$A$6:$A$79,"T17",'10 Testing'!$F$6:$F$79,"PASS")=1,"Verified","CHECK")</f>
        <v/>
      </c>
    </row>
    <row r="26">
      <c r="A26" s="42" t="inlineStr">
        <is>
          <t>R22</t>
        </is>
      </c>
      <c r="B26" s="14" t="inlineStr">
        <is>
          <t>Primitive diagnostic mode (cube / sphere / cylinder colours, explode, legend)</t>
        </is>
      </c>
      <c r="C26" s="14" t="inlineStr">
        <is>
          <t>Brief</t>
        </is>
      </c>
      <c r="D26" s="14" t="inlineStr">
        <is>
          <t>View mode V, E</t>
        </is>
      </c>
      <c r="E26" s="15" t="inlineStr">
        <is>
          <t>src/app/AppHud.cpp
src/rendering/Hud.cpp
src/rendering/Rain.cpp
src/objects/Bunker.cpp
src/rendering/GroundMap.cpp</t>
        </is>
      </c>
      <c r="F26" s="15" t="inlineStr">
        <is>
          <t>3 Object Construction</t>
        </is>
      </c>
      <c r="G26" s="14" t="inlineStr">
        <is>
          <t>V09, V01</t>
        </is>
      </c>
      <c r="H26" s="14">
        <f>(COUNTIFS('10 Testing'!$A$6:$A$79,"V09",'10 Testing'!$F$6:$F$79,"PASS")+COUNTIFS('10 Testing'!$A$6:$A$79,"V01",'10 Testing'!$F$6:$F$79,"PASS"))&amp;" / 2"</f>
        <v/>
      </c>
      <c r="I26" s="14" t="inlineStr">
        <is>
          <t>4. Object Construction</t>
        </is>
      </c>
      <c r="J26" s="42">
        <f>IF(COUNTIFS('10 Testing'!$A$6:$A$79,"V09",'10 Testing'!$F$6:$F$79,"PASS")+COUNTIFS('10 Testing'!$A$6:$A$79,"V01",'10 Testing'!$F$6:$F$79,"PASS")=2,"Verified","CHECK")</f>
        <v/>
      </c>
    </row>
    <row r="27">
      <c r="A27" s="42" t="inlineStr">
        <is>
          <t>R23</t>
        </is>
      </c>
      <c r="B27" s="14" t="inlineStr">
        <is>
          <t>Excel workbook with 8 sheets, generated from code and measurements</t>
        </is>
      </c>
      <c r="C27" s="14" t="inlineStr">
        <is>
          <t>Brief</t>
        </is>
      </c>
      <c r="D27" s="14" t="inlineStr">
        <is>
          <t>tools/build_workbook.py</t>
        </is>
      </c>
      <c r="E27" s="15" t="inlineStr">
        <is>
          <t>src/app/DocExport.h</t>
        </is>
      </c>
      <c r="F27" s="15" t="inlineStr">
        <is>
          <t>0 Cover &amp; Index</t>
        </is>
      </c>
      <c r="G27" s="14" t="inlineStr">
        <is>
          <t>-</t>
        </is>
      </c>
      <c r="H27" s="14" t="inlineStr">
        <is>
          <t>-</t>
        </is>
      </c>
      <c r="I27" s="14" t="inlineStr">
        <is>
          <t>10. Results</t>
        </is>
      </c>
      <c r="J27" s="42" t="inlineStr">
        <is>
          <t>Deliverable</t>
        </is>
      </c>
    </row>
    <row r="28">
      <c r="A28" s="42" t="inlineStr">
        <is>
          <t>R24</t>
        </is>
      </c>
      <c r="B28" s="14" t="inlineStr">
        <is>
          <t>LaTeX report of about 4 pages, matching the implementation</t>
        </is>
      </c>
      <c r="C28" s="14" t="inlineStr">
        <is>
          <t>Brief</t>
        </is>
      </c>
      <c r="D28" s="14" t="inlineStr">
        <is>
          <t>report/main.tex</t>
        </is>
      </c>
      <c r="E28" s="15" t="inlineStr">
        <is>
          <t>src/app/App.h
src/app/Capture.cpp
src/main.cpp</t>
        </is>
      </c>
      <c r="F28" s="15" t="inlineStr">
        <is>
          <t>13 Traceability</t>
        </is>
      </c>
      <c r="G28" s="14" t="inlineStr">
        <is>
          <t>-</t>
        </is>
      </c>
      <c r="H28" s="14" t="inlineStr">
        <is>
          <t>-</t>
        </is>
      </c>
      <c r="I28" s="14" t="inlineStr">
        <is>
          <t>1. Introduction</t>
        </is>
      </c>
      <c r="J28" s="42" t="inlineStr">
        <is>
          <t>Deliverable</t>
        </is>
      </c>
    </row>
    <row r="29">
      <c r="A29" s="42" t="inlineStr">
        <is>
          <t>R25</t>
        </is>
      </c>
      <c r="B29" s="14" t="inlineStr">
        <is>
          <t>No external 3D models</t>
        </is>
      </c>
      <c r="C29" s="14" t="inlineStr">
        <is>
          <t>Brief</t>
        </is>
      </c>
      <c r="D29" s="14" t="inlineStr">
        <is>
          <t>Only procedural meshes</t>
        </is>
      </c>
      <c r="E29" s="14" t="inlineStr">
        <is>
          <t>-</t>
        </is>
      </c>
      <c r="F29" s="15" t="inlineStr">
        <is>
          <t>3 Object Construction</t>
        </is>
      </c>
      <c r="G29" s="14" t="inlineStr">
        <is>
          <t>T18</t>
        </is>
      </c>
      <c r="H29" s="14">
        <f>(COUNTIFS('10 Testing'!$A$6:$A$79,"T18",'10 Testing'!$F$6:$F$79,"PASS"))&amp;" / 1"</f>
        <v/>
      </c>
      <c r="I29" s="14" t="inlineStr">
        <is>
          <t>4. Object Construction</t>
        </is>
      </c>
      <c r="J29" s="42">
        <f>IF(COUNTIFS('10 Testing'!$A$6:$A$79,"T18",'10 Testing'!$F$6:$F$79,"PASS")=1,"Verified","CHECK")</f>
        <v/>
      </c>
    </row>
    <row r="30">
      <c r="A30" s="42" t="inlineStr">
        <is>
          <t>R26</t>
        </is>
      </c>
      <c r="B30" s="14" t="inlineStr">
        <is>
          <t>Real measurements only (FPS, draw calls)</t>
        </is>
      </c>
      <c r="C30" s="14" t="inlineStr">
        <is>
          <t>Brief</t>
        </is>
      </c>
      <c r="D30" s="14" t="inlineStr">
        <is>
          <t>--benchmark mode</t>
        </is>
      </c>
      <c r="E30" s="14" t="inlineStr">
        <is>
          <t>-</t>
        </is>
      </c>
      <c r="F30" s="15" t="inlineStr">
        <is>
          <t>11 Performance</t>
        </is>
      </c>
      <c r="G30" s="14" t="inlineStr">
        <is>
          <t>-</t>
        </is>
      </c>
      <c r="H30" s="14" t="inlineStr">
        <is>
          <t>-</t>
        </is>
      </c>
      <c r="I30" s="14" t="inlineStr">
        <is>
          <t>10. Results</t>
        </is>
      </c>
      <c r="J30" s="42" t="inlineStr">
        <is>
          <t>Deliverable</t>
        </is>
      </c>
    </row>
  </sheetData>
  <mergeCells count="1">
    <mergeCell ref="A2:J2"/>
  </mergeCells>
  <conditionalFormatting sqref="J5:J30">
    <cfRule type="expression" priority="1" dxfId="0">
      <formula>J5="Verified"</formula>
    </cfRule>
    <cfRule type="expression" priority="2" dxfId="1">
      <formula>J5="CHECK"</formula>
    </cfRule>
  </conditionalFormatting>
  <hyperlinks>
    <hyperlink xmlns:r="http://schemas.openxmlformats.org/officeDocument/2006/relationships" ref="E5" r:id="rId1"/>
    <hyperlink ref="F5" location="'1 Primitive Inventory'!A1" display="1 Primitive Inventory, 2 Primitive Vertex Data"/>
    <hyperlink xmlns:r="http://schemas.openxmlformats.org/officeDocument/2006/relationships" ref="E6" r:id="rId2"/>
    <hyperlink ref="F6" location="'2 Primitive Vertex Data'!A1" display="2 Primitive Vertex Data, 6 Geometry Statistics"/>
    <hyperlink xmlns:r="http://schemas.openxmlformats.org/officeDocument/2006/relationships" ref="E7" r:id="rId3"/>
    <hyperlink ref="F7" location="'2 Primitive Vertex Data'!A1" display="2 Primitive Vertex Data"/>
    <hyperlink xmlns:r="http://schemas.openxmlformats.org/officeDocument/2006/relationships" ref="E8" r:id="rId4"/>
    <hyperlink ref="F8" location="'2 Primitive Vertex Data'!A1" display="2 Primitive Vertex Data"/>
    <hyperlink ref="F9" location="'2 Primitive Vertex Data'!A1" display="2 Primitive Vertex Data"/>
    <hyperlink ref="F10" location="'1 Primitive Inventory'!A1" display="1 Primitive Inventory"/>
    <hyperlink xmlns:r="http://schemas.openxmlformats.org/officeDocument/2006/relationships" ref="E11" r:id="rId5"/>
    <hyperlink ref="F11" location="'2 Primitive Vertex Data'!A1" display="2 Primitive Vertex Data"/>
    <hyperlink xmlns:r="http://schemas.openxmlformats.org/officeDocument/2006/relationships" ref="E12" r:id="rId6"/>
    <hyperlink ref="F12" location="'3 Object Construction'!A1" display="3 Object Construction, 4 Transform Matrices"/>
    <hyperlink xmlns:r="http://schemas.openxmlformats.org/officeDocument/2006/relationships" ref="E13" r:id="rId7"/>
    <hyperlink ref="F13" location="'8 Shading'!A1" display="8 Shading"/>
    <hyperlink xmlns:r="http://schemas.openxmlformats.org/officeDocument/2006/relationships" ref="E14" r:id="rId8"/>
    <hyperlink ref="F14" location="'8 Shading'!A1" display="8 Shading"/>
    <hyperlink xmlns:r="http://schemas.openxmlformats.org/officeDocument/2006/relationships" ref="E15" r:id="rId9"/>
    <hyperlink ref="F15" location="'8 Shading'!A1" display="8 Shading"/>
    <hyperlink xmlns:r="http://schemas.openxmlformats.org/officeDocument/2006/relationships" ref="E16" r:id="rId10"/>
    <hyperlink ref="F16" location="'12 Behaviour'!A1" display="12 Behaviour"/>
    <hyperlink xmlns:r="http://schemas.openxmlformats.org/officeDocument/2006/relationships" ref="E17" r:id="rId11"/>
    <hyperlink ref="F17" location="'7 Lighting'!A1" display="7 Lighting"/>
    <hyperlink xmlns:r="http://schemas.openxmlformats.org/officeDocument/2006/relationships" ref="E18" r:id="rId12"/>
    <hyperlink ref="F18" location="'4 Transform Matrices'!A1" display="4 Transform Matrices"/>
    <hyperlink xmlns:r="http://schemas.openxmlformats.org/officeDocument/2006/relationships" ref="E19" r:id="rId13"/>
    <hyperlink ref="F19" location="'12 Behaviour'!A1" display="12 Behaviour"/>
    <hyperlink xmlns:r="http://schemas.openxmlformats.org/officeDocument/2006/relationships" ref="E20" r:id="rId14"/>
    <hyperlink ref="F20" location="'12 Behaviour'!A1" display="12 Behaviour"/>
    <hyperlink xmlns:r="http://schemas.openxmlformats.org/officeDocument/2006/relationships" ref="E21" r:id="rId15"/>
    <hyperlink ref="F21" location="'5 Hierarchy'!A1" display="5 Hierarchy"/>
    <hyperlink xmlns:r="http://schemas.openxmlformats.org/officeDocument/2006/relationships" ref="E22" r:id="rId16"/>
    <hyperlink ref="F22" location="'10 Testing'!A1" display="10 Testing"/>
    <hyperlink xmlns:r="http://schemas.openxmlformats.org/officeDocument/2006/relationships" ref="E23" r:id="rId17"/>
    <hyperlink ref="F23" location="'10 Testing'!A1" display="10 Testing"/>
    <hyperlink ref="F24" location="'10 Testing'!A1" display="10 Testing"/>
    <hyperlink xmlns:r="http://schemas.openxmlformats.org/officeDocument/2006/relationships" ref="E25" r:id="rId18"/>
    <hyperlink ref="F25" location="'10 Testing'!A1" display="10 Testing"/>
    <hyperlink xmlns:r="http://schemas.openxmlformats.org/officeDocument/2006/relationships" ref="E26" r:id="rId19"/>
    <hyperlink ref="F26" location="'3 Object Construction'!A1" display="3 Object Construction"/>
    <hyperlink xmlns:r="http://schemas.openxmlformats.org/officeDocument/2006/relationships" ref="E27" r:id="rId20"/>
    <hyperlink ref="F27" location="'0 Cover &amp; Index'!A1" display="0 Cover &amp; Index"/>
    <hyperlink xmlns:r="http://schemas.openxmlformats.org/officeDocument/2006/relationships" ref="E28" r:id="rId21"/>
    <hyperlink ref="F28" location="'13 Traceability'!A1" display="13 Traceability"/>
    <hyperlink ref="F29" location="'3 Object Construction'!A1" display="3 Object Construction"/>
    <hyperlink ref="F30" location="'11 Performance'!A1" display="11 Performance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&amp;CThermalSense  -  Md. Shakhoyat Rahman Shujon (2107104)  -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Md. Shakhoyat Rahman Shujon</dc:creator>
  <dc:title xmlns:dc="http://purl.org/dc/elements/1.1/">ThermalSense Graphics Documentation</dc:title>
  <dcterms:created xmlns:dcterms="http://purl.org/dc/terms/" xmlns:xsi="http://www.w3.org/2001/XMLSchema-instance" xsi:type="dcterms:W3CDTF">2026-09-29T13:52:23Z</dcterms:created>
  <dcterms:modified xmlns:dcterms="http://purl.org/dc/terms/" xmlns:xsi="http://www.w3.org/2001/XMLSchema-instance" xsi:type="dcterms:W3CDTF">2026-09-29T13:52:33Z</dcterms:modified>
</cp:coreProperties>
</file>